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Judit Kockat\EUC\buildings\data\"/>
    </mc:Choice>
  </mc:AlternateContent>
  <xr:revisionPtr revIDLastSave="0" documentId="13_ncr:1_{2BE9ABBF-39AA-4722-9C05-FFF33CFA964A}" xr6:coauthVersionLast="41" xr6:coauthVersionMax="41" xr10:uidLastSave="{00000000-0000-0000-0000-000000000000}"/>
  <bookViews>
    <workbookView xWindow="1035" yWindow="-120" windowWidth="27885" windowHeight="16440" tabRatio="793" activeTab="8" xr2:uid="{00000000-000D-0000-FFFF-FFFF00000000}"/>
  </bookViews>
  <sheets>
    <sheet name="sfh" sheetId="2" r:id="rId1"/>
    <sheet name="mfh" sheetId="4" r:id="rId2"/>
    <sheet name="trade" sheetId="7" r:id="rId3"/>
    <sheet name="education" sheetId="13" r:id="rId4"/>
    <sheet name="hotels" sheetId="8" r:id="rId5"/>
    <sheet name="health" sheetId="9" r:id="rId6"/>
    <sheet name="offices" sheetId="10" r:id="rId7"/>
    <sheet name="other" sheetId="14" r:id="rId8"/>
    <sheet name="_priv-offices" sheetId="6" r:id="rId9"/>
    <sheet name="_non-residential floorarea calc" sheetId="5" r:id="rId10"/>
    <sheet name="_residential floorarea" sheetId="12" r:id="rId11"/>
    <sheet name="_ctry-key" sheetId="11" r:id="rId12"/>
    <sheet name="_obs_totals" sheetId="15" r:id="rId13"/>
    <sheet name="_overview" sheetId="16" r:id="rId14"/>
    <sheet name="_alle" sheetId="19" r:id="rId15"/>
  </sheets>
  <externalReferences>
    <externalReference r:id="rId16"/>
  </externalReferences>
  <definedNames>
    <definedName name="_xlnm._FilterDatabase" localSheetId="1" hidden="1">mfh!$A$1:$AB$1</definedName>
    <definedName name="_xlnm._FilterDatabase" localSheetId="0" hidden="1">sfh!$A$1:$AB$1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9" i="2" l="1"/>
  <c r="Z29" i="2"/>
  <c r="Y29" i="2"/>
  <c r="X29" i="2"/>
  <c r="W29" i="2"/>
  <c r="V29" i="2"/>
  <c r="U29" i="2"/>
  <c r="T29" i="2"/>
  <c r="S29" i="2"/>
  <c r="R29" i="2"/>
  <c r="Q29" i="2"/>
  <c r="P29" i="2"/>
  <c r="O29" i="2"/>
  <c r="N29" i="2"/>
  <c r="AA28" i="2"/>
  <c r="Z28" i="2"/>
  <c r="Y28" i="2"/>
  <c r="X28" i="2"/>
  <c r="W28" i="2"/>
  <c r="V28" i="2"/>
  <c r="U28" i="2"/>
  <c r="T28" i="2"/>
  <c r="S28" i="2"/>
  <c r="R28" i="2"/>
  <c r="Q28" i="2"/>
  <c r="P28" i="2"/>
  <c r="O28" i="2"/>
  <c r="N28" i="2"/>
  <c r="M28" i="2"/>
  <c r="AA27" i="2"/>
  <c r="W27" i="2"/>
  <c r="V27" i="2"/>
  <c r="U27" i="2"/>
  <c r="T27" i="2"/>
  <c r="S27" i="2"/>
  <c r="R27" i="2"/>
  <c r="Q27" i="2"/>
  <c r="P27" i="2"/>
  <c r="O27" i="2"/>
  <c r="N27" i="2"/>
  <c r="AA26" i="2"/>
  <c r="Z26" i="2"/>
  <c r="Y26" i="2"/>
  <c r="X26" i="2"/>
  <c r="W26" i="2"/>
  <c r="V26" i="2"/>
  <c r="U26" i="2"/>
  <c r="T26" i="2"/>
  <c r="S26" i="2"/>
  <c r="R26" i="2"/>
  <c r="Q26" i="2"/>
  <c r="P26" i="2"/>
  <c r="O26" i="2"/>
  <c r="N26" i="2"/>
  <c r="M26" i="2"/>
  <c r="AA25" i="2"/>
  <c r="Z25" i="2"/>
  <c r="Y25" i="2"/>
  <c r="X25" i="2"/>
  <c r="W25" i="2"/>
  <c r="V25" i="2"/>
  <c r="U25" i="2"/>
  <c r="T25" i="2"/>
  <c r="S25" i="2"/>
  <c r="R25" i="2"/>
  <c r="Q25" i="2"/>
  <c r="P25" i="2"/>
  <c r="O25" i="2"/>
  <c r="N25" i="2"/>
  <c r="M25" i="2"/>
  <c r="AA24" i="2"/>
  <c r="Z24" i="2"/>
  <c r="Y24" i="2"/>
  <c r="X24" i="2"/>
  <c r="W24" i="2"/>
  <c r="V24" i="2"/>
  <c r="U24" i="2"/>
  <c r="T24" i="2"/>
  <c r="S24" i="2"/>
  <c r="R24" i="2"/>
  <c r="Q24" i="2"/>
  <c r="P24" i="2"/>
  <c r="O24" i="2"/>
  <c r="AA23" i="2"/>
  <c r="Z23" i="2"/>
  <c r="Y23" i="2"/>
  <c r="X23" i="2"/>
  <c r="W23" i="2"/>
  <c r="AA22" i="2"/>
  <c r="Z22" i="2"/>
  <c r="Y22" i="2"/>
  <c r="X22" i="2"/>
  <c r="W22" i="2"/>
  <c r="V22" i="2"/>
  <c r="U22" i="2"/>
  <c r="T22" i="2"/>
  <c r="S22" i="2"/>
  <c r="R22" i="2"/>
  <c r="Q22" i="2"/>
  <c r="P22" i="2"/>
  <c r="O22" i="2"/>
  <c r="N22" i="2"/>
  <c r="AA21" i="2"/>
  <c r="Z21" i="2"/>
  <c r="Y21" i="2"/>
  <c r="X21" i="2"/>
  <c r="W21" i="2"/>
  <c r="V21" i="2"/>
  <c r="U21" i="2"/>
  <c r="T21" i="2"/>
  <c r="S21" i="2"/>
  <c r="R21" i="2"/>
  <c r="Q21" i="2"/>
  <c r="P21" i="2"/>
  <c r="O21" i="2"/>
  <c r="N21" i="2"/>
  <c r="M21" i="2"/>
  <c r="AA20" i="2"/>
  <c r="Z20" i="2"/>
  <c r="Y20" i="2"/>
  <c r="X20" i="2"/>
  <c r="W20" i="2"/>
  <c r="V20" i="2"/>
  <c r="U20" i="2"/>
  <c r="T20" i="2"/>
  <c r="S20" i="2"/>
  <c r="R20" i="2"/>
  <c r="Q20" i="2"/>
  <c r="P20" i="2"/>
  <c r="O20" i="2"/>
  <c r="AA19" i="2"/>
  <c r="X19" i="2"/>
  <c r="AA18" i="2"/>
  <c r="Y18" i="2"/>
  <c r="AA16" i="2"/>
  <c r="Q16" i="2"/>
  <c r="P16" i="2"/>
  <c r="O16" i="2"/>
  <c r="N16" i="2"/>
  <c r="M16" i="2"/>
  <c r="AA15" i="2"/>
  <c r="Z15" i="2"/>
  <c r="Y15" i="2"/>
  <c r="X15" i="2"/>
  <c r="W15" i="2"/>
  <c r="V15" i="2"/>
  <c r="U15" i="2"/>
  <c r="T15" i="2"/>
  <c r="S15" i="2"/>
  <c r="R15" i="2"/>
  <c r="Q15" i="2"/>
  <c r="P15" i="2"/>
  <c r="O15" i="2"/>
  <c r="N15" i="2"/>
  <c r="AA14" i="2"/>
  <c r="R14" i="2"/>
  <c r="AA13" i="2"/>
  <c r="Z13" i="2"/>
  <c r="Y13" i="2"/>
  <c r="X13" i="2"/>
  <c r="W13" i="2"/>
  <c r="V13" i="2"/>
  <c r="U13" i="2"/>
  <c r="T13" i="2"/>
  <c r="S13" i="2"/>
  <c r="R13" i="2"/>
  <c r="Q13" i="2"/>
  <c r="P13" i="2"/>
  <c r="O13" i="2"/>
  <c r="N13" i="2"/>
  <c r="AA12" i="2"/>
  <c r="Z12" i="2"/>
  <c r="Y12" i="2"/>
  <c r="X12" i="2"/>
  <c r="W12" i="2"/>
  <c r="V12" i="2"/>
  <c r="U12" i="2"/>
  <c r="T12" i="2"/>
  <c r="S12" i="2"/>
  <c r="R12" i="2"/>
  <c r="Q12" i="2"/>
  <c r="P12" i="2"/>
  <c r="O12" i="2"/>
  <c r="N12" i="2"/>
  <c r="AA11" i="2"/>
  <c r="Z11" i="2"/>
  <c r="Y11" i="2"/>
  <c r="X11" i="2"/>
  <c r="W11" i="2"/>
  <c r="V11" i="2"/>
  <c r="U11" i="2"/>
  <c r="T11" i="2"/>
  <c r="S11" i="2"/>
  <c r="R11" i="2"/>
  <c r="Q11" i="2"/>
  <c r="P11" i="2"/>
  <c r="O11" i="2"/>
  <c r="N11" i="2"/>
  <c r="M11" i="2"/>
  <c r="AA10" i="2"/>
  <c r="Z10" i="2"/>
  <c r="Y10" i="2"/>
  <c r="X10" i="2"/>
  <c r="W10" i="2"/>
  <c r="V10" i="2"/>
  <c r="U10" i="2"/>
  <c r="T10" i="2"/>
  <c r="S10" i="2"/>
  <c r="R10" i="2"/>
  <c r="Q10" i="2"/>
  <c r="P10" i="2"/>
  <c r="O10" i="2"/>
  <c r="N10" i="2"/>
  <c r="M10" i="2"/>
  <c r="AA9" i="2"/>
  <c r="T9" i="2"/>
  <c r="Q9" i="2"/>
  <c r="AB8" i="2"/>
  <c r="AA8" i="2"/>
  <c r="Z8" i="2"/>
  <c r="Y8" i="2"/>
  <c r="X8" i="2"/>
  <c r="AA7" i="2"/>
  <c r="X7" i="2"/>
  <c r="AA6" i="2"/>
  <c r="Z6" i="2"/>
  <c r="X6" i="2"/>
  <c r="AA5" i="2"/>
  <c r="Z5" i="2"/>
  <c r="Y5" i="2"/>
  <c r="X5" i="2"/>
  <c r="W5" i="2"/>
  <c r="V5" i="2"/>
  <c r="U5" i="2"/>
  <c r="T5" i="2"/>
  <c r="S5" i="2"/>
  <c r="R5" i="2"/>
  <c r="Q5" i="2"/>
  <c r="P5" i="2"/>
  <c r="O5" i="2"/>
  <c r="N5" i="2"/>
  <c r="AA4" i="2"/>
  <c r="Z4" i="2"/>
  <c r="Y4" i="2"/>
  <c r="Y3" i="2"/>
  <c r="X3" i="2"/>
  <c r="W3" i="2"/>
  <c r="V3" i="2"/>
  <c r="U3" i="2"/>
  <c r="T3" i="2"/>
  <c r="S3" i="2"/>
  <c r="R3" i="2"/>
  <c r="Q3" i="2"/>
  <c r="P3" i="2"/>
  <c r="O3" i="2"/>
  <c r="N3" i="2"/>
  <c r="AA2" i="2"/>
  <c r="Z2" i="2"/>
  <c r="Y2" i="2"/>
  <c r="X2" i="2"/>
  <c r="W2" i="2"/>
  <c r="V2" i="2"/>
  <c r="U2" i="2"/>
  <c r="T2" i="2"/>
  <c r="S2" i="2"/>
  <c r="R2" i="2"/>
  <c r="Q2" i="2"/>
  <c r="P2" i="2"/>
  <c r="O2" i="2"/>
  <c r="N2" i="2"/>
  <c r="M2" i="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C33" i="12"/>
  <c r="AC32" i="12"/>
  <c r="AB32" i="12"/>
  <c r="AA32" i="12"/>
  <c r="Z32" i="12"/>
  <c r="Y32" i="12"/>
  <c r="X32" i="12"/>
  <c r="W32" i="12"/>
  <c r="V32" i="12"/>
  <c r="U32" i="12"/>
  <c r="T32" i="12"/>
  <c r="S32" i="12"/>
  <c r="R32" i="12"/>
  <c r="Q32" i="12"/>
  <c r="P32" i="12"/>
  <c r="O32" i="12"/>
  <c r="N32" i="12"/>
  <c r="M32" i="12"/>
  <c r="L32" i="12"/>
  <c r="K32" i="12"/>
  <c r="J32" i="12"/>
  <c r="I32" i="12"/>
  <c r="H32" i="12"/>
  <c r="G32" i="12"/>
  <c r="F32" i="12"/>
  <c r="E32" i="12"/>
  <c r="D32" i="12"/>
  <c r="C32" i="12"/>
  <c r="AC31" i="12"/>
  <c r="AB31" i="12"/>
  <c r="AA31" i="12"/>
  <c r="Z31" i="12"/>
  <c r="Y31" i="12"/>
  <c r="X31" i="12"/>
  <c r="W31" i="12"/>
  <c r="V31" i="12"/>
  <c r="U31" i="12"/>
  <c r="T31" i="12"/>
  <c r="S31" i="12"/>
  <c r="R31" i="12"/>
  <c r="Q31" i="12"/>
  <c r="P31" i="12"/>
  <c r="O31" i="12"/>
  <c r="N31" i="12"/>
  <c r="M31" i="12"/>
  <c r="L31" i="12"/>
  <c r="K31" i="12"/>
  <c r="J31" i="12"/>
  <c r="I31" i="12"/>
  <c r="H31" i="12"/>
  <c r="G31" i="12"/>
  <c r="F31" i="12"/>
  <c r="E31" i="12"/>
  <c r="D31" i="12"/>
  <c r="C31"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D30" i="12"/>
  <c r="C30"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C29" i="12"/>
  <c r="AC28" i="12"/>
  <c r="AB28" i="12"/>
  <c r="AA28" i="12"/>
  <c r="Z28" i="12"/>
  <c r="Y28" i="12"/>
  <c r="X28" i="12"/>
  <c r="W28" i="12"/>
  <c r="V28" i="12"/>
  <c r="U28" i="12"/>
  <c r="T28" i="12"/>
  <c r="S28" i="12"/>
  <c r="R28" i="12"/>
  <c r="Q28" i="12"/>
  <c r="P28" i="12"/>
  <c r="O28" i="12"/>
  <c r="N28" i="12"/>
  <c r="M28" i="12"/>
  <c r="L28" i="12"/>
  <c r="K28" i="12"/>
  <c r="J28" i="12"/>
  <c r="I28" i="12"/>
  <c r="H28" i="12"/>
  <c r="G28" i="12"/>
  <c r="F28" i="12"/>
  <c r="E28" i="12"/>
  <c r="D28" i="12"/>
  <c r="C28" i="12"/>
  <c r="AC27" i="12"/>
  <c r="AB27" i="12"/>
  <c r="AA27" i="12"/>
  <c r="Z27" i="12"/>
  <c r="Y27" i="12"/>
  <c r="X27" i="12"/>
  <c r="W27" i="12"/>
  <c r="V27" i="12"/>
  <c r="U27" i="12"/>
  <c r="T27" i="12"/>
  <c r="S27" i="12"/>
  <c r="R27" i="12"/>
  <c r="Q27" i="12"/>
  <c r="P27" i="12"/>
  <c r="O27" i="12"/>
  <c r="N27" i="12"/>
  <c r="M27" i="12"/>
  <c r="L27" i="12"/>
  <c r="K27" i="12"/>
  <c r="J27" i="12"/>
  <c r="I27" i="12"/>
  <c r="H27" i="12"/>
  <c r="G27" i="12"/>
  <c r="F27" i="12"/>
  <c r="E27" i="12"/>
  <c r="D27" i="12"/>
  <c r="C27" i="12"/>
  <c r="AC26" i="12"/>
  <c r="AB26" i="12"/>
  <c r="AA26" i="12"/>
  <c r="Z26" i="12"/>
  <c r="Y26" i="12"/>
  <c r="X26" i="12"/>
  <c r="W26" i="12"/>
  <c r="V26" i="12"/>
  <c r="U26" i="12"/>
  <c r="T26" i="12"/>
  <c r="S26" i="12"/>
  <c r="R26" i="12"/>
  <c r="Q26" i="12"/>
  <c r="P26" i="12"/>
  <c r="O26" i="12"/>
  <c r="N26" i="12"/>
  <c r="M26" i="12"/>
  <c r="L26" i="12"/>
  <c r="K26" i="12"/>
  <c r="J26" i="12"/>
  <c r="I26" i="12"/>
  <c r="H26" i="12"/>
  <c r="G26" i="12"/>
  <c r="F26" i="12"/>
  <c r="E26" i="12"/>
  <c r="D26" i="12"/>
  <c r="C26" i="12"/>
  <c r="AC25" i="12"/>
  <c r="AB25" i="12"/>
  <c r="AA25" i="12"/>
  <c r="Z25" i="12"/>
  <c r="Y25" i="12"/>
  <c r="X25" i="12"/>
  <c r="W25" i="12"/>
  <c r="V25" i="12"/>
  <c r="U25" i="12"/>
  <c r="T25" i="12"/>
  <c r="S25" i="12"/>
  <c r="R25" i="12"/>
  <c r="Q25" i="12"/>
  <c r="P25" i="12"/>
  <c r="O25" i="12"/>
  <c r="N25" i="12"/>
  <c r="M25" i="12"/>
  <c r="L25" i="12"/>
  <c r="K25" i="12"/>
  <c r="J25" i="12"/>
  <c r="I25" i="12"/>
  <c r="H25" i="12"/>
  <c r="G25" i="12"/>
  <c r="F25" i="12"/>
  <c r="E25" i="12"/>
  <c r="D25" i="12"/>
  <c r="C25"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24" i="12"/>
  <c r="C24"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23" i="12"/>
  <c r="C23"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C22"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C21"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20" i="12"/>
  <c r="C20"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19" i="12"/>
  <c r="C19"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D18" i="12"/>
  <c r="C18"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C17"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D16" i="12"/>
  <c r="C16" i="12"/>
  <c r="AC15" i="12"/>
  <c r="AB15" i="12"/>
  <c r="AA15" i="12"/>
  <c r="Z15" i="12"/>
  <c r="Y15" i="12"/>
  <c r="X15" i="12"/>
  <c r="W15" i="12"/>
  <c r="V15" i="12"/>
  <c r="U15" i="12"/>
  <c r="T15" i="12"/>
  <c r="S15" i="12"/>
  <c r="R15" i="12"/>
  <c r="Q15" i="12"/>
  <c r="P15" i="12"/>
  <c r="O15" i="12"/>
  <c r="N15" i="12"/>
  <c r="M15" i="12"/>
  <c r="L15" i="12"/>
  <c r="K15" i="12"/>
  <c r="J15" i="12"/>
  <c r="I15" i="12"/>
  <c r="H15" i="12"/>
  <c r="G15" i="12"/>
  <c r="F15" i="12"/>
  <c r="E15" i="12"/>
  <c r="D15" i="12"/>
  <c r="C15"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C14" i="12"/>
  <c r="AC13" i="12"/>
  <c r="AB13" i="12"/>
  <c r="AA13" i="12"/>
  <c r="Z13" i="12"/>
  <c r="Y13" i="12"/>
  <c r="X13" i="12"/>
  <c r="W13" i="12"/>
  <c r="V13" i="12"/>
  <c r="U13" i="12"/>
  <c r="T13" i="12"/>
  <c r="S13" i="12"/>
  <c r="R13" i="12"/>
  <c r="Q13" i="12"/>
  <c r="P13" i="12"/>
  <c r="O13" i="12"/>
  <c r="N13" i="12"/>
  <c r="M13" i="12"/>
  <c r="L13" i="12"/>
  <c r="K13" i="12"/>
  <c r="J13" i="12"/>
  <c r="I13" i="12"/>
  <c r="H13" i="12"/>
  <c r="G13" i="12"/>
  <c r="F13" i="12"/>
  <c r="E13" i="12"/>
  <c r="D13" i="12"/>
  <c r="C13" i="12"/>
  <c r="AC12" i="12"/>
  <c r="AB12" i="12"/>
  <c r="AA12" i="12"/>
  <c r="Z12" i="12"/>
  <c r="Y12" i="12"/>
  <c r="X12" i="12"/>
  <c r="W12" i="12"/>
  <c r="V12" i="12"/>
  <c r="U12" i="12"/>
  <c r="T12" i="12"/>
  <c r="S12" i="12"/>
  <c r="R12" i="12"/>
  <c r="Q12" i="12"/>
  <c r="P12" i="12"/>
  <c r="O12" i="12"/>
  <c r="N12" i="12"/>
  <c r="M12" i="12"/>
  <c r="L12" i="12"/>
  <c r="K12" i="12"/>
  <c r="J12" i="12"/>
  <c r="I12" i="12"/>
  <c r="H12" i="12"/>
  <c r="G12" i="12"/>
  <c r="F12" i="12"/>
  <c r="E12" i="12"/>
  <c r="D12" i="12"/>
  <c r="C12"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AC5" i="12"/>
  <c r="AB5" i="12"/>
  <c r="AA5" i="12"/>
  <c r="Z5" i="12"/>
  <c r="Y5" i="12"/>
  <c r="X5" i="12"/>
  <c r="W5" i="12"/>
  <c r="V5" i="12"/>
  <c r="U5" i="12"/>
  <c r="T5" i="12"/>
  <c r="S5" i="12"/>
  <c r="R5" i="12"/>
  <c r="Q5" i="12"/>
  <c r="P5" i="12"/>
  <c r="O5" i="12"/>
  <c r="N5" i="12"/>
  <c r="M5" i="12"/>
  <c r="L5" i="12"/>
  <c r="K5" i="12"/>
  <c r="J5" i="12"/>
  <c r="I5" i="12"/>
  <c r="H5" i="12"/>
  <c r="G5" i="12"/>
  <c r="F5" i="12"/>
  <c r="E5" i="12"/>
  <c r="D5" i="12"/>
  <c r="R66" i="12"/>
  <c r="Q66" i="12"/>
  <c r="P66" i="12"/>
  <c r="O66" i="12"/>
  <c r="N66" i="12"/>
  <c r="M66" i="12"/>
  <c r="L66" i="12"/>
  <c r="K66" i="12"/>
  <c r="J66" i="12"/>
  <c r="I66" i="12"/>
  <c r="H66" i="12"/>
  <c r="G66" i="12"/>
  <c r="F66" i="12"/>
  <c r="E66" i="12"/>
  <c r="D66" i="12"/>
  <c r="C66" i="12"/>
  <c r="R65" i="12"/>
  <c r="Q65" i="12"/>
  <c r="P65" i="12"/>
  <c r="O65" i="12"/>
  <c r="N65" i="12"/>
  <c r="M65" i="12"/>
  <c r="L65" i="12"/>
  <c r="K65" i="12"/>
  <c r="J65" i="12"/>
  <c r="I65" i="12"/>
  <c r="H65" i="12"/>
  <c r="G65" i="12"/>
  <c r="F65" i="12"/>
  <c r="E65" i="12"/>
  <c r="D65" i="12"/>
  <c r="C65" i="12"/>
  <c r="R64" i="12"/>
  <c r="Q64" i="12"/>
  <c r="P64" i="12"/>
  <c r="O64" i="12"/>
  <c r="N64" i="12"/>
  <c r="M64" i="12"/>
  <c r="L64" i="12"/>
  <c r="K64" i="12"/>
  <c r="J64" i="12"/>
  <c r="I64" i="12"/>
  <c r="H64" i="12"/>
  <c r="G64" i="12"/>
  <c r="F64" i="12"/>
  <c r="E64" i="12"/>
  <c r="D64" i="12"/>
  <c r="C64" i="12"/>
  <c r="R63" i="12"/>
  <c r="Q63" i="12"/>
  <c r="P63" i="12"/>
  <c r="O63" i="12"/>
  <c r="N63" i="12"/>
  <c r="M63" i="12"/>
  <c r="L63" i="12"/>
  <c r="K63" i="12"/>
  <c r="J63" i="12"/>
  <c r="I63" i="12"/>
  <c r="H63" i="12"/>
  <c r="G63" i="12"/>
  <c r="F63" i="12"/>
  <c r="E63" i="12"/>
  <c r="D63" i="12"/>
  <c r="C63" i="12"/>
  <c r="R62" i="12"/>
  <c r="Q62" i="12"/>
  <c r="P62" i="12"/>
  <c r="O62" i="12"/>
  <c r="N62" i="12"/>
  <c r="M62" i="12"/>
  <c r="L62" i="12"/>
  <c r="K62" i="12"/>
  <c r="J62" i="12"/>
  <c r="I62" i="12"/>
  <c r="H62" i="12"/>
  <c r="G62" i="12"/>
  <c r="F62" i="12"/>
  <c r="E62" i="12"/>
  <c r="D62" i="12"/>
  <c r="C62" i="12"/>
  <c r="R61" i="12"/>
  <c r="Q61" i="12"/>
  <c r="P61" i="12"/>
  <c r="O61" i="12"/>
  <c r="N61" i="12"/>
  <c r="M61" i="12"/>
  <c r="L61" i="12"/>
  <c r="K61" i="12"/>
  <c r="J61" i="12"/>
  <c r="I61" i="12"/>
  <c r="H61" i="12"/>
  <c r="G61" i="12"/>
  <c r="F61" i="12"/>
  <c r="E61" i="12"/>
  <c r="D61" i="12"/>
  <c r="C61" i="12"/>
  <c r="R60" i="12"/>
  <c r="Q60" i="12"/>
  <c r="P60" i="12"/>
  <c r="O60" i="12"/>
  <c r="N60" i="12"/>
  <c r="M60" i="12"/>
  <c r="L60" i="12"/>
  <c r="K60" i="12"/>
  <c r="J60" i="12"/>
  <c r="I60" i="12"/>
  <c r="H60" i="12"/>
  <c r="G60" i="12"/>
  <c r="F60" i="12"/>
  <c r="E60" i="12"/>
  <c r="D60" i="12"/>
  <c r="C60" i="12"/>
  <c r="R59" i="12"/>
  <c r="Q59" i="12"/>
  <c r="P59" i="12"/>
  <c r="O59" i="12"/>
  <c r="N59" i="12"/>
  <c r="M59" i="12"/>
  <c r="L59" i="12"/>
  <c r="K59" i="12"/>
  <c r="J59" i="12"/>
  <c r="I59" i="12"/>
  <c r="H59" i="12"/>
  <c r="G59" i="12"/>
  <c r="F59" i="12"/>
  <c r="E59" i="12"/>
  <c r="D59" i="12"/>
  <c r="C59" i="12"/>
  <c r="R58" i="12"/>
  <c r="Q58" i="12"/>
  <c r="P58" i="12"/>
  <c r="O58" i="12"/>
  <c r="N58" i="12"/>
  <c r="M58" i="12"/>
  <c r="L58" i="12"/>
  <c r="K58" i="12"/>
  <c r="J58" i="12"/>
  <c r="I58" i="12"/>
  <c r="H58" i="12"/>
  <c r="G58" i="12"/>
  <c r="F58" i="12"/>
  <c r="E58" i="12"/>
  <c r="D58" i="12"/>
  <c r="C58" i="12"/>
  <c r="R57" i="12"/>
  <c r="Q57" i="12"/>
  <c r="P57" i="12"/>
  <c r="O57" i="12"/>
  <c r="N57" i="12"/>
  <c r="M57" i="12"/>
  <c r="L57" i="12"/>
  <c r="K57" i="12"/>
  <c r="J57" i="12"/>
  <c r="I57" i="12"/>
  <c r="H57" i="12"/>
  <c r="G57" i="12"/>
  <c r="F57" i="12"/>
  <c r="E57" i="12"/>
  <c r="D57" i="12"/>
  <c r="C57" i="12"/>
  <c r="R56" i="12"/>
  <c r="Q56" i="12"/>
  <c r="P56" i="12"/>
  <c r="O56" i="12"/>
  <c r="N56" i="12"/>
  <c r="M56" i="12"/>
  <c r="L56" i="12"/>
  <c r="K56" i="12"/>
  <c r="J56" i="12"/>
  <c r="I56" i="12"/>
  <c r="H56" i="12"/>
  <c r="G56" i="12"/>
  <c r="F56" i="12"/>
  <c r="E56" i="12"/>
  <c r="D56" i="12"/>
  <c r="C56" i="12"/>
  <c r="R55" i="12"/>
  <c r="Q55" i="12"/>
  <c r="P55" i="12"/>
  <c r="O55" i="12"/>
  <c r="N55" i="12"/>
  <c r="M55" i="12"/>
  <c r="L55" i="12"/>
  <c r="K55" i="12"/>
  <c r="J55" i="12"/>
  <c r="I55" i="12"/>
  <c r="H55" i="12"/>
  <c r="G55" i="12"/>
  <c r="F55" i="12"/>
  <c r="E55" i="12"/>
  <c r="D55" i="12"/>
  <c r="C55" i="12"/>
  <c r="R54" i="12"/>
  <c r="Q54" i="12"/>
  <c r="P54" i="12"/>
  <c r="O54" i="12"/>
  <c r="N54" i="12"/>
  <c r="M54" i="12"/>
  <c r="L54" i="12"/>
  <c r="K54" i="12"/>
  <c r="J54" i="12"/>
  <c r="I54" i="12"/>
  <c r="H54" i="12"/>
  <c r="G54" i="12"/>
  <c r="F54" i="12"/>
  <c r="E54" i="12"/>
  <c r="D54" i="12"/>
  <c r="C54" i="12"/>
  <c r="R53" i="12"/>
  <c r="Q53" i="12"/>
  <c r="P53" i="12"/>
  <c r="O53" i="12"/>
  <c r="N53" i="12"/>
  <c r="M53" i="12"/>
  <c r="L53" i="12"/>
  <c r="K53" i="12"/>
  <c r="J53" i="12"/>
  <c r="I53" i="12"/>
  <c r="H53" i="12"/>
  <c r="G53" i="12"/>
  <c r="F53" i="12"/>
  <c r="E53" i="12"/>
  <c r="D53" i="12"/>
  <c r="C53" i="12"/>
  <c r="R52" i="12"/>
  <c r="Q52" i="12"/>
  <c r="P52" i="12"/>
  <c r="O52" i="12"/>
  <c r="N52" i="12"/>
  <c r="M52" i="12"/>
  <c r="L52" i="12"/>
  <c r="K52" i="12"/>
  <c r="J52" i="12"/>
  <c r="I52" i="12"/>
  <c r="H52" i="12"/>
  <c r="G52" i="12"/>
  <c r="F52" i="12"/>
  <c r="E52" i="12"/>
  <c r="D52" i="12"/>
  <c r="C52" i="12"/>
  <c r="R51" i="12"/>
  <c r="Q51" i="12"/>
  <c r="P51" i="12"/>
  <c r="O51" i="12"/>
  <c r="N51" i="12"/>
  <c r="M51" i="12"/>
  <c r="L51" i="12"/>
  <c r="K51" i="12"/>
  <c r="J51" i="12"/>
  <c r="I51" i="12"/>
  <c r="H51" i="12"/>
  <c r="G51" i="12"/>
  <c r="F51" i="12"/>
  <c r="E51" i="12"/>
  <c r="D51" i="12"/>
  <c r="C51" i="12"/>
  <c r="R50" i="12"/>
  <c r="Q50" i="12"/>
  <c r="P50" i="12"/>
  <c r="O50" i="12"/>
  <c r="N50" i="12"/>
  <c r="M50" i="12"/>
  <c r="L50" i="12"/>
  <c r="K50" i="12"/>
  <c r="J50" i="12"/>
  <c r="I50" i="12"/>
  <c r="H50" i="12"/>
  <c r="G50" i="12"/>
  <c r="F50" i="12"/>
  <c r="E50" i="12"/>
  <c r="D50" i="12"/>
  <c r="C50" i="12"/>
  <c r="R49" i="12"/>
  <c r="Q49" i="12"/>
  <c r="P49" i="12"/>
  <c r="O49" i="12"/>
  <c r="N49" i="12"/>
  <c r="M49" i="12"/>
  <c r="L49" i="12"/>
  <c r="K49" i="12"/>
  <c r="J49" i="12"/>
  <c r="I49" i="12"/>
  <c r="H49" i="12"/>
  <c r="G49" i="12"/>
  <c r="F49" i="12"/>
  <c r="E49" i="12"/>
  <c r="D49" i="12"/>
  <c r="C49" i="12"/>
  <c r="R48" i="12"/>
  <c r="Q48" i="12"/>
  <c r="P48" i="12"/>
  <c r="O48" i="12"/>
  <c r="N48" i="12"/>
  <c r="M48" i="12"/>
  <c r="L48" i="12"/>
  <c r="K48" i="12"/>
  <c r="J48" i="12"/>
  <c r="I48" i="12"/>
  <c r="H48" i="12"/>
  <c r="G48" i="12"/>
  <c r="F48" i="12"/>
  <c r="E48" i="12"/>
  <c r="D48" i="12"/>
  <c r="C48" i="12"/>
  <c r="R47" i="12"/>
  <c r="Q47" i="12"/>
  <c r="P47" i="12"/>
  <c r="O47" i="12"/>
  <c r="N47" i="12"/>
  <c r="M47" i="12"/>
  <c r="L47" i="12"/>
  <c r="K47" i="12"/>
  <c r="J47" i="12"/>
  <c r="I47" i="12"/>
  <c r="H47" i="12"/>
  <c r="G47" i="12"/>
  <c r="F47" i="12"/>
  <c r="E47" i="12"/>
  <c r="D47" i="12"/>
  <c r="C47" i="12"/>
  <c r="R46" i="12"/>
  <c r="Q46" i="12"/>
  <c r="P46" i="12"/>
  <c r="O46" i="12"/>
  <c r="N46" i="12"/>
  <c r="M46" i="12"/>
  <c r="L46" i="12"/>
  <c r="K46" i="12"/>
  <c r="J46" i="12"/>
  <c r="I46" i="12"/>
  <c r="H46" i="12"/>
  <c r="G46" i="12"/>
  <c r="F46" i="12"/>
  <c r="E46" i="12"/>
  <c r="D46" i="12"/>
  <c r="C46" i="12"/>
  <c r="R45" i="12"/>
  <c r="Q45" i="12"/>
  <c r="P45" i="12"/>
  <c r="O45" i="12"/>
  <c r="N45" i="12"/>
  <c r="M45" i="12"/>
  <c r="L45" i="12"/>
  <c r="K45" i="12"/>
  <c r="J45" i="12"/>
  <c r="I45" i="12"/>
  <c r="H45" i="12"/>
  <c r="G45" i="12"/>
  <c r="F45" i="12"/>
  <c r="E45" i="12"/>
  <c r="D45" i="12"/>
  <c r="C45" i="12"/>
  <c r="R44" i="12"/>
  <c r="Q44" i="12"/>
  <c r="P44" i="12"/>
  <c r="O44" i="12"/>
  <c r="N44" i="12"/>
  <c r="M44" i="12"/>
  <c r="L44" i="12"/>
  <c r="K44" i="12"/>
  <c r="J44" i="12"/>
  <c r="I44" i="12"/>
  <c r="H44" i="12"/>
  <c r="G44" i="12"/>
  <c r="F44" i="12"/>
  <c r="E44" i="12"/>
  <c r="D44" i="12"/>
  <c r="C44" i="12"/>
  <c r="R43" i="12"/>
  <c r="Q43" i="12"/>
  <c r="P43" i="12"/>
  <c r="O43" i="12"/>
  <c r="N43" i="12"/>
  <c r="M43" i="12"/>
  <c r="L43" i="12"/>
  <c r="K43" i="12"/>
  <c r="J43" i="12"/>
  <c r="I43" i="12"/>
  <c r="H43" i="12"/>
  <c r="G43" i="12"/>
  <c r="F43" i="12"/>
  <c r="E43" i="12"/>
  <c r="D43" i="12"/>
  <c r="C43" i="12"/>
  <c r="R42" i="12"/>
  <c r="Q42" i="12"/>
  <c r="P42" i="12"/>
  <c r="O42" i="12"/>
  <c r="N42" i="12"/>
  <c r="M42" i="12"/>
  <c r="L42" i="12"/>
  <c r="K42" i="12"/>
  <c r="J42" i="12"/>
  <c r="I42" i="12"/>
  <c r="H42" i="12"/>
  <c r="G42" i="12"/>
  <c r="F42" i="12"/>
  <c r="E42" i="12"/>
  <c r="D42" i="12"/>
  <c r="C42" i="12"/>
  <c r="R41" i="12"/>
  <c r="Q41" i="12"/>
  <c r="P41" i="12"/>
  <c r="O41" i="12"/>
  <c r="N41" i="12"/>
  <c r="M41" i="12"/>
  <c r="L41" i="12"/>
  <c r="K41" i="12"/>
  <c r="J41" i="12"/>
  <c r="I41" i="12"/>
  <c r="H41" i="12"/>
  <c r="G41" i="12"/>
  <c r="F41" i="12"/>
  <c r="E41" i="12"/>
  <c r="D41" i="12"/>
  <c r="C41" i="12"/>
  <c r="R40" i="12"/>
  <c r="Q40" i="12"/>
  <c r="P40" i="12"/>
  <c r="O40" i="12"/>
  <c r="N40" i="12"/>
  <c r="M40" i="12"/>
  <c r="L40" i="12"/>
  <c r="K40" i="12"/>
  <c r="J40" i="12"/>
  <c r="I40" i="12"/>
  <c r="H40" i="12"/>
  <c r="G40" i="12"/>
  <c r="F40" i="12"/>
  <c r="E40" i="12"/>
  <c r="D40" i="12"/>
  <c r="C40" i="12"/>
  <c r="R39" i="12"/>
  <c r="Q39" i="12"/>
  <c r="P39" i="12"/>
  <c r="O39" i="12"/>
  <c r="N39" i="12"/>
  <c r="M39" i="12"/>
  <c r="L39" i="12"/>
  <c r="K39" i="12"/>
  <c r="J39" i="12"/>
  <c r="I39" i="12"/>
  <c r="H39" i="12"/>
  <c r="G39" i="12"/>
  <c r="F39" i="12"/>
  <c r="E39" i="12"/>
  <c r="D39" i="12"/>
  <c r="C39" i="12"/>
  <c r="R38" i="12"/>
  <c r="Q38" i="12"/>
  <c r="P38" i="12"/>
  <c r="O38" i="12"/>
  <c r="N38" i="12"/>
  <c r="M38" i="12"/>
  <c r="L38" i="12"/>
  <c r="K38" i="12"/>
  <c r="J38" i="12"/>
  <c r="I38" i="12"/>
  <c r="H38" i="12"/>
  <c r="G38" i="12"/>
  <c r="F38" i="12"/>
  <c r="E38" i="12"/>
  <c r="D38" i="12"/>
  <c r="C38" i="12"/>
  <c r="C5" i="12"/>
  <c r="M3" i="2" l="1"/>
  <c r="L3" i="2" s="1"/>
  <c r="K3" i="2" s="1"/>
  <c r="J3" i="2" s="1"/>
  <c r="I3" i="2" s="1"/>
  <c r="H3" i="2" s="1"/>
  <c r="G3" i="2" s="1"/>
  <c r="F3" i="2" s="1"/>
  <c r="E3" i="2" s="1"/>
  <c r="D3" i="2" s="1"/>
  <c r="C3" i="2" s="1"/>
  <c r="T3" i="4" l="1"/>
  <c r="P3" i="4"/>
  <c r="L3" i="4"/>
  <c r="K3" i="4"/>
  <c r="J3" i="4"/>
  <c r="I3" i="4"/>
  <c r="H3" i="4"/>
  <c r="G3" i="4"/>
  <c r="F3" i="4"/>
  <c r="E3" i="4"/>
  <c r="D3" i="4"/>
  <c r="C3" i="4"/>
  <c r="Z29" i="4"/>
  <c r="Y29" i="4"/>
  <c r="X29" i="4"/>
  <c r="W29" i="4"/>
  <c r="V29" i="4"/>
  <c r="U29" i="4"/>
  <c r="T29" i="4"/>
  <c r="S29" i="4"/>
  <c r="R29" i="4"/>
  <c r="Q29" i="4"/>
  <c r="P29" i="4"/>
  <c r="O29" i="4"/>
  <c r="Z28" i="4"/>
  <c r="Y28" i="4"/>
  <c r="X28" i="4"/>
  <c r="W28" i="4"/>
  <c r="V28" i="4"/>
  <c r="U28" i="4"/>
  <c r="T28" i="4"/>
  <c r="S28" i="4"/>
  <c r="R28" i="4"/>
  <c r="Q28" i="4"/>
  <c r="P28" i="4"/>
  <c r="O28" i="4"/>
  <c r="N28" i="4"/>
  <c r="W27" i="4"/>
  <c r="V27" i="4"/>
  <c r="U27" i="4"/>
  <c r="T27" i="4"/>
  <c r="S27" i="4"/>
  <c r="R27" i="4"/>
  <c r="Q27" i="4"/>
  <c r="P27" i="4"/>
  <c r="O27" i="4"/>
  <c r="Z26" i="4"/>
  <c r="Y26" i="4"/>
  <c r="X26" i="4"/>
  <c r="W26" i="4"/>
  <c r="V26" i="4"/>
  <c r="U26" i="4"/>
  <c r="T26" i="4"/>
  <c r="S26" i="4"/>
  <c r="R26" i="4"/>
  <c r="Q26" i="4"/>
  <c r="P26" i="4"/>
  <c r="O26" i="4"/>
  <c r="N26" i="4"/>
  <c r="Z25" i="4"/>
  <c r="Y25" i="4"/>
  <c r="X25" i="4"/>
  <c r="W25" i="4"/>
  <c r="V25" i="4"/>
  <c r="U25" i="4"/>
  <c r="T25" i="4"/>
  <c r="S25" i="4"/>
  <c r="R25" i="4"/>
  <c r="Q25" i="4"/>
  <c r="P25" i="4"/>
  <c r="O25" i="4"/>
  <c r="N25" i="4"/>
  <c r="Z24" i="4"/>
  <c r="Y24" i="4"/>
  <c r="X24" i="4"/>
  <c r="W24" i="4"/>
  <c r="V24" i="4"/>
  <c r="U24" i="4"/>
  <c r="T24" i="4"/>
  <c r="S24" i="4"/>
  <c r="R24" i="4"/>
  <c r="Q24" i="4"/>
  <c r="P24" i="4"/>
  <c r="Z23" i="4"/>
  <c r="Y23" i="4"/>
  <c r="X23" i="4"/>
  <c r="Z22" i="4"/>
  <c r="Y22" i="4"/>
  <c r="X22" i="4"/>
  <c r="W22" i="4"/>
  <c r="V22" i="4"/>
  <c r="U22" i="4"/>
  <c r="T22" i="4"/>
  <c r="S22" i="4"/>
  <c r="R22" i="4"/>
  <c r="Q22" i="4"/>
  <c r="P22" i="4"/>
  <c r="O22" i="4"/>
  <c r="Z21" i="4"/>
  <c r="Y21" i="4"/>
  <c r="X21" i="4"/>
  <c r="W21" i="4"/>
  <c r="V21" i="4"/>
  <c r="U21" i="4"/>
  <c r="T21" i="4"/>
  <c r="S21" i="4"/>
  <c r="R21" i="4"/>
  <c r="Q21" i="4"/>
  <c r="P21" i="4"/>
  <c r="O21" i="4"/>
  <c r="N21" i="4"/>
  <c r="Z20" i="4"/>
  <c r="Y20" i="4"/>
  <c r="X20" i="4"/>
  <c r="W20" i="4"/>
  <c r="V20" i="4"/>
  <c r="U20" i="4"/>
  <c r="T20" i="4"/>
  <c r="S20" i="4"/>
  <c r="R20" i="4"/>
  <c r="Q20" i="4"/>
  <c r="P20" i="4"/>
  <c r="Q16" i="4"/>
  <c r="P16" i="4"/>
  <c r="O16" i="4"/>
  <c r="N16" i="4"/>
  <c r="Z15" i="4"/>
  <c r="Y15" i="4"/>
  <c r="X15" i="4"/>
  <c r="W15" i="4"/>
  <c r="V15" i="4"/>
  <c r="U15" i="4"/>
  <c r="T15" i="4"/>
  <c r="S15" i="4"/>
  <c r="R15" i="4"/>
  <c r="Q15" i="4"/>
  <c r="P15" i="4"/>
  <c r="O15" i="4"/>
  <c r="Z13" i="4"/>
  <c r="Y13" i="4"/>
  <c r="X13" i="4"/>
  <c r="W13" i="4"/>
  <c r="V13" i="4"/>
  <c r="U13" i="4"/>
  <c r="T13" i="4"/>
  <c r="S13" i="4"/>
  <c r="R13" i="4"/>
  <c r="Q13" i="4"/>
  <c r="P13" i="4"/>
  <c r="O13" i="4"/>
  <c r="Z12" i="4"/>
  <c r="Y12" i="4"/>
  <c r="X12" i="4"/>
  <c r="W12" i="4"/>
  <c r="V12" i="4"/>
  <c r="U12" i="4"/>
  <c r="T12" i="4"/>
  <c r="S12" i="4"/>
  <c r="R12" i="4"/>
  <c r="Q12" i="4"/>
  <c r="P12" i="4"/>
  <c r="O12" i="4"/>
  <c r="Z11" i="4"/>
  <c r="Y11" i="4"/>
  <c r="X11" i="4"/>
  <c r="W11" i="4"/>
  <c r="V11" i="4"/>
  <c r="U11" i="4"/>
  <c r="T11" i="4"/>
  <c r="S11" i="4"/>
  <c r="R11" i="4"/>
  <c r="Q11" i="4"/>
  <c r="P11" i="4"/>
  <c r="O11" i="4"/>
  <c r="N11" i="4"/>
  <c r="Z10" i="4"/>
  <c r="Y10" i="4"/>
  <c r="X10" i="4"/>
  <c r="W10" i="4"/>
  <c r="V10" i="4"/>
  <c r="U10" i="4"/>
  <c r="T10" i="4"/>
  <c r="S10" i="4"/>
  <c r="R10" i="4"/>
  <c r="Q10" i="4"/>
  <c r="P10" i="4"/>
  <c r="O10" i="4"/>
  <c r="N10" i="4"/>
  <c r="AB8" i="4"/>
  <c r="AA8" i="4"/>
  <c r="Z8" i="4"/>
  <c r="Y8" i="4"/>
  <c r="Z5" i="4"/>
  <c r="Y5" i="4"/>
  <c r="X5" i="4"/>
  <c r="W5" i="4"/>
  <c r="V5" i="4"/>
  <c r="U5" i="4"/>
  <c r="T5" i="4"/>
  <c r="S5" i="4"/>
  <c r="R5" i="4"/>
  <c r="Q5" i="4"/>
  <c r="P5" i="4"/>
  <c r="O5" i="4"/>
  <c r="AB4" i="2"/>
  <c r="AO4" i="2" s="1"/>
  <c r="Z4" i="4"/>
  <c r="X3" i="4"/>
  <c r="W3" i="4"/>
  <c r="V3" i="4"/>
  <c r="U3" i="4"/>
  <c r="S3" i="4"/>
  <c r="R3" i="4"/>
  <c r="Q3" i="4"/>
  <c r="O3" i="4"/>
  <c r="N3" i="4"/>
  <c r="M3" i="4"/>
  <c r="T69" i="12"/>
  <c r="T70" i="12"/>
  <c r="T77" i="12"/>
  <c r="T85" i="12"/>
  <c r="T38" i="12"/>
  <c r="T39" i="12"/>
  <c r="T40" i="12"/>
  <c r="T41" i="12"/>
  <c r="T42" i="12"/>
  <c r="T43" i="12"/>
  <c r="T44" i="12"/>
  <c r="T45" i="12"/>
  <c r="T46" i="12"/>
  <c r="T47" i="12"/>
  <c r="T48" i="12"/>
  <c r="T49" i="12"/>
  <c r="T50" i="12"/>
  <c r="T51" i="12"/>
  <c r="T52" i="12"/>
  <c r="T53" i="12"/>
  <c r="T54" i="12"/>
  <c r="T55" i="12"/>
  <c r="T56" i="12"/>
  <c r="T57" i="12"/>
  <c r="T58" i="12"/>
  <c r="T59" i="12"/>
  <c r="T60" i="12"/>
  <c r="T61" i="12"/>
  <c r="T62" i="12"/>
  <c r="T63" i="12"/>
  <c r="T64" i="12"/>
  <c r="T65" i="12"/>
  <c r="T66" i="12"/>
  <c r="U38" i="12"/>
  <c r="U39" i="12"/>
  <c r="U40" i="12"/>
  <c r="U41" i="12"/>
  <c r="U42" i="12"/>
  <c r="U43" i="12"/>
  <c r="U44" i="12"/>
  <c r="U45" i="12"/>
  <c r="U46" i="12"/>
  <c r="U47" i="12"/>
  <c r="U48" i="12"/>
  <c r="U49" i="12"/>
  <c r="U50" i="12"/>
  <c r="U51" i="12"/>
  <c r="U52" i="12"/>
  <c r="U53" i="12"/>
  <c r="U54" i="12"/>
  <c r="U55" i="12"/>
  <c r="U56" i="12"/>
  <c r="U57" i="12"/>
  <c r="U58" i="12"/>
  <c r="U59" i="12"/>
  <c r="U60" i="12"/>
  <c r="U61" i="12"/>
  <c r="U62" i="12"/>
  <c r="U63" i="12"/>
  <c r="U64" i="12"/>
  <c r="U65" i="12"/>
  <c r="U66"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AA38" i="12"/>
  <c r="AA39" i="12"/>
  <c r="AA40" i="12"/>
  <c r="AA41" i="12"/>
  <c r="AA42" i="12"/>
  <c r="AA43" i="12"/>
  <c r="AA44" i="12"/>
  <c r="AA45" i="12"/>
  <c r="AA46" i="12"/>
  <c r="AA47" i="12"/>
  <c r="AA48" i="12"/>
  <c r="AA49" i="12"/>
  <c r="AA50" i="12"/>
  <c r="AA51" i="12"/>
  <c r="AA52" i="12"/>
  <c r="AA53" i="12"/>
  <c r="AA54" i="12"/>
  <c r="AA55" i="12"/>
  <c r="AA56" i="12"/>
  <c r="AA57" i="12"/>
  <c r="AA58" i="12"/>
  <c r="AA59" i="12"/>
  <c r="AA60" i="12"/>
  <c r="AA61" i="12"/>
  <c r="AA62" i="12"/>
  <c r="AA63" i="12"/>
  <c r="AA64" i="12"/>
  <c r="AA65" i="12"/>
  <c r="AA66" i="12"/>
  <c r="AB38" i="12"/>
  <c r="AB39" i="12"/>
  <c r="AB40" i="12"/>
  <c r="AB41" i="12"/>
  <c r="AB42" i="12"/>
  <c r="AB43" i="12"/>
  <c r="AB44" i="12"/>
  <c r="AB45" i="12"/>
  <c r="AB46" i="12"/>
  <c r="AB47" i="12"/>
  <c r="AB48" i="12"/>
  <c r="AB49" i="12"/>
  <c r="AB50" i="12"/>
  <c r="AB51" i="12"/>
  <c r="AB52" i="12"/>
  <c r="AB53" i="12"/>
  <c r="AB54" i="12"/>
  <c r="AB55" i="12"/>
  <c r="AB56" i="12"/>
  <c r="AB57" i="12"/>
  <c r="AB58" i="12"/>
  <c r="AB59" i="12"/>
  <c r="AB60" i="12"/>
  <c r="AB61" i="12"/>
  <c r="AB62" i="12"/>
  <c r="AB63" i="12"/>
  <c r="AB64" i="12"/>
  <c r="AB65" i="12"/>
  <c r="AB66"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T71" i="12"/>
  <c r="T72" i="12"/>
  <c r="T73" i="12"/>
  <c r="T74" i="12"/>
  <c r="T75" i="12"/>
  <c r="T76" i="12"/>
  <c r="T78" i="12"/>
  <c r="T79" i="12"/>
  <c r="T80" i="12"/>
  <c r="T81" i="12"/>
  <c r="T82" i="12"/>
  <c r="T83" i="12"/>
  <c r="T84" i="12"/>
  <c r="T86" i="12"/>
  <c r="T87" i="12"/>
  <c r="T88" i="12"/>
  <c r="T89" i="12"/>
  <c r="T90" i="12"/>
  <c r="T91" i="12"/>
  <c r="T92" i="12"/>
  <c r="T93" i="12"/>
  <c r="T94" i="12"/>
  <c r="T95" i="12"/>
  <c r="T96" i="12"/>
  <c r="T97" i="12"/>
  <c r="U69" i="12"/>
  <c r="U70" i="12"/>
  <c r="U71" i="12"/>
  <c r="U72" i="12"/>
  <c r="U73" i="12"/>
  <c r="U74" i="12"/>
  <c r="U75" i="12"/>
  <c r="U76" i="12"/>
  <c r="U77" i="12"/>
  <c r="U78" i="12"/>
  <c r="U79" i="12"/>
  <c r="U80" i="12"/>
  <c r="U81" i="12"/>
  <c r="U82" i="12"/>
  <c r="U83" i="12"/>
  <c r="U84" i="12"/>
  <c r="U85" i="12"/>
  <c r="U86" i="12"/>
  <c r="U87" i="12"/>
  <c r="U88" i="12"/>
  <c r="U89" i="12"/>
  <c r="U90" i="12"/>
  <c r="U91" i="12"/>
  <c r="U92" i="12"/>
  <c r="U93" i="12"/>
  <c r="U94" i="12"/>
  <c r="U95" i="12"/>
  <c r="U96" i="12"/>
  <c r="U97" i="12"/>
  <c r="V69" i="12"/>
  <c r="V70" i="12"/>
  <c r="V71" i="12"/>
  <c r="V72" i="12"/>
  <c r="V73" i="12"/>
  <c r="V74" i="12"/>
  <c r="V75" i="12"/>
  <c r="V76" i="12"/>
  <c r="V77" i="12"/>
  <c r="V78" i="12"/>
  <c r="V79" i="12"/>
  <c r="V80" i="12"/>
  <c r="V81" i="12"/>
  <c r="V82" i="12"/>
  <c r="V83" i="12"/>
  <c r="V84" i="12"/>
  <c r="V85" i="12"/>
  <c r="V86" i="12"/>
  <c r="V87" i="12"/>
  <c r="V88" i="12"/>
  <c r="V89" i="12"/>
  <c r="V90" i="12"/>
  <c r="V91" i="12"/>
  <c r="V92" i="12"/>
  <c r="V93" i="12"/>
  <c r="V94" i="12"/>
  <c r="V95" i="12"/>
  <c r="V96" i="12"/>
  <c r="V97"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AA69" i="12"/>
  <c r="AA70" i="12"/>
  <c r="AA71" i="12"/>
  <c r="AA72" i="12"/>
  <c r="AA73" i="12"/>
  <c r="AA74" i="12"/>
  <c r="AA75" i="12"/>
  <c r="AA76" i="12"/>
  <c r="AA77" i="12"/>
  <c r="AA78" i="12"/>
  <c r="AA79" i="12"/>
  <c r="AA80" i="12"/>
  <c r="AA81" i="12"/>
  <c r="AA82" i="12"/>
  <c r="AA83" i="12"/>
  <c r="AA84" i="12"/>
  <c r="AA85" i="12"/>
  <c r="AA86" i="12"/>
  <c r="AA87" i="12"/>
  <c r="AA88" i="12"/>
  <c r="AA89" i="12"/>
  <c r="AA90" i="12"/>
  <c r="AA91" i="12"/>
  <c r="AA92" i="12"/>
  <c r="AA93" i="12"/>
  <c r="AA94" i="12"/>
  <c r="AA95" i="12"/>
  <c r="AA96" i="12"/>
  <c r="AB69" i="12"/>
  <c r="AB70" i="12"/>
  <c r="AB71" i="12"/>
  <c r="AB72" i="12"/>
  <c r="AB73" i="12"/>
  <c r="AB74" i="12"/>
  <c r="AB75" i="12"/>
  <c r="AB76" i="12"/>
  <c r="AB77" i="12"/>
  <c r="AB78" i="12"/>
  <c r="AB79" i="12"/>
  <c r="AB80" i="12"/>
  <c r="AB81" i="12"/>
  <c r="AB82" i="12"/>
  <c r="AB83" i="12"/>
  <c r="AB84" i="12"/>
  <c r="AB85" i="12"/>
  <c r="AB86" i="12"/>
  <c r="AB87" i="12"/>
  <c r="AB88" i="12"/>
  <c r="AB89" i="12"/>
  <c r="AB90" i="12"/>
  <c r="AB91" i="12"/>
  <c r="AB92" i="12"/>
  <c r="AB93" i="12"/>
  <c r="AB94" i="12"/>
  <c r="AB95" i="12"/>
  <c r="AB96" i="12"/>
  <c r="AB97"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Q69" i="12"/>
  <c r="Q70" i="12"/>
  <c r="Q71" i="12"/>
  <c r="Q72" i="12"/>
  <c r="Q73" i="12"/>
  <c r="Q74" i="12"/>
  <c r="Q75" i="12"/>
  <c r="Q76" i="12"/>
  <c r="Q77" i="12"/>
  <c r="Q78" i="12"/>
  <c r="Q79" i="12"/>
  <c r="Q80" i="12"/>
  <c r="Q81" i="12"/>
  <c r="Q82" i="12"/>
  <c r="Q83" i="12"/>
  <c r="Q84" i="12"/>
  <c r="Q85" i="12"/>
  <c r="Q86" i="12"/>
  <c r="Q87" i="12"/>
  <c r="Q88" i="12"/>
  <c r="Q89" i="12"/>
  <c r="Q90" i="12"/>
  <c r="Q91" i="12"/>
  <c r="Q92" i="12"/>
  <c r="Q93" i="12"/>
  <c r="Q94" i="12"/>
  <c r="Q95" i="12"/>
  <c r="Q96"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C3" i="12"/>
  <c r="R3" i="12"/>
  <c r="Q3" i="12"/>
  <c r="P3" i="12"/>
  <c r="O3" i="12"/>
  <c r="N3" i="12"/>
  <c r="M3" i="12"/>
  <c r="L3" i="12"/>
  <c r="K3" i="12"/>
  <c r="J3" i="12"/>
  <c r="I3" i="12"/>
  <c r="H3" i="12"/>
  <c r="AC3" i="12"/>
  <c r="AB3" i="12"/>
  <c r="AA3" i="12"/>
  <c r="Z3" i="12"/>
  <c r="Y3" i="12"/>
  <c r="X3" i="12"/>
  <c r="W3" i="12"/>
  <c r="V3" i="12"/>
  <c r="U3" i="12"/>
  <c r="T3" i="12"/>
  <c r="S3" i="12"/>
  <c r="BP21" i="19"/>
  <c r="BP20" i="19"/>
  <c r="BP19" i="19"/>
  <c r="BP18" i="19"/>
  <c r="BP17" i="19"/>
  <c r="BQ16" i="19"/>
  <c r="BQ17" i="19" s="1"/>
  <c r="BQ18" i="19" s="1"/>
  <c r="BQ19" i="19" s="1"/>
  <c r="BQ20" i="19" s="1"/>
  <c r="BQ21" i="19" s="1"/>
  <c r="BP16" i="19"/>
  <c r="BQ15" i="19"/>
  <c r="BP15" i="19"/>
  <c r="BP14" i="19"/>
  <c r="BP13" i="19"/>
  <c r="BP12" i="19"/>
  <c r="BP11" i="19"/>
  <c r="BP10" i="19"/>
  <c r="BP9" i="19"/>
  <c r="BP8" i="19"/>
  <c r="BQ7" i="19"/>
  <c r="BQ8" i="19" s="1"/>
  <c r="BQ9" i="19" s="1"/>
  <c r="BQ10" i="19" s="1"/>
  <c r="BQ11" i="19" s="1"/>
  <c r="BQ12" i="19" s="1"/>
  <c r="BQ13" i="19" s="1"/>
  <c r="BP7" i="19"/>
  <c r="A536" i="19"/>
  <c r="A535" i="19"/>
  <c r="A534" i="19"/>
  <c r="A533" i="19"/>
  <c r="A532" i="19"/>
  <c r="A531" i="19"/>
  <c r="A530" i="19"/>
  <c r="A529" i="19"/>
  <c r="A528" i="19"/>
  <c r="A527" i="19"/>
  <c r="A526" i="19"/>
  <c r="A525" i="19"/>
  <c r="A524" i="19"/>
  <c r="A523" i="19"/>
  <c r="A522" i="19"/>
  <c r="A521" i="19"/>
  <c r="A520" i="19"/>
  <c r="A519" i="19"/>
  <c r="A518" i="19"/>
  <c r="A517" i="19"/>
  <c r="A516" i="19"/>
  <c r="A515" i="19"/>
  <c r="A514" i="19"/>
  <c r="A513" i="19"/>
  <c r="A512" i="19"/>
  <c r="A511" i="19"/>
  <c r="A510" i="19"/>
  <c r="A509" i="19"/>
  <c r="A508" i="19"/>
  <c r="A507" i="19"/>
  <c r="A506" i="19"/>
  <c r="A505" i="19"/>
  <c r="A504" i="19"/>
  <c r="A503" i="19"/>
  <c r="A502" i="19"/>
  <c r="A501" i="19"/>
  <c r="A500" i="19"/>
  <c r="A499" i="19"/>
  <c r="A498" i="19"/>
  <c r="A497" i="19"/>
  <c r="A496" i="19"/>
  <c r="A495" i="19"/>
  <c r="A494" i="19"/>
  <c r="A493" i="19"/>
  <c r="A492" i="19"/>
  <c r="A491" i="19"/>
  <c r="A490" i="19"/>
  <c r="A489" i="19"/>
  <c r="A488" i="19"/>
  <c r="A487" i="19"/>
  <c r="A486" i="19"/>
  <c r="A485" i="19"/>
  <c r="A484" i="19"/>
  <c r="A483" i="19"/>
  <c r="A482" i="19"/>
  <c r="A481" i="19"/>
  <c r="A480" i="19"/>
  <c r="A479" i="19"/>
  <c r="A478" i="19"/>
  <c r="A477" i="19"/>
  <c r="A476" i="19"/>
  <c r="A475" i="19"/>
  <c r="A474" i="19"/>
  <c r="A473" i="19"/>
  <c r="A472" i="19"/>
  <c r="A471" i="19"/>
  <c r="A470" i="19"/>
  <c r="A469" i="19"/>
  <c r="A468" i="19"/>
  <c r="A467" i="19"/>
  <c r="A466" i="19"/>
  <c r="A465" i="19"/>
  <c r="A464" i="19"/>
  <c r="A463" i="19"/>
  <c r="A462" i="19"/>
  <c r="A461" i="19"/>
  <c r="A460" i="19"/>
  <c r="A459" i="19"/>
  <c r="A458" i="19"/>
  <c r="A457" i="19"/>
  <c r="A456" i="19"/>
  <c r="A455" i="19"/>
  <c r="A454" i="19"/>
  <c r="A453" i="19"/>
  <c r="A452" i="19"/>
  <c r="A451" i="19"/>
  <c r="A450" i="19"/>
  <c r="A449" i="19"/>
  <c r="A448" i="19"/>
  <c r="A447" i="19"/>
  <c r="A446" i="19"/>
  <c r="A445" i="19"/>
  <c r="A444" i="19"/>
  <c r="A443" i="19"/>
  <c r="A442" i="19"/>
  <c r="A440" i="19"/>
  <c r="A439" i="19"/>
  <c r="A438" i="19"/>
  <c r="A437" i="19"/>
  <c r="A436" i="19"/>
  <c r="A435" i="19"/>
  <c r="A434" i="19"/>
  <c r="A433" i="19"/>
  <c r="A432" i="19"/>
  <c r="A431" i="19"/>
  <c r="A430" i="19"/>
  <c r="A429" i="19"/>
  <c r="A428" i="19"/>
  <c r="A427" i="19"/>
  <c r="A426" i="19"/>
  <c r="A425" i="19"/>
  <c r="A424" i="19"/>
  <c r="A423" i="19"/>
  <c r="A422" i="19"/>
  <c r="A421" i="19"/>
  <c r="A420" i="19"/>
  <c r="A419" i="19"/>
  <c r="A418" i="19"/>
  <c r="A417" i="19"/>
  <c r="A416" i="19"/>
  <c r="A415" i="19"/>
  <c r="A414" i="19"/>
  <c r="A413" i="19"/>
  <c r="A412" i="19"/>
  <c r="A411" i="19"/>
  <c r="A410" i="19"/>
  <c r="A409" i="19"/>
  <c r="A408" i="19"/>
  <c r="A407" i="19"/>
  <c r="A406" i="19"/>
  <c r="A405" i="19"/>
  <c r="A404" i="19"/>
  <c r="A403" i="19"/>
  <c r="A402" i="19"/>
  <c r="A401" i="19"/>
  <c r="A400" i="19"/>
  <c r="A399" i="19"/>
  <c r="A398" i="19"/>
  <c r="A397" i="19"/>
  <c r="A396" i="19"/>
  <c r="A395" i="19"/>
  <c r="A394" i="19"/>
  <c r="A393" i="19"/>
  <c r="A392" i="19"/>
  <c r="A391" i="19"/>
  <c r="A390" i="19"/>
  <c r="A389" i="19"/>
  <c r="A388" i="19"/>
  <c r="A387" i="19"/>
  <c r="A386" i="19"/>
  <c r="A385" i="19"/>
  <c r="A384" i="19"/>
  <c r="A383" i="19"/>
  <c r="A382" i="19"/>
  <c r="A381" i="19"/>
  <c r="A380" i="19"/>
  <c r="A379" i="19"/>
  <c r="A378" i="19"/>
  <c r="A377" i="19"/>
  <c r="A376" i="19"/>
  <c r="A375" i="19"/>
  <c r="A374" i="19"/>
  <c r="A373" i="19"/>
  <c r="A372" i="19"/>
  <c r="A371" i="19"/>
  <c r="A370" i="19"/>
  <c r="A369" i="19"/>
  <c r="A368" i="19"/>
  <c r="A367" i="19"/>
  <c r="A366" i="19"/>
  <c r="A365" i="19"/>
  <c r="A364" i="19"/>
  <c r="A363" i="19"/>
  <c r="A362" i="19"/>
  <c r="A361" i="19"/>
  <c r="A360" i="19"/>
  <c r="A359" i="19"/>
  <c r="A358" i="19"/>
  <c r="A357" i="19"/>
  <c r="A356" i="19"/>
  <c r="A355" i="19"/>
  <c r="A354" i="19"/>
  <c r="A353" i="19"/>
  <c r="A352" i="19"/>
  <c r="A351" i="19"/>
  <c r="A350" i="19"/>
  <c r="A349" i="19"/>
  <c r="A348" i="19"/>
  <c r="A347" i="19"/>
  <c r="A346" i="19"/>
  <c r="A345" i="19"/>
  <c r="A344" i="19"/>
  <c r="A343" i="19"/>
  <c r="A342" i="19"/>
  <c r="A341" i="19"/>
  <c r="A340" i="19"/>
  <c r="A339" i="19"/>
  <c r="A338" i="19"/>
  <c r="A337" i="19"/>
  <c r="A336" i="19"/>
  <c r="A335" i="19"/>
  <c r="A334" i="19"/>
  <c r="A333" i="19"/>
  <c r="A332" i="19"/>
  <c r="A331" i="19"/>
  <c r="A330" i="19"/>
  <c r="A329" i="19"/>
  <c r="A328" i="19"/>
  <c r="A327" i="19"/>
  <c r="A326" i="19"/>
  <c r="A325" i="19"/>
  <c r="A324" i="19"/>
  <c r="A323" i="19"/>
  <c r="A322" i="19"/>
  <c r="A321" i="19"/>
  <c r="A320" i="19"/>
  <c r="A319" i="19"/>
  <c r="A318" i="19"/>
  <c r="A317" i="19"/>
  <c r="A316" i="19"/>
  <c r="A315" i="19"/>
  <c r="A314" i="19"/>
  <c r="A313" i="19"/>
  <c r="A312" i="19"/>
  <c r="A311" i="19"/>
  <c r="A310" i="19"/>
  <c r="A309" i="19"/>
  <c r="A308" i="19"/>
  <c r="A307" i="19"/>
  <c r="A306" i="19"/>
  <c r="A305" i="19"/>
  <c r="A304" i="19"/>
  <c r="A303" i="19"/>
  <c r="A302" i="19"/>
  <c r="A301" i="19"/>
  <c r="A300" i="19"/>
  <c r="A299" i="19"/>
  <c r="A298" i="19"/>
  <c r="A297" i="19"/>
  <c r="A296" i="19"/>
  <c r="A295" i="19"/>
  <c r="A294" i="19"/>
  <c r="A293" i="19"/>
  <c r="A292" i="19"/>
  <c r="A291" i="19"/>
  <c r="A290" i="19"/>
  <c r="A289" i="19"/>
  <c r="A288" i="19"/>
  <c r="A287" i="19"/>
  <c r="A286" i="19"/>
  <c r="A285" i="19"/>
  <c r="A284" i="19"/>
  <c r="A283" i="19"/>
  <c r="A282" i="19"/>
  <c r="A281" i="19"/>
  <c r="A280" i="19"/>
  <c r="A279" i="19"/>
  <c r="A278" i="19"/>
  <c r="A277" i="19"/>
  <c r="A276" i="19"/>
  <c r="A275" i="19"/>
  <c r="A274" i="19"/>
  <c r="A273" i="19"/>
  <c r="A272" i="19"/>
  <c r="A271" i="19"/>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6" i="19"/>
  <c r="A5" i="19"/>
  <c r="A441" i="19"/>
  <c r="G3" i="12"/>
  <c r="F3" i="12"/>
  <c r="E3" i="12"/>
  <c r="D3" i="12"/>
  <c r="AG536" i="19"/>
  <c r="Y536" i="19"/>
  <c r="X536" i="19" s="1"/>
  <c r="V536" i="19"/>
  <c r="AG535" i="19"/>
  <c r="Y535" i="19"/>
  <c r="X535" i="19"/>
  <c r="V535" i="19"/>
  <c r="AG534" i="19"/>
  <c r="Y534" i="19"/>
  <c r="X534" i="19" s="1"/>
  <c r="V534" i="19"/>
  <c r="AG533" i="19"/>
  <c r="Y533" i="19"/>
  <c r="X533" i="19"/>
  <c r="V533" i="19"/>
  <c r="AG532" i="19"/>
  <c r="Y532" i="19"/>
  <c r="X532" i="19"/>
  <c r="V532" i="19"/>
  <c r="AG531" i="19"/>
  <c r="Y531" i="19"/>
  <c r="X531" i="19"/>
  <c r="V531" i="19"/>
  <c r="AG530" i="19"/>
  <c r="Y530" i="19"/>
  <c r="X530" i="19"/>
  <c r="V530" i="19"/>
  <c r="AG529" i="19"/>
  <c r="Y529" i="19"/>
  <c r="X529" i="19"/>
  <c r="V529" i="19"/>
  <c r="AG528" i="19"/>
  <c r="Y528" i="19"/>
  <c r="X528" i="19"/>
  <c r="V528" i="19"/>
  <c r="AG527" i="19"/>
  <c r="Y527" i="19"/>
  <c r="X527" i="19"/>
  <c r="V527" i="19"/>
  <c r="AG526" i="19"/>
  <c r="Y526" i="19"/>
  <c r="X526" i="19"/>
  <c r="V526" i="19"/>
  <c r="AG525" i="19"/>
  <c r="Y525" i="19"/>
  <c r="X525" i="19"/>
  <c r="V525" i="19"/>
  <c r="AG524" i="19"/>
  <c r="Y524" i="19"/>
  <c r="X524" i="19"/>
  <c r="V524" i="19"/>
  <c r="AG523" i="19"/>
  <c r="Y523" i="19"/>
  <c r="X523" i="19"/>
  <c r="V523" i="19"/>
  <c r="AG522" i="19"/>
  <c r="Y522" i="19"/>
  <c r="X522" i="19"/>
  <c r="V522" i="19"/>
  <c r="AG521" i="19"/>
  <c r="Y521" i="19"/>
  <c r="X521" i="19" s="1"/>
  <c r="V521" i="19"/>
  <c r="AG520" i="19"/>
  <c r="Y520" i="19"/>
  <c r="X520" i="19" s="1"/>
  <c r="V520" i="19"/>
  <c r="AG519" i="19"/>
  <c r="Y519" i="19"/>
  <c r="X519" i="19" s="1"/>
  <c r="V519" i="19"/>
  <c r="AG518" i="19"/>
  <c r="Y518" i="19"/>
  <c r="X518" i="19"/>
  <c r="V518" i="19"/>
  <c r="AG517" i="19"/>
  <c r="Y517" i="19"/>
  <c r="X517" i="19" s="1"/>
  <c r="V517" i="19"/>
  <c r="AG516" i="19"/>
  <c r="Y516" i="19"/>
  <c r="X516" i="19" s="1"/>
  <c r="V516" i="19"/>
  <c r="AG515" i="19"/>
  <c r="Y515" i="19"/>
  <c r="X515" i="19"/>
  <c r="V515" i="19"/>
  <c r="AG514" i="19"/>
  <c r="Y514" i="19"/>
  <c r="X514" i="19"/>
  <c r="V514" i="19"/>
  <c r="AG513" i="19"/>
  <c r="Y513" i="19"/>
  <c r="X513" i="19"/>
  <c r="V513" i="19"/>
  <c r="AG512" i="19"/>
  <c r="Y512" i="19"/>
  <c r="X512" i="19"/>
  <c r="V512" i="19"/>
  <c r="AG511" i="19"/>
  <c r="Y511" i="19"/>
  <c r="X511" i="19"/>
  <c r="V511" i="19"/>
  <c r="AG510" i="19"/>
  <c r="Y510" i="19"/>
  <c r="X510" i="19"/>
  <c r="V510" i="19"/>
  <c r="AG509" i="19"/>
  <c r="Y509" i="19"/>
  <c r="X509" i="19"/>
  <c r="V509" i="19"/>
  <c r="AG508" i="19"/>
  <c r="Y508" i="19"/>
  <c r="X508" i="19" s="1"/>
  <c r="V508" i="19"/>
  <c r="AG507" i="19"/>
  <c r="Y507" i="19"/>
  <c r="X507" i="19"/>
  <c r="V507" i="19"/>
  <c r="AG506" i="19"/>
  <c r="Y506" i="19"/>
  <c r="X506" i="19"/>
  <c r="V506" i="19"/>
  <c r="AG505" i="19"/>
  <c r="Y505" i="19"/>
  <c r="X505" i="19"/>
  <c r="V505" i="19"/>
  <c r="AG504" i="19"/>
  <c r="Y504" i="19"/>
  <c r="X504" i="19"/>
  <c r="V504" i="19"/>
  <c r="AG503" i="19"/>
  <c r="Y503" i="19"/>
  <c r="X503" i="19"/>
  <c r="V503" i="19"/>
  <c r="AG502" i="19"/>
  <c r="Y502" i="19"/>
  <c r="X502" i="19"/>
  <c r="V502" i="19"/>
  <c r="AG501" i="19"/>
  <c r="Y501" i="19"/>
  <c r="X501" i="19"/>
  <c r="V501" i="19"/>
  <c r="AG500" i="19"/>
  <c r="Y500" i="19"/>
  <c r="X500" i="19"/>
  <c r="V500" i="19"/>
  <c r="AG499" i="19"/>
  <c r="Y499" i="19"/>
  <c r="X499" i="19"/>
  <c r="V499" i="19"/>
  <c r="AG498" i="19"/>
  <c r="Y498" i="19"/>
  <c r="X498" i="19"/>
  <c r="V498" i="19"/>
  <c r="AG497" i="19"/>
  <c r="Y497" i="19"/>
  <c r="X497" i="19"/>
  <c r="V497" i="19"/>
  <c r="AG496" i="19"/>
  <c r="Y496" i="19"/>
  <c r="X496" i="19"/>
  <c r="V496" i="19"/>
  <c r="AG495" i="19"/>
  <c r="Y495" i="19"/>
  <c r="X495" i="19"/>
  <c r="V495" i="19"/>
  <c r="AG494" i="19"/>
  <c r="Y494" i="19"/>
  <c r="X494" i="19"/>
  <c r="V494" i="19"/>
  <c r="AG493" i="19"/>
  <c r="Y493" i="19"/>
  <c r="X493" i="19"/>
  <c r="V493" i="19"/>
  <c r="AG492" i="19"/>
  <c r="Y492" i="19"/>
  <c r="X492" i="19"/>
  <c r="V492" i="19"/>
  <c r="AG491" i="19"/>
  <c r="Y491" i="19"/>
  <c r="X491" i="19"/>
  <c r="V491" i="19"/>
  <c r="AG490" i="19"/>
  <c r="Y490" i="19"/>
  <c r="X490" i="19"/>
  <c r="V490" i="19"/>
  <c r="AG489" i="19"/>
  <c r="Y489" i="19"/>
  <c r="X489" i="19"/>
  <c r="V489" i="19"/>
  <c r="AG488" i="19"/>
  <c r="Y488" i="19"/>
  <c r="X488" i="19"/>
  <c r="V488" i="19"/>
  <c r="AG487" i="19"/>
  <c r="Y487" i="19"/>
  <c r="X487" i="19"/>
  <c r="V487" i="19"/>
  <c r="AG486" i="19"/>
  <c r="Y486" i="19"/>
  <c r="X486" i="19"/>
  <c r="V486" i="19"/>
  <c r="AG485" i="19"/>
  <c r="Y485" i="19"/>
  <c r="X485" i="19"/>
  <c r="V485" i="19"/>
  <c r="AG484" i="19"/>
  <c r="Y484" i="19"/>
  <c r="X484" i="19"/>
  <c r="V484" i="19"/>
  <c r="AG483" i="19"/>
  <c r="Y483" i="19"/>
  <c r="X483" i="19"/>
  <c r="V483" i="19"/>
  <c r="AG482" i="19"/>
  <c r="Y482" i="19"/>
  <c r="X482" i="19"/>
  <c r="V482" i="19"/>
  <c r="AG481" i="19"/>
  <c r="Y481" i="19"/>
  <c r="X481" i="19"/>
  <c r="V481" i="19"/>
  <c r="AG480" i="19"/>
  <c r="Y480" i="19"/>
  <c r="X480" i="19"/>
  <c r="V480" i="19"/>
  <c r="AG479" i="19"/>
  <c r="Y479" i="19"/>
  <c r="X479" i="19"/>
  <c r="V479" i="19"/>
  <c r="AG478" i="19"/>
  <c r="Y478" i="19"/>
  <c r="X478" i="19"/>
  <c r="V478" i="19"/>
  <c r="AG477" i="19"/>
  <c r="Y477" i="19"/>
  <c r="X477" i="19"/>
  <c r="V477" i="19"/>
  <c r="AG476" i="19"/>
  <c r="Y476" i="19"/>
  <c r="X476" i="19"/>
  <c r="V476" i="19"/>
  <c r="AG475" i="19"/>
  <c r="Y475" i="19"/>
  <c r="X475" i="19"/>
  <c r="V475" i="19"/>
  <c r="AG474" i="19"/>
  <c r="Y474" i="19"/>
  <c r="X474" i="19"/>
  <c r="V474" i="19"/>
  <c r="AG473" i="19"/>
  <c r="Y473" i="19"/>
  <c r="X473" i="19"/>
  <c r="V473" i="19"/>
  <c r="AG472" i="19"/>
  <c r="Y472" i="19"/>
  <c r="X472" i="19"/>
  <c r="V472" i="19"/>
  <c r="AG471" i="19"/>
  <c r="Y471" i="19"/>
  <c r="X471" i="19"/>
  <c r="V471" i="19"/>
  <c r="AG470" i="19"/>
  <c r="Y470" i="19"/>
  <c r="X470" i="19"/>
  <c r="V470" i="19"/>
  <c r="AG469" i="19"/>
  <c r="Y469" i="19"/>
  <c r="X469" i="19"/>
  <c r="V469" i="19"/>
  <c r="AG468" i="19"/>
  <c r="Y468" i="19"/>
  <c r="X468" i="19"/>
  <c r="V468" i="19"/>
  <c r="AG467" i="19"/>
  <c r="Y467" i="19"/>
  <c r="X467" i="19"/>
  <c r="V467" i="19"/>
  <c r="AG466" i="19"/>
  <c r="Y466" i="19"/>
  <c r="X466" i="19"/>
  <c r="V466" i="19"/>
  <c r="AG465" i="19"/>
  <c r="Y465" i="19"/>
  <c r="X465" i="19"/>
  <c r="V465" i="19"/>
  <c r="AG464" i="19"/>
  <c r="Y464" i="19"/>
  <c r="X464" i="19"/>
  <c r="V464" i="19"/>
  <c r="AG463" i="19"/>
  <c r="Y463" i="19"/>
  <c r="X463" i="19"/>
  <c r="V463" i="19"/>
  <c r="AG462" i="19"/>
  <c r="Y462" i="19"/>
  <c r="X462" i="19"/>
  <c r="V462" i="19"/>
  <c r="AG461" i="19"/>
  <c r="Y461" i="19"/>
  <c r="X461" i="19"/>
  <c r="V461" i="19"/>
  <c r="AG460" i="19"/>
  <c r="Y460" i="19"/>
  <c r="X460" i="19"/>
  <c r="V460" i="19"/>
  <c r="AG459" i="19"/>
  <c r="Y459" i="19"/>
  <c r="X459" i="19"/>
  <c r="V459" i="19"/>
  <c r="AG458" i="19"/>
  <c r="Y458" i="19"/>
  <c r="X458" i="19"/>
  <c r="V458" i="19"/>
  <c r="AG457" i="19"/>
  <c r="Y457" i="19"/>
  <c r="X457" i="19"/>
  <c r="V457" i="19"/>
  <c r="AG456" i="19"/>
  <c r="Y456" i="19"/>
  <c r="X456" i="19"/>
  <c r="V456" i="19"/>
  <c r="AG455" i="19"/>
  <c r="Y455" i="19"/>
  <c r="X455" i="19"/>
  <c r="V455" i="19"/>
  <c r="AG454" i="19"/>
  <c r="Y454" i="19"/>
  <c r="X454" i="19"/>
  <c r="V454" i="19"/>
  <c r="AG453" i="19"/>
  <c r="Y453" i="19"/>
  <c r="X453" i="19"/>
  <c r="V453" i="19"/>
  <c r="AG452" i="19"/>
  <c r="Y452" i="19"/>
  <c r="X452" i="19"/>
  <c r="V452" i="19"/>
  <c r="AG451" i="19"/>
  <c r="Y451" i="19"/>
  <c r="X451" i="19"/>
  <c r="V451" i="19"/>
  <c r="AG450" i="19"/>
  <c r="Y450" i="19"/>
  <c r="X450" i="19" s="1"/>
  <c r="V450" i="19"/>
  <c r="AG449" i="19"/>
  <c r="Y449" i="19"/>
  <c r="X449" i="19"/>
  <c r="V449" i="19"/>
  <c r="AG448" i="19"/>
  <c r="Y448" i="19"/>
  <c r="X448" i="19" s="1"/>
  <c r="V448" i="19"/>
  <c r="AG447" i="19"/>
  <c r="Y447" i="19"/>
  <c r="X447" i="19" s="1"/>
  <c r="V447" i="19"/>
  <c r="AG446" i="19"/>
  <c r="Y446" i="19"/>
  <c r="X446" i="19"/>
  <c r="V446" i="19"/>
  <c r="AG445" i="19"/>
  <c r="Y445" i="19"/>
  <c r="X445" i="19" s="1"/>
  <c r="V445" i="19"/>
  <c r="AG444" i="19"/>
  <c r="Y444" i="19"/>
  <c r="X444" i="19"/>
  <c r="V444" i="19"/>
  <c r="AG443" i="19"/>
  <c r="Y443" i="19"/>
  <c r="X443" i="19" s="1"/>
  <c r="V443" i="19"/>
  <c r="AG442" i="19"/>
  <c r="Y442" i="19"/>
  <c r="X442" i="19"/>
  <c r="V442" i="19"/>
  <c r="AG441" i="19"/>
  <c r="Y441" i="19"/>
  <c r="X441" i="19" s="1"/>
  <c r="V441" i="19"/>
  <c r="AG440" i="19"/>
  <c r="Y440" i="19"/>
  <c r="X440" i="19"/>
  <c r="V440" i="19"/>
  <c r="AG439" i="19"/>
  <c r="Y439" i="19"/>
  <c r="X439" i="19" s="1"/>
  <c r="V439" i="19"/>
  <c r="AG438" i="19"/>
  <c r="Y438" i="19"/>
  <c r="X438" i="19"/>
  <c r="V438" i="19"/>
  <c r="AG437" i="19"/>
  <c r="Y437" i="19"/>
  <c r="X437" i="19" s="1"/>
  <c r="V437" i="19"/>
  <c r="AG436" i="19"/>
  <c r="Y436" i="19"/>
  <c r="X436" i="19"/>
  <c r="V436" i="19"/>
  <c r="AG435" i="19"/>
  <c r="Y435" i="19"/>
  <c r="X435" i="19" s="1"/>
  <c r="V435" i="19"/>
  <c r="AG434" i="19"/>
  <c r="Y434" i="19"/>
  <c r="X434" i="19"/>
  <c r="V434" i="19"/>
  <c r="AG433" i="19"/>
  <c r="Y433" i="19"/>
  <c r="X433" i="19"/>
  <c r="V433" i="19"/>
  <c r="AG432" i="19"/>
  <c r="Y432" i="19"/>
  <c r="X432" i="19"/>
  <c r="V432" i="19"/>
  <c r="AG431" i="19"/>
  <c r="Y431" i="19"/>
  <c r="X431" i="19"/>
  <c r="V431" i="19"/>
  <c r="AG430" i="19"/>
  <c r="Y430" i="19"/>
  <c r="X430" i="19"/>
  <c r="V430" i="19"/>
  <c r="AG429" i="19"/>
  <c r="Y429" i="19"/>
  <c r="X429" i="19"/>
  <c r="V429" i="19"/>
  <c r="AG428" i="19"/>
  <c r="Y428" i="19"/>
  <c r="X428" i="19" s="1"/>
  <c r="V428" i="19"/>
  <c r="AG427" i="19"/>
  <c r="Y427" i="19"/>
  <c r="X427" i="19"/>
  <c r="V427" i="19"/>
  <c r="AG426" i="19"/>
  <c r="Y426" i="19"/>
  <c r="X426" i="19" s="1"/>
  <c r="V426" i="19"/>
  <c r="AG425" i="19"/>
  <c r="Y425" i="19"/>
  <c r="X425" i="19"/>
  <c r="V425" i="19"/>
  <c r="F425" i="19"/>
  <c r="F453" i="19" s="1"/>
  <c r="AG424" i="19"/>
  <c r="Y424" i="19"/>
  <c r="X424" i="19" s="1"/>
  <c r="V424" i="19"/>
  <c r="AG423" i="19"/>
  <c r="Y423" i="19"/>
  <c r="X423" i="19"/>
  <c r="V423" i="19"/>
  <c r="AG422" i="19"/>
  <c r="Y422" i="19"/>
  <c r="X422" i="19" s="1"/>
  <c r="V422" i="19"/>
  <c r="AG421" i="19"/>
  <c r="Y421" i="19"/>
  <c r="X421" i="19"/>
  <c r="V421" i="19"/>
  <c r="AG420" i="19"/>
  <c r="Y420" i="19"/>
  <c r="X420" i="19" s="1"/>
  <c r="V420" i="19"/>
  <c r="AG419" i="19"/>
  <c r="Y419" i="19"/>
  <c r="X419" i="19"/>
  <c r="V419" i="19"/>
  <c r="AG418" i="19"/>
  <c r="Y418" i="19"/>
  <c r="X418" i="19" s="1"/>
  <c r="V418" i="19"/>
  <c r="AG417" i="19"/>
  <c r="Y417" i="19"/>
  <c r="X417" i="19"/>
  <c r="V417" i="19"/>
  <c r="AG416" i="19"/>
  <c r="Y416" i="19"/>
  <c r="X416" i="19" s="1"/>
  <c r="V416" i="19"/>
  <c r="AG415" i="19"/>
  <c r="Y415" i="19"/>
  <c r="X415" i="19"/>
  <c r="V415" i="19"/>
  <c r="AG414" i="19"/>
  <c r="Y414" i="19"/>
  <c r="X414" i="19" s="1"/>
  <c r="V414" i="19"/>
  <c r="AG413" i="19"/>
  <c r="Y413" i="19"/>
  <c r="X413" i="19"/>
  <c r="V413" i="19"/>
  <c r="AG412" i="19"/>
  <c r="Y412" i="19"/>
  <c r="X412" i="19" s="1"/>
  <c r="V412" i="19"/>
  <c r="AG411" i="19"/>
  <c r="Y411" i="19"/>
  <c r="X411" i="19"/>
  <c r="V411" i="19"/>
  <c r="AG410" i="19"/>
  <c r="Y410" i="19"/>
  <c r="X410" i="19"/>
  <c r="V410" i="19"/>
  <c r="AG409" i="19"/>
  <c r="Y409" i="19"/>
  <c r="X409" i="19"/>
  <c r="V409" i="19"/>
  <c r="AG408" i="19"/>
  <c r="Y408" i="19"/>
  <c r="X408" i="19"/>
  <c r="V408" i="19"/>
  <c r="AG407" i="19"/>
  <c r="Y407" i="19"/>
  <c r="X407" i="19"/>
  <c r="V407" i="19"/>
  <c r="AG406" i="19"/>
  <c r="Y406" i="19"/>
  <c r="X406" i="19"/>
  <c r="V406" i="19"/>
  <c r="AG405" i="19"/>
  <c r="Y405" i="19"/>
  <c r="X405" i="19"/>
  <c r="V405" i="19"/>
  <c r="AG404" i="19"/>
  <c r="Y404" i="19"/>
  <c r="X404" i="19"/>
  <c r="V404" i="19"/>
  <c r="AG403" i="19"/>
  <c r="Y403" i="19"/>
  <c r="X403" i="19"/>
  <c r="V403" i="19"/>
  <c r="AG402" i="19"/>
  <c r="Y402" i="19"/>
  <c r="X402" i="19"/>
  <c r="V402" i="19"/>
  <c r="AG401" i="19"/>
  <c r="Y401" i="19"/>
  <c r="X401" i="19"/>
  <c r="V401" i="19"/>
  <c r="AG400" i="19"/>
  <c r="Y400" i="19"/>
  <c r="X400" i="19"/>
  <c r="V400" i="19"/>
  <c r="AG399" i="19"/>
  <c r="Y399" i="19"/>
  <c r="X399" i="19"/>
  <c r="V399" i="19"/>
  <c r="F399" i="19"/>
  <c r="E399" i="19"/>
  <c r="AG398" i="19"/>
  <c r="Y398" i="19"/>
  <c r="X398" i="19"/>
  <c r="V398" i="19"/>
  <c r="F398" i="19"/>
  <c r="E398" i="19"/>
  <c r="AE398" i="19" s="1"/>
  <c r="AG397" i="19"/>
  <c r="Y397" i="19"/>
  <c r="X397" i="19"/>
  <c r="V397" i="19"/>
  <c r="E397" i="19"/>
  <c r="AE397" i="19" s="1"/>
  <c r="AG396" i="19"/>
  <c r="Y396" i="19"/>
  <c r="X396" i="19" s="1"/>
  <c r="V396" i="19"/>
  <c r="AG395" i="19"/>
  <c r="Y395" i="19"/>
  <c r="X395" i="19" s="1"/>
  <c r="V395" i="19"/>
  <c r="AG394" i="19"/>
  <c r="Y394" i="19"/>
  <c r="X394" i="19" s="1"/>
  <c r="V394" i="19"/>
  <c r="AG393" i="19"/>
  <c r="Y393" i="19"/>
  <c r="X393" i="19" s="1"/>
  <c r="V393" i="19"/>
  <c r="AG392" i="19"/>
  <c r="Y392" i="19"/>
  <c r="X392" i="19" s="1"/>
  <c r="V392" i="19"/>
  <c r="AG391" i="19"/>
  <c r="Y391" i="19"/>
  <c r="X391" i="19" s="1"/>
  <c r="V391" i="19"/>
  <c r="AG390" i="19"/>
  <c r="Y390" i="19"/>
  <c r="X390" i="19" s="1"/>
  <c r="V390" i="19"/>
  <c r="AG389" i="19"/>
  <c r="Y389" i="19"/>
  <c r="X389" i="19" s="1"/>
  <c r="V389" i="19"/>
  <c r="AG388" i="19"/>
  <c r="Y388" i="19"/>
  <c r="X388" i="19" s="1"/>
  <c r="V388" i="19"/>
  <c r="AG387" i="19"/>
  <c r="Y387" i="19"/>
  <c r="X387" i="19" s="1"/>
  <c r="V387" i="19"/>
  <c r="AG386" i="19"/>
  <c r="Y386" i="19"/>
  <c r="X386" i="19" s="1"/>
  <c r="V386" i="19"/>
  <c r="AG385" i="19"/>
  <c r="Y385" i="19"/>
  <c r="X385" i="19" s="1"/>
  <c r="V385" i="19"/>
  <c r="AG384" i="19"/>
  <c r="Y384" i="19"/>
  <c r="X384" i="19" s="1"/>
  <c r="V384" i="19"/>
  <c r="AG383" i="19"/>
  <c r="Y383" i="19"/>
  <c r="X383" i="19" s="1"/>
  <c r="V383" i="19"/>
  <c r="AG382" i="19"/>
  <c r="Y382" i="19"/>
  <c r="X382" i="19" s="1"/>
  <c r="V382" i="19"/>
  <c r="AG381" i="19"/>
  <c r="Y381" i="19"/>
  <c r="X381" i="19" s="1"/>
  <c r="V381" i="19"/>
  <c r="AG380" i="19"/>
  <c r="Y380" i="19"/>
  <c r="X380" i="19"/>
  <c r="V380" i="19"/>
  <c r="AG379" i="19"/>
  <c r="Y379" i="19"/>
  <c r="X379" i="19" s="1"/>
  <c r="V379" i="19"/>
  <c r="AG378" i="19"/>
  <c r="Y378" i="19"/>
  <c r="X378" i="19"/>
  <c r="V378" i="19"/>
  <c r="AG377" i="19"/>
  <c r="Y377" i="19"/>
  <c r="X377" i="19" s="1"/>
  <c r="V377" i="19"/>
  <c r="AG376" i="19"/>
  <c r="Y376" i="19"/>
  <c r="X376" i="19"/>
  <c r="V376" i="19"/>
  <c r="AG375" i="19"/>
  <c r="Y375" i="19"/>
  <c r="X375" i="19" s="1"/>
  <c r="V375" i="19"/>
  <c r="AG374" i="19"/>
  <c r="Y374" i="19"/>
  <c r="X374" i="19"/>
  <c r="V374" i="19"/>
  <c r="AG373" i="19"/>
  <c r="Y373" i="19"/>
  <c r="X373" i="19" s="1"/>
  <c r="V373" i="19"/>
  <c r="AG372" i="19"/>
  <c r="Y372" i="19"/>
  <c r="X372" i="19"/>
  <c r="V372" i="19"/>
  <c r="AG371" i="19"/>
  <c r="Y371" i="19"/>
  <c r="X371" i="19" s="1"/>
  <c r="V371" i="19"/>
  <c r="AG370" i="19"/>
  <c r="Y370" i="19"/>
  <c r="X370" i="19"/>
  <c r="V370" i="19"/>
  <c r="AG369" i="19"/>
  <c r="Y369" i="19"/>
  <c r="X369" i="19" s="1"/>
  <c r="V369" i="19"/>
  <c r="AG368" i="19"/>
  <c r="Y368" i="19"/>
  <c r="X368" i="19"/>
  <c r="V368" i="19"/>
  <c r="AG367" i="19"/>
  <c r="Y367" i="19"/>
  <c r="X367" i="19" s="1"/>
  <c r="V367" i="19"/>
  <c r="AG366" i="19"/>
  <c r="Y366" i="19"/>
  <c r="X366" i="19"/>
  <c r="V366" i="19"/>
  <c r="AG365" i="19"/>
  <c r="Y365" i="19"/>
  <c r="X365" i="19" s="1"/>
  <c r="V365" i="19"/>
  <c r="AG364" i="19"/>
  <c r="Y364" i="19"/>
  <c r="X364" i="19"/>
  <c r="V364" i="19"/>
  <c r="AG363" i="19"/>
  <c r="Y363" i="19"/>
  <c r="X363" i="19"/>
  <c r="V363" i="19"/>
  <c r="AG362" i="19"/>
  <c r="Y362" i="19"/>
  <c r="X362" i="19"/>
  <c r="V362" i="19"/>
  <c r="AG361" i="19"/>
  <c r="Y361" i="19"/>
  <c r="X361" i="19"/>
  <c r="V361" i="19"/>
  <c r="AG360" i="19"/>
  <c r="Y360" i="19"/>
  <c r="X360" i="19"/>
  <c r="V360" i="19"/>
  <c r="AG359" i="19"/>
  <c r="Y359" i="19"/>
  <c r="X359" i="19"/>
  <c r="V359" i="19"/>
  <c r="AG358" i="19"/>
  <c r="Y358" i="19"/>
  <c r="X358" i="19"/>
  <c r="V358" i="19"/>
  <c r="AG357" i="19"/>
  <c r="Y357" i="19"/>
  <c r="X357" i="19" s="1"/>
  <c r="V357" i="19"/>
  <c r="AG356" i="19"/>
  <c r="Y356" i="19"/>
  <c r="X356" i="19"/>
  <c r="V356" i="19"/>
  <c r="AG355" i="19"/>
  <c r="Y355" i="19"/>
  <c r="X355" i="19" s="1"/>
  <c r="V355" i="19"/>
  <c r="AG354" i="19"/>
  <c r="Y354" i="19"/>
  <c r="X354" i="19"/>
  <c r="V354" i="19"/>
  <c r="AG353" i="19"/>
  <c r="Y353" i="19"/>
  <c r="X353" i="19" s="1"/>
  <c r="V353" i="19"/>
  <c r="AG352" i="19"/>
  <c r="Y352" i="19"/>
  <c r="X352" i="19"/>
  <c r="V352" i="19"/>
  <c r="AG351" i="19"/>
  <c r="Y351" i="19"/>
  <c r="X351" i="19" s="1"/>
  <c r="V351" i="19"/>
  <c r="AG350" i="19"/>
  <c r="Y350" i="19"/>
  <c r="X350" i="19"/>
  <c r="V350" i="19"/>
  <c r="AG349" i="19"/>
  <c r="Y349" i="19"/>
  <c r="X349" i="19" s="1"/>
  <c r="V349" i="19"/>
  <c r="AG348" i="19"/>
  <c r="Y348" i="19"/>
  <c r="X348" i="19"/>
  <c r="V348" i="19"/>
  <c r="AG347" i="19"/>
  <c r="Y347" i="19"/>
  <c r="X347" i="19" s="1"/>
  <c r="V347" i="19"/>
  <c r="AG346" i="19"/>
  <c r="Y346" i="19"/>
  <c r="X346" i="19"/>
  <c r="V346" i="19"/>
  <c r="AG345" i="19"/>
  <c r="Y345" i="19"/>
  <c r="X345" i="19" s="1"/>
  <c r="V345" i="19"/>
  <c r="AG344" i="19"/>
  <c r="Y344" i="19"/>
  <c r="X344" i="19"/>
  <c r="V344" i="19"/>
  <c r="AG343" i="19"/>
  <c r="Y343" i="19"/>
  <c r="X343" i="19" s="1"/>
  <c r="V343" i="19"/>
  <c r="AG342" i="19"/>
  <c r="Y342" i="19"/>
  <c r="X342" i="19"/>
  <c r="V342" i="19"/>
  <c r="AG341" i="19"/>
  <c r="Y341" i="19"/>
  <c r="X341" i="19" s="1"/>
  <c r="V341" i="19"/>
  <c r="AG340" i="19"/>
  <c r="Y340" i="19"/>
  <c r="X340" i="19"/>
  <c r="V340" i="19"/>
  <c r="AG339" i="19"/>
  <c r="Y339" i="19"/>
  <c r="X339" i="19" s="1"/>
  <c r="V339" i="19"/>
  <c r="AG338" i="19"/>
  <c r="Y338" i="19"/>
  <c r="X338" i="19"/>
  <c r="V338" i="19"/>
  <c r="AG337" i="19"/>
  <c r="Y337" i="19"/>
  <c r="X337" i="19" s="1"/>
  <c r="V337" i="19"/>
  <c r="AG336" i="19"/>
  <c r="Y336" i="19"/>
  <c r="X336" i="19"/>
  <c r="V336" i="19"/>
  <c r="AG335" i="19"/>
  <c r="Y335" i="19"/>
  <c r="X335" i="19" s="1"/>
  <c r="V335" i="19"/>
  <c r="AG334" i="19"/>
  <c r="Y334" i="19"/>
  <c r="X334" i="19"/>
  <c r="V334" i="19"/>
  <c r="AG333" i="19"/>
  <c r="Y333" i="19"/>
  <c r="X333" i="19" s="1"/>
  <c r="V333" i="19"/>
  <c r="AG332" i="19"/>
  <c r="Y332" i="19"/>
  <c r="X332" i="19"/>
  <c r="V332" i="19"/>
  <c r="AG331" i="19"/>
  <c r="Y331" i="19"/>
  <c r="X331" i="19" s="1"/>
  <c r="V331" i="19"/>
  <c r="AG330" i="19"/>
  <c r="Y330" i="19"/>
  <c r="X330" i="19"/>
  <c r="V330" i="19"/>
  <c r="AG329" i="19"/>
  <c r="Y329" i="19"/>
  <c r="X329" i="19" s="1"/>
  <c r="V329" i="19"/>
  <c r="AG328" i="19"/>
  <c r="Y328" i="19"/>
  <c r="X328" i="19"/>
  <c r="V328" i="19"/>
  <c r="AG327" i="19"/>
  <c r="Y327" i="19"/>
  <c r="X327" i="19" s="1"/>
  <c r="V327" i="19"/>
  <c r="AG326" i="19"/>
  <c r="Y326" i="19"/>
  <c r="X326" i="19"/>
  <c r="V326" i="19"/>
  <c r="AG325" i="19"/>
  <c r="Y325" i="19"/>
  <c r="X325" i="19" s="1"/>
  <c r="V325" i="19"/>
  <c r="AG324" i="19"/>
  <c r="Y324" i="19"/>
  <c r="X324" i="19"/>
  <c r="V324" i="19"/>
  <c r="AG323" i="19"/>
  <c r="Y323" i="19"/>
  <c r="X323" i="19" s="1"/>
  <c r="V323" i="19"/>
  <c r="AG322" i="19"/>
  <c r="Y322" i="19"/>
  <c r="X322" i="19"/>
  <c r="V322" i="19"/>
  <c r="AG321" i="19"/>
  <c r="Y321" i="19"/>
  <c r="X321" i="19" s="1"/>
  <c r="V321" i="19"/>
  <c r="AG320" i="19"/>
  <c r="Y320" i="19"/>
  <c r="X320" i="19"/>
  <c r="V320" i="19"/>
  <c r="AG319" i="19"/>
  <c r="Y319" i="19"/>
  <c r="X319" i="19" s="1"/>
  <c r="V319" i="19"/>
  <c r="AG318" i="19"/>
  <c r="Y318" i="19"/>
  <c r="X318" i="19"/>
  <c r="V318" i="19"/>
  <c r="AG317" i="19"/>
  <c r="Y317" i="19"/>
  <c r="X317" i="19" s="1"/>
  <c r="V317" i="19"/>
  <c r="AG316" i="19"/>
  <c r="Y316" i="19"/>
  <c r="X316" i="19"/>
  <c r="V316" i="19"/>
  <c r="AG315" i="19"/>
  <c r="Y315" i="19"/>
  <c r="X315" i="19"/>
  <c r="V315" i="19"/>
  <c r="AG314" i="19"/>
  <c r="Y314" i="19"/>
  <c r="X314" i="19"/>
  <c r="V314" i="19"/>
  <c r="AG313" i="19"/>
  <c r="Y313" i="19"/>
  <c r="X313" i="19"/>
  <c r="V313" i="19"/>
  <c r="AG312" i="19"/>
  <c r="Y312" i="19"/>
  <c r="X312" i="19"/>
  <c r="V312" i="19"/>
  <c r="AG311" i="19"/>
  <c r="Y311" i="19"/>
  <c r="X311" i="19"/>
  <c r="V311" i="19"/>
  <c r="AG310" i="19"/>
  <c r="Y310" i="19"/>
  <c r="X310" i="19"/>
  <c r="V310" i="19"/>
  <c r="AG309" i="19"/>
  <c r="Y309" i="19"/>
  <c r="X309" i="19"/>
  <c r="V309" i="19"/>
  <c r="AG308" i="19"/>
  <c r="Y308" i="19"/>
  <c r="X308" i="19"/>
  <c r="V308" i="19"/>
  <c r="AG307" i="19"/>
  <c r="Y307" i="19"/>
  <c r="X307" i="19"/>
  <c r="V307" i="19"/>
  <c r="AG306" i="19"/>
  <c r="Y306" i="19"/>
  <c r="X306" i="19"/>
  <c r="V306" i="19"/>
  <c r="AG305" i="19"/>
  <c r="Y305" i="19"/>
  <c r="X305" i="19"/>
  <c r="V305" i="19"/>
  <c r="AG304" i="19"/>
  <c r="Y304" i="19"/>
  <c r="X304" i="19"/>
  <c r="V304" i="19"/>
  <c r="AG303" i="19"/>
  <c r="Y303" i="19"/>
  <c r="X303" i="19"/>
  <c r="V303" i="19"/>
  <c r="AG302" i="19"/>
  <c r="Y302" i="19"/>
  <c r="X302" i="19"/>
  <c r="V302" i="19"/>
  <c r="AG301" i="19"/>
  <c r="Y301" i="19"/>
  <c r="X301" i="19"/>
  <c r="V301" i="19"/>
  <c r="AG300" i="19"/>
  <c r="Y300" i="19"/>
  <c r="X300" i="19"/>
  <c r="V300" i="19"/>
  <c r="AG299" i="19"/>
  <c r="Y299" i="19"/>
  <c r="X299" i="19"/>
  <c r="V299" i="19"/>
  <c r="AG298" i="19"/>
  <c r="Y298" i="19"/>
  <c r="X298" i="19"/>
  <c r="V298" i="19"/>
  <c r="AG297" i="19"/>
  <c r="Y297" i="19"/>
  <c r="X297" i="19"/>
  <c r="V297" i="19"/>
  <c r="AG296" i="19"/>
  <c r="Y296" i="19"/>
  <c r="X296" i="19"/>
  <c r="V296" i="19"/>
  <c r="AG295" i="19"/>
  <c r="Y295" i="19"/>
  <c r="X295" i="19"/>
  <c r="V295" i="19"/>
  <c r="AG294" i="19"/>
  <c r="Y294" i="19"/>
  <c r="X294" i="19"/>
  <c r="V294" i="19"/>
  <c r="AG293" i="19"/>
  <c r="Y293" i="19"/>
  <c r="X293" i="19"/>
  <c r="V293" i="19"/>
  <c r="AG292" i="19"/>
  <c r="Y292" i="19"/>
  <c r="X292" i="19"/>
  <c r="V292" i="19"/>
  <c r="AG291" i="19"/>
  <c r="Y291" i="19"/>
  <c r="X291" i="19"/>
  <c r="V291" i="19"/>
  <c r="AG290" i="19"/>
  <c r="Y290" i="19"/>
  <c r="X290" i="19"/>
  <c r="V290" i="19"/>
  <c r="AG289" i="19"/>
  <c r="Y289" i="19"/>
  <c r="X289" i="19"/>
  <c r="V289" i="19"/>
  <c r="AG288" i="19"/>
  <c r="Y288" i="19"/>
  <c r="X288" i="19"/>
  <c r="V288" i="19"/>
  <c r="AG287" i="19"/>
  <c r="Y287" i="19"/>
  <c r="X287" i="19"/>
  <c r="V287" i="19"/>
  <c r="AG286" i="19"/>
  <c r="Y286" i="19"/>
  <c r="X286" i="19"/>
  <c r="V286" i="19"/>
  <c r="F286" i="19"/>
  <c r="AG285" i="19"/>
  <c r="Y285" i="19"/>
  <c r="X285" i="19"/>
  <c r="V285" i="19"/>
  <c r="F285" i="19"/>
  <c r="F313" i="19" s="1"/>
  <c r="E285" i="19"/>
  <c r="E286" i="19" s="1"/>
  <c r="AG284" i="19"/>
  <c r="Y284" i="19"/>
  <c r="X284" i="19"/>
  <c r="V284" i="19"/>
  <c r="AG283" i="19"/>
  <c r="Y283" i="19"/>
  <c r="X283" i="19"/>
  <c r="V283" i="19"/>
  <c r="AG282" i="19"/>
  <c r="Y282" i="19"/>
  <c r="X282" i="19"/>
  <c r="V282" i="19"/>
  <c r="AG281" i="19"/>
  <c r="Y281" i="19"/>
  <c r="X281" i="19"/>
  <c r="V281" i="19"/>
  <c r="AG280" i="19"/>
  <c r="Y280" i="19"/>
  <c r="X280" i="19"/>
  <c r="V280" i="19"/>
  <c r="AG279" i="19"/>
  <c r="Y279" i="19"/>
  <c r="X279" i="19"/>
  <c r="V279" i="19"/>
  <c r="AG278" i="19"/>
  <c r="Y278" i="19"/>
  <c r="X278" i="19"/>
  <c r="V278" i="19"/>
  <c r="AG277" i="19"/>
  <c r="Y277" i="19"/>
  <c r="X277" i="19"/>
  <c r="V277" i="19"/>
  <c r="AG276" i="19"/>
  <c r="Y276" i="19"/>
  <c r="X276" i="19"/>
  <c r="V276" i="19"/>
  <c r="AG275" i="19"/>
  <c r="Y275" i="19"/>
  <c r="X275" i="19"/>
  <c r="V275" i="19"/>
  <c r="AG274" i="19"/>
  <c r="Y274" i="19"/>
  <c r="X274" i="19"/>
  <c r="V274" i="19"/>
  <c r="AG273" i="19"/>
  <c r="Y273" i="19"/>
  <c r="X273" i="19"/>
  <c r="V273" i="19"/>
  <c r="AG272" i="19"/>
  <c r="Y272" i="19"/>
  <c r="X272" i="19"/>
  <c r="V272" i="19"/>
  <c r="AG271" i="19"/>
  <c r="Y271" i="19"/>
  <c r="X271" i="19"/>
  <c r="V271" i="19"/>
  <c r="AG270" i="19"/>
  <c r="Y270" i="19"/>
  <c r="X270" i="19"/>
  <c r="V270" i="19"/>
  <c r="AG269" i="19"/>
  <c r="Y269" i="19"/>
  <c r="X269" i="19"/>
  <c r="V269" i="19"/>
  <c r="AG268" i="19"/>
  <c r="Y268" i="19"/>
  <c r="X268" i="19"/>
  <c r="V268" i="19"/>
  <c r="AG267" i="19"/>
  <c r="Y267" i="19"/>
  <c r="X267" i="19"/>
  <c r="V267" i="19"/>
  <c r="AG266" i="19"/>
  <c r="Y266" i="19"/>
  <c r="X266" i="19"/>
  <c r="V266" i="19"/>
  <c r="AG265" i="19"/>
  <c r="Y265" i="19"/>
  <c r="X265" i="19"/>
  <c r="V265" i="19"/>
  <c r="AG264" i="19"/>
  <c r="Y264" i="19"/>
  <c r="X264" i="19"/>
  <c r="V264" i="19"/>
  <c r="AG263" i="19"/>
  <c r="Y263" i="19"/>
  <c r="X263" i="19"/>
  <c r="V263" i="19"/>
  <c r="AG262" i="19"/>
  <c r="Y262" i="19"/>
  <c r="X262" i="19"/>
  <c r="V262" i="19"/>
  <c r="AG261" i="19"/>
  <c r="Y261" i="19"/>
  <c r="X261" i="19"/>
  <c r="V261" i="19"/>
  <c r="AG260" i="19"/>
  <c r="Y260" i="19"/>
  <c r="X260" i="19"/>
  <c r="V260" i="19"/>
  <c r="AG259" i="19"/>
  <c r="Y259" i="19"/>
  <c r="X259" i="19"/>
  <c r="V259" i="19"/>
  <c r="E259" i="19"/>
  <c r="AG258" i="19"/>
  <c r="Y258" i="19"/>
  <c r="X258" i="19"/>
  <c r="V258" i="19"/>
  <c r="F258" i="19"/>
  <c r="E258" i="19"/>
  <c r="AE258" i="19" s="1"/>
  <c r="AG257" i="19"/>
  <c r="Y257" i="19"/>
  <c r="X257" i="19"/>
  <c r="V257" i="19"/>
  <c r="E257" i="19"/>
  <c r="AE257" i="19" s="1"/>
  <c r="AG256" i="19"/>
  <c r="AE256" i="19"/>
  <c r="Y256" i="19"/>
  <c r="X256" i="19" s="1"/>
  <c r="V256" i="19"/>
  <c r="AG255" i="19"/>
  <c r="AE255" i="19"/>
  <c r="Y255" i="19"/>
  <c r="X255" i="19" s="1"/>
  <c r="V255" i="19"/>
  <c r="AG254" i="19"/>
  <c r="AE254" i="19"/>
  <c r="Y254" i="19"/>
  <c r="X254" i="19"/>
  <c r="V254" i="19"/>
  <c r="AG253" i="19"/>
  <c r="AE253" i="19"/>
  <c r="Y253" i="19"/>
  <c r="X253" i="19" s="1"/>
  <c r="V253" i="19"/>
  <c r="AG252" i="19"/>
  <c r="AE252" i="19"/>
  <c r="Y252" i="19"/>
  <c r="X252" i="19"/>
  <c r="V252" i="19"/>
  <c r="AG251" i="19"/>
  <c r="AE251" i="19"/>
  <c r="Y251" i="19"/>
  <c r="X251" i="19" s="1"/>
  <c r="V251" i="19"/>
  <c r="AG250" i="19"/>
  <c r="AE250" i="19"/>
  <c r="Y250" i="19"/>
  <c r="X250" i="19"/>
  <c r="V250" i="19"/>
  <c r="AG249" i="19"/>
  <c r="AE249" i="19"/>
  <c r="Y249" i="19"/>
  <c r="X249" i="19" s="1"/>
  <c r="V249" i="19"/>
  <c r="AG248" i="19"/>
  <c r="AE248" i="19"/>
  <c r="Y248" i="19"/>
  <c r="X248" i="19"/>
  <c r="V248" i="19"/>
  <c r="AG247" i="19"/>
  <c r="AE247" i="19"/>
  <c r="Y247" i="19"/>
  <c r="X247" i="19" s="1"/>
  <c r="V247" i="19"/>
  <c r="AG246" i="19"/>
  <c r="AE246" i="19"/>
  <c r="Y246" i="19"/>
  <c r="X246" i="19"/>
  <c r="V246" i="19"/>
  <c r="AG245" i="19"/>
  <c r="AE245" i="19"/>
  <c r="Y245" i="19"/>
  <c r="X245" i="19" s="1"/>
  <c r="V245" i="19"/>
  <c r="AG244" i="19"/>
  <c r="AE244" i="19"/>
  <c r="Y244" i="19"/>
  <c r="X244" i="19"/>
  <c r="V244" i="19"/>
  <c r="AG243" i="19"/>
  <c r="AE243" i="19"/>
  <c r="Y243" i="19"/>
  <c r="X243" i="19" s="1"/>
  <c r="V243" i="19"/>
  <c r="AG242" i="19"/>
  <c r="AE242" i="19"/>
  <c r="Y242" i="19"/>
  <c r="X242" i="19"/>
  <c r="V242" i="19"/>
  <c r="AG241" i="19"/>
  <c r="AE241" i="19"/>
  <c r="Y241" i="19"/>
  <c r="X241" i="19" s="1"/>
  <c r="V241" i="19"/>
  <c r="AG240" i="19"/>
  <c r="AE240" i="19"/>
  <c r="Y240" i="19"/>
  <c r="X240" i="19"/>
  <c r="V240" i="19"/>
  <c r="AG239" i="19"/>
  <c r="AE239" i="19"/>
  <c r="Y239" i="19"/>
  <c r="X239" i="19" s="1"/>
  <c r="V239" i="19"/>
  <c r="AG238" i="19"/>
  <c r="AE238" i="19"/>
  <c r="Y238" i="19"/>
  <c r="X238" i="19"/>
  <c r="V238" i="19"/>
  <c r="AG237" i="19"/>
  <c r="AE237" i="19"/>
  <c r="Y237" i="19"/>
  <c r="X237" i="19" s="1"/>
  <c r="V237" i="19"/>
  <c r="AG236" i="19"/>
  <c r="AE236" i="19"/>
  <c r="Y236" i="19"/>
  <c r="X236" i="19"/>
  <c r="V236" i="19"/>
  <c r="AG235" i="19"/>
  <c r="AE235" i="19"/>
  <c r="Y235" i="19"/>
  <c r="X235" i="19" s="1"/>
  <c r="V235" i="19"/>
  <c r="AG234" i="19"/>
  <c r="AE234" i="19"/>
  <c r="Y234" i="19"/>
  <c r="X234" i="19"/>
  <c r="V234" i="19"/>
  <c r="AG233" i="19"/>
  <c r="AE233" i="19"/>
  <c r="Y233" i="19"/>
  <c r="X233" i="19" s="1"/>
  <c r="V233" i="19"/>
  <c r="AG232" i="19"/>
  <c r="AE232" i="19"/>
  <c r="Y232" i="19"/>
  <c r="X232" i="19"/>
  <c r="V232" i="19"/>
  <c r="AG231" i="19"/>
  <c r="AE231" i="19"/>
  <c r="Y231" i="19"/>
  <c r="X231" i="19" s="1"/>
  <c r="V231" i="19"/>
  <c r="F231" i="19"/>
  <c r="AG230" i="19"/>
  <c r="AE230" i="19"/>
  <c r="Y230" i="19"/>
  <c r="X230" i="19"/>
  <c r="V230" i="19"/>
  <c r="F230" i="19"/>
  <c r="AG229" i="19"/>
  <c r="AE229" i="19"/>
  <c r="Y229" i="19"/>
  <c r="X229" i="19" s="1"/>
  <c r="V229" i="19"/>
  <c r="AG228" i="19"/>
  <c r="AE228" i="19"/>
  <c r="Y228" i="19"/>
  <c r="X228" i="19" s="1"/>
  <c r="V228" i="19"/>
  <c r="AG227" i="19"/>
  <c r="AE227" i="19"/>
  <c r="Y227" i="19"/>
  <c r="X227" i="19"/>
  <c r="V227" i="19"/>
  <c r="AG226" i="19"/>
  <c r="AE226" i="19"/>
  <c r="Y226" i="19"/>
  <c r="X226" i="19" s="1"/>
  <c r="V226" i="19"/>
  <c r="AG225" i="19"/>
  <c r="AE225" i="19"/>
  <c r="Y225" i="19"/>
  <c r="X225" i="19"/>
  <c r="V225" i="19"/>
  <c r="AG224" i="19"/>
  <c r="AE224" i="19"/>
  <c r="Y224" i="19"/>
  <c r="X224" i="19" s="1"/>
  <c r="V224" i="19"/>
  <c r="AG223" i="19"/>
  <c r="AE223" i="19"/>
  <c r="Y223" i="19"/>
  <c r="X223" i="19"/>
  <c r="V223" i="19"/>
  <c r="AG222" i="19"/>
  <c r="AE222" i="19"/>
  <c r="Y222" i="19"/>
  <c r="X222" i="19" s="1"/>
  <c r="V222" i="19"/>
  <c r="AG221" i="19"/>
  <c r="AE221" i="19"/>
  <c r="Y221" i="19"/>
  <c r="X221" i="19"/>
  <c r="V221" i="19"/>
  <c r="AG220" i="19"/>
  <c r="AE220" i="19"/>
  <c r="Y220" i="19"/>
  <c r="X220" i="19" s="1"/>
  <c r="V220" i="19"/>
  <c r="AG219" i="19"/>
  <c r="AE219" i="19"/>
  <c r="Y219" i="19"/>
  <c r="X219" i="19"/>
  <c r="V219" i="19"/>
  <c r="AG218" i="19"/>
  <c r="AE218" i="19"/>
  <c r="Y218" i="19"/>
  <c r="X218" i="19" s="1"/>
  <c r="V218" i="19"/>
  <c r="AG217" i="19"/>
  <c r="AE217" i="19"/>
  <c r="Y217" i="19"/>
  <c r="X217" i="19"/>
  <c r="V217" i="19"/>
  <c r="AG216" i="19"/>
  <c r="AE216" i="19"/>
  <c r="Y216" i="19"/>
  <c r="X216" i="19" s="1"/>
  <c r="V216" i="19"/>
  <c r="AG215" i="19"/>
  <c r="AE215" i="19"/>
  <c r="Y215" i="19"/>
  <c r="X215" i="19"/>
  <c r="V215" i="19"/>
  <c r="AG214" i="19"/>
  <c r="AE214" i="19"/>
  <c r="Y214" i="19"/>
  <c r="X214" i="19" s="1"/>
  <c r="V214" i="19"/>
  <c r="AG213" i="19"/>
  <c r="AE213" i="19"/>
  <c r="Y213" i="19"/>
  <c r="X213" i="19"/>
  <c r="V213" i="19"/>
  <c r="AG212" i="19"/>
  <c r="AE212" i="19"/>
  <c r="Y212" i="19"/>
  <c r="X212" i="19" s="1"/>
  <c r="V212" i="19"/>
  <c r="AG211" i="19"/>
  <c r="AE211" i="19"/>
  <c r="Y211" i="19"/>
  <c r="X211" i="19"/>
  <c r="V211" i="19"/>
  <c r="AG210" i="19"/>
  <c r="AE210" i="19"/>
  <c r="Y210" i="19"/>
  <c r="X210" i="19" s="1"/>
  <c r="V210" i="19"/>
  <c r="AG209" i="19"/>
  <c r="AE209" i="19"/>
  <c r="Y209" i="19"/>
  <c r="X209" i="19"/>
  <c r="V209" i="19"/>
  <c r="AG208" i="19"/>
  <c r="AE208" i="19"/>
  <c r="Y208" i="19"/>
  <c r="X208" i="19" s="1"/>
  <c r="V208" i="19"/>
  <c r="AG207" i="19"/>
  <c r="AE207" i="19"/>
  <c r="Y207" i="19"/>
  <c r="X207" i="19"/>
  <c r="V207" i="19"/>
  <c r="AG206" i="19"/>
  <c r="AE206" i="19"/>
  <c r="Y206" i="19"/>
  <c r="X206" i="19" s="1"/>
  <c r="V206" i="19"/>
  <c r="AG205" i="19"/>
  <c r="AE205" i="19"/>
  <c r="Y205" i="19"/>
  <c r="X205" i="19"/>
  <c r="V205" i="19"/>
  <c r="AG204" i="19"/>
  <c r="AE204" i="19"/>
  <c r="Y204" i="19"/>
  <c r="X204" i="19" s="1"/>
  <c r="V204" i="19"/>
  <c r="AG203" i="19"/>
  <c r="AE203" i="19"/>
  <c r="Y203" i="19"/>
  <c r="X203" i="19"/>
  <c r="V203" i="19"/>
  <c r="AG202" i="19"/>
  <c r="AE202" i="19"/>
  <c r="Y202" i="19"/>
  <c r="X202" i="19" s="1"/>
  <c r="V202" i="19"/>
  <c r="F202" i="19"/>
  <c r="AG201" i="19"/>
  <c r="AE201" i="19"/>
  <c r="Y201" i="19"/>
  <c r="X201" i="19"/>
  <c r="V201" i="19"/>
  <c r="AG200" i="19"/>
  <c r="AE200" i="19"/>
  <c r="Y200" i="19"/>
  <c r="X200" i="19"/>
  <c r="V200" i="19"/>
  <c r="AG199" i="19"/>
  <c r="AE199" i="19"/>
  <c r="Y199" i="19"/>
  <c r="X199" i="19" s="1"/>
  <c r="V199" i="19"/>
  <c r="AG198" i="19"/>
  <c r="AE198" i="19"/>
  <c r="Y198" i="19"/>
  <c r="X198" i="19"/>
  <c r="V198" i="19"/>
  <c r="AG197" i="19"/>
  <c r="AE197" i="19"/>
  <c r="Y197" i="19"/>
  <c r="X197" i="19" s="1"/>
  <c r="V197" i="19"/>
  <c r="AG196" i="19"/>
  <c r="AE196" i="19"/>
  <c r="Y196" i="19"/>
  <c r="X196" i="19"/>
  <c r="V196" i="19"/>
  <c r="AG195" i="19"/>
  <c r="AE195" i="19"/>
  <c r="Y195" i="19"/>
  <c r="X195" i="19" s="1"/>
  <c r="V195" i="19"/>
  <c r="AG194" i="19"/>
  <c r="AE194" i="19"/>
  <c r="Y194" i="19"/>
  <c r="X194" i="19"/>
  <c r="V194" i="19"/>
  <c r="AG193" i="19"/>
  <c r="AE193" i="19"/>
  <c r="Y193" i="19"/>
  <c r="X193" i="19" s="1"/>
  <c r="V193" i="19"/>
  <c r="AG192" i="19"/>
  <c r="AE192" i="19"/>
  <c r="Y192" i="19"/>
  <c r="X192" i="19"/>
  <c r="V192" i="19"/>
  <c r="AG191" i="19"/>
  <c r="AE191" i="19"/>
  <c r="Y191" i="19"/>
  <c r="X191" i="19" s="1"/>
  <c r="V191" i="19"/>
  <c r="AG190" i="19"/>
  <c r="AE190" i="19"/>
  <c r="Y190" i="19"/>
  <c r="X190" i="19"/>
  <c r="V190" i="19"/>
  <c r="AG189" i="19"/>
  <c r="AE189" i="19"/>
  <c r="Y189" i="19"/>
  <c r="X189" i="19" s="1"/>
  <c r="V189" i="19"/>
  <c r="AG188" i="19"/>
  <c r="AE188" i="19"/>
  <c r="Y188" i="19"/>
  <c r="X188" i="19"/>
  <c r="V188" i="19"/>
  <c r="AG187" i="19"/>
  <c r="AE187" i="19"/>
  <c r="Y187" i="19"/>
  <c r="X187" i="19" s="1"/>
  <c r="V187" i="19"/>
  <c r="AG186" i="19"/>
  <c r="AE186" i="19"/>
  <c r="Y186" i="19"/>
  <c r="X186" i="19"/>
  <c r="V186" i="19"/>
  <c r="AG185" i="19"/>
  <c r="AE185" i="19"/>
  <c r="Y185" i="19"/>
  <c r="X185" i="19" s="1"/>
  <c r="V185" i="19"/>
  <c r="AG184" i="19"/>
  <c r="AE184" i="19"/>
  <c r="Y184" i="19"/>
  <c r="X184" i="19"/>
  <c r="V184" i="19"/>
  <c r="AG183" i="19"/>
  <c r="AE183" i="19"/>
  <c r="Y183" i="19"/>
  <c r="X183" i="19" s="1"/>
  <c r="V183" i="19"/>
  <c r="AG182" i="19"/>
  <c r="AE182" i="19"/>
  <c r="Y182" i="19"/>
  <c r="X182" i="19"/>
  <c r="V182" i="19"/>
  <c r="AG181" i="19"/>
  <c r="AE181" i="19"/>
  <c r="Y181" i="19"/>
  <c r="X181" i="19" s="1"/>
  <c r="V181" i="19"/>
  <c r="AG180" i="19"/>
  <c r="AE180" i="19"/>
  <c r="Y180" i="19"/>
  <c r="X180" i="19"/>
  <c r="V180" i="19"/>
  <c r="AG179" i="19"/>
  <c r="AE179" i="19"/>
  <c r="Y179" i="19"/>
  <c r="X179" i="19" s="1"/>
  <c r="V179" i="19"/>
  <c r="AG178" i="19"/>
  <c r="AE178" i="19"/>
  <c r="Y178" i="19"/>
  <c r="X178" i="19"/>
  <c r="V178" i="19"/>
  <c r="AG177" i="19"/>
  <c r="AE177" i="19"/>
  <c r="Y177" i="19"/>
  <c r="X177" i="19" s="1"/>
  <c r="V177" i="19"/>
  <c r="AG176" i="19"/>
  <c r="AE176" i="19"/>
  <c r="Y176" i="19"/>
  <c r="X176" i="19"/>
  <c r="V176" i="19"/>
  <c r="AG175" i="19"/>
  <c r="AE175" i="19"/>
  <c r="Y175" i="19"/>
  <c r="X175" i="19" s="1"/>
  <c r="V175" i="19"/>
  <c r="F175" i="19"/>
  <c r="AG174" i="19"/>
  <c r="AE174" i="19"/>
  <c r="Y174" i="19"/>
  <c r="X174" i="19"/>
  <c r="V174" i="19"/>
  <c r="F174" i="19"/>
  <c r="AG173" i="19"/>
  <c r="AE173" i="19"/>
  <c r="Y173" i="19"/>
  <c r="X173" i="19" s="1"/>
  <c r="V173" i="19"/>
  <c r="AG172" i="19"/>
  <c r="AE172" i="19"/>
  <c r="Y172" i="19"/>
  <c r="X172" i="19" s="1"/>
  <c r="V172" i="19"/>
  <c r="AG171" i="19"/>
  <c r="AE171" i="19"/>
  <c r="Y171" i="19"/>
  <c r="X171" i="19"/>
  <c r="V171" i="19"/>
  <c r="AG170" i="19"/>
  <c r="AE170" i="19"/>
  <c r="Y170" i="19"/>
  <c r="X170" i="19" s="1"/>
  <c r="V170" i="19"/>
  <c r="AG169" i="19"/>
  <c r="AE169" i="19"/>
  <c r="Y169" i="19"/>
  <c r="X169" i="19"/>
  <c r="V169" i="19"/>
  <c r="AG168" i="19"/>
  <c r="AE168" i="19"/>
  <c r="Y168" i="19"/>
  <c r="X168" i="19" s="1"/>
  <c r="V168" i="19"/>
  <c r="AG167" i="19"/>
  <c r="AE167" i="19"/>
  <c r="Y167" i="19"/>
  <c r="X167" i="19"/>
  <c r="V167" i="19"/>
  <c r="AG166" i="19"/>
  <c r="AE166" i="19"/>
  <c r="Y166" i="19"/>
  <c r="X166" i="19" s="1"/>
  <c r="V166" i="19"/>
  <c r="AG165" i="19"/>
  <c r="AE165" i="19"/>
  <c r="Y165" i="19"/>
  <c r="X165" i="19"/>
  <c r="V165" i="19"/>
  <c r="AG164" i="19"/>
  <c r="AE164" i="19"/>
  <c r="Y164" i="19"/>
  <c r="X164" i="19" s="1"/>
  <c r="V164" i="19"/>
  <c r="AG163" i="19"/>
  <c r="AE163" i="19"/>
  <c r="Y163" i="19"/>
  <c r="X163" i="19"/>
  <c r="V163" i="19"/>
  <c r="AG162" i="19"/>
  <c r="AE162" i="19"/>
  <c r="Y162" i="19"/>
  <c r="X162" i="19" s="1"/>
  <c r="V162" i="19"/>
  <c r="AG161" i="19"/>
  <c r="AE161" i="19"/>
  <c r="Y161" i="19"/>
  <c r="X161" i="19"/>
  <c r="V161" i="19"/>
  <c r="AG160" i="19"/>
  <c r="AE160" i="19"/>
  <c r="Y160" i="19"/>
  <c r="X160" i="19" s="1"/>
  <c r="V160" i="19"/>
  <c r="AG159" i="19"/>
  <c r="AE159" i="19"/>
  <c r="Y159" i="19"/>
  <c r="X159" i="19"/>
  <c r="V159" i="19"/>
  <c r="AG158" i="19"/>
  <c r="AE158" i="19"/>
  <c r="Y158" i="19"/>
  <c r="X158" i="19" s="1"/>
  <c r="V158" i="19"/>
  <c r="AG157" i="19"/>
  <c r="AE157" i="19"/>
  <c r="Y157" i="19"/>
  <c r="X157" i="19"/>
  <c r="V157" i="19"/>
  <c r="AG156" i="19"/>
  <c r="AE156" i="19"/>
  <c r="Y156" i="19"/>
  <c r="X156" i="19" s="1"/>
  <c r="V156" i="19"/>
  <c r="AG155" i="19"/>
  <c r="AE155" i="19"/>
  <c r="Y155" i="19"/>
  <c r="X155" i="19"/>
  <c r="V155" i="19"/>
  <c r="AG154" i="19"/>
  <c r="AE154" i="19"/>
  <c r="Y154" i="19"/>
  <c r="X154" i="19" s="1"/>
  <c r="V154" i="19"/>
  <c r="AG153" i="19"/>
  <c r="AE153" i="19"/>
  <c r="Y153" i="19"/>
  <c r="X153" i="19"/>
  <c r="V153" i="19"/>
  <c r="AG152" i="19"/>
  <c r="AE152" i="19"/>
  <c r="Y152" i="19"/>
  <c r="X152" i="19" s="1"/>
  <c r="V152" i="19"/>
  <c r="AG151" i="19"/>
  <c r="AE151" i="19"/>
  <c r="Y151" i="19"/>
  <c r="X151" i="19"/>
  <c r="V151" i="19"/>
  <c r="AG150" i="19"/>
  <c r="AE150" i="19"/>
  <c r="Y150" i="19"/>
  <c r="X150" i="19" s="1"/>
  <c r="V150" i="19"/>
  <c r="AG149" i="19"/>
  <c r="AE149" i="19"/>
  <c r="Y149" i="19"/>
  <c r="X149" i="19"/>
  <c r="V149" i="19"/>
  <c r="AG148" i="19"/>
  <c r="AE148" i="19"/>
  <c r="Y148" i="19"/>
  <c r="X148" i="19" s="1"/>
  <c r="V148" i="19"/>
  <c r="AG147" i="19"/>
  <c r="AE147" i="19"/>
  <c r="Y147" i="19"/>
  <c r="X147" i="19"/>
  <c r="V147" i="19"/>
  <c r="AG146" i="19"/>
  <c r="AE146" i="19"/>
  <c r="Y146" i="19"/>
  <c r="X146" i="19" s="1"/>
  <c r="V146" i="19"/>
  <c r="F146" i="19"/>
  <c r="AG145" i="19"/>
  <c r="AE145" i="19"/>
  <c r="Y145" i="19"/>
  <c r="X145" i="19"/>
  <c r="V145" i="19"/>
  <c r="AG144" i="19"/>
  <c r="AE144" i="19"/>
  <c r="Y144" i="19"/>
  <c r="X144" i="19"/>
  <c r="V144" i="19"/>
  <c r="AG143" i="19"/>
  <c r="AE143" i="19"/>
  <c r="Y143" i="19"/>
  <c r="X143" i="19" s="1"/>
  <c r="V143" i="19"/>
  <c r="AG142" i="19"/>
  <c r="AE142" i="19"/>
  <c r="Y142" i="19"/>
  <c r="X142" i="19"/>
  <c r="V142" i="19"/>
  <c r="AG141" i="19"/>
  <c r="AE141" i="19"/>
  <c r="Y141" i="19"/>
  <c r="X141" i="19" s="1"/>
  <c r="V141" i="19"/>
  <c r="AG140" i="19"/>
  <c r="AE140" i="19"/>
  <c r="Y140" i="19"/>
  <c r="X140" i="19"/>
  <c r="V140" i="19"/>
  <c r="AG139" i="19"/>
  <c r="AE139" i="19"/>
  <c r="Y139" i="19"/>
  <c r="X139" i="19" s="1"/>
  <c r="V139" i="19"/>
  <c r="AG138" i="19"/>
  <c r="AE138" i="19"/>
  <c r="Y138" i="19"/>
  <c r="X138" i="19"/>
  <c r="V138" i="19"/>
  <c r="AG137" i="19"/>
  <c r="AE137" i="19"/>
  <c r="Y137" i="19"/>
  <c r="X137" i="19" s="1"/>
  <c r="V137" i="19"/>
  <c r="AG136" i="19"/>
  <c r="AE136" i="19"/>
  <c r="Y136" i="19"/>
  <c r="X136" i="19"/>
  <c r="V136" i="19"/>
  <c r="AG135" i="19"/>
  <c r="AE135" i="19"/>
  <c r="Y135" i="19"/>
  <c r="X135" i="19" s="1"/>
  <c r="V135" i="19"/>
  <c r="AG134" i="19"/>
  <c r="AE134" i="19"/>
  <c r="Y134" i="19"/>
  <c r="X134" i="19"/>
  <c r="V134" i="19"/>
  <c r="AG133" i="19"/>
  <c r="AE133" i="19"/>
  <c r="Y133" i="19"/>
  <c r="X133" i="19" s="1"/>
  <c r="V133" i="19"/>
  <c r="AG132" i="19"/>
  <c r="AE132" i="19"/>
  <c r="Y132" i="19"/>
  <c r="X132" i="19"/>
  <c r="V132" i="19"/>
  <c r="AG131" i="19"/>
  <c r="AE131" i="19"/>
  <c r="Y131" i="19"/>
  <c r="X131" i="19" s="1"/>
  <c r="V131" i="19"/>
  <c r="AG130" i="19"/>
  <c r="AE130" i="19"/>
  <c r="Y130" i="19"/>
  <c r="X130" i="19"/>
  <c r="V130" i="19"/>
  <c r="AG129" i="19"/>
  <c r="AE129" i="19"/>
  <c r="Y129" i="19"/>
  <c r="X129" i="19" s="1"/>
  <c r="V129" i="19"/>
  <c r="AG128" i="19"/>
  <c r="AE128" i="19"/>
  <c r="Y128" i="19"/>
  <c r="X128" i="19"/>
  <c r="V128" i="19"/>
  <c r="AG127" i="19"/>
  <c r="AE127" i="19"/>
  <c r="Y127" i="19"/>
  <c r="X127" i="19" s="1"/>
  <c r="V127" i="19"/>
  <c r="AG126" i="19"/>
  <c r="AE126" i="19"/>
  <c r="Y126" i="19"/>
  <c r="X126" i="19"/>
  <c r="V126" i="19"/>
  <c r="AG125" i="19"/>
  <c r="AE125" i="19"/>
  <c r="Y125" i="19"/>
  <c r="X125" i="19" s="1"/>
  <c r="V125" i="19"/>
  <c r="AG124" i="19"/>
  <c r="AE124" i="19"/>
  <c r="Y124" i="19"/>
  <c r="X124" i="19"/>
  <c r="V124" i="19"/>
  <c r="AG123" i="19"/>
  <c r="AE123" i="19"/>
  <c r="Y123" i="19"/>
  <c r="X123" i="19" s="1"/>
  <c r="V123" i="19"/>
  <c r="AG122" i="19"/>
  <c r="AE122" i="19"/>
  <c r="Y122" i="19"/>
  <c r="X122" i="19"/>
  <c r="V122" i="19"/>
  <c r="AG121" i="19"/>
  <c r="AE121" i="19"/>
  <c r="Y121" i="19"/>
  <c r="X121" i="19" s="1"/>
  <c r="V121" i="19"/>
  <c r="AG120" i="19"/>
  <c r="AE120" i="19"/>
  <c r="Y120" i="19"/>
  <c r="X120" i="19"/>
  <c r="V120" i="19"/>
  <c r="AG119" i="19"/>
  <c r="AE119" i="19"/>
  <c r="Y119" i="19"/>
  <c r="X119" i="19" s="1"/>
  <c r="V119" i="19"/>
  <c r="F119" i="19"/>
  <c r="AG118" i="19"/>
  <c r="AE118" i="19"/>
  <c r="Y118" i="19"/>
  <c r="X118" i="19"/>
  <c r="V118" i="19"/>
  <c r="F118" i="19"/>
  <c r="AG117" i="19"/>
  <c r="AE117" i="19"/>
  <c r="Y117" i="19"/>
  <c r="X117" i="19" s="1"/>
  <c r="V117" i="19"/>
  <c r="AG116" i="19"/>
  <c r="AE116" i="19"/>
  <c r="Y116" i="19"/>
  <c r="X116" i="19" s="1"/>
  <c r="V116" i="19"/>
  <c r="AG115" i="19"/>
  <c r="AE115" i="19"/>
  <c r="Y115" i="19"/>
  <c r="X115" i="19"/>
  <c r="V115" i="19"/>
  <c r="AG114" i="19"/>
  <c r="AE114" i="19"/>
  <c r="Y114" i="19"/>
  <c r="X114" i="19" s="1"/>
  <c r="V114" i="19"/>
  <c r="AG113" i="19"/>
  <c r="AE113" i="19"/>
  <c r="Y113" i="19"/>
  <c r="X113" i="19"/>
  <c r="V113" i="19"/>
  <c r="AG112" i="19"/>
  <c r="AE112" i="19"/>
  <c r="Y112" i="19"/>
  <c r="X112" i="19" s="1"/>
  <c r="V112" i="19"/>
  <c r="AG111" i="19"/>
  <c r="AE111" i="19"/>
  <c r="Y111" i="19"/>
  <c r="X111" i="19"/>
  <c r="V111" i="19"/>
  <c r="AG110" i="19"/>
  <c r="AE110" i="19"/>
  <c r="Y110" i="19"/>
  <c r="X110" i="19" s="1"/>
  <c r="V110" i="19"/>
  <c r="AG109" i="19"/>
  <c r="AE109" i="19"/>
  <c r="Y109" i="19"/>
  <c r="X109" i="19"/>
  <c r="V109" i="19"/>
  <c r="AG108" i="19"/>
  <c r="AE108" i="19"/>
  <c r="Y108" i="19"/>
  <c r="X108" i="19" s="1"/>
  <c r="V108" i="19"/>
  <c r="AG107" i="19"/>
  <c r="AE107" i="19"/>
  <c r="Y107" i="19"/>
  <c r="X107" i="19"/>
  <c r="V107" i="19"/>
  <c r="AG106" i="19"/>
  <c r="AE106" i="19"/>
  <c r="Y106" i="19"/>
  <c r="X106" i="19" s="1"/>
  <c r="V106" i="19"/>
  <c r="AG105" i="19"/>
  <c r="AE105" i="19"/>
  <c r="Y105" i="19"/>
  <c r="X105" i="19"/>
  <c r="V105" i="19"/>
  <c r="AG104" i="19"/>
  <c r="AE104" i="19"/>
  <c r="Y104" i="19"/>
  <c r="X104" i="19" s="1"/>
  <c r="V104" i="19"/>
  <c r="AG103" i="19"/>
  <c r="AE103" i="19"/>
  <c r="Y103" i="19"/>
  <c r="X103" i="19"/>
  <c r="V103" i="19"/>
  <c r="AG102" i="19"/>
  <c r="AE102" i="19"/>
  <c r="Y102" i="19"/>
  <c r="X102" i="19" s="1"/>
  <c r="V102" i="19"/>
  <c r="AG101" i="19"/>
  <c r="AE101" i="19"/>
  <c r="Y101" i="19"/>
  <c r="X101" i="19"/>
  <c r="V101" i="19"/>
  <c r="AG100" i="19"/>
  <c r="AE100" i="19"/>
  <c r="Y100" i="19"/>
  <c r="X100" i="19" s="1"/>
  <c r="V100" i="19"/>
  <c r="AG99" i="19"/>
  <c r="AE99" i="19"/>
  <c r="Y99" i="19"/>
  <c r="X99" i="19"/>
  <c r="V99" i="19"/>
  <c r="AG98" i="19"/>
  <c r="AE98" i="19"/>
  <c r="Y98" i="19"/>
  <c r="X98" i="19" s="1"/>
  <c r="V98" i="19"/>
  <c r="AG97" i="19"/>
  <c r="AE97" i="19"/>
  <c r="Y97" i="19"/>
  <c r="X97" i="19"/>
  <c r="V97" i="19"/>
  <c r="AG96" i="19"/>
  <c r="AE96" i="19"/>
  <c r="Y96" i="19"/>
  <c r="X96" i="19" s="1"/>
  <c r="V96" i="19"/>
  <c r="AG95" i="19"/>
  <c r="AE95" i="19"/>
  <c r="Y95" i="19"/>
  <c r="X95" i="19" s="1"/>
  <c r="V95" i="19"/>
  <c r="AG94" i="19"/>
  <c r="AE94" i="19"/>
  <c r="Y94" i="19"/>
  <c r="X94" i="19"/>
  <c r="V94" i="19"/>
  <c r="AG93" i="19"/>
  <c r="AE93" i="19"/>
  <c r="Y93" i="19"/>
  <c r="X93" i="19" s="1"/>
  <c r="V93" i="19"/>
  <c r="AG92" i="19"/>
  <c r="AE92" i="19"/>
  <c r="Y92" i="19"/>
  <c r="X92" i="19"/>
  <c r="V92" i="19"/>
  <c r="AG91" i="19"/>
  <c r="AE91" i="19"/>
  <c r="Y91" i="19"/>
  <c r="X91" i="19" s="1"/>
  <c r="V91" i="19"/>
  <c r="F91" i="19"/>
  <c r="AG90" i="19"/>
  <c r="AE90" i="19"/>
  <c r="Y90" i="19"/>
  <c r="X90" i="19"/>
  <c r="V90" i="19"/>
  <c r="F90" i="19"/>
  <c r="AG89" i="19"/>
  <c r="AE89" i="19"/>
  <c r="Y89" i="19"/>
  <c r="X89" i="19" s="1"/>
  <c r="V89" i="19"/>
  <c r="AG88" i="19"/>
  <c r="AE88" i="19"/>
  <c r="Y88" i="19"/>
  <c r="X88" i="19" s="1"/>
  <c r="V88" i="19"/>
  <c r="AG87" i="19"/>
  <c r="AE87" i="19"/>
  <c r="Y87" i="19"/>
  <c r="X87" i="19"/>
  <c r="V87" i="19"/>
  <c r="AG86" i="19"/>
  <c r="AE86" i="19"/>
  <c r="Y86" i="19"/>
  <c r="X86" i="19" s="1"/>
  <c r="V86" i="19"/>
  <c r="AG85" i="19"/>
  <c r="AE85" i="19"/>
  <c r="Y85" i="19"/>
  <c r="X85" i="19"/>
  <c r="V85" i="19"/>
  <c r="AG84" i="19"/>
  <c r="AE84" i="19"/>
  <c r="Y84" i="19"/>
  <c r="X84" i="19" s="1"/>
  <c r="V84" i="19"/>
  <c r="AG83" i="19"/>
  <c r="AE83" i="19"/>
  <c r="Y83" i="19"/>
  <c r="X83" i="19"/>
  <c r="V83" i="19"/>
  <c r="AG82" i="19"/>
  <c r="AE82" i="19"/>
  <c r="Y82" i="19"/>
  <c r="X82" i="19" s="1"/>
  <c r="V82" i="19"/>
  <c r="AG81" i="19"/>
  <c r="AE81" i="19"/>
  <c r="Y81" i="19"/>
  <c r="X81" i="19"/>
  <c r="V81" i="19"/>
  <c r="AG80" i="19"/>
  <c r="AE80" i="19"/>
  <c r="Y80" i="19"/>
  <c r="X80" i="19" s="1"/>
  <c r="V80" i="19"/>
  <c r="AG79" i="19"/>
  <c r="AE79" i="19"/>
  <c r="Y79" i="19"/>
  <c r="X79" i="19"/>
  <c r="V79" i="19"/>
  <c r="AG78" i="19"/>
  <c r="AE78" i="19"/>
  <c r="Y78" i="19"/>
  <c r="X78" i="19" s="1"/>
  <c r="V78" i="19"/>
  <c r="AG77" i="19"/>
  <c r="AE77" i="19"/>
  <c r="Y77" i="19"/>
  <c r="X77" i="19"/>
  <c r="V77" i="19"/>
  <c r="AG76" i="19"/>
  <c r="AE76" i="19"/>
  <c r="Y76" i="19"/>
  <c r="X76" i="19" s="1"/>
  <c r="V76" i="19"/>
  <c r="AG75" i="19"/>
  <c r="AE75" i="19"/>
  <c r="Y75" i="19"/>
  <c r="X75" i="19"/>
  <c r="V75" i="19"/>
  <c r="AG74" i="19"/>
  <c r="AE74" i="19"/>
  <c r="Y74" i="19"/>
  <c r="X74" i="19" s="1"/>
  <c r="V74" i="19"/>
  <c r="AG73" i="19"/>
  <c r="AE73" i="19"/>
  <c r="Y73" i="19"/>
  <c r="X73" i="19"/>
  <c r="V73" i="19"/>
  <c r="AG72" i="19"/>
  <c r="AE72" i="19"/>
  <c r="Y72" i="19"/>
  <c r="X72" i="19" s="1"/>
  <c r="V72" i="19"/>
  <c r="AG71" i="19"/>
  <c r="AE71" i="19"/>
  <c r="Y71" i="19"/>
  <c r="X71" i="19"/>
  <c r="V71" i="19"/>
  <c r="AG70" i="19"/>
  <c r="AE70" i="19"/>
  <c r="Y70" i="19"/>
  <c r="X70" i="19" s="1"/>
  <c r="V70" i="19"/>
  <c r="AG69" i="19"/>
  <c r="AE69" i="19"/>
  <c r="Y69" i="19"/>
  <c r="X69" i="19"/>
  <c r="V69" i="19"/>
  <c r="AG68" i="19"/>
  <c r="AE68" i="19"/>
  <c r="Y68" i="19"/>
  <c r="X68" i="19" s="1"/>
  <c r="V68" i="19"/>
  <c r="AG67" i="19"/>
  <c r="AE67" i="19"/>
  <c r="Y67" i="19"/>
  <c r="X67" i="19"/>
  <c r="V67" i="19"/>
  <c r="AG66" i="19"/>
  <c r="AE66" i="19"/>
  <c r="Y66" i="19"/>
  <c r="X66" i="19" s="1"/>
  <c r="V66" i="19"/>
  <c r="AG65" i="19"/>
  <c r="AE65" i="19"/>
  <c r="Y65" i="19"/>
  <c r="X65" i="19"/>
  <c r="V65" i="19"/>
  <c r="AG64" i="19"/>
  <c r="AE64" i="19"/>
  <c r="Y64" i="19"/>
  <c r="X64" i="19" s="1"/>
  <c r="V64" i="19"/>
  <c r="AG63" i="19"/>
  <c r="AE63" i="19"/>
  <c r="Y63" i="19"/>
  <c r="X63" i="19"/>
  <c r="V63" i="19"/>
  <c r="AG62" i="19"/>
  <c r="AE62" i="19"/>
  <c r="Y62" i="19"/>
  <c r="X62" i="19" s="1"/>
  <c r="V62" i="19"/>
  <c r="F62" i="19"/>
  <c r="AG61" i="19"/>
  <c r="AE61" i="19"/>
  <c r="Y61" i="19"/>
  <c r="X61" i="19"/>
  <c r="V61" i="19"/>
  <c r="AG60" i="19"/>
  <c r="AE60" i="19"/>
  <c r="Y60" i="19"/>
  <c r="X60" i="19"/>
  <c r="V60" i="19"/>
  <c r="AG59" i="19"/>
  <c r="AE59" i="19"/>
  <c r="Y59" i="19"/>
  <c r="X59" i="19" s="1"/>
  <c r="V59" i="19"/>
  <c r="AG58" i="19"/>
  <c r="AE58" i="19"/>
  <c r="Y58" i="19"/>
  <c r="X58" i="19"/>
  <c r="V58" i="19"/>
  <c r="AG57" i="19"/>
  <c r="AE57" i="19"/>
  <c r="Y57" i="19"/>
  <c r="X57" i="19" s="1"/>
  <c r="V57" i="19"/>
  <c r="AG56" i="19"/>
  <c r="AE56" i="19"/>
  <c r="Y56" i="19"/>
  <c r="X56" i="19"/>
  <c r="V56" i="19"/>
  <c r="AG55" i="19"/>
  <c r="AE55" i="19"/>
  <c r="Y55" i="19"/>
  <c r="X55" i="19" s="1"/>
  <c r="V55" i="19"/>
  <c r="AG54" i="19"/>
  <c r="AE54" i="19"/>
  <c r="Y54" i="19"/>
  <c r="X54" i="19"/>
  <c r="V54" i="19"/>
  <c r="AG53" i="19"/>
  <c r="AE53" i="19"/>
  <c r="Y53" i="19"/>
  <c r="X53" i="19" s="1"/>
  <c r="V53" i="19"/>
  <c r="AG52" i="19"/>
  <c r="AE52" i="19"/>
  <c r="Y52" i="19"/>
  <c r="X52" i="19"/>
  <c r="V52" i="19"/>
  <c r="AG51" i="19"/>
  <c r="AE51" i="19"/>
  <c r="Y51" i="19"/>
  <c r="X51" i="19" s="1"/>
  <c r="V51" i="19"/>
  <c r="AG50" i="19"/>
  <c r="AE50" i="19"/>
  <c r="Y50" i="19"/>
  <c r="X50" i="19"/>
  <c r="V50" i="19"/>
  <c r="AG49" i="19"/>
  <c r="AE49" i="19"/>
  <c r="Y49" i="19"/>
  <c r="X49" i="19" s="1"/>
  <c r="V49" i="19"/>
  <c r="AG48" i="19"/>
  <c r="AE48" i="19"/>
  <c r="Y48" i="19"/>
  <c r="X48" i="19"/>
  <c r="V48" i="19"/>
  <c r="AG47" i="19"/>
  <c r="AE47" i="19"/>
  <c r="Y47" i="19"/>
  <c r="X47" i="19" s="1"/>
  <c r="V47" i="19"/>
  <c r="AG46" i="19"/>
  <c r="AE46" i="19"/>
  <c r="Y46" i="19"/>
  <c r="X46" i="19"/>
  <c r="V46" i="19"/>
  <c r="AG45" i="19"/>
  <c r="AE45" i="19"/>
  <c r="Y45" i="19"/>
  <c r="X45" i="19" s="1"/>
  <c r="V45" i="19"/>
  <c r="AG44" i="19"/>
  <c r="AE44" i="19"/>
  <c r="Y44" i="19"/>
  <c r="X44" i="19"/>
  <c r="V44" i="19"/>
  <c r="AG43" i="19"/>
  <c r="AE43" i="19"/>
  <c r="Y43" i="19"/>
  <c r="X43" i="19" s="1"/>
  <c r="V43" i="19"/>
  <c r="AG42" i="19"/>
  <c r="AE42" i="19"/>
  <c r="Y42" i="19"/>
  <c r="X42" i="19"/>
  <c r="V42" i="19"/>
  <c r="AG41" i="19"/>
  <c r="AE41" i="19"/>
  <c r="Y41" i="19"/>
  <c r="X41" i="19" s="1"/>
  <c r="V41" i="19"/>
  <c r="AG40" i="19"/>
  <c r="AE40" i="19"/>
  <c r="Y40" i="19"/>
  <c r="X40" i="19"/>
  <c r="V40" i="19"/>
  <c r="AG39" i="19"/>
  <c r="AE39" i="19"/>
  <c r="Y39" i="19"/>
  <c r="X39" i="19" s="1"/>
  <c r="V39" i="19"/>
  <c r="AG38" i="19"/>
  <c r="AE38" i="19"/>
  <c r="Y38" i="19"/>
  <c r="X38" i="19"/>
  <c r="V38" i="19"/>
  <c r="AG37" i="19"/>
  <c r="AE37" i="19"/>
  <c r="Y37" i="19"/>
  <c r="X37" i="19" s="1"/>
  <c r="V37" i="19"/>
  <c r="AG36" i="19"/>
  <c r="AE36" i="19"/>
  <c r="Y36" i="19"/>
  <c r="X36" i="19"/>
  <c r="V36" i="19"/>
  <c r="AG35" i="19"/>
  <c r="AE35" i="19"/>
  <c r="Y35" i="19"/>
  <c r="X35" i="19" s="1"/>
  <c r="V35" i="19"/>
  <c r="F35" i="19"/>
  <c r="AG34" i="19"/>
  <c r="AE34" i="19"/>
  <c r="Y34" i="19"/>
  <c r="X34" i="19"/>
  <c r="V34" i="19"/>
  <c r="F34" i="19"/>
  <c r="AG33" i="19"/>
  <c r="AE33" i="19"/>
  <c r="Y33" i="19"/>
  <c r="X33" i="19" s="1"/>
  <c r="V33" i="19"/>
  <c r="AG32" i="19"/>
  <c r="AE32" i="19"/>
  <c r="Y32" i="19"/>
  <c r="X32" i="19" s="1"/>
  <c r="V32" i="19"/>
  <c r="AG31" i="19"/>
  <c r="AE31" i="19"/>
  <c r="Y31" i="19"/>
  <c r="X31" i="19"/>
  <c r="V31" i="19"/>
  <c r="AG30" i="19"/>
  <c r="AE30" i="19"/>
  <c r="Y30" i="19"/>
  <c r="X30" i="19" s="1"/>
  <c r="V30" i="19"/>
  <c r="AG29" i="19"/>
  <c r="AE29" i="19"/>
  <c r="Y29" i="19"/>
  <c r="X29" i="19"/>
  <c r="V29" i="19"/>
  <c r="AG28" i="19"/>
  <c r="AE28" i="19"/>
  <c r="Y28" i="19"/>
  <c r="X28" i="19" s="1"/>
  <c r="V28" i="19"/>
  <c r="AG27" i="19"/>
  <c r="AE27" i="19"/>
  <c r="Y27" i="19"/>
  <c r="X27" i="19"/>
  <c r="V27" i="19"/>
  <c r="AG26" i="19"/>
  <c r="AE26" i="19"/>
  <c r="Y26" i="19"/>
  <c r="X26" i="19" s="1"/>
  <c r="V26" i="19"/>
  <c r="AG25" i="19"/>
  <c r="AE25" i="19"/>
  <c r="Y25" i="19"/>
  <c r="X25" i="19"/>
  <c r="V25" i="19"/>
  <c r="AG24" i="19"/>
  <c r="AE24" i="19"/>
  <c r="Y24" i="19"/>
  <c r="X24" i="19" s="1"/>
  <c r="V24" i="19"/>
  <c r="AG23" i="19"/>
  <c r="AE23" i="19"/>
  <c r="Y23" i="19"/>
  <c r="X23" i="19"/>
  <c r="V23" i="19"/>
  <c r="AG22" i="19"/>
  <c r="AE22" i="19"/>
  <c r="Y22" i="19"/>
  <c r="X22" i="19" s="1"/>
  <c r="V22" i="19"/>
  <c r="AG21" i="19"/>
  <c r="AE21" i="19"/>
  <c r="Y21" i="19"/>
  <c r="X21" i="19"/>
  <c r="V21" i="19"/>
  <c r="AG20" i="19"/>
  <c r="AE20" i="19"/>
  <c r="Y20" i="19"/>
  <c r="X20" i="19" s="1"/>
  <c r="V20" i="19"/>
  <c r="AG19" i="19"/>
  <c r="AE19" i="19"/>
  <c r="Y19" i="19"/>
  <c r="X19" i="19"/>
  <c r="V19" i="19"/>
  <c r="AG18" i="19"/>
  <c r="AE18" i="19"/>
  <c r="Y18" i="19"/>
  <c r="X18" i="19" s="1"/>
  <c r="V18" i="19"/>
  <c r="AG17" i="19"/>
  <c r="AE17" i="19"/>
  <c r="Y17" i="19"/>
  <c r="X17" i="19"/>
  <c r="V17" i="19"/>
  <c r="AG16" i="19"/>
  <c r="AE16" i="19"/>
  <c r="Y16" i="19"/>
  <c r="X16" i="19" s="1"/>
  <c r="V16" i="19"/>
  <c r="AG15" i="19"/>
  <c r="AE15" i="19"/>
  <c r="Y15" i="19"/>
  <c r="X15" i="19"/>
  <c r="V15" i="19"/>
  <c r="AG14" i="19"/>
  <c r="AE14" i="19"/>
  <c r="Y14" i="19"/>
  <c r="X14" i="19" s="1"/>
  <c r="V14" i="19"/>
  <c r="AG13" i="19"/>
  <c r="AE13" i="19"/>
  <c r="Y13" i="19"/>
  <c r="X13" i="19"/>
  <c r="V13" i="19"/>
  <c r="AG12" i="19"/>
  <c r="AE12" i="19"/>
  <c r="Y12" i="19"/>
  <c r="X12" i="19" s="1"/>
  <c r="V12" i="19"/>
  <c r="AG11" i="19"/>
  <c r="AE11" i="19"/>
  <c r="Y11" i="19"/>
  <c r="X11" i="19"/>
  <c r="V11" i="19"/>
  <c r="AG10" i="19"/>
  <c r="AE10" i="19"/>
  <c r="Y10" i="19"/>
  <c r="X10" i="19" s="1"/>
  <c r="V10" i="19"/>
  <c r="AG9" i="19"/>
  <c r="AE9" i="19"/>
  <c r="Y9" i="19"/>
  <c r="X9" i="19"/>
  <c r="V9" i="19"/>
  <c r="AG8" i="19"/>
  <c r="AE8" i="19"/>
  <c r="Y8" i="19"/>
  <c r="X8" i="19" s="1"/>
  <c r="V8" i="19"/>
  <c r="F8" i="19"/>
  <c r="AG7" i="19"/>
  <c r="AE7" i="19"/>
  <c r="Y7" i="19"/>
  <c r="X7" i="19"/>
  <c r="V7" i="19"/>
  <c r="F7" i="19"/>
  <c r="AG6" i="19"/>
  <c r="AE6" i="19"/>
  <c r="Y6" i="19"/>
  <c r="X6" i="19" s="1"/>
  <c r="V6" i="19"/>
  <c r="AG5" i="19"/>
  <c r="AE5" i="19"/>
  <c r="Y5" i="19"/>
  <c r="X5" i="19"/>
  <c r="V5" i="19"/>
  <c r="H4" i="19"/>
  <c r="I4" i="19" s="1"/>
  <c r="J4" i="19" s="1"/>
  <c r="K4" i="19" s="1"/>
  <c r="L4" i="19" s="1"/>
  <c r="BI3" i="19"/>
  <c r="BH3" i="19"/>
  <c r="BG3" i="19"/>
  <c r="BF3" i="19"/>
  <c r="BE3" i="19"/>
  <c r="BD3" i="19"/>
  <c r="BC3" i="19"/>
  <c r="BB3" i="19"/>
  <c r="BA3" i="19"/>
  <c r="AZ3" i="19"/>
  <c r="AY3" i="19"/>
  <c r="AX3" i="19"/>
  <c r="AW3" i="19"/>
  <c r="AV3" i="19"/>
  <c r="AU3" i="19"/>
  <c r="AT3" i="19"/>
  <c r="AS3" i="19"/>
  <c r="AR3" i="19"/>
  <c r="AQ3" i="19"/>
  <c r="AN3" i="19"/>
  <c r="V3" i="19"/>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AG75" i="12"/>
  <c r="AK65" i="16"/>
  <c r="AG65" i="16"/>
  <c r="AC65" i="16"/>
  <c r="Y65" i="16"/>
  <c r="W65" i="16"/>
  <c r="S65" i="16"/>
  <c r="Q65" i="16"/>
  <c r="O65" i="16"/>
  <c r="M65" i="16"/>
  <c r="K65" i="16"/>
  <c r="D65" i="16"/>
  <c r="AJ65" i="16" s="1"/>
  <c r="AK64" i="16"/>
  <c r="AI64" i="16"/>
  <c r="AG64" i="16"/>
  <c r="AE64" i="16"/>
  <c r="AC64" i="16"/>
  <c r="AD64" i="16" s="1"/>
  <c r="AA64" i="16"/>
  <c r="AB64" i="16" s="1"/>
  <c r="Y64" i="16"/>
  <c r="W64" i="16"/>
  <c r="S64" i="16"/>
  <c r="Q64" i="16"/>
  <c r="O64" i="16"/>
  <c r="M64" i="16"/>
  <c r="K64" i="16"/>
  <c r="D64" i="16"/>
  <c r="AJ64" i="16" s="1"/>
  <c r="AK63" i="16"/>
  <c r="AI63" i="16"/>
  <c r="AG63" i="16"/>
  <c r="AE63" i="16"/>
  <c r="AC63" i="16"/>
  <c r="AA63" i="16"/>
  <c r="AB63" i="16" s="1"/>
  <c r="Y63" i="16"/>
  <c r="W63" i="16"/>
  <c r="S63" i="16"/>
  <c r="Q63" i="16"/>
  <c r="O63" i="16"/>
  <c r="M63" i="16"/>
  <c r="K63" i="16"/>
  <c r="D63" i="16"/>
  <c r="AJ63" i="16" s="1"/>
  <c r="D62" i="16"/>
  <c r="W62" i="16" s="1"/>
  <c r="AK61" i="16"/>
  <c r="AG61" i="16"/>
  <c r="AA61" i="16"/>
  <c r="T61" i="16"/>
  <c r="S61" i="16"/>
  <c r="Q61" i="16"/>
  <c r="M61" i="16"/>
  <c r="L61" i="16"/>
  <c r="D61" i="16"/>
  <c r="AK60" i="16"/>
  <c r="AH60" i="16"/>
  <c r="AG60" i="16"/>
  <c r="AC60" i="16"/>
  <c r="AA60" i="16"/>
  <c r="T60" i="16"/>
  <c r="S60" i="16"/>
  <c r="P60" i="16"/>
  <c r="M60" i="16"/>
  <c r="K60" i="16"/>
  <c r="D60" i="16"/>
  <c r="AI59" i="16"/>
  <c r="AH59" i="16"/>
  <c r="AG59" i="16"/>
  <c r="AC59" i="16"/>
  <c r="AD59" i="16" s="1"/>
  <c r="AA59" i="16"/>
  <c r="AB59" i="16" s="1"/>
  <c r="Y59" i="16"/>
  <c r="W59" i="16"/>
  <c r="T59" i="16"/>
  <c r="Q59" i="16"/>
  <c r="P59" i="16"/>
  <c r="O59" i="16"/>
  <c r="L59" i="16"/>
  <c r="K59" i="16"/>
  <c r="D59" i="16"/>
  <c r="AK58" i="16"/>
  <c r="AI58" i="16"/>
  <c r="AH58" i="16"/>
  <c r="AC58" i="16"/>
  <c r="W58" i="16"/>
  <c r="S58" i="16"/>
  <c r="Q58" i="16"/>
  <c r="M58" i="16"/>
  <c r="L58" i="16"/>
  <c r="K58" i="16"/>
  <c r="D58" i="16"/>
  <c r="AK57" i="16"/>
  <c r="AI57" i="16"/>
  <c r="AG57" i="16"/>
  <c r="AA57" i="16"/>
  <c r="T57" i="16"/>
  <c r="S57" i="16"/>
  <c r="Q57" i="16"/>
  <c r="M57" i="16"/>
  <c r="L57" i="16"/>
  <c r="D57" i="16"/>
  <c r="AK56" i="16"/>
  <c r="AH56" i="16"/>
  <c r="AG56" i="16"/>
  <c r="AC56" i="16"/>
  <c r="AA56" i="16"/>
  <c r="T56" i="16"/>
  <c r="S56" i="16"/>
  <c r="P56" i="16"/>
  <c r="M56" i="16"/>
  <c r="K56" i="16"/>
  <c r="D56" i="16"/>
  <c r="AI55" i="16"/>
  <c r="AH55" i="16"/>
  <c r="AG55" i="16"/>
  <c r="AC55" i="16"/>
  <c r="AD55" i="16" s="1"/>
  <c r="AA55" i="16"/>
  <c r="AB55" i="16" s="1"/>
  <c r="Y55" i="16"/>
  <c r="W55" i="16"/>
  <c r="T55" i="16"/>
  <c r="Q55" i="16"/>
  <c r="P55" i="16"/>
  <c r="O55" i="16"/>
  <c r="L55" i="16"/>
  <c r="K55" i="16"/>
  <c r="D55" i="16"/>
  <c r="AK54" i="16"/>
  <c r="AI54" i="16"/>
  <c r="AH54" i="16"/>
  <c r="AC54" i="16"/>
  <c r="W54" i="16"/>
  <c r="S54" i="16"/>
  <c r="Q54" i="16"/>
  <c r="M54" i="16"/>
  <c r="L54" i="16"/>
  <c r="K54" i="16"/>
  <c r="D54" i="16"/>
  <c r="AK53" i="16"/>
  <c r="AI53" i="16"/>
  <c r="AG53" i="16"/>
  <c r="AF53" i="16"/>
  <c r="AE53" i="16"/>
  <c r="AC53" i="16"/>
  <c r="AA53" i="16"/>
  <c r="Y53" i="16"/>
  <c r="X53" i="16"/>
  <c r="W53" i="16"/>
  <c r="AB53" i="16" s="1"/>
  <c r="S53" i="16"/>
  <c r="Q53" i="16"/>
  <c r="O53" i="16"/>
  <c r="N53" i="16"/>
  <c r="M53" i="16"/>
  <c r="K53" i="16"/>
  <c r="D53" i="16"/>
  <c r="AJ53" i="16" s="1"/>
  <c r="AK52" i="16"/>
  <c r="AJ52" i="16"/>
  <c r="AI52" i="16"/>
  <c r="AG52" i="16"/>
  <c r="AF52" i="16"/>
  <c r="AE52" i="16"/>
  <c r="AC52" i="16"/>
  <c r="AA52" i="16"/>
  <c r="Y52" i="16"/>
  <c r="X52" i="16"/>
  <c r="W52" i="16"/>
  <c r="AB52" i="16" s="1"/>
  <c r="S52" i="16"/>
  <c r="Q52" i="16"/>
  <c r="O52" i="16"/>
  <c r="N52" i="16"/>
  <c r="M52" i="16"/>
  <c r="K52" i="16"/>
  <c r="D52" i="16"/>
  <c r="AH52" i="16" s="1"/>
  <c r="AK51" i="16"/>
  <c r="AJ51" i="16"/>
  <c r="AI51" i="16"/>
  <c r="AG51" i="16"/>
  <c r="AF51" i="16"/>
  <c r="AE51" i="16"/>
  <c r="AC51" i="16"/>
  <c r="AA51" i="16"/>
  <c r="Y51" i="16"/>
  <c r="X51" i="16"/>
  <c r="W51" i="16"/>
  <c r="AB51" i="16" s="1"/>
  <c r="S51" i="16"/>
  <c r="Q51" i="16"/>
  <c r="O51" i="16"/>
  <c r="N51" i="16"/>
  <c r="M51" i="16"/>
  <c r="K51" i="16"/>
  <c r="D51" i="16"/>
  <c r="AH51" i="16" s="1"/>
  <c r="AK50" i="16"/>
  <c r="AJ50" i="16"/>
  <c r="AI50" i="16"/>
  <c r="AG50" i="16"/>
  <c r="AF50" i="16"/>
  <c r="AE50" i="16"/>
  <c r="AC50" i="16"/>
  <c r="AA50" i="16"/>
  <c r="Y50" i="16"/>
  <c r="X50" i="16"/>
  <c r="W50" i="16"/>
  <c r="AB50" i="16" s="1"/>
  <c r="S50" i="16"/>
  <c r="Q50" i="16"/>
  <c r="O50" i="16"/>
  <c r="N50" i="16"/>
  <c r="M50" i="16"/>
  <c r="K50" i="16"/>
  <c r="D50" i="16"/>
  <c r="AH50" i="16" s="1"/>
  <c r="AK49" i="16"/>
  <c r="AJ49" i="16"/>
  <c r="AI49" i="16"/>
  <c r="AG49" i="16"/>
  <c r="AF49" i="16"/>
  <c r="AE49" i="16"/>
  <c r="AC49" i="16"/>
  <c r="AA49" i="16"/>
  <c r="Y49" i="16"/>
  <c r="X49" i="16"/>
  <c r="W49" i="16"/>
  <c r="AB49" i="16" s="1"/>
  <c r="S49" i="16"/>
  <c r="Q49" i="16"/>
  <c r="O49" i="16"/>
  <c r="N49" i="16"/>
  <c r="M49" i="16"/>
  <c r="K49" i="16"/>
  <c r="D49" i="16"/>
  <c r="AH49" i="16" s="1"/>
  <c r="AK48" i="16"/>
  <c r="AJ48" i="16"/>
  <c r="AI48" i="16"/>
  <c r="AG48" i="16"/>
  <c r="AF48" i="16"/>
  <c r="AE48" i="16"/>
  <c r="AC48" i="16"/>
  <c r="AA48" i="16"/>
  <c r="Y48" i="16"/>
  <c r="X48" i="16"/>
  <c r="W48" i="16"/>
  <c r="AB48" i="16" s="1"/>
  <c r="S48" i="16"/>
  <c r="Q48" i="16"/>
  <c r="O48" i="16"/>
  <c r="N48" i="16"/>
  <c r="M48" i="16"/>
  <c r="K48" i="16"/>
  <c r="D48" i="16"/>
  <c r="AH48" i="16" s="1"/>
  <c r="AK47" i="16"/>
  <c r="AJ47" i="16"/>
  <c r="AI47" i="16"/>
  <c r="AG47" i="16"/>
  <c r="AF47" i="16"/>
  <c r="AE47" i="16"/>
  <c r="AC47" i="16"/>
  <c r="AA47" i="16"/>
  <c r="Y47" i="16"/>
  <c r="X47" i="16"/>
  <c r="W47" i="16"/>
  <c r="AB47" i="16" s="1"/>
  <c r="S47" i="16"/>
  <c r="Q47" i="16"/>
  <c r="O47" i="16"/>
  <c r="N47" i="16"/>
  <c r="M47" i="16"/>
  <c r="K47" i="16"/>
  <c r="D47" i="16"/>
  <c r="AH47" i="16" s="1"/>
  <c r="AK46" i="16"/>
  <c r="AJ46" i="16"/>
  <c r="AI46" i="16"/>
  <c r="AG46" i="16"/>
  <c r="AF46" i="16"/>
  <c r="AE46" i="16"/>
  <c r="AC46" i="16"/>
  <c r="AA46" i="16"/>
  <c r="Y46" i="16"/>
  <c r="X46" i="16"/>
  <c r="W46" i="16"/>
  <c r="AB46" i="16" s="1"/>
  <c r="S46" i="16"/>
  <c r="Q46" i="16"/>
  <c r="O46" i="16"/>
  <c r="N46" i="16"/>
  <c r="M46" i="16"/>
  <c r="K46" i="16"/>
  <c r="J46" i="16"/>
  <c r="D46" i="16"/>
  <c r="AH46" i="16" s="1"/>
  <c r="AK45" i="16"/>
  <c r="AJ45" i="16"/>
  <c r="AI45" i="16"/>
  <c r="AG45" i="16"/>
  <c r="AF45" i="16"/>
  <c r="AE45" i="16"/>
  <c r="AC45" i="16"/>
  <c r="AA45" i="16"/>
  <c r="Y45" i="16"/>
  <c r="X45" i="16"/>
  <c r="W45" i="16"/>
  <c r="AB45" i="16" s="1"/>
  <c r="S45" i="16"/>
  <c r="Q45" i="16"/>
  <c r="O45" i="16"/>
  <c r="N45" i="16"/>
  <c r="M45" i="16"/>
  <c r="K45" i="16"/>
  <c r="J45" i="16"/>
  <c r="D45" i="16"/>
  <c r="AH45" i="16" s="1"/>
  <c r="AK44" i="16"/>
  <c r="AJ44" i="16"/>
  <c r="AI44" i="16"/>
  <c r="AG44" i="16"/>
  <c r="AF44" i="16"/>
  <c r="AE44" i="16"/>
  <c r="AC44" i="16"/>
  <c r="AA44" i="16"/>
  <c r="Y44" i="16"/>
  <c r="X44" i="16"/>
  <c r="W44" i="16"/>
  <c r="AB44" i="16" s="1"/>
  <c r="S44" i="16"/>
  <c r="Q44" i="16"/>
  <c r="O44" i="16"/>
  <c r="N44" i="16"/>
  <c r="M44" i="16"/>
  <c r="K44" i="16"/>
  <c r="D44" i="16"/>
  <c r="AH44" i="16" s="1"/>
  <c r="AK43" i="16"/>
  <c r="AJ43" i="16"/>
  <c r="AI43" i="16"/>
  <c r="AG43" i="16"/>
  <c r="AF43" i="16"/>
  <c r="AE43" i="16"/>
  <c r="AC43" i="16"/>
  <c r="AA43" i="16"/>
  <c r="Y43" i="16"/>
  <c r="X43" i="16"/>
  <c r="W43" i="16"/>
  <c r="AB43" i="16" s="1"/>
  <c r="S43" i="16"/>
  <c r="Q43" i="16"/>
  <c r="O43" i="16"/>
  <c r="N43" i="16"/>
  <c r="M43" i="16"/>
  <c r="K43" i="16"/>
  <c r="D43" i="16"/>
  <c r="AH43" i="16" s="1"/>
  <c r="AK42" i="16"/>
  <c r="AJ42" i="16"/>
  <c r="AI42" i="16"/>
  <c r="AG42" i="16"/>
  <c r="AF42" i="16"/>
  <c r="AE42" i="16"/>
  <c r="AC42" i="16"/>
  <c r="AA42" i="16"/>
  <c r="Y42" i="16"/>
  <c r="X42" i="16"/>
  <c r="W42" i="16"/>
  <c r="AB42" i="16" s="1"/>
  <c r="S42" i="16"/>
  <c r="Q42" i="16"/>
  <c r="O42" i="16"/>
  <c r="N42" i="16"/>
  <c r="M42" i="16"/>
  <c r="K42" i="16"/>
  <c r="J42" i="16"/>
  <c r="D42" i="16"/>
  <c r="AH42" i="16" s="1"/>
  <c r="AK41" i="16"/>
  <c r="AJ41" i="16"/>
  <c r="AI41" i="16"/>
  <c r="AG41" i="16"/>
  <c r="AF41" i="16"/>
  <c r="AE41" i="16"/>
  <c r="AC41" i="16"/>
  <c r="AA41" i="16"/>
  <c r="Y41" i="16"/>
  <c r="X41" i="16"/>
  <c r="W41" i="16"/>
  <c r="AB41" i="16" s="1"/>
  <c r="S41" i="16"/>
  <c r="Q41" i="16"/>
  <c r="O41" i="16"/>
  <c r="N41" i="16"/>
  <c r="M41" i="16"/>
  <c r="K41" i="16"/>
  <c r="J41" i="16"/>
  <c r="D41" i="16"/>
  <c r="AH41" i="16" s="1"/>
  <c r="AK40" i="16"/>
  <c r="AJ40" i="16"/>
  <c r="AI40" i="16"/>
  <c r="AG40" i="16"/>
  <c r="AF40" i="16"/>
  <c r="AE40" i="16"/>
  <c r="AC40" i="16"/>
  <c r="AA40" i="16"/>
  <c r="Y40" i="16"/>
  <c r="X40" i="16"/>
  <c r="W40" i="16"/>
  <c r="AB40" i="16" s="1"/>
  <c r="S40" i="16"/>
  <c r="Q40" i="16"/>
  <c r="O40" i="16"/>
  <c r="N40" i="16"/>
  <c r="M40" i="16"/>
  <c r="K40" i="16"/>
  <c r="J40" i="16"/>
  <c r="I40" i="16"/>
  <c r="I41" i="16" s="1"/>
  <c r="I42" i="16" s="1"/>
  <c r="I43" i="16" s="1"/>
  <c r="I44" i="16" s="1"/>
  <c r="I45" i="16" s="1"/>
  <c r="I46" i="16" s="1"/>
  <c r="I47" i="16" s="1"/>
  <c r="I48" i="16" s="1"/>
  <c r="D40" i="16"/>
  <c r="AH40" i="16" s="1"/>
  <c r="AK39" i="16"/>
  <c r="AJ39" i="16"/>
  <c r="AI39" i="16"/>
  <c r="AG39" i="16"/>
  <c r="AF39" i="16"/>
  <c r="AE39" i="16"/>
  <c r="AC39" i="16"/>
  <c r="AA39" i="16"/>
  <c r="Y39" i="16"/>
  <c r="X39" i="16"/>
  <c r="W39" i="16"/>
  <c r="AB39" i="16" s="1"/>
  <c r="S39" i="16"/>
  <c r="Q39" i="16"/>
  <c r="O39" i="16"/>
  <c r="N39" i="16"/>
  <c r="M39" i="16"/>
  <c r="K39" i="16"/>
  <c r="J39" i="16"/>
  <c r="I39" i="16"/>
  <c r="D39" i="16"/>
  <c r="AH39" i="16" s="1"/>
  <c r="AJ38" i="16"/>
  <c r="AG38" i="16"/>
  <c r="AE38" i="16"/>
  <c r="Y38" i="16"/>
  <c r="W38" i="16"/>
  <c r="O38" i="16"/>
  <c r="M38" i="16"/>
  <c r="J38" i="16"/>
  <c r="D38" i="16"/>
  <c r="AH30" i="16"/>
  <c r="AI30" i="16" s="1"/>
  <c r="AF30" i="16"/>
  <c r="AA30" i="16"/>
  <c r="AB30" i="16" s="1"/>
  <c r="W30" i="16"/>
  <c r="V30" i="16"/>
  <c r="S30" i="16"/>
  <c r="Q30" i="16"/>
  <c r="P30" i="16"/>
  <c r="M30" i="16"/>
  <c r="K30" i="16"/>
  <c r="J30" i="16"/>
  <c r="D30" i="16"/>
  <c r="T30" i="16" s="1"/>
  <c r="AE30" i="16" s="1"/>
  <c r="AG30" i="16" s="1"/>
  <c r="W29" i="16"/>
  <c r="V29" i="16"/>
  <c r="S29" i="16"/>
  <c r="Q29" i="16"/>
  <c r="P29" i="16"/>
  <c r="M29" i="16"/>
  <c r="K29" i="16"/>
  <c r="J29" i="16"/>
  <c r="D29" i="16"/>
  <c r="T29" i="16" s="1"/>
  <c r="AE29" i="16" s="1"/>
  <c r="V28" i="16"/>
  <c r="S28" i="16"/>
  <c r="P28" i="16"/>
  <c r="M28" i="16"/>
  <c r="J28" i="16"/>
  <c r="D28" i="16"/>
  <c r="T28" i="16" s="1"/>
  <c r="AE28" i="16" s="1"/>
  <c r="W27" i="16"/>
  <c r="V27" i="16"/>
  <c r="S27" i="16"/>
  <c r="Q27" i="16"/>
  <c r="AA27" i="16" s="1"/>
  <c r="AB27" i="16" s="1"/>
  <c r="P27" i="16"/>
  <c r="M27" i="16"/>
  <c r="K27" i="16"/>
  <c r="J27" i="16"/>
  <c r="D27" i="16"/>
  <c r="T27" i="16" s="1"/>
  <c r="AE27" i="16" s="1"/>
  <c r="W26" i="16"/>
  <c r="V26" i="16"/>
  <c r="S26" i="16"/>
  <c r="Q26" i="16"/>
  <c r="P26" i="16"/>
  <c r="M26" i="16"/>
  <c r="K26" i="16"/>
  <c r="J26" i="16"/>
  <c r="D26" i="16"/>
  <c r="T26" i="16" s="1"/>
  <c r="AE26" i="16" s="1"/>
  <c r="AF26" i="16" s="1"/>
  <c r="V25" i="16"/>
  <c r="S25" i="16"/>
  <c r="P25" i="16"/>
  <c r="M25" i="16"/>
  <c r="J25" i="16"/>
  <c r="D25" i="16"/>
  <c r="W25" i="16" s="1"/>
  <c r="V24" i="16"/>
  <c r="S24" i="16"/>
  <c r="P24" i="16"/>
  <c r="N24" i="16"/>
  <c r="M24" i="16"/>
  <c r="J24" i="16"/>
  <c r="D24" i="16"/>
  <c r="V23" i="16"/>
  <c r="S23" i="16"/>
  <c r="P23" i="16"/>
  <c r="M23" i="16"/>
  <c r="J23" i="16"/>
  <c r="D23" i="16"/>
  <c r="T23" i="16" s="1"/>
  <c r="AE23" i="16" s="1"/>
  <c r="AH22" i="16"/>
  <c r="AI22" i="16" s="1"/>
  <c r="W22" i="16"/>
  <c r="V22" i="16"/>
  <c r="S22" i="16"/>
  <c r="Q22" i="16"/>
  <c r="AA22" i="16" s="1"/>
  <c r="AB22" i="16" s="1"/>
  <c r="P22" i="16"/>
  <c r="M22" i="16"/>
  <c r="K22" i="16"/>
  <c r="J22" i="16"/>
  <c r="D22" i="16"/>
  <c r="T22" i="16" s="1"/>
  <c r="AE22" i="16" s="1"/>
  <c r="W21" i="16"/>
  <c r="V21" i="16"/>
  <c r="S21" i="16"/>
  <c r="Q21" i="16"/>
  <c r="AA21" i="16" s="1"/>
  <c r="AB21" i="16" s="1"/>
  <c r="P21" i="16"/>
  <c r="M21" i="16"/>
  <c r="K21" i="16"/>
  <c r="J21" i="16"/>
  <c r="D21" i="16"/>
  <c r="T21" i="16" s="1"/>
  <c r="AE21" i="16" s="1"/>
  <c r="V20" i="16"/>
  <c r="S20" i="16"/>
  <c r="P20" i="16"/>
  <c r="M20" i="16"/>
  <c r="J20" i="16"/>
  <c r="D20" i="16"/>
  <c r="W20" i="16" s="1"/>
  <c r="V19" i="16"/>
  <c r="T19" i="16"/>
  <c r="AE19" i="16" s="1"/>
  <c r="S19" i="16"/>
  <c r="P19" i="16"/>
  <c r="N19" i="16"/>
  <c r="M19" i="16"/>
  <c r="J19" i="16"/>
  <c r="D19" i="16"/>
  <c r="K19" i="16" s="1"/>
  <c r="AB18" i="16"/>
  <c r="W18" i="16"/>
  <c r="V18" i="16"/>
  <c r="S18" i="16"/>
  <c r="Q18" i="16"/>
  <c r="AA18" i="16" s="1"/>
  <c r="P18" i="16"/>
  <c r="M18" i="16"/>
  <c r="K18" i="16"/>
  <c r="J18" i="16"/>
  <c r="D18" i="16"/>
  <c r="T18" i="16" s="1"/>
  <c r="AE18" i="16" s="1"/>
  <c r="AG18" i="16" s="1"/>
  <c r="W17" i="16"/>
  <c r="V17" i="16"/>
  <c r="S17" i="16"/>
  <c r="Q17" i="16"/>
  <c r="AA17" i="16" s="1"/>
  <c r="AB17" i="16" s="1"/>
  <c r="P17" i="16"/>
  <c r="M17" i="16"/>
  <c r="K17" i="16"/>
  <c r="J17" i="16"/>
  <c r="D17" i="16"/>
  <c r="T17" i="16" s="1"/>
  <c r="AE17" i="16" s="1"/>
  <c r="V16" i="16"/>
  <c r="S16" i="16"/>
  <c r="P16" i="16"/>
  <c r="M16" i="16"/>
  <c r="J16" i="16"/>
  <c r="D16" i="16"/>
  <c r="W16" i="16" s="1"/>
  <c r="W15" i="16"/>
  <c r="V15" i="16"/>
  <c r="S15" i="16"/>
  <c r="Q15" i="16"/>
  <c r="AA15" i="16" s="1"/>
  <c r="AB15" i="16" s="1"/>
  <c r="P15" i="16"/>
  <c r="M15" i="16"/>
  <c r="K15" i="16"/>
  <c r="J15" i="16"/>
  <c r="D15" i="16"/>
  <c r="T15" i="16" s="1"/>
  <c r="AE15" i="16" s="1"/>
  <c r="AB14" i="16"/>
  <c r="W14" i="16"/>
  <c r="V14" i="16"/>
  <c r="S14" i="16"/>
  <c r="Q14" i="16"/>
  <c r="AA14" i="16" s="1"/>
  <c r="P14" i="16"/>
  <c r="M14" i="16"/>
  <c r="K14" i="16"/>
  <c r="J14" i="16"/>
  <c r="D14" i="16"/>
  <c r="T14" i="16" s="1"/>
  <c r="AE14" i="16" s="1"/>
  <c r="AG14" i="16" s="1"/>
  <c r="V13" i="16"/>
  <c r="S13" i="16"/>
  <c r="P13" i="16"/>
  <c r="M13" i="16"/>
  <c r="J13" i="16"/>
  <c r="D13" i="16"/>
  <c r="T13" i="16" s="1"/>
  <c r="AE13" i="16" s="1"/>
  <c r="V12" i="16"/>
  <c r="S12" i="16"/>
  <c r="P12" i="16"/>
  <c r="N12" i="16"/>
  <c r="M12" i="16"/>
  <c r="J12" i="16"/>
  <c r="D12" i="16"/>
  <c r="T12" i="16" s="1"/>
  <c r="AE12" i="16" s="1"/>
  <c r="AA11" i="16"/>
  <c r="AB11" i="16" s="1"/>
  <c r="W11" i="16"/>
  <c r="V11" i="16"/>
  <c r="S11" i="16"/>
  <c r="Q11" i="16"/>
  <c r="P11" i="16"/>
  <c r="M11" i="16"/>
  <c r="K11" i="16"/>
  <c r="J11" i="16"/>
  <c r="D11" i="16"/>
  <c r="T11" i="16" s="1"/>
  <c r="AE11" i="16" s="1"/>
  <c r="AH10" i="16"/>
  <c r="AI10" i="16" s="1"/>
  <c r="AF10" i="16"/>
  <c r="W10" i="16"/>
  <c r="V10" i="16"/>
  <c r="S10" i="16"/>
  <c r="Q10" i="16"/>
  <c r="AA10" i="16" s="1"/>
  <c r="P10" i="16"/>
  <c r="M10" i="16"/>
  <c r="K10" i="16"/>
  <c r="J10" i="16"/>
  <c r="D10" i="16"/>
  <c r="T10" i="16" s="1"/>
  <c r="AE10" i="16" s="1"/>
  <c r="V9" i="16"/>
  <c r="T9" i="16"/>
  <c r="AE9" i="16" s="1"/>
  <c r="S9" i="16"/>
  <c r="P9" i="16"/>
  <c r="N9" i="16"/>
  <c r="M9" i="16"/>
  <c r="J9" i="16"/>
  <c r="D9" i="16"/>
  <c r="W9" i="16" s="1"/>
  <c r="AH9" i="16" s="1"/>
  <c r="AI9" i="16" s="1"/>
  <c r="V8" i="16"/>
  <c r="S8" i="16"/>
  <c r="P8" i="16"/>
  <c r="M8" i="16"/>
  <c r="J8" i="16"/>
  <c r="D8" i="16"/>
  <c r="N8" i="16" s="1"/>
  <c r="W7" i="16"/>
  <c r="V7" i="16"/>
  <c r="S7" i="16"/>
  <c r="Q7" i="16"/>
  <c r="AA7" i="16" s="1"/>
  <c r="AB7" i="16" s="1"/>
  <c r="P7" i="16"/>
  <c r="N7" i="16"/>
  <c r="M7" i="16"/>
  <c r="K7" i="16"/>
  <c r="J7" i="16"/>
  <c r="D7" i="16"/>
  <c r="T7" i="16" s="1"/>
  <c r="AE7" i="16" s="1"/>
  <c r="AH6" i="16"/>
  <c r="AI6" i="16" s="1"/>
  <c r="W6" i="16"/>
  <c r="V6" i="16"/>
  <c r="S6" i="16"/>
  <c r="Q6" i="16"/>
  <c r="P6" i="16"/>
  <c r="M6" i="16"/>
  <c r="K6" i="16"/>
  <c r="AA6" i="16" s="1"/>
  <c r="J6" i="16"/>
  <c r="D6" i="16"/>
  <c r="T6" i="16" s="1"/>
  <c r="AE6" i="16" s="1"/>
  <c r="AF6" i="16" s="1"/>
  <c r="AA5" i="16"/>
  <c r="AB5" i="16" s="1"/>
  <c r="X5" i="16"/>
  <c r="Z5" i="16" s="1"/>
  <c r="W5" i="16"/>
  <c r="V5" i="16"/>
  <c r="S5" i="16"/>
  <c r="Q5" i="16"/>
  <c r="P5" i="16"/>
  <c r="M5" i="16"/>
  <c r="K5" i="16"/>
  <c r="J5" i="16"/>
  <c r="D5" i="16"/>
  <c r="T5" i="16" s="1"/>
  <c r="Z4" i="16"/>
  <c r="Y4" i="16"/>
  <c r="X4" i="16"/>
  <c r="V4" i="16"/>
  <c r="T4" i="16"/>
  <c r="AE4" i="16" s="1"/>
  <c r="S4" i="16"/>
  <c r="P4" i="16"/>
  <c r="N4" i="16"/>
  <c r="M4" i="16"/>
  <c r="J4" i="16"/>
  <c r="D4" i="16"/>
  <c r="Y3" i="16"/>
  <c r="V3" i="16"/>
  <c r="S3" i="16"/>
  <c r="P3" i="16"/>
  <c r="M3" i="16"/>
  <c r="J3" i="16"/>
  <c r="D3" i="16"/>
  <c r="B2800" i="15"/>
  <c r="A2800" i="15" s="1"/>
  <c r="B2799" i="15"/>
  <c r="A2799" i="15"/>
  <c r="B2798" i="15"/>
  <c r="A2798" i="15" s="1"/>
  <c r="B2766" i="15"/>
  <c r="B2765" i="15"/>
  <c r="A2765" i="15"/>
  <c r="B2764" i="15"/>
  <c r="A2764" i="15" s="1"/>
  <c r="B2763" i="15"/>
  <c r="A2763" i="15" s="1"/>
  <c r="B2732" i="15"/>
  <c r="B2731" i="15"/>
  <c r="A2731" i="15" s="1"/>
  <c r="B2699" i="15"/>
  <c r="B2668" i="15"/>
  <c r="B2667" i="15"/>
  <c r="A2667" i="15" s="1"/>
  <c r="B2635" i="15"/>
  <c r="B2604" i="15"/>
  <c r="B2603" i="15"/>
  <c r="A2603" i="15"/>
  <c r="B2571" i="15"/>
  <c r="B2540" i="15"/>
  <c r="B2539" i="15"/>
  <c r="A2539" i="15" s="1"/>
  <c r="B2508" i="15"/>
  <c r="B2507" i="15"/>
  <c r="A2507" i="15" s="1"/>
  <c r="B2476" i="15"/>
  <c r="B2475" i="15"/>
  <c r="A2475" i="15" s="1"/>
  <c r="B2444" i="15"/>
  <c r="B2443" i="15"/>
  <c r="A2443" i="15" s="1"/>
  <c r="B2412" i="15"/>
  <c r="B2411" i="15"/>
  <c r="A2411" i="15" s="1"/>
  <c r="B2380" i="15"/>
  <c r="B2379" i="15"/>
  <c r="A2379" i="15" s="1"/>
  <c r="B2378" i="15"/>
  <c r="A2378" i="15" s="1"/>
  <c r="B2377" i="15"/>
  <c r="A2377" i="15" s="1"/>
  <c r="B2376" i="15"/>
  <c r="A2376" i="15" s="1"/>
  <c r="B2347" i="15"/>
  <c r="B2345" i="15"/>
  <c r="B2346" i="15" s="1"/>
  <c r="A2346" i="15" s="1"/>
  <c r="B2344" i="15"/>
  <c r="A2344" i="15" s="1"/>
  <c r="B2312" i="15"/>
  <c r="B2280" i="15"/>
  <c r="B2248" i="15"/>
  <c r="B2217" i="15"/>
  <c r="B2216" i="15"/>
  <c r="A2216" i="15" s="1"/>
  <c r="B2184" i="15"/>
  <c r="B2153" i="15"/>
  <c r="B2152" i="15"/>
  <c r="A2152" i="15" s="1"/>
  <c r="B2120" i="15"/>
  <c r="B2089" i="15"/>
  <c r="B2088" i="15"/>
  <c r="A2088" i="15" s="1"/>
  <c r="B2056" i="15"/>
  <c r="B2024" i="15"/>
  <c r="B1993" i="15"/>
  <c r="B1992" i="15"/>
  <c r="A1992" i="15" s="1"/>
  <c r="B1963" i="15"/>
  <c r="B1962" i="15"/>
  <c r="A1962" i="15" s="1"/>
  <c r="B1961" i="15"/>
  <c r="A1961" i="15" s="1"/>
  <c r="B1960" i="15"/>
  <c r="A1960" i="15" s="1"/>
  <c r="B1932" i="15"/>
  <c r="B1931" i="15"/>
  <c r="A1931" i="15" s="1"/>
  <c r="B1930" i="15"/>
  <c r="A1930" i="15" s="1"/>
  <c r="B1929" i="15"/>
  <c r="A1929" i="15"/>
  <c r="B1928" i="15"/>
  <c r="A1928" i="15" s="1"/>
  <c r="B1927" i="15"/>
  <c r="A1927" i="15" s="1"/>
  <c r="B1926" i="15"/>
  <c r="A1926" i="15" s="1"/>
  <c r="B1925" i="15"/>
  <c r="A1925" i="15"/>
  <c r="B1894" i="15"/>
  <c r="B1865" i="15"/>
  <c r="B1864" i="15"/>
  <c r="A1864" i="15" s="1"/>
  <c r="B1863" i="15"/>
  <c r="A1863" i="15" s="1"/>
  <c r="B1833" i="15"/>
  <c r="B1832" i="15"/>
  <c r="A1832" i="15" s="1"/>
  <c r="B1801" i="15"/>
  <c r="B1771" i="15"/>
  <c r="B1770" i="15"/>
  <c r="A1770" i="15" s="1"/>
  <c r="B1739" i="15"/>
  <c r="B1712" i="15"/>
  <c r="A1712" i="15" s="1"/>
  <c r="B1710" i="15"/>
  <c r="B1711" i="15" s="1"/>
  <c r="A1711" i="15" s="1"/>
  <c r="B1709" i="15"/>
  <c r="A1709" i="15" s="1"/>
  <c r="B1708" i="15"/>
  <c r="A1708" i="15"/>
  <c r="B1678" i="15"/>
  <c r="B1679" i="15" s="1"/>
  <c r="A1678" i="15"/>
  <c r="B1677" i="15"/>
  <c r="A1677" i="15" s="1"/>
  <c r="B1646" i="15"/>
  <c r="B1616" i="15"/>
  <c r="B1615" i="15"/>
  <c r="A1615" i="15" s="1"/>
  <c r="B1584" i="15"/>
  <c r="B1553" i="15"/>
  <c r="B1523" i="15"/>
  <c r="B1522" i="15"/>
  <c r="A1522" i="15" s="1"/>
  <c r="B1491" i="15"/>
  <c r="B1461" i="15"/>
  <c r="B1460" i="15"/>
  <c r="A1460" i="15"/>
  <c r="B1429" i="15"/>
  <c r="B1400" i="15"/>
  <c r="A1400" i="15" s="1"/>
  <c r="B1398" i="15"/>
  <c r="B1399" i="15" s="1"/>
  <c r="A1399" i="15" s="1"/>
  <c r="A1398" i="15"/>
  <c r="B1369" i="15"/>
  <c r="B1368" i="15"/>
  <c r="A1368" i="15" s="1"/>
  <c r="B1367" i="15"/>
  <c r="A1367" i="15" s="1"/>
  <c r="B1336" i="15"/>
  <c r="A1336" i="15" s="1"/>
  <c r="B1305" i="15"/>
  <c r="B1275" i="15"/>
  <c r="B1274" i="15"/>
  <c r="A1274" i="15" s="1"/>
  <c r="B1243" i="15"/>
  <c r="B1214" i="15"/>
  <c r="B1215" i="15" s="1"/>
  <c r="A1215" i="15" s="1"/>
  <c r="A1214" i="15"/>
  <c r="B1213" i="15"/>
  <c r="A1213" i="15" s="1"/>
  <c r="B1212" i="15"/>
  <c r="A1212" i="15"/>
  <c r="B1184" i="15"/>
  <c r="B1182" i="15"/>
  <c r="B1183" i="15" s="1"/>
  <c r="A1183" i="15" s="1"/>
  <c r="B1181" i="15"/>
  <c r="A1181" i="15" s="1"/>
  <c r="B1153" i="15"/>
  <c r="B1152" i="15"/>
  <c r="A1152" i="15" s="1"/>
  <c r="B1150" i="15"/>
  <c r="B1151" i="15" s="1"/>
  <c r="A1151" i="15" s="1"/>
  <c r="A1150" i="15"/>
  <c r="B1121" i="15"/>
  <c r="B1120" i="15"/>
  <c r="A1120" i="15" s="1"/>
  <c r="B1119" i="15"/>
  <c r="A1119" i="15" s="1"/>
  <c r="B1089" i="15"/>
  <c r="B1088" i="15"/>
  <c r="A1088" i="15"/>
  <c r="B1057" i="15"/>
  <c r="B1027" i="15"/>
  <c r="B1026" i="15"/>
  <c r="A1026" i="15"/>
  <c r="B995" i="15"/>
  <c r="B965" i="15"/>
  <c r="B964" i="15"/>
  <c r="A964" i="15"/>
  <c r="B933" i="15"/>
  <c r="B903" i="15"/>
  <c r="B902" i="15"/>
  <c r="A902" i="15"/>
  <c r="B871" i="15"/>
  <c r="A843" i="15"/>
  <c r="A842" i="15"/>
  <c r="B841" i="15"/>
  <c r="B842" i="15" s="1"/>
  <c r="B843" i="15" s="1"/>
  <c r="B844" i="15" s="1"/>
  <c r="A844" i="15" s="1"/>
  <c r="B840" i="15"/>
  <c r="A840" i="15"/>
  <c r="B811" i="15"/>
  <c r="B812" i="15" s="1"/>
  <c r="A812" i="15" s="1"/>
  <c r="A810" i="15"/>
  <c r="B809" i="15"/>
  <c r="B810" i="15" s="1"/>
  <c r="A809" i="15"/>
  <c r="B781" i="15"/>
  <c r="B779" i="15"/>
  <c r="B780" i="15" s="1"/>
  <c r="A780" i="15" s="1"/>
  <c r="A779" i="15"/>
  <c r="B778" i="15"/>
  <c r="A778" i="15"/>
  <c r="B747" i="15"/>
  <c r="B748" i="15" s="1"/>
  <c r="A748" i="15" s="1"/>
  <c r="B719" i="15"/>
  <c r="B720" i="15" s="1"/>
  <c r="A720" i="15" s="1"/>
  <c r="B717" i="15"/>
  <c r="B718" i="15" s="1"/>
  <c r="A718" i="15" s="1"/>
  <c r="A717" i="15"/>
  <c r="B716" i="15"/>
  <c r="A716" i="15" s="1"/>
  <c r="B685" i="15"/>
  <c r="B686" i="15" s="1"/>
  <c r="A686" i="15" s="1"/>
  <c r="A685" i="15"/>
  <c r="B657" i="15"/>
  <c r="B658" i="15" s="1"/>
  <c r="A658" i="15" s="1"/>
  <c r="A657" i="15"/>
  <c r="B655" i="15"/>
  <c r="B656" i="15" s="1"/>
  <c r="A656" i="15" s="1"/>
  <c r="B654" i="15"/>
  <c r="A654" i="15" s="1"/>
  <c r="B624" i="15"/>
  <c r="A624" i="15" s="1"/>
  <c r="B623" i="15"/>
  <c r="A623" i="15" s="1"/>
  <c r="B592" i="15"/>
  <c r="A592" i="15" s="1"/>
  <c r="B563" i="15"/>
  <c r="B564" i="15" s="1"/>
  <c r="A563" i="15"/>
  <c r="B562" i="15"/>
  <c r="A562" i="15" s="1"/>
  <c r="B561" i="15"/>
  <c r="A561" i="15"/>
  <c r="B531" i="15"/>
  <c r="B532" i="15" s="1"/>
  <c r="A531" i="15"/>
  <c r="B530" i="15"/>
  <c r="A530" i="15" s="1"/>
  <c r="B499" i="15"/>
  <c r="B500" i="15" s="1"/>
  <c r="A499" i="15"/>
  <c r="B469" i="15"/>
  <c r="B470" i="15" s="1"/>
  <c r="B468" i="15"/>
  <c r="A468" i="15" s="1"/>
  <c r="B437" i="15"/>
  <c r="B438" i="15" s="1"/>
  <c r="B406" i="15"/>
  <c r="A406" i="15" s="1"/>
  <c r="B376" i="15"/>
  <c r="A376" i="15" s="1"/>
  <c r="B375" i="15"/>
  <c r="A375" i="15" s="1"/>
  <c r="B344" i="15"/>
  <c r="A344" i="15" s="1"/>
  <c r="B315" i="15"/>
  <c r="B316" i="15" s="1"/>
  <c r="A315" i="15"/>
  <c r="B314" i="15"/>
  <c r="A314" i="15" s="1"/>
  <c r="B313" i="15"/>
  <c r="A313" i="15"/>
  <c r="B283" i="15"/>
  <c r="B284" i="15" s="1"/>
  <c r="A283" i="15"/>
  <c r="B282" i="15"/>
  <c r="A282" i="15" s="1"/>
  <c r="B251" i="15"/>
  <c r="B252" i="15" s="1"/>
  <c r="A251" i="15"/>
  <c r="B221" i="15"/>
  <c r="B222" i="15" s="1"/>
  <c r="B220" i="15"/>
  <c r="A220" i="15" s="1"/>
  <c r="B189" i="15"/>
  <c r="A189" i="15" s="1"/>
  <c r="B158" i="15"/>
  <c r="A158" i="15" s="1"/>
  <c r="B128" i="15"/>
  <c r="A128" i="15" s="1"/>
  <c r="B127" i="15"/>
  <c r="A127" i="15" s="1"/>
  <c r="B96" i="15"/>
  <c r="A96" i="15" s="1"/>
  <c r="B67" i="15"/>
  <c r="B68" i="15" s="1"/>
  <c r="A67" i="15"/>
  <c r="B66" i="15"/>
  <c r="A66" i="15" s="1"/>
  <c r="B65" i="15"/>
  <c r="A65" i="15"/>
  <c r="B35" i="15"/>
  <c r="B36" i="15" s="1"/>
  <c r="A35" i="15"/>
  <c r="B34" i="15"/>
  <c r="A34" i="15" s="1"/>
  <c r="B5" i="15"/>
  <c r="B6" i="15" s="1"/>
  <c r="B4" i="15"/>
  <c r="B3" i="15"/>
  <c r="G3" i="19"/>
  <c r="AI4" i="2" l="1"/>
  <c r="N2" i="4"/>
  <c r="N30" i="2"/>
  <c r="N30" i="4" s="1"/>
  <c r="V2" i="4"/>
  <c r="V30" i="2"/>
  <c r="V30" i="4" s="1"/>
  <c r="N5" i="4"/>
  <c r="M5" i="2"/>
  <c r="Q9" i="4"/>
  <c r="Q17" i="2"/>
  <c r="Q17" i="4" s="1"/>
  <c r="P9" i="2"/>
  <c r="R2" i="4"/>
  <c r="R30" i="2"/>
  <c r="R30" i="4" s="1"/>
  <c r="Z2" i="4"/>
  <c r="Z30" i="2"/>
  <c r="Z30" i="4" s="1"/>
  <c r="M11" i="4"/>
  <c r="L11" i="2"/>
  <c r="O2" i="4"/>
  <c r="O30" i="2"/>
  <c r="O30" i="4" s="1"/>
  <c r="W2" i="4"/>
  <c r="W30" i="2"/>
  <c r="W30" i="4" s="1"/>
  <c r="BK4" i="2"/>
  <c r="AN4" i="2"/>
  <c r="AN4" i="4" s="1"/>
  <c r="BD4" i="2"/>
  <c r="BD4" i="4" s="1"/>
  <c r="AK4" i="2"/>
  <c r="BA4" i="2"/>
  <c r="AH4" i="2"/>
  <c r="AX4" i="2"/>
  <c r="AX4" i="4" s="1"/>
  <c r="AE4" i="2"/>
  <c r="AU4" i="2"/>
  <c r="AF4" i="2"/>
  <c r="AF4" i="4" s="1"/>
  <c r="AV4" i="2"/>
  <c r="AV4" i="4" s="1"/>
  <c r="AC4" i="2"/>
  <c r="AS4" i="2"/>
  <c r="BI4" i="2"/>
  <c r="AP4" i="2"/>
  <c r="AP4" i="4" s="1"/>
  <c r="BF4" i="2"/>
  <c r="AM4" i="2"/>
  <c r="BC4" i="2"/>
  <c r="AJ4" i="2"/>
  <c r="AJ4" i="4" s="1"/>
  <c r="AZ4" i="2"/>
  <c r="AZ4" i="4" s="1"/>
  <c r="AG4" i="2"/>
  <c r="AW4" i="2"/>
  <c r="AD4" i="2"/>
  <c r="AD4" i="4" s="1"/>
  <c r="AT4" i="2"/>
  <c r="BJ4" i="2"/>
  <c r="AQ4" i="2"/>
  <c r="BG4" i="2"/>
  <c r="BG4" i="4" s="1"/>
  <c r="AA5" i="4"/>
  <c r="AB5" i="2"/>
  <c r="AA4" i="4"/>
  <c r="BB4" i="2"/>
  <c r="BB4" i="4" s="1"/>
  <c r="AG71" i="12"/>
  <c r="P2" i="4"/>
  <c r="P30" i="2"/>
  <c r="P30" i="4" s="1"/>
  <c r="T2" i="4"/>
  <c r="T30" i="2"/>
  <c r="T30" i="4" s="1"/>
  <c r="X2" i="4"/>
  <c r="X30" i="2"/>
  <c r="X30" i="4" s="1"/>
  <c r="AB4" i="4"/>
  <c r="M16" i="4"/>
  <c r="L16" i="2"/>
  <c r="M26" i="4"/>
  <c r="L26" i="2"/>
  <c r="M28" i="4"/>
  <c r="L28" i="2"/>
  <c r="AL4" i="2"/>
  <c r="AR4" i="2"/>
  <c r="AR4" i="4" s="1"/>
  <c r="S2" i="4"/>
  <c r="S30" i="2"/>
  <c r="S30" i="4" s="1"/>
  <c r="AA2" i="4"/>
  <c r="AA30" i="2"/>
  <c r="AB2" i="2"/>
  <c r="Y3" i="4"/>
  <c r="Z3" i="2"/>
  <c r="AA6" i="4"/>
  <c r="AB6" i="2"/>
  <c r="M10" i="4"/>
  <c r="L10" i="2"/>
  <c r="Y18" i="4"/>
  <c r="X18" i="2"/>
  <c r="BH4" i="2"/>
  <c r="BH4" i="4" s="1"/>
  <c r="M2" i="4"/>
  <c r="L2" i="2"/>
  <c r="M30" i="2"/>
  <c r="M30" i="4" s="1"/>
  <c r="Q2" i="4"/>
  <c r="Q30" i="2"/>
  <c r="Q30" i="4" s="1"/>
  <c r="U2" i="4"/>
  <c r="U30" i="2"/>
  <c r="U30" i="4" s="1"/>
  <c r="Y2" i="4"/>
  <c r="Y30" i="2"/>
  <c r="Y30" i="4" s="1"/>
  <c r="Y4" i="4"/>
  <c r="X4" i="2"/>
  <c r="M21" i="4"/>
  <c r="L21" i="2"/>
  <c r="M25" i="4"/>
  <c r="L25" i="2"/>
  <c r="AY4" i="2"/>
  <c r="BE4" i="2"/>
  <c r="AA7" i="4"/>
  <c r="AB7" i="2"/>
  <c r="Z7" i="2"/>
  <c r="AA9" i="4"/>
  <c r="AB9" i="2"/>
  <c r="AA17" i="2"/>
  <c r="Z9" i="2"/>
  <c r="AA10" i="4"/>
  <c r="AB10" i="2"/>
  <c r="AA11" i="4"/>
  <c r="AB11" i="2"/>
  <c r="AA12" i="4"/>
  <c r="AB12" i="2"/>
  <c r="AA13" i="4"/>
  <c r="AB13" i="2"/>
  <c r="AA14" i="4"/>
  <c r="AB14" i="2"/>
  <c r="Z14" i="2"/>
  <c r="AA15" i="4"/>
  <c r="AB15" i="2"/>
  <c r="AA16" i="4"/>
  <c r="AB16" i="2"/>
  <c r="Z16" i="2"/>
  <c r="AA18" i="4"/>
  <c r="Z18" i="2"/>
  <c r="Z18" i="4" s="1"/>
  <c r="AB18" i="2"/>
  <c r="AA19" i="4"/>
  <c r="AB19" i="2"/>
  <c r="Z19" i="2"/>
  <c r="O20" i="4"/>
  <c r="N20" i="2"/>
  <c r="AA20" i="4"/>
  <c r="AB20" i="2"/>
  <c r="AA21" i="4"/>
  <c r="AB21" i="2"/>
  <c r="AA22" i="4"/>
  <c r="AB22" i="2"/>
  <c r="W23" i="4"/>
  <c r="V23" i="2"/>
  <c r="AA23" i="4"/>
  <c r="AB23" i="2"/>
  <c r="O24" i="4"/>
  <c r="N24" i="2"/>
  <c r="AA24" i="4"/>
  <c r="AB24" i="2"/>
  <c r="AA25" i="4"/>
  <c r="AB25" i="2"/>
  <c r="AA26" i="4"/>
  <c r="AB26" i="2"/>
  <c r="AA27" i="4"/>
  <c r="AB27" i="2"/>
  <c r="Z27" i="2"/>
  <c r="AA28" i="4"/>
  <c r="AB28" i="2"/>
  <c r="AA29" i="4"/>
  <c r="AB29" i="2"/>
  <c r="X6" i="4"/>
  <c r="W6" i="2"/>
  <c r="X7" i="4"/>
  <c r="W7" i="2"/>
  <c r="X8" i="4"/>
  <c r="W8" i="2"/>
  <c r="T9" i="4"/>
  <c r="T17" i="2"/>
  <c r="T17" i="4" s="1"/>
  <c r="S9" i="2"/>
  <c r="X19" i="4"/>
  <c r="W19" i="2"/>
  <c r="Z6" i="4"/>
  <c r="Y6" i="2"/>
  <c r="Y6" i="4" s="1"/>
  <c r="N12" i="4"/>
  <c r="M12" i="2"/>
  <c r="N13" i="4"/>
  <c r="M13" i="2"/>
  <c r="R14" i="4"/>
  <c r="Q14" i="2"/>
  <c r="N15" i="4"/>
  <c r="M15" i="2"/>
  <c r="N22" i="4"/>
  <c r="M22" i="2"/>
  <c r="N27" i="4"/>
  <c r="M27" i="2"/>
  <c r="N29" i="4"/>
  <c r="M29" i="2"/>
  <c r="R97" i="12"/>
  <c r="AH4" i="4"/>
  <c r="AL4" i="4"/>
  <c r="AT4" i="4"/>
  <c r="BF4" i="4"/>
  <c r="BJ4" i="4"/>
  <c r="AF2" i="2"/>
  <c r="AF2" i="4" s="1"/>
  <c r="AJ2" i="2"/>
  <c r="AJ2" i="4" s="1"/>
  <c r="AN2" i="2"/>
  <c r="AN2" i="4" s="1"/>
  <c r="AR2" i="2"/>
  <c r="AR2" i="4" s="1"/>
  <c r="AV2" i="2"/>
  <c r="AV2" i="4" s="1"/>
  <c r="AZ2" i="2"/>
  <c r="AZ2" i="4" s="1"/>
  <c r="BD2" i="2"/>
  <c r="BD2" i="4" s="1"/>
  <c r="BH2" i="2"/>
  <c r="BH2" i="4" s="1"/>
  <c r="AE4" i="4"/>
  <c r="AI4" i="4"/>
  <c r="AM4" i="4"/>
  <c r="AQ4" i="4"/>
  <c r="AU4" i="4"/>
  <c r="AY4" i="4"/>
  <c r="BC4" i="4"/>
  <c r="BK4" i="4"/>
  <c r="AC2" i="2"/>
  <c r="AC2" i="4" s="1"/>
  <c r="AG2" i="2"/>
  <c r="AG2" i="4" s="1"/>
  <c r="AK2" i="2"/>
  <c r="AK2" i="4" s="1"/>
  <c r="AO2" i="2"/>
  <c r="AO2" i="4" s="1"/>
  <c r="AS2" i="2"/>
  <c r="AS2" i="4" s="1"/>
  <c r="AW2" i="2"/>
  <c r="AW2" i="4" s="1"/>
  <c r="BA2" i="2"/>
  <c r="BA2" i="4" s="1"/>
  <c r="BE2" i="2"/>
  <c r="BE2" i="4" s="1"/>
  <c r="BI2" i="2"/>
  <c r="BI2" i="4" s="1"/>
  <c r="AB2" i="4"/>
  <c r="Q97" i="12"/>
  <c r="M97" i="12"/>
  <c r="I97" i="12"/>
  <c r="E97" i="12"/>
  <c r="AA97" i="12"/>
  <c r="W97" i="12"/>
  <c r="AC4" i="4"/>
  <c r="AG4" i="4"/>
  <c r="AK4" i="4"/>
  <c r="AO4" i="4"/>
  <c r="AS4" i="4"/>
  <c r="AW4" i="4"/>
  <c r="BA4" i="4"/>
  <c r="BE4" i="4"/>
  <c r="BI4" i="4"/>
  <c r="AE2" i="2"/>
  <c r="AE2" i="4" s="1"/>
  <c r="AI2" i="2"/>
  <c r="AI2" i="4" s="1"/>
  <c r="AM2" i="2"/>
  <c r="AM2" i="4" s="1"/>
  <c r="AQ2" i="2"/>
  <c r="AQ2" i="4" s="1"/>
  <c r="AU2" i="2"/>
  <c r="AU2" i="4" s="1"/>
  <c r="AY2" i="2"/>
  <c r="AY2" i="4" s="1"/>
  <c r="BC2" i="2"/>
  <c r="BC2" i="4" s="1"/>
  <c r="BG2" i="2"/>
  <c r="BG2" i="4" s="1"/>
  <c r="AB62" i="19"/>
  <c r="AB119" i="19"/>
  <c r="AB5" i="19"/>
  <c r="AK7" i="19"/>
  <c r="AB33" i="19"/>
  <c r="AK34" i="19"/>
  <c r="AA89" i="19"/>
  <c r="Z117" i="19"/>
  <c r="AB7" i="19"/>
  <c r="AA35" i="19"/>
  <c r="H3" i="19"/>
  <c r="I3" i="19" s="1"/>
  <c r="J3" i="19" s="1"/>
  <c r="K3" i="19" s="1"/>
  <c r="L3" i="19" s="1"/>
  <c r="M3" i="19" s="1"/>
  <c r="N3" i="19" s="1"/>
  <c r="O3" i="19" s="1"/>
  <c r="P3" i="19" s="1"/>
  <c r="Q3" i="19" s="1"/>
  <c r="R3" i="19" s="1"/>
  <c r="S3" i="19" s="1"/>
  <c r="Z5" i="19"/>
  <c r="AK5" i="19"/>
  <c r="AA33" i="19"/>
  <c r="AA34" i="19"/>
  <c r="AB90" i="19"/>
  <c r="AK90" i="19"/>
  <c r="AA119" i="19"/>
  <c r="AB174" i="19"/>
  <c r="AA8" i="19"/>
  <c r="Z62" i="19"/>
  <c r="AB91" i="19"/>
  <c r="AK61" i="19"/>
  <c r="AK174" i="19"/>
  <c r="AA7" i="19"/>
  <c r="AK33" i="19"/>
  <c r="AA61" i="19"/>
  <c r="AA90" i="19"/>
  <c r="AK145" i="19"/>
  <c r="Z175" i="19"/>
  <c r="AA202" i="19"/>
  <c r="Z229" i="19"/>
  <c r="AB231" i="19"/>
  <c r="Z89" i="19"/>
  <c r="AB89" i="19"/>
  <c r="AB117" i="19"/>
  <c r="AK118" i="19"/>
  <c r="AB175" i="19"/>
  <c r="Z231" i="19"/>
  <c r="AA5" i="19"/>
  <c r="Z33" i="19"/>
  <c r="Z61" i="19"/>
  <c r="AB61" i="19"/>
  <c r="AK89" i="19"/>
  <c r="AA117" i="19"/>
  <c r="AA118" i="19"/>
  <c r="AA173" i="19"/>
  <c r="AK117" i="19"/>
  <c r="AA145" i="19"/>
  <c r="AK201" i="19"/>
  <c r="AB258" i="19"/>
  <c r="AK258" i="19"/>
  <c r="AB286" i="19"/>
  <c r="Z173" i="19"/>
  <c r="AB173" i="19"/>
  <c r="AA229" i="19"/>
  <c r="Z256" i="19"/>
  <c r="Z145" i="19"/>
  <c r="AB145" i="19"/>
  <c r="AK173" i="19"/>
  <c r="AB202" i="19"/>
  <c r="AB230" i="19"/>
  <c r="AK230" i="19"/>
  <c r="AB256" i="19"/>
  <c r="AA201" i="19"/>
  <c r="AK256" i="19"/>
  <c r="Z257" i="19"/>
  <c r="AB257" i="19"/>
  <c r="AA313" i="19"/>
  <c r="AB229" i="19"/>
  <c r="AA256" i="19"/>
  <c r="AK257" i="19"/>
  <c r="Z201" i="19"/>
  <c r="AB201" i="19"/>
  <c r="AK229" i="19"/>
  <c r="AA257" i="19"/>
  <c r="AA285" i="19"/>
  <c r="AK286" i="19"/>
  <c r="AK285" i="19"/>
  <c r="AB399" i="19"/>
  <c r="AB398" i="19"/>
  <c r="AK398" i="19"/>
  <c r="AA397" i="19"/>
  <c r="Z397" i="19"/>
  <c r="AB397" i="19"/>
  <c r="AA398" i="19"/>
  <c r="AK397" i="19"/>
  <c r="AK399" i="19"/>
  <c r="AK425" i="19"/>
  <c r="W101" i="19"/>
  <c r="W43" i="19"/>
  <c r="M4" i="19"/>
  <c r="F9" i="19"/>
  <c r="F36" i="19"/>
  <c r="F92" i="19"/>
  <c r="F147" i="19"/>
  <c r="F63" i="19"/>
  <c r="F120" i="19"/>
  <c r="F176" i="19"/>
  <c r="F203" i="19"/>
  <c r="AE285" i="19"/>
  <c r="F232" i="19"/>
  <c r="AE259" i="19"/>
  <c r="E260" i="19"/>
  <c r="AE286" i="19"/>
  <c r="E287" i="19"/>
  <c r="F259" i="19"/>
  <c r="F341" i="19"/>
  <c r="F287" i="19"/>
  <c r="E313" i="19"/>
  <c r="F314" i="19"/>
  <c r="E400" i="19"/>
  <c r="AE399" i="19"/>
  <c r="F400" i="19"/>
  <c r="F481" i="19"/>
  <c r="F454" i="19"/>
  <c r="F426" i="19"/>
  <c r="E425" i="19"/>
  <c r="E453" i="19"/>
  <c r="AG10" i="16"/>
  <c r="AB10" i="16"/>
  <c r="AG6" i="16"/>
  <c r="AB6" i="16"/>
  <c r="AF7" i="16"/>
  <c r="AG7" i="16"/>
  <c r="AF13" i="16"/>
  <c r="AF15" i="16"/>
  <c r="AG15" i="16"/>
  <c r="AF19" i="16"/>
  <c r="AF21" i="16"/>
  <c r="AG21" i="16"/>
  <c r="AH25" i="16"/>
  <c r="AI25" i="16" s="1"/>
  <c r="AF28" i="16"/>
  <c r="AF4" i="16"/>
  <c r="AF9" i="16"/>
  <c r="AF29" i="16"/>
  <c r="AF12" i="16"/>
  <c r="AE5" i="16"/>
  <c r="AH5" i="16"/>
  <c r="AI5" i="16" s="1"/>
  <c r="AF11" i="16"/>
  <c r="AG11" i="16"/>
  <c r="AF17" i="16"/>
  <c r="AG17" i="16"/>
  <c r="AF23" i="16"/>
  <c r="AF27" i="16"/>
  <c r="AG27" i="16"/>
  <c r="W3" i="16"/>
  <c r="AH3" i="16" s="1"/>
  <c r="AI3" i="16" s="1"/>
  <c r="Q3" i="16"/>
  <c r="K3" i="16"/>
  <c r="AH7" i="16"/>
  <c r="AI7" i="16" s="1"/>
  <c r="AH27" i="16"/>
  <c r="AI27" i="16" s="1"/>
  <c r="T3" i="16"/>
  <c r="AE3" i="16" s="1"/>
  <c r="T8" i="16"/>
  <c r="AE8" i="16" s="1"/>
  <c r="Q9" i="16"/>
  <c r="AH14" i="16"/>
  <c r="AI14" i="16" s="1"/>
  <c r="N17" i="16"/>
  <c r="Q19" i="16"/>
  <c r="AA19" i="16" s="1"/>
  <c r="AB19" i="16" s="1"/>
  <c r="W19" i="16"/>
  <c r="AH19" i="16" s="1"/>
  <c r="AI19" i="16" s="1"/>
  <c r="AH26" i="16"/>
  <c r="AI26" i="16" s="1"/>
  <c r="N27" i="16"/>
  <c r="N3" i="16"/>
  <c r="W4" i="16"/>
  <c r="AH4" i="16" s="1"/>
  <c r="AI4" i="16" s="1"/>
  <c r="Q4" i="16"/>
  <c r="AA4" i="16" s="1"/>
  <c r="AB4" i="16" s="1"/>
  <c r="K4" i="16"/>
  <c r="N5" i="16"/>
  <c r="Y5" i="16"/>
  <c r="X6" i="16"/>
  <c r="N11" i="16"/>
  <c r="K13" i="16"/>
  <c r="Q13" i="16"/>
  <c r="W13" i="16"/>
  <c r="AH13" i="16" s="1"/>
  <c r="AI13" i="16" s="1"/>
  <c r="N15" i="16"/>
  <c r="AH18" i="16"/>
  <c r="AI18" i="16" s="1"/>
  <c r="N21" i="16"/>
  <c r="AG22" i="16"/>
  <c r="AF22" i="16"/>
  <c r="K23" i="16"/>
  <c r="Q23" i="16"/>
  <c r="W23" i="16"/>
  <c r="AH23" i="16" s="1"/>
  <c r="AI23" i="16" s="1"/>
  <c r="AA26" i="16"/>
  <c r="N29" i="16"/>
  <c r="W8" i="16"/>
  <c r="Q8" i="16"/>
  <c r="AA8" i="16" s="1"/>
  <c r="AB8" i="16" s="1"/>
  <c r="K8" i="16"/>
  <c r="AH17" i="16"/>
  <c r="AI17" i="16" s="1"/>
  <c r="Z3" i="16"/>
  <c r="W12" i="16"/>
  <c r="AH12" i="16" s="1"/>
  <c r="AI12" i="16" s="1"/>
  <c r="Q12" i="16"/>
  <c r="K12" i="16"/>
  <c r="N13" i="16"/>
  <c r="AF14" i="16"/>
  <c r="AH15" i="16"/>
  <c r="AI15" i="16" s="1"/>
  <c r="AH21" i="16"/>
  <c r="AI21" i="16" s="1"/>
  <c r="N23" i="16"/>
  <c r="AA29" i="16"/>
  <c r="AB29" i="16" s="1"/>
  <c r="AH29" i="16"/>
  <c r="AI29" i="16" s="1"/>
  <c r="I49" i="16"/>
  <c r="J48" i="16"/>
  <c r="J43" i="16"/>
  <c r="J47" i="16"/>
  <c r="R54" i="16"/>
  <c r="W28" i="16"/>
  <c r="AH28" i="16" s="1"/>
  <c r="AI28" i="16" s="1"/>
  <c r="Q28" i="16"/>
  <c r="K28" i="16"/>
  <c r="N28" i="16"/>
  <c r="AH11" i="16"/>
  <c r="AI11" i="16" s="1"/>
  <c r="K9" i="16"/>
  <c r="AF18" i="16"/>
  <c r="J44" i="16"/>
  <c r="N16" i="16"/>
  <c r="T16" i="16"/>
  <c r="N20" i="16"/>
  <c r="T20" i="16"/>
  <c r="AE20" i="16" s="1"/>
  <c r="W24" i="16"/>
  <c r="AH24" i="16" s="1"/>
  <c r="AI24" i="16" s="1"/>
  <c r="Q24" i="16"/>
  <c r="K24" i="16"/>
  <c r="N25" i="16"/>
  <c r="T25" i="16"/>
  <c r="AE25" i="16" s="1"/>
  <c r="AH38" i="16"/>
  <c r="T38" i="16"/>
  <c r="P38" i="16"/>
  <c r="L38" i="16"/>
  <c r="N38" i="16"/>
  <c r="S38" i="16"/>
  <c r="AA38" i="16"/>
  <c r="AB38" i="16" s="1"/>
  <c r="AF38" i="16"/>
  <c r="AK38" i="16"/>
  <c r="Z39" i="16"/>
  <c r="AD39" i="16"/>
  <c r="Z41" i="16"/>
  <c r="AD41" i="16"/>
  <c r="Z43" i="16"/>
  <c r="AD43" i="16"/>
  <c r="Z45" i="16"/>
  <c r="AD45" i="16"/>
  <c r="Z47" i="16"/>
  <c r="AD47" i="16"/>
  <c r="Z49" i="16"/>
  <c r="AD49" i="16"/>
  <c r="Z51" i="16"/>
  <c r="AD51" i="16"/>
  <c r="Z53" i="16"/>
  <c r="AD53" i="16"/>
  <c r="AB56" i="16"/>
  <c r="AD56" i="16" s="1"/>
  <c r="AJ62" i="16"/>
  <c r="AF62" i="16"/>
  <c r="X62" i="16"/>
  <c r="N62" i="16"/>
  <c r="AH62" i="16"/>
  <c r="T62" i="16"/>
  <c r="P62" i="16"/>
  <c r="L62" i="16"/>
  <c r="AK62" i="16"/>
  <c r="AC62" i="16"/>
  <c r="S62" i="16"/>
  <c r="K62" i="16"/>
  <c r="AI62" i="16"/>
  <c r="AA62" i="16"/>
  <c r="AB62" i="16" s="1"/>
  <c r="Q62" i="16"/>
  <c r="Y62" i="16"/>
  <c r="N6" i="16"/>
  <c r="N10" i="16"/>
  <c r="N14" i="16"/>
  <c r="K16" i="16"/>
  <c r="Q16" i="16"/>
  <c r="AA16" i="16" s="1"/>
  <c r="AB16" i="16" s="1"/>
  <c r="N18" i="16"/>
  <c r="K20" i="16"/>
  <c r="Q20" i="16"/>
  <c r="N22" i="16"/>
  <c r="T24" i="16"/>
  <c r="AE24" i="16" s="1"/>
  <c r="K25" i="16"/>
  <c r="Q25" i="16"/>
  <c r="K38" i="16"/>
  <c r="R38" i="16" s="1"/>
  <c r="Q38" i="16"/>
  <c r="X38" i="16"/>
  <c r="Z38" i="16" s="1"/>
  <c r="AC38" i="16"/>
  <c r="AI38" i="16"/>
  <c r="Z40" i="16"/>
  <c r="AD40" i="16"/>
  <c r="Z42" i="16"/>
  <c r="AD42" i="16"/>
  <c r="Z44" i="16"/>
  <c r="AD44" i="16"/>
  <c r="Z46" i="16"/>
  <c r="AD46" i="16"/>
  <c r="Z48" i="16"/>
  <c r="AD48" i="16"/>
  <c r="Z50" i="16"/>
  <c r="AD50" i="16"/>
  <c r="Z52" i="16"/>
  <c r="AD52" i="16"/>
  <c r="AJ54" i="16"/>
  <c r="AF54" i="16"/>
  <c r="X54" i="16"/>
  <c r="N54" i="16"/>
  <c r="AG54" i="16"/>
  <c r="AA54" i="16"/>
  <c r="AB54" i="16" s="1"/>
  <c r="AD54" i="16" s="1"/>
  <c r="T54" i="16"/>
  <c r="O54" i="16"/>
  <c r="P54" i="16"/>
  <c r="Y54" i="16"/>
  <c r="AE54" i="16"/>
  <c r="AJ56" i="16"/>
  <c r="AF56" i="16"/>
  <c r="X56" i="16"/>
  <c r="Z56" i="16" s="1"/>
  <c r="N56" i="16"/>
  <c r="AI56" i="16"/>
  <c r="Y56" i="16"/>
  <c r="Q56" i="16"/>
  <c r="L56" i="16"/>
  <c r="R56" i="16" s="1"/>
  <c r="O56" i="16"/>
  <c r="W56" i="16"/>
  <c r="AE56" i="16"/>
  <c r="AJ57" i="16"/>
  <c r="AF57" i="16"/>
  <c r="X57" i="16"/>
  <c r="N57" i="16"/>
  <c r="AH57" i="16"/>
  <c r="AC57" i="16"/>
  <c r="W57" i="16"/>
  <c r="AB57" i="16" s="1"/>
  <c r="P57" i="16"/>
  <c r="K57" i="16"/>
  <c r="O57" i="16"/>
  <c r="Y57" i="16"/>
  <c r="AE57" i="16"/>
  <c r="AJ58" i="16"/>
  <c r="AF58" i="16"/>
  <c r="X58" i="16"/>
  <c r="N58" i="16"/>
  <c r="R58" i="16" s="1"/>
  <c r="AG58" i="16"/>
  <c r="AA58" i="16"/>
  <c r="AB58" i="16" s="1"/>
  <c r="AD58" i="16" s="1"/>
  <c r="T58" i="16"/>
  <c r="O58" i="16"/>
  <c r="P58" i="16"/>
  <c r="Y58" i="16"/>
  <c r="AE58" i="16"/>
  <c r="AJ60" i="16"/>
  <c r="AF60" i="16"/>
  <c r="X60" i="16"/>
  <c r="Z60" i="16" s="1"/>
  <c r="N60" i="16"/>
  <c r="AI60" i="16"/>
  <c r="Y60" i="16"/>
  <c r="Q60" i="16"/>
  <c r="L60" i="16"/>
  <c r="R60" i="16" s="1"/>
  <c r="O60" i="16"/>
  <c r="W60" i="16"/>
  <c r="AB60" i="16" s="1"/>
  <c r="AD60" i="16" s="1"/>
  <c r="AE60" i="16"/>
  <c r="AJ61" i="16"/>
  <c r="AF61" i="16"/>
  <c r="X61" i="16"/>
  <c r="N61" i="16"/>
  <c r="AI61" i="16"/>
  <c r="AH61" i="16"/>
  <c r="AC61" i="16"/>
  <c r="W61" i="16"/>
  <c r="AB61" i="16" s="1"/>
  <c r="P61" i="16"/>
  <c r="K61" i="16"/>
  <c r="R61" i="16" s="1"/>
  <c r="O61" i="16"/>
  <c r="Y61" i="16"/>
  <c r="AE61" i="16"/>
  <c r="M62" i="16"/>
  <c r="AE62" i="16"/>
  <c r="O62" i="16"/>
  <c r="AG62" i="16"/>
  <c r="N26" i="16"/>
  <c r="N30" i="16"/>
  <c r="L39" i="16"/>
  <c r="R39" i="16" s="1"/>
  <c r="P39" i="16"/>
  <c r="T39" i="16"/>
  <c r="L40" i="16"/>
  <c r="P40" i="16"/>
  <c r="T40" i="16"/>
  <c r="L41" i="16"/>
  <c r="R41" i="16" s="1"/>
  <c r="P41" i="16"/>
  <c r="T41" i="16"/>
  <c r="L42" i="16"/>
  <c r="P42" i="16"/>
  <c r="T42" i="16"/>
  <c r="L43" i="16"/>
  <c r="R43" i="16" s="1"/>
  <c r="P43" i="16"/>
  <c r="T43" i="16"/>
  <c r="L44" i="16"/>
  <c r="P44" i="16"/>
  <c r="T44" i="16"/>
  <c r="L45" i="16"/>
  <c r="R45" i="16" s="1"/>
  <c r="P45" i="16"/>
  <c r="T45" i="16"/>
  <c r="L46" i="16"/>
  <c r="P46" i="16"/>
  <c r="T46" i="16"/>
  <c r="L47" i="16"/>
  <c r="R47" i="16" s="1"/>
  <c r="P47" i="16"/>
  <c r="T47" i="16"/>
  <c r="L48" i="16"/>
  <c r="P48" i="16"/>
  <c r="T48" i="16"/>
  <c r="L49" i="16"/>
  <c r="R49" i="16" s="1"/>
  <c r="P49" i="16"/>
  <c r="T49" i="16"/>
  <c r="L50" i="16"/>
  <c r="P50" i="16"/>
  <c r="T50" i="16"/>
  <c r="L51" i="16"/>
  <c r="R51" i="16" s="1"/>
  <c r="P51" i="16"/>
  <c r="T51" i="16"/>
  <c r="L52" i="16"/>
  <c r="P52" i="16"/>
  <c r="T52" i="16"/>
  <c r="L53" i="16"/>
  <c r="R53" i="16" s="1"/>
  <c r="P53" i="16"/>
  <c r="T53" i="16"/>
  <c r="AH53" i="16"/>
  <c r="AJ55" i="16"/>
  <c r="AF55" i="16"/>
  <c r="X55" i="16"/>
  <c r="Z55" i="16" s="1"/>
  <c r="N55" i="16"/>
  <c r="M55" i="16"/>
  <c r="R55" i="16" s="1"/>
  <c r="S55" i="16"/>
  <c r="AE55" i="16"/>
  <c r="AK55" i="16"/>
  <c r="AJ59" i="16"/>
  <c r="AF59" i="16"/>
  <c r="X59" i="16"/>
  <c r="Z59" i="16" s="1"/>
  <c r="N59" i="16"/>
  <c r="M59" i="16"/>
  <c r="R59" i="16" s="1"/>
  <c r="S59" i="16"/>
  <c r="AE59" i="16"/>
  <c r="AK59" i="16"/>
  <c r="AD63" i="16"/>
  <c r="L63" i="16"/>
  <c r="P63" i="16"/>
  <c r="R63" i="16" s="1"/>
  <c r="T63" i="16"/>
  <c r="AH63" i="16"/>
  <c r="L64" i="16"/>
  <c r="P64" i="16"/>
  <c r="T64" i="16"/>
  <c r="AH64" i="16"/>
  <c r="L65" i="16"/>
  <c r="P65" i="16"/>
  <c r="T65" i="16"/>
  <c r="AH65" i="16"/>
  <c r="AA65" i="16"/>
  <c r="AB65" i="16" s="1"/>
  <c r="AD65" i="16" s="1"/>
  <c r="AE65" i="16"/>
  <c r="AI65" i="16"/>
  <c r="N63" i="16"/>
  <c r="X63" i="16"/>
  <c r="Z63" i="16" s="1"/>
  <c r="AF63" i="16"/>
  <c r="N64" i="16"/>
  <c r="R64" i="16" s="1"/>
  <c r="X64" i="16"/>
  <c r="Z64" i="16" s="1"/>
  <c r="AF64" i="16"/>
  <c r="N65" i="16"/>
  <c r="R65" i="16" s="1"/>
  <c r="X65" i="16"/>
  <c r="Z65" i="16" s="1"/>
  <c r="AF65" i="16"/>
  <c r="A316" i="15"/>
  <c r="B317" i="15"/>
  <c r="A532" i="15"/>
  <c r="B533" i="15"/>
  <c r="A438" i="15"/>
  <c r="B439" i="15"/>
  <c r="A500" i="15"/>
  <c r="B501" i="15"/>
  <c r="A564" i="15"/>
  <c r="B565" i="15"/>
  <c r="A36" i="15"/>
  <c r="B37" i="15"/>
  <c r="A222" i="15"/>
  <c r="B223" i="15"/>
  <c r="A252" i="15"/>
  <c r="B253" i="15"/>
  <c r="A6" i="15"/>
  <c r="B7" i="15"/>
  <c r="A68" i="15"/>
  <c r="B69" i="15"/>
  <c r="A284" i="15"/>
  <c r="B285" i="15"/>
  <c r="A470" i="15"/>
  <c r="B471" i="15"/>
  <c r="B190" i="15"/>
  <c r="A5" i="15"/>
  <c r="B159" i="15"/>
  <c r="A221" i="15"/>
  <c r="B407" i="15"/>
  <c r="A437" i="15"/>
  <c r="A469" i="15"/>
  <c r="B659" i="15"/>
  <c r="B687" i="15"/>
  <c r="A719" i="15"/>
  <c r="A747" i="15"/>
  <c r="B782" i="15"/>
  <c r="A781" i="15"/>
  <c r="A811" i="15"/>
  <c r="B845" i="15"/>
  <c r="A1153" i="15"/>
  <c r="B1154" i="15"/>
  <c r="A1184" i="15"/>
  <c r="B1185" i="15"/>
  <c r="A1584" i="15"/>
  <c r="B1585" i="15"/>
  <c r="A1771" i="15"/>
  <c r="B1772" i="15"/>
  <c r="A1833" i="15"/>
  <c r="B1834" i="15"/>
  <c r="A2217" i="15"/>
  <c r="B2218" i="15"/>
  <c r="B872" i="15"/>
  <c r="A871" i="15"/>
  <c r="B966" i="15"/>
  <c r="A965" i="15"/>
  <c r="A1865" i="15"/>
  <c r="B1866" i="15"/>
  <c r="B813" i="15"/>
  <c r="B97" i="15"/>
  <c r="B129" i="15"/>
  <c r="B345" i="15"/>
  <c r="B377" i="15"/>
  <c r="B593" i="15"/>
  <c r="B625" i="15"/>
  <c r="A655" i="15"/>
  <c r="B721" i="15"/>
  <c r="B749" i="15"/>
  <c r="B904" i="15"/>
  <c r="A903" i="15"/>
  <c r="B1058" i="15"/>
  <c r="A1057" i="15"/>
  <c r="A1121" i="15"/>
  <c r="B1122" i="15"/>
  <c r="B1647" i="15"/>
  <c r="A1646" i="15"/>
  <c r="B934" i="15"/>
  <c r="A933" i="15"/>
  <c r="B1028" i="15"/>
  <c r="A1027" i="15"/>
  <c r="A1275" i="15"/>
  <c r="B1276" i="15"/>
  <c r="A1369" i="15"/>
  <c r="B1370" i="15"/>
  <c r="A1739" i="15"/>
  <c r="B1740" i="15"/>
  <c r="A1801" i="15"/>
  <c r="B1802" i="15"/>
  <c r="A1429" i="15"/>
  <c r="B1430" i="15"/>
  <c r="A1461" i="15"/>
  <c r="B1462" i="15"/>
  <c r="A1553" i="15"/>
  <c r="B1554" i="15"/>
  <c r="A1616" i="15"/>
  <c r="B1617" i="15"/>
  <c r="A1932" i="15"/>
  <c r="B1933" i="15"/>
  <c r="A2153" i="15"/>
  <c r="B2154" i="15"/>
  <c r="A2732" i="15"/>
  <c r="B2733" i="15"/>
  <c r="A841" i="15"/>
  <c r="B996" i="15"/>
  <c r="A995" i="15"/>
  <c r="B1090" i="15"/>
  <c r="A1089" i="15"/>
  <c r="A1182" i="15"/>
  <c r="B1216" i="15"/>
  <c r="A1243" i="15"/>
  <c r="B1244" i="15"/>
  <c r="A1305" i="15"/>
  <c r="B1306" i="15"/>
  <c r="B1337" i="15"/>
  <c r="B1401" i="15"/>
  <c r="A1679" i="15"/>
  <c r="B1680" i="15"/>
  <c r="B1713" i="15"/>
  <c r="A2056" i="15"/>
  <c r="B2057" i="15"/>
  <c r="A1491" i="15"/>
  <c r="B1492" i="15"/>
  <c r="A1523" i="15"/>
  <c r="B1524" i="15"/>
  <c r="A1710" i="15"/>
  <c r="A1894" i="15"/>
  <c r="B1895" i="15"/>
  <c r="A1993" i="15"/>
  <c r="B1994" i="15"/>
  <c r="A2347" i="15"/>
  <c r="B2348" i="15"/>
  <c r="A1963" i="15"/>
  <c r="B1964" i="15"/>
  <c r="A2120" i="15"/>
  <c r="B2121" i="15"/>
  <c r="A2024" i="15"/>
  <c r="B2025" i="15"/>
  <c r="A2089" i="15"/>
  <c r="B2090" i="15"/>
  <c r="A2184" i="15"/>
  <c r="B2185" i="15"/>
  <c r="A2766" i="15"/>
  <c r="B2767" i="15"/>
  <c r="A2699" i="15"/>
  <c r="B2700" i="15"/>
  <c r="A2248" i="15"/>
  <c r="B2249" i="15"/>
  <c r="A2280" i="15"/>
  <c r="B2281" i="15"/>
  <c r="A2312" i="15"/>
  <c r="B2313" i="15"/>
  <c r="B2572" i="15"/>
  <c r="A2571" i="15"/>
  <c r="A2635" i="15"/>
  <c r="B2636" i="15"/>
  <c r="A2668" i="15"/>
  <c r="B2669" i="15"/>
  <c r="A2380" i="15"/>
  <c r="B2381" i="15"/>
  <c r="A2412" i="15"/>
  <c r="B2413" i="15"/>
  <c r="A2444" i="15"/>
  <c r="B2445" i="15"/>
  <c r="A2476" i="15"/>
  <c r="B2477" i="15"/>
  <c r="A2508" i="15"/>
  <c r="B2509" i="15"/>
  <c r="A2540" i="15"/>
  <c r="B2541" i="15"/>
  <c r="A2345" i="15"/>
  <c r="A2604" i="15"/>
  <c r="B2605" i="15"/>
  <c r="AB30" i="8"/>
  <c r="AB29" i="8"/>
  <c r="AB28" i="8"/>
  <c r="AB27" i="8"/>
  <c r="AB26" i="8"/>
  <c r="AB25" i="8"/>
  <c r="AB24" i="8"/>
  <c r="AB23" i="8"/>
  <c r="AB22" i="8"/>
  <c r="AB21" i="8"/>
  <c r="AB20" i="8"/>
  <c r="AB19" i="8"/>
  <c r="AB18" i="8"/>
  <c r="AB17" i="8"/>
  <c r="AB16" i="8"/>
  <c r="AB15" i="8"/>
  <c r="AB14" i="8"/>
  <c r="AB13" i="8"/>
  <c r="AB12" i="8"/>
  <c r="AB11" i="8"/>
  <c r="AB10" i="8"/>
  <c r="AB9" i="8"/>
  <c r="AB8" i="8"/>
  <c r="AB7" i="8"/>
  <c r="AB6" i="8"/>
  <c r="AB5" i="8"/>
  <c r="AB4" i="8"/>
  <c r="AB3" i="8"/>
  <c r="AB2" i="8"/>
  <c r="AB2" i="14"/>
  <c r="AB2" i="13"/>
  <c r="B32" i="5"/>
  <c r="L27" i="2" l="1"/>
  <c r="M27" i="4"/>
  <c r="R9" i="2"/>
  <c r="S17" i="2"/>
  <c r="S17" i="4" s="1"/>
  <c r="S9" i="4"/>
  <c r="BK26" i="2"/>
  <c r="BK26" i="4" s="1"/>
  <c r="BG26" i="2"/>
  <c r="BC26" i="2"/>
  <c r="AY26" i="2"/>
  <c r="AU26" i="2"/>
  <c r="AU26" i="4" s="1"/>
  <c r="AQ26" i="2"/>
  <c r="AM26" i="2"/>
  <c r="AI26" i="2"/>
  <c r="AE26" i="2"/>
  <c r="AE26" i="4" s="1"/>
  <c r="BJ26" i="2"/>
  <c r="BF26" i="2"/>
  <c r="BF26" i="4" s="1"/>
  <c r="BB26" i="2"/>
  <c r="AX26" i="2"/>
  <c r="AX26" i="4" s="1"/>
  <c r="AT26" i="2"/>
  <c r="AP26" i="2"/>
  <c r="AL26" i="2"/>
  <c r="AH26" i="2"/>
  <c r="AH26" i="4" s="1"/>
  <c r="AD26" i="2"/>
  <c r="BE26" i="2"/>
  <c r="AW26" i="2"/>
  <c r="AO26" i="2"/>
  <c r="AO26" i="4" s="1"/>
  <c r="AG26" i="2"/>
  <c r="BI26" i="2"/>
  <c r="BA26" i="2"/>
  <c r="AS26" i="2"/>
  <c r="AS26" i="4" s="1"/>
  <c r="AK26" i="2"/>
  <c r="AC26" i="2"/>
  <c r="AC26" i="4" s="1"/>
  <c r="BH26" i="2"/>
  <c r="AZ26" i="2"/>
  <c r="AR26" i="2"/>
  <c r="AJ26" i="2"/>
  <c r="AJ26" i="4" s="1"/>
  <c r="AN26" i="2"/>
  <c r="BD26" i="2"/>
  <c r="AV26" i="2"/>
  <c r="AF26" i="2"/>
  <c r="AB26" i="4"/>
  <c r="AG93" i="12"/>
  <c r="BK22" i="2"/>
  <c r="BG22" i="2"/>
  <c r="BC22" i="2"/>
  <c r="AY22" i="2"/>
  <c r="AY22" i="4" s="1"/>
  <c r="AU22" i="2"/>
  <c r="AQ22" i="2"/>
  <c r="AM22" i="2"/>
  <c r="AI22" i="2"/>
  <c r="AI22" i="4" s="1"/>
  <c r="AE22" i="2"/>
  <c r="BJ22" i="2"/>
  <c r="BJ22" i="4" s="1"/>
  <c r="BF22" i="2"/>
  <c r="BB22" i="2"/>
  <c r="BB22" i="4" s="1"/>
  <c r="AX22" i="2"/>
  <c r="AT22" i="2"/>
  <c r="AT22" i="4" s="1"/>
  <c r="AP22" i="2"/>
  <c r="AL22" i="2"/>
  <c r="AL22" i="4" s="1"/>
  <c r="AH22" i="2"/>
  <c r="AD22" i="2"/>
  <c r="AD22" i="4" s="1"/>
  <c r="BI22" i="2"/>
  <c r="BA22" i="2"/>
  <c r="BA22" i="4" s="1"/>
  <c r="AS22" i="2"/>
  <c r="AK22" i="2"/>
  <c r="AK22" i="4" s="1"/>
  <c r="AC22" i="2"/>
  <c r="BE22" i="2"/>
  <c r="BE22" i="4" s="1"/>
  <c r="AW22" i="2"/>
  <c r="AO22" i="2"/>
  <c r="AG22" i="2"/>
  <c r="BD22" i="2"/>
  <c r="AV22" i="2"/>
  <c r="AN22" i="2"/>
  <c r="AN22" i="4" s="1"/>
  <c r="AF22" i="2"/>
  <c r="AZ22" i="2"/>
  <c r="AJ22" i="2"/>
  <c r="BH22" i="2"/>
  <c r="BH22" i="4" s="1"/>
  <c r="AR22" i="2"/>
  <c r="AB22" i="4"/>
  <c r="AG89" i="12"/>
  <c r="BH14" i="2"/>
  <c r="BD14" i="2"/>
  <c r="AZ14" i="2"/>
  <c r="AV14" i="2"/>
  <c r="AR14" i="2"/>
  <c r="AN14" i="2"/>
  <c r="AJ14" i="2"/>
  <c r="AF14" i="2"/>
  <c r="BJ14" i="2"/>
  <c r="BF14" i="2"/>
  <c r="BB14" i="2"/>
  <c r="BB14" i="4" s="1"/>
  <c r="AX14" i="2"/>
  <c r="AT14" i="2"/>
  <c r="AP14" i="2"/>
  <c r="AL14" i="2"/>
  <c r="AL14" i="4" s="1"/>
  <c r="AH14" i="2"/>
  <c r="AD14" i="2"/>
  <c r="AD14" i="4" s="1"/>
  <c r="BI14" i="2"/>
  <c r="BE14" i="2"/>
  <c r="BE14" i="4" s="1"/>
  <c r="BA14" i="2"/>
  <c r="AW14" i="2"/>
  <c r="AW14" i="4" s="1"/>
  <c r="AS14" i="2"/>
  <c r="AO14" i="2"/>
  <c r="AO14" i="4" s="1"/>
  <c r="AK14" i="2"/>
  <c r="AG14" i="2"/>
  <c r="AC14" i="2"/>
  <c r="BG14" i="2"/>
  <c r="BG14" i="4" s="1"/>
  <c r="AQ14" i="2"/>
  <c r="AM14" i="2"/>
  <c r="AY14" i="2"/>
  <c r="AI14" i="2"/>
  <c r="AI14" i="4" s="1"/>
  <c r="BK14" i="2"/>
  <c r="AU14" i="2"/>
  <c r="AU14" i="4" s="1"/>
  <c r="AE14" i="2"/>
  <c r="BC14" i="2"/>
  <c r="BC14" i="4" s="1"/>
  <c r="AB14" i="4"/>
  <c r="AG81" i="12"/>
  <c r="BJ10" i="2"/>
  <c r="BG10" i="2"/>
  <c r="BG10" i="4" s="1"/>
  <c r="AQ10" i="2"/>
  <c r="AY10" i="2"/>
  <c r="AI10" i="2"/>
  <c r="BK10" i="2"/>
  <c r="BK10" i="4" s="1"/>
  <c r="AU10" i="2"/>
  <c r="AE10" i="2"/>
  <c r="AE10" i="4" s="1"/>
  <c r="AM10" i="2"/>
  <c r="BC10" i="2"/>
  <c r="BC10" i="4" s="1"/>
  <c r="AF10" i="2"/>
  <c r="AV10" i="2"/>
  <c r="AV10" i="4" s="1"/>
  <c r="AC10" i="2"/>
  <c r="AS10" i="2"/>
  <c r="AS10" i="4" s="1"/>
  <c r="BI10" i="2"/>
  <c r="AP10" i="2"/>
  <c r="AP10" i="4" s="1"/>
  <c r="BF10" i="2"/>
  <c r="AN10" i="2"/>
  <c r="BD10" i="2"/>
  <c r="AK10" i="2"/>
  <c r="BA10" i="2"/>
  <c r="AH10" i="2"/>
  <c r="AH10" i="4" s="1"/>
  <c r="AX10" i="2"/>
  <c r="AB10" i="4"/>
  <c r="AR10" i="2"/>
  <c r="BH10" i="2"/>
  <c r="AO10" i="2"/>
  <c r="BE10" i="2"/>
  <c r="AL10" i="2"/>
  <c r="BB10" i="2"/>
  <c r="BB10" i="4" s="1"/>
  <c r="AJ10" i="2"/>
  <c r="AD10" i="2"/>
  <c r="AZ10" i="2"/>
  <c r="AT10" i="2"/>
  <c r="AT10" i="4" s="1"/>
  <c r="AG10" i="2"/>
  <c r="AW10" i="2"/>
  <c r="AG77" i="12"/>
  <c r="L5" i="2"/>
  <c r="M5" i="4"/>
  <c r="L29" i="2"/>
  <c r="M29" i="4"/>
  <c r="L22" i="2"/>
  <c r="M22" i="4"/>
  <c r="P14" i="2"/>
  <c r="Q14" i="4"/>
  <c r="L12" i="2"/>
  <c r="M12" i="4"/>
  <c r="V19" i="2"/>
  <c r="W19" i="4"/>
  <c r="BH27" i="2"/>
  <c r="BH27" i="4" s="1"/>
  <c r="BD27" i="2"/>
  <c r="AZ27" i="2"/>
  <c r="AZ27" i="4" s="1"/>
  <c r="AV27" i="2"/>
  <c r="AR27" i="2"/>
  <c r="AR27" i="4" s="1"/>
  <c r="AN27" i="2"/>
  <c r="AJ27" i="2"/>
  <c r="AJ27" i="4" s="1"/>
  <c r="AF27" i="2"/>
  <c r="BK27" i="2"/>
  <c r="BK27" i="4" s="1"/>
  <c r="BG27" i="2"/>
  <c r="BC27" i="2"/>
  <c r="AY27" i="2"/>
  <c r="AU27" i="2"/>
  <c r="AU27" i="4" s="1"/>
  <c r="AQ27" i="2"/>
  <c r="AM27" i="2"/>
  <c r="AI27" i="2"/>
  <c r="AE27" i="2"/>
  <c r="AE27" i="4" s="1"/>
  <c r="BJ27" i="2"/>
  <c r="BB27" i="2"/>
  <c r="BB27" i="4" s="1"/>
  <c r="AT27" i="2"/>
  <c r="AL27" i="2"/>
  <c r="AD27" i="2"/>
  <c r="BF27" i="2"/>
  <c r="BF27" i="4" s="1"/>
  <c r="AX27" i="2"/>
  <c r="AP27" i="2"/>
  <c r="AH27" i="2"/>
  <c r="BE27" i="2"/>
  <c r="AW27" i="2"/>
  <c r="AO27" i="2"/>
  <c r="AO27" i="4" s="1"/>
  <c r="AG27" i="2"/>
  <c r="AK27" i="2"/>
  <c r="BA27" i="2"/>
  <c r="AS27" i="2"/>
  <c r="AS27" i="4" s="1"/>
  <c r="AC27" i="2"/>
  <c r="BI27" i="2"/>
  <c r="BI27" i="4" s="1"/>
  <c r="AB27" i="4"/>
  <c r="AG94" i="12"/>
  <c r="BJ25" i="2"/>
  <c r="BF25" i="2"/>
  <c r="BF25" i="4" s="1"/>
  <c r="BB25" i="2"/>
  <c r="AX25" i="2"/>
  <c r="AT25" i="2"/>
  <c r="AP25" i="2"/>
  <c r="AL25" i="2"/>
  <c r="AH25" i="2"/>
  <c r="AD25" i="2"/>
  <c r="BI25" i="2"/>
  <c r="BE25" i="2"/>
  <c r="BA25" i="2"/>
  <c r="BA25" i="4" s="1"/>
  <c r="AW25" i="2"/>
  <c r="AS25" i="2"/>
  <c r="AO25" i="2"/>
  <c r="AK25" i="2"/>
  <c r="AK25" i="4" s="1"/>
  <c r="AG25" i="2"/>
  <c r="AC25" i="2"/>
  <c r="BH25" i="2"/>
  <c r="AZ25" i="2"/>
  <c r="AZ25" i="4" s="1"/>
  <c r="AR25" i="2"/>
  <c r="AJ25" i="2"/>
  <c r="AJ25" i="4" s="1"/>
  <c r="BD25" i="2"/>
  <c r="AV25" i="2"/>
  <c r="AV25" i="4" s="1"/>
  <c r="AN25" i="2"/>
  <c r="AF25" i="2"/>
  <c r="AF25" i="4" s="1"/>
  <c r="BK25" i="2"/>
  <c r="BC25" i="2"/>
  <c r="BC25" i="4" s="1"/>
  <c r="AU25" i="2"/>
  <c r="AM25" i="2"/>
  <c r="AM25" i="4" s="1"/>
  <c r="AE25" i="2"/>
  <c r="AQ25" i="2"/>
  <c r="AQ25" i="4" s="1"/>
  <c r="BG25" i="2"/>
  <c r="AY25" i="2"/>
  <c r="AY25" i="4" s="1"/>
  <c r="AI25" i="2"/>
  <c r="AB25" i="4"/>
  <c r="AG92" i="12"/>
  <c r="M24" i="2"/>
  <c r="N24" i="4"/>
  <c r="U23" i="2"/>
  <c r="V23" i="4"/>
  <c r="BJ21" i="2"/>
  <c r="BJ21" i="4" s="1"/>
  <c r="BF21" i="2"/>
  <c r="BB21" i="2"/>
  <c r="AX21" i="2"/>
  <c r="AT21" i="2"/>
  <c r="AP21" i="2"/>
  <c r="BG21" i="2"/>
  <c r="BG21" i="4" s="1"/>
  <c r="BA21" i="2"/>
  <c r="AV21" i="2"/>
  <c r="AQ21" i="2"/>
  <c r="AL21" i="2"/>
  <c r="AH21" i="2"/>
  <c r="AD21" i="2"/>
  <c r="AD21" i="4" s="1"/>
  <c r="BI21" i="2"/>
  <c r="BD21" i="2"/>
  <c r="BD21" i="4" s="1"/>
  <c r="AY21" i="2"/>
  <c r="AS21" i="2"/>
  <c r="AS21" i="4" s="1"/>
  <c r="AN21" i="2"/>
  <c r="AJ21" i="2"/>
  <c r="AJ21" i="4" s="1"/>
  <c r="AF21" i="2"/>
  <c r="BH21" i="2"/>
  <c r="BH21" i="4" s="1"/>
  <c r="BC21" i="2"/>
  <c r="AW21" i="2"/>
  <c r="AW21" i="4" s="1"/>
  <c r="AR21" i="2"/>
  <c r="AM21" i="2"/>
  <c r="AM21" i="4" s="1"/>
  <c r="AI21" i="2"/>
  <c r="AE21" i="2"/>
  <c r="AE21" i="4" s="1"/>
  <c r="BE21" i="2"/>
  <c r="AK21" i="2"/>
  <c r="AK21" i="4" s="1"/>
  <c r="AU21" i="2"/>
  <c r="AC21" i="2"/>
  <c r="AC21" i="4" s="1"/>
  <c r="BK21" i="2"/>
  <c r="AO21" i="2"/>
  <c r="AO21" i="4" s="1"/>
  <c r="AZ21" i="2"/>
  <c r="AG21" i="2"/>
  <c r="AG21" i="4" s="1"/>
  <c r="AB21" i="4"/>
  <c r="AG88" i="12"/>
  <c r="M20" i="2"/>
  <c r="N20" i="4"/>
  <c r="Y16" i="2"/>
  <c r="Z16" i="4"/>
  <c r="BK13" i="2"/>
  <c r="BG13" i="2"/>
  <c r="BG13" i="4" s="1"/>
  <c r="BC13" i="2"/>
  <c r="AY13" i="2"/>
  <c r="AU13" i="2"/>
  <c r="AQ13" i="2"/>
  <c r="AQ13" i="4" s="1"/>
  <c r="AM13" i="2"/>
  <c r="AI13" i="2"/>
  <c r="AI13" i="4" s="1"/>
  <c r="AE13" i="2"/>
  <c r="BI13" i="2"/>
  <c r="BI13" i="4" s="1"/>
  <c r="BE13" i="2"/>
  <c r="BA13" i="2"/>
  <c r="AW13" i="2"/>
  <c r="AS13" i="2"/>
  <c r="AS13" i="4" s="1"/>
  <c r="AO13" i="2"/>
  <c r="AK13" i="2"/>
  <c r="AK13" i="4" s="1"/>
  <c r="AG13" i="2"/>
  <c r="AC13" i="2"/>
  <c r="AC13" i="4" s="1"/>
  <c r="BH13" i="2"/>
  <c r="BD13" i="2"/>
  <c r="BD13" i="4" s="1"/>
  <c r="AZ13" i="2"/>
  <c r="AV13" i="2"/>
  <c r="AV13" i="4" s="1"/>
  <c r="AR13" i="2"/>
  <c r="AN13" i="2"/>
  <c r="AJ13" i="2"/>
  <c r="AF13" i="2"/>
  <c r="AF13" i="4" s="1"/>
  <c r="BJ13" i="2"/>
  <c r="AT13" i="2"/>
  <c r="AD13" i="2"/>
  <c r="AP13" i="2"/>
  <c r="BB13" i="2"/>
  <c r="AL13" i="2"/>
  <c r="AX13" i="2"/>
  <c r="AH13" i="2"/>
  <c r="BF13" i="2"/>
  <c r="AB13" i="4"/>
  <c r="AG80" i="12"/>
  <c r="BJ11" i="2"/>
  <c r="AY11" i="2"/>
  <c r="AI11" i="2"/>
  <c r="AI11" i="4" s="1"/>
  <c r="BG11" i="2"/>
  <c r="AQ11" i="2"/>
  <c r="AQ11" i="4" s="1"/>
  <c r="BC11" i="2"/>
  <c r="AM11" i="2"/>
  <c r="AM11" i="4" s="1"/>
  <c r="BK11" i="2"/>
  <c r="AU11" i="2"/>
  <c r="AU11" i="4" s="1"/>
  <c r="AE11" i="2"/>
  <c r="AJ11" i="2"/>
  <c r="AZ11" i="2"/>
  <c r="AG11" i="2"/>
  <c r="AG11" i="4" s="1"/>
  <c r="AW11" i="2"/>
  <c r="AD11" i="2"/>
  <c r="AD11" i="4" s="1"/>
  <c r="AT11" i="2"/>
  <c r="AR11" i="2"/>
  <c r="AR11" i="4" s="1"/>
  <c r="BH11" i="2"/>
  <c r="AO11" i="2"/>
  <c r="AO11" i="4" s="1"/>
  <c r="BE11" i="2"/>
  <c r="AL11" i="2"/>
  <c r="BB11" i="2"/>
  <c r="AB11" i="4"/>
  <c r="AF11" i="2"/>
  <c r="AV11" i="2"/>
  <c r="AV11" i="4" s="1"/>
  <c r="AC11" i="2"/>
  <c r="AS11" i="2"/>
  <c r="AS11" i="4" s="1"/>
  <c r="BI11" i="2"/>
  <c r="AP11" i="2"/>
  <c r="BF11" i="2"/>
  <c r="AK11" i="2"/>
  <c r="AK11" i="4" s="1"/>
  <c r="AG78" i="12"/>
  <c r="AH11" i="2"/>
  <c r="BA11" i="2"/>
  <c r="AN11" i="2"/>
  <c r="BD11" i="2"/>
  <c r="AX11" i="2"/>
  <c r="Z17" i="2"/>
  <c r="Z17" i="4" s="1"/>
  <c r="Y9" i="2"/>
  <c r="Z9" i="4"/>
  <c r="Y7" i="2"/>
  <c r="Y7" i="4" s="1"/>
  <c r="Z7" i="4"/>
  <c r="K28" i="2"/>
  <c r="L28" i="4"/>
  <c r="K16" i="2"/>
  <c r="L16" i="4"/>
  <c r="BJ5" i="2"/>
  <c r="BJ5" i="4" s="1"/>
  <c r="BC5" i="2"/>
  <c r="BC5" i="4" s="1"/>
  <c r="AM5" i="2"/>
  <c r="AM5" i="4" s="1"/>
  <c r="BG5" i="2"/>
  <c r="BG5" i="4" s="1"/>
  <c r="AQ5" i="2"/>
  <c r="AQ5" i="4" s="1"/>
  <c r="AU5" i="2"/>
  <c r="AU5" i="4" s="1"/>
  <c r="BK5" i="2"/>
  <c r="BK5" i="4" s="1"/>
  <c r="AE5" i="2"/>
  <c r="AE5" i="4" s="1"/>
  <c r="AY5" i="2"/>
  <c r="AY5" i="4" s="1"/>
  <c r="AI5" i="2"/>
  <c r="AI5" i="4" s="1"/>
  <c r="AR5" i="2"/>
  <c r="AR5" i="4" s="1"/>
  <c r="BH5" i="2"/>
  <c r="BH5" i="4" s="1"/>
  <c r="AO5" i="2"/>
  <c r="AO5" i="4" s="1"/>
  <c r="BE5" i="2"/>
  <c r="BE5" i="4" s="1"/>
  <c r="AL5" i="2"/>
  <c r="AL5" i="4" s="1"/>
  <c r="BB5" i="2"/>
  <c r="BB5" i="4" s="1"/>
  <c r="AJ5" i="2"/>
  <c r="AJ5" i="4" s="1"/>
  <c r="AZ5" i="2"/>
  <c r="AZ5" i="4" s="1"/>
  <c r="AG5" i="2"/>
  <c r="AG5" i="4" s="1"/>
  <c r="AW5" i="2"/>
  <c r="AW5" i="4" s="1"/>
  <c r="AD5" i="2"/>
  <c r="AD5" i="4" s="1"/>
  <c r="AT5" i="2"/>
  <c r="AT5" i="4" s="1"/>
  <c r="AN5" i="2"/>
  <c r="AN5" i="4" s="1"/>
  <c r="BD5" i="2"/>
  <c r="BD5" i="4" s="1"/>
  <c r="AK5" i="2"/>
  <c r="AK5" i="4" s="1"/>
  <c r="BA5" i="2"/>
  <c r="BA5" i="4" s="1"/>
  <c r="AH5" i="2"/>
  <c r="AH5" i="4" s="1"/>
  <c r="AX5" i="2"/>
  <c r="AX5" i="4" s="1"/>
  <c r="AC5" i="2"/>
  <c r="AC5" i="4" s="1"/>
  <c r="BF5" i="2"/>
  <c r="BF5" i="4" s="1"/>
  <c r="AF5" i="2"/>
  <c r="AF5" i="4" s="1"/>
  <c r="AG72" i="12"/>
  <c r="AS5" i="2"/>
  <c r="AS5" i="4" s="1"/>
  <c r="AB5" i="4"/>
  <c r="BI5" i="2"/>
  <c r="BI5" i="4" s="1"/>
  <c r="AV5" i="2"/>
  <c r="AV5" i="4" s="1"/>
  <c r="AP5" i="2"/>
  <c r="AP5" i="4" s="1"/>
  <c r="Y19" i="2"/>
  <c r="Y19" i="4" s="1"/>
  <c r="Z19" i="4"/>
  <c r="V8" i="2"/>
  <c r="W8" i="4"/>
  <c r="V6" i="2"/>
  <c r="W6" i="4"/>
  <c r="BI28" i="2"/>
  <c r="BE28" i="2"/>
  <c r="BA28" i="2"/>
  <c r="AW28" i="2"/>
  <c r="AW28" i="4" s="1"/>
  <c r="AS28" i="2"/>
  <c r="AO28" i="2"/>
  <c r="AK28" i="2"/>
  <c r="AG28" i="2"/>
  <c r="AG28" i="4" s="1"/>
  <c r="AC28" i="2"/>
  <c r="BH28" i="2"/>
  <c r="BH28" i="4" s="1"/>
  <c r="BD28" i="2"/>
  <c r="AZ28" i="2"/>
  <c r="AV28" i="2"/>
  <c r="AR28" i="2"/>
  <c r="AR28" i="4" s="1"/>
  <c r="AN28" i="2"/>
  <c r="AJ28" i="2"/>
  <c r="AF28" i="2"/>
  <c r="BG28" i="2"/>
  <c r="BG28" i="4" s="1"/>
  <c r="AY28" i="2"/>
  <c r="AQ28" i="2"/>
  <c r="AQ28" i="4" s="1"/>
  <c r="AI28" i="2"/>
  <c r="BK28" i="2"/>
  <c r="BK28" i="4" s="1"/>
  <c r="BC28" i="2"/>
  <c r="AU28" i="2"/>
  <c r="AU28" i="4" s="1"/>
  <c r="AM28" i="2"/>
  <c r="AE28" i="2"/>
  <c r="BJ28" i="2"/>
  <c r="BB28" i="2"/>
  <c r="BB28" i="4" s="1"/>
  <c r="AT28" i="2"/>
  <c r="AL28" i="2"/>
  <c r="AL28" i="4" s="1"/>
  <c r="AD28" i="2"/>
  <c r="AH28" i="2"/>
  <c r="AH28" i="4" s="1"/>
  <c r="AX28" i="2"/>
  <c r="AP28" i="2"/>
  <c r="AP28" i="4" s="1"/>
  <c r="BF28" i="2"/>
  <c r="AB28" i="4"/>
  <c r="AG95" i="12"/>
  <c r="BK18" i="2"/>
  <c r="BG18" i="2"/>
  <c r="BC18" i="2"/>
  <c r="BC18" i="4" s="1"/>
  <c r="AY18" i="2"/>
  <c r="AU18" i="2"/>
  <c r="AU18" i="4" s="1"/>
  <c r="AQ18" i="2"/>
  <c r="AM18" i="2"/>
  <c r="AM18" i="4" s="1"/>
  <c r="AI18" i="2"/>
  <c r="AE18" i="2"/>
  <c r="AE18" i="4" s="1"/>
  <c r="BH18" i="2"/>
  <c r="BD18" i="2"/>
  <c r="AZ18" i="2"/>
  <c r="AV18" i="2"/>
  <c r="AV18" i="4" s="1"/>
  <c r="AR18" i="2"/>
  <c r="AN18" i="2"/>
  <c r="AJ18" i="2"/>
  <c r="AF18" i="2"/>
  <c r="BE18" i="2"/>
  <c r="AW18" i="2"/>
  <c r="AW18" i="4" s="1"/>
  <c r="AO18" i="2"/>
  <c r="AG18" i="2"/>
  <c r="AG18" i="4" s="1"/>
  <c r="BI18" i="2"/>
  <c r="BA18" i="2"/>
  <c r="BA18" i="4" s="1"/>
  <c r="AS18" i="2"/>
  <c r="AK18" i="2"/>
  <c r="AK18" i="4" s="1"/>
  <c r="AC18" i="2"/>
  <c r="BF18" i="2"/>
  <c r="BF18" i="4" s="1"/>
  <c r="AX18" i="2"/>
  <c r="AP18" i="2"/>
  <c r="AP18" i="4" s="1"/>
  <c r="AH18" i="2"/>
  <c r="BB18" i="2"/>
  <c r="BB18" i="4" s="1"/>
  <c r="AL18" i="2"/>
  <c r="BJ18" i="2"/>
  <c r="BJ18" i="4" s="1"/>
  <c r="AD18" i="2"/>
  <c r="AT18" i="2"/>
  <c r="AT18" i="4" s="1"/>
  <c r="AB18" i="4"/>
  <c r="AG85" i="12"/>
  <c r="BI16" i="2"/>
  <c r="BE16" i="2"/>
  <c r="BE16" i="4" s="1"/>
  <c r="BA16" i="2"/>
  <c r="AW16" i="2"/>
  <c r="AW16" i="4" s="1"/>
  <c r="AS16" i="2"/>
  <c r="BJ16" i="2"/>
  <c r="BJ16" i="4" s="1"/>
  <c r="BF16" i="2"/>
  <c r="BB16" i="2"/>
  <c r="BB16" i="4" s="1"/>
  <c r="AX16" i="2"/>
  <c r="BK16" i="2"/>
  <c r="BK16" i="4" s="1"/>
  <c r="BC16" i="2"/>
  <c r="AU16" i="2"/>
  <c r="AU16" i="4" s="1"/>
  <c r="AP16" i="2"/>
  <c r="AL16" i="2"/>
  <c r="AL16" i="4" s="1"/>
  <c r="AH16" i="2"/>
  <c r="AD16" i="2"/>
  <c r="BG16" i="2"/>
  <c r="AY16" i="2"/>
  <c r="AY16" i="4" s="1"/>
  <c r="AR16" i="2"/>
  <c r="AN16" i="2"/>
  <c r="AN16" i="4" s="1"/>
  <c r="AJ16" i="2"/>
  <c r="AF16" i="2"/>
  <c r="BD16" i="2"/>
  <c r="AV16" i="2"/>
  <c r="AV16" i="4" s="1"/>
  <c r="AQ16" i="2"/>
  <c r="AM16" i="2"/>
  <c r="AM16" i="4" s="1"/>
  <c r="AI16" i="2"/>
  <c r="AE16" i="2"/>
  <c r="AE16" i="4" s="1"/>
  <c r="BH16" i="2"/>
  <c r="AK16" i="2"/>
  <c r="AK16" i="4" s="1"/>
  <c r="AG16" i="2"/>
  <c r="AT16" i="2"/>
  <c r="AC16" i="2"/>
  <c r="AO16" i="2"/>
  <c r="AO16" i="4" s="1"/>
  <c r="AZ16" i="2"/>
  <c r="AB16" i="4"/>
  <c r="AG83" i="12"/>
  <c r="Y14" i="2"/>
  <c r="Z14" i="4"/>
  <c r="AB17" i="2"/>
  <c r="AA17" i="4"/>
  <c r="BK7" i="2"/>
  <c r="BK7" i="4" s="1"/>
  <c r="AF7" i="2"/>
  <c r="AF7" i="4" s="1"/>
  <c r="AV7" i="2"/>
  <c r="AV7" i="4" s="1"/>
  <c r="AC7" i="2"/>
  <c r="AC7" i="4" s="1"/>
  <c r="AS7" i="2"/>
  <c r="AS7" i="4" s="1"/>
  <c r="BI7" i="2"/>
  <c r="BI7" i="4" s="1"/>
  <c r="AP7" i="2"/>
  <c r="AP7" i="4" s="1"/>
  <c r="BF7" i="2"/>
  <c r="BF7" i="4" s="1"/>
  <c r="AM7" i="2"/>
  <c r="AM7" i="4" s="1"/>
  <c r="BC7" i="2"/>
  <c r="BC7" i="4" s="1"/>
  <c r="AN7" i="2"/>
  <c r="AN7" i="4" s="1"/>
  <c r="BD7" i="2"/>
  <c r="BD7" i="4" s="1"/>
  <c r="AK7" i="2"/>
  <c r="AK7" i="4" s="1"/>
  <c r="BA7" i="2"/>
  <c r="BA7" i="4" s="1"/>
  <c r="AH7" i="2"/>
  <c r="AH7" i="4" s="1"/>
  <c r="AX7" i="2"/>
  <c r="AX7" i="4" s="1"/>
  <c r="AE7" i="2"/>
  <c r="AE7" i="4" s="1"/>
  <c r="AU7" i="2"/>
  <c r="AU7" i="4" s="1"/>
  <c r="AB7" i="4"/>
  <c r="AR7" i="2"/>
  <c r="AR7" i="4" s="1"/>
  <c r="BH7" i="2"/>
  <c r="BH7" i="4" s="1"/>
  <c r="AO7" i="2"/>
  <c r="AO7" i="4" s="1"/>
  <c r="BE7" i="2"/>
  <c r="BE7" i="4" s="1"/>
  <c r="AL7" i="2"/>
  <c r="AL7" i="4" s="1"/>
  <c r="BB7" i="2"/>
  <c r="BB7" i="4" s="1"/>
  <c r="AI7" i="2"/>
  <c r="AI7" i="4" s="1"/>
  <c r="AY7" i="2"/>
  <c r="AY7" i="4" s="1"/>
  <c r="AJ7" i="2"/>
  <c r="AJ7" i="4" s="1"/>
  <c r="AD7" i="2"/>
  <c r="AD7" i="4" s="1"/>
  <c r="BG7" i="2"/>
  <c r="BG7" i="4" s="1"/>
  <c r="AG74" i="12"/>
  <c r="AG7" i="2"/>
  <c r="AG7" i="4" s="1"/>
  <c r="AZ7" i="2"/>
  <c r="AZ7" i="4" s="1"/>
  <c r="AT7" i="2"/>
  <c r="AT7" i="4" s="1"/>
  <c r="BJ7" i="2"/>
  <c r="BJ7" i="4" s="1"/>
  <c r="AW7" i="2"/>
  <c r="AW7" i="4" s="1"/>
  <c r="AQ7" i="2"/>
  <c r="AQ7" i="4" s="1"/>
  <c r="K25" i="2"/>
  <c r="L25" i="4"/>
  <c r="W4" i="2"/>
  <c r="X4" i="4"/>
  <c r="W18" i="2"/>
  <c r="X18" i="4"/>
  <c r="BH6" i="2"/>
  <c r="BH6" i="4" s="1"/>
  <c r="BI6" i="2"/>
  <c r="BI6" i="4" s="1"/>
  <c r="BC6" i="2"/>
  <c r="BC6" i="4" s="1"/>
  <c r="AX6" i="2"/>
  <c r="AX6" i="4" s="1"/>
  <c r="AS6" i="2"/>
  <c r="AS6" i="4" s="1"/>
  <c r="AM6" i="2"/>
  <c r="AM6" i="4" s="1"/>
  <c r="AH6" i="2"/>
  <c r="AH6" i="4" s="1"/>
  <c r="AC6" i="2"/>
  <c r="AC6" i="4" s="1"/>
  <c r="BK6" i="2"/>
  <c r="BK6" i="4" s="1"/>
  <c r="BJ6" i="2"/>
  <c r="BJ6" i="4" s="1"/>
  <c r="BE6" i="2"/>
  <c r="BE6" i="4" s="1"/>
  <c r="AY6" i="2"/>
  <c r="AY6" i="4" s="1"/>
  <c r="AT6" i="2"/>
  <c r="AT6" i="4" s="1"/>
  <c r="AO6" i="2"/>
  <c r="AO6" i="4" s="1"/>
  <c r="AI6" i="2"/>
  <c r="AI6" i="4" s="1"/>
  <c r="AD6" i="2"/>
  <c r="AD6" i="4" s="1"/>
  <c r="BA6" i="2"/>
  <c r="BA6" i="4" s="1"/>
  <c r="AP6" i="2"/>
  <c r="AP6" i="4" s="1"/>
  <c r="AE6" i="2"/>
  <c r="AE6" i="4" s="1"/>
  <c r="AW6" i="2"/>
  <c r="AW6" i="4" s="1"/>
  <c r="BF6" i="2"/>
  <c r="BF6" i="4" s="1"/>
  <c r="AU6" i="2"/>
  <c r="AU6" i="4" s="1"/>
  <c r="AK6" i="2"/>
  <c r="AK6" i="4" s="1"/>
  <c r="BB6" i="2"/>
  <c r="BB6" i="4" s="1"/>
  <c r="AQ6" i="2"/>
  <c r="AQ6" i="4" s="1"/>
  <c r="AG6" i="2"/>
  <c r="AG6" i="4" s="1"/>
  <c r="BG6" i="2"/>
  <c r="BG6" i="4" s="1"/>
  <c r="AL6" i="2"/>
  <c r="AL6" i="4" s="1"/>
  <c r="AN6" i="2"/>
  <c r="AN6" i="4" s="1"/>
  <c r="BD6" i="2"/>
  <c r="BD6" i="4" s="1"/>
  <c r="AF6" i="2"/>
  <c r="AF6" i="4" s="1"/>
  <c r="AV6" i="2"/>
  <c r="AV6" i="4" s="1"/>
  <c r="AB6" i="4"/>
  <c r="AJ6" i="2"/>
  <c r="AJ6" i="4" s="1"/>
  <c r="AZ6" i="2"/>
  <c r="AZ6" i="4" s="1"/>
  <c r="AR6" i="2"/>
  <c r="AR6" i="4" s="1"/>
  <c r="AG73" i="12"/>
  <c r="BB2" i="2"/>
  <c r="BB2" i="4" s="1"/>
  <c r="AL2" i="2"/>
  <c r="AL2" i="4" s="1"/>
  <c r="BJ2" i="2"/>
  <c r="BJ2" i="4" s="1"/>
  <c r="AT2" i="2"/>
  <c r="AT2" i="4" s="1"/>
  <c r="AD2" i="2"/>
  <c r="AD2" i="4" s="1"/>
  <c r="BF2" i="2"/>
  <c r="BF2" i="4" s="1"/>
  <c r="AP2" i="2"/>
  <c r="AP2" i="4" s="1"/>
  <c r="AX2" i="2"/>
  <c r="AX2" i="4" s="1"/>
  <c r="BK2" i="2"/>
  <c r="BK2" i="4" s="1"/>
  <c r="AH2" i="2"/>
  <c r="AH2" i="4" s="1"/>
  <c r="K11" i="2"/>
  <c r="L11" i="4"/>
  <c r="L15" i="2"/>
  <c r="M15" i="4"/>
  <c r="L13" i="2"/>
  <c r="M13" i="4"/>
  <c r="BI24" i="2"/>
  <c r="BI24" i="4" s="1"/>
  <c r="BE24" i="2"/>
  <c r="BA24" i="2"/>
  <c r="BA24" i="4" s="1"/>
  <c r="AW24" i="2"/>
  <c r="AS24" i="2"/>
  <c r="AS24" i="4" s="1"/>
  <c r="AO24" i="2"/>
  <c r="AK24" i="2"/>
  <c r="AK24" i="4" s="1"/>
  <c r="AG24" i="2"/>
  <c r="AC24" i="2"/>
  <c r="AC24" i="4" s="1"/>
  <c r="BH24" i="2"/>
  <c r="BD24" i="2"/>
  <c r="BD24" i="4" s="1"/>
  <c r="AZ24" i="2"/>
  <c r="AV24" i="2"/>
  <c r="AR24" i="2"/>
  <c r="AN24" i="2"/>
  <c r="AN24" i="4" s="1"/>
  <c r="AJ24" i="2"/>
  <c r="AF24" i="2"/>
  <c r="BK24" i="2"/>
  <c r="BC24" i="2"/>
  <c r="BC24" i="4" s="1"/>
  <c r="AU24" i="2"/>
  <c r="AM24" i="2"/>
  <c r="AM24" i="4" s="1"/>
  <c r="AE24" i="2"/>
  <c r="BG24" i="2"/>
  <c r="BG24" i="4" s="1"/>
  <c r="AY24" i="2"/>
  <c r="AQ24" i="2"/>
  <c r="AQ24" i="4" s="1"/>
  <c r="AI24" i="2"/>
  <c r="BF24" i="2"/>
  <c r="AX24" i="2"/>
  <c r="AP24" i="2"/>
  <c r="AP24" i="4" s="1"/>
  <c r="AH24" i="2"/>
  <c r="AT24" i="2"/>
  <c r="BJ24" i="2"/>
  <c r="AD24" i="2"/>
  <c r="AD24" i="4" s="1"/>
  <c r="BB24" i="2"/>
  <c r="AL24" i="2"/>
  <c r="AB24" i="4"/>
  <c r="AG91" i="12"/>
  <c r="BH23" i="2"/>
  <c r="BD23" i="2"/>
  <c r="BD23" i="4" s="1"/>
  <c r="AZ23" i="2"/>
  <c r="AV23" i="2"/>
  <c r="AV23" i="4" s="1"/>
  <c r="AR23" i="2"/>
  <c r="AN23" i="2"/>
  <c r="AN23" i="4" s="1"/>
  <c r="AJ23" i="2"/>
  <c r="AF23" i="2"/>
  <c r="AF23" i="4" s="1"/>
  <c r="BK23" i="2"/>
  <c r="BG23" i="2"/>
  <c r="BC23" i="2"/>
  <c r="AY23" i="2"/>
  <c r="AY23" i="4" s="1"/>
  <c r="AU23" i="2"/>
  <c r="AQ23" i="2"/>
  <c r="AM23" i="2"/>
  <c r="AI23" i="2"/>
  <c r="AI23" i="4" s="1"/>
  <c r="AE23" i="2"/>
  <c r="BF23" i="2"/>
  <c r="BF23" i="4" s="1"/>
  <c r="AX23" i="2"/>
  <c r="AP23" i="2"/>
  <c r="AP23" i="4" s="1"/>
  <c r="AH23" i="2"/>
  <c r="BJ23" i="2"/>
  <c r="BJ23" i="4" s="1"/>
  <c r="BB23" i="2"/>
  <c r="AT23" i="2"/>
  <c r="AT23" i="4" s="1"/>
  <c r="AL23" i="2"/>
  <c r="AD23" i="2"/>
  <c r="AD23" i="4" s="1"/>
  <c r="BI23" i="2"/>
  <c r="BA23" i="2"/>
  <c r="BA23" i="4" s="1"/>
  <c r="AS23" i="2"/>
  <c r="AK23" i="2"/>
  <c r="AK23" i="4" s="1"/>
  <c r="AC23" i="2"/>
  <c r="AW23" i="2"/>
  <c r="AW23" i="4" s="1"/>
  <c r="AG23" i="2"/>
  <c r="BE23" i="2"/>
  <c r="BE23" i="4" s="1"/>
  <c r="AO23" i="2"/>
  <c r="AB23" i="4"/>
  <c r="AG90" i="12"/>
  <c r="BI20" i="2"/>
  <c r="BI20" i="4" s="1"/>
  <c r="BE20" i="2"/>
  <c r="BA20" i="2"/>
  <c r="BA20" i="4" s="1"/>
  <c r="AW20" i="2"/>
  <c r="AS20" i="2"/>
  <c r="AS20" i="4" s="1"/>
  <c r="AO20" i="2"/>
  <c r="AK20" i="2"/>
  <c r="AK20" i="4" s="1"/>
  <c r="AG20" i="2"/>
  <c r="AC20" i="2"/>
  <c r="AC20" i="4" s="1"/>
  <c r="BK20" i="2"/>
  <c r="BG20" i="2"/>
  <c r="BG20" i="4" s="1"/>
  <c r="BC20" i="2"/>
  <c r="AY20" i="2"/>
  <c r="AY20" i="4" s="1"/>
  <c r="AU20" i="2"/>
  <c r="BJ20" i="2"/>
  <c r="BJ20" i="4" s="1"/>
  <c r="BF20" i="2"/>
  <c r="BB20" i="2"/>
  <c r="BB20" i="4" s="1"/>
  <c r="AX20" i="2"/>
  <c r="AT20" i="2"/>
  <c r="AT20" i="4" s="1"/>
  <c r="AP20" i="2"/>
  <c r="AL20" i="2"/>
  <c r="AL20" i="4" s="1"/>
  <c r="AH20" i="2"/>
  <c r="AD20" i="2"/>
  <c r="AD20" i="4" s="1"/>
  <c r="BD20" i="2"/>
  <c r="AQ20" i="2"/>
  <c r="AI20" i="2"/>
  <c r="AV20" i="2"/>
  <c r="AM20" i="2"/>
  <c r="AE20" i="2"/>
  <c r="AE20" i="4" s="1"/>
  <c r="BH20" i="2"/>
  <c r="AR20" i="2"/>
  <c r="AR20" i="4" s="1"/>
  <c r="AJ20" i="2"/>
  <c r="AZ20" i="2"/>
  <c r="AF20" i="2"/>
  <c r="AN20" i="2"/>
  <c r="AN20" i="4" s="1"/>
  <c r="AB20" i="4"/>
  <c r="AG87" i="12"/>
  <c r="BH12" i="2"/>
  <c r="BG12" i="2"/>
  <c r="BG12" i="4" s="1"/>
  <c r="BB12" i="2"/>
  <c r="AW12" i="2"/>
  <c r="AW12" i="4" s="1"/>
  <c r="AQ12" i="2"/>
  <c r="AL12" i="2"/>
  <c r="AL12" i="4" s="1"/>
  <c r="AG12" i="2"/>
  <c r="BJ12" i="2"/>
  <c r="BJ12" i="4" s="1"/>
  <c r="BE12" i="2"/>
  <c r="AY12" i="2"/>
  <c r="AY12" i="4" s="1"/>
  <c r="AT12" i="2"/>
  <c r="AO12" i="2"/>
  <c r="AO12" i="4" s="1"/>
  <c r="AI12" i="2"/>
  <c r="AD12" i="2"/>
  <c r="AD12" i="4" s="1"/>
  <c r="BI12" i="2"/>
  <c r="BC12" i="2"/>
  <c r="BC12" i="4" s="1"/>
  <c r="AX12" i="2"/>
  <c r="AS12" i="2"/>
  <c r="AS12" i="4" s="1"/>
  <c r="AM12" i="2"/>
  <c r="AH12" i="2"/>
  <c r="AH12" i="4" s="1"/>
  <c r="AC12" i="2"/>
  <c r="AU12" i="2"/>
  <c r="AU12" i="4" s="1"/>
  <c r="BK12" i="2"/>
  <c r="BF12" i="2"/>
  <c r="AK12" i="2"/>
  <c r="BA12" i="2"/>
  <c r="BA12" i="4" s="1"/>
  <c r="AE12" i="2"/>
  <c r="AP12" i="2"/>
  <c r="AF12" i="2"/>
  <c r="AV12" i="2"/>
  <c r="AN12" i="2"/>
  <c r="BD12" i="2"/>
  <c r="BD12" i="4" s="1"/>
  <c r="AB12" i="4"/>
  <c r="AR12" i="2"/>
  <c r="AJ12" i="2"/>
  <c r="AZ12" i="2"/>
  <c r="AZ12" i="4" s="1"/>
  <c r="AG79" i="12"/>
  <c r="BH9" i="2"/>
  <c r="BH9" i="4" s="1"/>
  <c r="BG9" i="2"/>
  <c r="BB9" i="2"/>
  <c r="BB9" i="4" s="1"/>
  <c r="AW9" i="2"/>
  <c r="AQ9" i="2"/>
  <c r="AQ9" i="4" s="1"/>
  <c r="AL9" i="2"/>
  <c r="AG9" i="2"/>
  <c r="AG9" i="4" s="1"/>
  <c r="BJ9" i="2"/>
  <c r="BE9" i="2"/>
  <c r="BE9" i="4" s="1"/>
  <c r="AY9" i="2"/>
  <c r="AT9" i="2"/>
  <c r="AT9" i="4" s="1"/>
  <c r="AO9" i="2"/>
  <c r="AI9" i="2"/>
  <c r="AI9" i="4" s="1"/>
  <c r="AD9" i="2"/>
  <c r="BI9" i="2"/>
  <c r="BI9" i="4" s="1"/>
  <c r="BC9" i="2"/>
  <c r="AX9" i="2"/>
  <c r="AS9" i="2"/>
  <c r="AM9" i="2"/>
  <c r="AM9" i="4" s="1"/>
  <c r="AH9" i="2"/>
  <c r="AC9" i="2"/>
  <c r="AC9" i="4" s="1"/>
  <c r="AU9" i="2"/>
  <c r="AP9" i="2"/>
  <c r="AP9" i="4" s="1"/>
  <c r="BF9" i="2"/>
  <c r="AK9" i="2"/>
  <c r="AK9" i="4" s="1"/>
  <c r="BK9" i="2"/>
  <c r="BA9" i="2"/>
  <c r="BA9" i="4" s="1"/>
  <c r="AE9" i="2"/>
  <c r="AR9" i="2"/>
  <c r="AR9" i="4" s="1"/>
  <c r="AJ9" i="2"/>
  <c r="AZ9" i="2"/>
  <c r="AB9" i="4"/>
  <c r="AN9" i="2"/>
  <c r="AN9" i="4" s="1"/>
  <c r="BD9" i="2"/>
  <c r="AF9" i="2"/>
  <c r="AF9" i="4" s="1"/>
  <c r="AG76" i="12"/>
  <c r="AV9" i="2"/>
  <c r="AV9" i="4" s="1"/>
  <c r="L30" i="2"/>
  <c r="L30" i="4" s="1"/>
  <c r="K2" i="2"/>
  <c r="L2" i="4"/>
  <c r="AB30" i="2"/>
  <c r="AA30" i="4"/>
  <c r="K26" i="2"/>
  <c r="L26" i="4"/>
  <c r="V7" i="2"/>
  <c r="W7" i="4"/>
  <c r="BJ29" i="2"/>
  <c r="BJ29" i="4" s="1"/>
  <c r="BF29" i="2"/>
  <c r="BB29" i="2"/>
  <c r="AX29" i="2"/>
  <c r="AT29" i="2"/>
  <c r="AT29" i="4" s="1"/>
  <c r="AP29" i="2"/>
  <c r="AL29" i="2"/>
  <c r="AL29" i="4" s="1"/>
  <c r="AH29" i="2"/>
  <c r="AD29" i="2"/>
  <c r="AD29" i="4" s="1"/>
  <c r="BI29" i="2"/>
  <c r="BE29" i="2"/>
  <c r="BE29" i="4" s="1"/>
  <c r="BA29" i="2"/>
  <c r="AW29" i="2"/>
  <c r="AW29" i="4" s="1"/>
  <c r="AS29" i="2"/>
  <c r="AO29" i="2"/>
  <c r="AO29" i="4" s="1"/>
  <c r="AK29" i="2"/>
  <c r="AG29" i="2"/>
  <c r="AG29" i="4" s="1"/>
  <c r="AC29" i="2"/>
  <c r="BD29" i="2"/>
  <c r="BD29" i="4" s="1"/>
  <c r="AV29" i="2"/>
  <c r="AN29" i="2"/>
  <c r="AN29" i="4" s="1"/>
  <c r="AF29" i="2"/>
  <c r="BH29" i="2"/>
  <c r="BH29" i="4" s="1"/>
  <c r="AZ29" i="2"/>
  <c r="AR29" i="2"/>
  <c r="AJ29" i="2"/>
  <c r="BG29" i="2"/>
  <c r="BG29" i="4" s="1"/>
  <c r="AY29" i="2"/>
  <c r="AQ29" i="2"/>
  <c r="AQ29" i="4" s="1"/>
  <c r="AI29" i="2"/>
  <c r="BK29" i="2"/>
  <c r="BK29" i="4" s="1"/>
  <c r="AE29" i="2"/>
  <c r="AU29" i="2"/>
  <c r="AU29" i="4" s="1"/>
  <c r="AM29" i="2"/>
  <c r="BC29" i="2"/>
  <c r="BC29" i="4" s="1"/>
  <c r="AB29" i="4"/>
  <c r="Y27" i="2"/>
  <c r="Z27" i="4"/>
  <c r="BH19" i="2"/>
  <c r="BH19" i="4" s="1"/>
  <c r="BD19" i="2"/>
  <c r="AZ19" i="2"/>
  <c r="AZ19" i="4" s="1"/>
  <c r="AV19" i="2"/>
  <c r="AR19" i="2"/>
  <c r="AR19" i="4" s="1"/>
  <c r="AN19" i="2"/>
  <c r="AJ19" i="2"/>
  <c r="AJ19" i="4" s="1"/>
  <c r="AF19" i="2"/>
  <c r="BI19" i="2"/>
  <c r="BI19" i="4" s="1"/>
  <c r="BE19" i="2"/>
  <c r="BA19" i="2"/>
  <c r="AW19" i="2"/>
  <c r="AS19" i="2"/>
  <c r="AS19" i="4" s="1"/>
  <c r="AO19" i="2"/>
  <c r="AK19" i="2"/>
  <c r="AG19" i="2"/>
  <c r="AC19" i="2"/>
  <c r="AC19" i="4" s="1"/>
  <c r="BJ19" i="2"/>
  <c r="BB19" i="2"/>
  <c r="BB19" i="4" s="1"/>
  <c r="AT19" i="2"/>
  <c r="AL19" i="2"/>
  <c r="AL19" i="4" s="1"/>
  <c r="AD19" i="2"/>
  <c r="BF19" i="2"/>
  <c r="BF19" i="4" s="1"/>
  <c r="AX19" i="2"/>
  <c r="AP19" i="2"/>
  <c r="AP19" i="4" s="1"/>
  <c r="AH19" i="2"/>
  <c r="BK19" i="2"/>
  <c r="BC19" i="2"/>
  <c r="AU19" i="2"/>
  <c r="AU19" i="4" s="1"/>
  <c r="AM19" i="2"/>
  <c r="AE19" i="2"/>
  <c r="AE19" i="4" s="1"/>
  <c r="AY19" i="2"/>
  <c r="AQ19" i="2"/>
  <c r="AQ19" i="4" s="1"/>
  <c r="AI19" i="2"/>
  <c r="BG19" i="2"/>
  <c r="BG19" i="4" s="1"/>
  <c r="AB19" i="4"/>
  <c r="AG86" i="12"/>
  <c r="BI15" i="2"/>
  <c r="BE15" i="2"/>
  <c r="BE15" i="4" s="1"/>
  <c r="BA15" i="2"/>
  <c r="AW15" i="2"/>
  <c r="AW15" i="4" s="1"/>
  <c r="AS15" i="2"/>
  <c r="AO15" i="2"/>
  <c r="AK15" i="2"/>
  <c r="AG15" i="2"/>
  <c r="AG15" i="4" s="1"/>
  <c r="AC15" i="2"/>
  <c r="BK15" i="2"/>
  <c r="BK15" i="4" s="1"/>
  <c r="BG15" i="2"/>
  <c r="BC15" i="2"/>
  <c r="BC15" i="4" s="1"/>
  <c r="AY15" i="2"/>
  <c r="AU15" i="2"/>
  <c r="AU15" i="4" s="1"/>
  <c r="AQ15" i="2"/>
  <c r="AM15" i="2"/>
  <c r="AM15" i="4" s="1"/>
  <c r="AI15" i="2"/>
  <c r="AE15" i="2"/>
  <c r="AE15" i="4" s="1"/>
  <c r="BJ15" i="2"/>
  <c r="BF15" i="2"/>
  <c r="BB15" i="2"/>
  <c r="AX15" i="2"/>
  <c r="AT15" i="2"/>
  <c r="AP15" i="2"/>
  <c r="AP15" i="4" s="1"/>
  <c r="AL15" i="2"/>
  <c r="AH15" i="2"/>
  <c r="AH15" i="4" s="1"/>
  <c r="AD15" i="2"/>
  <c r="BD15" i="2"/>
  <c r="BD15" i="4" s="1"/>
  <c r="AN15" i="2"/>
  <c r="AJ15" i="2"/>
  <c r="AV15" i="2"/>
  <c r="AF15" i="2"/>
  <c r="AF15" i="4" s="1"/>
  <c r="BH15" i="2"/>
  <c r="AR15" i="2"/>
  <c r="AR15" i="4" s="1"/>
  <c r="AZ15" i="2"/>
  <c r="AB15" i="4"/>
  <c r="AG82" i="12"/>
  <c r="K21" i="2"/>
  <c r="L21" i="4"/>
  <c r="K10" i="2"/>
  <c r="L10" i="4"/>
  <c r="O9" i="2"/>
  <c r="P17" i="2"/>
  <c r="P17" i="4" s="1"/>
  <c r="P9" i="4"/>
  <c r="AA425" i="19"/>
  <c r="Z399" i="19"/>
  <c r="Z258" i="19"/>
  <c r="AA174" i="19"/>
  <c r="AB118" i="19"/>
  <c r="Z119" i="19"/>
  <c r="Z146" i="19"/>
  <c r="Z35" i="19"/>
  <c r="Z453" i="19"/>
  <c r="AB285" i="19"/>
  <c r="AA258" i="19"/>
  <c r="AA230" i="19"/>
  <c r="Z174" i="19"/>
  <c r="AK231" i="19"/>
  <c r="Z118" i="19"/>
  <c r="Z90" i="19"/>
  <c r="Z91" i="19"/>
  <c r="AB8" i="19"/>
  <c r="AB146" i="19"/>
  <c r="AK146" i="19"/>
  <c r="AK91" i="19"/>
  <c r="AK35" i="19"/>
  <c r="AB425" i="19"/>
  <c r="AK453" i="19"/>
  <c r="AA453" i="19"/>
  <c r="AB453" i="19"/>
  <c r="Z285" i="19"/>
  <c r="Z313" i="19"/>
  <c r="Z286" i="19"/>
  <c r="Z230" i="19"/>
  <c r="AA231" i="19"/>
  <c r="AK175" i="19"/>
  <c r="Z7" i="19"/>
  <c r="AB34" i="19"/>
  <c r="AK62" i="19"/>
  <c r="AA146" i="19"/>
  <c r="AA91" i="19"/>
  <c r="Z425" i="19"/>
  <c r="AA399" i="19"/>
  <c r="Z398" i="19"/>
  <c r="AA286" i="19"/>
  <c r="AB313" i="19"/>
  <c r="AK313" i="19"/>
  <c r="Z202" i="19"/>
  <c r="AK202" i="19"/>
  <c r="AA175" i="19"/>
  <c r="AK119" i="19"/>
  <c r="Z34" i="19"/>
  <c r="AB35" i="19"/>
  <c r="AA62" i="19"/>
  <c r="Z8" i="19"/>
  <c r="AK8" i="19"/>
  <c r="F288" i="19"/>
  <c r="F369" i="19"/>
  <c r="E341" i="19"/>
  <c r="F342" i="19"/>
  <c r="F260" i="19"/>
  <c r="AE287" i="19"/>
  <c r="E288" i="19"/>
  <c r="F204" i="19"/>
  <c r="F121" i="19"/>
  <c r="F10" i="19"/>
  <c r="W132" i="19"/>
  <c r="W120" i="19"/>
  <c r="W111" i="19"/>
  <c r="W48" i="19"/>
  <c r="W44" i="19"/>
  <c r="W40" i="19"/>
  <c r="W36" i="19"/>
  <c r="W76" i="19"/>
  <c r="W64" i="19"/>
  <c r="W55" i="19"/>
  <c r="W51" i="19"/>
  <c r="W123" i="19"/>
  <c r="W104" i="19"/>
  <c r="W92" i="19"/>
  <c r="W58" i="19"/>
  <c r="W46" i="19"/>
  <c r="W42" i="19"/>
  <c r="W38" i="19"/>
  <c r="W21" i="19"/>
  <c r="W9" i="19"/>
  <c r="W49" i="19"/>
  <c r="W45" i="19"/>
  <c r="W47" i="19"/>
  <c r="W39" i="19"/>
  <c r="W33" i="19"/>
  <c r="W35" i="19"/>
  <c r="N4" i="19"/>
  <c r="W41" i="19"/>
  <c r="AE400" i="19"/>
  <c r="E401" i="19"/>
  <c r="E314" i="19"/>
  <c r="AE313" i="19"/>
  <c r="AE453" i="19"/>
  <c r="E454" i="19"/>
  <c r="AE425" i="19"/>
  <c r="E426" i="19"/>
  <c r="F401" i="19"/>
  <c r="F315" i="19"/>
  <c r="AE260" i="19"/>
  <c r="E261" i="19"/>
  <c r="F233" i="19"/>
  <c r="F148" i="19"/>
  <c r="F93" i="19"/>
  <c r="F37" i="19"/>
  <c r="F427" i="19"/>
  <c r="F455" i="19"/>
  <c r="F509" i="19"/>
  <c r="F482" i="19"/>
  <c r="E481" i="19"/>
  <c r="F177" i="19"/>
  <c r="F64" i="19"/>
  <c r="R52" i="16"/>
  <c r="R48" i="16"/>
  <c r="R44" i="16"/>
  <c r="R40" i="16"/>
  <c r="AD61" i="16"/>
  <c r="Z61" i="16"/>
  <c r="R57" i="16"/>
  <c r="Z54" i="16"/>
  <c r="AF24" i="16"/>
  <c r="Z62" i="16"/>
  <c r="AF20" i="16"/>
  <c r="AH8" i="16"/>
  <c r="AI8" i="16" s="1"/>
  <c r="AA23" i="16"/>
  <c r="AA13" i="16"/>
  <c r="AA9" i="16"/>
  <c r="AG29" i="16"/>
  <c r="AG19" i="16"/>
  <c r="AD62" i="16"/>
  <c r="I50" i="16"/>
  <c r="J49" i="16"/>
  <c r="AG8" i="16"/>
  <c r="AF8" i="16"/>
  <c r="AF5" i="16"/>
  <c r="AG5" i="16"/>
  <c r="R50" i="16"/>
  <c r="R46" i="16"/>
  <c r="R42" i="16"/>
  <c r="Z58" i="16"/>
  <c r="Z57" i="16"/>
  <c r="AD38" i="16"/>
  <c r="AA25" i="16"/>
  <c r="AB25" i="16" s="1"/>
  <c r="AA20" i="16"/>
  <c r="AB20" i="16" s="1"/>
  <c r="AA24" i="16"/>
  <c r="AB24" i="16" s="1"/>
  <c r="AE16" i="16"/>
  <c r="AH16" i="16"/>
  <c r="AI16" i="16" s="1"/>
  <c r="AA28" i="16"/>
  <c r="AA12" i="16"/>
  <c r="AG26" i="16"/>
  <c r="AB26" i="16"/>
  <c r="AG3" i="16"/>
  <c r="AF3" i="16"/>
  <c r="AA3" i="16"/>
  <c r="AB3" i="16" s="1"/>
  <c r="AH20" i="16"/>
  <c r="AI20" i="16" s="1"/>
  <c r="AG4" i="16"/>
  <c r="AD57" i="16"/>
  <c r="R62" i="16"/>
  <c r="AF25" i="16"/>
  <c r="AG25" i="16"/>
  <c r="X7" i="16"/>
  <c r="Y6" i="16"/>
  <c r="Z6" i="16"/>
  <c r="A2541" i="15"/>
  <c r="B2542" i="15"/>
  <c r="A2413" i="15"/>
  <c r="B2414" i="15"/>
  <c r="A2281" i="15"/>
  <c r="B2282" i="15"/>
  <c r="A2185" i="15"/>
  <c r="B2186" i="15"/>
  <c r="A2025" i="15"/>
  <c r="B2026" i="15"/>
  <c r="A1994" i="15"/>
  <c r="B1995" i="15"/>
  <c r="A1680" i="15"/>
  <c r="B1681" i="15"/>
  <c r="A1216" i="15"/>
  <c r="B1217" i="15"/>
  <c r="A934" i="15"/>
  <c r="B935" i="15"/>
  <c r="A904" i="15"/>
  <c r="B905" i="15"/>
  <c r="A129" i="15"/>
  <c r="B130" i="15"/>
  <c r="B873" i="15"/>
  <c r="A872" i="15"/>
  <c r="B660" i="15"/>
  <c r="A659" i="15"/>
  <c r="A69" i="15"/>
  <c r="B70" i="15"/>
  <c r="B254" i="15"/>
  <c r="A253" i="15"/>
  <c r="B38" i="15"/>
  <c r="A37" i="15"/>
  <c r="B502" i="15"/>
  <c r="A501" i="15"/>
  <c r="A2605" i="15"/>
  <c r="B2606" i="15"/>
  <c r="A2572" i="15"/>
  <c r="B2573" i="15"/>
  <c r="B1525" i="15"/>
  <c r="A1524" i="15"/>
  <c r="A2154" i="15"/>
  <c r="B2155" i="15"/>
  <c r="A1617" i="15"/>
  <c r="B1618" i="15"/>
  <c r="B1463" i="15"/>
  <c r="A1462" i="15"/>
  <c r="A1802" i="15"/>
  <c r="B1803" i="15"/>
  <c r="A1370" i="15"/>
  <c r="B1371" i="15"/>
  <c r="B750" i="15"/>
  <c r="A749" i="15"/>
  <c r="A593" i="15"/>
  <c r="B594" i="15"/>
  <c r="A97" i="15"/>
  <c r="B98" i="15"/>
  <c r="A2218" i="15"/>
  <c r="B2219" i="15"/>
  <c r="B1773" i="15"/>
  <c r="A1772" i="15"/>
  <c r="A1185" i="15"/>
  <c r="B1186" i="15"/>
  <c r="B846" i="15"/>
  <c r="A845" i="15"/>
  <c r="A159" i="15"/>
  <c r="B160" i="15"/>
  <c r="A2509" i="15"/>
  <c r="B2510" i="15"/>
  <c r="A2445" i="15"/>
  <c r="B2446" i="15"/>
  <c r="A2381" i="15"/>
  <c r="B2382" i="15"/>
  <c r="A2636" i="15"/>
  <c r="B2637" i="15"/>
  <c r="A2313" i="15"/>
  <c r="B2314" i="15"/>
  <c r="A2249" i="15"/>
  <c r="B2250" i="15"/>
  <c r="B2768" i="15"/>
  <c r="A2767" i="15"/>
  <c r="A2090" i="15"/>
  <c r="B2091" i="15"/>
  <c r="A2121" i="15"/>
  <c r="B2122" i="15"/>
  <c r="A2348" i="15"/>
  <c r="B2349" i="15"/>
  <c r="B1896" i="15"/>
  <c r="A1895" i="15"/>
  <c r="A1401" i="15"/>
  <c r="B1402" i="15"/>
  <c r="B1245" i="15"/>
  <c r="A1244" i="15"/>
  <c r="B1029" i="15"/>
  <c r="A1028" i="15"/>
  <c r="A1647" i="15"/>
  <c r="B1648" i="15"/>
  <c r="A1058" i="15"/>
  <c r="B1059" i="15"/>
  <c r="B722" i="15"/>
  <c r="A721" i="15"/>
  <c r="A377" i="15"/>
  <c r="B378" i="15"/>
  <c r="B814" i="15"/>
  <c r="A813" i="15"/>
  <c r="B967" i="15"/>
  <c r="A966" i="15"/>
  <c r="B286" i="15"/>
  <c r="A285" i="15"/>
  <c r="A7" i="15"/>
  <c r="B8" i="15"/>
  <c r="A223" i="15"/>
  <c r="B224" i="15"/>
  <c r="B566" i="15"/>
  <c r="A565" i="15"/>
  <c r="A439" i="15"/>
  <c r="B440" i="15"/>
  <c r="B318" i="15"/>
  <c r="A317" i="15"/>
  <c r="A2477" i="15"/>
  <c r="B2478" i="15"/>
  <c r="A2669" i="15"/>
  <c r="B2670" i="15"/>
  <c r="A2700" i="15"/>
  <c r="B2701" i="15"/>
  <c r="A1964" i="15"/>
  <c r="B1965" i="15"/>
  <c r="A1306" i="15"/>
  <c r="B1307" i="15"/>
  <c r="A625" i="15"/>
  <c r="B626" i="15"/>
  <c r="B783" i="15"/>
  <c r="A782" i="15"/>
  <c r="A471" i="15"/>
  <c r="B472" i="15"/>
  <c r="B534" i="15"/>
  <c r="A533" i="15"/>
  <c r="A2057" i="15"/>
  <c r="B2058" i="15"/>
  <c r="A996" i="15"/>
  <c r="B997" i="15"/>
  <c r="A1492" i="15"/>
  <c r="B1493" i="15"/>
  <c r="A1713" i="15"/>
  <c r="B1714" i="15"/>
  <c r="A1337" i="15"/>
  <c r="B1338" i="15"/>
  <c r="A1090" i="15"/>
  <c r="B1091" i="15"/>
  <c r="A2733" i="15"/>
  <c r="B2734" i="15"/>
  <c r="A1933" i="15"/>
  <c r="B1934" i="15"/>
  <c r="A1554" i="15"/>
  <c r="B1555" i="15"/>
  <c r="B1431" i="15"/>
  <c r="A1430" i="15"/>
  <c r="B1741" i="15"/>
  <c r="A1740" i="15"/>
  <c r="B1277" i="15"/>
  <c r="A1276" i="15"/>
  <c r="A1122" i="15"/>
  <c r="B1123" i="15"/>
  <c r="A345" i="15"/>
  <c r="B346" i="15"/>
  <c r="A1866" i="15"/>
  <c r="B1867" i="15"/>
  <c r="A1834" i="15"/>
  <c r="B1835" i="15"/>
  <c r="A1585" i="15"/>
  <c r="B1586" i="15"/>
  <c r="A1154" i="15"/>
  <c r="B1155" i="15"/>
  <c r="B688" i="15"/>
  <c r="A687" i="15"/>
  <c r="A407" i="15"/>
  <c r="B408" i="15"/>
  <c r="A190" i="15"/>
  <c r="B191" i="15"/>
  <c r="BK2" i="13"/>
  <c r="BJ2" i="13"/>
  <c r="BI2" i="13"/>
  <c r="BH2" i="13"/>
  <c r="BG2" i="13"/>
  <c r="BF2" i="13"/>
  <c r="BE2" i="13"/>
  <c r="BD2" i="13"/>
  <c r="BC2" i="13"/>
  <c r="BB2" i="13"/>
  <c r="BA2" i="13"/>
  <c r="AZ2" i="13"/>
  <c r="AY2" i="13"/>
  <c r="AX2" i="13"/>
  <c r="AW2" i="13"/>
  <c r="AV2" i="13"/>
  <c r="AU2" i="13"/>
  <c r="AT2" i="13"/>
  <c r="AS2" i="13"/>
  <c r="AR2" i="13"/>
  <c r="AQ2" i="13"/>
  <c r="AP2" i="13"/>
  <c r="AO2" i="13"/>
  <c r="AN2" i="13"/>
  <c r="AM2" i="13"/>
  <c r="AL2" i="13"/>
  <c r="AK2" i="13"/>
  <c r="AJ2" i="13"/>
  <c r="AI2" i="13"/>
  <c r="AH2" i="13"/>
  <c r="AG2" i="13"/>
  <c r="AF2" i="13"/>
  <c r="AE2" i="13"/>
  <c r="AD2" i="13"/>
  <c r="BI29" i="4"/>
  <c r="BF29" i="4"/>
  <c r="BB29" i="4"/>
  <c r="BA29" i="4"/>
  <c r="AZ29" i="4"/>
  <c r="AY29" i="4"/>
  <c r="AX29" i="4"/>
  <c r="AV29" i="4"/>
  <c r="AS29" i="4"/>
  <c r="AR29" i="4"/>
  <c r="AP29" i="4"/>
  <c r="AM29" i="4"/>
  <c r="AK29" i="4"/>
  <c r="AJ29" i="4"/>
  <c r="AI29" i="4"/>
  <c r="AH29" i="4"/>
  <c r="AF29" i="4"/>
  <c r="AE29" i="4"/>
  <c r="BJ28" i="4"/>
  <c r="BI28" i="4"/>
  <c r="BF28" i="4"/>
  <c r="BE28" i="4"/>
  <c r="BD28" i="4"/>
  <c r="BC28" i="4"/>
  <c r="BA28" i="4"/>
  <c r="AZ28" i="4"/>
  <c r="AY28" i="4"/>
  <c r="AX28" i="4"/>
  <c r="AV28" i="4"/>
  <c r="AT28" i="4"/>
  <c r="AS28" i="4"/>
  <c r="AO28" i="4"/>
  <c r="AN28" i="4"/>
  <c r="AM28" i="4"/>
  <c r="AK28" i="4"/>
  <c r="AJ28" i="4"/>
  <c r="AI28" i="4"/>
  <c r="AF28" i="4"/>
  <c r="AE28" i="4"/>
  <c r="AD28" i="4"/>
  <c r="BJ27" i="4"/>
  <c r="BG27" i="4"/>
  <c r="BE27" i="4"/>
  <c r="BD27" i="4"/>
  <c r="BC27" i="4"/>
  <c r="BA27" i="4"/>
  <c r="AY27" i="4"/>
  <c r="AX27" i="4"/>
  <c r="AW27" i="4"/>
  <c r="AV27" i="4"/>
  <c r="AT27" i="4"/>
  <c r="AQ27" i="4"/>
  <c r="AP27" i="4"/>
  <c r="AN27" i="4"/>
  <c r="AM27" i="4"/>
  <c r="AL27" i="4"/>
  <c r="AK27" i="4"/>
  <c r="AI27" i="4"/>
  <c r="AH27" i="4"/>
  <c r="AG27" i="4"/>
  <c r="AF27" i="4"/>
  <c r="AD27" i="4"/>
  <c r="BJ26" i="4"/>
  <c r="BI26" i="4"/>
  <c r="BH26" i="4"/>
  <c r="BG26" i="4"/>
  <c r="BE26" i="4"/>
  <c r="BD26" i="4"/>
  <c r="BC26" i="4"/>
  <c r="BB26" i="4"/>
  <c r="BA26" i="4"/>
  <c r="AZ26" i="4"/>
  <c r="AY26" i="4"/>
  <c r="AW26" i="4"/>
  <c r="AV26" i="4"/>
  <c r="AT26" i="4"/>
  <c r="AR26" i="4"/>
  <c r="AQ26" i="4"/>
  <c r="AP26" i="4"/>
  <c r="AN26" i="4"/>
  <c r="AM26" i="4"/>
  <c r="AL26" i="4"/>
  <c r="AK26" i="4"/>
  <c r="AI26" i="4"/>
  <c r="AG26" i="4"/>
  <c r="AF26" i="4"/>
  <c r="AD26" i="4"/>
  <c r="BK25" i="4"/>
  <c r="BJ25" i="4"/>
  <c r="BI25" i="4"/>
  <c r="BH25" i="4"/>
  <c r="BG25" i="4"/>
  <c r="BE25" i="4"/>
  <c r="BD25" i="4"/>
  <c r="BB25" i="4"/>
  <c r="AX25" i="4"/>
  <c r="AW25" i="4"/>
  <c r="AU25" i="4"/>
  <c r="AT25" i="4"/>
  <c r="AS25" i="4"/>
  <c r="AR25" i="4"/>
  <c r="AP25" i="4"/>
  <c r="AO25" i="4"/>
  <c r="AN25" i="4"/>
  <c r="AL25" i="4"/>
  <c r="AI25" i="4"/>
  <c r="AH25" i="4"/>
  <c r="AG25" i="4"/>
  <c r="AE25" i="4"/>
  <c r="AD25" i="4"/>
  <c r="BK24" i="4"/>
  <c r="BJ24" i="4"/>
  <c r="BH24" i="4"/>
  <c r="BF24" i="4"/>
  <c r="BE24" i="4"/>
  <c r="BB24" i="4"/>
  <c r="AZ24" i="4"/>
  <c r="AY24" i="4"/>
  <c r="AX24" i="4"/>
  <c r="AW24" i="4"/>
  <c r="AV24" i="4"/>
  <c r="AU24" i="4"/>
  <c r="AT24" i="4"/>
  <c r="AR24" i="4"/>
  <c r="AO24" i="4"/>
  <c r="AL24" i="4"/>
  <c r="AJ24" i="4"/>
  <c r="AI24" i="4"/>
  <c r="AH24" i="4"/>
  <c r="AG24" i="4"/>
  <c r="AF24" i="4"/>
  <c r="AE24" i="4"/>
  <c r="BK23" i="4"/>
  <c r="BI23" i="4"/>
  <c r="BH23" i="4"/>
  <c r="BG23" i="4"/>
  <c r="BC23" i="4"/>
  <c r="BB23" i="4"/>
  <c r="AZ23" i="4"/>
  <c r="AX23" i="4"/>
  <c r="AU23" i="4"/>
  <c r="AS23" i="4"/>
  <c r="AR23" i="4"/>
  <c r="AQ23" i="4"/>
  <c r="AO23" i="4"/>
  <c r="AM23" i="4"/>
  <c r="AL23" i="4"/>
  <c r="AJ23" i="4"/>
  <c r="AH23" i="4"/>
  <c r="AG23" i="4"/>
  <c r="AE23" i="4"/>
  <c r="BK22" i="4"/>
  <c r="BI22" i="4"/>
  <c r="BG22" i="4"/>
  <c r="BF22" i="4"/>
  <c r="BD22" i="4"/>
  <c r="BC22" i="4"/>
  <c r="AZ22" i="4"/>
  <c r="AX22" i="4"/>
  <c r="AW22" i="4"/>
  <c r="AV22" i="4"/>
  <c r="AU22" i="4"/>
  <c r="AS22" i="4"/>
  <c r="AR22" i="4"/>
  <c r="AQ22" i="4"/>
  <c r="AP22" i="4"/>
  <c r="AO22" i="4"/>
  <c r="AM22" i="4"/>
  <c r="AJ22" i="4"/>
  <c r="AH22" i="4"/>
  <c r="AG22" i="4"/>
  <c r="AF22" i="4"/>
  <c r="AE22" i="4"/>
  <c r="BK21" i="4"/>
  <c r="BI21" i="4"/>
  <c r="BF21" i="4"/>
  <c r="BE21" i="4"/>
  <c r="BC21" i="4"/>
  <c r="BB21" i="4"/>
  <c r="BA21" i="4"/>
  <c r="AZ21" i="4"/>
  <c r="AY21" i="4"/>
  <c r="AX21" i="4"/>
  <c r="AV21" i="4"/>
  <c r="AU21" i="4"/>
  <c r="AT21" i="4"/>
  <c r="AR21" i="4"/>
  <c r="AQ21" i="4"/>
  <c r="AP21" i="4"/>
  <c r="AN21" i="4"/>
  <c r="AL21" i="4"/>
  <c r="AI21" i="4"/>
  <c r="AH21" i="4"/>
  <c r="AF21" i="4"/>
  <c r="BK20" i="4"/>
  <c r="BH20" i="4"/>
  <c r="BF20" i="4"/>
  <c r="BE20" i="4"/>
  <c r="BD20" i="4"/>
  <c r="BC20" i="4"/>
  <c r="AZ20" i="4"/>
  <c r="AX20" i="4"/>
  <c r="AW20" i="4"/>
  <c r="AV20" i="4"/>
  <c r="AU20" i="4"/>
  <c r="AQ20" i="4"/>
  <c r="AP20" i="4"/>
  <c r="AO20" i="4"/>
  <c r="AM20" i="4"/>
  <c r="AJ20" i="4"/>
  <c r="AI20" i="4"/>
  <c r="AH20" i="4"/>
  <c r="AG20" i="4"/>
  <c r="AF20" i="4"/>
  <c r="BK19" i="4"/>
  <c r="BJ19" i="4"/>
  <c r="BE19" i="4"/>
  <c r="BD19" i="4"/>
  <c r="BC19" i="4"/>
  <c r="BA19" i="4"/>
  <c r="AY19" i="4"/>
  <c r="AX19" i="4"/>
  <c r="AW19" i="4"/>
  <c r="AV19" i="4"/>
  <c r="AT19" i="4"/>
  <c r="AO19" i="4"/>
  <c r="AN19" i="4"/>
  <c r="AM19" i="4"/>
  <c r="AK19" i="4"/>
  <c r="AI19" i="4"/>
  <c r="AH19" i="4"/>
  <c r="AG19" i="4"/>
  <c r="AF19" i="4"/>
  <c r="AD19" i="4"/>
  <c r="BK18" i="4"/>
  <c r="BI18" i="4"/>
  <c r="BH18" i="4"/>
  <c r="BG18" i="4"/>
  <c r="BE18" i="4"/>
  <c r="BD18" i="4"/>
  <c r="AZ18" i="4"/>
  <c r="AY18" i="4"/>
  <c r="AX18" i="4"/>
  <c r="AS18" i="4"/>
  <c r="AR18" i="4"/>
  <c r="AQ18" i="4"/>
  <c r="AO18" i="4"/>
  <c r="AN18" i="4"/>
  <c r="AL18" i="4"/>
  <c r="AJ18" i="4"/>
  <c r="AI18" i="4"/>
  <c r="AH18" i="4"/>
  <c r="AF18" i="4"/>
  <c r="AD18" i="4"/>
  <c r="BI16" i="4"/>
  <c r="BH16" i="4"/>
  <c r="BG16" i="4"/>
  <c r="BF16" i="4"/>
  <c r="BD16" i="4"/>
  <c r="BC16" i="4"/>
  <c r="BA16" i="4"/>
  <c r="AZ16" i="4"/>
  <c r="AX16" i="4"/>
  <c r="AT16" i="4"/>
  <c r="AS16" i="4"/>
  <c r="AR16" i="4"/>
  <c r="AQ16" i="4"/>
  <c r="AP16" i="4"/>
  <c r="AJ16" i="4"/>
  <c r="AI16" i="4"/>
  <c r="AH16" i="4"/>
  <c r="AG16" i="4"/>
  <c r="AF16" i="4"/>
  <c r="AD16" i="4"/>
  <c r="BJ15" i="4"/>
  <c r="BI15" i="4"/>
  <c r="BH15" i="4"/>
  <c r="BG15" i="4"/>
  <c r="BF15" i="4"/>
  <c r="BB15" i="4"/>
  <c r="BA15" i="4"/>
  <c r="AZ15" i="4"/>
  <c r="AY15" i="4"/>
  <c r="AX15" i="4"/>
  <c r="AV15" i="4"/>
  <c r="AT15" i="4"/>
  <c r="AS15" i="4"/>
  <c r="AQ15" i="4"/>
  <c r="AO15" i="4"/>
  <c r="AN15" i="4"/>
  <c r="AL15" i="4"/>
  <c r="AK15" i="4"/>
  <c r="AJ15" i="4"/>
  <c r="AI15" i="4"/>
  <c r="AD15" i="4"/>
  <c r="BK14" i="4"/>
  <c r="BJ14" i="4"/>
  <c r="BI14" i="4"/>
  <c r="BH14" i="4"/>
  <c r="BF14" i="4"/>
  <c r="BD14" i="4"/>
  <c r="BA14" i="4"/>
  <c r="AZ14" i="4"/>
  <c r="AY14" i="4"/>
  <c r="AX14" i="4"/>
  <c r="AV14" i="4"/>
  <c r="AT14" i="4"/>
  <c r="AS14" i="4"/>
  <c r="AR14" i="4"/>
  <c r="AQ14" i="4"/>
  <c r="AP14" i="4"/>
  <c r="AN14" i="4"/>
  <c r="AM14" i="4"/>
  <c r="AK14" i="4"/>
  <c r="AJ14" i="4"/>
  <c r="AH14" i="4"/>
  <c r="AG14" i="4"/>
  <c r="AF14" i="4"/>
  <c r="AE14" i="4"/>
  <c r="BK13" i="4"/>
  <c r="BJ13" i="4"/>
  <c r="BH13" i="4"/>
  <c r="BF13" i="4"/>
  <c r="BE13" i="4"/>
  <c r="BC13" i="4"/>
  <c r="BB13" i="4"/>
  <c r="BA13" i="4"/>
  <c r="AZ13" i="4"/>
  <c r="AY13" i="4"/>
  <c r="AX13" i="4"/>
  <c r="AW13" i="4"/>
  <c r="AU13" i="4"/>
  <c r="AT13" i="4"/>
  <c r="AR13" i="4"/>
  <c r="AP13" i="4"/>
  <c r="AO13" i="4"/>
  <c r="AN13" i="4"/>
  <c r="AM13" i="4"/>
  <c r="AL13" i="4"/>
  <c r="AJ13" i="4"/>
  <c r="AH13" i="4"/>
  <c r="AG13" i="4"/>
  <c r="AE13" i="4"/>
  <c r="AD13" i="4"/>
  <c r="BK12" i="4"/>
  <c r="BI12" i="4"/>
  <c r="BH12" i="4"/>
  <c r="BF12" i="4"/>
  <c r="BE12" i="4"/>
  <c r="BB12" i="4"/>
  <c r="AX12" i="4"/>
  <c r="AV12" i="4"/>
  <c r="AT12" i="4"/>
  <c r="AR12" i="4"/>
  <c r="AQ12" i="4"/>
  <c r="AP12" i="4"/>
  <c r="AN12" i="4"/>
  <c r="AM12" i="4"/>
  <c r="AK12" i="4"/>
  <c r="AJ12" i="4"/>
  <c r="AI12" i="4"/>
  <c r="AG12" i="4"/>
  <c r="AF12" i="4"/>
  <c r="AE12" i="4"/>
  <c r="BK11" i="4"/>
  <c r="BJ11" i="4"/>
  <c r="BI11" i="4"/>
  <c r="BH11" i="4"/>
  <c r="BG11" i="4"/>
  <c r="BF11" i="4"/>
  <c r="BE11" i="4"/>
  <c r="BD11" i="4"/>
  <c r="BC11" i="4"/>
  <c r="BB11" i="4"/>
  <c r="BA11" i="4"/>
  <c r="AZ11" i="4"/>
  <c r="AY11" i="4"/>
  <c r="AX11" i="4"/>
  <c r="AW11" i="4"/>
  <c r="AT11" i="4"/>
  <c r="AP11" i="4"/>
  <c r="AN11" i="4"/>
  <c r="AL11" i="4"/>
  <c r="AJ11" i="4"/>
  <c r="AH11" i="4"/>
  <c r="AF11" i="4"/>
  <c r="AE11" i="4"/>
  <c r="BJ10" i="4"/>
  <c r="BI10" i="4"/>
  <c r="BH10" i="4"/>
  <c r="BF10" i="4"/>
  <c r="BE10" i="4"/>
  <c r="BD10" i="4"/>
  <c r="BA10" i="4"/>
  <c r="AZ10" i="4"/>
  <c r="AY10" i="4"/>
  <c r="AX10" i="4"/>
  <c r="AW10" i="4"/>
  <c r="AU10" i="4"/>
  <c r="AR10" i="4"/>
  <c r="AQ10" i="4"/>
  <c r="AO10" i="4"/>
  <c r="AN10" i="4"/>
  <c r="AM10" i="4"/>
  <c r="AL10" i="4"/>
  <c r="AK10" i="4"/>
  <c r="AJ10" i="4"/>
  <c r="AI10" i="4"/>
  <c r="AG10" i="4"/>
  <c r="AF10" i="4"/>
  <c r="AD10" i="4"/>
  <c r="BK9" i="4"/>
  <c r="BJ9" i="4"/>
  <c r="BG9" i="4"/>
  <c r="BF9" i="4"/>
  <c r="BD9" i="4"/>
  <c r="BC9" i="4"/>
  <c r="AZ9" i="4"/>
  <c r="AY9" i="4"/>
  <c r="AX9" i="4"/>
  <c r="AW9" i="4"/>
  <c r="AU9" i="4"/>
  <c r="AS9" i="4"/>
  <c r="AO9" i="4"/>
  <c r="AL9" i="4"/>
  <c r="AJ9" i="4"/>
  <c r="AH9" i="4"/>
  <c r="AE9" i="4"/>
  <c r="AD9" i="4"/>
  <c r="BK8" i="2"/>
  <c r="BK8" i="4" s="1"/>
  <c r="BJ8" i="2"/>
  <c r="BJ8" i="4" s="1"/>
  <c r="BI8" i="2"/>
  <c r="BI8" i="4" s="1"/>
  <c r="BH8" i="2"/>
  <c r="BH8" i="4" s="1"/>
  <c r="BG8" i="2"/>
  <c r="BG8" i="4" s="1"/>
  <c r="BF8" i="2"/>
  <c r="BF8" i="4" s="1"/>
  <c r="BE8" i="2"/>
  <c r="BE8" i="4" s="1"/>
  <c r="BD8" i="2"/>
  <c r="BD8" i="4" s="1"/>
  <c r="BC8" i="2"/>
  <c r="BC8" i="4" s="1"/>
  <c r="BB8" i="2"/>
  <c r="BB8" i="4" s="1"/>
  <c r="BA8" i="2"/>
  <c r="BA8" i="4" s="1"/>
  <c r="AZ8" i="2"/>
  <c r="AZ8" i="4" s="1"/>
  <c r="AY8" i="2"/>
  <c r="AY8" i="4" s="1"/>
  <c r="AX8" i="2"/>
  <c r="AX8" i="4" s="1"/>
  <c r="AW8" i="2"/>
  <c r="AW8" i="4" s="1"/>
  <c r="AV8" i="2"/>
  <c r="AV8" i="4" s="1"/>
  <c r="AU8" i="2"/>
  <c r="AU8" i="4" s="1"/>
  <c r="AT8" i="2"/>
  <c r="AT8" i="4" s="1"/>
  <c r="AS8" i="2"/>
  <c r="AS8" i="4" s="1"/>
  <c r="AR8" i="2"/>
  <c r="AR8" i="4" s="1"/>
  <c r="AQ8" i="2"/>
  <c r="AQ8" i="4" s="1"/>
  <c r="AP8" i="2"/>
  <c r="AP8" i="4" s="1"/>
  <c r="AO8" i="2"/>
  <c r="AO8" i="4" s="1"/>
  <c r="AN8" i="2"/>
  <c r="AN8" i="4" s="1"/>
  <c r="AM8" i="2"/>
  <c r="AM8" i="4" s="1"/>
  <c r="AL8" i="2"/>
  <c r="AL8" i="4" s="1"/>
  <c r="AK8" i="2"/>
  <c r="AK8" i="4" s="1"/>
  <c r="AJ8" i="2"/>
  <c r="AJ8" i="4" s="1"/>
  <c r="AI8" i="2"/>
  <c r="AI8" i="4" s="1"/>
  <c r="AH8" i="2"/>
  <c r="AH8" i="4" s="1"/>
  <c r="AG8" i="2"/>
  <c r="AG8" i="4" s="1"/>
  <c r="AF8" i="2"/>
  <c r="AF8" i="4" s="1"/>
  <c r="AE8" i="2"/>
  <c r="AE8" i="4" s="1"/>
  <c r="AD8" i="2"/>
  <c r="AD8" i="4" s="1"/>
  <c r="AC2" i="13"/>
  <c r="AC29" i="4"/>
  <c r="AC28" i="4"/>
  <c r="AC27" i="4"/>
  <c r="AC25" i="4"/>
  <c r="AC23" i="4"/>
  <c r="AC22" i="4"/>
  <c r="AC18" i="4"/>
  <c r="AC16" i="4"/>
  <c r="AC15" i="4"/>
  <c r="AC14" i="4"/>
  <c r="AC12" i="4"/>
  <c r="AC11" i="4"/>
  <c r="AC10" i="4"/>
  <c r="AC8" i="2"/>
  <c r="AC8" i="4" s="1"/>
  <c r="Z2" i="13"/>
  <c r="Y2" i="13"/>
  <c r="X2" i="13"/>
  <c r="W2" i="13"/>
  <c r="V2" i="13"/>
  <c r="U2" i="13"/>
  <c r="T2" i="13"/>
  <c r="S2" i="13"/>
  <c r="R2" i="13"/>
  <c r="Q2" i="13"/>
  <c r="P2" i="13"/>
  <c r="O2" i="13"/>
  <c r="N2" i="13"/>
  <c r="M2" i="13"/>
  <c r="L2" i="13"/>
  <c r="K2" i="13"/>
  <c r="J2" i="13"/>
  <c r="I2" i="13"/>
  <c r="H2" i="13"/>
  <c r="G2" i="13"/>
  <c r="F2" i="13"/>
  <c r="E2" i="13"/>
  <c r="D2" i="13"/>
  <c r="C2" i="13"/>
  <c r="AA2" i="13"/>
  <c r="AD1" i="4"/>
  <c r="AE1" i="4" s="1"/>
  <c r="AF1" i="4" s="1"/>
  <c r="AG1" i="4" s="1"/>
  <c r="AH1" i="4" s="1"/>
  <c r="AI1" i="4" s="1"/>
  <c r="AJ1" i="4" s="1"/>
  <c r="AK1" i="4" s="1"/>
  <c r="AL1" i="4" s="1"/>
  <c r="AM1" i="4" s="1"/>
  <c r="AN1" i="4" s="1"/>
  <c r="AO1" i="4" s="1"/>
  <c r="AP1" i="4" s="1"/>
  <c r="AQ1" i="4" s="1"/>
  <c r="AR1" i="4" s="1"/>
  <c r="AS1" i="4" s="1"/>
  <c r="AT1" i="4" s="1"/>
  <c r="AU1" i="4" s="1"/>
  <c r="AV1" i="4" s="1"/>
  <c r="AW1" i="4" s="1"/>
  <c r="AX1" i="4" s="1"/>
  <c r="AY1" i="4" s="1"/>
  <c r="AZ1" i="4" s="1"/>
  <c r="BA1" i="4" s="1"/>
  <c r="BB1" i="4" s="1"/>
  <c r="BC1" i="4" s="1"/>
  <c r="BD1" i="4" s="1"/>
  <c r="BE1" i="4" s="1"/>
  <c r="BF1" i="4" s="1"/>
  <c r="BG1" i="4" s="1"/>
  <c r="BH1" i="4" s="1"/>
  <c r="BI1" i="4" s="1"/>
  <c r="BJ1" i="4" s="1"/>
  <c r="BK1" i="4" s="1"/>
  <c r="AJ1" i="6"/>
  <c r="AK1" i="6" s="1"/>
  <c r="AL1" i="6" s="1"/>
  <c r="AM1" i="6" s="1"/>
  <c r="AN1" i="6" s="1"/>
  <c r="AO1" i="6" s="1"/>
  <c r="AP1" i="6" s="1"/>
  <c r="AQ1" i="6" s="1"/>
  <c r="AR1" i="6" s="1"/>
  <c r="AS1" i="6" s="1"/>
  <c r="AT1" i="6" s="1"/>
  <c r="AU1" i="6" s="1"/>
  <c r="AV1" i="6" s="1"/>
  <c r="AW1" i="6" s="1"/>
  <c r="AX1" i="6" s="1"/>
  <c r="AY1" i="6" s="1"/>
  <c r="AZ1" i="6" s="1"/>
  <c r="BA1" i="6" s="1"/>
  <c r="BB1" i="6" s="1"/>
  <c r="BC1" i="6" s="1"/>
  <c r="BD1" i="6" s="1"/>
  <c r="BE1" i="6" s="1"/>
  <c r="BF1" i="6" s="1"/>
  <c r="BG1" i="6" s="1"/>
  <c r="BH1" i="6" s="1"/>
  <c r="BI1" i="6" s="1"/>
  <c r="BJ1" i="6" s="1"/>
  <c r="BK1" i="6" s="1"/>
  <c r="AE1" i="6"/>
  <c r="AF1" i="6" s="1"/>
  <c r="AG1" i="6" s="1"/>
  <c r="AH1" i="6" s="1"/>
  <c r="AI1" i="6" s="1"/>
  <c r="AD1" i="6"/>
  <c r="AG1" i="7"/>
  <c r="AH1" i="7" s="1"/>
  <c r="AI1" i="7" s="1"/>
  <c r="AJ1" i="7" s="1"/>
  <c r="AK1" i="7" s="1"/>
  <c r="AL1" i="7" s="1"/>
  <c r="AM1" i="7" s="1"/>
  <c r="AN1" i="7" s="1"/>
  <c r="AO1" i="7" s="1"/>
  <c r="AP1" i="7" s="1"/>
  <c r="AQ1" i="7" s="1"/>
  <c r="AR1" i="7" s="1"/>
  <c r="AS1" i="7" s="1"/>
  <c r="AT1" i="7" s="1"/>
  <c r="AU1" i="7" s="1"/>
  <c r="AV1" i="7" s="1"/>
  <c r="AW1" i="7" s="1"/>
  <c r="AX1" i="7" s="1"/>
  <c r="AY1" i="7" s="1"/>
  <c r="AZ1" i="7" s="1"/>
  <c r="BA1" i="7" s="1"/>
  <c r="BB1" i="7" s="1"/>
  <c r="BC1" i="7" s="1"/>
  <c r="BD1" i="7" s="1"/>
  <c r="BE1" i="7" s="1"/>
  <c r="BF1" i="7" s="1"/>
  <c r="BG1" i="7" s="1"/>
  <c r="BH1" i="7" s="1"/>
  <c r="BI1" i="7" s="1"/>
  <c r="BJ1" i="7" s="1"/>
  <c r="BK1" i="7" s="1"/>
  <c r="AD1" i="7"/>
  <c r="AE1" i="7" s="1"/>
  <c r="AF1" i="7" s="1"/>
  <c r="AQ1" i="13"/>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AI1" i="13"/>
  <c r="AJ1" i="13" s="1"/>
  <c r="AK1" i="13" s="1"/>
  <c r="AL1" i="13" s="1"/>
  <c r="AM1" i="13" s="1"/>
  <c r="AN1" i="13" s="1"/>
  <c r="AO1" i="13" s="1"/>
  <c r="AP1" i="13" s="1"/>
  <c r="AE1" i="13"/>
  <c r="AF1" i="13" s="1"/>
  <c r="AG1" i="13" s="1"/>
  <c r="AH1" i="13" s="1"/>
  <c r="AD1" i="13"/>
  <c r="AL1" i="8"/>
  <c r="AM1" i="8" s="1"/>
  <c r="AN1" i="8" s="1"/>
  <c r="AO1" i="8" s="1"/>
  <c r="AP1" i="8" s="1"/>
  <c r="AQ1" i="8" s="1"/>
  <c r="AR1" i="8" s="1"/>
  <c r="AS1" i="8" s="1"/>
  <c r="AT1" i="8" s="1"/>
  <c r="AU1" i="8" s="1"/>
  <c r="AV1" i="8" s="1"/>
  <c r="AW1" i="8" s="1"/>
  <c r="AX1" i="8" s="1"/>
  <c r="AY1" i="8" s="1"/>
  <c r="AZ1" i="8" s="1"/>
  <c r="BA1" i="8" s="1"/>
  <c r="BB1" i="8" s="1"/>
  <c r="BC1" i="8" s="1"/>
  <c r="BD1" i="8" s="1"/>
  <c r="BE1" i="8" s="1"/>
  <c r="BF1" i="8" s="1"/>
  <c r="BG1" i="8" s="1"/>
  <c r="BH1" i="8" s="1"/>
  <c r="BI1" i="8" s="1"/>
  <c r="BJ1" i="8" s="1"/>
  <c r="BK1" i="8" s="1"/>
  <c r="AF1" i="8"/>
  <c r="AG1" i="8" s="1"/>
  <c r="AH1" i="8" s="1"/>
  <c r="AI1" i="8" s="1"/>
  <c r="AJ1" i="8" s="1"/>
  <c r="AK1" i="8" s="1"/>
  <c r="AD1" i="8"/>
  <c r="AE1" i="8" s="1"/>
  <c r="AP1" i="9"/>
  <c r="AQ1" i="9" s="1"/>
  <c r="AR1" i="9" s="1"/>
  <c r="AS1" i="9" s="1"/>
  <c r="AT1" i="9" s="1"/>
  <c r="AU1" i="9" s="1"/>
  <c r="AV1" i="9" s="1"/>
  <c r="AW1" i="9" s="1"/>
  <c r="AX1" i="9" s="1"/>
  <c r="AY1" i="9" s="1"/>
  <c r="AZ1" i="9" s="1"/>
  <c r="BA1" i="9" s="1"/>
  <c r="BB1" i="9" s="1"/>
  <c r="BC1" i="9" s="1"/>
  <c r="BD1" i="9" s="1"/>
  <c r="BE1" i="9" s="1"/>
  <c r="BF1" i="9" s="1"/>
  <c r="BG1" i="9" s="1"/>
  <c r="BH1" i="9" s="1"/>
  <c r="BI1" i="9" s="1"/>
  <c r="BJ1" i="9" s="1"/>
  <c r="BK1" i="9" s="1"/>
  <c r="AJ1" i="9"/>
  <c r="AK1" i="9" s="1"/>
  <c r="AL1" i="9" s="1"/>
  <c r="AM1" i="9" s="1"/>
  <c r="AN1" i="9" s="1"/>
  <c r="AO1" i="9" s="1"/>
  <c r="AE1" i="9"/>
  <c r="AF1" i="9" s="1"/>
  <c r="AG1" i="9" s="1"/>
  <c r="AH1" i="9" s="1"/>
  <c r="AI1" i="9" s="1"/>
  <c r="AD1" i="9"/>
  <c r="AD1" i="10"/>
  <c r="AE1" i="10" s="1"/>
  <c r="AF1" i="10" s="1"/>
  <c r="AG1" i="10" s="1"/>
  <c r="AH1" i="10" s="1"/>
  <c r="AI1" i="10" s="1"/>
  <c r="AJ1" i="10" s="1"/>
  <c r="AK1" i="10" s="1"/>
  <c r="AL1" i="10" s="1"/>
  <c r="AM1" i="10" s="1"/>
  <c r="AN1" i="10" s="1"/>
  <c r="AO1" i="10" s="1"/>
  <c r="AP1" i="10" s="1"/>
  <c r="AQ1" i="10" s="1"/>
  <c r="AR1" i="10" s="1"/>
  <c r="AS1" i="10" s="1"/>
  <c r="AT1" i="10" s="1"/>
  <c r="AU1" i="10" s="1"/>
  <c r="AV1" i="10" s="1"/>
  <c r="AW1" i="10" s="1"/>
  <c r="AX1" i="10" s="1"/>
  <c r="AY1" i="10" s="1"/>
  <c r="AZ1" i="10" s="1"/>
  <c r="BA1" i="10" s="1"/>
  <c r="BB1" i="10" s="1"/>
  <c r="BC1" i="10" s="1"/>
  <c r="BD1" i="10" s="1"/>
  <c r="BE1" i="10" s="1"/>
  <c r="BF1" i="10" s="1"/>
  <c r="BG1" i="10" s="1"/>
  <c r="BH1" i="10" s="1"/>
  <c r="BI1" i="10" s="1"/>
  <c r="BJ1" i="10" s="1"/>
  <c r="BK1" i="10" s="1"/>
  <c r="AD1" i="14"/>
  <c r="AE1" i="14" s="1"/>
  <c r="AF1" i="14" s="1"/>
  <c r="AG1" i="14" s="1"/>
  <c r="AH1" i="14" s="1"/>
  <c r="AI1" i="14" s="1"/>
  <c r="AJ1" i="14" s="1"/>
  <c r="AK1" i="14" s="1"/>
  <c r="AL1" i="14" s="1"/>
  <c r="AM1" i="14" s="1"/>
  <c r="AN1" i="14" s="1"/>
  <c r="AO1" i="14" s="1"/>
  <c r="AP1" i="14" s="1"/>
  <c r="AQ1" i="14" s="1"/>
  <c r="AR1" i="14" s="1"/>
  <c r="AS1" i="14" s="1"/>
  <c r="AT1" i="14" s="1"/>
  <c r="AU1" i="14" s="1"/>
  <c r="AV1" i="14" s="1"/>
  <c r="AW1" i="14" s="1"/>
  <c r="AX1" i="14" s="1"/>
  <c r="AY1" i="14" s="1"/>
  <c r="AZ1" i="14" s="1"/>
  <c r="BA1" i="14" s="1"/>
  <c r="BB1" i="14" s="1"/>
  <c r="BC1" i="14" s="1"/>
  <c r="BD1" i="14" s="1"/>
  <c r="BE1" i="14" s="1"/>
  <c r="BF1" i="14" s="1"/>
  <c r="BG1" i="14" s="1"/>
  <c r="BH1" i="14" s="1"/>
  <c r="BI1" i="14" s="1"/>
  <c r="BJ1" i="14" s="1"/>
  <c r="BK1" i="14" s="1"/>
  <c r="AF1" i="2"/>
  <c r="AG1" i="2" s="1"/>
  <c r="AH1" i="2" s="1"/>
  <c r="AI1" i="2" s="1"/>
  <c r="AJ1" i="2" s="1"/>
  <c r="AK1" i="2" s="1"/>
  <c r="AL1" i="2" s="1"/>
  <c r="AM1" i="2" s="1"/>
  <c r="AN1" i="2" s="1"/>
  <c r="AO1" i="2" s="1"/>
  <c r="AP1" i="2" s="1"/>
  <c r="AQ1" i="2" s="1"/>
  <c r="AR1" i="2" s="1"/>
  <c r="AS1" i="2" s="1"/>
  <c r="AT1" i="2" s="1"/>
  <c r="AU1" i="2" s="1"/>
  <c r="AV1" i="2" s="1"/>
  <c r="AW1" i="2" s="1"/>
  <c r="AX1" i="2" s="1"/>
  <c r="AY1" i="2" s="1"/>
  <c r="AZ1" i="2" s="1"/>
  <c r="BA1" i="2" s="1"/>
  <c r="BB1" i="2" s="1"/>
  <c r="BC1" i="2" s="1"/>
  <c r="BD1" i="2" s="1"/>
  <c r="BE1" i="2" s="1"/>
  <c r="BF1" i="2" s="1"/>
  <c r="BG1" i="2" s="1"/>
  <c r="BH1" i="2" s="1"/>
  <c r="BI1" i="2" s="1"/>
  <c r="BJ1" i="2" s="1"/>
  <c r="BK1" i="2" s="1"/>
  <c r="AE1" i="2"/>
  <c r="AD1" i="2"/>
  <c r="AC1" i="4"/>
  <c r="AC1" i="6"/>
  <c r="AC1" i="7"/>
  <c r="AC1" i="13"/>
  <c r="AC1" i="8"/>
  <c r="AC1" i="9"/>
  <c r="AC1" i="10"/>
  <c r="AC1" i="14"/>
  <c r="AC1" i="2"/>
  <c r="J10" i="2" l="1"/>
  <c r="K10" i="4"/>
  <c r="BK30" i="2"/>
  <c r="BK30" i="4" s="1"/>
  <c r="BG30" i="2"/>
  <c r="BG30" i="4" s="1"/>
  <c r="BC30" i="2"/>
  <c r="BC30" i="4" s="1"/>
  <c r="AY30" i="2"/>
  <c r="AY30" i="4" s="1"/>
  <c r="AU30" i="2"/>
  <c r="AU30" i="4" s="1"/>
  <c r="AQ30" i="2"/>
  <c r="AQ30" i="4" s="1"/>
  <c r="AM30" i="2"/>
  <c r="AM30" i="4" s="1"/>
  <c r="AI30" i="2"/>
  <c r="AI30" i="4" s="1"/>
  <c r="AE30" i="2"/>
  <c r="AE30" i="4" s="1"/>
  <c r="BJ30" i="2"/>
  <c r="BJ30" i="4" s="1"/>
  <c r="BF30" i="2"/>
  <c r="BF30" i="4" s="1"/>
  <c r="BB30" i="2"/>
  <c r="BB30" i="4" s="1"/>
  <c r="AX30" i="2"/>
  <c r="AX30" i="4" s="1"/>
  <c r="AT30" i="2"/>
  <c r="AT30" i="4" s="1"/>
  <c r="AP30" i="2"/>
  <c r="AP30" i="4" s="1"/>
  <c r="AL30" i="2"/>
  <c r="AL30" i="4" s="1"/>
  <c r="AH30" i="2"/>
  <c r="AH30" i="4" s="1"/>
  <c r="AD30" i="2"/>
  <c r="AD30" i="4" s="1"/>
  <c r="BI30" i="2"/>
  <c r="BI30" i="4" s="1"/>
  <c r="BA30" i="2"/>
  <c r="BA30" i="4" s="1"/>
  <c r="AS30" i="2"/>
  <c r="AS30" i="4" s="1"/>
  <c r="AK30" i="2"/>
  <c r="AK30" i="4" s="1"/>
  <c r="AC30" i="2"/>
  <c r="AC30" i="4" s="1"/>
  <c r="BE30" i="2"/>
  <c r="BE30" i="4" s="1"/>
  <c r="AW30" i="2"/>
  <c r="AW30" i="4" s="1"/>
  <c r="AO30" i="2"/>
  <c r="AO30" i="4" s="1"/>
  <c r="AG30" i="2"/>
  <c r="AG30" i="4" s="1"/>
  <c r="BD30" i="2"/>
  <c r="BD30" i="4" s="1"/>
  <c r="AV30" i="2"/>
  <c r="AV30" i="4" s="1"/>
  <c r="AN30" i="2"/>
  <c r="AN30" i="4" s="1"/>
  <c r="AF30" i="2"/>
  <c r="AF30" i="4" s="1"/>
  <c r="BH30" i="2"/>
  <c r="BH30" i="4" s="1"/>
  <c r="AR30" i="2"/>
  <c r="AR30" i="4" s="1"/>
  <c r="AJ30" i="2"/>
  <c r="AJ30" i="4" s="1"/>
  <c r="AZ30" i="2"/>
  <c r="AZ30" i="4" s="1"/>
  <c r="AB30" i="4"/>
  <c r="AG96" i="12"/>
  <c r="AG97" i="12"/>
  <c r="K15" i="2"/>
  <c r="L15" i="4"/>
  <c r="T23" i="2"/>
  <c r="U23" i="4"/>
  <c r="N9" i="2"/>
  <c r="O17" i="2"/>
  <c r="O17" i="4" s="1"/>
  <c r="O9" i="4"/>
  <c r="J21" i="2"/>
  <c r="K21" i="4"/>
  <c r="X27" i="2"/>
  <c r="X27" i="4" s="1"/>
  <c r="Y27" i="4"/>
  <c r="J26" i="2"/>
  <c r="K26" i="4"/>
  <c r="K30" i="2"/>
  <c r="K30" i="4" s="1"/>
  <c r="J2" i="2"/>
  <c r="K2" i="4"/>
  <c r="K13" i="2"/>
  <c r="L13" i="4"/>
  <c r="J11" i="2"/>
  <c r="K11" i="4"/>
  <c r="BJ17" i="2"/>
  <c r="BJ17" i="4" s="1"/>
  <c r="BF17" i="2"/>
  <c r="BF17" i="4" s="1"/>
  <c r="BB17" i="2"/>
  <c r="BB17" i="4" s="1"/>
  <c r="AX17" i="2"/>
  <c r="AX17" i="4" s="1"/>
  <c r="AT17" i="2"/>
  <c r="AT17" i="4" s="1"/>
  <c r="AP17" i="2"/>
  <c r="AP17" i="4" s="1"/>
  <c r="AL17" i="2"/>
  <c r="AL17" i="4" s="1"/>
  <c r="AH17" i="2"/>
  <c r="AH17" i="4" s="1"/>
  <c r="AD17" i="2"/>
  <c r="AD17" i="4" s="1"/>
  <c r="BK17" i="2"/>
  <c r="BK17" i="4" s="1"/>
  <c r="BG17" i="2"/>
  <c r="BG17" i="4" s="1"/>
  <c r="BC17" i="2"/>
  <c r="BC17" i="4" s="1"/>
  <c r="AY17" i="2"/>
  <c r="AY17" i="4" s="1"/>
  <c r="AU17" i="2"/>
  <c r="AU17" i="4" s="1"/>
  <c r="AQ17" i="2"/>
  <c r="AQ17" i="4" s="1"/>
  <c r="AM17" i="2"/>
  <c r="AM17" i="4" s="1"/>
  <c r="AI17" i="2"/>
  <c r="AI17" i="4" s="1"/>
  <c r="AE17" i="2"/>
  <c r="AE17" i="4" s="1"/>
  <c r="BH17" i="2"/>
  <c r="BH17" i="4" s="1"/>
  <c r="AZ17" i="2"/>
  <c r="AZ17" i="4" s="1"/>
  <c r="AR17" i="2"/>
  <c r="AR17" i="4" s="1"/>
  <c r="AJ17" i="2"/>
  <c r="AJ17" i="4" s="1"/>
  <c r="BD17" i="2"/>
  <c r="BD17" i="4" s="1"/>
  <c r="AV17" i="2"/>
  <c r="AV17" i="4" s="1"/>
  <c r="AN17" i="2"/>
  <c r="AN17" i="4" s="1"/>
  <c r="AF17" i="2"/>
  <c r="AF17" i="4" s="1"/>
  <c r="BI17" i="2"/>
  <c r="BI17" i="4" s="1"/>
  <c r="BA17" i="2"/>
  <c r="BA17" i="4" s="1"/>
  <c r="AS17" i="2"/>
  <c r="AS17" i="4" s="1"/>
  <c r="AK17" i="2"/>
  <c r="AK17" i="4" s="1"/>
  <c r="AC17" i="2"/>
  <c r="AC17" i="4" s="1"/>
  <c r="BE17" i="2"/>
  <c r="BE17" i="4" s="1"/>
  <c r="AW17" i="2"/>
  <c r="AW17" i="4" s="1"/>
  <c r="AO17" i="2"/>
  <c r="AO17" i="4" s="1"/>
  <c r="AG17" i="2"/>
  <c r="AG17" i="4" s="1"/>
  <c r="AB17" i="4"/>
  <c r="AG84" i="12"/>
  <c r="J28" i="2"/>
  <c r="K28" i="4"/>
  <c r="Y17" i="2"/>
  <c r="Y17" i="4" s="1"/>
  <c r="X9" i="2"/>
  <c r="Y9" i="4"/>
  <c r="L24" i="2"/>
  <c r="M24" i="4"/>
  <c r="U19" i="2"/>
  <c r="V19" i="4"/>
  <c r="O14" i="2"/>
  <c r="P14" i="4"/>
  <c r="K29" i="2"/>
  <c r="L29" i="4"/>
  <c r="U7" i="2"/>
  <c r="V7" i="4"/>
  <c r="V18" i="2"/>
  <c r="W18" i="4"/>
  <c r="J25" i="2"/>
  <c r="K25" i="4"/>
  <c r="U8" i="2"/>
  <c r="V8" i="4"/>
  <c r="X16" i="2"/>
  <c r="Y16" i="4"/>
  <c r="R17" i="2"/>
  <c r="R17" i="4" s="1"/>
  <c r="R9" i="4"/>
  <c r="X14" i="2"/>
  <c r="Y14" i="4"/>
  <c r="J16" i="2"/>
  <c r="K16" i="4"/>
  <c r="K12" i="2"/>
  <c r="L12" i="4"/>
  <c r="K22" i="2"/>
  <c r="L22" i="4"/>
  <c r="K5" i="2"/>
  <c r="L5" i="4"/>
  <c r="V4" i="2"/>
  <c r="W4" i="4"/>
  <c r="U6" i="2"/>
  <c r="V6" i="4"/>
  <c r="L20" i="2"/>
  <c r="M20" i="4"/>
  <c r="K27" i="2"/>
  <c r="L27" i="4"/>
  <c r="AA63" i="19"/>
  <c r="AK454" i="19"/>
  <c r="AK36" i="19"/>
  <c r="AA92" i="19"/>
  <c r="Z232" i="19"/>
  <c r="AK120" i="19"/>
  <c r="AB120" i="19"/>
  <c r="Z176" i="19"/>
  <c r="Z481" i="19"/>
  <c r="Z454" i="19"/>
  <c r="Z426" i="19"/>
  <c r="AB36" i="19"/>
  <c r="Z147" i="19"/>
  <c r="AB232" i="19"/>
  <c r="AK232" i="19"/>
  <c r="Z314" i="19"/>
  <c r="Z400" i="19"/>
  <c r="AB9" i="19"/>
  <c r="AA9" i="19"/>
  <c r="AA120" i="19"/>
  <c r="AK341" i="19"/>
  <c r="AA287" i="19"/>
  <c r="AB176" i="19"/>
  <c r="AK481" i="19"/>
  <c r="AB454" i="19"/>
  <c r="AK426" i="19"/>
  <c r="Z36" i="19"/>
  <c r="Z92" i="19"/>
  <c r="AB147" i="19"/>
  <c r="AK147" i="19"/>
  <c r="AA232" i="19"/>
  <c r="AK314" i="19"/>
  <c r="AA314" i="19"/>
  <c r="AK400" i="19"/>
  <c r="AB400" i="19"/>
  <c r="AA400" i="19"/>
  <c r="AK9" i="19"/>
  <c r="Z9" i="19"/>
  <c r="Z120" i="19"/>
  <c r="AK203" i="19"/>
  <c r="Z203" i="19"/>
  <c r="Z259" i="19"/>
  <c r="AA341" i="19"/>
  <c r="AK287" i="19"/>
  <c r="Z63" i="19"/>
  <c r="AK176" i="19"/>
  <c r="AB481" i="19"/>
  <c r="AA481" i="19"/>
  <c r="AA454" i="19"/>
  <c r="AA426" i="19"/>
  <c r="AB426" i="19"/>
  <c r="AA36" i="19"/>
  <c r="AB63" i="19"/>
  <c r="AK63" i="19"/>
  <c r="AA176" i="19"/>
  <c r="AB92" i="19"/>
  <c r="AK92" i="19"/>
  <c r="AA147" i="19"/>
  <c r="AB314" i="19"/>
  <c r="AB203" i="19"/>
  <c r="AA203" i="19"/>
  <c r="AB259" i="19"/>
  <c r="AK259" i="19"/>
  <c r="AA259" i="19"/>
  <c r="Z341" i="19"/>
  <c r="Z287" i="19"/>
  <c r="AB341" i="19"/>
  <c r="AB287" i="19"/>
  <c r="F65" i="19"/>
  <c r="AE481" i="19"/>
  <c r="E482" i="19"/>
  <c r="F510" i="19"/>
  <c r="E509" i="19"/>
  <c r="F94" i="19"/>
  <c r="AE314" i="19"/>
  <c r="E315" i="19"/>
  <c r="W536" i="19"/>
  <c r="W534" i="19"/>
  <c r="W532" i="19"/>
  <c r="W530" i="19"/>
  <c r="W528" i="19"/>
  <c r="W526" i="19"/>
  <c r="W524" i="19"/>
  <c r="W535" i="19"/>
  <c r="W522" i="19"/>
  <c r="W520" i="19"/>
  <c r="W518" i="19"/>
  <c r="W533" i="19"/>
  <c r="W525" i="19"/>
  <c r="W521" i="19"/>
  <c r="W515" i="19"/>
  <c r="W513" i="19"/>
  <c r="W511" i="19"/>
  <c r="W531" i="19"/>
  <c r="W523" i="19"/>
  <c r="W519" i="19"/>
  <c r="W529" i="19"/>
  <c r="W517" i="19"/>
  <c r="W514" i="19"/>
  <c r="W512" i="19"/>
  <c r="W510" i="19"/>
  <c r="W508" i="19"/>
  <c r="W506" i="19"/>
  <c r="W504" i="19"/>
  <c r="W502" i="19"/>
  <c r="W500" i="19"/>
  <c r="W498" i="19"/>
  <c r="W496" i="19"/>
  <c r="W494" i="19"/>
  <c r="W492" i="19"/>
  <c r="W490" i="19"/>
  <c r="W488" i="19"/>
  <c r="W486" i="19"/>
  <c r="W527" i="19"/>
  <c r="W509" i="19"/>
  <c r="W516" i="19"/>
  <c r="W507" i="19"/>
  <c r="W505" i="19"/>
  <c r="W503" i="19"/>
  <c r="W501" i="19"/>
  <c r="W499" i="19"/>
  <c r="W497" i="19"/>
  <c r="W495" i="19"/>
  <c r="W493" i="19"/>
  <c r="W491" i="19"/>
  <c r="W489" i="19"/>
  <c r="W487" i="19"/>
  <c r="W484" i="19"/>
  <c r="W482" i="19"/>
  <c r="W480" i="19"/>
  <c r="W478" i="19"/>
  <c r="W476" i="19"/>
  <c r="W474" i="19"/>
  <c r="W472" i="19"/>
  <c r="W470" i="19"/>
  <c r="W468" i="19"/>
  <c r="W485" i="19"/>
  <c r="W483" i="19"/>
  <c r="W481" i="19"/>
  <c r="W479" i="19"/>
  <c r="W477" i="19"/>
  <c r="W475" i="19"/>
  <c r="W473" i="19"/>
  <c r="W471" i="19"/>
  <c r="W469" i="19"/>
  <c r="W467" i="19"/>
  <c r="W465" i="19"/>
  <c r="W463" i="19"/>
  <c r="W461" i="19"/>
  <c r="W459" i="19"/>
  <c r="W457" i="19"/>
  <c r="W455" i="19"/>
  <c r="W453" i="19"/>
  <c r="W466" i="19"/>
  <c r="W464" i="19"/>
  <c r="W462" i="19"/>
  <c r="W460" i="19"/>
  <c r="W458" i="19"/>
  <c r="W456" i="19"/>
  <c r="W454" i="19"/>
  <c r="W452" i="19"/>
  <c r="W450" i="19"/>
  <c r="W448" i="19"/>
  <c r="W451" i="19"/>
  <c r="W449" i="19"/>
  <c r="W447" i="19"/>
  <c r="W445" i="19"/>
  <c r="W443" i="19"/>
  <c r="W441" i="19"/>
  <c r="W439" i="19"/>
  <c r="W437" i="19"/>
  <c r="W435" i="19"/>
  <c r="W433" i="19"/>
  <c r="W431" i="19"/>
  <c r="W444" i="19"/>
  <c r="W438" i="19"/>
  <c r="W446" i="19"/>
  <c r="W436" i="19"/>
  <c r="W428" i="19"/>
  <c r="W426" i="19"/>
  <c r="W424" i="19"/>
  <c r="W422" i="19"/>
  <c r="W420" i="19"/>
  <c r="W418" i="19"/>
  <c r="W416" i="19"/>
  <c r="W414" i="19"/>
  <c r="W412" i="19"/>
  <c r="W442" i="19"/>
  <c r="W440" i="19"/>
  <c r="W429" i="19"/>
  <c r="W427" i="19"/>
  <c r="W425" i="19"/>
  <c r="W423" i="19"/>
  <c r="W421" i="19"/>
  <c r="W419" i="19"/>
  <c r="W417" i="19"/>
  <c r="W415" i="19"/>
  <c r="W413" i="19"/>
  <c r="W395" i="19"/>
  <c r="W393" i="19"/>
  <c r="W391" i="19"/>
  <c r="W389" i="19"/>
  <c r="W387" i="19"/>
  <c r="W385" i="19"/>
  <c r="W383" i="19"/>
  <c r="W381" i="19"/>
  <c r="W379" i="19"/>
  <c r="W377" i="19"/>
  <c r="W375" i="19"/>
  <c r="W373" i="19"/>
  <c r="W371" i="19"/>
  <c r="W369" i="19"/>
  <c r="W367" i="19"/>
  <c r="W365" i="19"/>
  <c r="W363" i="19"/>
  <c r="W361" i="19"/>
  <c r="W359" i="19"/>
  <c r="W434" i="19"/>
  <c r="W411" i="19"/>
  <c r="W409" i="19"/>
  <c r="W407" i="19"/>
  <c r="W405" i="19"/>
  <c r="W403" i="19"/>
  <c r="W401" i="19"/>
  <c r="W399" i="19"/>
  <c r="W397" i="19"/>
  <c r="W430" i="19"/>
  <c r="W410" i="19"/>
  <c r="W408" i="19"/>
  <c r="W406" i="19"/>
  <c r="W404" i="19"/>
  <c r="W402" i="19"/>
  <c r="W400" i="19"/>
  <c r="W398" i="19"/>
  <c r="W380" i="19"/>
  <c r="W366" i="19"/>
  <c r="W357" i="19"/>
  <c r="W355" i="19"/>
  <c r="W353" i="19"/>
  <c r="W351" i="19"/>
  <c r="W349" i="19"/>
  <c r="W347" i="19"/>
  <c r="W345" i="19"/>
  <c r="W343" i="19"/>
  <c r="W341" i="19"/>
  <c r="W339" i="19"/>
  <c r="W337" i="19"/>
  <c r="W335" i="19"/>
  <c r="W333" i="19"/>
  <c r="W331" i="19"/>
  <c r="W329" i="19"/>
  <c r="W327" i="19"/>
  <c r="W325" i="19"/>
  <c r="W323" i="19"/>
  <c r="W321" i="19"/>
  <c r="W319" i="19"/>
  <c r="W317" i="19"/>
  <c r="W315" i="19"/>
  <c r="W313" i="19"/>
  <c r="W311" i="19"/>
  <c r="W309" i="19"/>
  <c r="W307" i="19"/>
  <c r="W305" i="19"/>
  <c r="W303" i="19"/>
  <c r="W301" i="19"/>
  <c r="W299" i="19"/>
  <c r="W297" i="19"/>
  <c r="W295" i="19"/>
  <c r="W293" i="19"/>
  <c r="W291" i="19"/>
  <c r="W289" i="19"/>
  <c r="W287" i="19"/>
  <c r="W285" i="19"/>
  <c r="W394" i="19"/>
  <c r="W390" i="19"/>
  <c r="W386" i="19"/>
  <c r="W382" i="19"/>
  <c r="W374" i="19"/>
  <c r="W372" i="19"/>
  <c r="W396" i="19"/>
  <c r="W392" i="19"/>
  <c r="W388" i="19"/>
  <c r="W384" i="19"/>
  <c r="W378" i="19"/>
  <c r="W368" i="19"/>
  <c r="W432" i="19"/>
  <c r="W376" i="19"/>
  <c r="W364" i="19"/>
  <c r="W358" i="19"/>
  <c r="W350" i="19"/>
  <c r="W342" i="19"/>
  <c r="W338" i="19"/>
  <c r="W330" i="19"/>
  <c r="W322" i="19"/>
  <c r="W316" i="19"/>
  <c r="W314" i="19"/>
  <c r="W312" i="19"/>
  <c r="W310" i="19"/>
  <c r="W308" i="19"/>
  <c r="W306" i="19"/>
  <c r="W304" i="19"/>
  <c r="W302" i="19"/>
  <c r="W300" i="19"/>
  <c r="W298" i="19"/>
  <c r="W296" i="19"/>
  <c r="W294" i="19"/>
  <c r="W292" i="19"/>
  <c r="W290" i="19"/>
  <c r="W288" i="19"/>
  <c r="W286" i="19"/>
  <c r="W283" i="19"/>
  <c r="W281" i="19"/>
  <c r="W279" i="19"/>
  <c r="W277" i="19"/>
  <c r="W362" i="19"/>
  <c r="W352" i="19"/>
  <c r="W344" i="19"/>
  <c r="W336" i="19"/>
  <c r="W328" i="19"/>
  <c r="W320" i="19"/>
  <c r="W370" i="19"/>
  <c r="W360" i="19"/>
  <c r="W354" i="19"/>
  <c r="W346" i="19"/>
  <c r="W334" i="19"/>
  <c r="W326" i="19"/>
  <c r="W318" i="19"/>
  <c r="W284" i="19"/>
  <c r="W282" i="19"/>
  <c r="W280" i="19"/>
  <c r="W278" i="19"/>
  <c r="W276" i="19"/>
  <c r="W274" i="19"/>
  <c r="W272" i="19"/>
  <c r="W270" i="19"/>
  <c r="W268" i="19"/>
  <c r="W266" i="19"/>
  <c r="W264" i="19"/>
  <c r="W275" i="19"/>
  <c r="W273" i="19"/>
  <c r="W271" i="19"/>
  <c r="W269" i="19"/>
  <c r="W267" i="19"/>
  <c r="W265" i="19"/>
  <c r="W262" i="19"/>
  <c r="W260" i="19"/>
  <c r="W258" i="19"/>
  <c r="W254" i="19"/>
  <c r="W250" i="19"/>
  <c r="W246" i="19"/>
  <c r="W242" i="19"/>
  <c r="W238" i="19"/>
  <c r="W234" i="19"/>
  <c r="W230" i="19"/>
  <c r="W225" i="19"/>
  <c r="W221" i="19"/>
  <c r="W217" i="19"/>
  <c r="W213" i="19"/>
  <c r="W209" i="19"/>
  <c r="W205" i="19"/>
  <c r="W201" i="19"/>
  <c r="W200" i="19"/>
  <c r="W196" i="19"/>
  <c r="W356" i="19"/>
  <c r="W348" i="19"/>
  <c r="W340" i="19"/>
  <c r="W324" i="19"/>
  <c r="W253" i="19"/>
  <c r="W249" i="19"/>
  <c r="W245" i="19"/>
  <c r="W241" i="19"/>
  <c r="W237" i="19"/>
  <c r="W233" i="19"/>
  <c r="W229" i="19"/>
  <c r="W263" i="19"/>
  <c r="W261" i="19"/>
  <c r="W259" i="19"/>
  <c r="W257" i="19"/>
  <c r="W252" i="19"/>
  <c r="W248" i="19"/>
  <c r="W244" i="19"/>
  <c r="W240" i="19"/>
  <c r="W236" i="19"/>
  <c r="W232" i="19"/>
  <c r="W227" i="19"/>
  <c r="W223" i="19"/>
  <c r="W219" i="19"/>
  <c r="W215" i="19"/>
  <c r="W211" i="19"/>
  <c r="W207" i="19"/>
  <c r="W203" i="19"/>
  <c r="W198" i="19"/>
  <c r="W332" i="19"/>
  <c r="W255" i="19"/>
  <c r="W247" i="19"/>
  <c r="W239" i="19"/>
  <c r="W231" i="19"/>
  <c r="W228" i="19"/>
  <c r="W220" i="19"/>
  <c r="W212" i="19"/>
  <c r="W204" i="19"/>
  <c r="W199" i="19"/>
  <c r="W190" i="19"/>
  <c r="W186" i="19"/>
  <c r="W182" i="19"/>
  <c r="W178" i="19"/>
  <c r="W174" i="19"/>
  <c r="W169" i="19"/>
  <c r="W165" i="19"/>
  <c r="W161" i="19"/>
  <c r="W157" i="19"/>
  <c r="W153" i="19"/>
  <c r="W149" i="19"/>
  <c r="W145" i="19"/>
  <c r="W144" i="19"/>
  <c r="W140" i="19"/>
  <c r="W136" i="19"/>
  <c r="W128" i="19"/>
  <c r="W124" i="19"/>
  <c r="W115" i="19"/>
  <c r="W107" i="19"/>
  <c r="W103" i="19"/>
  <c r="W99" i="19"/>
  <c r="W226" i="19"/>
  <c r="W218" i="19"/>
  <c r="W210" i="19"/>
  <c r="W202" i="19"/>
  <c r="W197" i="19"/>
  <c r="W194" i="19"/>
  <c r="W193" i="19"/>
  <c r="W189" i="19"/>
  <c r="W185" i="19"/>
  <c r="W181" i="19"/>
  <c r="W177" i="19"/>
  <c r="W173" i="19"/>
  <c r="W172" i="19"/>
  <c r="W168" i="19"/>
  <c r="W164" i="19"/>
  <c r="W160" i="19"/>
  <c r="W156" i="19"/>
  <c r="W152" i="19"/>
  <c r="W148" i="19"/>
  <c r="W143" i="19"/>
  <c r="W139" i="19"/>
  <c r="W135" i="19"/>
  <c r="W131" i="19"/>
  <c r="W256" i="19"/>
  <c r="W251" i="19"/>
  <c r="W243" i="19"/>
  <c r="W235" i="19"/>
  <c r="W224" i="19"/>
  <c r="W216" i="19"/>
  <c r="W208" i="19"/>
  <c r="W195" i="19"/>
  <c r="W192" i="19"/>
  <c r="W188" i="19"/>
  <c r="W184" i="19"/>
  <c r="W180" i="19"/>
  <c r="W176" i="19"/>
  <c r="W171" i="19"/>
  <c r="W167" i="19"/>
  <c r="W163" i="19"/>
  <c r="W159" i="19"/>
  <c r="W155" i="19"/>
  <c r="W151" i="19"/>
  <c r="W147" i="19"/>
  <c r="W142" i="19"/>
  <c r="W138" i="19"/>
  <c r="W134" i="19"/>
  <c r="W130" i="19"/>
  <c r="W122" i="19"/>
  <c r="W118" i="19"/>
  <c r="W113" i="19"/>
  <c r="W109" i="19"/>
  <c r="W105" i="19"/>
  <c r="W97" i="19"/>
  <c r="W222" i="19"/>
  <c r="W214" i="19"/>
  <c r="W206" i="19"/>
  <c r="W166" i="19"/>
  <c r="W158" i="19"/>
  <c r="W150" i="19"/>
  <c r="W137" i="19"/>
  <c r="W127" i="19"/>
  <c r="W119" i="19"/>
  <c r="W116" i="19"/>
  <c r="W108" i="19"/>
  <c r="W100" i="19"/>
  <c r="W94" i="19"/>
  <c r="W90" i="19"/>
  <c r="W85" i="19"/>
  <c r="W81" i="19"/>
  <c r="W77" i="19"/>
  <c r="W73" i="19"/>
  <c r="W69" i="19"/>
  <c r="W65" i="19"/>
  <c r="W61" i="19"/>
  <c r="W60" i="19"/>
  <c r="W56" i="19"/>
  <c r="W52" i="19"/>
  <c r="W31" i="19"/>
  <c r="W27" i="19"/>
  <c r="W23" i="19"/>
  <c r="W19" i="19"/>
  <c r="W15" i="19"/>
  <c r="W11" i="19"/>
  <c r="W7" i="19"/>
  <c r="O4" i="19"/>
  <c r="W187" i="19"/>
  <c r="W179" i="19"/>
  <c r="W125" i="19"/>
  <c r="W114" i="19"/>
  <c r="W106" i="19"/>
  <c r="W98" i="19"/>
  <c r="W93" i="19"/>
  <c r="W89" i="19"/>
  <c r="W88" i="19"/>
  <c r="W84" i="19"/>
  <c r="W80" i="19"/>
  <c r="W72" i="19"/>
  <c r="W68" i="19"/>
  <c r="W59" i="19"/>
  <c r="W170" i="19"/>
  <c r="W162" i="19"/>
  <c r="W154" i="19"/>
  <c r="W146" i="19"/>
  <c r="W141" i="19"/>
  <c r="W133" i="19"/>
  <c r="W117" i="19"/>
  <c r="W112" i="19"/>
  <c r="W96" i="19"/>
  <c r="W87" i="19"/>
  <c r="W83" i="19"/>
  <c r="W79" i="19"/>
  <c r="W75" i="19"/>
  <c r="W71" i="19"/>
  <c r="W67" i="19"/>
  <c r="W63" i="19"/>
  <c r="W54" i="19"/>
  <c r="W50" i="19"/>
  <c r="W34" i="19"/>
  <c r="W29" i="19"/>
  <c r="W25" i="19"/>
  <c r="W17" i="19"/>
  <c r="W13" i="19"/>
  <c r="W110" i="19"/>
  <c r="W102" i="19"/>
  <c r="W86" i="19"/>
  <c r="W78" i="19"/>
  <c r="W70" i="19"/>
  <c r="W62" i="19"/>
  <c r="W37" i="19"/>
  <c r="W26" i="19"/>
  <c r="W18" i="19"/>
  <c r="W10" i="19"/>
  <c r="W129" i="19"/>
  <c r="W121" i="19"/>
  <c r="W95" i="19"/>
  <c r="W20" i="19"/>
  <c r="W12" i="19"/>
  <c r="W91" i="19"/>
  <c r="W32" i="19"/>
  <c r="W24" i="19"/>
  <c r="W16" i="19"/>
  <c r="W8" i="19"/>
  <c r="W191" i="19"/>
  <c r="W183" i="19"/>
  <c r="W175" i="19"/>
  <c r="W82" i="19"/>
  <c r="W74" i="19"/>
  <c r="W66" i="19"/>
  <c r="W53" i="19"/>
  <c r="W30" i="19"/>
  <c r="W22" i="19"/>
  <c r="W14" i="19"/>
  <c r="W28" i="19"/>
  <c r="W5" i="19"/>
  <c r="F38" i="19"/>
  <c r="AE454" i="19"/>
  <c r="E455" i="19"/>
  <c r="E402" i="19"/>
  <c r="AE401" i="19"/>
  <c r="F122" i="19"/>
  <c r="E369" i="19"/>
  <c r="F370" i="19"/>
  <c r="F289" i="19"/>
  <c r="F234" i="19"/>
  <c r="E342" i="19"/>
  <c r="AE341" i="19"/>
  <c r="F178" i="19"/>
  <c r="F483" i="19"/>
  <c r="F456" i="19"/>
  <c r="F428" i="19"/>
  <c r="F149" i="19"/>
  <c r="AE261" i="19"/>
  <c r="E262" i="19"/>
  <c r="F316" i="19"/>
  <c r="F402" i="19"/>
  <c r="E427" i="19"/>
  <c r="AE426" i="19"/>
  <c r="F11" i="19"/>
  <c r="F205" i="19"/>
  <c r="AE288" i="19"/>
  <c r="E289" i="19"/>
  <c r="F261" i="19"/>
  <c r="F343" i="19"/>
  <c r="Y7" i="16"/>
  <c r="X8" i="16"/>
  <c r="Z7" i="16"/>
  <c r="AG16" i="16"/>
  <c r="AF16" i="16"/>
  <c r="AB13" i="16"/>
  <c r="AG13" i="16"/>
  <c r="AG20" i="16"/>
  <c r="AB12" i="16"/>
  <c r="AG12" i="16"/>
  <c r="AB23" i="16"/>
  <c r="AG23" i="16"/>
  <c r="AB28" i="16"/>
  <c r="AG28" i="16"/>
  <c r="I51" i="16"/>
  <c r="J50" i="16"/>
  <c r="AB9" i="16"/>
  <c r="AG9" i="16"/>
  <c r="AG24" i="16"/>
  <c r="A1155" i="15"/>
  <c r="B1156" i="15"/>
  <c r="A1835" i="15"/>
  <c r="B1836" i="15"/>
  <c r="B1092" i="15"/>
  <c r="A1091" i="15"/>
  <c r="A1714" i="15"/>
  <c r="B1715" i="15"/>
  <c r="A2701" i="15"/>
  <c r="B2702" i="15"/>
  <c r="A440" i="15"/>
  <c r="B441" i="15"/>
  <c r="A224" i="15"/>
  <c r="B225" i="15"/>
  <c r="A2314" i="15"/>
  <c r="B2315" i="15"/>
  <c r="A2382" i="15"/>
  <c r="B2383" i="15"/>
  <c r="A1803" i="15"/>
  <c r="B1804" i="15"/>
  <c r="A2606" i="15"/>
  <c r="B2607" i="15"/>
  <c r="A70" i="15"/>
  <c r="B71" i="15"/>
  <c r="B906" i="15"/>
  <c r="A905" i="15"/>
  <c r="A1217" i="15"/>
  <c r="B1218" i="15"/>
  <c r="A1995" i="15"/>
  <c r="B1996" i="15"/>
  <c r="A2414" i="15"/>
  <c r="B2415" i="15"/>
  <c r="A1431" i="15"/>
  <c r="B1432" i="15"/>
  <c r="B784" i="15"/>
  <c r="A783" i="15"/>
  <c r="A286" i="15"/>
  <c r="B287" i="15"/>
  <c r="B815" i="15"/>
  <c r="A814" i="15"/>
  <c r="A1245" i="15"/>
  <c r="B1246" i="15"/>
  <c r="A1896" i="15"/>
  <c r="B1897" i="15"/>
  <c r="A2768" i="15"/>
  <c r="B2769" i="15"/>
  <c r="A846" i="15"/>
  <c r="B847" i="15"/>
  <c r="A1773" i="15"/>
  <c r="B1774" i="15"/>
  <c r="A750" i="15"/>
  <c r="B751" i="15"/>
  <c r="A1525" i="15"/>
  <c r="B1526" i="15"/>
  <c r="A38" i="15"/>
  <c r="B39" i="15"/>
  <c r="B874" i="15"/>
  <c r="A873" i="15"/>
  <c r="A191" i="15"/>
  <c r="B192" i="15"/>
  <c r="A1586" i="15"/>
  <c r="B1587" i="15"/>
  <c r="A1867" i="15"/>
  <c r="B1868" i="15"/>
  <c r="A1123" i="15"/>
  <c r="B1124" i="15"/>
  <c r="A1555" i="15"/>
  <c r="B1556" i="15"/>
  <c r="A2734" i="15"/>
  <c r="B2735" i="15"/>
  <c r="A1338" i="15"/>
  <c r="B1339" i="15"/>
  <c r="A1493" i="15"/>
  <c r="B1494" i="15"/>
  <c r="A2058" i="15"/>
  <c r="B2059" i="15"/>
  <c r="A472" i="15"/>
  <c r="B473" i="15"/>
  <c r="A626" i="15"/>
  <c r="B627" i="15"/>
  <c r="A1965" i="15"/>
  <c r="B1966" i="15"/>
  <c r="A2670" i="15"/>
  <c r="B2671" i="15"/>
  <c r="A8" i="15"/>
  <c r="B9" i="15"/>
  <c r="A378" i="15"/>
  <c r="B379" i="15"/>
  <c r="B1060" i="15"/>
  <c r="A1059" i="15"/>
  <c r="A1402" i="15"/>
  <c r="B1403" i="15"/>
  <c r="A2349" i="15"/>
  <c r="B2350" i="15"/>
  <c r="A2091" i="15"/>
  <c r="B2092" i="15"/>
  <c r="A2250" i="15"/>
  <c r="B2251" i="15"/>
  <c r="A2637" i="15"/>
  <c r="B2638" i="15"/>
  <c r="A2446" i="15"/>
  <c r="B2447" i="15"/>
  <c r="A160" i="15"/>
  <c r="B161" i="15"/>
  <c r="A1186" i="15"/>
  <c r="B1187" i="15"/>
  <c r="A2219" i="15"/>
  <c r="B2220" i="15"/>
  <c r="A594" i="15"/>
  <c r="B595" i="15"/>
  <c r="A1371" i="15"/>
  <c r="B1372" i="15"/>
  <c r="A2155" i="15"/>
  <c r="B2156" i="15"/>
  <c r="B2574" i="15"/>
  <c r="A2573" i="15"/>
  <c r="A130" i="15"/>
  <c r="B131" i="15"/>
  <c r="B936" i="15"/>
  <c r="A935" i="15"/>
  <c r="A1681" i="15"/>
  <c r="B1682" i="15"/>
  <c r="A2026" i="15"/>
  <c r="B2027" i="15"/>
  <c r="A2282" i="15"/>
  <c r="B2283" i="15"/>
  <c r="A2542" i="15"/>
  <c r="B2543" i="15"/>
  <c r="A408" i="15"/>
  <c r="B409" i="15"/>
  <c r="A346" i="15"/>
  <c r="B347" i="15"/>
  <c r="A1934" i="15"/>
  <c r="B1935" i="15"/>
  <c r="B998" i="15"/>
  <c r="A997" i="15"/>
  <c r="A1307" i="15"/>
  <c r="B1308" i="15"/>
  <c r="A2478" i="15"/>
  <c r="B2479" i="15"/>
  <c r="A1648" i="15"/>
  <c r="B1649" i="15"/>
  <c r="A2122" i="15"/>
  <c r="B2123" i="15"/>
  <c r="A2510" i="15"/>
  <c r="B2511" i="15"/>
  <c r="A98" i="15"/>
  <c r="B99" i="15"/>
  <c r="A1618" i="15"/>
  <c r="B1619" i="15"/>
  <c r="A2186" i="15"/>
  <c r="B2187" i="15"/>
  <c r="A1277" i="15"/>
  <c r="B1278" i="15"/>
  <c r="A534" i="15"/>
  <c r="B535" i="15"/>
  <c r="A722" i="15"/>
  <c r="B723" i="15"/>
  <c r="A688" i="15"/>
  <c r="B689" i="15"/>
  <c r="A1741" i="15"/>
  <c r="B1742" i="15"/>
  <c r="A318" i="15"/>
  <c r="B319" i="15"/>
  <c r="A566" i="15"/>
  <c r="B567" i="15"/>
  <c r="B968" i="15"/>
  <c r="A967" i="15"/>
  <c r="B1030" i="15"/>
  <c r="A1029" i="15"/>
  <c r="A1463" i="15"/>
  <c r="B1464" i="15"/>
  <c r="A502" i="15"/>
  <c r="B503" i="15"/>
  <c r="A254" i="15"/>
  <c r="B255" i="15"/>
  <c r="A660" i="15"/>
  <c r="B661" i="15"/>
  <c r="S3" i="5"/>
  <c r="R3" i="5"/>
  <c r="L5" i="5"/>
  <c r="L6" i="5"/>
  <c r="L7" i="5"/>
  <c r="L8" i="5"/>
  <c r="L9" i="5"/>
  <c r="L10" i="5"/>
  <c r="L11" i="5"/>
  <c r="L12" i="5"/>
  <c r="L13" i="5"/>
  <c r="L14" i="5"/>
  <c r="L15" i="5"/>
  <c r="L16" i="5"/>
  <c r="L17" i="5"/>
  <c r="L18" i="5"/>
  <c r="L19" i="5"/>
  <c r="L20" i="5"/>
  <c r="L21" i="5"/>
  <c r="L22" i="5"/>
  <c r="L23" i="5"/>
  <c r="L24" i="5"/>
  <c r="L25" i="5"/>
  <c r="L26" i="5"/>
  <c r="L27" i="5"/>
  <c r="L28" i="5"/>
  <c r="L29" i="5"/>
  <c r="L30" i="5"/>
  <c r="L31" i="5"/>
  <c r="L33" i="5"/>
  <c r="I28" i="2" l="1"/>
  <c r="J28" i="4"/>
  <c r="I26" i="2"/>
  <c r="J26" i="4"/>
  <c r="I21" i="2"/>
  <c r="J21" i="4"/>
  <c r="J27" i="2"/>
  <c r="K27" i="4"/>
  <c r="T6" i="2"/>
  <c r="U6" i="4"/>
  <c r="J5" i="2"/>
  <c r="K5" i="4"/>
  <c r="J12" i="2"/>
  <c r="K12" i="4"/>
  <c r="W14" i="2"/>
  <c r="X14" i="4"/>
  <c r="W16" i="2"/>
  <c r="X16" i="4"/>
  <c r="I25" i="2"/>
  <c r="J25" i="4"/>
  <c r="T7" i="2"/>
  <c r="U7" i="4"/>
  <c r="N14" i="2"/>
  <c r="O14" i="4"/>
  <c r="K24" i="2"/>
  <c r="L24" i="4"/>
  <c r="I11" i="2"/>
  <c r="J11" i="4"/>
  <c r="J30" i="2"/>
  <c r="J30" i="4" s="1"/>
  <c r="I2" i="2"/>
  <c r="J2" i="4"/>
  <c r="S23" i="2"/>
  <c r="T23" i="4"/>
  <c r="K20" i="2"/>
  <c r="L20" i="4"/>
  <c r="U4" i="2"/>
  <c r="V4" i="4"/>
  <c r="J22" i="2"/>
  <c r="K22" i="4"/>
  <c r="I16" i="2"/>
  <c r="J16" i="4"/>
  <c r="T8" i="2"/>
  <c r="U8" i="4"/>
  <c r="U18" i="2"/>
  <c r="V18" i="4"/>
  <c r="J29" i="2"/>
  <c r="K29" i="4"/>
  <c r="T19" i="2"/>
  <c r="U19" i="4"/>
  <c r="X17" i="2"/>
  <c r="X17" i="4" s="1"/>
  <c r="W9" i="2"/>
  <c r="X9" i="4"/>
  <c r="J13" i="2"/>
  <c r="K13" i="4"/>
  <c r="M9" i="2"/>
  <c r="N17" i="2"/>
  <c r="N17" i="4" s="1"/>
  <c r="N9" i="4"/>
  <c r="J15" i="2"/>
  <c r="K15" i="4"/>
  <c r="I10" i="2"/>
  <c r="J10" i="4"/>
  <c r="AK342" i="19"/>
  <c r="AB204" i="19"/>
  <c r="AK204" i="19"/>
  <c r="Z401" i="19"/>
  <c r="AB427" i="19"/>
  <c r="AK121" i="19"/>
  <c r="AK93" i="19"/>
  <c r="Z509" i="19"/>
  <c r="AB509" i="19"/>
  <c r="Z342" i="19"/>
  <c r="Z260" i="19"/>
  <c r="Z204" i="19"/>
  <c r="AA10" i="19"/>
  <c r="AK10" i="19"/>
  <c r="AK315" i="19"/>
  <c r="Z315" i="19"/>
  <c r="Z148" i="19"/>
  <c r="AK427" i="19"/>
  <c r="Z427" i="19"/>
  <c r="AK455" i="19"/>
  <c r="AA455" i="19"/>
  <c r="AB455" i="19"/>
  <c r="AA482" i="19"/>
  <c r="Z177" i="19"/>
  <c r="AA121" i="19"/>
  <c r="AK37" i="19"/>
  <c r="Z93" i="19"/>
  <c r="AB342" i="19"/>
  <c r="AA342" i="19"/>
  <c r="AB315" i="19"/>
  <c r="AB148" i="19"/>
  <c r="AK177" i="19"/>
  <c r="Z233" i="19"/>
  <c r="AA288" i="19"/>
  <c r="AA369" i="19"/>
  <c r="Z369" i="19"/>
  <c r="Z121" i="19"/>
  <c r="AB93" i="19"/>
  <c r="AA509" i="19"/>
  <c r="AK260" i="19"/>
  <c r="AA260" i="19"/>
  <c r="AB10" i="19"/>
  <c r="AA401" i="19"/>
  <c r="AB401" i="19"/>
  <c r="AK401" i="19"/>
  <c r="Z482" i="19"/>
  <c r="AA177" i="19"/>
  <c r="AA233" i="19"/>
  <c r="AB233" i="19"/>
  <c r="AK233" i="19"/>
  <c r="AB288" i="19"/>
  <c r="Z288" i="19"/>
  <c r="AB369" i="19"/>
  <c r="AB121" i="19"/>
  <c r="Z37" i="19"/>
  <c r="AA93" i="19"/>
  <c r="AA64" i="19"/>
  <c r="Z64" i="19"/>
  <c r="AB64" i="19"/>
  <c r="AK64" i="19"/>
  <c r="AB260" i="19"/>
  <c r="AK148" i="19"/>
  <c r="AA427" i="19"/>
  <c r="AK482" i="19"/>
  <c r="AB177" i="19"/>
  <c r="AA37" i="19"/>
  <c r="AA204" i="19"/>
  <c r="Z10" i="19"/>
  <c r="AA315" i="19"/>
  <c r="AA148" i="19"/>
  <c r="Z455" i="19"/>
  <c r="AB482" i="19"/>
  <c r="AK288" i="19"/>
  <c r="AK369" i="19"/>
  <c r="AB37" i="19"/>
  <c r="AK509" i="19"/>
  <c r="F12" i="19"/>
  <c r="F457" i="19"/>
  <c r="F484" i="19"/>
  <c r="F39" i="19"/>
  <c r="AE342" i="19"/>
  <c r="E343" i="19"/>
  <c r="AE455" i="19"/>
  <c r="E456" i="19"/>
  <c r="F344" i="19"/>
  <c r="AE289" i="19"/>
  <c r="E290" i="19"/>
  <c r="F206" i="19"/>
  <c r="F317" i="19"/>
  <c r="AE262" i="19"/>
  <c r="E263" i="19"/>
  <c r="F150" i="19"/>
  <c r="F429" i="19"/>
  <c r="F179" i="19"/>
  <c r="F290" i="19"/>
  <c r="E370" i="19"/>
  <c r="AE369" i="19"/>
  <c r="F123" i="19"/>
  <c r="W57" i="19"/>
  <c r="P4" i="19"/>
  <c r="W6" i="19"/>
  <c r="E316" i="19"/>
  <c r="AE315" i="19"/>
  <c r="F95" i="19"/>
  <c r="AE509" i="19"/>
  <c r="E510" i="19"/>
  <c r="F511" i="19"/>
  <c r="F262" i="19"/>
  <c r="AE427" i="19"/>
  <c r="E428" i="19"/>
  <c r="F403" i="19"/>
  <c r="F235" i="19"/>
  <c r="F371" i="19"/>
  <c r="AE402" i="19"/>
  <c r="E403" i="19"/>
  <c r="AE482" i="19"/>
  <c r="E483" i="19"/>
  <c r="F66" i="19"/>
  <c r="X9" i="16"/>
  <c r="Z8" i="16"/>
  <c r="Y8" i="16"/>
  <c r="I52" i="16"/>
  <c r="J51" i="16"/>
  <c r="A255" i="15"/>
  <c r="B256" i="15"/>
  <c r="A319" i="15"/>
  <c r="B320" i="15"/>
  <c r="A2187" i="15"/>
  <c r="B2188" i="15"/>
  <c r="A2027" i="15"/>
  <c r="B2028" i="15"/>
  <c r="A161" i="15"/>
  <c r="B162" i="15"/>
  <c r="B2672" i="15"/>
  <c r="A2671" i="15"/>
  <c r="A1339" i="15"/>
  <c r="B1340" i="15"/>
  <c r="A39" i="15"/>
  <c r="B40" i="15"/>
  <c r="B848" i="15"/>
  <c r="A847" i="15"/>
  <c r="B2316" i="15"/>
  <c r="A2315" i="15"/>
  <c r="A441" i="15"/>
  <c r="B442" i="15"/>
  <c r="A936" i="15"/>
  <c r="B937" i="15"/>
  <c r="B816" i="15"/>
  <c r="A815" i="15"/>
  <c r="B785" i="15"/>
  <c r="A784" i="15"/>
  <c r="B690" i="15"/>
  <c r="A689" i="15"/>
  <c r="B100" i="15"/>
  <c r="A99" i="15"/>
  <c r="B2480" i="15"/>
  <c r="A2479" i="15"/>
  <c r="B348" i="15"/>
  <c r="A347" i="15"/>
  <c r="B1373" i="15"/>
  <c r="A1372" i="15"/>
  <c r="A2220" i="15"/>
  <c r="B2221" i="15"/>
  <c r="A2092" i="15"/>
  <c r="B2093" i="15"/>
  <c r="A1403" i="15"/>
  <c r="B1404" i="15"/>
  <c r="B628" i="15"/>
  <c r="A627" i="15"/>
  <c r="B1557" i="15"/>
  <c r="A1556" i="15"/>
  <c r="B1869" i="15"/>
  <c r="A1868" i="15"/>
  <c r="B752" i="15"/>
  <c r="A751" i="15"/>
  <c r="A1897" i="15"/>
  <c r="B1898" i="15"/>
  <c r="B2416" i="15"/>
  <c r="A2415" i="15"/>
  <c r="A71" i="15"/>
  <c r="B72" i="15"/>
  <c r="B1837" i="15"/>
  <c r="A1836" i="15"/>
  <c r="A968" i="15"/>
  <c r="B969" i="15"/>
  <c r="A2574" i="15"/>
  <c r="B2575" i="15"/>
  <c r="B662" i="15"/>
  <c r="A661" i="15"/>
  <c r="A503" i="15"/>
  <c r="B504" i="15"/>
  <c r="A567" i="15"/>
  <c r="B568" i="15"/>
  <c r="B1743" i="15"/>
  <c r="A1742" i="15"/>
  <c r="B724" i="15"/>
  <c r="A723" i="15"/>
  <c r="B1279" i="15"/>
  <c r="A1278" i="15"/>
  <c r="A1619" i="15"/>
  <c r="B1620" i="15"/>
  <c r="B2512" i="15"/>
  <c r="A2511" i="15"/>
  <c r="A1649" i="15"/>
  <c r="B1650" i="15"/>
  <c r="B1309" i="15"/>
  <c r="A1308" i="15"/>
  <c r="B1936" i="15"/>
  <c r="A1935" i="15"/>
  <c r="A409" i="15"/>
  <c r="B410" i="15"/>
  <c r="B2284" i="15"/>
  <c r="A2283" i="15"/>
  <c r="A1682" i="15"/>
  <c r="B1683" i="15"/>
  <c r="B132" i="15"/>
  <c r="A131" i="15"/>
  <c r="A2156" i="15"/>
  <c r="B2157" i="15"/>
  <c r="B596" i="15"/>
  <c r="A595" i="15"/>
  <c r="A1187" i="15"/>
  <c r="B1188" i="15"/>
  <c r="B2448" i="15"/>
  <c r="A2447" i="15"/>
  <c r="B2252" i="15"/>
  <c r="A2251" i="15"/>
  <c r="A2350" i="15"/>
  <c r="B2351" i="15"/>
  <c r="A9" i="15"/>
  <c r="B10" i="15"/>
  <c r="A1966" i="15"/>
  <c r="B1967" i="15"/>
  <c r="A473" i="15"/>
  <c r="B474" i="15"/>
  <c r="B1495" i="15"/>
  <c r="A1494" i="15"/>
  <c r="B2736" i="15"/>
  <c r="A2735" i="15"/>
  <c r="B1125" i="15"/>
  <c r="A1124" i="15"/>
  <c r="A1587" i="15"/>
  <c r="B1588" i="15"/>
  <c r="B1527" i="15"/>
  <c r="A1526" i="15"/>
  <c r="B1775" i="15"/>
  <c r="A1774" i="15"/>
  <c r="B2770" i="15"/>
  <c r="A2769" i="15"/>
  <c r="B1247" i="15"/>
  <c r="A1246" i="15"/>
  <c r="A287" i="15"/>
  <c r="B288" i="15"/>
  <c r="A1432" i="15"/>
  <c r="B1433" i="15"/>
  <c r="A1996" i="15"/>
  <c r="B1997" i="15"/>
  <c r="B2608" i="15"/>
  <c r="A2607" i="15"/>
  <c r="B2384" i="15"/>
  <c r="A2383" i="15"/>
  <c r="B226" i="15"/>
  <c r="A225" i="15"/>
  <c r="A2702" i="15"/>
  <c r="B2703" i="15"/>
  <c r="B1157" i="15"/>
  <c r="A1156" i="15"/>
  <c r="B1465" i="15"/>
  <c r="A1464" i="15"/>
  <c r="A535" i="15"/>
  <c r="B536" i="15"/>
  <c r="A2123" i="15"/>
  <c r="B2124" i="15"/>
  <c r="B2544" i="15"/>
  <c r="A2543" i="15"/>
  <c r="A2638" i="15"/>
  <c r="B2639" i="15"/>
  <c r="B380" i="15"/>
  <c r="A379" i="15"/>
  <c r="A2059" i="15"/>
  <c r="B2060" i="15"/>
  <c r="A192" i="15"/>
  <c r="B193" i="15"/>
  <c r="A1218" i="15"/>
  <c r="B1219" i="15"/>
  <c r="B1805" i="15"/>
  <c r="A1804" i="15"/>
  <c r="A1715" i="15"/>
  <c r="B1716" i="15"/>
  <c r="B999" i="15"/>
  <c r="A998" i="15"/>
  <c r="A1030" i="15"/>
  <c r="B1031" i="15"/>
  <c r="B1061" i="15"/>
  <c r="A1060" i="15"/>
  <c r="A874" i="15"/>
  <c r="B875" i="15"/>
  <c r="A906" i="15"/>
  <c r="B907" i="15"/>
  <c r="B1093" i="15"/>
  <c r="A1092" i="15"/>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Q3" i="5"/>
  <c r="P3" i="5"/>
  <c r="O3" i="5"/>
  <c r="M3" i="5"/>
  <c r="N3" i="5"/>
  <c r="B5" i="5"/>
  <c r="B6" i="5"/>
  <c r="B7" i="5"/>
  <c r="B8" i="5"/>
  <c r="B9" i="5"/>
  <c r="B10" i="5"/>
  <c r="B11" i="5"/>
  <c r="B12" i="5"/>
  <c r="B13" i="5"/>
  <c r="B14" i="5"/>
  <c r="B15" i="5"/>
  <c r="B16" i="5"/>
  <c r="B17" i="5"/>
  <c r="B18" i="5"/>
  <c r="B19" i="5"/>
  <c r="B20" i="5"/>
  <c r="B21" i="5"/>
  <c r="B22" i="5"/>
  <c r="B23" i="5"/>
  <c r="B24" i="5"/>
  <c r="B25" i="5"/>
  <c r="B26" i="5"/>
  <c r="B27" i="5"/>
  <c r="B28" i="5"/>
  <c r="B29" i="5"/>
  <c r="B30" i="5"/>
  <c r="B31" i="5"/>
  <c r="B33" i="5"/>
  <c r="K5" i="5"/>
  <c r="M5" i="5" s="1"/>
  <c r="K6" i="5"/>
  <c r="M6" i="5" s="1"/>
  <c r="K7" i="5"/>
  <c r="M7" i="5" s="1"/>
  <c r="K8" i="5"/>
  <c r="M8" i="5" s="1"/>
  <c r="K9" i="5"/>
  <c r="M9" i="5" s="1"/>
  <c r="K10" i="5"/>
  <c r="M10" i="5" s="1"/>
  <c r="K11" i="5"/>
  <c r="M11" i="5" s="1"/>
  <c r="K12" i="5"/>
  <c r="M12" i="5" s="1"/>
  <c r="K13" i="5"/>
  <c r="M13" i="5" s="1"/>
  <c r="K14" i="5"/>
  <c r="M14" i="5" s="1"/>
  <c r="K15" i="5"/>
  <c r="M15" i="5" s="1"/>
  <c r="K16" i="5"/>
  <c r="M16" i="5" s="1"/>
  <c r="K17" i="5"/>
  <c r="M17" i="5" s="1"/>
  <c r="K18" i="5"/>
  <c r="M18" i="5" s="1"/>
  <c r="K19" i="5"/>
  <c r="M19" i="5" s="1"/>
  <c r="K20" i="5"/>
  <c r="M20" i="5" s="1"/>
  <c r="K21" i="5"/>
  <c r="M21" i="5" s="1"/>
  <c r="K22" i="5"/>
  <c r="M22" i="5" s="1"/>
  <c r="K23" i="5"/>
  <c r="M23" i="5" s="1"/>
  <c r="K24" i="5"/>
  <c r="M24" i="5" s="1"/>
  <c r="K25" i="5"/>
  <c r="M25" i="5" s="1"/>
  <c r="K26" i="5"/>
  <c r="M26" i="5" s="1"/>
  <c r="K27" i="5"/>
  <c r="M27" i="5" s="1"/>
  <c r="K28" i="5"/>
  <c r="M28" i="5" s="1"/>
  <c r="K29" i="5"/>
  <c r="M29" i="5" s="1"/>
  <c r="K30" i="5"/>
  <c r="M30" i="5" s="1"/>
  <c r="K31" i="5"/>
  <c r="M31" i="5" s="1"/>
  <c r="K33" i="5"/>
  <c r="M33" i="5" s="1"/>
  <c r="K2" i="5"/>
  <c r="K1" i="5" s="1"/>
  <c r="J2" i="5"/>
  <c r="J1" i="5" s="1"/>
  <c r="I2" i="5"/>
  <c r="I1" i="5" s="1"/>
  <c r="H2" i="5"/>
  <c r="H1" i="5" s="1"/>
  <c r="G2" i="5"/>
  <c r="G1" i="5" s="1"/>
  <c r="F2" i="5"/>
  <c r="F1" i="5" s="1"/>
  <c r="E2" i="5"/>
  <c r="E1" i="5" s="1"/>
  <c r="D2" i="5"/>
  <c r="I29" i="2" l="1"/>
  <c r="J29" i="4"/>
  <c r="I22" i="2"/>
  <c r="J22" i="4"/>
  <c r="J20" i="2"/>
  <c r="K20" i="4"/>
  <c r="H10" i="2"/>
  <c r="I10" i="4"/>
  <c r="S19" i="2"/>
  <c r="T19" i="4"/>
  <c r="T18" i="2"/>
  <c r="U18" i="4"/>
  <c r="H16" i="2"/>
  <c r="I16" i="4"/>
  <c r="T4" i="2"/>
  <c r="U4" i="4"/>
  <c r="R23" i="2"/>
  <c r="S23" i="4"/>
  <c r="L9" i="2"/>
  <c r="M17" i="2"/>
  <c r="M17" i="4" s="1"/>
  <c r="M9" i="4"/>
  <c r="V9" i="2"/>
  <c r="W17" i="2"/>
  <c r="W17" i="4" s="1"/>
  <c r="W9" i="4"/>
  <c r="H11" i="2"/>
  <c r="I11" i="4"/>
  <c r="M14" i="2"/>
  <c r="N14" i="4"/>
  <c r="H25" i="2"/>
  <c r="I25" i="4"/>
  <c r="V14" i="2"/>
  <c r="W14" i="4"/>
  <c r="I5" i="2"/>
  <c r="J5" i="4"/>
  <c r="I27" i="2"/>
  <c r="J27" i="4"/>
  <c r="H26" i="2"/>
  <c r="I26" i="4"/>
  <c r="I15" i="2"/>
  <c r="J15" i="4"/>
  <c r="S8" i="2"/>
  <c r="T8" i="4"/>
  <c r="I30" i="2"/>
  <c r="I30" i="4" s="1"/>
  <c r="H2" i="2"/>
  <c r="I2" i="4"/>
  <c r="I13" i="2"/>
  <c r="J13" i="4"/>
  <c r="J24" i="2"/>
  <c r="K24" i="4"/>
  <c r="S7" i="2"/>
  <c r="T7" i="4"/>
  <c r="V16" i="2"/>
  <c r="W16" i="4"/>
  <c r="I12" i="2"/>
  <c r="J12" i="4"/>
  <c r="S6" i="2"/>
  <c r="T6" i="4"/>
  <c r="H21" i="2"/>
  <c r="I21" i="4"/>
  <c r="H28" i="2"/>
  <c r="I28" i="4"/>
  <c r="AH73" i="12"/>
  <c r="AI73" i="12" s="1"/>
  <c r="AH93" i="12"/>
  <c r="AI93" i="12" s="1"/>
  <c r="AH71" i="12"/>
  <c r="AI71" i="12" s="1"/>
  <c r="AH75" i="12"/>
  <c r="AI75" i="12" s="1"/>
  <c r="AH79" i="12"/>
  <c r="AI79" i="12" s="1"/>
  <c r="AH83" i="12"/>
  <c r="AI83" i="12" s="1"/>
  <c r="AH87" i="12"/>
  <c r="AI87" i="12" s="1"/>
  <c r="AH91" i="12"/>
  <c r="AI91" i="12" s="1"/>
  <c r="AH95" i="12"/>
  <c r="AI95" i="12" s="1"/>
  <c r="AH77" i="12"/>
  <c r="AI77" i="12" s="1"/>
  <c r="AH89" i="12"/>
  <c r="AI89" i="12" s="1"/>
  <c r="AH72" i="12"/>
  <c r="AI72" i="12" s="1"/>
  <c r="AH76" i="12"/>
  <c r="AI76" i="12" s="1"/>
  <c r="AH80" i="12"/>
  <c r="AI80" i="12" s="1"/>
  <c r="AH84" i="12"/>
  <c r="AI84" i="12" s="1"/>
  <c r="AH88" i="12"/>
  <c r="AI88" i="12" s="1"/>
  <c r="AH92" i="12"/>
  <c r="AI92" i="12" s="1"/>
  <c r="AH97" i="12"/>
  <c r="AI97" i="12" s="1"/>
  <c r="AH81" i="12"/>
  <c r="AI81" i="12" s="1"/>
  <c r="AH85" i="12"/>
  <c r="AI85" i="12" s="1"/>
  <c r="AH96" i="12"/>
  <c r="AI96" i="12" s="1"/>
  <c r="AH74" i="12"/>
  <c r="AI74" i="12" s="1"/>
  <c r="AH78" i="12"/>
  <c r="AI78" i="12" s="1"/>
  <c r="AH82" i="12"/>
  <c r="AI82" i="12" s="1"/>
  <c r="AH86" i="12"/>
  <c r="AI86" i="12" s="1"/>
  <c r="AH90" i="12"/>
  <c r="AI90" i="12" s="1"/>
  <c r="AH94" i="12"/>
  <c r="AI94" i="12" s="1"/>
  <c r="Z205" i="19"/>
  <c r="AK343" i="19"/>
  <c r="AK65" i="19"/>
  <c r="AA65" i="19"/>
  <c r="AA370" i="19"/>
  <c r="AK234" i="19"/>
  <c r="AB234" i="19"/>
  <c r="AB510" i="19"/>
  <c r="AB94" i="19"/>
  <c r="AB122" i="19"/>
  <c r="AA122" i="19"/>
  <c r="Z289" i="19"/>
  <c r="AB178" i="19"/>
  <c r="AK149" i="19"/>
  <c r="AA149" i="19"/>
  <c r="Z38" i="19"/>
  <c r="AB483" i="19"/>
  <c r="AK483" i="19"/>
  <c r="AA483" i="19"/>
  <c r="AA11" i="19"/>
  <c r="Z370" i="19"/>
  <c r="AB289" i="19"/>
  <c r="AA343" i="19"/>
  <c r="AK456" i="19"/>
  <c r="AB65" i="19"/>
  <c r="AA234" i="19"/>
  <c r="AK402" i="19"/>
  <c r="Z402" i="19"/>
  <c r="Z261" i="19"/>
  <c r="AA510" i="19"/>
  <c r="AK94" i="19"/>
  <c r="AA94" i="19"/>
  <c r="AA178" i="19"/>
  <c r="Z428" i="19"/>
  <c r="AB149" i="19"/>
  <c r="AK316" i="19"/>
  <c r="AA316" i="19"/>
  <c r="AK205" i="19"/>
  <c r="AB205" i="19"/>
  <c r="Z343" i="19"/>
  <c r="AK38" i="19"/>
  <c r="AB38" i="19"/>
  <c r="AA38" i="19"/>
  <c r="Z456" i="19"/>
  <c r="Z11" i="19"/>
  <c r="Z65" i="19"/>
  <c r="AK370" i="19"/>
  <c r="AK510" i="19"/>
  <c r="AK178" i="19"/>
  <c r="Z149" i="19"/>
  <c r="Z316" i="19"/>
  <c r="AB370" i="19"/>
  <c r="Z234" i="19"/>
  <c r="AB402" i="19"/>
  <c r="AA402" i="19"/>
  <c r="AB261" i="19"/>
  <c r="AK261" i="19"/>
  <c r="AA261" i="19"/>
  <c r="Z510" i="19"/>
  <c r="Z94" i="19"/>
  <c r="AK122" i="19"/>
  <c r="Z122" i="19"/>
  <c r="AA289" i="19"/>
  <c r="AK289" i="19"/>
  <c r="Z178" i="19"/>
  <c r="AA428" i="19"/>
  <c r="AB428" i="19"/>
  <c r="AK428" i="19"/>
  <c r="AB316" i="19"/>
  <c r="AA205" i="19"/>
  <c r="AB343" i="19"/>
  <c r="Z483" i="19"/>
  <c r="AB456" i="19"/>
  <c r="AA456" i="19"/>
  <c r="AK11" i="19"/>
  <c r="AB11" i="19"/>
  <c r="E404" i="19"/>
  <c r="AE403" i="19"/>
  <c r="F485" i="19"/>
  <c r="F404" i="19"/>
  <c r="E429" i="19"/>
  <c r="AE428" i="19"/>
  <c r="F263" i="19"/>
  <c r="AE510" i="19"/>
  <c r="E511" i="19"/>
  <c r="W126" i="19"/>
  <c r="Q4" i="19"/>
  <c r="F124" i="19"/>
  <c r="F180" i="19"/>
  <c r="F430" i="19"/>
  <c r="AE456" i="19"/>
  <c r="E457" i="19"/>
  <c r="F458" i="19"/>
  <c r="F13" i="19"/>
  <c r="F372" i="19"/>
  <c r="F236" i="19"/>
  <c r="F96" i="19"/>
  <c r="AE316" i="19"/>
  <c r="E317" i="19"/>
  <c r="AE370" i="19"/>
  <c r="E371" i="19"/>
  <c r="F291" i="19"/>
  <c r="E344" i="19"/>
  <c r="AE343" i="19"/>
  <c r="F67" i="19"/>
  <c r="AE483" i="19"/>
  <c r="E484" i="19"/>
  <c r="F512" i="19"/>
  <c r="F151" i="19"/>
  <c r="AE263" i="19"/>
  <c r="E264" i="19"/>
  <c r="F318" i="19"/>
  <c r="F207" i="19"/>
  <c r="AE290" i="19"/>
  <c r="E291" i="19"/>
  <c r="F345" i="19"/>
  <c r="F40" i="19"/>
  <c r="I53" i="16"/>
  <c r="J52" i="16"/>
  <c r="Z9" i="16"/>
  <c r="Y9" i="16"/>
  <c r="X10" i="16"/>
  <c r="B1717" i="15"/>
  <c r="A1716" i="15"/>
  <c r="A2060" i="15"/>
  <c r="B2061" i="15"/>
  <c r="A1093" i="15"/>
  <c r="B1094" i="15"/>
  <c r="A1465" i="15"/>
  <c r="B1466" i="15"/>
  <c r="A1125" i="15"/>
  <c r="B1126" i="15"/>
  <c r="B908" i="15"/>
  <c r="A907" i="15"/>
  <c r="A193" i="15"/>
  <c r="B194" i="15"/>
  <c r="A536" i="15"/>
  <c r="B537" i="15"/>
  <c r="A1433" i="15"/>
  <c r="B1434" i="15"/>
  <c r="B1589" i="15"/>
  <c r="A1588" i="15"/>
  <c r="A474" i="15"/>
  <c r="B475" i="15"/>
  <c r="A10" i="15"/>
  <c r="B11" i="15"/>
  <c r="B1189" i="15"/>
  <c r="A1188" i="15"/>
  <c r="B2158" i="15"/>
  <c r="A2157" i="15"/>
  <c r="A1683" i="15"/>
  <c r="B1684" i="15"/>
  <c r="A410" i="15"/>
  <c r="B411" i="15"/>
  <c r="A504" i="15"/>
  <c r="B505" i="15"/>
  <c r="B2576" i="15"/>
  <c r="A2575" i="15"/>
  <c r="A1404" i="15"/>
  <c r="B1405" i="15"/>
  <c r="B2222" i="15"/>
  <c r="A2221" i="15"/>
  <c r="B938" i="15"/>
  <c r="A937" i="15"/>
  <c r="A40" i="15"/>
  <c r="B41" i="15"/>
  <c r="A2028" i="15"/>
  <c r="B2029" i="15"/>
  <c r="A320" i="15"/>
  <c r="B321" i="15"/>
  <c r="B1062" i="15"/>
  <c r="A1061" i="15"/>
  <c r="B1000" i="15"/>
  <c r="A999" i="15"/>
  <c r="A1805" i="15"/>
  <c r="B1806" i="15"/>
  <c r="A380" i="15"/>
  <c r="B381" i="15"/>
  <c r="A2544" i="15"/>
  <c r="B2545" i="15"/>
  <c r="A1157" i="15"/>
  <c r="B1158" i="15"/>
  <c r="A226" i="15"/>
  <c r="B227" i="15"/>
  <c r="A2608" i="15"/>
  <c r="B2609" i="15"/>
  <c r="A1247" i="15"/>
  <c r="B1248" i="15"/>
  <c r="A1775" i="15"/>
  <c r="B1776" i="15"/>
  <c r="A2736" i="15"/>
  <c r="B2737" i="15"/>
  <c r="A2252" i="15"/>
  <c r="B2253" i="15"/>
  <c r="A1309" i="15"/>
  <c r="B1310" i="15"/>
  <c r="A2512" i="15"/>
  <c r="B2513" i="15"/>
  <c r="A1279" i="15"/>
  <c r="B1280" i="15"/>
  <c r="A1743" i="15"/>
  <c r="B1744" i="15"/>
  <c r="A1837" i="15"/>
  <c r="B1838" i="15"/>
  <c r="A2416" i="15"/>
  <c r="B2417" i="15"/>
  <c r="A752" i="15"/>
  <c r="B753" i="15"/>
  <c r="A1557" i="15"/>
  <c r="B1558" i="15"/>
  <c r="A348" i="15"/>
  <c r="B349" i="15"/>
  <c r="A100" i="15"/>
  <c r="B101" i="15"/>
  <c r="B786" i="15"/>
  <c r="A785" i="15"/>
  <c r="A2316" i="15"/>
  <c r="B2317" i="15"/>
  <c r="A2672" i="15"/>
  <c r="B2673" i="15"/>
  <c r="B876" i="15"/>
  <c r="A875" i="15"/>
  <c r="A1219" i="15"/>
  <c r="B1220" i="15"/>
  <c r="B2640" i="15"/>
  <c r="A2639" i="15"/>
  <c r="A2124" i="15"/>
  <c r="B2125" i="15"/>
  <c r="B2704" i="15"/>
  <c r="A2703" i="15"/>
  <c r="A1997" i="15"/>
  <c r="B1998" i="15"/>
  <c r="A288" i="15"/>
  <c r="B289" i="15"/>
  <c r="B1968" i="15"/>
  <c r="A1967" i="15"/>
  <c r="B2352" i="15"/>
  <c r="A2351" i="15"/>
  <c r="A1650" i="15"/>
  <c r="B1651" i="15"/>
  <c r="B1621" i="15"/>
  <c r="A1620" i="15"/>
  <c r="A568" i="15"/>
  <c r="B569" i="15"/>
  <c r="B970" i="15"/>
  <c r="A969" i="15"/>
  <c r="A72" i="15"/>
  <c r="B73" i="15"/>
  <c r="A1898" i="15"/>
  <c r="B1899" i="15"/>
  <c r="B2094" i="15"/>
  <c r="A2093" i="15"/>
  <c r="A442" i="15"/>
  <c r="B443" i="15"/>
  <c r="B1341" i="15"/>
  <c r="A1340" i="15"/>
  <c r="A162" i="15"/>
  <c r="B163" i="15"/>
  <c r="A2188" i="15"/>
  <c r="B2189" i="15"/>
  <c r="A256" i="15"/>
  <c r="B257" i="15"/>
  <c r="B1032" i="15"/>
  <c r="A1031" i="15"/>
  <c r="A2384" i="15"/>
  <c r="B2385" i="15"/>
  <c r="A2770" i="15"/>
  <c r="B2771" i="15"/>
  <c r="A1527" i="15"/>
  <c r="B1528" i="15"/>
  <c r="A1495" i="15"/>
  <c r="B1496" i="15"/>
  <c r="A2448" i="15"/>
  <c r="B2449" i="15"/>
  <c r="A596" i="15"/>
  <c r="B597" i="15"/>
  <c r="A132" i="15"/>
  <c r="B133" i="15"/>
  <c r="A2284" i="15"/>
  <c r="B2285" i="15"/>
  <c r="A1936" i="15"/>
  <c r="B1937" i="15"/>
  <c r="A724" i="15"/>
  <c r="B725" i="15"/>
  <c r="A662" i="15"/>
  <c r="B663" i="15"/>
  <c r="A1869" i="15"/>
  <c r="B1870" i="15"/>
  <c r="A628" i="15"/>
  <c r="B629" i="15"/>
  <c r="A1373" i="15"/>
  <c r="B1374" i="15"/>
  <c r="A2480" i="15"/>
  <c r="B2481" i="15"/>
  <c r="A690" i="15"/>
  <c r="B691" i="15"/>
  <c r="B817" i="15"/>
  <c r="A816" i="15"/>
  <c r="B849" i="15"/>
  <c r="A848" i="15"/>
  <c r="AB30" i="13"/>
  <c r="BK30" i="8"/>
  <c r="BG30" i="8"/>
  <c r="BC30" i="8"/>
  <c r="AY30" i="8"/>
  <c r="AU30" i="8"/>
  <c r="AQ30" i="8"/>
  <c r="AM30" i="8"/>
  <c r="AI30" i="8"/>
  <c r="AE30" i="8"/>
  <c r="BI30" i="8"/>
  <c r="BE30" i="8"/>
  <c r="BA30" i="8"/>
  <c r="AW30" i="8"/>
  <c r="AS30" i="8"/>
  <c r="AO30" i="8"/>
  <c r="AK30" i="8"/>
  <c r="AG30" i="8"/>
  <c r="BF30" i="8"/>
  <c r="AX30" i="8"/>
  <c r="AP30" i="8"/>
  <c r="AH30" i="8"/>
  <c r="BD30" i="8"/>
  <c r="AT30" i="8"/>
  <c r="AJ30" i="8"/>
  <c r="BB30" i="8"/>
  <c r="AR30" i="8"/>
  <c r="AF30" i="8"/>
  <c r="BJ30" i="8"/>
  <c r="AZ30" i="8"/>
  <c r="AN30" i="8"/>
  <c r="AD30" i="8"/>
  <c r="AV30" i="8"/>
  <c r="AL30" i="8"/>
  <c r="AC30" i="8"/>
  <c r="BH30" i="8"/>
  <c r="Y30" i="8"/>
  <c r="U30" i="8"/>
  <c r="Q30" i="8"/>
  <c r="M30" i="8"/>
  <c r="I30" i="8"/>
  <c r="E30" i="8"/>
  <c r="X30" i="8"/>
  <c r="T30" i="8"/>
  <c r="P30" i="8"/>
  <c r="L30" i="8"/>
  <c r="H30" i="8"/>
  <c r="D30" i="8"/>
  <c r="AA30" i="8"/>
  <c r="W30" i="8"/>
  <c r="S30" i="8"/>
  <c r="O30" i="8"/>
  <c r="K30" i="8"/>
  <c r="G30" i="8"/>
  <c r="C30" i="8"/>
  <c r="N30" i="8"/>
  <c r="Z30" i="8"/>
  <c r="J30" i="8"/>
  <c r="V30" i="8"/>
  <c r="F30" i="8"/>
  <c r="R30" i="8"/>
  <c r="AB30" i="14"/>
  <c r="AB22" i="14"/>
  <c r="AB14" i="14"/>
  <c r="AB6" i="14"/>
  <c r="AB12" i="14"/>
  <c r="S33" i="5"/>
  <c r="S28" i="5"/>
  <c r="S24" i="5"/>
  <c r="S20" i="5"/>
  <c r="S16" i="5"/>
  <c r="S12" i="5"/>
  <c r="S8" i="5"/>
  <c r="S31" i="5"/>
  <c r="S27" i="5"/>
  <c r="S23" i="5"/>
  <c r="S19" i="5"/>
  <c r="S15" i="5"/>
  <c r="S11" i="5"/>
  <c r="S7" i="5"/>
  <c r="S30" i="5"/>
  <c r="S26" i="5"/>
  <c r="S22" i="5"/>
  <c r="S18" i="5"/>
  <c r="S14" i="5"/>
  <c r="S10" i="5"/>
  <c r="S6" i="5"/>
  <c r="S29" i="5"/>
  <c r="S25" i="5"/>
  <c r="S21" i="5"/>
  <c r="S17" i="5"/>
  <c r="S13" i="5"/>
  <c r="S9" i="5"/>
  <c r="S5" i="5"/>
  <c r="R33" i="5"/>
  <c r="AB29" i="10" s="1"/>
  <c r="R28" i="5"/>
  <c r="AB25" i="10" s="1"/>
  <c r="R24" i="5"/>
  <c r="AB21" i="10" s="1"/>
  <c r="R20" i="5"/>
  <c r="AB17" i="10" s="1"/>
  <c r="R16" i="5"/>
  <c r="AB12" i="10" s="1"/>
  <c r="R12" i="5"/>
  <c r="AB9" i="10" s="1"/>
  <c r="R8" i="5"/>
  <c r="AB5" i="10" s="1"/>
  <c r="R31" i="5"/>
  <c r="AB28" i="10" s="1"/>
  <c r="R27" i="5"/>
  <c r="AB24" i="10" s="1"/>
  <c r="R23" i="5"/>
  <c r="AB20" i="10" s="1"/>
  <c r="R19" i="5"/>
  <c r="AB16" i="10" s="1"/>
  <c r="R15" i="5"/>
  <c r="AB10" i="10" s="1"/>
  <c r="R11" i="5"/>
  <c r="AB8" i="10" s="1"/>
  <c r="R7" i="5"/>
  <c r="AB4" i="10" s="1"/>
  <c r="R30" i="5"/>
  <c r="AB27" i="10" s="1"/>
  <c r="R26" i="5"/>
  <c r="AB23" i="10" s="1"/>
  <c r="R22" i="5"/>
  <c r="AB19" i="10" s="1"/>
  <c r="R18" i="5"/>
  <c r="AB15" i="10" s="1"/>
  <c r="R14" i="5"/>
  <c r="AB13" i="10" s="1"/>
  <c r="R10" i="5"/>
  <c r="AB7" i="10" s="1"/>
  <c r="R6" i="5"/>
  <c r="AB3" i="10" s="1"/>
  <c r="R29" i="5"/>
  <c r="AB26" i="10" s="1"/>
  <c r="R25" i="5"/>
  <c r="AB22" i="10" s="1"/>
  <c r="R21" i="5"/>
  <c r="AB18" i="10" s="1"/>
  <c r="R17" i="5"/>
  <c r="AB14" i="10" s="1"/>
  <c r="R13" i="5"/>
  <c r="AB11" i="10" s="1"/>
  <c r="R9" i="5"/>
  <c r="AB6" i="10" s="1"/>
  <c r="R5" i="5"/>
  <c r="AB2" i="10" s="1"/>
  <c r="Q33" i="5"/>
  <c r="AB29" i="9" s="1"/>
  <c r="Q28" i="5"/>
  <c r="AB25" i="9" s="1"/>
  <c r="Q24" i="5"/>
  <c r="AB21" i="9" s="1"/>
  <c r="Q20" i="5"/>
  <c r="AB17" i="9" s="1"/>
  <c r="Q16" i="5"/>
  <c r="AB12" i="9" s="1"/>
  <c r="Q12" i="5"/>
  <c r="AB9" i="9" s="1"/>
  <c r="Q8" i="5"/>
  <c r="AB5" i="9" s="1"/>
  <c r="Q31" i="5"/>
  <c r="AB28" i="9" s="1"/>
  <c r="Q27" i="5"/>
  <c r="AB24" i="9" s="1"/>
  <c r="Q23" i="5"/>
  <c r="AB20" i="9" s="1"/>
  <c r="Q19" i="5"/>
  <c r="AB16" i="9" s="1"/>
  <c r="Q15" i="5"/>
  <c r="AB10" i="9" s="1"/>
  <c r="Q11" i="5"/>
  <c r="AB8" i="9" s="1"/>
  <c r="Q7" i="5"/>
  <c r="AB4" i="9" s="1"/>
  <c r="Q30" i="5"/>
  <c r="AB27" i="9" s="1"/>
  <c r="Q26" i="5"/>
  <c r="AB23" i="9" s="1"/>
  <c r="Q22" i="5"/>
  <c r="AB19" i="9" s="1"/>
  <c r="Q18" i="5"/>
  <c r="AB15" i="9" s="1"/>
  <c r="Q14" i="5"/>
  <c r="AB13" i="9" s="1"/>
  <c r="Q10" i="5"/>
  <c r="AB7" i="9" s="1"/>
  <c r="Q6" i="5"/>
  <c r="AB3" i="9" s="1"/>
  <c r="Q29" i="5"/>
  <c r="AB26" i="9" s="1"/>
  <c r="Q25" i="5"/>
  <c r="AB22" i="9" s="1"/>
  <c r="Q21" i="5"/>
  <c r="AB18" i="9" s="1"/>
  <c r="Q17" i="5"/>
  <c r="AB14" i="9" s="1"/>
  <c r="Q13" i="5"/>
  <c r="AB11" i="9" s="1"/>
  <c r="Q9" i="5"/>
  <c r="AB6" i="9" s="1"/>
  <c r="Q5" i="5"/>
  <c r="AB2" i="9" s="1"/>
  <c r="P24" i="5"/>
  <c r="P31" i="5"/>
  <c r="P27" i="5"/>
  <c r="P23" i="5"/>
  <c r="P19" i="5"/>
  <c r="P15" i="5"/>
  <c r="P11" i="5"/>
  <c r="P7" i="5"/>
  <c r="P33" i="5"/>
  <c r="P28" i="5"/>
  <c r="P20" i="5"/>
  <c r="P16" i="5"/>
  <c r="P12" i="5"/>
  <c r="P8" i="5"/>
  <c r="P30" i="5"/>
  <c r="P26" i="5"/>
  <c r="P22" i="5"/>
  <c r="P18" i="5"/>
  <c r="P14" i="5"/>
  <c r="P10" i="5"/>
  <c r="P6" i="5"/>
  <c r="P29" i="5"/>
  <c r="P25" i="5"/>
  <c r="P21" i="5"/>
  <c r="P17" i="5"/>
  <c r="P13" i="5"/>
  <c r="P9" i="5"/>
  <c r="P5" i="5"/>
  <c r="O33" i="5"/>
  <c r="AB30" i="7" s="1"/>
  <c r="O28" i="5"/>
  <c r="O24" i="5"/>
  <c r="O20" i="5"/>
  <c r="O16" i="5"/>
  <c r="O12" i="5"/>
  <c r="O8" i="5"/>
  <c r="O31" i="5"/>
  <c r="O27" i="5"/>
  <c r="O23" i="5"/>
  <c r="O19" i="5"/>
  <c r="O15" i="5"/>
  <c r="O11" i="5"/>
  <c r="O7" i="5"/>
  <c r="O30" i="5"/>
  <c r="O26" i="5"/>
  <c r="O22" i="5"/>
  <c r="O18" i="5"/>
  <c r="O14" i="5"/>
  <c r="O10" i="5"/>
  <c r="O6" i="5"/>
  <c r="O29" i="5"/>
  <c r="O25" i="5"/>
  <c r="O21" i="5"/>
  <c r="O17" i="5"/>
  <c r="O13" i="5"/>
  <c r="O9" i="5"/>
  <c r="O5" i="5"/>
  <c r="N33" i="5"/>
  <c r="T33" i="5" s="1"/>
  <c r="N28" i="5"/>
  <c r="T28" i="5" s="1"/>
  <c r="N24" i="5"/>
  <c r="N20" i="5"/>
  <c r="N16" i="5"/>
  <c r="N12" i="5"/>
  <c r="N8" i="5"/>
  <c r="N31" i="5"/>
  <c r="N27" i="5"/>
  <c r="N23" i="5"/>
  <c r="N19" i="5"/>
  <c r="N15" i="5"/>
  <c r="N11" i="5"/>
  <c r="N7" i="5"/>
  <c r="N30" i="5"/>
  <c r="T30" i="5" s="1"/>
  <c r="N26" i="5"/>
  <c r="T26" i="5" s="1"/>
  <c r="N22" i="5"/>
  <c r="T22" i="5" s="1"/>
  <c r="N18" i="5"/>
  <c r="T18" i="5" s="1"/>
  <c r="N14" i="5"/>
  <c r="T14" i="5" s="1"/>
  <c r="N10" i="5"/>
  <c r="T10" i="5" s="1"/>
  <c r="N6" i="5"/>
  <c r="T6" i="5" s="1"/>
  <c r="N29" i="5"/>
  <c r="T29" i="5" s="1"/>
  <c r="N25" i="5"/>
  <c r="T25" i="5" s="1"/>
  <c r="N21" i="5"/>
  <c r="T21" i="5" s="1"/>
  <c r="N17" i="5"/>
  <c r="T17" i="5" s="1"/>
  <c r="N13" i="5"/>
  <c r="T13" i="5" s="1"/>
  <c r="N9" i="5"/>
  <c r="T9" i="5" s="1"/>
  <c r="N5" i="5"/>
  <c r="T5" i="5" s="1"/>
  <c r="G21" i="2" l="1"/>
  <c r="H21" i="4"/>
  <c r="R7" i="2"/>
  <c r="S7" i="4"/>
  <c r="G28" i="2"/>
  <c r="H28" i="4"/>
  <c r="R6" i="2"/>
  <c r="S6" i="4"/>
  <c r="U16" i="2"/>
  <c r="V16" i="4"/>
  <c r="I24" i="2"/>
  <c r="J24" i="4"/>
  <c r="G2" i="2"/>
  <c r="H30" i="2"/>
  <c r="H30" i="4" s="1"/>
  <c r="H2" i="4"/>
  <c r="H15" i="2"/>
  <c r="I15" i="4"/>
  <c r="H27" i="2"/>
  <c r="I27" i="4"/>
  <c r="U14" i="2"/>
  <c r="V14" i="4"/>
  <c r="L14" i="2"/>
  <c r="M14" i="4"/>
  <c r="K9" i="2"/>
  <c r="L17" i="2"/>
  <c r="L17" i="4" s="1"/>
  <c r="L9" i="4"/>
  <c r="S4" i="2"/>
  <c r="T4" i="4"/>
  <c r="S18" i="2"/>
  <c r="T18" i="4"/>
  <c r="G10" i="2"/>
  <c r="H10" i="4"/>
  <c r="H22" i="2"/>
  <c r="I22" i="4"/>
  <c r="H12" i="2"/>
  <c r="I12" i="4"/>
  <c r="H13" i="2"/>
  <c r="I13" i="4"/>
  <c r="U9" i="2"/>
  <c r="V17" i="2"/>
  <c r="V17" i="4" s="1"/>
  <c r="V9" i="4"/>
  <c r="R8" i="2"/>
  <c r="S8" i="4"/>
  <c r="G26" i="2"/>
  <c r="H26" i="4"/>
  <c r="H5" i="2"/>
  <c r="I5" i="4"/>
  <c r="G25" i="2"/>
  <c r="H25" i="4"/>
  <c r="G11" i="2"/>
  <c r="H11" i="4"/>
  <c r="Q23" i="2"/>
  <c r="R23" i="4"/>
  <c r="G16" i="2"/>
  <c r="H16" i="4"/>
  <c r="R19" i="2"/>
  <c r="S19" i="4"/>
  <c r="I20" i="2"/>
  <c r="J20" i="4"/>
  <c r="H29" i="2"/>
  <c r="I29" i="4"/>
  <c r="Z39" i="19"/>
  <c r="AA344" i="19"/>
  <c r="Z317" i="19"/>
  <c r="Z150" i="19"/>
  <c r="Z511" i="19"/>
  <c r="AB371" i="19"/>
  <c r="AB179" i="19"/>
  <c r="AK123" i="19"/>
  <c r="Z403" i="19"/>
  <c r="AB484" i="19"/>
  <c r="AB344" i="19"/>
  <c r="AB206" i="19"/>
  <c r="AA150" i="19"/>
  <c r="AA66" i="19"/>
  <c r="Z290" i="19"/>
  <c r="AA95" i="19"/>
  <c r="Z371" i="19"/>
  <c r="AB12" i="19"/>
  <c r="Z12" i="19"/>
  <c r="AK12" i="19"/>
  <c r="AB429" i="19"/>
  <c r="AA429" i="19"/>
  <c r="AA179" i="19"/>
  <c r="AB123" i="19"/>
  <c r="Z123" i="19"/>
  <c r="AK262" i="19"/>
  <c r="Z262" i="19"/>
  <c r="Z484" i="19"/>
  <c r="AK344" i="19"/>
  <c r="AA317" i="19"/>
  <c r="AK290" i="19"/>
  <c r="Z235" i="19"/>
  <c r="AK484" i="19"/>
  <c r="AK39" i="19"/>
  <c r="Z344" i="19"/>
  <c r="AA206" i="19"/>
  <c r="AK317" i="19"/>
  <c r="AB317" i="19"/>
  <c r="AB150" i="19"/>
  <c r="AA511" i="19"/>
  <c r="AB511" i="19"/>
  <c r="Z66" i="19"/>
  <c r="Z95" i="19"/>
  <c r="AB235" i="19"/>
  <c r="AK235" i="19"/>
  <c r="AA371" i="19"/>
  <c r="AK371" i="19"/>
  <c r="AA12" i="19"/>
  <c r="Z457" i="19"/>
  <c r="AK429" i="19"/>
  <c r="AA123" i="19"/>
  <c r="AA262" i="19"/>
  <c r="AA403" i="19"/>
  <c r="AB403" i="19"/>
  <c r="AK403" i="19"/>
  <c r="AA484" i="19"/>
  <c r="AA39" i="19"/>
  <c r="AB290" i="19"/>
  <c r="AB262" i="19"/>
  <c r="AB39" i="19"/>
  <c r="Z206" i="19"/>
  <c r="AK206" i="19"/>
  <c r="AK150" i="19"/>
  <c r="AK511" i="19"/>
  <c r="AB66" i="19"/>
  <c r="AK66" i="19"/>
  <c r="AA290" i="19"/>
  <c r="AB95" i="19"/>
  <c r="AK95" i="19"/>
  <c r="AA235" i="19"/>
  <c r="AK457" i="19"/>
  <c r="AA457" i="19"/>
  <c r="AB457" i="19"/>
  <c r="Z429" i="19"/>
  <c r="Z179" i="19"/>
  <c r="AK179" i="19"/>
  <c r="AE344" i="19"/>
  <c r="E345" i="19"/>
  <c r="F373" i="19"/>
  <c r="F208" i="19"/>
  <c r="F152" i="19"/>
  <c r="F68" i="19"/>
  <c r="F292" i="19"/>
  <c r="F97" i="19"/>
  <c r="F459" i="19"/>
  <c r="AE457" i="19"/>
  <c r="E458" i="19"/>
  <c r="F181" i="19"/>
  <c r="F14" i="19"/>
  <c r="F431" i="19"/>
  <c r="F346" i="19"/>
  <c r="F125" i="19"/>
  <c r="E372" i="19"/>
  <c r="AE371" i="19"/>
  <c r="AE511" i="19"/>
  <c r="E512" i="19"/>
  <c r="F41" i="19"/>
  <c r="E292" i="19"/>
  <c r="AE291" i="19"/>
  <c r="F319" i="19"/>
  <c r="E265" i="19"/>
  <c r="AE264" i="19"/>
  <c r="F513" i="19"/>
  <c r="AE484" i="19"/>
  <c r="E485" i="19"/>
  <c r="E318" i="19"/>
  <c r="AE317" i="19"/>
  <c r="F237" i="19"/>
  <c r="F264" i="19"/>
  <c r="AE429" i="19"/>
  <c r="E430" i="19"/>
  <c r="F405" i="19"/>
  <c r="F486" i="19"/>
  <c r="AE404" i="19"/>
  <c r="E405" i="19"/>
  <c r="X11" i="16"/>
  <c r="Y10" i="16"/>
  <c r="Z10" i="16"/>
  <c r="I54" i="16"/>
  <c r="J53" i="16"/>
  <c r="B971" i="15"/>
  <c r="A970" i="15"/>
  <c r="A2704" i="15"/>
  <c r="B2705" i="15"/>
  <c r="A2576" i="15"/>
  <c r="B2577" i="15"/>
  <c r="B2482" i="15"/>
  <c r="A2481" i="15"/>
  <c r="B630" i="15"/>
  <c r="A629" i="15"/>
  <c r="B664" i="15"/>
  <c r="A663" i="15"/>
  <c r="A1937" i="15"/>
  <c r="B1938" i="15"/>
  <c r="B134" i="15"/>
  <c r="A133" i="15"/>
  <c r="B2450" i="15"/>
  <c r="A2449" i="15"/>
  <c r="A1528" i="15"/>
  <c r="B1529" i="15"/>
  <c r="B2386" i="15"/>
  <c r="A2385" i="15"/>
  <c r="A257" i="15"/>
  <c r="B258" i="15"/>
  <c r="B164" i="15"/>
  <c r="A163" i="15"/>
  <c r="B444" i="15"/>
  <c r="A443" i="15"/>
  <c r="A1899" i="15"/>
  <c r="B1900" i="15"/>
  <c r="A289" i="15"/>
  <c r="B290" i="15"/>
  <c r="B2318" i="15"/>
  <c r="A2317" i="15"/>
  <c r="B102" i="15"/>
  <c r="A101" i="15"/>
  <c r="B1559" i="15"/>
  <c r="A1558" i="15"/>
  <c r="B2418" i="15"/>
  <c r="A2417" i="15"/>
  <c r="A1744" i="15"/>
  <c r="B1745" i="15"/>
  <c r="B2514" i="15"/>
  <c r="A2513" i="15"/>
  <c r="B2254" i="15"/>
  <c r="A2253" i="15"/>
  <c r="A1776" i="15"/>
  <c r="B1777" i="15"/>
  <c r="A2609" i="15"/>
  <c r="B2610" i="15"/>
  <c r="B1159" i="15"/>
  <c r="A1158" i="15"/>
  <c r="B382" i="15"/>
  <c r="A381" i="15"/>
  <c r="A321" i="15"/>
  <c r="B322" i="15"/>
  <c r="B42" i="15"/>
  <c r="A41" i="15"/>
  <c r="B412" i="15"/>
  <c r="A411" i="15"/>
  <c r="B12" i="15"/>
  <c r="A11" i="15"/>
  <c r="A537" i="15"/>
  <c r="B538" i="15"/>
  <c r="A1466" i="15"/>
  <c r="B1467" i="15"/>
  <c r="B2062" i="15"/>
  <c r="A2061" i="15"/>
  <c r="A2352" i="15"/>
  <c r="B2353" i="15"/>
  <c r="B877" i="15"/>
  <c r="A876" i="15"/>
  <c r="B692" i="15"/>
  <c r="A691" i="15"/>
  <c r="B726" i="15"/>
  <c r="A725" i="15"/>
  <c r="B1497" i="15"/>
  <c r="A1496" i="15"/>
  <c r="B74" i="15"/>
  <c r="A73" i="15"/>
  <c r="A569" i="15"/>
  <c r="B570" i="15"/>
  <c r="A1651" i="15"/>
  <c r="B1652" i="15"/>
  <c r="A1998" i="15"/>
  <c r="B1999" i="15"/>
  <c r="B2126" i="15"/>
  <c r="A2125" i="15"/>
  <c r="B1221" i="15"/>
  <c r="A1220" i="15"/>
  <c r="B2674" i="15"/>
  <c r="A2673" i="15"/>
  <c r="B350" i="15"/>
  <c r="A349" i="15"/>
  <c r="B754" i="15"/>
  <c r="A753" i="15"/>
  <c r="B1839" i="15"/>
  <c r="A1838" i="15"/>
  <c r="A1280" i="15"/>
  <c r="B1281" i="15"/>
  <c r="B1311" i="15"/>
  <c r="A1310" i="15"/>
  <c r="B2738" i="15"/>
  <c r="A2737" i="15"/>
  <c r="A1248" i="15"/>
  <c r="B1249" i="15"/>
  <c r="B228" i="15"/>
  <c r="A227" i="15"/>
  <c r="B2546" i="15"/>
  <c r="A2545" i="15"/>
  <c r="B1807" i="15"/>
  <c r="A1806" i="15"/>
  <c r="B2030" i="15"/>
  <c r="A2029" i="15"/>
  <c r="A1405" i="15"/>
  <c r="B1406" i="15"/>
  <c r="A505" i="15"/>
  <c r="B506" i="15"/>
  <c r="B1685" i="15"/>
  <c r="A1684" i="15"/>
  <c r="B476" i="15"/>
  <c r="A475" i="15"/>
  <c r="A1434" i="15"/>
  <c r="B1435" i="15"/>
  <c r="A194" i="15"/>
  <c r="B195" i="15"/>
  <c r="B1127" i="15"/>
  <c r="A1126" i="15"/>
  <c r="B1095" i="15"/>
  <c r="A1094" i="15"/>
  <c r="B818" i="15"/>
  <c r="A817" i="15"/>
  <c r="A1621" i="15"/>
  <c r="B1622" i="15"/>
  <c r="A2640" i="15"/>
  <c r="B2641" i="15"/>
  <c r="A1000" i="15"/>
  <c r="B1001" i="15"/>
  <c r="A2222" i="15"/>
  <c r="B2223" i="15"/>
  <c r="A2158" i="15"/>
  <c r="B2159" i="15"/>
  <c r="A1589" i="15"/>
  <c r="B1590" i="15"/>
  <c r="A908" i="15"/>
  <c r="B909" i="15"/>
  <c r="B1375" i="15"/>
  <c r="A1374" i="15"/>
  <c r="A1870" i="15"/>
  <c r="B1871" i="15"/>
  <c r="B2286" i="15"/>
  <c r="A2285" i="15"/>
  <c r="B598" i="15"/>
  <c r="A597" i="15"/>
  <c r="A2771" i="15"/>
  <c r="B2772" i="15"/>
  <c r="B2190" i="15"/>
  <c r="A2189" i="15"/>
  <c r="B850" i="15"/>
  <c r="A849" i="15"/>
  <c r="B1033" i="15"/>
  <c r="A1032" i="15"/>
  <c r="A1341" i="15"/>
  <c r="B1342" i="15"/>
  <c r="A2094" i="15"/>
  <c r="B2095" i="15"/>
  <c r="A1968" i="15"/>
  <c r="B1969" i="15"/>
  <c r="A786" i="15"/>
  <c r="B787" i="15"/>
  <c r="A1062" i="15"/>
  <c r="B1063" i="15"/>
  <c r="B939" i="15"/>
  <c r="A938" i="15"/>
  <c r="A1189" i="15"/>
  <c r="B1190" i="15"/>
  <c r="A1717" i="15"/>
  <c r="B1718" i="15"/>
  <c r="AB30" i="6"/>
  <c r="AB30" i="9"/>
  <c r="AB30" i="10"/>
  <c r="BK2" i="8"/>
  <c r="BG2" i="8"/>
  <c r="BC2" i="8"/>
  <c r="AY2" i="8"/>
  <c r="AU2" i="8"/>
  <c r="AQ2" i="8"/>
  <c r="AM2" i="8"/>
  <c r="AI2" i="8"/>
  <c r="AE2" i="8"/>
  <c r="BF2" i="8"/>
  <c r="BA2" i="8"/>
  <c r="AV2" i="8"/>
  <c r="AP2" i="8"/>
  <c r="AK2" i="8"/>
  <c r="AF2" i="8"/>
  <c r="BJ2" i="8"/>
  <c r="BE2" i="8"/>
  <c r="AZ2" i="8"/>
  <c r="AT2" i="8"/>
  <c r="AO2" i="8"/>
  <c r="AJ2" i="8"/>
  <c r="AD2" i="8"/>
  <c r="BI2" i="8"/>
  <c r="BD2" i="8"/>
  <c r="AX2" i="8"/>
  <c r="AS2" i="8"/>
  <c r="AN2" i="8"/>
  <c r="AH2" i="8"/>
  <c r="BB2" i="8"/>
  <c r="AG2" i="8"/>
  <c r="AW2" i="8"/>
  <c r="AR2" i="8"/>
  <c r="AC2" i="8"/>
  <c r="BH2" i="8"/>
  <c r="X2" i="8"/>
  <c r="T2" i="8"/>
  <c r="P2" i="8"/>
  <c r="L2" i="8"/>
  <c r="H2" i="8"/>
  <c r="D2" i="8"/>
  <c r="W2" i="8"/>
  <c r="S2" i="8"/>
  <c r="O2" i="8"/>
  <c r="K2" i="8"/>
  <c r="G2" i="8"/>
  <c r="C2" i="8"/>
  <c r="AL2" i="8"/>
  <c r="Z2" i="8"/>
  <c r="V2" i="8"/>
  <c r="R2" i="8"/>
  <c r="N2" i="8"/>
  <c r="J2" i="8"/>
  <c r="F2" i="8"/>
  <c r="Y2" i="8"/>
  <c r="I2" i="8"/>
  <c r="AA2" i="8"/>
  <c r="U2" i="8"/>
  <c r="E2" i="8"/>
  <c r="Q2" i="8"/>
  <c r="M2" i="8"/>
  <c r="BI7" i="8"/>
  <c r="BE7" i="8"/>
  <c r="BA7" i="8"/>
  <c r="AW7" i="8"/>
  <c r="AS7" i="8"/>
  <c r="AO7" i="8"/>
  <c r="AK7" i="8"/>
  <c r="AG7" i="8"/>
  <c r="BG7" i="8"/>
  <c r="BB7" i="8"/>
  <c r="AV7" i="8"/>
  <c r="AQ7" i="8"/>
  <c r="AL7" i="8"/>
  <c r="AF7" i="8"/>
  <c r="BK7" i="8"/>
  <c r="BF7" i="8"/>
  <c r="AZ7" i="8"/>
  <c r="AU7" i="8"/>
  <c r="AP7" i="8"/>
  <c r="AJ7" i="8"/>
  <c r="AE7" i="8"/>
  <c r="BJ7" i="8"/>
  <c r="BD7" i="8"/>
  <c r="AY7" i="8"/>
  <c r="AT7" i="8"/>
  <c r="AN7" i="8"/>
  <c r="AI7" i="8"/>
  <c r="AD7" i="8"/>
  <c r="BC7" i="8"/>
  <c r="AH7" i="8"/>
  <c r="AX7" i="8"/>
  <c r="AC7" i="8"/>
  <c r="AR7" i="8"/>
  <c r="BH7" i="8"/>
  <c r="AM7" i="8"/>
  <c r="X7" i="8"/>
  <c r="T7" i="8"/>
  <c r="P7" i="8"/>
  <c r="L7" i="8"/>
  <c r="H7" i="8"/>
  <c r="D7" i="8"/>
  <c r="AA7" i="8"/>
  <c r="W7" i="8"/>
  <c r="S7" i="8"/>
  <c r="O7" i="8"/>
  <c r="K7" i="8"/>
  <c r="G7" i="8"/>
  <c r="C7" i="8"/>
  <c r="Z7" i="8"/>
  <c r="V7" i="8"/>
  <c r="R7" i="8"/>
  <c r="N7" i="8"/>
  <c r="J7" i="8"/>
  <c r="F7" i="8"/>
  <c r="M7" i="8"/>
  <c r="Y7" i="8"/>
  <c r="I7" i="8"/>
  <c r="U7" i="8"/>
  <c r="E7" i="8"/>
  <c r="Q7" i="8"/>
  <c r="BK12" i="8"/>
  <c r="BG12" i="8"/>
  <c r="BC12" i="8"/>
  <c r="AY12" i="8"/>
  <c r="BI12" i="8"/>
  <c r="BE12" i="8"/>
  <c r="BA12" i="8"/>
  <c r="AW12" i="8"/>
  <c r="BJ12" i="8"/>
  <c r="BB12" i="8"/>
  <c r="AU12" i="8"/>
  <c r="AQ12" i="8"/>
  <c r="AM12" i="8"/>
  <c r="AI12" i="8"/>
  <c r="AE12" i="8"/>
  <c r="BH12" i="8"/>
  <c r="AX12" i="8"/>
  <c r="AR12" i="8"/>
  <c r="AL12" i="8"/>
  <c r="AG12" i="8"/>
  <c r="BF12" i="8"/>
  <c r="AV12" i="8"/>
  <c r="AP12" i="8"/>
  <c r="AK12" i="8"/>
  <c r="AF12" i="8"/>
  <c r="BD12" i="8"/>
  <c r="AT12" i="8"/>
  <c r="AO12" i="8"/>
  <c r="AJ12" i="8"/>
  <c r="AD12" i="8"/>
  <c r="AH12" i="8"/>
  <c r="AZ12" i="8"/>
  <c r="AS12" i="8"/>
  <c r="AC12" i="8"/>
  <c r="AA12" i="8"/>
  <c r="W12" i="8"/>
  <c r="S12" i="8"/>
  <c r="O12" i="8"/>
  <c r="K12" i="8"/>
  <c r="G12" i="8"/>
  <c r="C12" i="8"/>
  <c r="Z12" i="8"/>
  <c r="V12" i="8"/>
  <c r="R12" i="8"/>
  <c r="N12" i="8"/>
  <c r="J12" i="8"/>
  <c r="F12" i="8"/>
  <c r="AN12" i="8"/>
  <c r="Y12" i="8"/>
  <c r="U12" i="8"/>
  <c r="Q12" i="8"/>
  <c r="M12" i="8"/>
  <c r="I12" i="8"/>
  <c r="E12" i="8"/>
  <c r="P12" i="8"/>
  <c r="L12" i="8"/>
  <c r="X12" i="8"/>
  <c r="H12" i="8"/>
  <c r="T12" i="8"/>
  <c r="D12" i="8"/>
  <c r="BK4" i="8"/>
  <c r="BG4" i="8"/>
  <c r="BC4" i="8"/>
  <c r="AY4" i="8"/>
  <c r="AU4" i="8"/>
  <c r="AQ4" i="8"/>
  <c r="AM4" i="8"/>
  <c r="AI4" i="8"/>
  <c r="AE4" i="8"/>
  <c r="BH4" i="8"/>
  <c r="BB4" i="8"/>
  <c r="AW4" i="8"/>
  <c r="AR4" i="8"/>
  <c r="AL4" i="8"/>
  <c r="AG4" i="8"/>
  <c r="BF4" i="8"/>
  <c r="BA4" i="8"/>
  <c r="AV4" i="8"/>
  <c r="AP4" i="8"/>
  <c r="AK4" i="8"/>
  <c r="AF4" i="8"/>
  <c r="BJ4" i="8"/>
  <c r="BE4" i="8"/>
  <c r="AZ4" i="8"/>
  <c r="AT4" i="8"/>
  <c r="AO4" i="8"/>
  <c r="AJ4" i="8"/>
  <c r="AD4" i="8"/>
  <c r="AX4" i="8"/>
  <c r="AS4" i="8"/>
  <c r="BI4" i="8"/>
  <c r="AN4" i="8"/>
  <c r="AH4" i="8"/>
  <c r="AC4" i="8"/>
  <c r="AA4" i="8"/>
  <c r="W4" i="8"/>
  <c r="S4" i="8"/>
  <c r="O4" i="8"/>
  <c r="K4" i="8"/>
  <c r="G4" i="8"/>
  <c r="C4" i="8"/>
  <c r="BD4" i="8"/>
  <c r="Z4" i="8"/>
  <c r="V4" i="8"/>
  <c r="R4" i="8"/>
  <c r="N4" i="8"/>
  <c r="J4" i="8"/>
  <c r="F4" i="8"/>
  <c r="Y4" i="8"/>
  <c r="U4" i="8"/>
  <c r="Q4" i="8"/>
  <c r="M4" i="8"/>
  <c r="I4" i="8"/>
  <c r="E4" i="8"/>
  <c r="X4" i="8"/>
  <c r="H4" i="8"/>
  <c r="T4" i="8"/>
  <c r="D4" i="8"/>
  <c r="P4" i="8"/>
  <c r="L4" i="8"/>
  <c r="BJ2" i="9"/>
  <c r="BF2" i="9"/>
  <c r="BB2" i="9"/>
  <c r="AX2" i="9"/>
  <c r="AT2" i="9"/>
  <c r="AP2" i="9"/>
  <c r="AL2" i="9"/>
  <c r="AH2" i="9"/>
  <c r="AD2" i="9"/>
  <c r="BK2" i="9"/>
  <c r="BE2" i="9"/>
  <c r="AZ2" i="9"/>
  <c r="AU2" i="9"/>
  <c r="AO2" i="9"/>
  <c r="AJ2" i="9"/>
  <c r="AE2" i="9"/>
  <c r="BI2" i="9"/>
  <c r="BD2" i="9"/>
  <c r="AY2" i="9"/>
  <c r="AS2" i="9"/>
  <c r="AN2" i="9"/>
  <c r="AI2" i="9"/>
  <c r="BH2" i="9"/>
  <c r="BC2" i="9"/>
  <c r="AW2" i="9"/>
  <c r="AR2" i="9"/>
  <c r="AM2" i="9"/>
  <c r="AG2" i="9"/>
  <c r="AV2" i="9"/>
  <c r="AQ2" i="9"/>
  <c r="AC2" i="9"/>
  <c r="BG2" i="9"/>
  <c r="AK2" i="9"/>
  <c r="BA2" i="9"/>
  <c r="AF2" i="9"/>
  <c r="Z2" i="9"/>
  <c r="V2" i="9"/>
  <c r="R2" i="9"/>
  <c r="N2" i="9"/>
  <c r="J2" i="9"/>
  <c r="F2" i="9"/>
  <c r="U2" i="9"/>
  <c r="P2" i="9"/>
  <c r="K2" i="9"/>
  <c r="E2" i="9"/>
  <c r="W2" i="9"/>
  <c r="Y2" i="9"/>
  <c r="T2" i="9"/>
  <c r="O2" i="9"/>
  <c r="I2" i="9"/>
  <c r="D2" i="9"/>
  <c r="Q2" i="9"/>
  <c r="X2" i="9"/>
  <c r="S2" i="9"/>
  <c r="M2" i="9"/>
  <c r="H2" i="9"/>
  <c r="C2" i="9"/>
  <c r="AA2" i="9"/>
  <c r="L2" i="9"/>
  <c r="G2" i="9"/>
  <c r="BI11" i="8"/>
  <c r="BE11" i="8"/>
  <c r="BA11" i="8"/>
  <c r="AW11" i="8"/>
  <c r="AS11" i="8"/>
  <c r="AO11" i="8"/>
  <c r="AK11" i="8"/>
  <c r="AG11" i="8"/>
  <c r="BJ11" i="8"/>
  <c r="BD11" i="8"/>
  <c r="AY11" i="8"/>
  <c r="AT11" i="8"/>
  <c r="AN11" i="8"/>
  <c r="AI11" i="8"/>
  <c r="AD11" i="8"/>
  <c r="BH11" i="8"/>
  <c r="BC11" i="8"/>
  <c r="AX11" i="8"/>
  <c r="AR11" i="8"/>
  <c r="AM11" i="8"/>
  <c r="AH11" i="8"/>
  <c r="BG11" i="8"/>
  <c r="BB11" i="8"/>
  <c r="AV11" i="8"/>
  <c r="AQ11" i="8"/>
  <c r="AL11" i="8"/>
  <c r="AF11" i="8"/>
  <c r="AU11" i="8"/>
  <c r="BK11" i="8"/>
  <c r="AP11" i="8"/>
  <c r="AC11" i="8"/>
  <c r="BF11" i="8"/>
  <c r="AJ11" i="8"/>
  <c r="AZ11" i="8"/>
  <c r="AE11" i="8"/>
  <c r="X11" i="8"/>
  <c r="T11" i="8"/>
  <c r="P11" i="8"/>
  <c r="L11" i="8"/>
  <c r="H11" i="8"/>
  <c r="D11" i="8"/>
  <c r="AA11" i="8"/>
  <c r="W11" i="8"/>
  <c r="S11" i="8"/>
  <c r="O11" i="8"/>
  <c r="K11" i="8"/>
  <c r="G11" i="8"/>
  <c r="C11" i="8"/>
  <c r="Z11" i="8"/>
  <c r="V11" i="8"/>
  <c r="R11" i="8"/>
  <c r="N11" i="8"/>
  <c r="J11" i="8"/>
  <c r="F11" i="8"/>
  <c r="Y11" i="8"/>
  <c r="I11" i="8"/>
  <c r="U11" i="8"/>
  <c r="E11" i="8"/>
  <c r="Q11" i="8"/>
  <c r="M11" i="8"/>
  <c r="BK26" i="8"/>
  <c r="BG26" i="8"/>
  <c r="BC26" i="8"/>
  <c r="AY26" i="8"/>
  <c r="AU26" i="8"/>
  <c r="AQ26" i="8"/>
  <c r="AM26" i="8"/>
  <c r="AI26" i="8"/>
  <c r="AE26" i="8"/>
  <c r="BI26" i="8"/>
  <c r="BE26" i="8"/>
  <c r="BA26" i="8"/>
  <c r="AW26" i="8"/>
  <c r="AS26" i="8"/>
  <c r="AO26" i="8"/>
  <c r="AK26" i="8"/>
  <c r="AG26" i="8"/>
  <c r="BF26" i="8"/>
  <c r="AX26" i="8"/>
  <c r="AP26" i="8"/>
  <c r="AH26" i="8"/>
  <c r="BB26" i="8"/>
  <c r="AR26" i="8"/>
  <c r="AF26" i="8"/>
  <c r="BJ26" i="8"/>
  <c r="AZ26" i="8"/>
  <c r="AN26" i="8"/>
  <c r="AD26" i="8"/>
  <c r="BH26" i="8"/>
  <c r="AV26" i="8"/>
  <c r="AL26" i="8"/>
  <c r="BD26" i="8"/>
  <c r="AT26" i="8"/>
  <c r="AJ26" i="8"/>
  <c r="AC26" i="8"/>
  <c r="Y26" i="8"/>
  <c r="U26" i="8"/>
  <c r="Q26" i="8"/>
  <c r="M26" i="8"/>
  <c r="I26" i="8"/>
  <c r="E26" i="8"/>
  <c r="X26" i="8"/>
  <c r="T26" i="8"/>
  <c r="P26" i="8"/>
  <c r="L26" i="8"/>
  <c r="H26" i="8"/>
  <c r="D26" i="8"/>
  <c r="AA26" i="8"/>
  <c r="W26" i="8"/>
  <c r="S26" i="8"/>
  <c r="O26" i="8"/>
  <c r="K26" i="8"/>
  <c r="G26" i="8"/>
  <c r="C26" i="8"/>
  <c r="R26" i="8"/>
  <c r="N26" i="8"/>
  <c r="Z26" i="8"/>
  <c r="J26" i="8"/>
  <c r="V26" i="8"/>
  <c r="F26" i="8"/>
  <c r="BI15" i="8"/>
  <c r="BE15" i="8"/>
  <c r="BA15" i="8"/>
  <c r="AW15" i="8"/>
  <c r="AS15" i="8"/>
  <c r="AO15" i="8"/>
  <c r="AK15" i="8"/>
  <c r="AG15" i="8"/>
  <c r="BK15" i="8"/>
  <c r="BG15" i="8"/>
  <c r="BC15" i="8"/>
  <c r="AY15" i="8"/>
  <c r="AU15" i="8"/>
  <c r="AQ15" i="8"/>
  <c r="AM15" i="8"/>
  <c r="AI15" i="8"/>
  <c r="AE15" i="8"/>
  <c r="BD15" i="8"/>
  <c r="AV15" i="8"/>
  <c r="AN15" i="8"/>
  <c r="AF15" i="8"/>
  <c r="BB15" i="8"/>
  <c r="AR15" i="8"/>
  <c r="AH15" i="8"/>
  <c r="BJ15" i="8"/>
  <c r="AZ15" i="8"/>
  <c r="AP15" i="8"/>
  <c r="AD15" i="8"/>
  <c r="BH15" i="8"/>
  <c r="AX15" i="8"/>
  <c r="AL15" i="8"/>
  <c r="AT15" i="8"/>
  <c r="AJ15" i="8"/>
  <c r="AC15" i="8"/>
  <c r="BF15" i="8"/>
  <c r="X15" i="8"/>
  <c r="T15" i="8"/>
  <c r="P15" i="8"/>
  <c r="L15" i="8"/>
  <c r="H15" i="8"/>
  <c r="D15" i="8"/>
  <c r="AA15" i="8"/>
  <c r="W15" i="8"/>
  <c r="S15" i="8"/>
  <c r="O15" i="8"/>
  <c r="K15" i="8"/>
  <c r="G15" i="8"/>
  <c r="C15" i="8"/>
  <c r="Z15" i="8"/>
  <c r="V15" i="8"/>
  <c r="R15" i="8"/>
  <c r="N15" i="8"/>
  <c r="J15" i="8"/>
  <c r="F15" i="8"/>
  <c r="U15" i="8"/>
  <c r="E15" i="8"/>
  <c r="I15" i="8"/>
  <c r="Q15" i="8"/>
  <c r="M15" i="8"/>
  <c r="Y15" i="8"/>
  <c r="BI5" i="8"/>
  <c r="BE5" i="8"/>
  <c r="BA5" i="8"/>
  <c r="AW5" i="8"/>
  <c r="AS5" i="8"/>
  <c r="AO5" i="8"/>
  <c r="AK5" i="8"/>
  <c r="AG5" i="8"/>
  <c r="BK5" i="8"/>
  <c r="BF5" i="8"/>
  <c r="AZ5" i="8"/>
  <c r="AU5" i="8"/>
  <c r="AP5" i="8"/>
  <c r="AJ5" i="8"/>
  <c r="AE5" i="8"/>
  <c r="BJ5" i="8"/>
  <c r="BD5" i="8"/>
  <c r="AY5" i="8"/>
  <c r="AT5" i="8"/>
  <c r="AN5" i="8"/>
  <c r="AI5" i="8"/>
  <c r="AD5" i="8"/>
  <c r="BH5" i="8"/>
  <c r="BC5" i="8"/>
  <c r="AX5" i="8"/>
  <c r="AR5" i="8"/>
  <c r="AM5" i="8"/>
  <c r="AH5" i="8"/>
  <c r="BG5" i="8"/>
  <c r="AL5" i="8"/>
  <c r="BB5" i="8"/>
  <c r="AF5" i="8"/>
  <c r="AV5" i="8"/>
  <c r="AC5" i="8"/>
  <c r="AQ5" i="8"/>
  <c r="Z5" i="8"/>
  <c r="V5" i="8"/>
  <c r="R5" i="8"/>
  <c r="N5" i="8"/>
  <c r="J5" i="8"/>
  <c r="F5" i="8"/>
  <c r="Y5" i="8"/>
  <c r="U5" i="8"/>
  <c r="Q5" i="8"/>
  <c r="M5" i="8"/>
  <c r="I5" i="8"/>
  <c r="E5" i="8"/>
  <c r="X5" i="8"/>
  <c r="T5" i="8"/>
  <c r="P5" i="8"/>
  <c r="L5" i="8"/>
  <c r="H5" i="8"/>
  <c r="D5" i="8"/>
  <c r="O5" i="8"/>
  <c r="AA5" i="8"/>
  <c r="K5" i="8"/>
  <c r="W5" i="8"/>
  <c r="G5" i="8"/>
  <c r="S5" i="8"/>
  <c r="C5" i="8"/>
  <c r="BI25" i="8"/>
  <c r="BE25" i="8"/>
  <c r="BA25" i="8"/>
  <c r="AW25" i="8"/>
  <c r="AS25" i="8"/>
  <c r="AO25" i="8"/>
  <c r="AK25" i="8"/>
  <c r="AG25" i="8"/>
  <c r="BK25" i="8"/>
  <c r="BG25" i="8"/>
  <c r="BC25" i="8"/>
  <c r="AY25" i="8"/>
  <c r="AU25" i="8"/>
  <c r="AQ25" i="8"/>
  <c r="AM25" i="8"/>
  <c r="AI25" i="8"/>
  <c r="AE25" i="8"/>
  <c r="BH25" i="8"/>
  <c r="AZ25" i="8"/>
  <c r="AR25" i="8"/>
  <c r="AJ25" i="8"/>
  <c r="BD25" i="8"/>
  <c r="AT25" i="8"/>
  <c r="AH25" i="8"/>
  <c r="BB25" i="8"/>
  <c r="AP25" i="8"/>
  <c r="AF25" i="8"/>
  <c r="BJ25" i="8"/>
  <c r="AX25" i="8"/>
  <c r="AN25" i="8"/>
  <c r="AD25" i="8"/>
  <c r="AV25" i="8"/>
  <c r="AL25" i="8"/>
  <c r="BF25" i="8"/>
  <c r="Z25" i="8"/>
  <c r="V25" i="8"/>
  <c r="R25" i="8"/>
  <c r="N25" i="8"/>
  <c r="J25" i="8"/>
  <c r="F25" i="8"/>
  <c r="Y25" i="8"/>
  <c r="U25" i="8"/>
  <c r="Q25" i="8"/>
  <c r="M25" i="8"/>
  <c r="I25" i="8"/>
  <c r="E25" i="8"/>
  <c r="X25" i="8"/>
  <c r="T25" i="8"/>
  <c r="P25" i="8"/>
  <c r="L25" i="8"/>
  <c r="H25" i="8"/>
  <c r="D25" i="8"/>
  <c r="AC25" i="8"/>
  <c r="AA25" i="8"/>
  <c r="K25" i="8"/>
  <c r="W25" i="8"/>
  <c r="G25" i="8"/>
  <c r="S25" i="8"/>
  <c r="C25" i="8"/>
  <c r="O25" i="8"/>
  <c r="BK10" i="8"/>
  <c r="BG10" i="8"/>
  <c r="BC10" i="8"/>
  <c r="AY10" i="8"/>
  <c r="AU10" i="8"/>
  <c r="AQ10" i="8"/>
  <c r="AM10" i="8"/>
  <c r="AI10" i="8"/>
  <c r="AE10" i="8"/>
  <c r="BF10" i="8"/>
  <c r="BA10" i="8"/>
  <c r="AV10" i="8"/>
  <c r="AP10" i="8"/>
  <c r="AK10" i="8"/>
  <c r="AF10" i="8"/>
  <c r="BJ10" i="8"/>
  <c r="BE10" i="8"/>
  <c r="AZ10" i="8"/>
  <c r="AT10" i="8"/>
  <c r="AO10" i="8"/>
  <c r="AJ10" i="8"/>
  <c r="AD10" i="8"/>
  <c r="BI10" i="8"/>
  <c r="BD10" i="8"/>
  <c r="AX10" i="8"/>
  <c r="AS10" i="8"/>
  <c r="AN10" i="8"/>
  <c r="AH10" i="8"/>
  <c r="BH10" i="8"/>
  <c r="AL10" i="8"/>
  <c r="BB10" i="8"/>
  <c r="AG10" i="8"/>
  <c r="AW10" i="8"/>
  <c r="AC10" i="8"/>
  <c r="AR10" i="8"/>
  <c r="Y10" i="8"/>
  <c r="U10" i="8"/>
  <c r="Q10" i="8"/>
  <c r="M10" i="8"/>
  <c r="I10" i="8"/>
  <c r="E10" i="8"/>
  <c r="X10" i="8"/>
  <c r="T10" i="8"/>
  <c r="P10" i="8"/>
  <c r="L10" i="8"/>
  <c r="H10" i="8"/>
  <c r="D10" i="8"/>
  <c r="AA10" i="8"/>
  <c r="W10" i="8"/>
  <c r="S10" i="8"/>
  <c r="O10" i="8"/>
  <c r="K10" i="8"/>
  <c r="G10" i="8"/>
  <c r="C10" i="8"/>
  <c r="R10" i="8"/>
  <c r="N10" i="8"/>
  <c r="Z10" i="8"/>
  <c r="J10" i="8"/>
  <c r="V10" i="8"/>
  <c r="F10" i="8"/>
  <c r="BK28" i="8"/>
  <c r="BG28" i="8"/>
  <c r="BC28" i="8"/>
  <c r="AY28" i="8"/>
  <c r="AU28" i="8"/>
  <c r="AQ28" i="8"/>
  <c r="AM28" i="8"/>
  <c r="AI28" i="8"/>
  <c r="AE28" i="8"/>
  <c r="BI28" i="8"/>
  <c r="BE28" i="8"/>
  <c r="BA28" i="8"/>
  <c r="AW28" i="8"/>
  <c r="AS28" i="8"/>
  <c r="AO28" i="8"/>
  <c r="AK28" i="8"/>
  <c r="AG28" i="8"/>
  <c r="BJ28" i="8"/>
  <c r="BB28" i="8"/>
  <c r="AT28" i="8"/>
  <c r="AL28" i="8"/>
  <c r="AD28" i="8"/>
  <c r="BH28" i="8"/>
  <c r="AX28" i="8"/>
  <c r="AN28" i="8"/>
  <c r="BF28" i="8"/>
  <c r="AV28" i="8"/>
  <c r="AJ28" i="8"/>
  <c r="BD28" i="8"/>
  <c r="AR28" i="8"/>
  <c r="AH28" i="8"/>
  <c r="AF28" i="8"/>
  <c r="AZ28" i="8"/>
  <c r="AP28" i="8"/>
  <c r="AC28" i="8"/>
  <c r="AA28" i="8"/>
  <c r="W28" i="8"/>
  <c r="S28" i="8"/>
  <c r="O28" i="8"/>
  <c r="K28" i="8"/>
  <c r="G28" i="8"/>
  <c r="C28" i="8"/>
  <c r="Z28" i="8"/>
  <c r="V28" i="8"/>
  <c r="R28" i="8"/>
  <c r="N28" i="8"/>
  <c r="J28" i="8"/>
  <c r="F28" i="8"/>
  <c r="Y28" i="8"/>
  <c r="U28" i="8"/>
  <c r="Q28" i="8"/>
  <c r="M28" i="8"/>
  <c r="I28" i="8"/>
  <c r="E28" i="8"/>
  <c r="P28" i="8"/>
  <c r="L28" i="8"/>
  <c r="X28" i="8"/>
  <c r="H28" i="8"/>
  <c r="T28" i="8"/>
  <c r="D28" i="8"/>
  <c r="BI11" i="9"/>
  <c r="BE11" i="9"/>
  <c r="BA11" i="9"/>
  <c r="AW11" i="9"/>
  <c r="AS11" i="9"/>
  <c r="AO11" i="9"/>
  <c r="BH11" i="9"/>
  <c r="BD11" i="9"/>
  <c r="AZ11" i="9"/>
  <c r="AV11" i="9"/>
  <c r="AR11" i="9"/>
  <c r="AN11" i="9"/>
  <c r="AJ11" i="9"/>
  <c r="AF11" i="9"/>
  <c r="BK11" i="9"/>
  <c r="BC11" i="9"/>
  <c r="AU11" i="9"/>
  <c r="AM11" i="9"/>
  <c r="AH11" i="9"/>
  <c r="BJ11" i="9"/>
  <c r="BB11" i="9"/>
  <c r="AT11" i="9"/>
  <c r="AL11" i="9"/>
  <c r="AG11" i="9"/>
  <c r="BG11" i="9"/>
  <c r="AY11" i="9"/>
  <c r="AQ11" i="9"/>
  <c r="AK11" i="9"/>
  <c r="AE11" i="9"/>
  <c r="AC11" i="9"/>
  <c r="AP11" i="9"/>
  <c r="AI11" i="9"/>
  <c r="BF11" i="9"/>
  <c r="AD11" i="9"/>
  <c r="X11" i="9"/>
  <c r="T11" i="9"/>
  <c r="P11" i="9"/>
  <c r="L11" i="9"/>
  <c r="H11" i="9"/>
  <c r="D11" i="9"/>
  <c r="AX11" i="9"/>
  <c r="Z11" i="9"/>
  <c r="V11" i="9"/>
  <c r="R11" i="9"/>
  <c r="N11" i="9"/>
  <c r="J11" i="9"/>
  <c r="F11" i="9"/>
  <c r="W11" i="9"/>
  <c r="O11" i="9"/>
  <c r="G11" i="9"/>
  <c r="U11" i="9"/>
  <c r="M11" i="9"/>
  <c r="E11" i="9"/>
  <c r="AA11" i="9"/>
  <c r="S11" i="9"/>
  <c r="K11" i="9"/>
  <c r="C11" i="9"/>
  <c r="Y11" i="9"/>
  <c r="Q11" i="9"/>
  <c r="I11" i="9"/>
  <c r="BI26" i="9"/>
  <c r="BE26" i="9"/>
  <c r="BA26" i="9"/>
  <c r="AW26" i="9"/>
  <c r="AS26" i="9"/>
  <c r="AO26" i="9"/>
  <c r="AK26" i="9"/>
  <c r="AG26" i="9"/>
  <c r="BK26" i="9"/>
  <c r="BF26" i="9"/>
  <c r="AZ26" i="9"/>
  <c r="AU26" i="9"/>
  <c r="AP26" i="9"/>
  <c r="AJ26" i="9"/>
  <c r="AE26" i="9"/>
  <c r="BJ26" i="9"/>
  <c r="BD26" i="9"/>
  <c r="AY26" i="9"/>
  <c r="AT26" i="9"/>
  <c r="AN26" i="9"/>
  <c r="AI26" i="9"/>
  <c r="AD26" i="9"/>
  <c r="BH26" i="9"/>
  <c r="BC26" i="9"/>
  <c r="AX26" i="9"/>
  <c r="AR26" i="9"/>
  <c r="AM26" i="9"/>
  <c r="AH26" i="9"/>
  <c r="BB26" i="9"/>
  <c r="AF26" i="9"/>
  <c r="AV26" i="9"/>
  <c r="AQ26" i="9"/>
  <c r="AC26" i="9"/>
  <c r="BG26" i="9"/>
  <c r="AL26" i="9"/>
  <c r="Y26" i="9"/>
  <c r="U26" i="9"/>
  <c r="Q26" i="9"/>
  <c r="M26" i="9"/>
  <c r="I26" i="9"/>
  <c r="E26" i="9"/>
  <c r="X26" i="9"/>
  <c r="T26" i="9"/>
  <c r="P26" i="9"/>
  <c r="L26" i="9"/>
  <c r="H26" i="9"/>
  <c r="D26" i="9"/>
  <c r="AA26" i="9"/>
  <c r="W26" i="9"/>
  <c r="S26" i="9"/>
  <c r="O26" i="9"/>
  <c r="K26" i="9"/>
  <c r="G26" i="9"/>
  <c r="C26" i="9"/>
  <c r="V26" i="9"/>
  <c r="F26" i="9"/>
  <c r="R26" i="9"/>
  <c r="N26" i="9"/>
  <c r="Z26" i="9"/>
  <c r="J26" i="9"/>
  <c r="BI15" i="9"/>
  <c r="BE15" i="9"/>
  <c r="BA15" i="9"/>
  <c r="AW15" i="9"/>
  <c r="AS15" i="9"/>
  <c r="AO15" i="9"/>
  <c r="AK15" i="9"/>
  <c r="AG15" i="9"/>
  <c r="BH15" i="9"/>
  <c r="BD15" i="9"/>
  <c r="AZ15" i="9"/>
  <c r="AV15" i="9"/>
  <c r="AR15" i="9"/>
  <c r="AN15" i="9"/>
  <c r="AJ15" i="9"/>
  <c r="AF15" i="9"/>
  <c r="BK15" i="9"/>
  <c r="BC15" i="9"/>
  <c r="AU15" i="9"/>
  <c r="AM15" i="9"/>
  <c r="AE15" i="9"/>
  <c r="BJ15" i="9"/>
  <c r="BB15" i="9"/>
  <c r="AT15" i="9"/>
  <c r="AL15" i="9"/>
  <c r="AD15" i="9"/>
  <c r="BG15" i="9"/>
  <c r="AY15" i="9"/>
  <c r="AQ15" i="9"/>
  <c r="AI15" i="9"/>
  <c r="AC15" i="9"/>
  <c r="AH15" i="9"/>
  <c r="BF15" i="9"/>
  <c r="AX15" i="9"/>
  <c r="X15" i="9"/>
  <c r="T15" i="9"/>
  <c r="P15" i="9"/>
  <c r="L15" i="9"/>
  <c r="H15" i="9"/>
  <c r="D15" i="9"/>
  <c r="AP15" i="9"/>
  <c r="Z15" i="9"/>
  <c r="V15" i="9"/>
  <c r="R15" i="9"/>
  <c r="N15" i="9"/>
  <c r="J15" i="9"/>
  <c r="F15" i="9"/>
  <c r="AA15" i="9"/>
  <c r="S15" i="9"/>
  <c r="K15" i="9"/>
  <c r="C15" i="9"/>
  <c r="Y15" i="9"/>
  <c r="Q15" i="9"/>
  <c r="I15" i="9"/>
  <c r="W15" i="9"/>
  <c r="O15" i="9"/>
  <c r="G15" i="9"/>
  <c r="U15" i="9"/>
  <c r="M15" i="9"/>
  <c r="E15" i="9"/>
  <c r="BJ4" i="9"/>
  <c r="BF4" i="9"/>
  <c r="BB4" i="9"/>
  <c r="AX4" i="9"/>
  <c r="AT4" i="9"/>
  <c r="AP4" i="9"/>
  <c r="AL4" i="9"/>
  <c r="AH4" i="9"/>
  <c r="AD4" i="9"/>
  <c r="BG4" i="9"/>
  <c r="BA4" i="9"/>
  <c r="AV4" i="9"/>
  <c r="AQ4" i="9"/>
  <c r="AK4" i="9"/>
  <c r="AF4" i="9"/>
  <c r="BK4" i="9"/>
  <c r="BE4" i="9"/>
  <c r="AZ4" i="9"/>
  <c r="AU4" i="9"/>
  <c r="AO4" i="9"/>
  <c r="AJ4" i="9"/>
  <c r="AE4" i="9"/>
  <c r="AC4" i="9"/>
  <c r="BI4" i="9"/>
  <c r="BD4" i="9"/>
  <c r="AY4" i="9"/>
  <c r="AS4" i="9"/>
  <c r="AN4" i="9"/>
  <c r="AI4" i="9"/>
  <c r="AR4" i="9"/>
  <c r="BH4" i="9"/>
  <c r="AM4" i="9"/>
  <c r="BC4" i="9"/>
  <c r="AG4" i="9"/>
  <c r="AW4" i="9"/>
  <c r="Y4" i="9"/>
  <c r="U4" i="9"/>
  <c r="Q4" i="9"/>
  <c r="M4" i="9"/>
  <c r="I4" i="9"/>
  <c r="E4" i="9"/>
  <c r="Z4" i="9"/>
  <c r="T4" i="9"/>
  <c r="O4" i="9"/>
  <c r="J4" i="9"/>
  <c r="D4" i="9"/>
  <c r="X4" i="9"/>
  <c r="S4" i="9"/>
  <c r="N4" i="9"/>
  <c r="H4" i="9"/>
  <c r="C4" i="9"/>
  <c r="K4" i="9"/>
  <c r="W4" i="9"/>
  <c r="R4" i="9"/>
  <c r="L4" i="9"/>
  <c r="G4" i="9"/>
  <c r="AA4" i="9"/>
  <c r="V4" i="9"/>
  <c r="P4" i="9"/>
  <c r="F4" i="9"/>
  <c r="BH20" i="9"/>
  <c r="BD20" i="9"/>
  <c r="AZ20" i="9"/>
  <c r="AV20" i="9"/>
  <c r="AR20" i="9"/>
  <c r="AN20" i="9"/>
  <c r="AJ20" i="9"/>
  <c r="AF20" i="9"/>
  <c r="BK20" i="9"/>
  <c r="BG20" i="9"/>
  <c r="BC20" i="9"/>
  <c r="AY20" i="9"/>
  <c r="AU20" i="9"/>
  <c r="AQ20" i="9"/>
  <c r="AM20" i="9"/>
  <c r="AI20" i="9"/>
  <c r="AE20" i="9"/>
  <c r="BJ20" i="9"/>
  <c r="BF20" i="9"/>
  <c r="BB20" i="9"/>
  <c r="AX20" i="9"/>
  <c r="AT20" i="9"/>
  <c r="AP20" i="9"/>
  <c r="AL20" i="9"/>
  <c r="AH20" i="9"/>
  <c r="AD20" i="9"/>
  <c r="BA20" i="9"/>
  <c r="AK20" i="9"/>
  <c r="AW20" i="9"/>
  <c r="AG20" i="9"/>
  <c r="AC20" i="9"/>
  <c r="BI20" i="9"/>
  <c r="AS20" i="9"/>
  <c r="BE20" i="9"/>
  <c r="AO20" i="9"/>
  <c r="AA20" i="9"/>
  <c r="W20" i="9"/>
  <c r="S20" i="9"/>
  <c r="O20" i="9"/>
  <c r="K20" i="9"/>
  <c r="G20" i="9"/>
  <c r="C20" i="9"/>
  <c r="Z20" i="9"/>
  <c r="V20" i="9"/>
  <c r="R20" i="9"/>
  <c r="Y20" i="9"/>
  <c r="U20" i="9"/>
  <c r="Q20" i="9"/>
  <c r="M20" i="9"/>
  <c r="I20" i="9"/>
  <c r="E20" i="9"/>
  <c r="N20" i="9"/>
  <c r="F20" i="9"/>
  <c r="X20" i="9"/>
  <c r="L20" i="9"/>
  <c r="D20" i="9"/>
  <c r="T20" i="9"/>
  <c r="J20" i="9"/>
  <c r="P20" i="9"/>
  <c r="H20" i="9"/>
  <c r="BH9" i="9"/>
  <c r="BD9" i="9"/>
  <c r="AZ9" i="9"/>
  <c r="AV9" i="9"/>
  <c r="AR9" i="9"/>
  <c r="AN9" i="9"/>
  <c r="AJ9" i="9"/>
  <c r="AF9" i="9"/>
  <c r="BG9" i="9"/>
  <c r="BB9" i="9"/>
  <c r="AW9" i="9"/>
  <c r="AQ9" i="9"/>
  <c r="AL9" i="9"/>
  <c r="AG9" i="9"/>
  <c r="BK9" i="9"/>
  <c r="BF9" i="9"/>
  <c r="BA9" i="9"/>
  <c r="AU9" i="9"/>
  <c r="AP9" i="9"/>
  <c r="AK9" i="9"/>
  <c r="AE9" i="9"/>
  <c r="BJ9" i="9"/>
  <c r="BE9" i="9"/>
  <c r="AY9" i="9"/>
  <c r="AT9" i="9"/>
  <c r="AO9" i="9"/>
  <c r="AI9" i="9"/>
  <c r="AD9" i="9"/>
  <c r="AS9" i="9"/>
  <c r="BI9" i="9"/>
  <c r="AM9" i="9"/>
  <c r="BC9" i="9"/>
  <c r="AH9" i="9"/>
  <c r="AC9" i="9"/>
  <c r="Z9" i="9"/>
  <c r="V9" i="9"/>
  <c r="R9" i="9"/>
  <c r="N9" i="9"/>
  <c r="J9" i="9"/>
  <c r="F9" i="9"/>
  <c r="AX9" i="9"/>
  <c r="X9" i="9"/>
  <c r="T9" i="9"/>
  <c r="P9" i="9"/>
  <c r="L9" i="9"/>
  <c r="H9" i="9"/>
  <c r="D9" i="9"/>
  <c r="Y9" i="9"/>
  <c r="Q9" i="9"/>
  <c r="I9" i="9"/>
  <c r="W9" i="9"/>
  <c r="O9" i="9"/>
  <c r="G9" i="9"/>
  <c r="U9" i="9"/>
  <c r="M9" i="9"/>
  <c r="E9" i="9"/>
  <c r="AA9" i="9"/>
  <c r="S9" i="9"/>
  <c r="K9" i="9"/>
  <c r="C9" i="9"/>
  <c r="BK25" i="9"/>
  <c r="BG25" i="9"/>
  <c r="BC25" i="9"/>
  <c r="AY25" i="9"/>
  <c r="AU25" i="9"/>
  <c r="AQ25" i="9"/>
  <c r="AM25" i="9"/>
  <c r="AI25" i="9"/>
  <c r="AE25" i="9"/>
  <c r="BH25" i="9"/>
  <c r="BB25" i="9"/>
  <c r="AW25" i="9"/>
  <c r="AR25" i="9"/>
  <c r="AL25" i="9"/>
  <c r="AG25" i="9"/>
  <c r="BF25" i="9"/>
  <c r="BA25" i="9"/>
  <c r="AV25" i="9"/>
  <c r="AP25" i="9"/>
  <c r="AK25" i="9"/>
  <c r="AF25" i="9"/>
  <c r="BJ25" i="9"/>
  <c r="BE25" i="9"/>
  <c r="AZ25" i="9"/>
  <c r="AT25" i="9"/>
  <c r="AO25" i="9"/>
  <c r="AJ25" i="9"/>
  <c r="AD25" i="9"/>
  <c r="AS25" i="9"/>
  <c r="BI25" i="9"/>
  <c r="AN25" i="9"/>
  <c r="BD25" i="9"/>
  <c r="AH25" i="9"/>
  <c r="AX25" i="9"/>
  <c r="AC25" i="9"/>
  <c r="Z25" i="9"/>
  <c r="V25" i="9"/>
  <c r="R25" i="9"/>
  <c r="N25" i="9"/>
  <c r="J25" i="9"/>
  <c r="F25" i="9"/>
  <c r="Y25" i="9"/>
  <c r="U25" i="9"/>
  <c r="Q25" i="9"/>
  <c r="M25" i="9"/>
  <c r="I25" i="9"/>
  <c r="E25" i="9"/>
  <c r="X25" i="9"/>
  <c r="T25" i="9"/>
  <c r="P25" i="9"/>
  <c r="L25" i="9"/>
  <c r="H25" i="9"/>
  <c r="D25" i="9"/>
  <c r="O25" i="9"/>
  <c r="AA25" i="9"/>
  <c r="K25" i="9"/>
  <c r="C25" i="9"/>
  <c r="W25" i="9"/>
  <c r="G25" i="9"/>
  <c r="S25" i="9"/>
  <c r="BJ11" i="10"/>
  <c r="BF11" i="10"/>
  <c r="BB11" i="10"/>
  <c r="AX11" i="10"/>
  <c r="AT11" i="10"/>
  <c r="AP11" i="10"/>
  <c r="AL11" i="10"/>
  <c r="AH11" i="10"/>
  <c r="AD11" i="10"/>
  <c r="BH11" i="10"/>
  <c r="BC11" i="10"/>
  <c r="AW11" i="10"/>
  <c r="AR11" i="10"/>
  <c r="AM11" i="10"/>
  <c r="AG11" i="10"/>
  <c r="BG11" i="10"/>
  <c r="BA11" i="10"/>
  <c r="AV11" i="10"/>
  <c r="AQ11" i="10"/>
  <c r="AK11" i="10"/>
  <c r="AF11" i="10"/>
  <c r="BK11" i="10"/>
  <c r="BE11" i="10"/>
  <c r="AZ11" i="10"/>
  <c r="AU11" i="10"/>
  <c r="AO11" i="10"/>
  <c r="AJ11" i="10"/>
  <c r="AE11" i="10"/>
  <c r="AS11" i="10"/>
  <c r="BI11" i="10"/>
  <c r="AN11" i="10"/>
  <c r="BD11" i="10"/>
  <c r="AI11" i="10"/>
  <c r="AY11" i="10"/>
  <c r="AC11" i="10"/>
  <c r="AA11" i="10"/>
  <c r="W11" i="10"/>
  <c r="S11" i="10"/>
  <c r="O11" i="10"/>
  <c r="K11" i="10"/>
  <c r="G11" i="10"/>
  <c r="C11" i="10"/>
  <c r="X11" i="10"/>
  <c r="H11" i="10"/>
  <c r="Z11" i="10"/>
  <c r="V11" i="10"/>
  <c r="R11" i="10"/>
  <c r="N11" i="10"/>
  <c r="J11" i="10"/>
  <c r="F11" i="10"/>
  <c r="P11" i="10"/>
  <c r="D11" i="10"/>
  <c r="Y11" i="10"/>
  <c r="U11" i="10"/>
  <c r="Q11" i="10"/>
  <c r="M11" i="10"/>
  <c r="I11" i="10"/>
  <c r="E11" i="10"/>
  <c r="T11" i="10"/>
  <c r="L11" i="10"/>
  <c r="BH26" i="10"/>
  <c r="BD26" i="10"/>
  <c r="AZ26" i="10"/>
  <c r="AV26" i="10"/>
  <c r="AR26" i="10"/>
  <c r="AN26" i="10"/>
  <c r="AJ26" i="10"/>
  <c r="AF26" i="10"/>
  <c r="BJ26" i="10"/>
  <c r="BE26" i="10"/>
  <c r="AY26" i="10"/>
  <c r="AT26" i="10"/>
  <c r="AO26" i="10"/>
  <c r="AI26" i="10"/>
  <c r="AD26" i="10"/>
  <c r="BI26" i="10"/>
  <c r="BC26" i="10"/>
  <c r="AX26" i="10"/>
  <c r="AS26" i="10"/>
  <c r="AM26" i="10"/>
  <c r="AH26" i="10"/>
  <c r="BG26" i="10"/>
  <c r="BB26" i="10"/>
  <c r="AW26" i="10"/>
  <c r="AQ26" i="10"/>
  <c r="AL26" i="10"/>
  <c r="AG26" i="10"/>
  <c r="AU26" i="10"/>
  <c r="AC26" i="10"/>
  <c r="BK26" i="10"/>
  <c r="AP26" i="10"/>
  <c r="BF26" i="10"/>
  <c r="AK26" i="10"/>
  <c r="BA26" i="10"/>
  <c r="AE26" i="10"/>
  <c r="AA26" i="10"/>
  <c r="W26" i="10"/>
  <c r="S26" i="10"/>
  <c r="O26" i="10"/>
  <c r="K26" i="10"/>
  <c r="X26" i="10"/>
  <c r="R26" i="10"/>
  <c r="M26" i="10"/>
  <c r="H26" i="10"/>
  <c r="D26" i="10"/>
  <c r="N26" i="10"/>
  <c r="V26" i="10"/>
  <c r="Q26" i="10"/>
  <c r="L26" i="10"/>
  <c r="G26" i="10"/>
  <c r="C26" i="10"/>
  <c r="T26" i="10"/>
  <c r="E26" i="10"/>
  <c r="Z26" i="10"/>
  <c r="U26" i="10"/>
  <c r="P26" i="10"/>
  <c r="J26" i="10"/>
  <c r="F26" i="10"/>
  <c r="Y26" i="10"/>
  <c r="I26" i="10"/>
  <c r="BJ15" i="10"/>
  <c r="BF15" i="10"/>
  <c r="BB15" i="10"/>
  <c r="AX15" i="10"/>
  <c r="AT15" i="10"/>
  <c r="AP15" i="10"/>
  <c r="AL15" i="10"/>
  <c r="AH15" i="10"/>
  <c r="AD15" i="10"/>
  <c r="BK15" i="10"/>
  <c r="BE15" i="10"/>
  <c r="AZ15" i="10"/>
  <c r="AU15" i="10"/>
  <c r="AO15" i="10"/>
  <c r="AJ15" i="10"/>
  <c r="AE15" i="10"/>
  <c r="BI15" i="10"/>
  <c r="BD15" i="10"/>
  <c r="AY15" i="10"/>
  <c r="AS15" i="10"/>
  <c r="AN15" i="10"/>
  <c r="AI15" i="10"/>
  <c r="BH15" i="10"/>
  <c r="BC15" i="10"/>
  <c r="AW15" i="10"/>
  <c r="AR15" i="10"/>
  <c r="AM15" i="10"/>
  <c r="AG15" i="10"/>
  <c r="BG15" i="10"/>
  <c r="AK15" i="10"/>
  <c r="BA15" i="10"/>
  <c r="AF15" i="10"/>
  <c r="AC15" i="10"/>
  <c r="AV15" i="10"/>
  <c r="AQ15" i="10"/>
  <c r="AA15" i="10"/>
  <c r="W15" i="10"/>
  <c r="S15" i="10"/>
  <c r="O15" i="10"/>
  <c r="K15" i="10"/>
  <c r="G15" i="10"/>
  <c r="C15" i="10"/>
  <c r="P15" i="10"/>
  <c r="Z15" i="10"/>
  <c r="V15" i="10"/>
  <c r="R15" i="10"/>
  <c r="N15" i="10"/>
  <c r="J15" i="10"/>
  <c r="F15" i="10"/>
  <c r="T15" i="10"/>
  <c r="H15" i="10"/>
  <c r="Y15" i="10"/>
  <c r="U15" i="10"/>
  <c r="Q15" i="10"/>
  <c r="M15" i="10"/>
  <c r="I15" i="10"/>
  <c r="E15" i="10"/>
  <c r="X15" i="10"/>
  <c r="L15" i="10"/>
  <c r="D15" i="10"/>
  <c r="BK4" i="10"/>
  <c r="BG4" i="10"/>
  <c r="BC4" i="10"/>
  <c r="AY4" i="10"/>
  <c r="AU4" i="10"/>
  <c r="AQ4" i="10"/>
  <c r="AM4" i="10"/>
  <c r="AI4" i="10"/>
  <c r="AE4" i="10"/>
  <c r="BJ4" i="10"/>
  <c r="BF4" i="10"/>
  <c r="BB4" i="10"/>
  <c r="AX4" i="10"/>
  <c r="AT4" i="10"/>
  <c r="AP4" i="10"/>
  <c r="AL4" i="10"/>
  <c r="AH4" i="10"/>
  <c r="AD4" i="10"/>
  <c r="BI4" i="10"/>
  <c r="BE4" i="10"/>
  <c r="BA4" i="10"/>
  <c r="AW4" i="10"/>
  <c r="AS4" i="10"/>
  <c r="AO4" i="10"/>
  <c r="AK4" i="10"/>
  <c r="AG4" i="10"/>
  <c r="AC4" i="10"/>
  <c r="AZ4" i="10"/>
  <c r="AJ4" i="10"/>
  <c r="AV4" i="10"/>
  <c r="AF4" i="10"/>
  <c r="BH4" i="10"/>
  <c r="AR4" i="10"/>
  <c r="BD4" i="10"/>
  <c r="AN4" i="10"/>
  <c r="Z4" i="10"/>
  <c r="V4" i="10"/>
  <c r="R4" i="10"/>
  <c r="N4" i="10"/>
  <c r="J4" i="10"/>
  <c r="F4" i="10"/>
  <c r="AA4" i="10"/>
  <c r="O4" i="10"/>
  <c r="Y4" i="10"/>
  <c r="U4" i="10"/>
  <c r="Q4" i="10"/>
  <c r="M4" i="10"/>
  <c r="I4" i="10"/>
  <c r="E4" i="10"/>
  <c r="W4" i="10"/>
  <c r="G4" i="10"/>
  <c r="X4" i="10"/>
  <c r="T4" i="10"/>
  <c r="P4" i="10"/>
  <c r="L4" i="10"/>
  <c r="H4" i="10"/>
  <c r="D4" i="10"/>
  <c r="S4" i="10"/>
  <c r="K4" i="10"/>
  <c r="C4" i="10"/>
  <c r="BH20" i="10"/>
  <c r="BD20" i="10"/>
  <c r="AZ20" i="10"/>
  <c r="AV20" i="10"/>
  <c r="AR20" i="10"/>
  <c r="AN20" i="10"/>
  <c r="AJ20" i="10"/>
  <c r="AF20" i="10"/>
  <c r="BK20" i="10"/>
  <c r="BF20" i="10"/>
  <c r="BA20" i="10"/>
  <c r="AU20" i="10"/>
  <c r="AP20" i="10"/>
  <c r="AK20" i="10"/>
  <c r="AE20" i="10"/>
  <c r="BJ20" i="10"/>
  <c r="BE20" i="10"/>
  <c r="AY20" i="10"/>
  <c r="AT20" i="10"/>
  <c r="AO20" i="10"/>
  <c r="AI20" i="10"/>
  <c r="AD20" i="10"/>
  <c r="BI20" i="10"/>
  <c r="BC20" i="10"/>
  <c r="AX20" i="10"/>
  <c r="AS20" i="10"/>
  <c r="AM20" i="10"/>
  <c r="AH20" i="10"/>
  <c r="AC20" i="10"/>
  <c r="BG20" i="10"/>
  <c r="AL20" i="10"/>
  <c r="BB20" i="10"/>
  <c r="AG20" i="10"/>
  <c r="AW20" i="10"/>
  <c r="AQ20" i="10"/>
  <c r="Z20" i="10"/>
  <c r="V20" i="10"/>
  <c r="R20" i="10"/>
  <c r="N20" i="10"/>
  <c r="J20" i="10"/>
  <c r="F20" i="10"/>
  <c r="W20" i="10"/>
  <c r="C20" i="10"/>
  <c r="Y20" i="10"/>
  <c r="U20" i="10"/>
  <c r="Q20" i="10"/>
  <c r="M20" i="10"/>
  <c r="I20" i="10"/>
  <c r="E20" i="10"/>
  <c r="AA20" i="10"/>
  <c r="O20" i="10"/>
  <c r="G20" i="10"/>
  <c r="X20" i="10"/>
  <c r="T20" i="10"/>
  <c r="P20" i="10"/>
  <c r="L20" i="10"/>
  <c r="H20" i="10"/>
  <c r="D20" i="10"/>
  <c r="S20" i="10"/>
  <c r="K20" i="10"/>
  <c r="BJ9" i="10"/>
  <c r="BF9" i="10"/>
  <c r="BB9" i="10"/>
  <c r="AX9" i="10"/>
  <c r="AT9" i="10"/>
  <c r="AP9" i="10"/>
  <c r="AL9" i="10"/>
  <c r="AH9" i="10"/>
  <c r="AD9" i="10"/>
  <c r="BG9" i="10"/>
  <c r="BA9" i="10"/>
  <c r="AV9" i="10"/>
  <c r="AQ9" i="10"/>
  <c r="AK9" i="10"/>
  <c r="AF9" i="10"/>
  <c r="BK9" i="10"/>
  <c r="BE9" i="10"/>
  <c r="AZ9" i="10"/>
  <c r="AU9" i="10"/>
  <c r="AO9" i="10"/>
  <c r="AJ9" i="10"/>
  <c r="AE9" i="10"/>
  <c r="AC9" i="10"/>
  <c r="BI9" i="10"/>
  <c r="BD9" i="10"/>
  <c r="AY9" i="10"/>
  <c r="AS9" i="10"/>
  <c r="AN9" i="10"/>
  <c r="AI9" i="10"/>
  <c r="AW9" i="10"/>
  <c r="AR9" i="10"/>
  <c r="BH9" i="10"/>
  <c r="AM9" i="10"/>
  <c r="AG9" i="10"/>
  <c r="Y9" i="10"/>
  <c r="U9" i="10"/>
  <c r="Q9" i="10"/>
  <c r="M9" i="10"/>
  <c r="I9" i="10"/>
  <c r="E9" i="10"/>
  <c r="V9" i="10"/>
  <c r="BC9" i="10"/>
  <c r="X9" i="10"/>
  <c r="T9" i="10"/>
  <c r="P9" i="10"/>
  <c r="L9" i="10"/>
  <c r="H9" i="10"/>
  <c r="D9" i="10"/>
  <c r="R9" i="10"/>
  <c r="J9" i="10"/>
  <c r="AA9" i="10"/>
  <c r="W9" i="10"/>
  <c r="S9" i="10"/>
  <c r="O9" i="10"/>
  <c r="K9" i="10"/>
  <c r="G9" i="10"/>
  <c r="C9" i="10"/>
  <c r="Z9" i="10"/>
  <c r="N9" i="10"/>
  <c r="F9" i="10"/>
  <c r="BJ25" i="10"/>
  <c r="BF25" i="10"/>
  <c r="BB25" i="10"/>
  <c r="AX25" i="10"/>
  <c r="AT25" i="10"/>
  <c r="AP25" i="10"/>
  <c r="AL25" i="10"/>
  <c r="AH25" i="10"/>
  <c r="AD25" i="10"/>
  <c r="BG25" i="10"/>
  <c r="BA25" i="10"/>
  <c r="AV25" i="10"/>
  <c r="AQ25" i="10"/>
  <c r="AK25" i="10"/>
  <c r="AF25" i="10"/>
  <c r="BK25" i="10"/>
  <c r="BE25" i="10"/>
  <c r="AZ25" i="10"/>
  <c r="AU25" i="10"/>
  <c r="AO25" i="10"/>
  <c r="AJ25" i="10"/>
  <c r="AE25" i="10"/>
  <c r="AC25" i="10"/>
  <c r="BI25" i="10"/>
  <c r="BD25" i="10"/>
  <c r="AY25" i="10"/>
  <c r="AS25" i="10"/>
  <c r="AN25" i="10"/>
  <c r="AI25" i="10"/>
  <c r="BH25" i="10"/>
  <c r="AM25" i="10"/>
  <c r="BC25" i="10"/>
  <c r="AG25" i="10"/>
  <c r="AW25" i="10"/>
  <c r="AR25" i="10"/>
  <c r="Y25" i="10"/>
  <c r="U25" i="10"/>
  <c r="Q25" i="10"/>
  <c r="M25" i="10"/>
  <c r="I25" i="10"/>
  <c r="E25" i="10"/>
  <c r="N25" i="10"/>
  <c r="X25" i="10"/>
  <c r="T25" i="10"/>
  <c r="P25" i="10"/>
  <c r="L25" i="10"/>
  <c r="H25" i="10"/>
  <c r="D25" i="10"/>
  <c r="V25" i="10"/>
  <c r="J25" i="10"/>
  <c r="AA25" i="10"/>
  <c r="W25" i="10"/>
  <c r="S25" i="10"/>
  <c r="O25" i="10"/>
  <c r="K25" i="10"/>
  <c r="G25" i="10"/>
  <c r="C25" i="10"/>
  <c r="Z25" i="10"/>
  <c r="R25" i="10"/>
  <c r="F25" i="10"/>
  <c r="AB4" i="14"/>
  <c r="AB20" i="14"/>
  <c r="AB9" i="14"/>
  <c r="AB25" i="14"/>
  <c r="BI14" i="14"/>
  <c r="BE14" i="14"/>
  <c r="BA14" i="14"/>
  <c r="AW14" i="14"/>
  <c r="AS14" i="14"/>
  <c r="AO14" i="14"/>
  <c r="AK14" i="14"/>
  <c r="AG14" i="14"/>
  <c r="BH14" i="14"/>
  <c r="BD14" i="14"/>
  <c r="AZ14" i="14"/>
  <c r="AV14" i="14"/>
  <c r="AR14" i="14"/>
  <c r="AN14" i="14"/>
  <c r="AJ14" i="14"/>
  <c r="AF14" i="14"/>
  <c r="AC14" i="14"/>
  <c r="BK14" i="14"/>
  <c r="BG14" i="14"/>
  <c r="BC14" i="14"/>
  <c r="AY14" i="14"/>
  <c r="AU14" i="14"/>
  <c r="AQ14" i="14"/>
  <c r="AM14" i="14"/>
  <c r="AI14" i="14"/>
  <c r="AE14" i="14"/>
  <c r="BF14" i="14"/>
  <c r="AP14" i="14"/>
  <c r="BB14" i="14"/>
  <c r="AL14" i="14"/>
  <c r="AX14" i="14"/>
  <c r="AH14" i="14"/>
  <c r="BJ14" i="14"/>
  <c r="AT14" i="14"/>
  <c r="AD14" i="14"/>
  <c r="X14" i="14"/>
  <c r="T14" i="14"/>
  <c r="P14" i="14"/>
  <c r="L14" i="14"/>
  <c r="H14" i="14"/>
  <c r="D14" i="14"/>
  <c r="AA14" i="14"/>
  <c r="W14" i="14"/>
  <c r="S14" i="14"/>
  <c r="O14" i="14"/>
  <c r="K14" i="14"/>
  <c r="G14" i="14"/>
  <c r="C14" i="14"/>
  <c r="I14" i="14"/>
  <c r="Y14" i="14"/>
  <c r="Q14" i="14"/>
  <c r="E14" i="14"/>
  <c r="Z14" i="14"/>
  <c r="V14" i="14"/>
  <c r="R14" i="14"/>
  <c r="N14" i="14"/>
  <c r="J14" i="14"/>
  <c r="F14" i="14"/>
  <c r="U14" i="14"/>
  <c r="M14" i="14"/>
  <c r="BI30" i="14"/>
  <c r="BE30" i="14"/>
  <c r="BA30" i="14"/>
  <c r="AW30" i="14"/>
  <c r="AS30" i="14"/>
  <c r="AO30" i="14"/>
  <c r="AK30" i="14"/>
  <c r="AG30" i="14"/>
  <c r="BH30" i="14"/>
  <c r="BD30" i="14"/>
  <c r="AZ30" i="14"/>
  <c r="AV30" i="14"/>
  <c r="AR30" i="14"/>
  <c r="AN30" i="14"/>
  <c r="AJ30" i="14"/>
  <c r="AF30" i="14"/>
  <c r="AC30" i="14"/>
  <c r="BK30" i="14"/>
  <c r="BG30" i="14"/>
  <c r="BC30" i="14"/>
  <c r="AY30" i="14"/>
  <c r="AU30" i="14"/>
  <c r="AQ30" i="14"/>
  <c r="AM30" i="14"/>
  <c r="AI30" i="14"/>
  <c r="AE30" i="14"/>
  <c r="BF30" i="14"/>
  <c r="AP30" i="14"/>
  <c r="BB30" i="14"/>
  <c r="AL30" i="14"/>
  <c r="AX30" i="14"/>
  <c r="AH30" i="14"/>
  <c r="AD30" i="14"/>
  <c r="BJ30" i="14"/>
  <c r="X30" i="14"/>
  <c r="T30" i="14"/>
  <c r="P30" i="14"/>
  <c r="L30" i="14"/>
  <c r="H30" i="14"/>
  <c r="D30" i="14"/>
  <c r="Y30" i="14"/>
  <c r="AT30" i="14"/>
  <c r="AA30" i="14"/>
  <c r="W30" i="14"/>
  <c r="S30" i="14"/>
  <c r="O30" i="14"/>
  <c r="K30" i="14"/>
  <c r="G30" i="14"/>
  <c r="C30" i="14"/>
  <c r="Q30" i="14"/>
  <c r="I30" i="14"/>
  <c r="Z30" i="14"/>
  <c r="V30" i="14"/>
  <c r="R30" i="14"/>
  <c r="N30" i="14"/>
  <c r="J30" i="14"/>
  <c r="F30" i="14"/>
  <c r="U30" i="14"/>
  <c r="M30" i="14"/>
  <c r="E30" i="14"/>
  <c r="AB15" i="14"/>
  <c r="BI30" i="9"/>
  <c r="BE30" i="9"/>
  <c r="BA30" i="9"/>
  <c r="AW30" i="9"/>
  <c r="AS30" i="9"/>
  <c r="AO30" i="9"/>
  <c r="AK30" i="9"/>
  <c r="AG30" i="9"/>
  <c r="BH30" i="9"/>
  <c r="BC30" i="9"/>
  <c r="AX30" i="9"/>
  <c r="AR30" i="9"/>
  <c r="AM30" i="9"/>
  <c r="AH30" i="9"/>
  <c r="BG30" i="9"/>
  <c r="BB30" i="9"/>
  <c r="AV30" i="9"/>
  <c r="AQ30" i="9"/>
  <c r="AL30" i="9"/>
  <c r="AF30" i="9"/>
  <c r="BK30" i="9"/>
  <c r="BF30" i="9"/>
  <c r="AZ30" i="9"/>
  <c r="AU30" i="9"/>
  <c r="AP30" i="9"/>
  <c r="AJ30" i="9"/>
  <c r="AE30" i="9"/>
  <c r="AT30" i="9"/>
  <c r="BJ30" i="9"/>
  <c r="AN30" i="9"/>
  <c r="BD30" i="9"/>
  <c r="AI30" i="9"/>
  <c r="AY30" i="9"/>
  <c r="AD30" i="9"/>
  <c r="Y30" i="9"/>
  <c r="U30" i="9"/>
  <c r="Q30" i="9"/>
  <c r="M30" i="9"/>
  <c r="I30" i="9"/>
  <c r="E30" i="9"/>
  <c r="X30" i="9"/>
  <c r="T30" i="9"/>
  <c r="P30" i="9"/>
  <c r="L30" i="9"/>
  <c r="H30" i="9"/>
  <c r="D30" i="9"/>
  <c r="AC30" i="9"/>
  <c r="AA30" i="9"/>
  <c r="W30" i="9"/>
  <c r="S30" i="9"/>
  <c r="O30" i="9"/>
  <c r="K30" i="9"/>
  <c r="G30" i="9"/>
  <c r="C30" i="9"/>
  <c r="R30" i="9"/>
  <c r="N30" i="9"/>
  <c r="Z30" i="9"/>
  <c r="J30" i="9"/>
  <c r="V30" i="9"/>
  <c r="F30" i="9"/>
  <c r="BK14" i="8"/>
  <c r="BG14" i="8"/>
  <c r="BC14" i="8"/>
  <c r="AY14" i="8"/>
  <c r="AU14" i="8"/>
  <c r="AQ14" i="8"/>
  <c r="AM14" i="8"/>
  <c r="AI14" i="8"/>
  <c r="AE14" i="8"/>
  <c r="BI14" i="8"/>
  <c r="BE14" i="8"/>
  <c r="BA14" i="8"/>
  <c r="AW14" i="8"/>
  <c r="AS14" i="8"/>
  <c r="AO14" i="8"/>
  <c r="AK14" i="8"/>
  <c r="AG14" i="8"/>
  <c r="BF14" i="8"/>
  <c r="AX14" i="8"/>
  <c r="AP14" i="8"/>
  <c r="AH14" i="8"/>
  <c r="BD14" i="8"/>
  <c r="AT14" i="8"/>
  <c r="AJ14" i="8"/>
  <c r="BB14" i="8"/>
  <c r="AR14" i="8"/>
  <c r="AF14" i="8"/>
  <c r="BJ14" i="8"/>
  <c r="AZ14" i="8"/>
  <c r="AN14" i="8"/>
  <c r="AD14" i="8"/>
  <c r="AL14" i="8"/>
  <c r="BH14" i="8"/>
  <c r="AC14" i="8"/>
  <c r="AV14" i="8"/>
  <c r="Y14" i="8"/>
  <c r="U14" i="8"/>
  <c r="Q14" i="8"/>
  <c r="M14" i="8"/>
  <c r="I14" i="8"/>
  <c r="E14" i="8"/>
  <c r="X14" i="8"/>
  <c r="T14" i="8"/>
  <c r="P14" i="8"/>
  <c r="L14" i="8"/>
  <c r="H14" i="8"/>
  <c r="D14" i="8"/>
  <c r="AA14" i="8"/>
  <c r="W14" i="8"/>
  <c r="S14" i="8"/>
  <c r="O14" i="8"/>
  <c r="K14" i="8"/>
  <c r="G14" i="8"/>
  <c r="C14" i="8"/>
  <c r="N14" i="8"/>
  <c r="Z14" i="8"/>
  <c r="J14" i="8"/>
  <c r="V14" i="8"/>
  <c r="F14" i="8"/>
  <c r="R14" i="8"/>
  <c r="BI3" i="8"/>
  <c r="BE3" i="8"/>
  <c r="BA3" i="8"/>
  <c r="AW3" i="8"/>
  <c r="AS3" i="8"/>
  <c r="AO3" i="8"/>
  <c r="AK3" i="8"/>
  <c r="AG3" i="8"/>
  <c r="BJ3" i="8"/>
  <c r="BD3" i="8"/>
  <c r="AY3" i="8"/>
  <c r="AT3" i="8"/>
  <c r="AN3" i="8"/>
  <c r="AI3" i="8"/>
  <c r="AD3" i="8"/>
  <c r="BH3" i="8"/>
  <c r="BC3" i="8"/>
  <c r="AX3" i="8"/>
  <c r="AR3" i="8"/>
  <c r="AM3" i="8"/>
  <c r="AH3" i="8"/>
  <c r="BG3" i="8"/>
  <c r="BB3" i="8"/>
  <c r="AV3" i="8"/>
  <c r="AQ3" i="8"/>
  <c r="AL3" i="8"/>
  <c r="AF3" i="8"/>
  <c r="BK3" i="8"/>
  <c r="AP3" i="8"/>
  <c r="BF3" i="8"/>
  <c r="AJ3" i="8"/>
  <c r="AC3" i="8"/>
  <c r="AZ3" i="8"/>
  <c r="AE3" i="8"/>
  <c r="AU3" i="8"/>
  <c r="X3" i="8"/>
  <c r="T3" i="8"/>
  <c r="P3" i="8"/>
  <c r="L3" i="8"/>
  <c r="H3" i="8"/>
  <c r="D3" i="8"/>
  <c r="AA3" i="8"/>
  <c r="W3" i="8"/>
  <c r="S3" i="8"/>
  <c r="O3" i="8"/>
  <c r="K3" i="8"/>
  <c r="G3" i="8"/>
  <c r="C3" i="8"/>
  <c r="Z3" i="8"/>
  <c r="V3" i="8"/>
  <c r="R3" i="8"/>
  <c r="N3" i="8"/>
  <c r="J3" i="8"/>
  <c r="F3" i="8"/>
  <c r="Q3" i="8"/>
  <c r="M3" i="8"/>
  <c r="Y3" i="8"/>
  <c r="I3" i="8"/>
  <c r="U3" i="8"/>
  <c r="E3" i="8"/>
  <c r="BI19" i="8"/>
  <c r="BE19" i="8"/>
  <c r="BA19" i="8"/>
  <c r="AW19" i="8"/>
  <c r="AS19" i="8"/>
  <c r="AO19" i="8"/>
  <c r="AK19" i="8"/>
  <c r="AG19" i="8"/>
  <c r="BK19" i="8"/>
  <c r="BG19" i="8"/>
  <c r="BC19" i="8"/>
  <c r="AY19" i="8"/>
  <c r="AU19" i="8"/>
  <c r="AQ19" i="8"/>
  <c r="AM19" i="8"/>
  <c r="AI19" i="8"/>
  <c r="AE19" i="8"/>
  <c r="BD19" i="8"/>
  <c r="AV19" i="8"/>
  <c r="AN19" i="8"/>
  <c r="AF19" i="8"/>
  <c r="BF19" i="8"/>
  <c r="AT19" i="8"/>
  <c r="AJ19" i="8"/>
  <c r="BB19" i="8"/>
  <c r="AR19" i="8"/>
  <c r="AH19" i="8"/>
  <c r="BJ19" i="8"/>
  <c r="AZ19" i="8"/>
  <c r="AP19" i="8"/>
  <c r="AD19" i="8"/>
  <c r="AL19" i="8"/>
  <c r="AC19" i="8"/>
  <c r="BH19" i="8"/>
  <c r="AX19" i="8"/>
  <c r="X19" i="8"/>
  <c r="T19" i="8"/>
  <c r="P19" i="8"/>
  <c r="L19" i="8"/>
  <c r="H19" i="8"/>
  <c r="D19" i="8"/>
  <c r="AA19" i="8"/>
  <c r="W19" i="8"/>
  <c r="S19" i="8"/>
  <c r="O19" i="8"/>
  <c r="K19" i="8"/>
  <c r="G19" i="8"/>
  <c r="C19" i="8"/>
  <c r="Z19" i="8"/>
  <c r="V19" i="8"/>
  <c r="R19" i="8"/>
  <c r="N19" i="8"/>
  <c r="J19" i="8"/>
  <c r="F19" i="8"/>
  <c r="Q19" i="8"/>
  <c r="M19" i="8"/>
  <c r="Y19" i="8"/>
  <c r="I19" i="8"/>
  <c r="U19" i="8"/>
  <c r="E19" i="8"/>
  <c r="BI9" i="8"/>
  <c r="BE9" i="8"/>
  <c r="BA9" i="8"/>
  <c r="AW9" i="8"/>
  <c r="AS9" i="8"/>
  <c r="AO9" i="8"/>
  <c r="AK9" i="8"/>
  <c r="AG9" i="8"/>
  <c r="BH9" i="8"/>
  <c r="BC9" i="8"/>
  <c r="AX9" i="8"/>
  <c r="AR9" i="8"/>
  <c r="AM9" i="8"/>
  <c r="AH9" i="8"/>
  <c r="BG9" i="8"/>
  <c r="BB9" i="8"/>
  <c r="AV9" i="8"/>
  <c r="AQ9" i="8"/>
  <c r="AL9" i="8"/>
  <c r="AF9" i="8"/>
  <c r="BK9" i="8"/>
  <c r="BF9" i="8"/>
  <c r="AZ9" i="8"/>
  <c r="AU9" i="8"/>
  <c r="AP9" i="8"/>
  <c r="AJ9" i="8"/>
  <c r="AE9" i="8"/>
  <c r="AY9" i="8"/>
  <c r="AD9" i="8"/>
  <c r="AT9" i="8"/>
  <c r="BJ9" i="8"/>
  <c r="AN9" i="8"/>
  <c r="AI9" i="8"/>
  <c r="Z9" i="8"/>
  <c r="V9" i="8"/>
  <c r="R9" i="8"/>
  <c r="N9" i="8"/>
  <c r="J9" i="8"/>
  <c r="F9" i="8"/>
  <c r="AC9" i="8"/>
  <c r="Y9" i="8"/>
  <c r="U9" i="8"/>
  <c r="Q9" i="8"/>
  <c r="M9" i="8"/>
  <c r="I9" i="8"/>
  <c r="E9" i="8"/>
  <c r="X9" i="8"/>
  <c r="T9" i="8"/>
  <c r="P9" i="8"/>
  <c r="L9" i="8"/>
  <c r="H9" i="8"/>
  <c r="D9" i="8"/>
  <c r="AA9" i="8"/>
  <c r="K9" i="8"/>
  <c r="BD9" i="8"/>
  <c r="W9" i="8"/>
  <c r="G9" i="8"/>
  <c r="S9" i="8"/>
  <c r="C9" i="8"/>
  <c r="O9" i="8"/>
  <c r="BI29" i="8"/>
  <c r="BE29" i="8"/>
  <c r="BA29" i="8"/>
  <c r="AW29" i="8"/>
  <c r="AS29" i="8"/>
  <c r="AO29" i="8"/>
  <c r="AK29" i="8"/>
  <c r="AG29" i="8"/>
  <c r="BK29" i="8"/>
  <c r="BG29" i="8"/>
  <c r="BC29" i="8"/>
  <c r="AY29" i="8"/>
  <c r="AU29" i="8"/>
  <c r="AQ29" i="8"/>
  <c r="AM29" i="8"/>
  <c r="AI29" i="8"/>
  <c r="AE29" i="8"/>
  <c r="BH29" i="8"/>
  <c r="AZ29" i="8"/>
  <c r="AR29" i="8"/>
  <c r="AJ29" i="8"/>
  <c r="BF29" i="8"/>
  <c r="AV29" i="8"/>
  <c r="AL29" i="8"/>
  <c r="BD29" i="8"/>
  <c r="AT29" i="8"/>
  <c r="AH29" i="8"/>
  <c r="BB29" i="8"/>
  <c r="AP29" i="8"/>
  <c r="AF29" i="8"/>
  <c r="AN29" i="8"/>
  <c r="AD29" i="8"/>
  <c r="BJ29" i="8"/>
  <c r="AX29" i="8"/>
  <c r="AC29" i="8"/>
  <c r="Z29" i="8"/>
  <c r="V29" i="8"/>
  <c r="R29" i="8"/>
  <c r="N29" i="8"/>
  <c r="J29" i="8"/>
  <c r="F29" i="8"/>
  <c r="Y29" i="8"/>
  <c r="U29" i="8"/>
  <c r="Q29" i="8"/>
  <c r="M29" i="8"/>
  <c r="I29" i="8"/>
  <c r="E29" i="8"/>
  <c r="X29" i="8"/>
  <c r="T29" i="8"/>
  <c r="P29" i="8"/>
  <c r="L29" i="8"/>
  <c r="H29" i="8"/>
  <c r="D29" i="8"/>
  <c r="W29" i="8"/>
  <c r="G29" i="8"/>
  <c r="S29" i="8"/>
  <c r="C29" i="8"/>
  <c r="O29" i="8"/>
  <c r="AA29" i="8"/>
  <c r="K29" i="8"/>
  <c r="BK16" i="8"/>
  <c r="BG16" i="8"/>
  <c r="BC16" i="8"/>
  <c r="AY16" i="8"/>
  <c r="AU16" i="8"/>
  <c r="AQ16" i="8"/>
  <c r="AM16" i="8"/>
  <c r="AI16" i="8"/>
  <c r="AE16" i="8"/>
  <c r="BI16" i="8"/>
  <c r="BE16" i="8"/>
  <c r="BA16" i="8"/>
  <c r="AW16" i="8"/>
  <c r="AS16" i="8"/>
  <c r="AO16" i="8"/>
  <c r="AK16" i="8"/>
  <c r="AG16" i="8"/>
  <c r="BJ16" i="8"/>
  <c r="BB16" i="8"/>
  <c r="AT16" i="8"/>
  <c r="AL16" i="8"/>
  <c r="AD16" i="8"/>
  <c r="AZ16" i="8"/>
  <c r="AP16" i="8"/>
  <c r="AF16" i="8"/>
  <c r="BH16" i="8"/>
  <c r="AX16" i="8"/>
  <c r="AN16" i="8"/>
  <c r="BF16" i="8"/>
  <c r="AV16" i="8"/>
  <c r="AJ16" i="8"/>
  <c r="BD16" i="8"/>
  <c r="AR16" i="8"/>
  <c r="AH16" i="8"/>
  <c r="AC16" i="8"/>
  <c r="AA16" i="8"/>
  <c r="W16" i="8"/>
  <c r="S16" i="8"/>
  <c r="O16" i="8"/>
  <c r="K16" i="8"/>
  <c r="G16" i="8"/>
  <c r="C16" i="8"/>
  <c r="Z16" i="8"/>
  <c r="V16" i="8"/>
  <c r="R16" i="8"/>
  <c r="N16" i="8"/>
  <c r="J16" i="8"/>
  <c r="F16" i="8"/>
  <c r="Y16" i="8"/>
  <c r="U16" i="8"/>
  <c r="Q16" i="8"/>
  <c r="M16" i="8"/>
  <c r="I16" i="8"/>
  <c r="E16" i="8"/>
  <c r="L16" i="8"/>
  <c r="X16" i="8"/>
  <c r="H16" i="8"/>
  <c r="T16" i="8"/>
  <c r="D16" i="8"/>
  <c r="P16" i="8"/>
  <c r="BI21" i="8"/>
  <c r="BE21" i="8"/>
  <c r="BA21" i="8"/>
  <c r="AW21" i="8"/>
  <c r="AS21" i="8"/>
  <c r="AO21" i="8"/>
  <c r="AK21" i="8"/>
  <c r="AG21" i="8"/>
  <c r="BK21" i="8"/>
  <c r="BG21" i="8"/>
  <c r="BC21" i="8"/>
  <c r="AY21" i="8"/>
  <c r="AU21" i="8"/>
  <c r="AQ21" i="8"/>
  <c r="AM21" i="8"/>
  <c r="AI21" i="8"/>
  <c r="AE21" i="8"/>
  <c r="BH21" i="8"/>
  <c r="AZ21" i="8"/>
  <c r="AR21" i="8"/>
  <c r="AJ21" i="8"/>
  <c r="BB21" i="8"/>
  <c r="AP21" i="8"/>
  <c r="AF21" i="8"/>
  <c r="BJ21" i="8"/>
  <c r="AX21" i="8"/>
  <c r="AN21" i="8"/>
  <c r="AD21" i="8"/>
  <c r="BF21" i="8"/>
  <c r="AV21" i="8"/>
  <c r="AL21" i="8"/>
  <c r="BD21" i="8"/>
  <c r="AT21" i="8"/>
  <c r="AH21" i="8"/>
  <c r="AC21" i="8"/>
  <c r="Z21" i="8"/>
  <c r="V21" i="8"/>
  <c r="R21" i="8"/>
  <c r="N21" i="8"/>
  <c r="J21" i="8"/>
  <c r="F21" i="8"/>
  <c r="Y21" i="8"/>
  <c r="U21" i="8"/>
  <c r="Q21" i="8"/>
  <c r="M21" i="8"/>
  <c r="I21" i="8"/>
  <c r="E21" i="8"/>
  <c r="X21" i="8"/>
  <c r="T21" i="8"/>
  <c r="P21" i="8"/>
  <c r="L21" i="8"/>
  <c r="H21" i="8"/>
  <c r="D21" i="8"/>
  <c r="O21" i="8"/>
  <c r="AA21" i="8"/>
  <c r="K21" i="8"/>
  <c r="W21" i="8"/>
  <c r="G21" i="8"/>
  <c r="S21" i="8"/>
  <c r="C21" i="8"/>
  <c r="BK14" i="9"/>
  <c r="BG14" i="9"/>
  <c r="BC14" i="9"/>
  <c r="AY14" i="9"/>
  <c r="AU14" i="9"/>
  <c r="AQ14" i="9"/>
  <c r="AM14" i="9"/>
  <c r="AI14" i="9"/>
  <c r="AE14" i="9"/>
  <c r="BJ14" i="9"/>
  <c r="BF14" i="9"/>
  <c r="BB14" i="9"/>
  <c r="AX14" i="9"/>
  <c r="AT14" i="9"/>
  <c r="AP14" i="9"/>
  <c r="AL14" i="9"/>
  <c r="AH14" i="9"/>
  <c r="AD14" i="9"/>
  <c r="BE14" i="9"/>
  <c r="AW14" i="9"/>
  <c r="AO14" i="9"/>
  <c r="AG14" i="9"/>
  <c r="BD14" i="9"/>
  <c r="AV14" i="9"/>
  <c r="AN14" i="9"/>
  <c r="AF14" i="9"/>
  <c r="BI14" i="9"/>
  <c r="BA14" i="9"/>
  <c r="AS14" i="9"/>
  <c r="AK14" i="9"/>
  <c r="AJ14" i="9"/>
  <c r="BH14" i="9"/>
  <c r="AZ14" i="9"/>
  <c r="AC14" i="9"/>
  <c r="Y14" i="9"/>
  <c r="U14" i="9"/>
  <c r="Q14" i="9"/>
  <c r="M14" i="9"/>
  <c r="I14" i="9"/>
  <c r="E14" i="9"/>
  <c r="AA14" i="9"/>
  <c r="W14" i="9"/>
  <c r="S14" i="9"/>
  <c r="O14" i="9"/>
  <c r="K14" i="9"/>
  <c r="G14" i="9"/>
  <c r="C14" i="9"/>
  <c r="AR14" i="9"/>
  <c r="T14" i="9"/>
  <c r="L14" i="9"/>
  <c r="D14" i="9"/>
  <c r="Z14" i="9"/>
  <c r="R14" i="9"/>
  <c r="J14" i="9"/>
  <c r="X14" i="9"/>
  <c r="P14" i="9"/>
  <c r="H14" i="9"/>
  <c r="V14" i="9"/>
  <c r="N14" i="9"/>
  <c r="F14" i="9"/>
  <c r="BH3" i="9"/>
  <c r="BD3" i="9"/>
  <c r="AZ3" i="9"/>
  <c r="AV3" i="9"/>
  <c r="AR3" i="9"/>
  <c r="AN3" i="9"/>
  <c r="AJ3" i="9"/>
  <c r="AF3" i="9"/>
  <c r="BI3" i="9"/>
  <c r="BC3" i="9"/>
  <c r="AX3" i="9"/>
  <c r="AS3" i="9"/>
  <c r="AM3" i="9"/>
  <c r="AH3" i="9"/>
  <c r="BG3" i="9"/>
  <c r="BB3" i="9"/>
  <c r="AW3" i="9"/>
  <c r="AQ3" i="9"/>
  <c r="AL3" i="9"/>
  <c r="AG3" i="9"/>
  <c r="BK3" i="9"/>
  <c r="BF3" i="9"/>
  <c r="BA3" i="9"/>
  <c r="AU3" i="9"/>
  <c r="AP3" i="9"/>
  <c r="AK3" i="9"/>
  <c r="AE3" i="9"/>
  <c r="AC3" i="9"/>
  <c r="BE3" i="9"/>
  <c r="AI3" i="9"/>
  <c r="AY3" i="9"/>
  <c r="AD3" i="9"/>
  <c r="AT3" i="9"/>
  <c r="BJ3" i="9"/>
  <c r="Z3" i="9"/>
  <c r="V3" i="9"/>
  <c r="R3" i="9"/>
  <c r="N3" i="9"/>
  <c r="J3" i="9"/>
  <c r="F3" i="9"/>
  <c r="AO3" i="9"/>
  <c r="X3" i="9"/>
  <c r="S3" i="9"/>
  <c r="M3" i="9"/>
  <c r="H3" i="9"/>
  <c r="C3" i="9"/>
  <c r="W3" i="9"/>
  <c r="Q3" i="9"/>
  <c r="L3" i="9"/>
  <c r="G3" i="9"/>
  <c r="T3" i="9"/>
  <c r="I3" i="9"/>
  <c r="AA3" i="9"/>
  <c r="U3" i="9"/>
  <c r="P3" i="9"/>
  <c r="K3" i="9"/>
  <c r="E3" i="9"/>
  <c r="Y3" i="9"/>
  <c r="O3" i="9"/>
  <c r="D3" i="9"/>
  <c r="BJ19" i="9"/>
  <c r="BF19" i="9"/>
  <c r="BB19" i="9"/>
  <c r="AX19" i="9"/>
  <c r="AT19" i="9"/>
  <c r="AP19" i="9"/>
  <c r="AL19" i="9"/>
  <c r="AH19" i="9"/>
  <c r="AD19" i="9"/>
  <c r="BI19" i="9"/>
  <c r="BE19" i="9"/>
  <c r="BA19" i="9"/>
  <c r="AW19" i="9"/>
  <c r="AS19" i="9"/>
  <c r="AO19" i="9"/>
  <c r="AK19" i="9"/>
  <c r="AG19" i="9"/>
  <c r="BH19" i="9"/>
  <c r="BD19" i="9"/>
  <c r="AZ19" i="9"/>
  <c r="AV19" i="9"/>
  <c r="AR19" i="9"/>
  <c r="AN19" i="9"/>
  <c r="AJ19" i="9"/>
  <c r="AF19" i="9"/>
  <c r="BC19" i="9"/>
  <c r="AM19" i="9"/>
  <c r="AY19" i="9"/>
  <c r="AI19" i="9"/>
  <c r="BK19" i="9"/>
  <c r="AU19" i="9"/>
  <c r="AE19" i="9"/>
  <c r="AC19" i="9"/>
  <c r="BG19" i="9"/>
  <c r="X19" i="9"/>
  <c r="T19" i="9"/>
  <c r="P19" i="9"/>
  <c r="L19" i="9"/>
  <c r="H19" i="9"/>
  <c r="D19" i="9"/>
  <c r="Z19" i="9"/>
  <c r="V19" i="9"/>
  <c r="R19" i="9"/>
  <c r="N19" i="9"/>
  <c r="J19" i="9"/>
  <c r="F19" i="9"/>
  <c r="W19" i="9"/>
  <c r="O19" i="9"/>
  <c r="G19" i="9"/>
  <c r="U19" i="9"/>
  <c r="M19" i="9"/>
  <c r="E19" i="9"/>
  <c r="AA19" i="9"/>
  <c r="S19" i="9"/>
  <c r="K19" i="9"/>
  <c r="C19" i="9"/>
  <c r="AQ19" i="9"/>
  <c r="Y19" i="9"/>
  <c r="Q19" i="9"/>
  <c r="I19" i="9"/>
  <c r="BJ8" i="9"/>
  <c r="BF8" i="9"/>
  <c r="BB8" i="9"/>
  <c r="AX8" i="9"/>
  <c r="AT8" i="9"/>
  <c r="AP8" i="9"/>
  <c r="AL8" i="9"/>
  <c r="AH8" i="9"/>
  <c r="AD8" i="9"/>
  <c r="BI8" i="9"/>
  <c r="BD8" i="9"/>
  <c r="AY8" i="9"/>
  <c r="AS8" i="9"/>
  <c r="AN8" i="9"/>
  <c r="AI8" i="9"/>
  <c r="BH8" i="9"/>
  <c r="BC8" i="9"/>
  <c r="AW8" i="9"/>
  <c r="AR8" i="9"/>
  <c r="AM8" i="9"/>
  <c r="AG8" i="9"/>
  <c r="AC8" i="9"/>
  <c r="BG8" i="9"/>
  <c r="BA8" i="9"/>
  <c r="AV8" i="9"/>
  <c r="AQ8" i="9"/>
  <c r="AK8" i="9"/>
  <c r="AF8" i="9"/>
  <c r="BE8" i="9"/>
  <c r="AJ8" i="9"/>
  <c r="AZ8" i="9"/>
  <c r="AE8" i="9"/>
  <c r="AU8" i="9"/>
  <c r="AA8" i="9"/>
  <c r="W8" i="9"/>
  <c r="S8" i="9"/>
  <c r="O8" i="9"/>
  <c r="K8" i="9"/>
  <c r="G8" i="9"/>
  <c r="C8" i="9"/>
  <c r="BK8" i="9"/>
  <c r="Y8" i="9"/>
  <c r="U8" i="9"/>
  <c r="Q8" i="9"/>
  <c r="M8" i="9"/>
  <c r="I8" i="9"/>
  <c r="E8" i="9"/>
  <c r="Z8" i="9"/>
  <c r="R8" i="9"/>
  <c r="J8" i="9"/>
  <c r="X8" i="9"/>
  <c r="P8" i="9"/>
  <c r="H8" i="9"/>
  <c r="AO8" i="9"/>
  <c r="V8" i="9"/>
  <c r="N8" i="9"/>
  <c r="F8" i="9"/>
  <c r="T8" i="9"/>
  <c r="L8" i="9"/>
  <c r="D8" i="9"/>
  <c r="BI24" i="9"/>
  <c r="BE24" i="9"/>
  <c r="BA24" i="9"/>
  <c r="AW24" i="9"/>
  <c r="AS24" i="9"/>
  <c r="AO24" i="9"/>
  <c r="AK24" i="9"/>
  <c r="AG24" i="9"/>
  <c r="BJ24" i="9"/>
  <c r="BD24" i="9"/>
  <c r="AY24" i="9"/>
  <c r="AT24" i="9"/>
  <c r="AN24" i="9"/>
  <c r="AI24" i="9"/>
  <c r="AD24" i="9"/>
  <c r="BH24" i="9"/>
  <c r="BC24" i="9"/>
  <c r="AX24" i="9"/>
  <c r="AR24" i="9"/>
  <c r="AM24" i="9"/>
  <c r="AH24" i="9"/>
  <c r="BG24" i="9"/>
  <c r="BB24" i="9"/>
  <c r="AV24" i="9"/>
  <c r="AQ24" i="9"/>
  <c r="AL24" i="9"/>
  <c r="AF24" i="9"/>
  <c r="BF24" i="9"/>
  <c r="AJ24" i="9"/>
  <c r="AZ24" i="9"/>
  <c r="AE24" i="9"/>
  <c r="AC24" i="9"/>
  <c r="AU24" i="9"/>
  <c r="BK24" i="9"/>
  <c r="AP24" i="9"/>
  <c r="AA24" i="9"/>
  <c r="W24" i="9"/>
  <c r="S24" i="9"/>
  <c r="O24" i="9"/>
  <c r="K24" i="9"/>
  <c r="G24" i="9"/>
  <c r="C24" i="9"/>
  <c r="Z24" i="9"/>
  <c r="V24" i="9"/>
  <c r="R24" i="9"/>
  <c r="N24" i="9"/>
  <c r="J24" i="9"/>
  <c r="F24" i="9"/>
  <c r="Y24" i="9"/>
  <c r="U24" i="9"/>
  <c r="Q24" i="9"/>
  <c r="M24" i="9"/>
  <c r="I24" i="9"/>
  <c r="E24" i="9"/>
  <c r="X24" i="9"/>
  <c r="H24" i="9"/>
  <c r="T24" i="9"/>
  <c r="D24" i="9"/>
  <c r="P24" i="9"/>
  <c r="L24" i="9"/>
  <c r="BK12" i="9"/>
  <c r="BG12" i="9"/>
  <c r="BC12" i="9"/>
  <c r="AY12" i="9"/>
  <c r="AU12" i="9"/>
  <c r="AQ12" i="9"/>
  <c r="AM12" i="9"/>
  <c r="AI12" i="9"/>
  <c r="AE12" i="9"/>
  <c r="BJ12" i="9"/>
  <c r="BF12" i="9"/>
  <c r="BB12" i="9"/>
  <c r="AX12" i="9"/>
  <c r="AT12" i="9"/>
  <c r="AP12" i="9"/>
  <c r="AL12" i="9"/>
  <c r="AH12" i="9"/>
  <c r="AD12" i="9"/>
  <c r="BI12" i="9"/>
  <c r="BA12" i="9"/>
  <c r="AS12" i="9"/>
  <c r="AK12" i="9"/>
  <c r="BH12" i="9"/>
  <c r="AZ12" i="9"/>
  <c r="AR12" i="9"/>
  <c r="AJ12" i="9"/>
  <c r="AC12" i="9"/>
  <c r="BE12" i="9"/>
  <c r="AW12" i="9"/>
  <c r="AO12" i="9"/>
  <c r="AG12" i="9"/>
  <c r="AN12" i="9"/>
  <c r="AF12" i="9"/>
  <c r="BD12" i="9"/>
  <c r="AA12" i="9"/>
  <c r="W12" i="9"/>
  <c r="S12" i="9"/>
  <c r="O12" i="9"/>
  <c r="K12" i="9"/>
  <c r="G12" i="9"/>
  <c r="C12" i="9"/>
  <c r="AV12" i="9"/>
  <c r="Y12" i="9"/>
  <c r="U12" i="9"/>
  <c r="Q12" i="9"/>
  <c r="M12" i="9"/>
  <c r="I12" i="9"/>
  <c r="E12" i="9"/>
  <c r="V12" i="9"/>
  <c r="N12" i="9"/>
  <c r="F12" i="9"/>
  <c r="T12" i="9"/>
  <c r="L12" i="9"/>
  <c r="D12" i="9"/>
  <c r="Z12" i="9"/>
  <c r="R12" i="9"/>
  <c r="J12" i="9"/>
  <c r="X12" i="9"/>
  <c r="P12" i="9"/>
  <c r="H12" i="9"/>
  <c r="BK29" i="9"/>
  <c r="BG29" i="9"/>
  <c r="BC29" i="9"/>
  <c r="AY29" i="9"/>
  <c r="AU29" i="9"/>
  <c r="AQ29" i="9"/>
  <c r="AM29" i="9"/>
  <c r="AI29" i="9"/>
  <c r="AE29" i="9"/>
  <c r="BJ29" i="9"/>
  <c r="BE29" i="9"/>
  <c r="AZ29" i="9"/>
  <c r="AT29" i="9"/>
  <c r="AO29" i="9"/>
  <c r="AJ29" i="9"/>
  <c r="AD29" i="9"/>
  <c r="BI29" i="9"/>
  <c r="BD29" i="9"/>
  <c r="AX29" i="9"/>
  <c r="AS29" i="9"/>
  <c r="AN29" i="9"/>
  <c r="AH29" i="9"/>
  <c r="BH29" i="9"/>
  <c r="BB29" i="9"/>
  <c r="AW29" i="9"/>
  <c r="AR29" i="9"/>
  <c r="AL29" i="9"/>
  <c r="AG29" i="9"/>
  <c r="BF29" i="9"/>
  <c r="AK29" i="9"/>
  <c r="BA29" i="9"/>
  <c r="AF29" i="9"/>
  <c r="AV29" i="9"/>
  <c r="AC29" i="9"/>
  <c r="AP29" i="9"/>
  <c r="Z29" i="9"/>
  <c r="V29" i="9"/>
  <c r="R29" i="9"/>
  <c r="N29" i="9"/>
  <c r="J29" i="9"/>
  <c r="F29" i="9"/>
  <c r="Y29" i="9"/>
  <c r="U29" i="9"/>
  <c r="Q29" i="9"/>
  <c r="M29" i="9"/>
  <c r="I29" i="9"/>
  <c r="E29" i="9"/>
  <c r="X29" i="9"/>
  <c r="T29" i="9"/>
  <c r="P29" i="9"/>
  <c r="L29" i="9"/>
  <c r="H29" i="9"/>
  <c r="D29" i="9"/>
  <c r="AA29" i="9"/>
  <c r="K29" i="9"/>
  <c r="W29" i="9"/>
  <c r="G29" i="9"/>
  <c r="S29" i="9"/>
  <c r="C29" i="9"/>
  <c r="O29" i="9"/>
  <c r="BH14" i="10"/>
  <c r="BD14" i="10"/>
  <c r="AZ14" i="10"/>
  <c r="AV14" i="10"/>
  <c r="AR14" i="10"/>
  <c r="AN14" i="10"/>
  <c r="AJ14" i="10"/>
  <c r="AF14" i="10"/>
  <c r="BG14" i="10"/>
  <c r="BB14" i="10"/>
  <c r="AW14" i="10"/>
  <c r="AQ14" i="10"/>
  <c r="AL14" i="10"/>
  <c r="AG14" i="10"/>
  <c r="BK14" i="10"/>
  <c r="BF14" i="10"/>
  <c r="BA14" i="10"/>
  <c r="AU14" i="10"/>
  <c r="AP14" i="10"/>
  <c r="AK14" i="10"/>
  <c r="AE14" i="10"/>
  <c r="BJ14" i="10"/>
  <c r="BE14" i="10"/>
  <c r="AY14" i="10"/>
  <c r="AT14" i="10"/>
  <c r="AO14" i="10"/>
  <c r="AI14" i="10"/>
  <c r="AD14" i="10"/>
  <c r="AX14" i="10"/>
  <c r="AS14" i="10"/>
  <c r="BI14" i="10"/>
  <c r="AM14" i="10"/>
  <c r="AC14" i="10"/>
  <c r="AH14" i="10"/>
  <c r="X14" i="10"/>
  <c r="T14" i="10"/>
  <c r="P14" i="10"/>
  <c r="L14" i="10"/>
  <c r="H14" i="10"/>
  <c r="D14" i="10"/>
  <c r="Y14" i="10"/>
  <c r="M14" i="10"/>
  <c r="AA14" i="10"/>
  <c r="W14" i="10"/>
  <c r="S14" i="10"/>
  <c r="O14" i="10"/>
  <c r="K14" i="10"/>
  <c r="G14" i="10"/>
  <c r="C14" i="10"/>
  <c r="U14" i="10"/>
  <c r="E14" i="10"/>
  <c r="Z14" i="10"/>
  <c r="V14" i="10"/>
  <c r="R14" i="10"/>
  <c r="N14" i="10"/>
  <c r="J14" i="10"/>
  <c r="F14" i="10"/>
  <c r="BC14" i="10"/>
  <c r="Q14" i="10"/>
  <c r="I14" i="10"/>
  <c r="BI3" i="10"/>
  <c r="BE3" i="10"/>
  <c r="BA3" i="10"/>
  <c r="AW3" i="10"/>
  <c r="AS3" i="10"/>
  <c r="AO3" i="10"/>
  <c r="AK3" i="10"/>
  <c r="AG3" i="10"/>
  <c r="BH3" i="10"/>
  <c r="BD3" i="10"/>
  <c r="AZ3" i="10"/>
  <c r="AV3" i="10"/>
  <c r="AR3" i="10"/>
  <c r="AN3" i="10"/>
  <c r="AJ3" i="10"/>
  <c r="AF3" i="10"/>
  <c r="BK3" i="10"/>
  <c r="BG3" i="10"/>
  <c r="BC3" i="10"/>
  <c r="AY3" i="10"/>
  <c r="AU3" i="10"/>
  <c r="AQ3" i="10"/>
  <c r="AM3" i="10"/>
  <c r="AI3" i="10"/>
  <c r="AE3" i="10"/>
  <c r="BB3" i="10"/>
  <c r="AL3" i="10"/>
  <c r="AX3" i="10"/>
  <c r="AH3" i="10"/>
  <c r="BJ3" i="10"/>
  <c r="AT3" i="10"/>
  <c r="AD3" i="10"/>
  <c r="AC3" i="10"/>
  <c r="BF3" i="10"/>
  <c r="AP3" i="10"/>
  <c r="AA3" i="10"/>
  <c r="W3" i="10"/>
  <c r="S3" i="10"/>
  <c r="O3" i="10"/>
  <c r="K3" i="10"/>
  <c r="G3" i="10"/>
  <c r="C3" i="10"/>
  <c r="X3" i="10"/>
  <c r="H3" i="10"/>
  <c r="Z3" i="10"/>
  <c r="V3" i="10"/>
  <c r="R3" i="10"/>
  <c r="N3" i="10"/>
  <c r="J3" i="10"/>
  <c r="F3" i="10"/>
  <c r="T3" i="10"/>
  <c r="D3" i="10"/>
  <c r="Y3" i="10"/>
  <c r="U3" i="10"/>
  <c r="Q3" i="10"/>
  <c r="M3" i="10"/>
  <c r="I3" i="10"/>
  <c r="E3" i="10"/>
  <c r="P3" i="10"/>
  <c r="L3" i="10"/>
  <c r="BJ19" i="10"/>
  <c r="BF19" i="10"/>
  <c r="BB19" i="10"/>
  <c r="AX19" i="10"/>
  <c r="AT19" i="10"/>
  <c r="AP19" i="10"/>
  <c r="AL19" i="10"/>
  <c r="AH19" i="10"/>
  <c r="AD19" i="10"/>
  <c r="BH19" i="10"/>
  <c r="BC19" i="10"/>
  <c r="AW19" i="10"/>
  <c r="AR19" i="10"/>
  <c r="AM19" i="10"/>
  <c r="AG19" i="10"/>
  <c r="BG19" i="10"/>
  <c r="BA19" i="10"/>
  <c r="AV19" i="10"/>
  <c r="AQ19" i="10"/>
  <c r="AK19" i="10"/>
  <c r="AF19" i="10"/>
  <c r="BK19" i="10"/>
  <c r="BE19" i="10"/>
  <c r="AZ19" i="10"/>
  <c r="AU19" i="10"/>
  <c r="AO19" i="10"/>
  <c r="AJ19" i="10"/>
  <c r="AE19" i="10"/>
  <c r="AY19" i="10"/>
  <c r="AS19" i="10"/>
  <c r="BI19" i="10"/>
  <c r="AN19" i="10"/>
  <c r="AI19" i="10"/>
  <c r="AA19" i="10"/>
  <c r="W19" i="10"/>
  <c r="S19" i="10"/>
  <c r="O19" i="10"/>
  <c r="K19" i="10"/>
  <c r="G19" i="10"/>
  <c r="C19" i="10"/>
  <c r="L19" i="10"/>
  <c r="BD19" i="10"/>
  <c r="Z19" i="10"/>
  <c r="V19" i="10"/>
  <c r="R19" i="10"/>
  <c r="N19" i="10"/>
  <c r="J19" i="10"/>
  <c r="F19" i="10"/>
  <c r="T19" i="10"/>
  <c r="D19" i="10"/>
  <c r="AC19" i="10"/>
  <c r="Y19" i="10"/>
  <c r="U19" i="10"/>
  <c r="Q19" i="10"/>
  <c r="M19" i="10"/>
  <c r="I19" i="10"/>
  <c r="E19" i="10"/>
  <c r="X19" i="10"/>
  <c r="P19" i="10"/>
  <c r="H19" i="10"/>
  <c r="BH8" i="10"/>
  <c r="BD8" i="10"/>
  <c r="AZ8" i="10"/>
  <c r="AV8" i="10"/>
  <c r="AR8" i="10"/>
  <c r="AN8" i="10"/>
  <c r="AJ8" i="10"/>
  <c r="AF8" i="10"/>
  <c r="BI8" i="10"/>
  <c r="BC8" i="10"/>
  <c r="AX8" i="10"/>
  <c r="AS8" i="10"/>
  <c r="AM8" i="10"/>
  <c r="AH8" i="10"/>
  <c r="BG8" i="10"/>
  <c r="BB8" i="10"/>
  <c r="AW8" i="10"/>
  <c r="AQ8" i="10"/>
  <c r="AL8" i="10"/>
  <c r="AG8" i="10"/>
  <c r="BK8" i="10"/>
  <c r="BF8" i="10"/>
  <c r="BA8" i="10"/>
  <c r="AU8" i="10"/>
  <c r="AP8" i="10"/>
  <c r="AK8" i="10"/>
  <c r="AE8" i="10"/>
  <c r="AC8" i="10"/>
  <c r="BJ8" i="10"/>
  <c r="AO8" i="10"/>
  <c r="BE8" i="10"/>
  <c r="AI8" i="10"/>
  <c r="AY8" i="10"/>
  <c r="AD8" i="10"/>
  <c r="AT8" i="10"/>
  <c r="Z8" i="10"/>
  <c r="V8" i="10"/>
  <c r="R8" i="10"/>
  <c r="N8" i="10"/>
  <c r="J8" i="10"/>
  <c r="F8" i="10"/>
  <c r="AA8" i="10"/>
  <c r="K8" i="10"/>
  <c r="Y8" i="10"/>
  <c r="U8" i="10"/>
  <c r="Q8" i="10"/>
  <c r="M8" i="10"/>
  <c r="I8" i="10"/>
  <c r="E8" i="10"/>
  <c r="W8" i="10"/>
  <c r="G8" i="10"/>
  <c r="X8" i="10"/>
  <c r="T8" i="10"/>
  <c r="P8" i="10"/>
  <c r="L8" i="10"/>
  <c r="H8" i="10"/>
  <c r="D8" i="10"/>
  <c r="S8" i="10"/>
  <c r="O8" i="10"/>
  <c r="C8" i="10"/>
  <c r="BH24" i="10"/>
  <c r="BD24" i="10"/>
  <c r="AZ24" i="10"/>
  <c r="AV24" i="10"/>
  <c r="AR24" i="10"/>
  <c r="AN24" i="10"/>
  <c r="AJ24" i="10"/>
  <c r="AF24" i="10"/>
  <c r="BI24" i="10"/>
  <c r="BC24" i="10"/>
  <c r="AX24" i="10"/>
  <c r="AS24" i="10"/>
  <c r="AM24" i="10"/>
  <c r="AH24" i="10"/>
  <c r="BG24" i="10"/>
  <c r="BB24" i="10"/>
  <c r="AW24" i="10"/>
  <c r="AQ24" i="10"/>
  <c r="AL24" i="10"/>
  <c r="AG24" i="10"/>
  <c r="BK24" i="10"/>
  <c r="BF24" i="10"/>
  <c r="BA24" i="10"/>
  <c r="AU24" i="10"/>
  <c r="AP24" i="10"/>
  <c r="AK24" i="10"/>
  <c r="AE24" i="10"/>
  <c r="AC24" i="10"/>
  <c r="AY24" i="10"/>
  <c r="AD24" i="10"/>
  <c r="AT24" i="10"/>
  <c r="BJ24" i="10"/>
  <c r="AO24" i="10"/>
  <c r="AI24" i="10"/>
  <c r="Z24" i="10"/>
  <c r="V24" i="10"/>
  <c r="R24" i="10"/>
  <c r="N24" i="10"/>
  <c r="J24" i="10"/>
  <c r="F24" i="10"/>
  <c r="S24" i="10"/>
  <c r="C24" i="10"/>
  <c r="Y24" i="10"/>
  <c r="U24" i="10"/>
  <c r="Q24" i="10"/>
  <c r="M24" i="10"/>
  <c r="I24" i="10"/>
  <c r="E24" i="10"/>
  <c r="W24" i="10"/>
  <c r="K24" i="10"/>
  <c r="X24" i="10"/>
  <c r="T24" i="10"/>
  <c r="P24" i="10"/>
  <c r="L24" i="10"/>
  <c r="H24" i="10"/>
  <c r="D24" i="10"/>
  <c r="BE24" i="10"/>
  <c r="AA24" i="10"/>
  <c r="O24" i="10"/>
  <c r="G24" i="10"/>
  <c r="BH12" i="10"/>
  <c r="BD12" i="10"/>
  <c r="AZ12" i="10"/>
  <c r="AV12" i="10"/>
  <c r="AR12" i="10"/>
  <c r="AN12" i="10"/>
  <c r="AJ12" i="10"/>
  <c r="AF12" i="10"/>
  <c r="BK12" i="10"/>
  <c r="BF12" i="10"/>
  <c r="BA12" i="10"/>
  <c r="AU12" i="10"/>
  <c r="AP12" i="10"/>
  <c r="AK12" i="10"/>
  <c r="AE12" i="10"/>
  <c r="BJ12" i="10"/>
  <c r="BE12" i="10"/>
  <c r="AY12" i="10"/>
  <c r="AT12" i="10"/>
  <c r="AO12" i="10"/>
  <c r="AI12" i="10"/>
  <c r="AD12" i="10"/>
  <c r="BI12" i="10"/>
  <c r="BC12" i="10"/>
  <c r="AX12" i="10"/>
  <c r="AS12" i="10"/>
  <c r="AM12" i="10"/>
  <c r="AH12" i="10"/>
  <c r="AC12" i="10"/>
  <c r="BB12" i="10"/>
  <c r="AG12" i="10"/>
  <c r="AW12" i="10"/>
  <c r="AQ12" i="10"/>
  <c r="BG12" i="10"/>
  <c r="AL12" i="10"/>
  <c r="Z12" i="10"/>
  <c r="V12" i="10"/>
  <c r="R12" i="10"/>
  <c r="N12" i="10"/>
  <c r="J12" i="10"/>
  <c r="F12" i="10"/>
  <c r="O12" i="10"/>
  <c r="Y12" i="10"/>
  <c r="U12" i="10"/>
  <c r="Q12" i="10"/>
  <c r="M12" i="10"/>
  <c r="I12" i="10"/>
  <c r="E12" i="10"/>
  <c r="S12" i="10"/>
  <c r="G12" i="10"/>
  <c r="X12" i="10"/>
  <c r="T12" i="10"/>
  <c r="P12" i="10"/>
  <c r="L12" i="10"/>
  <c r="H12" i="10"/>
  <c r="D12" i="10"/>
  <c r="AA12" i="10"/>
  <c r="W12" i="10"/>
  <c r="K12" i="10"/>
  <c r="C12" i="10"/>
  <c r="BJ29" i="10"/>
  <c r="BF29" i="10"/>
  <c r="BB29" i="10"/>
  <c r="AX29" i="10"/>
  <c r="AT29" i="10"/>
  <c r="AP29" i="10"/>
  <c r="AL29" i="10"/>
  <c r="AH29" i="10"/>
  <c r="AD29" i="10"/>
  <c r="BI29" i="10"/>
  <c r="BD29" i="10"/>
  <c r="AY29" i="10"/>
  <c r="AS29" i="10"/>
  <c r="AN29" i="10"/>
  <c r="AI29" i="10"/>
  <c r="BH29" i="10"/>
  <c r="BC29" i="10"/>
  <c r="AW29" i="10"/>
  <c r="AR29" i="10"/>
  <c r="AM29" i="10"/>
  <c r="AG29" i="10"/>
  <c r="AC29" i="10"/>
  <c r="BG29" i="10"/>
  <c r="BA29" i="10"/>
  <c r="AV29" i="10"/>
  <c r="AQ29" i="10"/>
  <c r="AK29" i="10"/>
  <c r="AF29" i="10"/>
  <c r="AZ29" i="10"/>
  <c r="AE29" i="10"/>
  <c r="AU29" i="10"/>
  <c r="BK29" i="10"/>
  <c r="AO29" i="10"/>
  <c r="AJ29" i="10"/>
  <c r="X29" i="10"/>
  <c r="T29" i="10"/>
  <c r="P29" i="10"/>
  <c r="L29" i="10"/>
  <c r="H29" i="10"/>
  <c r="D29" i="10"/>
  <c r="W29" i="10"/>
  <c r="R29" i="10"/>
  <c r="M29" i="10"/>
  <c r="G29" i="10"/>
  <c r="BE29" i="10"/>
  <c r="AA29" i="10"/>
  <c r="V29" i="10"/>
  <c r="Q29" i="10"/>
  <c r="K29" i="10"/>
  <c r="F29" i="10"/>
  <c r="S29" i="10"/>
  <c r="I29" i="10"/>
  <c r="Z29" i="10"/>
  <c r="U29" i="10"/>
  <c r="O29" i="10"/>
  <c r="J29" i="10"/>
  <c r="E29" i="10"/>
  <c r="Y29" i="10"/>
  <c r="N29" i="10"/>
  <c r="C29" i="10"/>
  <c r="AB8" i="14"/>
  <c r="AB24" i="14"/>
  <c r="AB13" i="14"/>
  <c r="AB29" i="14"/>
  <c r="AB18" i="14"/>
  <c r="AB3" i="14"/>
  <c r="AB19" i="14"/>
  <c r="BK30" i="7"/>
  <c r="BG30" i="7"/>
  <c r="BC30" i="7"/>
  <c r="AY30" i="7"/>
  <c r="AU30" i="7"/>
  <c r="AQ30" i="7"/>
  <c r="AM30" i="7"/>
  <c r="AI30" i="7"/>
  <c r="AE30" i="7"/>
  <c r="BJ30" i="7"/>
  <c r="BF30" i="7"/>
  <c r="BB30" i="7"/>
  <c r="AX30" i="7"/>
  <c r="AT30" i="7"/>
  <c r="AP30" i="7"/>
  <c r="AL30" i="7"/>
  <c r="AH30" i="7"/>
  <c r="AD30" i="7"/>
  <c r="BH30" i="7"/>
  <c r="BD30" i="7"/>
  <c r="AZ30" i="7"/>
  <c r="AV30" i="7"/>
  <c r="AR30" i="7"/>
  <c r="AN30" i="7"/>
  <c r="AJ30" i="7"/>
  <c r="AF30" i="7"/>
  <c r="AW30" i="7"/>
  <c r="AG30" i="7"/>
  <c r="BI30" i="7"/>
  <c r="AS30" i="7"/>
  <c r="BA30" i="7"/>
  <c r="AK30" i="7"/>
  <c r="AO30" i="7"/>
  <c r="BE30" i="7"/>
  <c r="Y30" i="7"/>
  <c r="U30" i="7"/>
  <c r="Q30" i="7"/>
  <c r="M30" i="7"/>
  <c r="I30" i="7"/>
  <c r="E30" i="7"/>
  <c r="X30" i="7"/>
  <c r="T30" i="7"/>
  <c r="P30" i="7"/>
  <c r="L30" i="7"/>
  <c r="H30" i="7"/>
  <c r="D30" i="7"/>
  <c r="AA30" i="7"/>
  <c r="W30" i="7"/>
  <c r="S30" i="7"/>
  <c r="O30" i="7"/>
  <c r="K30" i="7"/>
  <c r="G30" i="7"/>
  <c r="C30" i="7"/>
  <c r="V30" i="7"/>
  <c r="F30" i="7"/>
  <c r="R30" i="7"/>
  <c r="AC30" i="7"/>
  <c r="N30" i="7"/>
  <c r="Z30" i="7"/>
  <c r="J30" i="7"/>
  <c r="BK18" i="8"/>
  <c r="BG18" i="8"/>
  <c r="BC18" i="8"/>
  <c r="AY18" i="8"/>
  <c r="AU18" i="8"/>
  <c r="AQ18" i="8"/>
  <c r="AM18" i="8"/>
  <c r="AI18" i="8"/>
  <c r="AE18" i="8"/>
  <c r="BI18" i="8"/>
  <c r="BE18" i="8"/>
  <c r="BA18" i="8"/>
  <c r="AW18" i="8"/>
  <c r="AS18" i="8"/>
  <c r="AO18" i="8"/>
  <c r="AK18" i="8"/>
  <c r="AG18" i="8"/>
  <c r="BF18" i="8"/>
  <c r="AX18" i="8"/>
  <c r="AP18" i="8"/>
  <c r="AH18" i="8"/>
  <c r="BH18" i="8"/>
  <c r="AV18" i="8"/>
  <c r="AL18" i="8"/>
  <c r="BD18" i="8"/>
  <c r="AT18" i="8"/>
  <c r="AJ18" i="8"/>
  <c r="BB18" i="8"/>
  <c r="AR18" i="8"/>
  <c r="AF18" i="8"/>
  <c r="AD18" i="8"/>
  <c r="BJ18" i="8"/>
  <c r="AZ18" i="8"/>
  <c r="AC18" i="8"/>
  <c r="AN18" i="8"/>
  <c r="Y18" i="8"/>
  <c r="U18" i="8"/>
  <c r="Q18" i="8"/>
  <c r="M18" i="8"/>
  <c r="I18" i="8"/>
  <c r="E18" i="8"/>
  <c r="X18" i="8"/>
  <c r="T18" i="8"/>
  <c r="P18" i="8"/>
  <c r="L18" i="8"/>
  <c r="H18" i="8"/>
  <c r="D18" i="8"/>
  <c r="AA18" i="8"/>
  <c r="W18" i="8"/>
  <c r="S18" i="8"/>
  <c r="O18" i="8"/>
  <c r="K18" i="8"/>
  <c r="G18" i="8"/>
  <c r="C18" i="8"/>
  <c r="Z18" i="8"/>
  <c r="J18" i="8"/>
  <c r="V18" i="8"/>
  <c r="F18" i="8"/>
  <c r="R18" i="8"/>
  <c r="N18" i="8"/>
  <c r="BI23" i="8"/>
  <c r="BE23" i="8"/>
  <c r="BA23" i="8"/>
  <c r="AW23" i="8"/>
  <c r="AS23" i="8"/>
  <c r="AO23" i="8"/>
  <c r="AK23" i="8"/>
  <c r="AG23" i="8"/>
  <c r="BK23" i="8"/>
  <c r="BG23" i="8"/>
  <c r="BC23" i="8"/>
  <c r="AY23" i="8"/>
  <c r="AU23" i="8"/>
  <c r="AQ23" i="8"/>
  <c r="AM23" i="8"/>
  <c r="AI23" i="8"/>
  <c r="AE23" i="8"/>
  <c r="BD23" i="8"/>
  <c r="AV23" i="8"/>
  <c r="AN23" i="8"/>
  <c r="AF23" i="8"/>
  <c r="BH23" i="8"/>
  <c r="AX23" i="8"/>
  <c r="AL23" i="8"/>
  <c r="BF23" i="8"/>
  <c r="AT23" i="8"/>
  <c r="AJ23" i="8"/>
  <c r="BB23" i="8"/>
  <c r="AR23" i="8"/>
  <c r="AH23" i="8"/>
  <c r="AD23" i="8"/>
  <c r="BJ23" i="8"/>
  <c r="AC23" i="8"/>
  <c r="AZ23" i="8"/>
  <c r="AP23" i="8"/>
  <c r="X23" i="8"/>
  <c r="T23" i="8"/>
  <c r="P23" i="8"/>
  <c r="L23" i="8"/>
  <c r="H23" i="8"/>
  <c r="D23" i="8"/>
  <c r="AA23" i="8"/>
  <c r="W23" i="8"/>
  <c r="S23" i="8"/>
  <c r="O23" i="8"/>
  <c r="K23" i="8"/>
  <c r="G23" i="8"/>
  <c r="C23" i="8"/>
  <c r="Z23" i="8"/>
  <c r="V23" i="8"/>
  <c r="R23" i="8"/>
  <c r="N23" i="8"/>
  <c r="J23" i="8"/>
  <c r="F23" i="8"/>
  <c r="M23" i="8"/>
  <c r="Y23" i="8"/>
  <c r="I23" i="8"/>
  <c r="U23" i="8"/>
  <c r="E23" i="8"/>
  <c r="Q23" i="8"/>
  <c r="BK20" i="8"/>
  <c r="BG20" i="8"/>
  <c r="BC20" i="8"/>
  <c r="AY20" i="8"/>
  <c r="AU20" i="8"/>
  <c r="AQ20" i="8"/>
  <c r="AM20" i="8"/>
  <c r="AI20" i="8"/>
  <c r="AE20" i="8"/>
  <c r="BI20" i="8"/>
  <c r="BE20" i="8"/>
  <c r="BA20" i="8"/>
  <c r="AW20" i="8"/>
  <c r="AS20" i="8"/>
  <c r="AO20" i="8"/>
  <c r="AK20" i="8"/>
  <c r="AG20" i="8"/>
  <c r="BJ20" i="8"/>
  <c r="BB20" i="8"/>
  <c r="AT20" i="8"/>
  <c r="AL20" i="8"/>
  <c r="AD20" i="8"/>
  <c r="BD20" i="8"/>
  <c r="AR20" i="8"/>
  <c r="AH20" i="8"/>
  <c r="AZ20" i="8"/>
  <c r="AP20" i="8"/>
  <c r="AF20" i="8"/>
  <c r="BH20" i="8"/>
  <c r="AX20" i="8"/>
  <c r="AN20" i="8"/>
  <c r="AV20" i="8"/>
  <c r="AJ20" i="8"/>
  <c r="BF20" i="8"/>
  <c r="AC20" i="8"/>
  <c r="AA20" i="8"/>
  <c r="W20" i="8"/>
  <c r="S20" i="8"/>
  <c r="O20" i="8"/>
  <c r="K20" i="8"/>
  <c r="G20" i="8"/>
  <c r="C20" i="8"/>
  <c r="Z20" i="8"/>
  <c r="V20" i="8"/>
  <c r="R20" i="8"/>
  <c r="N20" i="8"/>
  <c r="J20" i="8"/>
  <c r="F20" i="8"/>
  <c r="Y20" i="8"/>
  <c r="U20" i="8"/>
  <c r="Q20" i="8"/>
  <c r="M20" i="8"/>
  <c r="I20" i="8"/>
  <c r="E20" i="8"/>
  <c r="X20" i="8"/>
  <c r="H20" i="8"/>
  <c r="T20" i="8"/>
  <c r="D20" i="8"/>
  <c r="P20" i="8"/>
  <c r="L20" i="8"/>
  <c r="BH18" i="9"/>
  <c r="BD18" i="9"/>
  <c r="AZ18" i="9"/>
  <c r="AV18" i="9"/>
  <c r="AR18" i="9"/>
  <c r="AN18" i="9"/>
  <c r="AJ18" i="9"/>
  <c r="AF18" i="9"/>
  <c r="BK18" i="9"/>
  <c r="BG18" i="9"/>
  <c r="BC18" i="9"/>
  <c r="AY18" i="9"/>
  <c r="AU18" i="9"/>
  <c r="AQ18" i="9"/>
  <c r="AM18" i="9"/>
  <c r="AI18" i="9"/>
  <c r="AE18" i="9"/>
  <c r="BJ18" i="9"/>
  <c r="BF18" i="9"/>
  <c r="BB18" i="9"/>
  <c r="AX18" i="9"/>
  <c r="AT18" i="9"/>
  <c r="AP18" i="9"/>
  <c r="AL18" i="9"/>
  <c r="AH18" i="9"/>
  <c r="AD18" i="9"/>
  <c r="BE18" i="9"/>
  <c r="AO18" i="9"/>
  <c r="BA18" i="9"/>
  <c r="AK18" i="9"/>
  <c r="AW18" i="9"/>
  <c r="AG18" i="9"/>
  <c r="BI18" i="9"/>
  <c r="AS18" i="9"/>
  <c r="AC18" i="9"/>
  <c r="Y18" i="9"/>
  <c r="U18" i="9"/>
  <c r="Q18" i="9"/>
  <c r="M18" i="9"/>
  <c r="I18" i="9"/>
  <c r="E18" i="9"/>
  <c r="AA18" i="9"/>
  <c r="W18" i="9"/>
  <c r="S18" i="9"/>
  <c r="O18" i="9"/>
  <c r="K18" i="9"/>
  <c r="G18" i="9"/>
  <c r="C18" i="9"/>
  <c r="X18" i="9"/>
  <c r="P18" i="9"/>
  <c r="H18" i="9"/>
  <c r="V18" i="9"/>
  <c r="N18" i="9"/>
  <c r="F18" i="9"/>
  <c r="T18" i="9"/>
  <c r="L18" i="9"/>
  <c r="D18" i="9"/>
  <c r="Z18" i="9"/>
  <c r="R18" i="9"/>
  <c r="J18" i="9"/>
  <c r="BH7" i="9"/>
  <c r="BD7" i="9"/>
  <c r="AZ7" i="9"/>
  <c r="AV7" i="9"/>
  <c r="AR7" i="9"/>
  <c r="AN7" i="9"/>
  <c r="AJ7" i="9"/>
  <c r="AF7" i="9"/>
  <c r="BK7" i="9"/>
  <c r="BF7" i="9"/>
  <c r="BA7" i="9"/>
  <c r="AU7" i="9"/>
  <c r="AP7" i="9"/>
  <c r="AK7" i="9"/>
  <c r="AE7" i="9"/>
  <c r="BJ7" i="9"/>
  <c r="BE7" i="9"/>
  <c r="AY7" i="9"/>
  <c r="AT7" i="9"/>
  <c r="AO7" i="9"/>
  <c r="AI7" i="9"/>
  <c r="AD7" i="9"/>
  <c r="BI7" i="9"/>
  <c r="BC7" i="9"/>
  <c r="AX7" i="9"/>
  <c r="AS7" i="9"/>
  <c r="AM7" i="9"/>
  <c r="AH7" i="9"/>
  <c r="AC7" i="9"/>
  <c r="AW7" i="9"/>
  <c r="AQ7" i="9"/>
  <c r="BG7" i="9"/>
  <c r="AL7" i="9"/>
  <c r="BB7" i="9"/>
  <c r="X7" i="9"/>
  <c r="T7" i="9"/>
  <c r="P7" i="9"/>
  <c r="L7" i="9"/>
  <c r="H7" i="9"/>
  <c r="D7" i="9"/>
  <c r="AG7" i="9"/>
  <c r="Z7" i="9"/>
  <c r="V7" i="9"/>
  <c r="R7" i="9"/>
  <c r="N7" i="9"/>
  <c r="J7" i="9"/>
  <c r="F7" i="9"/>
  <c r="AA7" i="9"/>
  <c r="S7" i="9"/>
  <c r="K7" i="9"/>
  <c r="C7" i="9"/>
  <c r="Y7" i="9"/>
  <c r="Q7" i="9"/>
  <c r="I7" i="9"/>
  <c r="W7" i="9"/>
  <c r="O7" i="9"/>
  <c r="G7" i="9"/>
  <c r="U7" i="9"/>
  <c r="M7" i="9"/>
  <c r="E7" i="9"/>
  <c r="BK23" i="9"/>
  <c r="BG23" i="9"/>
  <c r="BC23" i="9"/>
  <c r="AY23" i="9"/>
  <c r="AU23" i="9"/>
  <c r="AQ23" i="9"/>
  <c r="AM23" i="9"/>
  <c r="AI23" i="9"/>
  <c r="AE23" i="9"/>
  <c r="BF23" i="9"/>
  <c r="BA23" i="9"/>
  <c r="AV23" i="9"/>
  <c r="AP23" i="9"/>
  <c r="AK23" i="9"/>
  <c r="AF23" i="9"/>
  <c r="BJ23" i="9"/>
  <c r="BE23" i="9"/>
  <c r="AZ23" i="9"/>
  <c r="AT23" i="9"/>
  <c r="AO23" i="9"/>
  <c r="AJ23" i="9"/>
  <c r="AD23" i="9"/>
  <c r="BI23" i="9"/>
  <c r="BD23" i="9"/>
  <c r="AX23" i="9"/>
  <c r="AS23" i="9"/>
  <c r="AN23" i="9"/>
  <c r="AH23" i="9"/>
  <c r="AW23" i="9"/>
  <c r="AR23" i="9"/>
  <c r="BH23" i="9"/>
  <c r="AL23" i="9"/>
  <c r="AC23" i="9"/>
  <c r="AG23" i="9"/>
  <c r="X23" i="9"/>
  <c r="T23" i="9"/>
  <c r="P23" i="9"/>
  <c r="L23" i="9"/>
  <c r="H23" i="9"/>
  <c r="D23" i="9"/>
  <c r="BB23" i="9"/>
  <c r="AA23" i="9"/>
  <c r="W23" i="9"/>
  <c r="S23" i="9"/>
  <c r="O23" i="9"/>
  <c r="K23" i="9"/>
  <c r="G23" i="9"/>
  <c r="C23" i="9"/>
  <c r="Z23" i="9"/>
  <c r="V23" i="9"/>
  <c r="R23" i="9"/>
  <c r="N23" i="9"/>
  <c r="J23" i="9"/>
  <c r="F23" i="9"/>
  <c r="Q23" i="9"/>
  <c r="M23" i="9"/>
  <c r="Y23" i="9"/>
  <c r="I23" i="9"/>
  <c r="U23" i="9"/>
  <c r="E23" i="9"/>
  <c r="BJ10" i="9"/>
  <c r="BF10" i="9"/>
  <c r="BB10" i="9"/>
  <c r="AX10" i="9"/>
  <c r="AT10" i="9"/>
  <c r="AP10" i="9"/>
  <c r="AL10" i="9"/>
  <c r="AH10" i="9"/>
  <c r="AD10" i="9"/>
  <c r="BK10" i="9"/>
  <c r="BE10" i="9"/>
  <c r="AZ10" i="9"/>
  <c r="AU10" i="9"/>
  <c r="AO10" i="9"/>
  <c r="AJ10" i="9"/>
  <c r="AE10" i="9"/>
  <c r="BI10" i="9"/>
  <c r="BD10" i="9"/>
  <c r="AY10" i="9"/>
  <c r="AS10" i="9"/>
  <c r="AN10" i="9"/>
  <c r="AI10" i="9"/>
  <c r="BH10" i="9"/>
  <c r="BC10" i="9"/>
  <c r="AW10" i="9"/>
  <c r="AR10" i="9"/>
  <c r="AM10" i="9"/>
  <c r="AG10" i="9"/>
  <c r="BA10" i="9"/>
  <c r="AF10" i="9"/>
  <c r="AV10" i="9"/>
  <c r="AC10" i="9"/>
  <c r="AQ10" i="9"/>
  <c r="AK10" i="9"/>
  <c r="Y10" i="9"/>
  <c r="U10" i="9"/>
  <c r="Q10" i="9"/>
  <c r="M10" i="9"/>
  <c r="I10" i="9"/>
  <c r="E10" i="9"/>
  <c r="AA10" i="9"/>
  <c r="W10" i="9"/>
  <c r="S10" i="9"/>
  <c r="O10" i="9"/>
  <c r="K10" i="9"/>
  <c r="G10" i="9"/>
  <c r="C10" i="9"/>
  <c r="X10" i="9"/>
  <c r="P10" i="9"/>
  <c r="H10" i="9"/>
  <c r="R10" i="9"/>
  <c r="BG10" i="9"/>
  <c r="V10" i="9"/>
  <c r="N10" i="9"/>
  <c r="F10" i="9"/>
  <c r="T10" i="9"/>
  <c r="L10" i="9"/>
  <c r="D10" i="9"/>
  <c r="Z10" i="9"/>
  <c r="J10" i="9"/>
  <c r="BI28" i="9"/>
  <c r="BE28" i="9"/>
  <c r="BA28" i="9"/>
  <c r="AW28" i="9"/>
  <c r="AS28" i="9"/>
  <c r="AO28" i="9"/>
  <c r="AK28" i="9"/>
  <c r="AG28" i="9"/>
  <c r="BG28" i="9"/>
  <c r="BB28" i="9"/>
  <c r="AV28" i="9"/>
  <c r="AQ28" i="9"/>
  <c r="AL28" i="9"/>
  <c r="AF28" i="9"/>
  <c r="BK28" i="9"/>
  <c r="BF28" i="9"/>
  <c r="AZ28" i="9"/>
  <c r="AU28" i="9"/>
  <c r="AP28" i="9"/>
  <c r="AJ28" i="9"/>
  <c r="AE28" i="9"/>
  <c r="BJ28" i="9"/>
  <c r="BD28" i="9"/>
  <c r="AY28" i="9"/>
  <c r="AT28" i="9"/>
  <c r="AN28" i="9"/>
  <c r="AI28" i="9"/>
  <c r="AD28" i="9"/>
  <c r="AX28" i="9"/>
  <c r="AR28" i="9"/>
  <c r="AC28" i="9"/>
  <c r="BH28" i="9"/>
  <c r="AM28" i="9"/>
  <c r="AH28" i="9"/>
  <c r="AA28" i="9"/>
  <c r="W28" i="9"/>
  <c r="S28" i="9"/>
  <c r="O28" i="9"/>
  <c r="K28" i="9"/>
  <c r="G28" i="9"/>
  <c r="C28" i="9"/>
  <c r="Z28" i="9"/>
  <c r="V28" i="9"/>
  <c r="R28" i="9"/>
  <c r="N28" i="9"/>
  <c r="J28" i="9"/>
  <c r="F28" i="9"/>
  <c r="Y28" i="9"/>
  <c r="U28" i="9"/>
  <c r="Q28" i="9"/>
  <c r="M28" i="9"/>
  <c r="I28" i="9"/>
  <c r="E28" i="9"/>
  <c r="T28" i="9"/>
  <c r="D28" i="9"/>
  <c r="P28" i="9"/>
  <c r="BC28" i="9"/>
  <c r="L28" i="9"/>
  <c r="X28" i="9"/>
  <c r="H28" i="9"/>
  <c r="BJ17" i="9"/>
  <c r="BF17" i="9"/>
  <c r="BB17" i="9"/>
  <c r="AX17" i="9"/>
  <c r="AT17" i="9"/>
  <c r="AP17" i="9"/>
  <c r="AL17" i="9"/>
  <c r="AH17" i="9"/>
  <c r="AD17" i="9"/>
  <c r="BI17" i="9"/>
  <c r="BE17" i="9"/>
  <c r="BA17" i="9"/>
  <c r="AW17" i="9"/>
  <c r="AS17" i="9"/>
  <c r="AO17" i="9"/>
  <c r="AK17" i="9"/>
  <c r="AG17" i="9"/>
  <c r="BH17" i="9"/>
  <c r="BD17" i="9"/>
  <c r="AZ17" i="9"/>
  <c r="AV17" i="9"/>
  <c r="AR17" i="9"/>
  <c r="AN17" i="9"/>
  <c r="AJ17" i="9"/>
  <c r="AF17" i="9"/>
  <c r="BG17" i="9"/>
  <c r="AQ17" i="9"/>
  <c r="BC17" i="9"/>
  <c r="AM17" i="9"/>
  <c r="AY17" i="9"/>
  <c r="AI17" i="9"/>
  <c r="AE17" i="9"/>
  <c r="BK17" i="9"/>
  <c r="AC17" i="9"/>
  <c r="AU17" i="9"/>
  <c r="Z17" i="9"/>
  <c r="V17" i="9"/>
  <c r="R17" i="9"/>
  <c r="N17" i="9"/>
  <c r="J17" i="9"/>
  <c r="F17" i="9"/>
  <c r="X17" i="9"/>
  <c r="T17" i="9"/>
  <c r="P17" i="9"/>
  <c r="L17" i="9"/>
  <c r="H17" i="9"/>
  <c r="D17" i="9"/>
  <c r="Y17" i="9"/>
  <c r="Q17" i="9"/>
  <c r="I17" i="9"/>
  <c r="W17" i="9"/>
  <c r="O17" i="9"/>
  <c r="G17" i="9"/>
  <c r="U17" i="9"/>
  <c r="M17" i="9"/>
  <c r="E17" i="9"/>
  <c r="AA17" i="9"/>
  <c r="S17" i="9"/>
  <c r="K17" i="9"/>
  <c r="C17" i="9"/>
  <c r="BK2" i="10"/>
  <c r="BG2" i="10"/>
  <c r="BC2" i="10"/>
  <c r="AY2" i="10"/>
  <c r="AU2" i="10"/>
  <c r="AQ2" i="10"/>
  <c r="AM2" i="10"/>
  <c r="AI2" i="10"/>
  <c r="AE2" i="10"/>
  <c r="BJ2" i="10"/>
  <c r="BF2" i="10"/>
  <c r="BB2" i="10"/>
  <c r="AX2" i="10"/>
  <c r="AT2" i="10"/>
  <c r="AP2" i="10"/>
  <c r="AL2" i="10"/>
  <c r="AH2" i="10"/>
  <c r="AD2" i="10"/>
  <c r="BI2" i="10"/>
  <c r="BE2" i="10"/>
  <c r="BA2" i="10"/>
  <c r="AW2" i="10"/>
  <c r="AS2" i="10"/>
  <c r="AO2" i="10"/>
  <c r="AK2" i="10"/>
  <c r="AG2" i="10"/>
  <c r="BD2" i="10"/>
  <c r="AN2" i="10"/>
  <c r="AC2" i="10"/>
  <c r="AZ2" i="10"/>
  <c r="AJ2" i="10"/>
  <c r="AV2" i="10"/>
  <c r="AF2" i="10"/>
  <c r="BH2" i="10"/>
  <c r="AR2" i="10"/>
  <c r="W2" i="10"/>
  <c r="S2" i="10"/>
  <c r="O2" i="10"/>
  <c r="K2" i="10"/>
  <c r="G2" i="10"/>
  <c r="C2" i="10"/>
  <c r="T2" i="10"/>
  <c r="AA2" i="10"/>
  <c r="Z2" i="10"/>
  <c r="V2" i="10"/>
  <c r="R2" i="10"/>
  <c r="N2" i="10"/>
  <c r="J2" i="10"/>
  <c r="F2" i="10"/>
  <c r="P2" i="10"/>
  <c r="D2" i="10"/>
  <c r="Y2" i="10"/>
  <c r="U2" i="10"/>
  <c r="Q2" i="10"/>
  <c r="M2" i="10"/>
  <c r="I2" i="10"/>
  <c r="E2" i="10"/>
  <c r="X2" i="10"/>
  <c r="L2" i="10"/>
  <c r="H2" i="10"/>
  <c r="BH18" i="10"/>
  <c r="BD18" i="10"/>
  <c r="AZ18" i="10"/>
  <c r="AV18" i="10"/>
  <c r="AR18" i="10"/>
  <c r="AN18" i="10"/>
  <c r="AJ18" i="10"/>
  <c r="AF18" i="10"/>
  <c r="BJ18" i="10"/>
  <c r="BE18" i="10"/>
  <c r="AY18" i="10"/>
  <c r="AT18" i="10"/>
  <c r="AO18" i="10"/>
  <c r="AI18" i="10"/>
  <c r="AD18" i="10"/>
  <c r="BI18" i="10"/>
  <c r="BC18" i="10"/>
  <c r="AX18" i="10"/>
  <c r="AS18" i="10"/>
  <c r="AM18" i="10"/>
  <c r="AH18" i="10"/>
  <c r="BG18" i="10"/>
  <c r="BB18" i="10"/>
  <c r="AW18" i="10"/>
  <c r="AQ18" i="10"/>
  <c r="AL18" i="10"/>
  <c r="AG18" i="10"/>
  <c r="BK18" i="10"/>
  <c r="AP18" i="10"/>
  <c r="AC18" i="10"/>
  <c r="BF18" i="10"/>
  <c r="AK18" i="10"/>
  <c r="BA18" i="10"/>
  <c r="AE18" i="10"/>
  <c r="AU18" i="10"/>
  <c r="X18" i="10"/>
  <c r="T18" i="10"/>
  <c r="P18" i="10"/>
  <c r="L18" i="10"/>
  <c r="H18" i="10"/>
  <c r="D18" i="10"/>
  <c r="U18" i="10"/>
  <c r="E18" i="10"/>
  <c r="AA18" i="10"/>
  <c r="W18" i="10"/>
  <c r="S18" i="10"/>
  <c r="O18" i="10"/>
  <c r="K18" i="10"/>
  <c r="G18" i="10"/>
  <c r="C18" i="10"/>
  <c r="Q18" i="10"/>
  <c r="Z18" i="10"/>
  <c r="V18" i="10"/>
  <c r="R18" i="10"/>
  <c r="N18" i="10"/>
  <c r="J18" i="10"/>
  <c r="F18" i="10"/>
  <c r="Y18" i="10"/>
  <c r="M18" i="10"/>
  <c r="I18" i="10"/>
  <c r="BJ7" i="10"/>
  <c r="BF7" i="10"/>
  <c r="BB7" i="10"/>
  <c r="AX7" i="10"/>
  <c r="AT7" i="10"/>
  <c r="AP7" i="10"/>
  <c r="AL7" i="10"/>
  <c r="AH7" i="10"/>
  <c r="AD7" i="10"/>
  <c r="BK7" i="10"/>
  <c r="BE7" i="10"/>
  <c r="AZ7" i="10"/>
  <c r="AU7" i="10"/>
  <c r="AO7" i="10"/>
  <c r="AJ7" i="10"/>
  <c r="AE7" i="10"/>
  <c r="BI7" i="10"/>
  <c r="BD7" i="10"/>
  <c r="AY7" i="10"/>
  <c r="AS7" i="10"/>
  <c r="AN7" i="10"/>
  <c r="AI7" i="10"/>
  <c r="BH7" i="10"/>
  <c r="BC7" i="10"/>
  <c r="AW7" i="10"/>
  <c r="AR7" i="10"/>
  <c r="AM7" i="10"/>
  <c r="AG7" i="10"/>
  <c r="BA7" i="10"/>
  <c r="AF7" i="10"/>
  <c r="AV7" i="10"/>
  <c r="AC7" i="10"/>
  <c r="AQ7" i="10"/>
  <c r="BG7" i="10"/>
  <c r="AA7" i="10"/>
  <c r="W7" i="10"/>
  <c r="S7" i="10"/>
  <c r="O7" i="10"/>
  <c r="K7" i="10"/>
  <c r="G7" i="10"/>
  <c r="C7" i="10"/>
  <c r="P7" i="10"/>
  <c r="Z7" i="10"/>
  <c r="V7" i="10"/>
  <c r="R7" i="10"/>
  <c r="N7" i="10"/>
  <c r="J7" i="10"/>
  <c r="F7" i="10"/>
  <c r="T7" i="10"/>
  <c r="H7" i="10"/>
  <c r="AK7" i="10"/>
  <c r="Y7" i="10"/>
  <c r="U7" i="10"/>
  <c r="Q7" i="10"/>
  <c r="M7" i="10"/>
  <c r="I7" i="10"/>
  <c r="E7" i="10"/>
  <c r="X7" i="10"/>
  <c r="L7" i="10"/>
  <c r="D7" i="10"/>
  <c r="BJ23" i="10"/>
  <c r="BF23" i="10"/>
  <c r="BB23" i="10"/>
  <c r="AX23" i="10"/>
  <c r="AT23" i="10"/>
  <c r="AP23" i="10"/>
  <c r="AL23" i="10"/>
  <c r="AH23" i="10"/>
  <c r="AD23" i="10"/>
  <c r="BK23" i="10"/>
  <c r="BE23" i="10"/>
  <c r="AZ23" i="10"/>
  <c r="AU23" i="10"/>
  <c r="AO23" i="10"/>
  <c r="AJ23" i="10"/>
  <c r="AE23" i="10"/>
  <c r="BI23" i="10"/>
  <c r="BD23" i="10"/>
  <c r="AY23" i="10"/>
  <c r="AS23" i="10"/>
  <c r="AN23" i="10"/>
  <c r="AI23" i="10"/>
  <c r="BH23" i="10"/>
  <c r="BC23" i="10"/>
  <c r="AW23" i="10"/>
  <c r="AR23" i="10"/>
  <c r="AM23" i="10"/>
  <c r="AG23" i="10"/>
  <c r="AQ23" i="10"/>
  <c r="BG23" i="10"/>
  <c r="AK23" i="10"/>
  <c r="AC23" i="10"/>
  <c r="BA23" i="10"/>
  <c r="AF23" i="10"/>
  <c r="AV23" i="10"/>
  <c r="AA23" i="10"/>
  <c r="W23" i="10"/>
  <c r="S23" i="10"/>
  <c r="O23" i="10"/>
  <c r="K23" i="10"/>
  <c r="G23" i="10"/>
  <c r="C23" i="10"/>
  <c r="H23" i="10"/>
  <c r="Z23" i="10"/>
  <c r="V23" i="10"/>
  <c r="R23" i="10"/>
  <c r="N23" i="10"/>
  <c r="J23" i="10"/>
  <c r="F23" i="10"/>
  <c r="T23" i="10"/>
  <c r="L23" i="10"/>
  <c r="Y23" i="10"/>
  <c r="U23" i="10"/>
  <c r="Q23" i="10"/>
  <c r="M23" i="10"/>
  <c r="I23" i="10"/>
  <c r="E23" i="10"/>
  <c r="X23" i="10"/>
  <c r="P23" i="10"/>
  <c r="D23" i="10"/>
  <c r="BH10" i="10"/>
  <c r="BD10" i="10"/>
  <c r="AZ10" i="10"/>
  <c r="AV10" i="10"/>
  <c r="AR10" i="10"/>
  <c r="AN10" i="10"/>
  <c r="AJ10" i="10"/>
  <c r="AF10" i="10"/>
  <c r="BJ10" i="10"/>
  <c r="BE10" i="10"/>
  <c r="AY10" i="10"/>
  <c r="AT10" i="10"/>
  <c r="AO10" i="10"/>
  <c r="AI10" i="10"/>
  <c r="AD10" i="10"/>
  <c r="BI10" i="10"/>
  <c r="BC10" i="10"/>
  <c r="AX10" i="10"/>
  <c r="AS10" i="10"/>
  <c r="AM10" i="10"/>
  <c r="AH10" i="10"/>
  <c r="BG10" i="10"/>
  <c r="BB10" i="10"/>
  <c r="AW10" i="10"/>
  <c r="AQ10" i="10"/>
  <c r="AL10" i="10"/>
  <c r="AG10" i="10"/>
  <c r="BF10" i="10"/>
  <c r="AK10" i="10"/>
  <c r="AC10" i="10"/>
  <c r="BA10" i="10"/>
  <c r="AE10" i="10"/>
  <c r="AU10" i="10"/>
  <c r="BK10" i="10"/>
  <c r="AP10" i="10"/>
  <c r="X10" i="10"/>
  <c r="T10" i="10"/>
  <c r="P10" i="10"/>
  <c r="L10" i="10"/>
  <c r="H10" i="10"/>
  <c r="D10" i="10"/>
  <c r="M10" i="10"/>
  <c r="AA10" i="10"/>
  <c r="W10" i="10"/>
  <c r="S10" i="10"/>
  <c r="O10" i="10"/>
  <c r="K10" i="10"/>
  <c r="G10" i="10"/>
  <c r="C10" i="10"/>
  <c r="Q10" i="10"/>
  <c r="E10" i="10"/>
  <c r="Z10" i="10"/>
  <c r="V10" i="10"/>
  <c r="R10" i="10"/>
  <c r="N10" i="10"/>
  <c r="J10" i="10"/>
  <c r="F10" i="10"/>
  <c r="Y10" i="10"/>
  <c r="U10" i="10"/>
  <c r="I10" i="10"/>
  <c r="BH28" i="10"/>
  <c r="BD28" i="10"/>
  <c r="AZ28" i="10"/>
  <c r="AV28" i="10"/>
  <c r="AR28" i="10"/>
  <c r="AN28" i="10"/>
  <c r="AJ28" i="10"/>
  <c r="AF28" i="10"/>
  <c r="BK28" i="10"/>
  <c r="BF28" i="10"/>
  <c r="BA28" i="10"/>
  <c r="AU28" i="10"/>
  <c r="AP28" i="10"/>
  <c r="AK28" i="10"/>
  <c r="AE28" i="10"/>
  <c r="BJ28" i="10"/>
  <c r="BE28" i="10"/>
  <c r="AY28" i="10"/>
  <c r="AT28" i="10"/>
  <c r="AO28" i="10"/>
  <c r="AI28" i="10"/>
  <c r="AD28" i="10"/>
  <c r="BI28" i="10"/>
  <c r="BC28" i="10"/>
  <c r="AX28" i="10"/>
  <c r="AS28" i="10"/>
  <c r="AM28" i="10"/>
  <c r="AH28" i="10"/>
  <c r="AC28" i="10"/>
  <c r="AQ28" i="10"/>
  <c r="BG28" i="10"/>
  <c r="AL28" i="10"/>
  <c r="BB28" i="10"/>
  <c r="AG28" i="10"/>
  <c r="AW28" i="10"/>
  <c r="Y28" i="10"/>
  <c r="U28" i="10"/>
  <c r="Q28" i="10"/>
  <c r="M28" i="10"/>
  <c r="I28" i="10"/>
  <c r="E28" i="10"/>
  <c r="AA28" i="10"/>
  <c r="V28" i="10"/>
  <c r="P28" i="10"/>
  <c r="K28" i="10"/>
  <c r="F28" i="10"/>
  <c r="W28" i="10"/>
  <c r="Z28" i="10"/>
  <c r="T28" i="10"/>
  <c r="O28" i="10"/>
  <c r="J28" i="10"/>
  <c r="D28" i="10"/>
  <c r="R28" i="10"/>
  <c r="G28" i="10"/>
  <c r="X28" i="10"/>
  <c r="S28" i="10"/>
  <c r="N28" i="10"/>
  <c r="H28" i="10"/>
  <c r="C28" i="10"/>
  <c r="L28" i="10"/>
  <c r="BJ17" i="10"/>
  <c r="BF17" i="10"/>
  <c r="BB17" i="10"/>
  <c r="AX17" i="10"/>
  <c r="AT17" i="10"/>
  <c r="AP17" i="10"/>
  <c r="AL17" i="10"/>
  <c r="AH17" i="10"/>
  <c r="AD17" i="10"/>
  <c r="BG17" i="10"/>
  <c r="BA17" i="10"/>
  <c r="AV17" i="10"/>
  <c r="AQ17" i="10"/>
  <c r="AK17" i="10"/>
  <c r="AF17" i="10"/>
  <c r="BK17" i="10"/>
  <c r="BE17" i="10"/>
  <c r="AZ17" i="10"/>
  <c r="AU17" i="10"/>
  <c r="AO17" i="10"/>
  <c r="AJ17" i="10"/>
  <c r="AE17" i="10"/>
  <c r="AC17" i="10"/>
  <c r="BI17" i="10"/>
  <c r="BD17" i="10"/>
  <c r="AY17" i="10"/>
  <c r="AS17" i="10"/>
  <c r="AN17" i="10"/>
  <c r="AI17" i="10"/>
  <c r="BC17" i="10"/>
  <c r="AG17" i="10"/>
  <c r="AW17" i="10"/>
  <c r="AR17" i="10"/>
  <c r="BH17" i="10"/>
  <c r="Y17" i="10"/>
  <c r="U17" i="10"/>
  <c r="Q17" i="10"/>
  <c r="M17" i="10"/>
  <c r="I17" i="10"/>
  <c r="E17" i="10"/>
  <c r="R17" i="10"/>
  <c r="X17" i="10"/>
  <c r="T17" i="10"/>
  <c r="P17" i="10"/>
  <c r="L17" i="10"/>
  <c r="H17" i="10"/>
  <c r="D17" i="10"/>
  <c r="Z17" i="10"/>
  <c r="N17" i="10"/>
  <c r="AM17" i="10"/>
  <c r="AA17" i="10"/>
  <c r="W17" i="10"/>
  <c r="S17" i="10"/>
  <c r="O17" i="10"/>
  <c r="K17" i="10"/>
  <c r="G17" i="10"/>
  <c r="C17" i="10"/>
  <c r="V17" i="10"/>
  <c r="J17" i="10"/>
  <c r="F17" i="10"/>
  <c r="BI12" i="14"/>
  <c r="BE12" i="14"/>
  <c r="BA12" i="14"/>
  <c r="AW12" i="14"/>
  <c r="AS12" i="14"/>
  <c r="AO12" i="14"/>
  <c r="AK12" i="14"/>
  <c r="AG12" i="14"/>
  <c r="BH12" i="14"/>
  <c r="BD12" i="14"/>
  <c r="AZ12" i="14"/>
  <c r="AV12" i="14"/>
  <c r="AR12" i="14"/>
  <c r="AN12" i="14"/>
  <c r="AJ12" i="14"/>
  <c r="AF12" i="14"/>
  <c r="BK12" i="14"/>
  <c r="BG12" i="14"/>
  <c r="BC12" i="14"/>
  <c r="AY12" i="14"/>
  <c r="AU12" i="14"/>
  <c r="AQ12" i="14"/>
  <c r="AM12" i="14"/>
  <c r="AI12" i="14"/>
  <c r="AE12" i="14"/>
  <c r="BJ12" i="14"/>
  <c r="AT12" i="14"/>
  <c r="AD12" i="14"/>
  <c r="BF12" i="14"/>
  <c r="AP12" i="14"/>
  <c r="AC12" i="14"/>
  <c r="BB12" i="14"/>
  <c r="AL12" i="14"/>
  <c r="AX12" i="14"/>
  <c r="AH12" i="14"/>
  <c r="Z12" i="14"/>
  <c r="V12" i="14"/>
  <c r="R12" i="14"/>
  <c r="N12" i="14"/>
  <c r="J12" i="14"/>
  <c r="F12" i="14"/>
  <c r="Y12" i="14"/>
  <c r="U12" i="14"/>
  <c r="Q12" i="14"/>
  <c r="M12" i="14"/>
  <c r="I12" i="14"/>
  <c r="E12" i="14"/>
  <c r="O12" i="14"/>
  <c r="C12" i="14"/>
  <c r="W12" i="14"/>
  <c r="K12" i="14"/>
  <c r="X12" i="14"/>
  <c r="T12" i="14"/>
  <c r="P12" i="14"/>
  <c r="L12" i="14"/>
  <c r="H12" i="14"/>
  <c r="D12" i="14"/>
  <c r="AA12" i="14"/>
  <c r="S12" i="14"/>
  <c r="G12" i="14"/>
  <c r="AB28" i="14"/>
  <c r="AB17" i="14"/>
  <c r="BI6" i="14"/>
  <c r="BE6" i="14"/>
  <c r="BA6" i="14"/>
  <c r="AW6" i="14"/>
  <c r="AS6" i="14"/>
  <c r="AO6" i="14"/>
  <c r="AK6" i="14"/>
  <c r="AG6" i="14"/>
  <c r="BH6" i="14"/>
  <c r="BD6" i="14"/>
  <c r="AZ6" i="14"/>
  <c r="AV6" i="14"/>
  <c r="AR6" i="14"/>
  <c r="AN6" i="14"/>
  <c r="AJ6" i="14"/>
  <c r="AF6" i="14"/>
  <c r="AC6" i="14"/>
  <c r="BK6" i="14"/>
  <c r="BG6" i="14"/>
  <c r="BC6" i="14"/>
  <c r="AY6" i="14"/>
  <c r="AU6" i="14"/>
  <c r="AQ6" i="14"/>
  <c r="AM6" i="14"/>
  <c r="AI6" i="14"/>
  <c r="AE6" i="14"/>
  <c r="BF6" i="14"/>
  <c r="AP6" i="14"/>
  <c r="BB6" i="14"/>
  <c r="AL6" i="14"/>
  <c r="AX6" i="14"/>
  <c r="AH6" i="14"/>
  <c r="BJ6" i="14"/>
  <c r="AT6" i="14"/>
  <c r="X6" i="14"/>
  <c r="T6" i="14"/>
  <c r="P6" i="14"/>
  <c r="L6" i="14"/>
  <c r="H6" i="14"/>
  <c r="D6" i="14"/>
  <c r="AA6" i="14"/>
  <c r="W6" i="14"/>
  <c r="S6" i="14"/>
  <c r="O6" i="14"/>
  <c r="K6" i="14"/>
  <c r="G6" i="14"/>
  <c r="C6" i="14"/>
  <c r="U6" i="14"/>
  <c r="E6" i="14"/>
  <c r="Y6" i="14"/>
  <c r="M6" i="14"/>
  <c r="AD6" i="14"/>
  <c r="Z6" i="14"/>
  <c r="V6" i="14"/>
  <c r="R6" i="14"/>
  <c r="N6" i="14"/>
  <c r="J6" i="14"/>
  <c r="F6" i="14"/>
  <c r="Q6" i="14"/>
  <c r="I6" i="14"/>
  <c r="BI22" i="14"/>
  <c r="BE22" i="14"/>
  <c r="BA22" i="14"/>
  <c r="AW22" i="14"/>
  <c r="AS22" i="14"/>
  <c r="AO22" i="14"/>
  <c r="AK22" i="14"/>
  <c r="AG22" i="14"/>
  <c r="BH22" i="14"/>
  <c r="BD22" i="14"/>
  <c r="AZ22" i="14"/>
  <c r="AV22" i="14"/>
  <c r="AR22" i="14"/>
  <c r="AN22" i="14"/>
  <c r="AJ22" i="14"/>
  <c r="AF22" i="14"/>
  <c r="AC22" i="14"/>
  <c r="BK22" i="14"/>
  <c r="BG22" i="14"/>
  <c r="BC22" i="14"/>
  <c r="AY22" i="14"/>
  <c r="AU22" i="14"/>
  <c r="AQ22" i="14"/>
  <c r="AM22" i="14"/>
  <c r="AI22" i="14"/>
  <c r="AE22" i="14"/>
  <c r="BF22" i="14"/>
  <c r="AP22" i="14"/>
  <c r="BB22" i="14"/>
  <c r="AL22" i="14"/>
  <c r="AX22" i="14"/>
  <c r="AH22" i="14"/>
  <c r="AT22" i="14"/>
  <c r="AD22" i="14"/>
  <c r="X22" i="14"/>
  <c r="T22" i="14"/>
  <c r="P22" i="14"/>
  <c r="L22" i="14"/>
  <c r="H22" i="14"/>
  <c r="D22" i="14"/>
  <c r="AA22" i="14"/>
  <c r="W22" i="14"/>
  <c r="S22" i="14"/>
  <c r="O22" i="14"/>
  <c r="K22" i="14"/>
  <c r="G22" i="14"/>
  <c r="C22" i="14"/>
  <c r="M22" i="14"/>
  <c r="BJ22" i="14"/>
  <c r="Y22" i="14"/>
  <c r="Q22" i="14"/>
  <c r="E22" i="14"/>
  <c r="Z22" i="14"/>
  <c r="V22" i="14"/>
  <c r="R22" i="14"/>
  <c r="N22" i="14"/>
  <c r="J22" i="14"/>
  <c r="F22" i="14"/>
  <c r="U22" i="14"/>
  <c r="I22" i="14"/>
  <c r="AB7" i="14"/>
  <c r="AB23" i="14"/>
  <c r="BI30" i="13"/>
  <c r="BE30" i="13"/>
  <c r="BA30" i="13"/>
  <c r="AW30" i="13"/>
  <c r="AS30" i="13"/>
  <c r="AO30" i="13"/>
  <c r="AK30" i="13"/>
  <c r="AG30" i="13"/>
  <c r="BK30" i="13"/>
  <c r="BF30" i="13"/>
  <c r="AZ30" i="13"/>
  <c r="AU30" i="13"/>
  <c r="AP30" i="13"/>
  <c r="AJ30" i="13"/>
  <c r="AE30" i="13"/>
  <c r="BH30" i="13"/>
  <c r="BC30" i="13"/>
  <c r="AX30" i="13"/>
  <c r="AR30" i="13"/>
  <c r="AM30" i="13"/>
  <c r="AH30" i="13"/>
  <c r="BG30" i="13"/>
  <c r="AV30" i="13"/>
  <c r="AL30" i="13"/>
  <c r="BB30" i="13"/>
  <c r="AQ30" i="13"/>
  <c r="AF30" i="13"/>
  <c r="AY30" i="13"/>
  <c r="AD30" i="13"/>
  <c r="AN30" i="13"/>
  <c r="BJ30" i="13"/>
  <c r="AI30" i="13"/>
  <c r="BD30" i="13"/>
  <c r="AT30" i="13"/>
  <c r="AC30" i="13"/>
  <c r="Y30" i="13"/>
  <c r="U30" i="13"/>
  <c r="Q30" i="13"/>
  <c r="M30" i="13"/>
  <c r="I30" i="13"/>
  <c r="E30" i="13"/>
  <c r="Z30" i="13"/>
  <c r="T30" i="13"/>
  <c r="O30" i="13"/>
  <c r="J30" i="13"/>
  <c r="D30" i="13"/>
  <c r="X30" i="13"/>
  <c r="S30" i="13"/>
  <c r="N30" i="13"/>
  <c r="H30" i="13"/>
  <c r="C30" i="13"/>
  <c r="W30" i="13"/>
  <c r="R30" i="13"/>
  <c r="L30" i="13"/>
  <c r="G30" i="13"/>
  <c r="P30" i="13"/>
  <c r="K30" i="13"/>
  <c r="AA30" i="13"/>
  <c r="F30" i="13"/>
  <c r="V30" i="13"/>
  <c r="BK6" i="8"/>
  <c r="BG6" i="8"/>
  <c r="BC6" i="8"/>
  <c r="AY6" i="8"/>
  <c r="AU6" i="8"/>
  <c r="AQ6" i="8"/>
  <c r="AM6" i="8"/>
  <c r="AI6" i="8"/>
  <c r="AE6" i="8"/>
  <c r="BI6" i="8"/>
  <c r="BD6" i="8"/>
  <c r="AX6" i="8"/>
  <c r="AS6" i="8"/>
  <c r="AN6" i="8"/>
  <c r="AH6" i="8"/>
  <c r="BH6" i="8"/>
  <c r="BB6" i="8"/>
  <c r="AW6" i="8"/>
  <c r="AR6" i="8"/>
  <c r="AL6" i="8"/>
  <c r="AG6" i="8"/>
  <c r="BF6" i="8"/>
  <c r="BA6" i="8"/>
  <c r="AV6" i="8"/>
  <c r="AP6" i="8"/>
  <c r="AK6" i="8"/>
  <c r="AF6" i="8"/>
  <c r="AT6" i="8"/>
  <c r="BJ6" i="8"/>
  <c r="AO6" i="8"/>
  <c r="BE6" i="8"/>
  <c r="AJ6" i="8"/>
  <c r="AC6" i="8"/>
  <c r="AZ6" i="8"/>
  <c r="AD6" i="8"/>
  <c r="Y6" i="8"/>
  <c r="U6" i="8"/>
  <c r="Q6" i="8"/>
  <c r="M6" i="8"/>
  <c r="I6" i="8"/>
  <c r="E6" i="8"/>
  <c r="X6" i="8"/>
  <c r="T6" i="8"/>
  <c r="P6" i="8"/>
  <c r="L6" i="8"/>
  <c r="H6" i="8"/>
  <c r="D6" i="8"/>
  <c r="AA6" i="8"/>
  <c r="W6" i="8"/>
  <c r="S6" i="8"/>
  <c r="O6" i="8"/>
  <c r="K6" i="8"/>
  <c r="G6" i="8"/>
  <c r="C6" i="8"/>
  <c r="V6" i="8"/>
  <c r="F6" i="8"/>
  <c r="R6" i="8"/>
  <c r="N6" i="8"/>
  <c r="Z6" i="8"/>
  <c r="J6" i="8"/>
  <c r="BK22" i="8"/>
  <c r="BG22" i="8"/>
  <c r="BC22" i="8"/>
  <c r="AY22" i="8"/>
  <c r="AU22" i="8"/>
  <c r="AQ22" i="8"/>
  <c r="AM22" i="8"/>
  <c r="AI22" i="8"/>
  <c r="AE22" i="8"/>
  <c r="BI22" i="8"/>
  <c r="BE22" i="8"/>
  <c r="BA22" i="8"/>
  <c r="AW22" i="8"/>
  <c r="AS22" i="8"/>
  <c r="AO22" i="8"/>
  <c r="AK22" i="8"/>
  <c r="AG22" i="8"/>
  <c r="BF22" i="8"/>
  <c r="AX22" i="8"/>
  <c r="AP22" i="8"/>
  <c r="AH22" i="8"/>
  <c r="BJ22" i="8"/>
  <c r="AZ22" i="8"/>
  <c r="AN22" i="8"/>
  <c r="AD22" i="8"/>
  <c r="BH22" i="8"/>
  <c r="AV22" i="8"/>
  <c r="AL22" i="8"/>
  <c r="BD22" i="8"/>
  <c r="AT22" i="8"/>
  <c r="AJ22" i="8"/>
  <c r="BB22" i="8"/>
  <c r="AR22" i="8"/>
  <c r="AC22" i="8"/>
  <c r="AF22" i="8"/>
  <c r="Y22" i="8"/>
  <c r="U22" i="8"/>
  <c r="Q22" i="8"/>
  <c r="M22" i="8"/>
  <c r="I22" i="8"/>
  <c r="E22" i="8"/>
  <c r="X22" i="8"/>
  <c r="T22" i="8"/>
  <c r="P22" i="8"/>
  <c r="L22" i="8"/>
  <c r="H22" i="8"/>
  <c r="D22" i="8"/>
  <c r="AA22" i="8"/>
  <c r="W22" i="8"/>
  <c r="S22" i="8"/>
  <c r="O22" i="8"/>
  <c r="K22" i="8"/>
  <c r="G22" i="8"/>
  <c r="C22" i="8"/>
  <c r="V22" i="8"/>
  <c r="F22" i="8"/>
  <c r="R22" i="8"/>
  <c r="N22" i="8"/>
  <c r="Z22" i="8"/>
  <c r="J22" i="8"/>
  <c r="BI13" i="8"/>
  <c r="BE13" i="8"/>
  <c r="BA13" i="8"/>
  <c r="AW13" i="8"/>
  <c r="AS13" i="8"/>
  <c r="AO13" i="8"/>
  <c r="AK13" i="8"/>
  <c r="AG13" i="8"/>
  <c r="BK13" i="8"/>
  <c r="BG13" i="8"/>
  <c r="BC13" i="8"/>
  <c r="AY13" i="8"/>
  <c r="AU13" i="8"/>
  <c r="AQ13" i="8"/>
  <c r="AM13" i="8"/>
  <c r="AI13" i="8"/>
  <c r="AE13" i="8"/>
  <c r="BH13" i="8"/>
  <c r="AZ13" i="8"/>
  <c r="AR13" i="8"/>
  <c r="AJ13" i="8"/>
  <c r="BF13" i="8"/>
  <c r="AV13" i="8"/>
  <c r="AL13" i="8"/>
  <c r="BD13" i="8"/>
  <c r="AT13" i="8"/>
  <c r="AH13" i="8"/>
  <c r="BB13" i="8"/>
  <c r="AP13" i="8"/>
  <c r="AF13" i="8"/>
  <c r="AD13" i="8"/>
  <c r="BJ13" i="8"/>
  <c r="AX13" i="8"/>
  <c r="AC13" i="8"/>
  <c r="AN13" i="8"/>
  <c r="Z13" i="8"/>
  <c r="V13" i="8"/>
  <c r="R13" i="8"/>
  <c r="N13" i="8"/>
  <c r="J13" i="8"/>
  <c r="F13" i="8"/>
  <c r="Y13" i="8"/>
  <c r="U13" i="8"/>
  <c r="Q13" i="8"/>
  <c r="M13" i="8"/>
  <c r="I13" i="8"/>
  <c r="E13" i="8"/>
  <c r="X13" i="8"/>
  <c r="T13" i="8"/>
  <c r="P13" i="8"/>
  <c r="L13" i="8"/>
  <c r="H13" i="8"/>
  <c r="D13" i="8"/>
  <c r="W13" i="8"/>
  <c r="G13" i="8"/>
  <c r="S13" i="8"/>
  <c r="C13" i="8"/>
  <c r="O13" i="8"/>
  <c r="AA13" i="8"/>
  <c r="K13" i="8"/>
  <c r="BI27" i="8"/>
  <c r="BE27" i="8"/>
  <c r="BA27" i="8"/>
  <c r="AW27" i="8"/>
  <c r="AS27" i="8"/>
  <c r="AO27" i="8"/>
  <c r="AK27" i="8"/>
  <c r="AG27" i="8"/>
  <c r="BK27" i="8"/>
  <c r="BG27" i="8"/>
  <c r="BC27" i="8"/>
  <c r="AY27" i="8"/>
  <c r="AU27" i="8"/>
  <c r="AQ27" i="8"/>
  <c r="AM27" i="8"/>
  <c r="AI27" i="8"/>
  <c r="AE27" i="8"/>
  <c r="BD27" i="8"/>
  <c r="AV27" i="8"/>
  <c r="AN27" i="8"/>
  <c r="AF27" i="8"/>
  <c r="BJ27" i="8"/>
  <c r="AZ27" i="8"/>
  <c r="AP27" i="8"/>
  <c r="AD27" i="8"/>
  <c r="BH27" i="8"/>
  <c r="AX27" i="8"/>
  <c r="AL27" i="8"/>
  <c r="BF27" i="8"/>
  <c r="AT27" i="8"/>
  <c r="AJ27" i="8"/>
  <c r="BB27" i="8"/>
  <c r="AC27" i="8"/>
  <c r="AR27" i="8"/>
  <c r="X27" i="8"/>
  <c r="T27" i="8"/>
  <c r="P27" i="8"/>
  <c r="L27" i="8"/>
  <c r="H27" i="8"/>
  <c r="D27" i="8"/>
  <c r="AA27" i="8"/>
  <c r="W27" i="8"/>
  <c r="S27" i="8"/>
  <c r="O27" i="8"/>
  <c r="K27" i="8"/>
  <c r="G27" i="8"/>
  <c r="C27" i="8"/>
  <c r="Z27" i="8"/>
  <c r="V27" i="8"/>
  <c r="R27" i="8"/>
  <c r="N27" i="8"/>
  <c r="J27" i="8"/>
  <c r="F27" i="8"/>
  <c r="AH27" i="8"/>
  <c r="Y27" i="8"/>
  <c r="I27" i="8"/>
  <c r="U27" i="8"/>
  <c r="E27" i="8"/>
  <c r="Q27" i="8"/>
  <c r="M27" i="8"/>
  <c r="BI17" i="8"/>
  <c r="BE17" i="8"/>
  <c r="BA17" i="8"/>
  <c r="AW17" i="8"/>
  <c r="AS17" i="8"/>
  <c r="AO17" i="8"/>
  <c r="AK17" i="8"/>
  <c r="AG17" i="8"/>
  <c r="BK17" i="8"/>
  <c r="BG17" i="8"/>
  <c r="BC17" i="8"/>
  <c r="AY17" i="8"/>
  <c r="AU17" i="8"/>
  <c r="AQ17" i="8"/>
  <c r="AM17" i="8"/>
  <c r="AI17" i="8"/>
  <c r="AE17" i="8"/>
  <c r="BH17" i="8"/>
  <c r="AZ17" i="8"/>
  <c r="AR17" i="8"/>
  <c r="AJ17" i="8"/>
  <c r="BJ17" i="8"/>
  <c r="AX17" i="8"/>
  <c r="AN17" i="8"/>
  <c r="AD17" i="8"/>
  <c r="BF17" i="8"/>
  <c r="AV17" i="8"/>
  <c r="AL17" i="8"/>
  <c r="BD17" i="8"/>
  <c r="AT17" i="8"/>
  <c r="AH17" i="8"/>
  <c r="BB17" i="8"/>
  <c r="AP17" i="8"/>
  <c r="AC17" i="8"/>
  <c r="Z17" i="8"/>
  <c r="V17" i="8"/>
  <c r="R17" i="8"/>
  <c r="N17" i="8"/>
  <c r="J17" i="8"/>
  <c r="F17" i="8"/>
  <c r="AF17" i="8"/>
  <c r="Y17" i="8"/>
  <c r="U17" i="8"/>
  <c r="Q17" i="8"/>
  <c r="M17" i="8"/>
  <c r="I17" i="8"/>
  <c r="E17" i="8"/>
  <c r="X17" i="8"/>
  <c r="T17" i="8"/>
  <c r="P17" i="8"/>
  <c r="L17" i="8"/>
  <c r="H17" i="8"/>
  <c r="D17" i="8"/>
  <c r="S17" i="8"/>
  <c r="C17" i="8"/>
  <c r="O17" i="8"/>
  <c r="AA17" i="8"/>
  <c r="K17" i="8"/>
  <c r="W17" i="8"/>
  <c r="G17" i="8"/>
  <c r="BK8" i="8"/>
  <c r="BG8" i="8"/>
  <c r="BC8" i="8"/>
  <c r="AY8" i="8"/>
  <c r="AU8" i="8"/>
  <c r="AQ8" i="8"/>
  <c r="AM8" i="8"/>
  <c r="AI8" i="8"/>
  <c r="AE8" i="8"/>
  <c r="BJ8" i="8"/>
  <c r="BE8" i="8"/>
  <c r="AZ8" i="8"/>
  <c r="AT8" i="8"/>
  <c r="AO8" i="8"/>
  <c r="AJ8" i="8"/>
  <c r="AD8" i="8"/>
  <c r="BI8" i="8"/>
  <c r="BD8" i="8"/>
  <c r="AX8" i="8"/>
  <c r="AS8" i="8"/>
  <c r="AN8" i="8"/>
  <c r="AH8" i="8"/>
  <c r="BH8" i="8"/>
  <c r="BB8" i="8"/>
  <c r="AW8" i="8"/>
  <c r="AR8" i="8"/>
  <c r="AL8" i="8"/>
  <c r="AG8" i="8"/>
  <c r="AP8" i="8"/>
  <c r="BF8" i="8"/>
  <c r="AK8" i="8"/>
  <c r="BA8" i="8"/>
  <c r="AF8" i="8"/>
  <c r="AC8" i="8"/>
  <c r="AV8" i="8"/>
  <c r="AA8" i="8"/>
  <c r="W8" i="8"/>
  <c r="S8" i="8"/>
  <c r="O8" i="8"/>
  <c r="K8" i="8"/>
  <c r="G8" i="8"/>
  <c r="C8" i="8"/>
  <c r="Z8" i="8"/>
  <c r="V8" i="8"/>
  <c r="R8" i="8"/>
  <c r="N8" i="8"/>
  <c r="J8" i="8"/>
  <c r="F8" i="8"/>
  <c r="Y8" i="8"/>
  <c r="U8" i="8"/>
  <c r="Q8" i="8"/>
  <c r="M8" i="8"/>
  <c r="I8" i="8"/>
  <c r="E8" i="8"/>
  <c r="T8" i="8"/>
  <c r="D8" i="8"/>
  <c r="P8" i="8"/>
  <c r="L8" i="8"/>
  <c r="X8" i="8"/>
  <c r="H8" i="8"/>
  <c r="BK24" i="8"/>
  <c r="BG24" i="8"/>
  <c r="BC24" i="8"/>
  <c r="AY24" i="8"/>
  <c r="AU24" i="8"/>
  <c r="AQ24" i="8"/>
  <c r="AM24" i="8"/>
  <c r="AI24" i="8"/>
  <c r="AE24" i="8"/>
  <c r="BI24" i="8"/>
  <c r="BE24" i="8"/>
  <c r="BA24" i="8"/>
  <c r="AW24" i="8"/>
  <c r="AS24" i="8"/>
  <c r="AO24" i="8"/>
  <c r="AK24" i="8"/>
  <c r="AG24" i="8"/>
  <c r="BJ24" i="8"/>
  <c r="BB24" i="8"/>
  <c r="AT24" i="8"/>
  <c r="AL24" i="8"/>
  <c r="AD24" i="8"/>
  <c r="BF24" i="8"/>
  <c r="AV24" i="8"/>
  <c r="AJ24" i="8"/>
  <c r="BD24" i="8"/>
  <c r="AR24" i="8"/>
  <c r="AH24" i="8"/>
  <c r="AZ24" i="8"/>
  <c r="AP24" i="8"/>
  <c r="AF24" i="8"/>
  <c r="AN24" i="8"/>
  <c r="BH24" i="8"/>
  <c r="AC24" i="8"/>
  <c r="AX24" i="8"/>
  <c r="AA24" i="8"/>
  <c r="W24" i="8"/>
  <c r="S24" i="8"/>
  <c r="O24" i="8"/>
  <c r="K24" i="8"/>
  <c r="G24" i="8"/>
  <c r="C24" i="8"/>
  <c r="Z24" i="8"/>
  <c r="V24" i="8"/>
  <c r="R24" i="8"/>
  <c r="N24" i="8"/>
  <c r="J24" i="8"/>
  <c r="F24" i="8"/>
  <c r="Y24" i="8"/>
  <c r="U24" i="8"/>
  <c r="Q24" i="8"/>
  <c r="M24" i="8"/>
  <c r="I24" i="8"/>
  <c r="E24" i="8"/>
  <c r="T24" i="8"/>
  <c r="D24" i="8"/>
  <c r="P24" i="8"/>
  <c r="L24" i="8"/>
  <c r="X24" i="8"/>
  <c r="H24" i="8"/>
  <c r="BJ6" i="9"/>
  <c r="BF6" i="9"/>
  <c r="BB6" i="9"/>
  <c r="AX6" i="9"/>
  <c r="AT6" i="9"/>
  <c r="AP6" i="9"/>
  <c r="AL6" i="9"/>
  <c r="AH6" i="9"/>
  <c r="AD6" i="9"/>
  <c r="BH6" i="9"/>
  <c r="BC6" i="9"/>
  <c r="AW6" i="9"/>
  <c r="AR6" i="9"/>
  <c r="AM6" i="9"/>
  <c r="AG6" i="9"/>
  <c r="BG6" i="9"/>
  <c r="BA6" i="9"/>
  <c r="AV6" i="9"/>
  <c r="AQ6" i="9"/>
  <c r="AK6" i="9"/>
  <c r="AF6" i="9"/>
  <c r="BK6" i="9"/>
  <c r="BE6" i="9"/>
  <c r="AZ6" i="9"/>
  <c r="AU6" i="9"/>
  <c r="AO6" i="9"/>
  <c r="AJ6" i="9"/>
  <c r="AE6" i="9"/>
  <c r="BI6" i="9"/>
  <c r="AN6" i="9"/>
  <c r="BD6" i="9"/>
  <c r="AI6" i="9"/>
  <c r="AY6" i="9"/>
  <c r="Y6" i="9"/>
  <c r="U6" i="9"/>
  <c r="Q6" i="9"/>
  <c r="AC6" i="9"/>
  <c r="AS6" i="9"/>
  <c r="AA6" i="9"/>
  <c r="W6" i="9"/>
  <c r="S6" i="9"/>
  <c r="O6" i="9"/>
  <c r="K6" i="9"/>
  <c r="G6" i="9"/>
  <c r="C6" i="9"/>
  <c r="T6" i="9"/>
  <c r="M6" i="9"/>
  <c r="H6" i="9"/>
  <c r="Z6" i="9"/>
  <c r="R6" i="9"/>
  <c r="L6" i="9"/>
  <c r="F6" i="9"/>
  <c r="X6" i="9"/>
  <c r="P6" i="9"/>
  <c r="J6" i="9"/>
  <c r="E6" i="9"/>
  <c r="V6" i="9"/>
  <c r="N6" i="9"/>
  <c r="I6" i="9"/>
  <c r="D6" i="9"/>
  <c r="BI22" i="9"/>
  <c r="BE22" i="9"/>
  <c r="BA22" i="9"/>
  <c r="AW22" i="9"/>
  <c r="AS22" i="9"/>
  <c r="AO22" i="9"/>
  <c r="AK22" i="9"/>
  <c r="AG22" i="9"/>
  <c r="BH22" i="9"/>
  <c r="BC22" i="9"/>
  <c r="AX22" i="9"/>
  <c r="AR22" i="9"/>
  <c r="AM22" i="9"/>
  <c r="AH22" i="9"/>
  <c r="BG22" i="9"/>
  <c r="BB22" i="9"/>
  <c r="AV22" i="9"/>
  <c r="AQ22" i="9"/>
  <c r="AL22" i="9"/>
  <c r="AF22" i="9"/>
  <c r="BK22" i="9"/>
  <c r="BF22" i="9"/>
  <c r="AZ22" i="9"/>
  <c r="AU22" i="9"/>
  <c r="AP22" i="9"/>
  <c r="AJ22" i="9"/>
  <c r="AE22" i="9"/>
  <c r="BJ22" i="9"/>
  <c r="AN22" i="9"/>
  <c r="BD22" i="9"/>
  <c r="AI22" i="9"/>
  <c r="AY22" i="9"/>
  <c r="AD22" i="9"/>
  <c r="AT22" i="9"/>
  <c r="Y22" i="9"/>
  <c r="U22" i="9"/>
  <c r="Q22" i="9"/>
  <c r="M22" i="9"/>
  <c r="I22" i="9"/>
  <c r="E22" i="9"/>
  <c r="X22" i="9"/>
  <c r="T22" i="9"/>
  <c r="P22" i="9"/>
  <c r="L22" i="9"/>
  <c r="H22" i="9"/>
  <c r="D22" i="9"/>
  <c r="AA22" i="9"/>
  <c r="W22" i="9"/>
  <c r="S22" i="9"/>
  <c r="O22" i="9"/>
  <c r="K22" i="9"/>
  <c r="G22" i="9"/>
  <c r="C22" i="9"/>
  <c r="Z22" i="9"/>
  <c r="J22" i="9"/>
  <c r="AC22" i="9"/>
  <c r="V22" i="9"/>
  <c r="F22" i="9"/>
  <c r="R22" i="9"/>
  <c r="N22" i="9"/>
  <c r="BI13" i="9"/>
  <c r="BE13" i="9"/>
  <c r="BA13" i="9"/>
  <c r="AW13" i="9"/>
  <c r="AS13" i="9"/>
  <c r="AO13" i="9"/>
  <c r="AK13" i="9"/>
  <c r="AG13" i="9"/>
  <c r="BH13" i="9"/>
  <c r="BD13" i="9"/>
  <c r="AZ13" i="9"/>
  <c r="AV13" i="9"/>
  <c r="AR13" i="9"/>
  <c r="AN13" i="9"/>
  <c r="AJ13" i="9"/>
  <c r="AF13" i="9"/>
  <c r="BG13" i="9"/>
  <c r="AY13" i="9"/>
  <c r="AQ13" i="9"/>
  <c r="AI13" i="9"/>
  <c r="BF13" i="9"/>
  <c r="AX13" i="9"/>
  <c r="AP13" i="9"/>
  <c r="AH13" i="9"/>
  <c r="BK13" i="9"/>
  <c r="BC13" i="9"/>
  <c r="AU13" i="9"/>
  <c r="AM13" i="9"/>
  <c r="AE13" i="9"/>
  <c r="AL13" i="9"/>
  <c r="AC13" i="9"/>
  <c r="BJ13" i="9"/>
  <c r="AD13" i="9"/>
  <c r="BB13" i="9"/>
  <c r="AT13" i="9"/>
  <c r="Z13" i="9"/>
  <c r="V13" i="9"/>
  <c r="R13" i="9"/>
  <c r="N13" i="9"/>
  <c r="J13" i="9"/>
  <c r="F13" i="9"/>
  <c r="X13" i="9"/>
  <c r="T13" i="9"/>
  <c r="P13" i="9"/>
  <c r="L13" i="9"/>
  <c r="H13" i="9"/>
  <c r="D13" i="9"/>
  <c r="U13" i="9"/>
  <c r="M13" i="9"/>
  <c r="E13" i="9"/>
  <c r="AA13" i="9"/>
  <c r="S13" i="9"/>
  <c r="K13" i="9"/>
  <c r="C13" i="9"/>
  <c r="Y13" i="9"/>
  <c r="Q13" i="9"/>
  <c r="I13" i="9"/>
  <c r="W13" i="9"/>
  <c r="O13" i="9"/>
  <c r="G13" i="9"/>
  <c r="BK27" i="9"/>
  <c r="BG27" i="9"/>
  <c r="BC27" i="9"/>
  <c r="AY27" i="9"/>
  <c r="AU27" i="9"/>
  <c r="AQ27" i="9"/>
  <c r="AM27" i="9"/>
  <c r="AI27" i="9"/>
  <c r="AE27" i="9"/>
  <c r="BI27" i="9"/>
  <c r="BD27" i="9"/>
  <c r="AX27" i="9"/>
  <c r="AS27" i="9"/>
  <c r="AN27" i="9"/>
  <c r="AH27" i="9"/>
  <c r="BH27" i="9"/>
  <c r="BB27" i="9"/>
  <c r="AW27" i="9"/>
  <c r="AR27" i="9"/>
  <c r="AL27" i="9"/>
  <c r="AG27" i="9"/>
  <c r="BF27" i="9"/>
  <c r="BA27" i="9"/>
  <c r="AV27" i="9"/>
  <c r="AP27" i="9"/>
  <c r="AK27" i="9"/>
  <c r="AF27" i="9"/>
  <c r="BJ27" i="9"/>
  <c r="AO27" i="9"/>
  <c r="BE27" i="9"/>
  <c r="AJ27" i="9"/>
  <c r="AZ27" i="9"/>
  <c r="AD27" i="9"/>
  <c r="AC27" i="9"/>
  <c r="AT27" i="9"/>
  <c r="X27" i="9"/>
  <c r="T27" i="9"/>
  <c r="P27" i="9"/>
  <c r="L27" i="9"/>
  <c r="H27" i="9"/>
  <c r="D27" i="9"/>
  <c r="AA27" i="9"/>
  <c r="W27" i="9"/>
  <c r="S27" i="9"/>
  <c r="O27" i="9"/>
  <c r="K27" i="9"/>
  <c r="G27" i="9"/>
  <c r="C27" i="9"/>
  <c r="Z27" i="9"/>
  <c r="V27" i="9"/>
  <c r="R27" i="9"/>
  <c r="N27" i="9"/>
  <c r="J27" i="9"/>
  <c r="F27" i="9"/>
  <c r="M27" i="9"/>
  <c r="Y27" i="9"/>
  <c r="I27" i="9"/>
  <c r="U27" i="9"/>
  <c r="E27" i="9"/>
  <c r="Q27" i="9"/>
  <c r="BK16" i="9"/>
  <c r="BG16" i="9"/>
  <c r="BC16" i="9"/>
  <c r="AY16" i="9"/>
  <c r="AU16" i="9"/>
  <c r="AQ16" i="9"/>
  <c r="AM16" i="9"/>
  <c r="AI16" i="9"/>
  <c r="AE16" i="9"/>
  <c r="BJ16" i="9"/>
  <c r="BF16" i="9"/>
  <c r="BB16" i="9"/>
  <c r="AX16" i="9"/>
  <c r="AT16" i="9"/>
  <c r="AP16" i="9"/>
  <c r="AL16" i="9"/>
  <c r="AH16" i="9"/>
  <c r="AD16" i="9"/>
  <c r="BI16" i="9"/>
  <c r="BA16" i="9"/>
  <c r="AS16" i="9"/>
  <c r="AK16" i="9"/>
  <c r="BH16" i="9"/>
  <c r="AZ16" i="9"/>
  <c r="AR16" i="9"/>
  <c r="AJ16" i="9"/>
  <c r="AC16" i="9"/>
  <c r="BE16" i="9"/>
  <c r="AW16" i="9"/>
  <c r="AO16" i="9"/>
  <c r="AG16" i="9"/>
  <c r="AF16" i="9"/>
  <c r="BD16" i="9"/>
  <c r="AV16" i="9"/>
  <c r="AA16" i="9"/>
  <c r="W16" i="9"/>
  <c r="S16" i="9"/>
  <c r="O16" i="9"/>
  <c r="K16" i="9"/>
  <c r="G16" i="9"/>
  <c r="C16" i="9"/>
  <c r="AN16" i="9"/>
  <c r="Y16" i="9"/>
  <c r="U16" i="9"/>
  <c r="Q16" i="9"/>
  <c r="M16" i="9"/>
  <c r="I16" i="9"/>
  <c r="E16" i="9"/>
  <c r="Z16" i="9"/>
  <c r="R16" i="9"/>
  <c r="J16" i="9"/>
  <c r="X16" i="9"/>
  <c r="P16" i="9"/>
  <c r="H16" i="9"/>
  <c r="V16" i="9"/>
  <c r="N16" i="9"/>
  <c r="F16" i="9"/>
  <c r="T16" i="9"/>
  <c r="L16" i="9"/>
  <c r="D16" i="9"/>
  <c r="BH5" i="9"/>
  <c r="BD5" i="9"/>
  <c r="AZ5" i="9"/>
  <c r="AV5" i="9"/>
  <c r="AR5" i="9"/>
  <c r="AN5" i="9"/>
  <c r="AJ5" i="9"/>
  <c r="AF5" i="9"/>
  <c r="BJ5" i="9"/>
  <c r="BE5" i="9"/>
  <c r="AY5" i="9"/>
  <c r="AT5" i="9"/>
  <c r="AO5" i="9"/>
  <c r="AI5" i="9"/>
  <c r="AD5" i="9"/>
  <c r="BI5" i="9"/>
  <c r="BC5" i="9"/>
  <c r="AX5" i="9"/>
  <c r="AS5" i="9"/>
  <c r="AM5" i="9"/>
  <c r="AH5" i="9"/>
  <c r="BG5" i="9"/>
  <c r="BB5" i="9"/>
  <c r="AW5" i="9"/>
  <c r="AQ5" i="9"/>
  <c r="AL5" i="9"/>
  <c r="AG5" i="9"/>
  <c r="BA5" i="9"/>
  <c r="AE5" i="9"/>
  <c r="AC5" i="9"/>
  <c r="AU5" i="9"/>
  <c r="BK5" i="9"/>
  <c r="AP5" i="9"/>
  <c r="AK5" i="9"/>
  <c r="X5" i="9"/>
  <c r="T5" i="9"/>
  <c r="P5" i="9"/>
  <c r="L5" i="9"/>
  <c r="H5" i="9"/>
  <c r="D5" i="9"/>
  <c r="AA5" i="9"/>
  <c r="V5" i="9"/>
  <c r="Q5" i="9"/>
  <c r="K5" i="9"/>
  <c r="F5" i="9"/>
  <c r="Z5" i="9"/>
  <c r="U5" i="9"/>
  <c r="O5" i="9"/>
  <c r="J5" i="9"/>
  <c r="E5" i="9"/>
  <c r="W5" i="9"/>
  <c r="Y5" i="9"/>
  <c r="S5" i="9"/>
  <c r="N5" i="9"/>
  <c r="I5" i="9"/>
  <c r="C5" i="9"/>
  <c r="BF5" i="9"/>
  <c r="R5" i="9"/>
  <c r="M5" i="9"/>
  <c r="G5" i="9"/>
  <c r="BK21" i="9"/>
  <c r="BG21" i="9"/>
  <c r="BC21" i="9"/>
  <c r="AY21" i="9"/>
  <c r="AU21" i="9"/>
  <c r="BJ21" i="9"/>
  <c r="BE21" i="9"/>
  <c r="AZ21" i="9"/>
  <c r="AT21" i="9"/>
  <c r="AP21" i="9"/>
  <c r="AL21" i="9"/>
  <c r="AH21" i="9"/>
  <c r="AD21" i="9"/>
  <c r="BI21" i="9"/>
  <c r="BD21" i="9"/>
  <c r="AX21" i="9"/>
  <c r="AS21" i="9"/>
  <c r="AO21" i="9"/>
  <c r="AK21" i="9"/>
  <c r="AG21" i="9"/>
  <c r="BH21" i="9"/>
  <c r="BB21" i="9"/>
  <c r="AW21" i="9"/>
  <c r="AR21" i="9"/>
  <c r="AN21" i="9"/>
  <c r="AJ21" i="9"/>
  <c r="AF21" i="9"/>
  <c r="BA21" i="9"/>
  <c r="AI21" i="9"/>
  <c r="AV21" i="9"/>
  <c r="AE21" i="9"/>
  <c r="AQ21" i="9"/>
  <c r="AC21" i="9"/>
  <c r="BF21" i="9"/>
  <c r="Z21" i="9"/>
  <c r="V21" i="9"/>
  <c r="R21" i="9"/>
  <c r="N21" i="9"/>
  <c r="J21" i="9"/>
  <c r="F21" i="9"/>
  <c r="Y21" i="9"/>
  <c r="U21" i="9"/>
  <c r="Q21" i="9"/>
  <c r="M21" i="9"/>
  <c r="I21" i="9"/>
  <c r="E21" i="9"/>
  <c r="AM21" i="9"/>
  <c r="X21" i="9"/>
  <c r="T21" i="9"/>
  <c r="P21" i="9"/>
  <c r="L21" i="9"/>
  <c r="H21" i="9"/>
  <c r="D21" i="9"/>
  <c r="S21" i="9"/>
  <c r="C21" i="9"/>
  <c r="O21" i="9"/>
  <c r="AA21" i="9"/>
  <c r="K21" i="9"/>
  <c r="W21" i="9"/>
  <c r="G21" i="9"/>
  <c r="BH6" i="10"/>
  <c r="BG6" i="10"/>
  <c r="BC6" i="10"/>
  <c r="AY6" i="10"/>
  <c r="AU6" i="10"/>
  <c r="AQ6" i="10"/>
  <c r="AM6" i="10"/>
  <c r="AI6" i="10"/>
  <c r="AE6" i="10"/>
  <c r="BK6" i="10"/>
  <c r="BF6" i="10"/>
  <c r="BB6" i="10"/>
  <c r="AX6" i="10"/>
  <c r="AT6" i="10"/>
  <c r="AP6" i="10"/>
  <c r="AL6" i="10"/>
  <c r="AH6" i="10"/>
  <c r="AD6" i="10"/>
  <c r="BJ6" i="10"/>
  <c r="BE6" i="10"/>
  <c r="BA6" i="10"/>
  <c r="AW6" i="10"/>
  <c r="AS6" i="10"/>
  <c r="AO6" i="10"/>
  <c r="AK6" i="10"/>
  <c r="AG6" i="10"/>
  <c r="AV6" i="10"/>
  <c r="AF6" i="10"/>
  <c r="BI6" i="10"/>
  <c r="AR6" i="10"/>
  <c r="BD6" i="10"/>
  <c r="AN6" i="10"/>
  <c r="AC6" i="10"/>
  <c r="AZ6" i="10"/>
  <c r="AJ6" i="10"/>
  <c r="X6" i="10"/>
  <c r="T6" i="10"/>
  <c r="P6" i="10"/>
  <c r="L6" i="10"/>
  <c r="H6" i="10"/>
  <c r="D6" i="10"/>
  <c r="Y6" i="10"/>
  <c r="E6" i="10"/>
  <c r="AA6" i="10"/>
  <c r="W6" i="10"/>
  <c r="S6" i="10"/>
  <c r="O6" i="10"/>
  <c r="K6" i="10"/>
  <c r="G6" i="10"/>
  <c r="C6" i="10"/>
  <c r="U6" i="10"/>
  <c r="M6" i="10"/>
  <c r="Z6" i="10"/>
  <c r="V6" i="10"/>
  <c r="R6" i="10"/>
  <c r="N6" i="10"/>
  <c r="J6" i="10"/>
  <c r="F6" i="10"/>
  <c r="Q6" i="10"/>
  <c r="I6" i="10"/>
  <c r="BH22" i="10"/>
  <c r="BD22" i="10"/>
  <c r="AZ22" i="10"/>
  <c r="AV22" i="10"/>
  <c r="AR22" i="10"/>
  <c r="AN22" i="10"/>
  <c r="AJ22" i="10"/>
  <c r="AF22" i="10"/>
  <c r="BG22" i="10"/>
  <c r="BB22" i="10"/>
  <c r="AW22" i="10"/>
  <c r="AQ22" i="10"/>
  <c r="AL22" i="10"/>
  <c r="AG22" i="10"/>
  <c r="BK22" i="10"/>
  <c r="BF22" i="10"/>
  <c r="BA22" i="10"/>
  <c r="AU22" i="10"/>
  <c r="AP22" i="10"/>
  <c r="AK22" i="10"/>
  <c r="AE22" i="10"/>
  <c r="BJ22" i="10"/>
  <c r="BE22" i="10"/>
  <c r="AY22" i="10"/>
  <c r="AT22" i="10"/>
  <c r="AO22" i="10"/>
  <c r="AI22" i="10"/>
  <c r="AD22" i="10"/>
  <c r="BC22" i="10"/>
  <c r="AH22" i="10"/>
  <c r="AX22" i="10"/>
  <c r="AS22" i="10"/>
  <c r="AC22" i="10"/>
  <c r="BI22" i="10"/>
  <c r="AM22" i="10"/>
  <c r="X22" i="10"/>
  <c r="T22" i="10"/>
  <c r="P22" i="10"/>
  <c r="L22" i="10"/>
  <c r="H22" i="10"/>
  <c r="D22" i="10"/>
  <c r="Q22" i="10"/>
  <c r="E22" i="10"/>
  <c r="AA22" i="10"/>
  <c r="W22" i="10"/>
  <c r="S22" i="10"/>
  <c r="O22" i="10"/>
  <c r="K22" i="10"/>
  <c r="G22" i="10"/>
  <c r="C22" i="10"/>
  <c r="Y22" i="10"/>
  <c r="M22" i="10"/>
  <c r="Z22" i="10"/>
  <c r="V22" i="10"/>
  <c r="R22" i="10"/>
  <c r="N22" i="10"/>
  <c r="J22" i="10"/>
  <c r="F22" i="10"/>
  <c r="U22" i="10"/>
  <c r="I22" i="10"/>
  <c r="BJ13" i="10"/>
  <c r="BF13" i="10"/>
  <c r="BB13" i="10"/>
  <c r="AX13" i="10"/>
  <c r="AT13" i="10"/>
  <c r="AP13" i="10"/>
  <c r="AL13" i="10"/>
  <c r="AH13" i="10"/>
  <c r="AD13" i="10"/>
  <c r="BI13" i="10"/>
  <c r="BD13" i="10"/>
  <c r="AY13" i="10"/>
  <c r="AS13" i="10"/>
  <c r="AN13" i="10"/>
  <c r="AI13" i="10"/>
  <c r="BH13" i="10"/>
  <c r="BC13" i="10"/>
  <c r="AW13" i="10"/>
  <c r="AR13" i="10"/>
  <c r="AM13" i="10"/>
  <c r="AG13" i="10"/>
  <c r="AC13" i="10"/>
  <c r="BG13" i="10"/>
  <c r="BA13" i="10"/>
  <c r="AV13" i="10"/>
  <c r="AQ13" i="10"/>
  <c r="AK13" i="10"/>
  <c r="AF13" i="10"/>
  <c r="BK13" i="10"/>
  <c r="AO13" i="10"/>
  <c r="BE13" i="10"/>
  <c r="AJ13" i="10"/>
  <c r="AZ13" i="10"/>
  <c r="AE13" i="10"/>
  <c r="AU13" i="10"/>
  <c r="Y13" i="10"/>
  <c r="U13" i="10"/>
  <c r="Q13" i="10"/>
  <c r="M13" i="10"/>
  <c r="I13" i="10"/>
  <c r="E13" i="10"/>
  <c r="V13" i="10"/>
  <c r="J13" i="10"/>
  <c r="X13" i="10"/>
  <c r="T13" i="10"/>
  <c r="P13" i="10"/>
  <c r="L13" i="10"/>
  <c r="H13" i="10"/>
  <c r="D13" i="10"/>
  <c r="R13" i="10"/>
  <c r="F13" i="10"/>
  <c r="AA13" i="10"/>
  <c r="W13" i="10"/>
  <c r="S13" i="10"/>
  <c r="O13" i="10"/>
  <c r="K13" i="10"/>
  <c r="G13" i="10"/>
  <c r="C13" i="10"/>
  <c r="Z13" i="10"/>
  <c r="N13" i="10"/>
  <c r="BJ27" i="10"/>
  <c r="BF27" i="10"/>
  <c r="BB27" i="10"/>
  <c r="AX27" i="10"/>
  <c r="AT27" i="10"/>
  <c r="AP27" i="10"/>
  <c r="AL27" i="10"/>
  <c r="AH27" i="10"/>
  <c r="AD27" i="10"/>
  <c r="BH27" i="10"/>
  <c r="BC27" i="10"/>
  <c r="AW27" i="10"/>
  <c r="AR27" i="10"/>
  <c r="AM27" i="10"/>
  <c r="AG27" i="10"/>
  <c r="BG27" i="10"/>
  <c r="BA27" i="10"/>
  <c r="AV27" i="10"/>
  <c r="AQ27" i="10"/>
  <c r="AK27" i="10"/>
  <c r="AF27" i="10"/>
  <c r="BK27" i="10"/>
  <c r="BE27" i="10"/>
  <c r="AZ27" i="10"/>
  <c r="AU27" i="10"/>
  <c r="AO27" i="10"/>
  <c r="AJ27" i="10"/>
  <c r="AE27" i="10"/>
  <c r="BD27" i="10"/>
  <c r="AI27" i="10"/>
  <c r="AY27" i="10"/>
  <c r="AS27" i="10"/>
  <c r="BI27" i="10"/>
  <c r="AC27" i="10"/>
  <c r="Z27" i="10"/>
  <c r="V27" i="10"/>
  <c r="R27" i="10"/>
  <c r="N27" i="10"/>
  <c r="J27" i="10"/>
  <c r="F27" i="10"/>
  <c r="Y27" i="10"/>
  <c r="T27" i="10"/>
  <c r="O27" i="10"/>
  <c r="I27" i="10"/>
  <c r="D27" i="10"/>
  <c r="X27" i="10"/>
  <c r="S27" i="10"/>
  <c r="M27" i="10"/>
  <c r="H27" i="10"/>
  <c r="C27" i="10"/>
  <c r="U27" i="10"/>
  <c r="K27" i="10"/>
  <c r="AN27" i="10"/>
  <c r="W27" i="10"/>
  <c r="Q27" i="10"/>
  <c r="L27" i="10"/>
  <c r="G27" i="10"/>
  <c r="AA27" i="10"/>
  <c r="P27" i="10"/>
  <c r="E27" i="10"/>
  <c r="BH16" i="10"/>
  <c r="BD16" i="10"/>
  <c r="AZ16" i="10"/>
  <c r="AV16" i="10"/>
  <c r="AR16" i="10"/>
  <c r="AN16" i="10"/>
  <c r="AJ16" i="10"/>
  <c r="AF16" i="10"/>
  <c r="BI16" i="10"/>
  <c r="BC16" i="10"/>
  <c r="AX16" i="10"/>
  <c r="AS16" i="10"/>
  <c r="AM16" i="10"/>
  <c r="AH16" i="10"/>
  <c r="BG16" i="10"/>
  <c r="BB16" i="10"/>
  <c r="AW16" i="10"/>
  <c r="AQ16" i="10"/>
  <c r="AL16" i="10"/>
  <c r="AG16" i="10"/>
  <c r="BK16" i="10"/>
  <c r="BF16" i="10"/>
  <c r="BA16" i="10"/>
  <c r="AU16" i="10"/>
  <c r="AP16" i="10"/>
  <c r="AK16" i="10"/>
  <c r="AE16" i="10"/>
  <c r="AC16" i="10"/>
  <c r="AT16" i="10"/>
  <c r="BJ16" i="10"/>
  <c r="AO16" i="10"/>
  <c r="BE16" i="10"/>
  <c r="AI16" i="10"/>
  <c r="AY16" i="10"/>
  <c r="AD16" i="10"/>
  <c r="Z16" i="10"/>
  <c r="V16" i="10"/>
  <c r="R16" i="10"/>
  <c r="N16" i="10"/>
  <c r="J16" i="10"/>
  <c r="F16" i="10"/>
  <c r="AA16" i="10"/>
  <c r="O16" i="10"/>
  <c r="C16" i="10"/>
  <c r="Y16" i="10"/>
  <c r="U16" i="10"/>
  <c r="Q16" i="10"/>
  <c r="M16" i="10"/>
  <c r="I16" i="10"/>
  <c r="E16" i="10"/>
  <c r="W16" i="10"/>
  <c r="K16" i="10"/>
  <c r="X16" i="10"/>
  <c r="T16" i="10"/>
  <c r="P16" i="10"/>
  <c r="L16" i="10"/>
  <c r="H16" i="10"/>
  <c r="D16" i="10"/>
  <c r="S16" i="10"/>
  <c r="G16" i="10"/>
  <c r="BI5" i="10"/>
  <c r="BE5" i="10"/>
  <c r="BA5" i="10"/>
  <c r="AW5" i="10"/>
  <c r="AS5" i="10"/>
  <c r="AO5" i="10"/>
  <c r="AK5" i="10"/>
  <c r="AG5" i="10"/>
  <c r="BH5" i="10"/>
  <c r="BD5" i="10"/>
  <c r="AZ5" i="10"/>
  <c r="AV5" i="10"/>
  <c r="AR5" i="10"/>
  <c r="AN5" i="10"/>
  <c r="AJ5" i="10"/>
  <c r="AF5" i="10"/>
  <c r="AC5" i="10"/>
  <c r="BK5" i="10"/>
  <c r="BG5" i="10"/>
  <c r="BC5" i="10"/>
  <c r="AY5" i="10"/>
  <c r="AU5" i="10"/>
  <c r="AQ5" i="10"/>
  <c r="AM5" i="10"/>
  <c r="AI5" i="10"/>
  <c r="AE5" i="10"/>
  <c r="AX5" i="10"/>
  <c r="AH5" i="10"/>
  <c r="BJ5" i="10"/>
  <c r="AT5" i="10"/>
  <c r="AD5" i="10"/>
  <c r="BF5" i="10"/>
  <c r="AP5" i="10"/>
  <c r="BB5" i="10"/>
  <c r="Y5" i="10"/>
  <c r="U5" i="10"/>
  <c r="Q5" i="10"/>
  <c r="M5" i="10"/>
  <c r="I5" i="10"/>
  <c r="E5" i="10"/>
  <c r="R5" i="10"/>
  <c r="X5" i="10"/>
  <c r="T5" i="10"/>
  <c r="P5" i="10"/>
  <c r="L5" i="10"/>
  <c r="H5" i="10"/>
  <c r="D5" i="10"/>
  <c r="Z5" i="10"/>
  <c r="J5" i="10"/>
  <c r="AA5" i="10"/>
  <c r="W5" i="10"/>
  <c r="S5" i="10"/>
  <c r="O5" i="10"/>
  <c r="K5" i="10"/>
  <c r="G5" i="10"/>
  <c r="C5" i="10"/>
  <c r="AL5" i="10"/>
  <c r="V5" i="10"/>
  <c r="N5" i="10"/>
  <c r="F5" i="10"/>
  <c r="BJ21" i="10"/>
  <c r="BF21" i="10"/>
  <c r="BB21" i="10"/>
  <c r="AX21" i="10"/>
  <c r="AT21" i="10"/>
  <c r="AP21" i="10"/>
  <c r="AL21" i="10"/>
  <c r="AH21" i="10"/>
  <c r="AD21" i="10"/>
  <c r="BI21" i="10"/>
  <c r="BD21" i="10"/>
  <c r="AY21" i="10"/>
  <c r="AS21" i="10"/>
  <c r="AN21" i="10"/>
  <c r="AI21" i="10"/>
  <c r="BH21" i="10"/>
  <c r="BC21" i="10"/>
  <c r="AW21" i="10"/>
  <c r="AR21" i="10"/>
  <c r="AM21" i="10"/>
  <c r="AG21" i="10"/>
  <c r="AC21" i="10"/>
  <c r="BG21" i="10"/>
  <c r="BA21" i="10"/>
  <c r="AV21" i="10"/>
  <c r="AQ21" i="10"/>
  <c r="AK21" i="10"/>
  <c r="AF21" i="10"/>
  <c r="AU21" i="10"/>
  <c r="BK21" i="10"/>
  <c r="AO21" i="10"/>
  <c r="BE21" i="10"/>
  <c r="AJ21" i="10"/>
  <c r="AZ21" i="10"/>
  <c r="AE21" i="10"/>
  <c r="Y21" i="10"/>
  <c r="U21" i="10"/>
  <c r="Q21" i="10"/>
  <c r="M21" i="10"/>
  <c r="I21" i="10"/>
  <c r="E21" i="10"/>
  <c r="N21" i="10"/>
  <c r="X21" i="10"/>
  <c r="T21" i="10"/>
  <c r="P21" i="10"/>
  <c r="L21" i="10"/>
  <c r="H21" i="10"/>
  <c r="D21" i="10"/>
  <c r="V21" i="10"/>
  <c r="J21" i="10"/>
  <c r="AA21" i="10"/>
  <c r="W21" i="10"/>
  <c r="S21" i="10"/>
  <c r="O21" i="10"/>
  <c r="K21" i="10"/>
  <c r="G21" i="10"/>
  <c r="C21" i="10"/>
  <c r="Z21" i="10"/>
  <c r="R21" i="10"/>
  <c r="F21" i="10"/>
  <c r="BI2" i="14"/>
  <c r="BE2" i="14"/>
  <c r="BA2" i="14"/>
  <c r="AW2" i="14"/>
  <c r="AS2" i="14"/>
  <c r="AO2" i="14"/>
  <c r="AK2" i="14"/>
  <c r="AG2" i="14"/>
  <c r="BH2" i="14"/>
  <c r="BD2" i="14"/>
  <c r="AZ2" i="14"/>
  <c r="AV2" i="14"/>
  <c r="AR2" i="14"/>
  <c r="AN2" i="14"/>
  <c r="AJ2" i="14"/>
  <c r="AF2" i="14"/>
  <c r="AC2" i="14"/>
  <c r="BK2" i="14"/>
  <c r="BG2" i="14"/>
  <c r="BC2" i="14"/>
  <c r="AY2" i="14"/>
  <c r="AU2" i="14"/>
  <c r="AQ2" i="14"/>
  <c r="AM2" i="14"/>
  <c r="AI2" i="14"/>
  <c r="AE2" i="14"/>
  <c r="AX2" i="14"/>
  <c r="AH2" i="14"/>
  <c r="BJ2" i="14"/>
  <c r="AT2" i="14"/>
  <c r="AD2" i="14"/>
  <c r="BF2" i="14"/>
  <c r="AP2" i="14"/>
  <c r="BB2" i="14"/>
  <c r="AL2" i="14"/>
  <c r="W2" i="14"/>
  <c r="S2" i="14"/>
  <c r="O2" i="14"/>
  <c r="K2" i="14"/>
  <c r="G2" i="14"/>
  <c r="C2" i="14"/>
  <c r="AA2" i="14"/>
  <c r="Z2" i="14"/>
  <c r="V2" i="14"/>
  <c r="R2" i="14"/>
  <c r="N2" i="14"/>
  <c r="J2" i="14"/>
  <c r="F2" i="14"/>
  <c r="T2" i="14"/>
  <c r="P2" i="14"/>
  <c r="D2" i="14"/>
  <c r="Y2" i="14"/>
  <c r="U2" i="14"/>
  <c r="Q2" i="14"/>
  <c r="M2" i="14"/>
  <c r="I2" i="14"/>
  <c r="E2" i="14"/>
  <c r="X2" i="14"/>
  <c r="L2" i="14"/>
  <c r="H2" i="14"/>
  <c r="AB16" i="14"/>
  <c r="AB5" i="14"/>
  <c r="AB21" i="14"/>
  <c r="AB10" i="14"/>
  <c r="AB26" i="14"/>
  <c r="AB11" i="14"/>
  <c r="AB27" i="14"/>
  <c r="BK30" i="6"/>
  <c r="BG30" i="6"/>
  <c r="BC30" i="6"/>
  <c r="AY30" i="6"/>
  <c r="AU30" i="6"/>
  <c r="AQ30" i="6"/>
  <c r="AM30" i="6"/>
  <c r="AI30" i="6"/>
  <c r="AE30" i="6"/>
  <c r="BI30" i="6"/>
  <c r="BE30" i="6"/>
  <c r="BA30" i="6"/>
  <c r="AW30" i="6"/>
  <c r="AS30" i="6"/>
  <c r="AO30" i="6"/>
  <c r="AK30" i="6"/>
  <c r="AG30" i="6"/>
  <c r="BD30" i="6"/>
  <c r="AV30" i="6"/>
  <c r="AN30" i="6"/>
  <c r="AF30" i="6"/>
  <c r="BF30" i="6"/>
  <c r="AX30" i="6"/>
  <c r="AP30" i="6"/>
  <c r="AH30" i="6"/>
  <c r="AZ30" i="6"/>
  <c r="AJ30" i="6"/>
  <c r="BJ30" i="6"/>
  <c r="AT30" i="6"/>
  <c r="AD30" i="6"/>
  <c r="BB30" i="6"/>
  <c r="AL30" i="6"/>
  <c r="BH30" i="6"/>
  <c r="AR30" i="6"/>
  <c r="Y30" i="6"/>
  <c r="U30" i="6"/>
  <c r="Q30" i="6"/>
  <c r="M30" i="6"/>
  <c r="I30" i="6"/>
  <c r="E30" i="6"/>
  <c r="X30" i="6"/>
  <c r="T30" i="6"/>
  <c r="P30" i="6"/>
  <c r="L30" i="6"/>
  <c r="H30" i="6"/>
  <c r="D30" i="6"/>
  <c r="AA30" i="6"/>
  <c r="S30" i="6"/>
  <c r="K30" i="6"/>
  <c r="C30" i="6"/>
  <c r="AC30" i="6"/>
  <c r="Z30" i="6"/>
  <c r="R30" i="6"/>
  <c r="J30" i="6"/>
  <c r="W30" i="6"/>
  <c r="O30" i="6"/>
  <c r="G30" i="6"/>
  <c r="F30" i="6"/>
  <c r="V30" i="6"/>
  <c r="N30" i="6"/>
  <c r="AB8" i="6"/>
  <c r="T11" i="5"/>
  <c r="AB24" i="6"/>
  <c r="T27" i="5"/>
  <c r="AB12" i="6"/>
  <c r="T16" i="5"/>
  <c r="AB10" i="6"/>
  <c r="T15" i="5"/>
  <c r="AB28" i="6"/>
  <c r="T31" i="5"/>
  <c r="AB17" i="6"/>
  <c r="T20" i="5"/>
  <c r="T19" i="5"/>
  <c r="AB5" i="6"/>
  <c r="T8" i="5"/>
  <c r="T24" i="5"/>
  <c r="AB4" i="6"/>
  <c r="T7" i="5"/>
  <c r="AB20" i="6"/>
  <c r="T23" i="5"/>
  <c r="T12" i="5"/>
  <c r="AB14" i="7"/>
  <c r="AB14" i="13"/>
  <c r="AB3" i="7"/>
  <c r="AB3" i="13"/>
  <c r="AB19" i="7"/>
  <c r="AB19" i="13"/>
  <c r="AB8" i="7"/>
  <c r="AB8" i="13"/>
  <c r="AB24" i="7"/>
  <c r="AB24" i="13"/>
  <c r="AB12" i="7"/>
  <c r="AB12" i="13"/>
  <c r="AB29" i="7"/>
  <c r="AB29" i="13"/>
  <c r="AB2" i="7"/>
  <c r="AB18" i="7"/>
  <c r="AB18" i="13"/>
  <c r="AB7" i="7"/>
  <c r="AB7" i="13"/>
  <c r="AB23" i="7"/>
  <c r="AB23" i="13"/>
  <c r="AB10" i="7"/>
  <c r="AB10" i="13"/>
  <c r="AB28" i="7"/>
  <c r="AB28" i="13"/>
  <c r="AB17" i="7"/>
  <c r="AB17" i="13"/>
  <c r="AB6" i="7"/>
  <c r="AB6" i="13"/>
  <c r="AB22" i="7"/>
  <c r="AB22" i="13"/>
  <c r="AB13" i="7"/>
  <c r="AB13" i="13"/>
  <c r="AB27" i="7"/>
  <c r="AB27" i="13"/>
  <c r="AB16" i="7"/>
  <c r="AB16" i="13"/>
  <c r="AB5" i="7"/>
  <c r="AB5" i="13"/>
  <c r="AB21" i="7"/>
  <c r="AB21" i="13"/>
  <c r="AB11" i="7"/>
  <c r="AB11" i="13"/>
  <c r="AB26" i="7"/>
  <c r="AB26" i="13"/>
  <c r="AB15" i="7"/>
  <c r="AB15" i="13"/>
  <c r="AB4" i="7"/>
  <c r="AB4" i="13"/>
  <c r="AB20" i="7"/>
  <c r="AB20" i="13"/>
  <c r="AB9" i="7"/>
  <c r="AB9" i="13"/>
  <c r="AB25" i="7"/>
  <c r="AB25" i="13"/>
  <c r="AB6" i="6"/>
  <c r="AB22" i="6"/>
  <c r="AB13" i="6"/>
  <c r="AB27" i="6"/>
  <c r="AB16" i="6"/>
  <c r="AB21" i="6"/>
  <c r="AB2" i="6"/>
  <c r="AB18" i="6"/>
  <c r="AB7" i="6"/>
  <c r="AB23" i="6"/>
  <c r="AB11" i="6"/>
  <c r="AB26" i="6"/>
  <c r="AB15" i="6"/>
  <c r="AB9" i="6"/>
  <c r="AB25" i="6"/>
  <c r="AB14" i="6"/>
  <c r="AB3" i="6"/>
  <c r="AB19" i="6"/>
  <c r="AB29" i="6"/>
  <c r="H20" i="2" l="1"/>
  <c r="I20" i="4"/>
  <c r="F11" i="2"/>
  <c r="G11" i="4"/>
  <c r="Q8" i="2"/>
  <c r="R8" i="4"/>
  <c r="K14" i="2"/>
  <c r="L14" i="4"/>
  <c r="G27" i="2"/>
  <c r="H27" i="4"/>
  <c r="G29" i="2"/>
  <c r="H29" i="4"/>
  <c r="Q19" i="2"/>
  <c r="R19" i="4"/>
  <c r="P23" i="2"/>
  <c r="Q23" i="4"/>
  <c r="F25" i="2"/>
  <c r="G25" i="4"/>
  <c r="F26" i="2"/>
  <c r="G26" i="4"/>
  <c r="J9" i="2"/>
  <c r="K17" i="2"/>
  <c r="K17" i="4" s="1"/>
  <c r="K9" i="4"/>
  <c r="T14" i="2"/>
  <c r="U14" i="4"/>
  <c r="G15" i="2"/>
  <c r="H15" i="4"/>
  <c r="U17" i="2"/>
  <c r="U17" i="4" s="1"/>
  <c r="U9" i="4"/>
  <c r="G12" i="2"/>
  <c r="H12" i="4"/>
  <c r="F10" i="2"/>
  <c r="G10" i="4"/>
  <c r="R4" i="2"/>
  <c r="S4" i="4"/>
  <c r="H24" i="2"/>
  <c r="I24" i="4"/>
  <c r="Q6" i="2"/>
  <c r="R6" i="4"/>
  <c r="Q7" i="2"/>
  <c r="R7" i="4"/>
  <c r="F16" i="2"/>
  <c r="G16" i="4"/>
  <c r="G5" i="2"/>
  <c r="H5" i="4"/>
  <c r="G13" i="2"/>
  <c r="H13" i="4"/>
  <c r="G22" i="2"/>
  <c r="H22" i="4"/>
  <c r="R18" i="2"/>
  <c r="S18" i="4"/>
  <c r="F2" i="2"/>
  <c r="G30" i="2"/>
  <c r="G30" i="4" s="1"/>
  <c r="G2" i="4"/>
  <c r="T16" i="2"/>
  <c r="U16" i="4"/>
  <c r="F28" i="2"/>
  <c r="G28" i="4"/>
  <c r="F21" i="2"/>
  <c r="G21" i="4"/>
  <c r="Z318" i="19"/>
  <c r="Z345" i="19"/>
  <c r="Z485" i="19"/>
  <c r="Z404" i="19"/>
  <c r="Z263" i="19"/>
  <c r="AB236" i="19"/>
  <c r="AK236" i="19"/>
  <c r="AK512" i="19"/>
  <c r="AA318" i="19"/>
  <c r="Z124" i="19"/>
  <c r="AB345" i="19"/>
  <c r="Z430" i="19"/>
  <c r="AK13" i="19"/>
  <c r="AB180" i="19"/>
  <c r="AK180" i="19"/>
  <c r="Z458" i="19"/>
  <c r="AB96" i="19"/>
  <c r="AK96" i="19"/>
  <c r="AA96" i="19"/>
  <c r="AB291" i="19"/>
  <c r="Z151" i="19"/>
  <c r="Z207" i="19"/>
  <c r="AK372" i="19"/>
  <c r="AB372" i="19"/>
  <c r="Z236" i="19"/>
  <c r="AA512" i="19"/>
  <c r="Z180" i="19"/>
  <c r="AK458" i="19"/>
  <c r="Z96" i="19"/>
  <c r="AK291" i="19"/>
  <c r="AB485" i="19"/>
  <c r="AK485" i="19"/>
  <c r="AA485" i="19"/>
  <c r="AK404" i="19"/>
  <c r="AB404" i="19"/>
  <c r="AA404" i="19"/>
  <c r="AB263" i="19"/>
  <c r="AK263" i="19"/>
  <c r="AA263" i="19"/>
  <c r="AA236" i="19"/>
  <c r="AK318" i="19"/>
  <c r="AK40" i="19"/>
  <c r="AB124" i="19"/>
  <c r="AB430" i="19"/>
  <c r="AK430" i="19"/>
  <c r="Z13" i="19"/>
  <c r="AA180" i="19"/>
  <c r="AB458" i="19"/>
  <c r="AA458" i="19"/>
  <c r="Z67" i="19"/>
  <c r="AB151" i="19"/>
  <c r="AK151" i="19"/>
  <c r="AB207" i="19"/>
  <c r="AA207" i="19"/>
  <c r="AB512" i="19"/>
  <c r="AB318" i="19"/>
  <c r="AA40" i="19"/>
  <c r="Z291" i="19"/>
  <c r="AA67" i="19"/>
  <c r="AK207" i="19"/>
  <c r="AA372" i="19"/>
  <c r="Z512" i="19"/>
  <c r="Z40" i="19"/>
  <c r="AB40" i="19"/>
  <c r="AK124" i="19"/>
  <c r="AA124" i="19"/>
  <c r="AA345" i="19"/>
  <c r="AK345" i="19"/>
  <c r="AA430" i="19"/>
  <c r="AB13" i="19"/>
  <c r="AA13" i="19"/>
  <c r="AA291" i="19"/>
  <c r="AB67" i="19"/>
  <c r="AK67" i="19"/>
  <c r="AA151" i="19"/>
  <c r="Z372" i="19"/>
  <c r="F432" i="19"/>
  <c r="F69" i="19"/>
  <c r="AE485" i="19"/>
  <c r="E486" i="19"/>
  <c r="F514" i="19"/>
  <c r="F374" i="19"/>
  <c r="AE318" i="19"/>
  <c r="E319" i="19"/>
  <c r="AE512" i="19"/>
  <c r="E513" i="19"/>
  <c r="F238" i="19"/>
  <c r="F320" i="19"/>
  <c r="F42" i="19"/>
  <c r="F15" i="19"/>
  <c r="F182" i="19"/>
  <c r="F98" i="19"/>
  <c r="F293" i="19"/>
  <c r="F209" i="19"/>
  <c r="E346" i="19"/>
  <c r="AE345" i="19"/>
  <c r="AE292" i="19"/>
  <c r="E293" i="19"/>
  <c r="F126" i="19"/>
  <c r="F347" i="19"/>
  <c r="E406" i="19"/>
  <c r="AE405" i="19"/>
  <c r="F487" i="19"/>
  <c r="F406" i="19"/>
  <c r="AE430" i="19"/>
  <c r="E431" i="19"/>
  <c r="F265" i="19"/>
  <c r="AE265" i="19"/>
  <c r="E266" i="19"/>
  <c r="AE372" i="19"/>
  <c r="E373" i="19"/>
  <c r="AE458" i="19"/>
  <c r="E459" i="19"/>
  <c r="F460" i="19"/>
  <c r="F153" i="19"/>
  <c r="J54" i="16"/>
  <c r="I55" i="16"/>
  <c r="Y11" i="16"/>
  <c r="Z11" i="16"/>
  <c r="X12" i="16"/>
  <c r="A1375" i="15"/>
  <c r="B1376" i="15"/>
  <c r="A1685" i="15"/>
  <c r="B1686" i="15"/>
  <c r="A1807" i="15"/>
  <c r="B1808" i="15"/>
  <c r="A74" i="15"/>
  <c r="B75" i="15"/>
  <c r="A2062" i="15"/>
  <c r="B2063" i="15"/>
  <c r="A2514" i="15"/>
  <c r="B2515" i="15"/>
  <c r="A2482" i="15"/>
  <c r="B2483" i="15"/>
  <c r="B1191" i="15"/>
  <c r="A1190" i="15"/>
  <c r="B1064" i="15"/>
  <c r="A1063" i="15"/>
  <c r="A1969" i="15"/>
  <c r="B1970" i="15"/>
  <c r="B1343" i="15"/>
  <c r="A1342" i="15"/>
  <c r="A2772" i="15"/>
  <c r="B2773" i="15"/>
  <c r="B1591" i="15"/>
  <c r="A1590" i="15"/>
  <c r="A2223" i="15"/>
  <c r="B2224" i="15"/>
  <c r="B2642" i="15"/>
  <c r="A2641" i="15"/>
  <c r="A1435" i="15"/>
  <c r="B1436" i="15"/>
  <c r="B1407" i="15"/>
  <c r="A1406" i="15"/>
  <c r="A1281" i="15"/>
  <c r="B1282" i="15"/>
  <c r="B1653" i="15"/>
  <c r="A1652" i="15"/>
  <c r="A538" i="15"/>
  <c r="B539" i="15"/>
  <c r="A322" i="15"/>
  <c r="B323" i="15"/>
  <c r="A1777" i="15"/>
  <c r="B1778" i="15"/>
  <c r="A290" i="15"/>
  <c r="B291" i="15"/>
  <c r="A258" i="15"/>
  <c r="B259" i="15"/>
  <c r="A1529" i="15"/>
  <c r="B1530" i="15"/>
  <c r="B2706" i="15"/>
  <c r="A2705" i="15"/>
  <c r="A228" i="15"/>
  <c r="B229" i="15"/>
  <c r="A2674" i="15"/>
  <c r="B2675" i="15"/>
  <c r="B878" i="15"/>
  <c r="A877" i="15"/>
  <c r="A412" i="15"/>
  <c r="B413" i="15"/>
  <c r="A102" i="15"/>
  <c r="B103" i="15"/>
  <c r="A444" i="15"/>
  <c r="B445" i="15"/>
  <c r="A134" i="15"/>
  <c r="B135" i="15"/>
  <c r="B1719" i="15"/>
  <c r="A1718" i="15"/>
  <c r="B788" i="15"/>
  <c r="A787" i="15"/>
  <c r="A2095" i="15"/>
  <c r="B2096" i="15"/>
  <c r="A1871" i="15"/>
  <c r="B1872" i="15"/>
  <c r="B910" i="15"/>
  <c r="A909" i="15"/>
  <c r="A2159" i="15"/>
  <c r="B2160" i="15"/>
  <c r="B1002" i="15"/>
  <c r="A1001" i="15"/>
  <c r="B1623" i="15"/>
  <c r="A1622" i="15"/>
  <c r="B196" i="15"/>
  <c r="A195" i="15"/>
  <c r="A506" i="15"/>
  <c r="B507" i="15"/>
  <c r="A1249" i="15"/>
  <c r="B1250" i="15"/>
  <c r="B2000" i="15"/>
  <c r="A1999" i="15"/>
  <c r="A570" i="15"/>
  <c r="B571" i="15"/>
  <c r="B2354" i="15"/>
  <c r="A2353" i="15"/>
  <c r="A1467" i="15"/>
  <c r="B1468" i="15"/>
  <c r="A2610" i="15"/>
  <c r="B2611" i="15"/>
  <c r="A1745" i="15"/>
  <c r="B1746" i="15"/>
  <c r="A1900" i="15"/>
  <c r="B1901" i="15"/>
  <c r="A1938" i="15"/>
  <c r="B1939" i="15"/>
  <c r="B2578" i="15"/>
  <c r="A2577" i="15"/>
  <c r="B851" i="15"/>
  <c r="A850" i="15"/>
  <c r="A2286" i="15"/>
  <c r="B2287" i="15"/>
  <c r="A818" i="15"/>
  <c r="B819" i="15"/>
  <c r="A1127" i="15"/>
  <c r="B1128" i="15"/>
  <c r="A2738" i="15"/>
  <c r="B2739" i="15"/>
  <c r="A754" i="15"/>
  <c r="B755" i="15"/>
  <c r="A2126" i="15"/>
  <c r="B2127" i="15"/>
  <c r="A726" i="15"/>
  <c r="B727" i="15"/>
  <c r="A1159" i="15"/>
  <c r="B1160" i="15"/>
  <c r="A2418" i="15"/>
  <c r="B2419" i="15"/>
  <c r="A664" i="15"/>
  <c r="B665" i="15"/>
  <c r="B940" i="15"/>
  <c r="A939" i="15"/>
  <c r="B1034" i="15"/>
  <c r="A1033" i="15"/>
  <c r="A2190" i="15"/>
  <c r="B2191" i="15"/>
  <c r="A598" i="15"/>
  <c r="B599" i="15"/>
  <c r="A1095" i="15"/>
  <c r="B1096" i="15"/>
  <c r="A476" i="15"/>
  <c r="B477" i="15"/>
  <c r="A2030" i="15"/>
  <c r="B2031" i="15"/>
  <c r="A2546" i="15"/>
  <c r="B2547" i="15"/>
  <c r="A1311" i="15"/>
  <c r="B1312" i="15"/>
  <c r="A1839" i="15"/>
  <c r="B1840" i="15"/>
  <c r="A350" i="15"/>
  <c r="B351" i="15"/>
  <c r="A1221" i="15"/>
  <c r="B1222" i="15"/>
  <c r="A1497" i="15"/>
  <c r="B1498" i="15"/>
  <c r="A692" i="15"/>
  <c r="B693" i="15"/>
  <c r="A12" i="15"/>
  <c r="B13" i="15"/>
  <c r="A42" i="15"/>
  <c r="B43" i="15"/>
  <c r="A382" i="15"/>
  <c r="B383" i="15"/>
  <c r="A2254" i="15"/>
  <c r="B2255" i="15"/>
  <c r="A1559" i="15"/>
  <c r="B1560" i="15"/>
  <c r="A2318" i="15"/>
  <c r="B2319" i="15"/>
  <c r="A164" i="15"/>
  <c r="B165" i="15"/>
  <c r="A2386" i="15"/>
  <c r="B2387" i="15"/>
  <c r="A2450" i="15"/>
  <c r="B2451" i="15"/>
  <c r="A630" i="15"/>
  <c r="B631" i="15"/>
  <c r="B972" i="15"/>
  <c r="A971" i="15"/>
  <c r="AV30" i="10"/>
  <c r="AF30" i="10"/>
  <c r="AQ30" i="10"/>
  <c r="BF30" i="10"/>
  <c r="AK30" i="10"/>
  <c r="AY30" i="10"/>
  <c r="AD30" i="10"/>
  <c r="AH30" i="10"/>
  <c r="AA30" i="10"/>
  <c r="K30" i="10"/>
  <c r="T30" i="10"/>
  <c r="X30" i="10"/>
  <c r="Z30" i="10"/>
  <c r="Q30" i="10"/>
  <c r="J30" i="10"/>
  <c r="BD30" i="10"/>
  <c r="BB30" i="10"/>
  <c r="AU30" i="10"/>
  <c r="BJ30" i="10"/>
  <c r="AM30" i="10"/>
  <c r="AC30" i="10"/>
  <c r="S30" i="10"/>
  <c r="I30" i="10"/>
  <c r="M30" i="10"/>
  <c r="F30" i="10"/>
  <c r="BH30" i="10"/>
  <c r="AR30" i="10"/>
  <c r="BG30" i="10"/>
  <c r="AL30" i="10"/>
  <c r="BA30" i="10"/>
  <c r="AE30" i="10"/>
  <c r="AT30" i="10"/>
  <c r="BI30" i="10"/>
  <c r="AX30" i="10"/>
  <c r="W30" i="10"/>
  <c r="G30" i="10"/>
  <c r="N30" i="10"/>
  <c r="R30" i="10"/>
  <c r="P30" i="10"/>
  <c r="L30" i="10"/>
  <c r="AN30" i="10"/>
  <c r="AG30" i="10"/>
  <c r="AO30" i="10"/>
  <c r="C30" i="10"/>
  <c r="E30" i="10"/>
  <c r="AZ30" i="10"/>
  <c r="AJ30" i="10"/>
  <c r="AW30" i="10"/>
  <c r="BK30" i="10"/>
  <c r="AP30" i="10"/>
  <c r="BE30" i="10"/>
  <c r="AI30" i="10"/>
  <c r="BC30" i="10"/>
  <c r="AS30" i="10"/>
  <c r="O30" i="10"/>
  <c r="Y30" i="10"/>
  <c r="D30" i="10"/>
  <c r="H30" i="10"/>
  <c r="V30" i="10"/>
  <c r="U30" i="10"/>
  <c r="BK3" i="6"/>
  <c r="BG3" i="6"/>
  <c r="BC3" i="6"/>
  <c r="AY3" i="6"/>
  <c r="AU3" i="6"/>
  <c r="AQ3" i="6"/>
  <c r="AM3" i="6"/>
  <c r="AI3" i="6"/>
  <c r="AE3" i="6"/>
  <c r="BJ3" i="6"/>
  <c r="BF3" i="6"/>
  <c r="BB3" i="6"/>
  <c r="AX3" i="6"/>
  <c r="AT3" i="6"/>
  <c r="AP3" i="6"/>
  <c r="AL3" i="6"/>
  <c r="AH3" i="6"/>
  <c r="AD3" i="6"/>
  <c r="BH3" i="6"/>
  <c r="BD3" i="6"/>
  <c r="AZ3" i="6"/>
  <c r="AV3" i="6"/>
  <c r="AR3" i="6"/>
  <c r="AN3" i="6"/>
  <c r="AJ3" i="6"/>
  <c r="AF3" i="6"/>
  <c r="BI3" i="6"/>
  <c r="AS3" i="6"/>
  <c r="BE3" i="6"/>
  <c r="AO3" i="6"/>
  <c r="AW3" i="6"/>
  <c r="AG3" i="6"/>
  <c r="AK3" i="6"/>
  <c r="BA3" i="6"/>
  <c r="AC3" i="6"/>
  <c r="X3" i="6"/>
  <c r="T3" i="6"/>
  <c r="P3" i="6"/>
  <c r="L3" i="6"/>
  <c r="H3" i="6"/>
  <c r="D3" i="6"/>
  <c r="AA3" i="6"/>
  <c r="W3" i="6"/>
  <c r="S3" i="6"/>
  <c r="O3" i="6"/>
  <c r="K3" i="6"/>
  <c r="G3" i="6"/>
  <c r="C3" i="6"/>
  <c r="Z3" i="6"/>
  <c r="V3" i="6"/>
  <c r="R3" i="6"/>
  <c r="N3" i="6"/>
  <c r="J3" i="6"/>
  <c r="F3" i="6"/>
  <c r="U3" i="6"/>
  <c r="E3" i="6"/>
  <c r="Q3" i="6"/>
  <c r="M3" i="6"/>
  <c r="I3" i="6"/>
  <c r="Y3" i="6"/>
  <c r="BJ16" i="6"/>
  <c r="BF16" i="6"/>
  <c r="BB16" i="6"/>
  <c r="AX16" i="6"/>
  <c r="AT16" i="6"/>
  <c r="AP16" i="6"/>
  <c r="AL16" i="6"/>
  <c r="AH16" i="6"/>
  <c r="AD16" i="6"/>
  <c r="BG16" i="6"/>
  <c r="BA16" i="6"/>
  <c r="AV16" i="6"/>
  <c r="AQ16" i="6"/>
  <c r="AK16" i="6"/>
  <c r="AF16" i="6"/>
  <c r="BK16" i="6"/>
  <c r="BE16" i="6"/>
  <c r="AZ16" i="6"/>
  <c r="AU16" i="6"/>
  <c r="AO16" i="6"/>
  <c r="AJ16" i="6"/>
  <c r="AE16" i="6"/>
  <c r="BH16" i="6"/>
  <c r="BC16" i="6"/>
  <c r="AW16" i="6"/>
  <c r="AR16" i="6"/>
  <c r="AM16" i="6"/>
  <c r="AG16" i="6"/>
  <c r="AY16" i="6"/>
  <c r="AS16" i="6"/>
  <c r="BD16" i="6"/>
  <c r="AI16" i="6"/>
  <c r="BI16" i="6"/>
  <c r="AN16" i="6"/>
  <c r="AC16" i="6"/>
  <c r="AA16" i="6"/>
  <c r="W16" i="6"/>
  <c r="S16" i="6"/>
  <c r="O16" i="6"/>
  <c r="K16" i="6"/>
  <c r="G16" i="6"/>
  <c r="C16" i="6"/>
  <c r="Z16" i="6"/>
  <c r="V16" i="6"/>
  <c r="R16" i="6"/>
  <c r="N16" i="6"/>
  <c r="J16" i="6"/>
  <c r="F16" i="6"/>
  <c r="Y16" i="6"/>
  <c r="U16" i="6"/>
  <c r="Q16" i="6"/>
  <c r="M16" i="6"/>
  <c r="I16" i="6"/>
  <c r="E16" i="6"/>
  <c r="P16" i="6"/>
  <c r="L16" i="6"/>
  <c r="X16" i="6"/>
  <c r="H16" i="6"/>
  <c r="D16" i="6"/>
  <c r="T16" i="6"/>
  <c r="BH4" i="7"/>
  <c r="BD4" i="7"/>
  <c r="AZ4" i="7"/>
  <c r="AV4" i="7"/>
  <c r="AR4" i="7"/>
  <c r="AN4" i="7"/>
  <c r="AJ4" i="7"/>
  <c r="AF4" i="7"/>
  <c r="BI4" i="7"/>
  <c r="BC4" i="7"/>
  <c r="AX4" i="7"/>
  <c r="AS4" i="7"/>
  <c r="AM4" i="7"/>
  <c r="AH4" i="7"/>
  <c r="BK4" i="7"/>
  <c r="BF4" i="7"/>
  <c r="BA4" i="7"/>
  <c r="AU4" i="7"/>
  <c r="AP4" i="7"/>
  <c r="AK4" i="7"/>
  <c r="AE4" i="7"/>
  <c r="BE4" i="7"/>
  <c r="AT4" i="7"/>
  <c r="AI4" i="7"/>
  <c r="BJ4" i="7"/>
  <c r="AY4" i="7"/>
  <c r="AO4" i="7"/>
  <c r="AD4" i="7"/>
  <c r="BG4" i="7"/>
  <c r="AL4" i="7"/>
  <c r="AW4" i="7"/>
  <c r="AQ4" i="7"/>
  <c r="BB4" i="7"/>
  <c r="AG4" i="7"/>
  <c r="AC4" i="7"/>
  <c r="AA4" i="7"/>
  <c r="W4" i="7"/>
  <c r="S4" i="7"/>
  <c r="O4" i="7"/>
  <c r="K4" i="7"/>
  <c r="G4" i="7"/>
  <c r="C4" i="7"/>
  <c r="Z4" i="7"/>
  <c r="U4" i="7"/>
  <c r="P4" i="7"/>
  <c r="J4" i="7"/>
  <c r="E4" i="7"/>
  <c r="Y4" i="7"/>
  <c r="T4" i="7"/>
  <c r="N4" i="7"/>
  <c r="I4" i="7"/>
  <c r="D4" i="7"/>
  <c r="X4" i="7"/>
  <c r="R4" i="7"/>
  <c r="M4" i="7"/>
  <c r="H4" i="7"/>
  <c r="F4" i="7"/>
  <c r="V4" i="7"/>
  <c r="Q4" i="7"/>
  <c r="L4" i="7"/>
  <c r="BK16" i="7"/>
  <c r="BG16" i="7"/>
  <c r="BC16" i="7"/>
  <c r="AY16" i="7"/>
  <c r="AU16" i="7"/>
  <c r="AQ16" i="7"/>
  <c r="AM16" i="7"/>
  <c r="AI16" i="7"/>
  <c r="AE16" i="7"/>
  <c r="BI16" i="7"/>
  <c r="BE16" i="7"/>
  <c r="BA16" i="7"/>
  <c r="AW16" i="7"/>
  <c r="AS16" i="7"/>
  <c r="AO16" i="7"/>
  <c r="AK16" i="7"/>
  <c r="AG16" i="7"/>
  <c r="BJ16" i="7"/>
  <c r="BB16" i="7"/>
  <c r="AT16" i="7"/>
  <c r="AL16" i="7"/>
  <c r="AD16" i="7"/>
  <c r="BF16" i="7"/>
  <c r="AX16" i="7"/>
  <c r="AP16" i="7"/>
  <c r="AH16" i="7"/>
  <c r="AV16" i="7"/>
  <c r="AF16" i="7"/>
  <c r="BD16" i="7"/>
  <c r="AN16" i="7"/>
  <c r="AJ16" i="7"/>
  <c r="AZ16" i="7"/>
  <c r="AR16" i="7"/>
  <c r="BH16" i="7"/>
  <c r="AC16" i="7"/>
  <c r="AA16" i="7"/>
  <c r="W16" i="7"/>
  <c r="S16" i="7"/>
  <c r="O16" i="7"/>
  <c r="K16" i="7"/>
  <c r="G16" i="7"/>
  <c r="C16" i="7"/>
  <c r="Z16" i="7"/>
  <c r="V16" i="7"/>
  <c r="R16" i="7"/>
  <c r="N16" i="7"/>
  <c r="J16" i="7"/>
  <c r="F16" i="7"/>
  <c r="Y16" i="7"/>
  <c r="U16" i="7"/>
  <c r="Q16" i="7"/>
  <c r="M16" i="7"/>
  <c r="I16" i="7"/>
  <c r="E16" i="7"/>
  <c r="T16" i="7"/>
  <c r="D16" i="7"/>
  <c r="P16" i="7"/>
  <c r="L16" i="7"/>
  <c r="X16" i="7"/>
  <c r="H16" i="7"/>
  <c r="BK28" i="7"/>
  <c r="BG28" i="7"/>
  <c r="BC28" i="7"/>
  <c r="AY28" i="7"/>
  <c r="AU28" i="7"/>
  <c r="AQ28" i="7"/>
  <c r="AM28" i="7"/>
  <c r="AI28" i="7"/>
  <c r="AE28" i="7"/>
  <c r="BJ28" i="7"/>
  <c r="BF28" i="7"/>
  <c r="BB28" i="7"/>
  <c r="AX28" i="7"/>
  <c r="AT28" i="7"/>
  <c r="AP28" i="7"/>
  <c r="AL28" i="7"/>
  <c r="BH28" i="7"/>
  <c r="BD28" i="7"/>
  <c r="AZ28" i="7"/>
  <c r="AV28" i="7"/>
  <c r="AR28" i="7"/>
  <c r="AN28" i="7"/>
  <c r="AJ28" i="7"/>
  <c r="AF28" i="7"/>
  <c r="BA28" i="7"/>
  <c r="AK28" i="7"/>
  <c r="AW28" i="7"/>
  <c r="AH28" i="7"/>
  <c r="BE28" i="7"/>
  <c r="AO28" i="7"/>
  <c r="AD28" i="7"/>
  <c r="AS28" i="7"/>
  <c r="BI28" i="7"/>
  <c r="AG28" i="7"/>
  <c r="AC28" i="7"/>
  <c r="AA28" i="7"/>
  <c r="W28" i="7"/>
  <c r="S28" i="7"/>
  <c r="O28" i="7"/>
  <c r="K28" i="7"/>
  <c r="G28" i="7"/>
  <c r="C28" i="7"/>
  <c r="Z28" i="7"/>
  <c r="V28" i="7"/>
  <c r="R28" i="7"/>
  <c r="N28" i="7"/>
  <c r="J28" i="7"/>
  <c r="F28" i="7"/>
  <c r="Y28" i="7"/>
  <c r="U28" i="7"/>
  <c r="Q28" i="7"/>
  <c r="M28" i="7"/>
  <c r="I28" i="7"/>
  <c r="E28" i="7"/>
  <c r="X28" i="7"/>
  <c r="H28" i="7"/>
  <c r="T28" i="7"/>
  <c r="D28" i="7"/>
  <c r="P28" i="7"/>
  <c r="L28" i="7"/>
  <c r="BI12" i="13"/>
  <c r="BE12" i="13"/>
  <c r="BA12" i="13"/>
  <c r="AW12" i="13"/>
  <c r="AS12" i="13"/>
  <c r="AO12" i="13"/>
  <c r="AK12" i="13"/>
  <c r="AG12" i="13"/>
  <c r="BK12" i="13"/>
  <c r="BG12" i="13"/>
  <c r="BC12" i="13"/>
  <c r="AY12" i="13"/>
  <c r="AU12" i="13"/>
  <c r="AQ12" i="13"/>
  <c r="AM12" i="13"/>
  <c r="AI12" i="13"/>
  <c r="AE12" i="13"/>
  <c r="BF12" i="13"/>
  <c r="AX12" i="13"/>
  <c r="AP12" i="13"/>
  <c r="AH12" i="13"/>
  <c r="BJ12" i="13"/>
  <c r="AZ12" i="13"/>
  <c r="AN12" i="13"/>
  <c r="AD12" i="13"/>
  <c r="BH12" i="13"/>
  <c r="AV12" i="13"/>
  <c r="AL12" i="13"/>
  <c r="BD12" i="13"/>
  <c r="AT12" i="13"/>
  <c r="AJ12" i="13"/>
  <c r="BB12" i="13"/>
  <c r="AR12" i="13"/>
  <c r="AA12" i="13"/>
  <c r="W12" i="13"/>
  <c r="S12" i="13"/>
  <c r="O12" i="13"/>
  <c r="K12" i="13"/>
  <c r="G12" i="13"/>
  <c r="C12" i="13"/>
  <c r="AF12" i="13"/>
  <c r="AC12" i="13"/>
  <c r="V12" i="13"/>
  <c r="Q12" i="13"/>
  <c r="L12" i="13"/>
  <c r="F12" i="13"/>
  <c r="Z12" i="13"/>
  <c r="U12" i="13"/>
  <c r="P12" i="13"/>
  <c r="J12" i="13"/>
  <c r="E12" i="13"/>
  <c r="Y12" i="13"/>
  <c r="T12" i="13"/>
  <c r="N12" i="13"/>
  <c r="I12" i="13"/>
  <c r="D12" i="13"/>
  <c r="R12" i="13"/>
  <c r="M12" i="13"/>
  <c r="H12" i="13"/>
  <c r="X12" i="13"/>
  <c r="BI4" i="6"/>
  <c r="BE4" i="6"/>
  <c r="BA4" i="6"/>
  <c r="AW4" i="6"/>
  <c r="AS4" i="6"/>
  <c r="AO4" i="6"/>
  <c r="AK4" i="6"/>
  <c r="AG4" i="6"/>
  <c r="BH4" i="6"/>
  <c r="BD4" i="6"/>
  <c r="AZ4" i="6"/>
  <c r="AV4" i="6"/>
  <c r="AR4" i="6"/>
  <c r="AN4" i="6"/>
  <c r="AJ4" i="6"/>
  <c r="AF4" i="6"/>
  <c r="BJ4" i="6"/>
  <c r="BF4" i="6"/>
  <c r="BB4" i="6"/>
  <c r="AX4" i="6"/>
  <c r="AT4" i="6"/>
  <c r="AP4" i="6"/>
  <c r="AL4" i="6"/>
  <c r="AH4" i="6"/>
  <c r="AD4" i="6"/>
  <c r="BG4" i="6"/>
  <c r="AQ4" i="6"/>
  <c r="BC4" i="6"/>
  <c r="AM4" i="6"/>
  <c r="BK4" i="6"/>
  <c r="AU4" i="6"/>
  <c r="AE4" i="6"/>
  <c r="AI4" i="6"/>
  <c r="AY4" i="6"/>
  <c r="AC4" i="6"/>
  <c r="AA4" i="6"/>
  <c r="W4" i="6"/>
  <c r="S4" i="6"/>
  <c r="O4" i="6"/>
  <c r="K4" i="6"/>
  <c r="G4" i="6"/>
  <c r="C4" i="6"/>
  <c r="Z4" i="6"/>
  <c r="V4" i="6"/>
  <c r="R4" i="6"/>
  <c r="N4" i="6"/>
  <c r="J4" i="6"/>
  <c r="F4" i="6"/>
  <c r="Y4" i="6"/>
  <c r="U4" i="6"/>
  <c r="Q4" i="6"/>
  <c r="M4" i="6"/>
  <c r="I4" i="6"/>
  <c r="E4" i="6"/>
  <c r="L4" i="6"/>
  <c r="X4" i="6"/>
  <c r="H4" i="6"/>
  <c r="T4" i="6"/>
  <c r="D4" i="6"/>
  <c r="P4" i="6"/>
  <c r="BK28" i="6"/>
  <c r="BG28" i="6"/>
  <c r="BC28" i="6"/>
  <c r="AY28" i="6"/>
  <c r="AU28" i="6"/>
  <c r="AQ28" i="6"/>
  <c r="AM28" i="6"/>
  <c r="AI28" i="6"/>
  <c r="AE28" i="6"/>
  <c r="BI28" i="6"/>
  <c r="BE28" i="6"/>
  <c r="BA28" i="6"/>
  <c r="AW28" i="6"/>
  <c r="AS28" i="6"/>
  <c r="AO28" i="6"/>
  <c r="AK28" i="6"/>
  <c r="AG28" i="6"/>
  <c r="BH28" i="6"/>
  <c r="AZ28" i="6"/>
  <c r="AR28" i="6"/>
  <c r="AJ28" i="6"/>
  <c r="BJ28" i="6"/>
  <c r="BB28" i="6"/>
  <c r="AT28" i="6"/>
  <c r="AL28" i="6"/>
  <c r="AD28" i="6"/>
  <c r="BD28" i="6"/>
  <c r="AN28" i="6"/>
  <c r="AX28" i="6"/>
  <c r="AH28" i="6"/>
  <c r="BF28" i="6"/>
  <c r="AP28" i="6"/>
  <c r="AF28" i="6"/>
  <c r="AV28" i="6"/>
  <c r="AC28" i="6"/>
  <c r="AA28" i="6"/>
  <c r="W28" i="6"/>
  <c r="S28" i="6"/>
  <c r="O28" i="6"/>
  <c r="K28" i="6"/>
  <c r="G28" i="6"/>
  <c r="C28" i="6"/>
  <c r="Z28" i="6"/>
  <c r="V28" i="6"/>
  <c r="R28" i="6"/>
  <c r="N28" i="6"/>
  <c r="J28" i="6"/>
  <c r="F28" i="6"/>
  <c r="U28" i="6"/>
  <c r="M28" i="6"/>
  <c r="E28" i="6"/>
  <c r="T28" i="6"/>
  <c r="L28" i="6"/>
  <c r="D28" i="6"/>
  <c r="Y28" i="6"/>
  <c r="Q28" i="6"/>
  <c r="I28" i="6"/>
  <c r="X28" i="6"/>
  <c r="P28" i="6"/>
  <c r="H28" i="6"/>
  <c r="BI10" i="14"/>
  <c r="BE10" i="14"/>
  <c r="BA10" i="14"/>
  <c r="AW10" i="14"/>
  <c r="AS10" i="14"/>
  <c r="AO10" i="14"/>
  <c r="AK10" i="14"/>
  <c r="AG10" i="14"/>
  <c r="BH10" i="14"/>
  <c r="BD10" i="14"/>
  <c r="AZ10" i="14"/>
  <c r="AV10" i="14"/>
  <c r="AR10" i="14"/>
  <c r="AN10" i="14"/>
  <c r="AJ10" i="14"/>
  <c r="AF10" i="14"/>
  <c r="AC10" i="14"/>
  <c r="BK10" i="14"/>
  <c r="BG10" i="14"/>
  <c r="BC10" i="14"/>
  <c r="AY10" i="14"/>
  <c r="AU10" i="14"/>
  <c r="AQ10" i="14"/>
  <c r="AM10" i="14"/>
  <c r="AI10" i="14"/>
  <c r="AE10" i="14"/>
  <c r="AX10" i="14"/>
  <c r="AH10" i="14"/>
  <c r="BJ10" i="14"/>
  <c r="AT10" i="14"/>
  <c r="AD10" i="14"/>
  <c r="BF10" i="14"/>
  <c r="AP10" i="14"/>
  <c r="BB10" i="14"/>
  <c r="AL10" i="14"/>
  <c r="X10" i="14"/>
  <c r="T10" i="14"/>
  <c r="P10" i="14"/>
  <c r="L10" i="14"/>
  <c r="H10" i="14"/>
  <c r="D10" i="14"/>
  <c r="AA10" i="14"/>
  <c r="W10" i="14"/>
  <c r="S10" i="14"/>
  <c r="O10" i="14"/>
  <c r="K10" i="14"/>
  <c r="G10" i="14"/>
  <c r="C10" i="14"/>
  <c r="U10" i="14"/>
  <c r="E10" i="14"/>
  <c r="Q10" i="14"/>
  <c r="I10" i="14"/>
  <c r="Z10" i="14"/>
  <c r="V10" i="14"/>
  <c r="R10" i="14"/>
  <c r="N10" i="14"/>
  <c r="J10" i="14"/>
  <c r="F10" i="14"/>
  <c r="Y10" i="14"/>
  <c r="M10" i="14"/>
  <c r="BK23" i="14"/>
  <c r="BG23" i="14"/>
  <c r="BC23" i="14"/>
  <c r="AY23" i="14"/>
  <c r="AU23" i="14"/>
  <c r="AQ23" i="14"/>
  <c r="AM23" i="14"/>
  <c r="AI23" i="14"/>
  <c r="AE23" i="14"/>
  <c r="BJ23" i="14"/>
  <c r="BF23" i="14"/>
  <c r="BB23" i="14"/>
  <c r="AX23" i="14"/>
  <c r="AT23" i="14"/>
  <c r="AP23" i="14"/>
  <c r="AL23" i="14"/>
  <c r="AH23" i="14"/>
  <c r="AD23" i="14"/>
  <c r="BI23" i="14"/>
  <c r="BE23" i="14"/>
  <c r="BA23" i="14"/>
  <c r="AW23" i="14"/>
  <c r="AS23" i="14"/>
  <c r="AO23" i="14"/>
  <c r="AK23" i="14"/>
  <c r="AG23" i="14"/>
  <c r="BD23" i="14"/>
  <c r="AN23" i="14"/>
  <c r="AC23" i="14"/>
  <c r="AZ23" i="14"/>
  <c r="AJ23" i="14"/>
  <c r="AV23" i="14"/>
  <c r="AF23" i="14"/>
  <c r="BH23" i="14"/>
  <c r="AR23" i="14"/>
  <c r="AA23" i="14"/>
  <c r="W23" i="14"/>
  <c r="S23" i="14"/>
  <c r="O23" i="14"/>
  <c r="K23" i="14"/>
  <c r="G23" i="14"/>
  <c r="C23" i="14"/>
  <c r="Z23" i="14"/>
  <c r="V23" i="14"/>
  <c r="R23" i="14"/>
  <c r="N23" i="14"/>
  <c r="J23" i="14"/>
  <c r="F23" i="14"/>
  <c r="T23" i="14"/>
  <c r="D23" i="14"/>
  <c r="L23" i="14"/>
  <c r="Y23" i="14"/>
  <c r="U23" i="14"/>
  <c r="Q23" i="14"/>
  <c r="M23" i="14"/>
  <c r="I23" i="14"/>
  <c r="E23" i="14"/>
  <c r="X23" i="14"/>
  <c r="P23" i="14"/>
  <c r="H23" i="14"/>
  <c r="BK13" i="14"/>
  <c r="BG13" i="14"/>
  <c r="BC13" i="14"/>
  <c r="AY13" i="14"/>
  <c r="AU13" i="14"/>
  <c r="AQ13" i="14"/>
  <c r="AM13" i="14"/>
  <c r="AI13" i="14"/>
  <c r="AE13" i="14"/>
  <c r="BJ13" i="14"/>
  <c r="BF13" i="14"/>
  <c r="BB13" i="14"/>
  <c r="AX13" i="14"/>
  <c r="AT13" i="14"/>
  <c r="AP13" i="14"/>
  <c r="AL13" i="14"/>
  <c r="AH13" i="14"/>
  <c r="AD13" i="14"/>
  <c r="BI13" i="14"/>
  <c r="BE13" i="14"/>
  <c r="BA13" i="14"/>
  <c r="AW13" i="14"/>
  <c r="AS13" i="14"/>
  <c r="AO13" i="14"/>
  <c r="AK13" i="14"/>
  <c r="AG13" i="14"/>
  <c r="AC13" i="14"/>
  <c r="BH13" i="14"/>
  <c r="AR13" i="14"/>
  <c r="BD13" i="14"/>
  <c r="AN13" i="14"/>
  <c r="AZ13" i="14"/>
  <c r="AJ13" i="14"/>
  <c r="AF13" i="14"/>
  <c r="Y13" i="14"/>
  <c r="U13" i="14"/>
  <c r="Q13" i="14"/>
  <c r="M13" i="14"/>
  <c r="I13" i="14"/>
  <c r="E13" i="14"/>
  <c r="X13" i="14"/>
  <c r="T13" i="14"/>
  <c r="P13" i="14"/>
  <c r="L13" i="14"/>
  <c r="H13" i="14"/>
  <c r="D13" i="14"/>
  <c r="V13" i="14"/>
  <c r="F13" i="14"/>
  <c r="N13" i="14"/>
  <c r="AV13" i="14"/>
  <c r="AA13" i="14"/>
  <c r="W13" i="14"/>
  <c r="S13" i="14"/>
  <c r="O13" i="14"/>
  <c r="K13" i="14"/>
  <c r="G13" i="14"/>
  <c r="C13" i="14"/>
  <c r="Z13" i="14"/>
  <c r="R13" i="14"/>
  <c r="J13" i="14"/>
  <c r="BK25" i="14"/>
  <c r="BG25" i="14"/>
  <c r="BC25" i="14"/>
  <c r="AY25" i="14"/>
  <c r="AU25" i="14"/>
  <c r="AQ25" i="14"/>
  <c r="AM25" i="14"/>
  <c r="AI25" i="14"/>
  <c r="AE25" i="14"/>
  <c r="BJ25" i="14"/>
  <c r="BF25" i="14"/>
  <c r="BB25" i="14"/>
  <c r="AX25" i="14"/>
  <c r="AT25" i="14"/>
  <c r="AP25" i="14"/>
  <c r="AL25" i="14"/>
  <c r="AH25" i="14"/>
  <c r="AD25" i="14"/>
  <c r="BI25" i="14"/>
  <c r="BE25" i="14"/>
  <c r="BA25" i="14"/>
  <c r="AW25" i="14"/>
  <c r="AS25" i="14"/>
  <c r="AO25" i="14"/>
  <c r="AK25" i="14"/>
  <c r="AG25" i="14"/>
  <c r="AC25" i="14"/>
  <c r="AZ25" i="14"/>
  <c r="AJ25" i="14"/>
  <c r="AV25" i="14"/>
  <c r="AF25" i="14"/>
  <c r="BH25" i="14"/>
  <c r="AR25" i="14"/>
  <c r="BD25" i="14"/>
  <c r="AN25" i="14"/>
  <c r="Y25" i="14"/>
  <c r="U25" i="14"/>
  <c r="Q25" i="14"/>
  <c r="M25" i="14"/>
  <c r="I25" i="14"/>
  <c r="E25" i="14"/>
  <c r="X25" i="14"/>
  <c r="T25" i="14"/>
  <c r="P25" i="14"/>
  <c r="L25" i="14"/>
  <c r="H25" i="14"/>
  <c r="D25" i="14"/>
  <c r="V25" i="14"/>
  <c r="R25" i="14"/>
  <c r="J25" i="14"/>
  <c r="AA25" i="14"/>
  <c r="W25" i="14"/>
  <c r="S25" i="14"/>
  <c r="O25" i="14"/>
  <c r="K25" i="14"/>
  <c r="G25" i="14"/>
  <c r="C25" i="14"/>
  <c r="Z25" i="14"/>
  <c r="N25" i="14"/>
  <c r="F25" i="14"/>
  <c r="BJ14" i="6"/>
  <c r="BF14" i="6"/>
  <c r="BB14" i="6"/>
  <c r="AX14" i="6"/>
  <c r="AT14" i="6"/>
  <c r="AP14" i="6"/>
  <c r="AL14" i="6"/>
  <c r="AH14" i="6"/>
  <c r="BH14" i="6"/>
  <c r="BD14" i="6"/>
  <c r="AZ14" i="6"/>
  <c r="AV14" i="6"/>
  <c r="AR14" i="6"/>
  <c r="AN14" i="6"/>
  <c r="AJ14" i="6"/>
  <c r="AF14" i="6"/>
  <c r="BI14" i="6"/>
  <c r="BA14" i="6"/>
  <c r="AS14" i="6"/>
  <c r="AK14" i="6"/>
  <c r="AD14" i="6"/>
  <c r="BG14" i="6"/>
  <c r="AY14" i="6"/>
  <c r="AQ14" i="6"/>
  <c r="AI14" i="6"/>
  <c r="BK14" i="6"/>
  <c r="BC14" i="6"/>
  <c r="AU14" i="6"/>
  <c r="AM14" i="6"/>
  <c r="AE14" i="6"/>
  <c r="AO14" i="6"/>
  <c r="AG14" i="6"/>
  <c r="AW14" i="6"/>
  <c r="BE14" i="6"/>
  <c r="AC14" i="6"/>
  <c r="Y14" i="6"/>
  <c r="U14" i="6"/>
  <c r="Q14" i="6"/>
  <c r="M14" i="6"/>
  <c r="I14" i="6"/>
  <c r="E14" i="6"/>
  <c r="X14" i="6"/>
  <c r="T14" i="6"/>
  <c r="P14" i="6"/>
  <c r="L14" i="6"/>
  <c r="H14" i="6"/>
  <c r="D14" i="6"/>
  <c r="AA14" i="6"/>
  <c r="W14" i="6"/>
  <c r="S14" i="6"/>
  <c r="O14" i="6"/>
  <c r="K14" i="6"/>
  <c r="G14" i="6"/>
  <c r="C14" i="6"/>
  <c r="R14" i="6"/>
  <c r="N14" i="6"/>
  <c r="Z14" i="6"/>
  <c r="J14" i="6"/>
  <c r="V14" i="6"/>
  <c r="F14" i="6"/>
  <c r="BK26" i="6"/>
  <c r="BG26" i="6"/>
  <c r="BC26" i="6"/>
  <c r="AY26" i="6"/>
  <c r="AU26" i="6"/>
  <c r="AQ26" i="6"/>
  <c r="AM26" i="6"/>
  <c r="AI26" i="6"/>
  <c r="AE26" i="6"/>
  <c r="BI26" i="6"/>
  <c r="BE26" i="6"/>
  <c r="BA26" i="6"/>
  <c r="AW26" i="6"/>
  <c r="AS26" i="6"/>
  <c r="AO26" i="6"/>
  <c r="AK26" i="6"/>
  <c r="AG26" i="6"/>
  <c r="BD26" i="6"/>
  <c r="AV26" i="6"/>
  <c r="AN26" i="6"/>
  <c r="AF26" i="6"/>
  <c r="BF26" i="6"/>
  <c r="AX26" i="6"/>
  <c r="AP26" i="6"/>
  <c r="AH26" i="6"/>
  <c r="BH26" i="6"/>
  <c r="AR26" i="6"/>
  <c r="BB26" i="6"/>
  <c r="AL26" i="6"/>
  <c r="BJ26" i="6"/>
  <c r="AT26" i="6"/>
  <c r="AD26" i="6"/>
  <c r="AJ26" i="6"/>
  <c r="AZ26" i="6"/>
  <c r="Y26" i="6"/>
  <c r="U26" i="6"/>
  <c r="Q26" i="6"/>
  <c r="M26" i="6"/>
  <c r="I26" i="6"/>
  <c r="E26" i="6"/>
  <c r="X26" i="6"/>
  <c r="T26" i="6"/>
  <c r="P26" i="6"/>
  <c r="W26" i="6"/>
  <c r="O26" i="6"/>
  <c r="J26" i="6"/>
  <c r="D26" i="6"/>
  <c r="V26" i="6"/>
  <c r="N26" i="6"/>
  <c r="H26" i="6"/>
  <c r="C26" i="6"/>
  <c r="AC26" i="6"/>
  <c r="AA26" i="6"/>
  <c r="S26" i="6"/>
  <c r="L26" i="6"/>
  <c r="G26" i="6"/>
  <c r="K26" i="6"/>
  <c r="F26" i="6"/>
  <c r="Z26" i="6"/>
  <c r="R26" i="6"/>
  <c r="BJ18" i="6"/>
  <c r="BF18" i="6"/>
  <c r="BB18" i="6"/>
  <c r="AX18" i="6"/>
  <c r="AT18" i="6"/>
  <c r="AP18" i="6"/>
  <c r="AL18" i="6"/>
  <c r="AH18" i="6"/>
  <c r="AD18" i="6"/>
  <c r="BH18" i="6"/>
  <c r="BC18" i="6"/>
  <c r="AW18" i="6"/>
  <c r="AR18" i="6"/>
  <c r="AM18" i="6"/>
  <c r="AG18" i="6"/>
  <c r="BG18" i="6"/>
  <c r="BA18" i="6"/>
  <c r="AV18" i="6"/>
  <c r="AQ18" i="6"/>
  <c r="AK18" i="6"/>
  <c r="AF18" i="6"/>
  <c r="BI18" i="6"/>
  <c r="BD18" i="6"/>
  <c r="AY18" i="6"/>
  <c r="AS18" i="6"/>
  <c r="AN18" i="6"/>
  <c r="AI18" i="6"/>
  <c r="AU18" i="6"/>
  <c r="BK18" i="6"/>
  <c r="AO18" i="6"/>
  <c r="AZ18" i="6"/>
  <c r="AE18" i="6"/>
  <c r="AJ18" i="6"/>
  <c r="BE18" i="6"/>
  <c r="Y18" i="6"/>
  <c r="U18" i="6"/>
  <c r="Q18" i="6"/>
  <c r="M18" i="6"/>
  <c r="I18" i="6"/>
  <c r="E18" i="6"/>
  <c r="X18" i="6"/>
  <c r="T18" i="6"/>
  <c r="P18" i="6"/>
  <c r="L18" i="6"/>
  <c r="H18" i="6"/>
  <c r="D18" i="6"/>
  <c r="AC18" i="6"/>
  <c r="AA18" i="6"/>
  <c r="W18" i="6"/>
  <c r="S18" i="6"/>
  <c r="O18" i="6"/>
  <c r="K18" i="6"/>
  <c r="G18" i="6"/>
  <c r="C18" i="6"/>
  <c r="N18" i="6"/>
  <c r="Z18" i="6"/>
  <c r="J18" i="6"/>
  <c r="V18" i="6"/>
  <c r="F18" i="6"/>
  <c r="R18" i="6"/>
  <c r="BI27" i="6"/>
  <c r="BE27" i="6"/>
  <c r="BA27" i="6"/>
  <c r="AW27" i="6"/>
  <c r="AS27" i="6"/>
  <c r="AO27" i="6"/>
  <c r="AK27" i="6"/>
  <c r="AG27" i="6"/>
  <c r="BK27" i="6"/>
  <c r="BG27" i="6"/>
  <c r="BC27" i="6"/>
  <c r="AY27" i="6"/>
  <c r="AU27" i="6"/>
  <c r="AQ27" i="6"/>
  <c r="AM27" i="6"/>
  <c r="AI27" i="6"/>
  <c r="AE27" i="6"/>
  <c r="BJ27" i="6"/>
  <c r="BB27" i="6"/>
  <c r="AT27" i="6"/>
  <c r="AL27" i="6"/>
  <c r="AD27" i="6"/>
  <c r="BD27" i="6"/>
  <c r="AV27" i="6"/>
  <c r="AN27" i="6"/>
  <c r="AF27" i="6"/>
  <c r="BF27" i="6"/>
  <c r="AP27" i="6"/>
  <c r="AZ27" i="6"/>
  <c r="AJ27" i="6"/>
  <c r="BH27" i="6"/>
  <c r="AR27" i="6"/>
  <c r="AX27" i="6"/>
  <c r="AH27" i="6"/>
  <c r="X27" i="6"/>
  <c r="T27" i="6"/>
  <c r="P27" i="6"/>
  <c r="L27" i="6"/>
  <c r="H27" i="6"/>
  <c r="D27" i="6"/>
  <c r="AC27" i="6"/>
  <c r="AA27" i="6"/>
  <c r="W27" i="6"/>
  <c r="S27" i="6"/>
  <c r="O27" i="6"/>
  <c r="K27" i="6"/>
  <c r="G27" i="6"/>
  <c r="C27" i="6"/>
  <c r="V27" i="6"/>
  <c r="N27" i="6"/>
  <c r="F27" i="6"/>
  <c r="U27" i="6"/>
  <c r="M27" i="6"/>
  <c r="E27" i="6"/>
  <c r="Z27" i="6"/>
  <c r="R27" i="6"/>
  <c r="J27" i="6"/>
  <c r="Q27" i="6"/>
  <c r="I27" i="6"/>
  <c r="Y27" i="6"/>
  <c r="BK25" i="13"/>
  <c r="BG25" i="13"/>
  <c r="BC25" i="13"/>
  <c r="AY25" i="13"/>
  <c r="AU25" i="13"/>
  <c r="AQ25" i="13"/>
  <c r="AM25" i="13"/>
  <c r="AI25" i="13"/>
  <c r="AE25" i="13"/>
  <c r="BJ25" i="13"/>
  <c r="BE25" i="13"/>
  <c r="AZ25" i="13"/>
  <c r="AT25" i="13"/>
  <c r="AO25" i="13"/>
  <c r="AJ25" i="13"/>
  <c r="AD25" i="13"/>
  <c r="BH25" i="13"/>
  <c r="BB25" i="13"/>
  <c r="AW25" i="13"/>
  <c r="AR25" i="13"/>
  <c r="AL25" i="13"/>
  <c r="AG25" i="13"/>
  <c r="BF25" i="13"/>
  <c r="AV25" i="13"/>
  <c r="AK25" i="13"/>
  <c r="BA25" i="13"/>
  <c r="AP25" i="13"/>
  <c r="AF25" i="13"/>
  <c r="AX25" i="13"/>
  <c r="AN25" i="13"/>
  <c r="BI25" i="13"/>
  <c r="AH25" i="13"/>
  <c r="BD25" i="13"/>
  <c r="AC25" i="13"/>
  <c r="AS25" i="13"/>
  <c r="Z25" i="13"/>
  <c r="V25" i="13"/>
  <c r="R25" i="13"/>
  <c r="N25" i="13"/>
  <c r="J25" i="13"/>
  <c r="F25" i="13"/>
  <c r="W25" i="13"/>
  <c r="Q25" i="13"/>
  <c r="L25" i="13"/>
  <c r="G25" i="13"/>
  <c r="AA25" i="13"/>
  <c r="U25" i="13"/>
  <c r="P25" i="13"/>
  <c r="K25" i="13"/>
  <c r="E25" i="13"/>
  <c r="Y25" i="13"/>
  <c r="T25" i="13"/>
  <c r="O25" i="13"/>
  <c r="I25" i="13"/>
  <c r="D25" i="13"/>
  <c r="M25" i="13"/>
  <c r="H25" i="13"/>
  <c r="X25" i="13"/>
  <c r="C25" i="13"/>
  <c r="S25" i="13"/>
  <c r="BK20" i="13"/>
  <c r="BG20" i="13"/>
  <c r="BC20" i="13"/>
  <c r="AY20" i="13"/>
  <c r="AU20" i="13"/>
  <c r="AQ20" i="13"/>
  <c r="AM20" i="13"/>
  <c r="AI20" i="13"/>
  <c r="AE20" i="13"/>
  <c r="BI20" i="13"/>
  <c r="BE20" i="13"/>
  <c r="BA20" i="13"/>
  <c r="AW20" i="13"/>
  <c r="AS20" i="13"/>
  <c r="AO20" i="13"/>
  <c r="AK20" i="13"/>
  <c r="AG20" i="13"/>
  <c r="BH20" i="13"/>
  <c r="AZ20" i="13"/>
  <c r="AR20" i="13"/>
  <c r="AJ20" i="13"/>
  <c r="BD20" i="13"/>
  <c r="AV20" i="13"/>
  <c r="AN20" i="13"/>
  <c r="AF20" i="13"/>
  <c r="BJ20" i="13"/>
  <c r="AT20" i="13"/>
  <c r="AD20" i="13"/>
  <c r="BB20" i="13"/>
  <c r="AH20" i="13"/>
  <c r="AX20" i="13"/>
  <c r="AP20" i="13"/>
  <c r="BF20" i="13"/>
  <c r="AL20" i="13"/>
  <c r="AA20" i="13"/>
  <c r="W20" i="13"/>
  <c r="S20" i="13"/>
  <c r="O20" i="13"/>
  <c r="K20" i="13"/>
  <c r="G20" i="13"/>
  <c r="C20" i="13"/>
  <c r="AC20" i="13"/>
  <c r="Y20" i="13"/>
  <c r="T20" i="13"/>
  <c r="N20" i="13"/>
  <c r="I20" i="13"/>
  <c r="D20" i="13"/>
  <c r="X20" i="13"/>
  <c r="R20" i="13"/>
  <c r="M20" i="13"/>
  <c r="H20" i="13"/>
  <c r="V20" i="13"/>
  <c r="Q20" i="13"/>
  <c r="L20" i="13"/>
  <c r="F20" i="13"/>
  <c r="J20" i="13"/>
  <c r="Z20" i="13"/>
  <c r="E20" i="13"/>
  <c r="U20" i="13"/>
  <c r="P20" i="13"/>
  <c r="BI15" i="13"/>
  <c r="BE15" i="13"/>
  <c r="BA15" i="13"/>
  <c r="AW15" i="13"/>
  <c r="AS15" i="13"/>
  <c r="AO15" i="13"/>
  <c r="AK15" i="13"/>
  <c r="AG15" i="13"/>
  <c r="BK15" i="13"/>
  <c r="BG15" i="13"/>
  <c r="BC15" i="13"/>
  <c r="AY15" i="13"/>
  <c r="AU15" i="13"/>
  <c r="AQ15" i="13"/>
  <c r="AM15" i="13"/>
  <c r="AI15" i="13"/>
  <c r="AE15" i="13"/>
  <c r="BJ15" i="13"/>
  <c r="BB15" i="13"/>
  <c r="AT15" i="13"/>
  <c r="AL15" i="13"/>
  <c r="AD15" i="13"/>
  <c r="BF15" i="13"/>
  <c r="AX15" i="13"/>
  <c r="AP15" i="13"/>
  <c r="AH15" i="13"/>
  <c r="BD15" i="13"/>
  <c r="AN15" i="13"/>
  <c r="AZ15" i="13"/>
  <c r="AF15" i="13"/>
  <c r="AV15" i="13"/>
  <c r="AR15" i="13"/>
  <c r="BH15" i="13"/>
  <c r="AJ15" i="13"/>
  <c r="X15" i="13"/>
  <c r="T15" i="13"/>
  <c r="P15" i="13"/>
  <c r="L15" i="13"/>
  <c r="H15" i="13"/>
  <c r="D15" i="13"/>
  <c r="AC15" i="13"/>
  <c r="AA15" i="13"/>
  <c r="V15" i="13"/>
  <c r="Q15" i="13"/>
  <c r="K15" i="13"/>
  <c r="F15" i="13"/>
  <c r="Z15" i="13"/>
  <c r="U15" i="13"/>
  <c r="O15" i="13"/>
  <c r="J15" i="13"/>
  <c r="E15" i="13"/>
  <c r="Y15" i="13"/>
  <c r="S15" i="13"/>
  <c r="N15" i="13"/>
  <c r="I15" i="13"/>
  <c r="C15" i="13"/>
  <c r="G15" i="13"/>
  <c r="W15" i="13"/>
  <c r="R15" i="13"/>
  <c r="M15" i="13"/>
  <c r="BK11" i="13"/>
  <c r="BG11" i="13"/>
  <c r="BC11" i="13"/>
  <c r="AY11" i="13"/>
  <c r="AU11" i="13"/>
  <c r="AQ11" i="13"/>
  <c r="AM11" i="13"/>
  <c r="AI11" i="13"/>
  <c r="AE11" i="13"/>
  <c r="BI11" i="13"/>
  <c r="BE11" i="13"/>
  <c r="BA11" i="13"/>
  <c r="AW11" i="13"/>
  <c r="AS11" i="13"/>
  <c r="AO11" i="13"/>
  <c r="AK11" i="13"/>
  <c r="AG11" i="13"/>
  <c r="BH11" i="13"/>
  <c r="AZ11" i="13"/>
  <c r="AR11" i="13"/>
  <c r="AJ11" i="13"/>
  <c r="BB11" i="13"/>
  <c r="AP11" i="13"/>
  <c r="AF11" i="13"/>
  <c r="BJ11" i="13"/>
  <c r="AX11" i="13"/>
  <c r="AN11" i="13"/>
  <c r="AD11" i="13"/>
  <c r="BF11" i="13"/>
  <c r="AV11" i="13"/>
  <c r="AL11" i="13"/>
  <c r="BD11" i="13"/>
  <c r="AT11" i="13"/>
  <c r="AH11" i="13"/>
  <c r="X11" i="13"/>
  <c r="T11" i="13"/>
  <c r="P11" i="13"/>
  <c r="L11" i="13"/>
  <c r="H11" i="13"/>
  <c r="D11" i="13"/>
  <c r="AC11" i="13"/>
  <c r="Z11" i="13"/>
  <c r="U11" i="13"/>
  <c r="O11" i="13"/>
  <c r="J11" i="13"/>
  <c r="E11" i="13"/>
  <c r="Y11" i="13"/>
  <c r="S11" i="13"/>
  <c r="N11" i="13"/>
  <c r="I11" i="13"/>
  <c r="C11" i="13"/>
  <c r="W11" i="13"/>
  <c r="R11" i="13"/>
  <c r="M11" i="13"/>
  <c r="G11" i="13"/>
  <c r="V11" i="13"/>
  <c r="Q11" i="13"/>
  <c r="K11" i="13"/>
  <c r="AA11" i="13"/>
  <c r="F11" i="13"/>
  <c r="BK5" i="13"/>
  <c r="BG5" i="13"/>
  <c r="BC5" i="13"/>
  <c r="AY5" i="13"/>
  <c r="AU5" i="13"/>
  <c r="AQ5" i="13"/>
  <c r="AM5" i="13"/>
  <c r="AI5" i="13"/>
  <c r="AE5" i="13"/>
  <c r="BI5" i="13"/>
  <c r="BE5" i="13"/>
  <c r="BA5" i="13"/>
  <c r="AW5" i="13"/>
  <c r="AS5" i="13"/>
  <c r="AO5" i="13"/>
  <c r="AK5" i="13"/>
  <c r="AG5" i="13"/>
  <c r="BD5" i="13"/>
  <c r="AV5" i="13"/>
  <c r="AN5" i="13"/>
  <c r="AF5" i="13"/>
  <c r="BB5" i="13"/>
  <c r="AR5" i="13"/>
  <c r="AH5" i="13"/>
  <c r="BJ5" i="13"/>
  <c r="AZ5" i="13"/>
  <c r="AP5" i="13"/>
  <c r="AD5" i="13"/>
  <c r="BH5" i="13"/>
  <c r="AX5" i="13"/>
  <c r="AL5" i="13"/>
  <c r="AT5" i="13"/>
  <c r="AJ5" i="13"/>
  <c r="AC5" i="13"/>
  <c r="Z5" i="13"/>
  <c r="V5" i="13"/>
  <c r="R5" i="13"/>
  <c r="N5" i="13"/>
  <c r="J5" i="13"/>
  <c r="BF5" i="13"/>
  <c r="AA5" i="13"/>
  <c r="U5" i="13"/>
  <c r="P5" i="13"/>
  <c r="K5" i="13"/>
  <c r="F5" i="13"/>
  <c r="Y5" i="13"/>
  <c r="T5" i="13"/>
  <c r="O5" i="13"/>
  <c r="I5" i="13"/>
  <c r="E5" i="13"/>
  <c r="X5" i="13"/>
  <c r="S5" i="13"/>
  <c r="M5" i="13"/>
  <c r="H5" i="13"/>
  <c r="D5" i="13"/>
  <c r="W5" i="13"/>
  <c r="C5" i="13"/>
  <c r="Q5" i="13"/>
  <c r="L5" i="13"/>
  <c r="G5" i="13"/>
  <c r="BK27" i="13"/>
  <c r="BG27" i="13"/>
  <c r="BC27" i="13"/>
  <c r="AY27" i="13"/>
  <c r="AU27" i="13"/>
  <c r="AQ27" i="13"/>
  <c r="AM27" i="13"/>
  <c r="AI27" i="13"/>
  <c r="AE27" i="13"/>
  <c r="BF27" i="13"/>
  <c r="BA27" i="13"/>
  <c r="AV27" i="13"/>
  <c r="AP27" i="13"/>
  <c r="AK27" i="13"/>
  <c r="AF27" i="13"/>
  <c r="BI27" i="13"/>
  <c r="BD27" i="13"/>
  <c r="AX27" i="13"/>
  <c r="AS27" i="13"/>
  <c r="AN27" i="13"/>
  <c r="AH27" i="13"/>
  <c r="BB27" i="13"/>
  <c r="AR27" i="13"/>
  <c r="AG27" i="13"/>
  <c r="BH27" i="13"/>
  <c r="AW27" i="13"/>
  <c r="AL27" i="13"/>
  <c r="AT27" i="13"/>
  <c r="BE27" i="13"/>
  <c r="AD27" i="13"/>
  <c r="AZ27" i="13"/>
  <c r="AO27" i="13"/>
  <c r="BJ27" i="13"/>
  <c r="AJ27" i="13"/>
  <c r="X27" i="13"/>
  <c r="T27" i="13"/>
  <c r="P27" i="13"/>
  <c r="L27" i="13"/>
  <c r="H27" i="13"/>
  <c r="D27" i="13"/>
  <c r="Z27" i="13"/>
  <c r="U27" i="13"/>
  <c r="O27" i="13"/>
  <c r="J27" i="13"/>
  <c r="E27" i="13"/>
  <c r="Y27" i="13"/>
  <c r="S27" i="13"/>
  <c r="N27" i="13"/>
  <c r="I27" i="13"/>
  <c r="C27" i="13"/>
  <c r="AC27" i="13"/>
  <c r="W27" i="13"/>
  <c r="R27" i="13"/>
  <c r="M27" i="13"/>
  <c r="G27" i="13"/>
  <c r="AA27" i="13"/>
  <c r="F27" i="13"/>
  <c r="V27" i="13"/>
  <c r="Q27" i="13"/>
  <c r="K27" i="13"/>
  <c r="BI22" i="13"/>
  <c r="BE22" i="13"/>
  <c r="BA22" i="13"/>
  <c r="AW22" i="13"/>
  <c r="AS22" i="13"/>
  <c r="AO22" i="13"/>
  <c r="AK22" i="13"/>
  <c r="AG22" i="13"/>
  <c r="BK22" i="13"/>
  <c r="BF22" i="13"/>
  <c r="AZ22" i="13"/>
  <c r="AU22" i="13"/>
  <c r="AP22" i="13"/>
  <c r="AJ22" i="13"/>
  <c r="AE22" i="13"/>
  <c r="BH22" i="13"/>
  <c r="BC22" i="13"/>
  <c r="AX22" i="13"/>
  <c r="AR22" i="13"/>
  <c r="AM22" i="13"/>
  <c r="AH22" i="13"/>
  <c r="BB22" i="13"/>
  <c r="AQ22" i="13"/>
  <c r="AF22" i="13"/>
  <c r="BG22" i="13"/>
  <c r="AV22" i="13"/>
  <c r="AL22" i="13"/>
  <c r="AT22" i="13"/>
  <c r="BD22" i="13"/>
  <c r="AD22" i="13"/>
  <c r="AY22" i="13"/>
  <c r="AN22" i="13"/>
  <c r="AC22" i="13"/>
  <c r="BJ22" i="13"/>
  <c r="Y22" i="13"/>
  <c r="U22" i="13"/>
  <c r="Q22" i="13"/>
  <c r="M22" i="13"/>
  <c r="I22" i="13"/>
  <c r="E22" i="13"/>
  <c r="AI22" i="13"/>
  <c r="W22" i="13"/>
  <c r="R22" i="13"/>
  <c r="L22" i="13"/>
  <c r="G22" i="13"/>
  <c r="AA22" i="13"/>
  <c r="V22" i="13"/>
  <c r="P22" i="13"/>
  <c r="K22" i="13"/>
  <c r="F22" i="13"/>
  <c r="Z22" i="13"/>
  <c r="T22" i="13"/>
  <c r="O22" i="13"/>
  <c r="J22" i="13"/>
  <c r="D22" i="13"/>
  <c r="X22" i="13"/>
  <c r="C22" i="13"/>
  <c r="S22" i="13"/>
  <c r="N22" i="13"/>
  <c r="H22" i="13"/>
  <c r="BI17" i="13"/>
  <c r="BE17" i="13"/>
  <c r="BA17" i="13"/>
  <c r="AW17" i="13"/>
  <c r="AS17" i="13"/>
  <c r="AO17" i="13"/>
  <c r="AK17" i="13"/>
  <c r="AG17" i="13"/>
  <c r="BK17" i="13"/>
  <c r="BG17" i="13"/>
  <c r="BC17" i="13"/>
  <c r="AY17" i="13"/>
  <c r="AU17" i="13"/>
  <c r="AQ17" i="13"/>
  <c r="AM17" i="13"/>
  <c r="AI17" i="13"/>
  <c r="AE17" i="13"/>
  <c r="BF17" i="13"/>
  <c r="AX17" i="13"/>
  <c r="AP17" i="13"/>
  <c r="AH17" i="13"/>
  <c r="BJ17" i="13"/>
  <c r="BB17" i="13"/>
  <c r="AT17" i="13"/>
  <c r="AL17" i="13"/>
  <c r="AD17" i="13"/>
  <c r="AZ17" i="13"/>
  <c r="AJ17" i="13"/>
  <c r="AV17" i="13"/>
  <c r="AR17" i="13"/>
  <c r="BH17" i="13"/>
  <c r="AN17" i="13"/>
  <c r="BD17" i="13"/>
  <c r="AC17" i="13"/>
  <c r="Z17" i="13"/>
  <c r="V17" i="13"/>
  <c r="R17" i="13"/>
  <c r="N17" i="13"/>
  <c r="J17" i="13"/>
  <c r="F17" i="13"/>
  <c r="Y17" i="13"/>
  <c r="T17" i="13"/>
  <c r="O17" i="13"/>
  <c r="I17" i="13"/>
  <c r="D17" i="13"/>
  <c r="X17" i="13"/>
  <c r="S17" i="13"/>
  <c r="M17" i="13"/>
  <c r="H17" i="13"/>
  <c r="C17" i="13"/>
  <c r="AF17" i="13"/>
  <c r="W17" i="13"/>
  <c r="Q17" i="13"/>
  <c r="L17" i="13"/>
  <c r="G17" i="13"/>
  <c r="U17" i="13"/>
  <c r="P17" i="13"/>
  <c r="K17" i="13"/>
  <c r="AA17" i="13"/>
  <c r="E17" i="13"/>
  <c r="BI10" i="13"/>
  <c r="BE10" i="13"/>
  <c r="BA10" i="13"/>
  <c r="AW10" i="13"/>
  <c r="AS10" i="13"/>
  <c r="AO10" i="13"/>
  <c r="AK10" i="13"/>
  <c r="AG10" i="13"/>
  <c r="BK10" i="13"/>
  <c r="BG10" i="13"/>
  <c r="BC10" i="13"/>
  <c r="AY10" i="13"/>
  <c r="AU10" i="13"/>
  <c r="AQ10" i="13"/>
  <c r="AM10" i="13"/>
  <c r="AI10" i="13"/>
  <c r="AE10" i="13"/>
  <c r="BJ10" i="13"/>
  <c r="BB10" i="13"/>
  <c r="AT10" i="13"/>
  <c r="AL10" i="13"/>
  <c r="AD10" i="13"/>
  <c r="BD10" i="13"/>
  <c r="AR10" i="13"/>
  <c r="AH10" i="13"/>
  <c r="AZ10" i="13"/>
  <c r="AP10" i="13"/>
  <c r="AF10" i="13"/>
  <c r="BH10" i="13"/>
  <c r="AX10" i="13"/>
  <c r="AN10" i="13"/>
  <c r="AV10" i="13"/>
  <c r="AJ10" i="13"/>
  <c r="AC10" i="13"/>
  <c r="Y10" i="13"/>
  <c r="U10" i="13"/>
  <c r="Q10" i="13"/>
  <c r="M10" i="13"/>
  <c r="I10" i="13"/>
  <c r="E10" i="13"/>
  <c r="X10" i="13"/>
  <c r="S10" i="13"/>
  <c r="N10" i="13"/>
  <c r="H10" i="13"/>
  <c r="C10" i="13"/>
  <c r="W10" i="13"/>
  <c r="R10" i="13"/>
  <c r="L10" i="13"/>
  <c r="G10" i="13"/>
  <c r="AA10" i="13"/>
  <c r="V10" i="13"/>
  <c r="P10" i="13"/>
  <c r="K10" i="13"/>
  <c r="F10" i="13"/>
  <c r="Z10" i="13"/>
  <c r="D10" i="13"/>
  <c r="BF10" i="13"/>
  <c r="T10" i="13"/>
  <c r="O10" i="13"/>
  <c r="J10" i="13"/>
  <c r="BK7" i="13"/>
  <c r="BG7" i="13"/>
  <c r="BC7" i="13"/>
  <c r="AY7" i="13"/>
  <c r="AU7" i="13"/>
  <c r="AQ7" i="13"/>
  <c r="AM7" i="13"/>
  <c r="AI7" i="13"/>
  <c r="AE7" i="13"/>
  <c r="BI7" i="13"/>
  <c r="BE7" i="13"/>
  <c r="BA7" i="13"/>
  <c r="AW7" i="13"/>
  <c r="AS7" i="13"/>
  <c r="AO7" i="13"/>
  <c r="AK7" i="13"/>
  <c r="AG7" i="13"/>
  <c r="BH7" i="13"/>
  <c r="AZ7" i="13"/>
  <c r="AR7" i="13"/>
  <c r="AJ7" i="13"/>
  <c r="BJ7" i="13"/>
  <c r="AX7" i="13"/>
  <c r="AN7" i="13"/>
  <c r="AD7" i="13"/>
  <c r="BF7" i="13"/>
  <c r="AV7" i="13"/>
  <c r="AL7" i="13"/>
  <c r="BD7" i="13"/>
  <c r="AT7" i="13"/>
  <c r="AH7" i="13"/>
  <c r="BB7" i="13"/>
  <c r="AP7" i="13"/>
  <c r="X7" i="13"/>
  <c r="T7" i="13"/>
  <c r="P7" i="13"/>
  <c r="L7" i="13"/>
  <c r="H7" i="13"/>
  <c r="D7" i="13"/>
  <c r="AC7" i="13"/>
  <c r="AF7" i="13"/>
  <c r="Y7" i="13"/>
  <c r="S7" i="13"/>
  <c r="N7" i="13"/>
  <c r="I7" i="13"/>
  <c r="C7" i="13"/>
  <c r="W7" i="13"/>
  <c r="R7" i="13"/>
  <c r="M7" i="13"/>
  <c r="G7" i="13"/>
  <c r="AA7" i="13"/>
  <c r="V7" i="13"/>
  <c r="Q7" i="13"/>
  <c r="K7" i="13"/>
  <c r="F7" i="13"/>
  <c r="O7" i="13"/>
  <c r="J7" i="13"/>
  <c r="Z7" i="13"/>
  <c r="E7" i="13"/>
  <c r="U7" i="13"/>
  <c r="BK2" i="7"/>
  <c r="BG2" i="7"/>
  <c r="BC2" i="7"/>
  <c r="AY2" i="7"/>
  <c r="AU2" i="7"/>
  <c r="AQ2" i="7"/>
  <c r="AM2" i="7"/>
  <c r="AI2" i="7"/>
  <c r="AE2" i="7"/>
  <c r="BI2" i="7"/>
  <c r="BD2" i="7"/>
  <c r="AX2" i="7"/>
  <c r="AS2" i="7"/>
  <c r="AN2" i="7"/>
  <c r="AH2" i="7"/>
  <c r="BF2" i="7"/>
  <c r="BA2" i="7"/>
  <c r="AV2" i="7"/>
  <c r="AP2" i="7"/>
  <c r="AK2" i="7"/>
  <c r="AF2" i="7"/>
  <c r="BE2" i="7"/>
  <c r="AT2" i="7"/>
  <c r="AJ2" i="7"/>
  <c r="BJ2" i="7"/>
  <c r="AZ2" i="7"/>
  <c r="AO2" i="7"/>
  <c r="AD2" i="7"/>
  <c r="BH2" i="7"/>
  <c r="AL2" i="7"/>
  <c r="AG2" i="7"/>
  <c r="BB2" i="7"/>
  <c r="AW2" i="7"/>
  <c r="AR2" i="7"/>
  <c r="X2" i="7"/>
  <c r="T2" i="7"/>
  <c r="P2" i="7"/>
  <c r="L2" i="7"/>
  <c r="H2" i="7"/>
  <c r="D2" i="7"/>
  <c r="AC2" i="7"/>
  <c r="V2" i="7"/>
  <c r="Q2" i="7"/>
  <c r="K2" i="7"/>
  <c r="F2" i="7"/>
  <c r="Z2" i="7"/>
  <c r="U2" i="7"/>
  <c r="O2" i="7"/>
  <c r="J2" i="7"/>
  <c r="E2" i="7"/>
  <c r="Y2" i="7"/>
  <c r="S2" i="7"/>
  <c r="N2" i="7"/>
  <c r="I2" i="7"/>
  <c r="C2" i="7"/>
  <c r="M2" i="7"/>
  <c r="G2" i="7"/>
  <c r="AA2" i="7"/>
  <c r="W2" i="7"/>
  <c r="R2" i="7"/>
  <c r="BK12" i="7"/>
  <c r="BG12" i="7"/>
  <c r="BC12" i="7"/>
  <c r="AY12" i="7"/>
  <c r="AU12" i="7"/>
  <c r="AQ12" i="7"/>
  <c r="AM12" i="7"/>
  <c r="AI12" i="7"/>
  <c r="AE12" i="7"/>
  <c r="BI12" i="7"/>
  <c r="BE12" i="7"/>
  <c r="BA12" i="7"/>
  <c r="AW12" i="7"/>
  <c r="AS12" i="7"/>
  <c r="AO12" i="7"/>
  <c r="AK12" i="7"/>
  <c r="AG12" i="7"/>
  <c r="BJ12" i="7"/>
  <c r="BB12" i="7"/>
  <c r="AT12" i="7"/>
  <c r="AL12" i="7"/>
  <c r="AD12" i="7"/>
  <c r="BF12" i="7"/>
  <c r="AX12" i="7"/>
  <c r="AP12" i="7"/>
  <c r="AH12" i="7"/>
  <c r="BD12" i="7"/>
  <c r="AN12" i="7"/>
  <c r="AV12" i="7"/>
  <c r="AF12" i="7"/>
  <c r="AR12" i="7"/>
  <c r="BH12" i="7"/>
  <c r="AZ12" i="7"/>
  <c r="AJ12" i="7"/>
  <c r="AC12" i="7"/>
  <c r="AA12" i="7"/>
  <c r="W12" i="7"/>
  <c r="S12" i="7"/>
  <c r="O12" i="7"/>
  <c r="K12" i="7"/>
  <c r="G12" i="7"/>
  <c r="C12" i="7"/>
  <c r="Y12" i="7"/>
  <c r="U12" i="7"/>
  <c r="Q12" i="7"/>
  <c r="M12" i="7"/>
  <c r="I12" i="7"/>
  <c r="E12" i="7"/>
  <c r="Z12" i="7"/>
  <c r="R12" i="7"/>
  <c r="J12" i="7"/>
  <c r="X12" i="7"/>
  <c r="P12" i="7"/>
  <c r="H12" i="7"/>
  <c r="V12" i="7"/>
  <c r="N12" i="7"/>
  <c r="F12" i="7"/>
  <c r="T12" i="7"/>
  <c r="L12" i="7"/>
  <c r="D12" i="7"/>
  <c r="BH8" i="7"/>
  <c r="BD8" i="7"/>
  <c r="AZ8" i="7"/>
  <c r="AV8" i="7"/>
  <c r="AR8" i="7"/>
  <c r="AN8" i="7"/>
  <c r="AJ8" i="7"/>
  <c r="AF8" i="7"/>
  <c r="BK8" i="7"/>
  <c r="BF8" i="7"/>
  <c r="BA8" i="7"/>
  <c r="AU8" i="7"/>
  <c r="AP8" i="7"/>
  <c r="AK8" i="7"/>
  <c r="AE8" i="7"/>
  <c r="BI8" i="7"/>
  <c r="BC8" i="7"/>
  <c r="AX8" i="7"/>
  <c r="AS8" i="7"/>
  <c r="AM8" i="7"/>
  <c r="AH8" i="7"/>
  <c r="BG8" i="7"/>
  <c r="AW8" i="7"/>
  <c r="AL8" i="7"/>
  <c r="BB8" i="7"/>
  <c r="AQ8" i="7"/>
  <c r="AG8" i="7"/>
  <c r="AY8" i="7"/>
  <c r="AD8" i="7"/>
  <c r="BJ8" i="7"/>
  <c r="AO8" i="7"/>
  <c r="BE8" i="7"/>
  <c r="AI8" i="7"/>
  <c r="AT8" i="7"/>
  <c r="AC8" i="7"/>
  <c r="AA8" i="7"/>
  <c r="W8" i="7"/>
  <c r="S8" i="7"/>
  <c r="O8" i="7"/>
  <c r="K8" i="7"/>
  <c r="G8" i="7"/>
  <c r="C8" i="7"/>
  <c r="Y8" i="7"/>
  <c r="U8" i="7"/>
  <c r="Q8" i="7"/>
  <c r="M8" i="7"/>
  <c r="I8" i="7"/>
  <c r="E8" i="7"/>
  <c r="V8" i="7"/>
  <c r="N8" i="7"/>
  <c r="F8" i="7"/>
  <c r="T8" i="7"/>
  <c r="L8" i="7"/>
  <c r="D8" i="7"/>
  <c r="Z8" i="7"/>
  <c r="R8" i="7"/>
  <c r="J8" i="7"/>
  <c r="X8" i="7"/>
  <c r="P8" i="7"/>
  <c r="H8" i="7"/>
  <c r="BK3" i="7"/>
  <c r="BG3" i="7"/>
  <c r="BI3" i="7"/>
  <c r="BE3" i="7"/>
  <c r="BA3" i="7"/>
  <c r="AW3" i="7"/>
  <c r="AS3" i="7"/>
  <c r="AO3" i="7"/>
  <c r="AK3" i="7"/>
  <c r="AG3" i="7"/>
  <c r="BH3" i="7"/>
  <c r="BB3" i="7"/>
  <c r="AV3" i="7"/>
  <c r="AQ3" i="7"/>
  <c r="AL3" i="7"/>
  <c r="AF3" i="7"/>
  <c r="BD3" i="7"/>
  <c r="AY3" i="7"/>
  <c r="AT3" i="7"/>
  <c r="AN3" i="7"/>
  <c r="AI3" i="7"/>
  <c r="AD3" i="7"/>
  <c r="BC3" i="7"/>
  <c r="AR3" i="7"/>
  <c r="AH3" i="7"/>
  <c r="BJ3" i="7"/>
  <c r="AX3" i="7"/>
  <c r="AM3" i="7"/>
  <c r="AU3" i="7"/>
  <c r="BF3" i="7"/>
  <c r="AE3" i="7"/>
  <c r="AZ3" i="7"/>
  <c r="AP3" i="7"/>
  <c r="AC3" i="7"/>
  <c r="X3" i="7"/>
  <c r="T3" i="7"/>
  <c r="P3" i="7"/>
  <c r="L3" i="7"/>
  <c r="H3" i="7"/>
  <c r="D3" i="7"/>
  <c r="AJ3" i="7"/>
  <c r="Y3" i="7"/>
  <c r="S3" i="7"/>
  <c r="N3" i="7"/>
  <c r="I3" i="7"/>
  <c r="C3" i="7"/>
  <c r="W3" i="7"/>
  <c r="R3" i="7"/>
  <c r="M3" i="7"/>
  <c r="G3" i="7"/>
  <c r="AA3" i="7"/>
  <c r="V3" i="7"/>
  <c r="Q3" i="7"/>
  <c r="K3" i="7"/>
  <c r="F3" i="7"/>
  <c r="J3" i="7"/>
  <c r="Z3" i="7"/>
  <c r="E3" i="7"/>
  <c r="U3" i="7"/>
  <c r="O3" i="7"/>
  <c r="BK27" i="14"/>
  <c r="BG27" i="14"/>
  <c r="BC27" i="14"/>
  <c r="AY27" i="14"/>
  <c r="AU27" i="14"/>
  <c r="AQ27" i="14"/>
  <c r="AM27" i="14"/>
  <c r="AI27" i="14"/>
  <c r="AE27" i="14"/>
  <c r="BJ27" i="14"/>
  <c r="BF27" i="14"/>
  <c r="BB27" i="14"/>
  <c r="AX27" i="14"/>
  <c r="AT27" i="14"/>
  <c r="AP27" i="14"/>
  <c r="AL27" i="14"/>
  <c r="AH27" i="14"/>
  <c r="AD27" i="14"/>
  <c r="BI27" i="14"/>
  <c r="BE27" i="14"/>
  <c r="BA27" i="14"/>
  <c r="AW27" i="14"/>
  <c r="AS27" i="14"/>
  <c r="AO27" i="14"/>
  <c r="AK27" i="14"/>
  <c r="AG27" i="14"/>
  <c r="AV27" i="14"/>
  <c r="AF27" i="14"/>
  <c r="BH27" i="14"/>
  <c r="AR27" i="14"/>
  <c r="BD27" i="14"/>
  <c r="AN27" i="14"/>
  <c r="AC27" i="14"/>
  <c r="AZ27" i="14"/>
  <c r="AJ27" i="14"/>
  <c r="AA27" i="14"/>
  <c r="W27" i="14"/>
  <c r="S27" i="14"/>
  <c r="O27" i="14"/>
  <c r="K27" i="14"/>
  <c r="G27" i="14"/>
  <c r="C27" i="14"/>
  <c r="P27" i="14"/>
  <c r="D27" i="14"/>
  <c r="Z27" i="14"/>
  <c r="V27" i="14"/>
  <c r="R27" i="14"/>
  <c r="N27" i="14"/>
  <c r="J27" i="14"/>
  <c r="F27" i="14"/>
  <c r="X27" i="14"/>
  <c r="L27" i="14"/>
  <c r="Y27" i="14"/>
  <c r="U27" i="14"/>
  <c r="Q27" i="14"/>
  <c r="M27" i="14"/>
  <c r="I27" i="14"/>
  <c r="E27" i="14"/>
  <c r="T27" i="14"/>
  <c r="H27" i="14"/>
  <c r="BK21" i="14"/>
  <c r="BG21" i="14"/>
  <c r="BC21" i="14"/>
  <c r="AY21" i="14"/>
  <c r="AU21" i="14"/>
  <c r="AQ21" i="14"/>
  <c r="AM21" i="14"/>
  <c r="AI21" i="14"/>
  <c r="AE21" i="14"/>
  <c r="BJ21" i="14"/>
  <c r="BF21" i="14"/>
  <c r="BB21" i="14"/>
  <c r="AX21" i="14"/>
  <c r="AT21" i="14"/>
  <c r="AP21" i="14"/>
  <c r="AL21" i="14"/>
  <c r="AH21" i="14"/>
  <c r="AD21" i="14"/>
  <c r="BI21" i="14"/>
  <c r="BE21" i="14"/>
  <c r="BA21" i="14"/>
  <c r="AW21" i="14"/>
  <c r="AS21" i="14"/>
  <c r="AO21" i="14"/>
  <c r="AK21" i="14"/>
  <c r="AG21" i="14"/>
  <c r="AC21" i="14"/>
  <c r="BH21" i="14"/>
  <c r="AR21" i="14"/>
  <c r="BD21" i="14"/>
  <c r="AN21" i="14"/>
  <c r="AZ21" i="14"/>
  <c r="AJ21" i="14"/>
  <c r="AV21" i="14"/>
  <c r="Y21" i="14"/>
  <c r="U21" i="14"/>
  <c r="Q21" i="14"/>
  <c r="M21" i="14"/>
  <c r="I21" i="14"/>
  <c r="E21" i="14"/>
  <c r="X21" i="14"/>
  <c r="T21" i="14"/>
  <c r="P21" i="14"/>
  <c r="L21" i="14"/>
  <c r="H21" i="14"/>
  <c r="D21" i="14"/>
  <c r="V21" i="14"/>
  <c r="F21" i="14"/>
  <c r="R21" i="14"/>
  <c r="AF21" i="14"/>
  <c r="AA21" i="14"/>
  <c r="W21" i="14"/>
  <c r="S21" i="14"/>
  <c r="O21" i="14"/>
  <c r="K21" i="14"/>
  <c r="G21" i="14"/>
  <c r="C21" i="14"/>
  <c r="Z21" i="14"/>
  <c r="N21" i="14"/>
  <c r="J21" i="14"/>
  <c r="BK7" i="14"/>
  <c r="BG7" i="14"/>
  <c r="BC7" i="14"/>
  <c r="AY7" i="14"/>
  <c r="AU7" i="14"/>
  <c r="AQ7" i="14"/>
  <c r="AM7" i="14"/>
  <c r="AI7" i="14"/>
  <c r="AE7" i="14"/>
  <c r="BJ7" i="14"/>
  <c r="BF7" i="14"/>
  <c r="BB7" i="14"/>
  <c r="AX7" i="14"/>
  <c r="AT7" i="14"/>
  <c r="AP7" i="14"/>
  <c r="AL7" i="14"/>
  <c r="AH7" i="14"/>
  <c r="AD7" i="14"/>
  <c r="BI7" i="14"/>
  <c r="BE7" i="14"/>
  <c r="BA7" i="14"/>
  <c r="AW7" i="14"/>
  <c r="AS7" i="14"/>
  <c r="AO7" i="14"/>
  <c r="AK7" i="14"/>
  <c r="AG7" i="14"/>
  <c r="BD7" i="14"/>
  <c r="AN7" i="14"/>
  <c r="AC7" i="14"/>
  <c r="AZ7" i="14"/>
  <c r="AJ7" i="14"/>
  <c r="AV7" i="14"/>
  <c r="AF7" i="14"/>
  <c r="AR7" i="14"/>
  <c r="AA7" i="14"/>
  <c r="W7" i="14"/>
  <c r="S7" i="14"/>
  <c r="O7" i="14"/>
  <c r="K7" i="14"/>
  <c r="G7" i="14"/>
  <c r="C7" i="14"/>
  <c r="Z7" i="14"/>
  <c r="V7" i="14"/>
  <c r="R7" i="14"/>
  <c r="N7" i="14"/>
  <c r="J7" i="14"/>
  <c r="F7" i="14"/>
  <c r="P7" i="14"/>
  <c r="BH7" i="14"/>
  <c r="X7" i="14"/>
  <c r="L7" i="14"/>
  <c r="Y7" i="14"/>
  <c r="U7" i="14"/>
  <c r="Q7" i="14"/>
  <c r="M7" i="14"/>
  <c r="I7" i="14"/>
  <c r="E7" i="14"/>
  <c r="T7" i="14"/>
  <c r="H7" i="14"/>
  <c r="D7" i="14"/>
  <c r="BK3" i="14"/>
  <c r="BG3" i="14"/>
  <c r="BC3" i="14"/>
  <c r="AY3" i="14"/>
  <c r="AU3" i="14"/>
  <c r="AQ3" i="14"/>
  <c r="AM3" i="14"/>
  <c r="AI3" i="14"/>
  <c r="AE3" i="14"/>
  <c r="BJ3" i="14"/>
  <c r="BF3" i="14"/>
  <c r="BB3" i="14"/>
  <c r="AX3" i="14"/>
  <c r="AT3" i="14"/>
  <c r="AP3" i="14"/>
  <c r="AL3" i="14"/>
  <c r="AH3" i="14"/>
  <c r="AD3" i="14"/>
  <c r="BI3" i="14"/>
  <c r="BE3" i="14"/>
  <c r="BA3" i="14"/>
  <c r="AW3" i="14"/>
  <c r="AS3" i="14"/>
  <c r="AO3" i="14"/>
  <c r="AK3" i="14"/>
  <c r="AG3" i="14"/>
  <c r="AV3" i="14"/>
  <c r="AF3" i="14"/>
  <c r="BH3" i="14"/>
  <c r="AR3" i="14"/>
  <c r="BD3" i="14"/>
  <c r="AN3" i="14"/>
  <c r="AC3" i="14"/>
  <c r="AZ3" i="14"/>
  <c r="AJ3" i="14"/>
  <c r="AA3" i="14"/>
  <c r="W3" i="14"/>
  <c r="S3" i="14"/>
  <c r="O3" i="14"/>
  <c r="K3" i="14"/>
  <c r="G3" i="14"/>
  <c r="C3" i="14"/>
  <c r="Z3" i="14"/>
  <c r="V3" i="14"/>
  <c r="R3" i="14"/>
  <c r="N3" i="14"/>
  <c r="J3" i="14"/>
  <c r="F3" i="14"/>
  <c r="L3" i="14"/>
  <c r="X3" i="14"/>
  <c r="P3" i="14"/>
  <c r="D3" i="14"/>
  <c r="Y3" i="14"/>
  <c r="U3" i="14"/>
  <c r="Q3" i="14"/>
  <c r="M3" i="14"/>
  <c r="I3" i="14"/>
  <c r="E3" i="14"/>
  <c r="T3" i="14"/>
  <c r="H3" i="14"/>
  <c r="BI24" i="14"/>
  <c r="BE24" i="14"/>
  <c r="BA24" i="14"/>
  <c r="AW24" i="14"/>
  <c r="AS24" i="14"/>
  <c r="AO24" i="14"/>
  <c r="AK24" i="14"/>
  <c r="AG24" i="14"/>
  <c r="BH24" i="14"/>
  <c r="BD24" i="14"/>
  <c r="AZ24" i="14"/>
  <c r="AV24" i="14"/>
  <c r="AR24" i="14"/>
  <c r="AN24" i="14"/>
  <c r="AJ24" i="14"/>
  <c r="AF24" i="14"/>
  <c r="BK24" i="14"/>
  <c r="BG24" i="14"/>
  <c r="BC24" i="14"/>
  <c r="AY24" i="14"/>
  <c r="AU24" i="14"/>
  <c r="AQ24" i="14"/>
  <c r="AM24" i="14"/>
  <c r="AI24" i="14"/>
  <c r="AE24" i="14"/>
  <c r="BB24" i="14"/>
  <c r="AL24" i="14"/>
  <c r="AX24" i="14"/>
  <c r="AH24" i="14"/>
  <c r="BJ24" i="14"/>
  <c r="AT24" i="14"/>
  <c r="AD24" i="14"/>
  <c r="AP24" i="14"/>
  <c r="AC24" i="14"/>
  <c r="BF24" i="14"/>
  <c r="Z24" i="14"/>
  <c r="V24" i="14"/>
  <c r="R24" i="14"/>
  <c r="N24" i="14"/>
  <c r="J24" i="14"/>
  <c r="F24" i="14"/>
  <c r="Y24" i="14"/>
  <c r="U24" i="14"/>
  <c r="Q24" i="14"/>
  <c r="M24" i="14"/>
  <c r="I24" i="14"/>
  <c r="E24" i="14"/>
  <c r="AA24" i="14"/>
  <c r="O24" i="14"/>
  <c r="S24" i="14"/>
  <c r="G24" i="14"/>
  <c r="C24" i="14"/>
  <c r="X24" i="14"/>
  <c r="T24" i="14"/>
  <c r="P24" i="14"/>
  <c r="L24" i="14"/>
  <c r="H24" i="14"/>
  <c r="D24" i="14"/>
  <c r="W24" i="14"/>
  <c r="K24" i="14"/>
  <c r="BK9" i="14"/>
  <c r="BG9" i="14"/>
  <c r="BC9" i="14"/>
  <c r="AY9" i="14"/>
  <c r="AU9" i="14"/>
  <c r="AQ9" i="14"/>
  <c r="AM9" i="14"/>
  <c r="AI9" i="14"/>
  <c r="AE9" i="14"/>
  <c r="BJ9" i="14"/>
  <c r="BF9" i="14"/>
  <c r="BB9" i="14"/>
  <c r="AX9" i="14"/>
  <c r="AT9" i="14"/>
  <c r="AP9" i="14"/>
  <c r="AL9" i="14"/>
  <c r="AH9" i="14"/>
  <c r="AD9" i="14"/>
  <c r="BI9" i="14"/>
  <c r="BE9" i="14"/>
  <c r="BA9" i="14"/>
  <c r="AW9" i="14"/>
  <c r="AS9" i="14"/>
  <c r="AO9" i="14"/>
  <c r="AK9" i="14"/>
  <c r="AG9" i="14"/>
  <c r="AC9" i="14"/>
  <c r="AZ9" i="14"/>
  <c r="AJ9" i="14"/>
  <c r="AV9" i="14"/>
  <c r="AF9" i="14"/>
  <c r="BH9" i="14"/>
  <c r="AR9" i="14"/>
  <c r="AN9" i="14"/>
  <c r="BD9" i="14"/>
  <c r="Y9" i="14"/>
  <c r="U9" i="14"/>
  <c r="Q9" i="14"/>
  <c r="M9" i="14"/>
  <c r="I9" i="14"/>
  <c r="E9" i="14"/>
  <c r="X9" i="14"/>
  <c r="T9" i="14"/>
  <c r="P9" i="14"/>
  <c r="L9" i="14"/>
  <c r="H9" i="14"/>
  <c r="D9" i="14"/>
  <c r="N9" i="14"/>
  <c r="V9" i="14"/>
  <c r="J9" i="14"/>
  <c r="AA9" i="14"/>
  <c r="W9" i="14"/>
  <c r="S9" i="14"/>
  <c r="O9" i="14"/>
  <c r="K9" i="14"/>
  <c r="G9" i="14"/>
  <c r="C9" i="14"/>
  <c r="Z9" i="14"/>
  <c r="R9" i="14"/>
  <c r="F9" i="14"/>
  <c r="BK7" i="6"/>
  <c r="BG7" i="6"/>
  <c r="BC7" i="6"/>
  <c r="AY7" i="6"/>
  <c r="AU7" i="6"/>
  <c r="AQ7" i="6"/>
  <c r="AM7" i="6"/>
  <c r="AI7" i="6"/>
  <c r="AE7" i="6"/>
  <c r="BJ7" i="6"/>
  <c r="BF7" i="6"/>
  <c r="BB7" i="6"/>
  <c r="AX7" i="6"/>
  <c r="AT7" i="6"/>
  <c r="AP7" i="6"/>
  <c r="AL7" i="6"/>
  <c r="AH7" i="6"/>
  <c r="AD7" i="6"/>
  <c r="BH7" i="6"/>
  <c r="BD7" i="6"/>
  <c r="AZ7" i="6"/>
  <c r="AV7" i="6"/>
  <c r="AR7" i="6"/>
  <c r="AN7" i="6"/>
  <c r="AJ7" i="6"/>
  <c r="AF7" i="6"/>
  <c r="BA7" i="6"/>
  <c r="AK7" i="6"/>
  <c r="AW7" i="6"/>
  <c r="AG7" i="6"/>
  <c r="BE7" i="6"/>
  <c r="AO7" i="6"/>
  <c r="BI7" i="6"/>
  <c r="AS7" i="6"/>
  <c r="AC7" i="6"/>
  <c r="X7" i="6"/>
  <c r="T7" i="6"/>
  <c r="P7" i="6"/>
  <c r="L7" i="6"/>
  <c r="H7" i="6"/>
  <c r="D7" i="6"/>
  <c r="AA7" i="6"/>
  <c r="W7" i="6"/>
  <c r="S7" i="6"/>
  <c r="O7" i="6"/>
  <c r="K7" i="6"/>
  <c r="G7" i="6"/>
  <c r="C7" i="6"/>
  <c r="Z7" i="6"/>
  <c r="V7" i="6"/>
  <c r="R7" i="6"/>
  <c r="N7" i="6"/>
  <c r="J7" i="6"/>
  <c r="F7" i="6"/>
  <c r="Q7" i="6"/>
  <c r="M7" i="6"/>
  <c r="Y7" i="6"/>
  <c r="I7" i="6"/>
  <c r="U7" i="6"/>
  <c r="E7" i="6"/>
  <c r="BJ9" i="7"/>
  <c r="BF9" i="7"/>
  <c r="BB9" i="7"/>
  <c r="AX9" i="7"/>
  <c r="AT9" i="7"/>
  <c r="AP9" i="7"/>
  <c r="AL9" i="7"/>
  <c r="AH9" i="7"/>
  <c r="AD9" i="7"/>
  <c r="BH9" i="7"/>
  <c r="BD9" i="7"/>
  <c r="AZ9" i="7"/>
  <c r="AV9" i="7"/>
  <c r="AR9" i="7"/>
  <c r="BK9" i="7"/>
  <c r="BC9" i="7"/>
  <c r="AU9" i="7"/>
  <c r="AN9" i="7"/>
  <c r="AI9" i="7"/>
  <c r="BG9" i="7"/>
  <c r="AY9" i="7"/>
  <c r="AQ9" i="7"/>
  <c r="AK9" i="7"/>
  <c r="AF9" i="7"/>
  <c r="AW9" i="7"/>
  <c r="AJ9" i="7"/>
  <c r="BE9" i="7"/>
  <c r="AO9" i="7"/>
  <c r="AE9" i="7"/>
  <c r="AM9" i="7"/>
  <c r="BA9" i="7"/>
  <c r="AS9" i="7"/>
  <c r="AG9" i="7"/>
  <c r="AC9" i="7"/>
  <c r="Z9" i="7"/>
  <c r="V9" i="7"/>
  <c r="R9" i="7"/>
  <c r="N9" i="7"/>
  <c r="J9" i="7"/>
  <c r="F9" i="7"/>
  <c r="BI9" i="7"/>
  <c r="X9" i="7"/>
  <c r="T9" i="7"/>
  <c r="P9" i="7"/>
  <c r="L9" i="7"/>
  <c r="H9" i="7"/>
  <c r="D9" i="7"/>
  <c r="U9" i="7"/>
  <c r="M9" i="7"/>
  <c r="E9" i="7"/>
  <c r="AA9" i="7"/>
  <c r="S9" i="7"/>
  <c r="K9" i="7"/>
  <c r="C9" i="7"/>
  <c r="Y9" i="7"/>
  <c r="Q9" i="7"/>
  <c r="I9" i="7"/>
  <c r="G9" i="7"/>
  <c r="W9" i="7"/>
  <c r="O9" i="7"/>
  <c r="BI21" i="7"/>
  <c r="BE21" i="7"/>
  <c r="BA21" i="7"/>
  <c r="AW21" i="7"/>
  <c r="AS21" i="7"/>
  <c r="AO21" i="7"/>
  <c r="AK21" i="7"/>
  <c r="AG21" i="7"/>
  <c r="BK21" i="7"/>
  <c r="BG21" i="7"/>
  <c r="BC21" i="7"/>
  <c r="AY21" i="7"/>
  <c r="AU21" i="7"/>
  <c r="AQ21" i="7"/>
  <c r="AM21" i="7"/>
  <c r="AI21" i="7"/>
  <c r="AE21" i="7"/>
  <c r="BH21" i="7"/>
  <c r="AZ21" i="7"/>
  <c r="AR21" i="7"/>
  <c r="AJ21" i="7"/>
  <c r="BD21" i="7"/>
  <c r="AV21" i="7"/>
  <c r="AN21" i="7"/>
  <c r="AF21" i="7"/>
  <c r="BB21" i="7"/>
  <c r="AL21" i="7"/>
  <c r="BJ21" i="7"/>
  <c r="AT21" i="7"/>
  <c r="AD21" i="7"/>
  <c r="BF21" i="7"/>
  <c r="AP21" i="7"/>
  <c r="AH21" i="7"/>
  <c r="AX21" i="7"/>
  <c r="AC21" i="7"/>
  <c r="Z21" i="7"/>
  <c r="V21" i="7"/>
  <c r="R21" i="7"/>
  <c r="N21" i="7"/>
  <c r="J21" i="7"/>
  <c r="F21" i="7"/>
  <c r="Y21" i="7"/>
  <c r="U21" i="7"/>
  <c r="Q21" i="7"/>
  <c r="M21" i="7"/>
  <c r="I21" i="7"/>
  <c r="E21" i="7"/>
  <c r="X21" i="7"/>
  <c r="T21" i="7"/>
  <c r="P21" i="7"/>
  <c r="L21" i="7"/>
  <c r="H21" i="7"/>
  <c r="D21" i="7"/>
  <c r="W21" i="7"/>
  <c r="G21" i="7"/>
  <c r="S21" i="7"/>
  <c r="C21" i="7"/>
  <c r="O21" i="7"/>
  <c r="AA21" i="7"/>
  <c r="K21" i="7"/>
  <c r="BH6" i="7"/>
  <c r="BD6" i="7"/>
  <c r="AZ6" i="7"/>
  <c r="AV6" i="7"/>
  <c r="AR6" i="7"/>
  <c r="AN6" i="7"/>
  <c r="AJ6" i="7"/>
  <c r="AF6" i="7"/>
  <c r="BJ6" i="7"/>
  <c r="BE6" i="7"/>
  <c r="AY6" i="7"/>
  <c r="AT6" i="7"/>
  <c r="AO6" i="7"/>
  <c r="AI6" i="7"/>
  <c r="AD6" i="7"/>
  <c r="BG6" i="7"/>
  <c r="BB6" i="7"/>
  <c r="AW6" i="7"/>
  <c r="AQ6" i="7"/>
  <c r="AL6" i="7"/>
  <c r="AG6" i="7"/>
  <c r="BK6" i="7"/>
  <c r="BA6" i="7"/>
  <c r="AP6" i="7"/>
  <c r="AE6" i="7"/>
  <c r="BF6" i="7"/>
  <c r="AU6" i="7"/>
  <c r="AK6" i="7"/>
  <c r="BC6" i="7"/>
  <c r="AH6" i="7"/>
  <c r="AS6" i="7"/>
  <c r="BI6" i="7"/>
  <c r="AX6" i="7"/>
  <c r="AM6" i="7"/>
  <c r="Y6" i="7"/>
  <c r="U6" i="7"/>
  <c r="Q6" i="7"/>
  <c r="M6" i="7"/>
  <c r="I6" i="7"/>
  <c r="E6" i="7"/>
  <c r="AA6" i="7"/>
  <c r="X6" i="7"/>
  <c r="S6" i="7"/>
  <c r="N6" i="7"/>
  <c r="H6" i="7"/>
  <c r="C6" i="7"/>
  <c r="AC6" i="7"/>
  <c r="W6" i="7"/>
  <c r="R6" i="7"/>
  <c r="L6" i="7"/>
  <c r="G6" i="7"/>
  <c r="V6" i="7"/>
  <c r="P6" i="7"/>
  <c r="K6" i="7"/>
  <c r="F6" i="7"/>
  <c r="T6" i="7"/>
  <c r="O6" i="7"/>
  <c r="J6" i="7"/>
  <c r="Z6" i="7"/>
  <c r="D6" i="7"/>
  <c r="BK18" i="7"/>
  <c r="BG18" i="7"/>
  <c r="BC18" i="7"/>
  <c r="AY18" i="7"/>
  <c r="AU18" i="7"/>
  <c r="AQ18" i="7"/>
  <c r="AM18" i="7"/>
  <c r="AI18" i="7"/>
  <c r="AE18" i="7"/>
  <c r="BI18" i="7"/>
  <c r="BE18" i="7"/>
  <c r="BA18" i="7"/>
  <c r="AW18" i="7"/>
  <c r="AS18" i="7"/>
  <c r="AO18" i="7"/>
  <c r="AK18" i="7"/>
  <c r="AG18" i="7"/>
  <c r="BF18" i="7"/>
  <c r="AX18" i="7"/>
  <c r="AP18" i="7"/>
  <c r="AH18" i="7"/>
  <c r="BJ18" i="7"/>
  <c r="BB18" i="7"/>
  <c r="AT18" i="7"/>
  <c r="AL18" i="7"/>
  <c r="AD18" i="7"/>
  <c r="BH18" i="7"/>
  <c r="AR18" i="7"/>
  <c r="AZ18" i="7"/>
  <c r="AJ18" i="7"/>
  <c r="AF18" i="7"/>
  <c r="AV18" i="7"/>
  <c r="AN18" i="7"/>
  <c r="BD18" i="7"/>
  <c r="Y18" i="7"/>
  <c r="U18" i="7"/>
  <c r="Q18" i="7"/>
  <c r="M18" i="7"/>
  <c r="I18" i="7"/>
  <c r="E18" i="7"/>
  <c r="AC18" i="7"/>
  <c r="X18" i="7"/>
  <c r="T18" i="7"/>
  <c r="P18" i="7"/>
  <c r="L18" i="7"/>
  <c r="H18" i="7"/>
  <c r="D18" i="7"/>
  <c r="AA18" i="7"/>
  <c r="W18" i="7"/>
  <c r="S18" i="7"/>
  <c r="O18" i="7"/>
  <c r="K18" i="7"/>
  <c r="G18" i="7"/>
  <c r="C18" i="7"/>
  <c r="R18" i="7"/>
  <c r="N18" i="7"/>
  <c r="Z18" i="7"/>
  <c r="J18" i="7"/>
  <c r="V18" i="7"/>
  <c r="F18" i="7"/>
  <c r="BK3" i="13"/>
  <c r="BG3" i="13"/>
  <c r="BC3" i="13"/>
  <c r="AY3" i="13"/>
  <c r="AU3" i="13"/>
  <c r="AQ3" i="13"/>
  <c r="AM3" i="13"/>
  <c r="AI3" i="13"/>
  <c r="AE3" i="13"/>
  <c r="BI3" i="13"/>
  <c r="BE3" i="13"/>
  <c r="BA3" i="13"/>
  <c r="AW3" i="13"/>
  <c r="AS3" i="13"/>
  <c r="AO3" i="13"/>
  <c r="AK3" i="13"/>
  <c r="AG3" i="13"/>
  <c r="BH3" i="13"/>
  <c r="AZ3" i="13"/>
  <c r="AR3" i="13"/>
  <c r="AJ3" i="13"/>
  <c r="BF3" i="13"/>
  <c r="AV3" i="13"/>
  <c r="AL3" i="13"/>
  <c r="BD3" i="13"/>
  <c r="AT3" i="13"/>
  <c r="AH3" i="13"/>
  <c r="BB3" i="13"/>
  <c r="AP3" i="13"/>
  <c r="AF3" i="13"/>
  <c r="AD3" i="13"/>
  <c r="BJ3" i="13"/>
  <c r="AX3" i="13"/>
  <c r="AN3" i="13"/>
  <c r="X3" i="13"/>
  <c r="T3" i="13"/>
  <c r="P3" i="13"/>
  <c r="L3" i="13"/>
  <c r="H3" i="13"/>
  <c r="D3" i="13"/>
  <c r="AC3" i="13"/>
  <c r="AA3" i="13"/>
  <c r="W3" i="13"/>
  <c r="S3" i="13"/>
  <c r="O3" i="13"/>
  <c r="K3" i="13"/>
  <c r="G3" i="13"/>
  <c r="C3" i="13"/>
  <c r="Z3" i="13"/>
  <c r="V3" i="13"/>
  <c r="R3" i="13"/>
  <c r="N3" i="13"/>
  <c r="J3" i="13"/>
  <c r="F3" i="13"/>
  <c r="U3" i="13"/>
  <c r="E3" i="13"/>
  <c r="Q3" i="13"/>
  <c r="M3" i="13"/>
  <c r="Y3" i="13"/>
  <c r="I3" i="13"/>
  <c r="BI8" i="6"/>
  <c r="BE8" i="6"/>
  <c r="BA8" i="6"/>
  <c r="AW8" i="6"/>
  <c r="AS8" i="6"/>
  <c r="AO8" i="6"/>
  <c r="AK8" i="6"/>
  <c r="AG8" i="6"/>
  <c r="BH8" i="6"/>
  <c r="BD8" i="6"/>
  <c r="AZ8" i="6"/>
  <c r="AV8" i="6"/>
  <c r="AR8" i="6"/>
  <c r="AN8" i="6"/>
  <c r="AJ8" i="6"/>
  <c r="AF8" i="6"/>
  <c r="BJ8" i="6"/>
  <c r="BF8" i="6"/>
  <c r="BB8" i="6"/>
  <c r="AX8" i="6"/>
  <c r="AT8" i="6"/>
  <c r="AP8" i="6"/>
  <c r="AL8" i="6"/>
  <c r="AH8" i="6"/>
  <c r="AD8" i="6"/>
  <c r="AY8" i="6"/>
  <c r="AI8" i="6"/>
  <c r="BK8" i="6"/>
  <c r="AU8" i="6"/>
  <c r="AE8" i="6"/>
  <c r="BC8" i="6"/>
  <c r="AM8" i="6"/>
  <c r="BG8" i="6"/>
  <c r="AQ8" i="6"/>
  <c r="AC8" i="6"/>
  <c r="AA8" i="6"/>
  <c r="W8" i="6"/>
  <c r="S8" i="6"/>
  <c r="O8" i="6"/>
  <c r="K8" i="6"/>
  <c r="G8" i="6"/>
  <c r="C8" i="6"/>
  <c r="Z8" i="6"/>
  <c r="V8" i="6"/>
  <c r="R8" i="6"/>
  <c r="N8" i="6"/>
  <c r="J8" i="6"/>
  <c r="F8" i="6"/>
  <c r="Y8" i="6"/>
  <c r="U8" i="6"/>
  <c r="Q8" i="6"/>
  <c r="M8" i="6"/>
  <c r="I8" i="6"/>
  <c r="E8" i="6"/>
  <c r="X8" i="6"/>
  <c r="H8" i="6"/>
  <c r="T8" i="6"/>
  <c r="D8" i="6"/>
  <c r="P8" i="6"/>
  <c r="L8" i="6"/>
  <c r="BK19" i="14"/>
  <c r="BG19" i="14"/>
  <c r="BC19" i="14"/>
  <c r="AY19" i="14"/>
  <c r="AU19" i="14"/>
  <c r="AQ19" i="14"/>
  <c r="AM19" i="14"/>
  <c r="AI19" i="14"/>
  <c r="AE19" i="14"/>
  <c r="BJ19" i="14"/>
  <c r="BF19" i="14"/>
  <c r="BB19" i="14"/>
  <c r="AX19" i="14"/>
  <c r="AT19" i="14"/>
  <c r="AP19" i="14"/>
  <c r="AL19" i="14"/>
  <c r="AH19" i="14"/>
  <c r="AD19" i="14"/>
  <c r="BI19" i="14"/>
  <c r="BE19" i="14"/>
  <c r="BA19" i="14"/>
  <c r="AW19" i="14"/>
  <c r="AS19" i="14"/>
  <c r="AO19" i="14"/>
  <c r="AK19" i="14"/>
  <c r="AG19" i="14"/>
  <c r="AV19" i="14"/>
  <c r="AF19" i="14"/>
  <c r="BH19" i="14"/>
  <c r="AR19" i="14"/>
  <c r="BD19" i="14"/>
  <c r="AN19" i="14"/>
  <c r="AC19" i="14"/>
  <c r="AZ19" i="14"/>
  <c r="AA19" i="14"/>
  <c r="W19" i="14"/>
  <c r="S19" i="14"/>
  <c r="O19" i="14"/>
  <c r="K19" i="14"/>
  <c r="G19" i="14"/>
  <c r="C19" i="14"/>
  <c r="Z19" i="14"/>
  <c r="V19" i="14"/>
  <c r="R19" i="14"/>
  <c r="N19" i="14"/>
  <c r="J19" i="14"/>
  <c r="F19" i="14"/>
  <c r="X19" i="14"/>
  <c r="D19" i="14"/>
  <c r="T19" i="14"/>
  <c r="L19" i="14"/>
  <c r="Y19" i="14"/>
  <c r="U19" i="14"/>
  <c r="Q19" i="14"/>
  <c r="M19" i="14"/>
  <c r="I19" i="14"/>
  <c r="E19" i="14"/>
  <c r="AJ19" i="14"/>
  <c r="P19" i="14"/>
  <c r="H19" i="14"/>
  <c r="BI25" i="6"/>
  <c r="BE25" i="6"/>
  <c r="BA25" i="6"/>
  <c r="AW25" i="6"/>
  <c r="AS25" i="6"/>
  <c r="AO25" i="6"/>
  <c r="AK25" i="6"/>
  <c r="AG25" i="6"/>
  <c r="BK25" i="6"/>
  <c r="BG25" i="6"/>
  <c r="BC25" i="6"/>
  <c r="AY25" i="6"/>
  <c r="AU25" i="6"/>
  <c r="AQ25" i="6"/>
  <c r="AM25" i="6"/>
  <c r="AI25" i="6"/>
  <c r="AE25" i="6"/>
  <c r="BF25" i="6"/>
  <c r="AX25" i="6"/>
  <c r="AP25" i="6"/>
  <c r="AH25" i="6"/>
  <c r="BH25" i="6"/>
  <c r="AZ25" i="6"/>
  <c r="AR25" i="6"/>
  <c r="AJ25" i="6"/>
  <c r="BJ25" i="6"/>
  <c r="AT25" i="6"/>
  <c r="AD25" i="6"/>
  <c r="BD25" i="6"/>
  <c r="AN25" i="6"/>
  <c r="AV25" i="6"/>
  <c r="AF25" i="6"/>
  <c r="BB25" i="6"/>
  <c r="AL25" i="6"/>
  <c r="Z25" i="6"/>
  <c r="V25" i="6"/>
  <c r="R25" i="6"/>
  <c r="X25" i="6"/>
  <c r="S25" i="6"/>
  <c r="N25" i="6"/>
  <c r="J25" i="6"/>
  <c r="F25" i="6"/>
  <c r="W25" i="6"/>
  <c r="Q25" i="6"/>
  <c r="M25" i="6"/>
  <c r="I25" i="6"/>
  <c r="E25" i="6"/>
  <c r="AA25" i="6"/>
  <c r="U25" i="6"/>
  <c r="P25" i="6"/>
  <c r="L25" i="6"/>
  <c r="H25" i="6"/>
  <c r="D25" i="6"/>
  <c r="O25" i="6"/>
  <c r="K25" i="6"/>
  <c r="Y25" i="6"/>
  <c r="G25" i="6"/>
  <c r="AC25" i="6"/>
  <c r="T25" i="6"/>
  <c r="C25" i="6"/>
  <c r="BI2" i="6"/>
  <c r="BE2" i="6"/>
  <c r="BA2" i="6"/>
  <c r="AW2" i="6"/>
  <c r="AS2" i="6"/>
  <c r="AO2" i="6"/>
  <c r="AK2" i="6"/>
  <c r="AG2" i="6"/>
  <c r="BH2" i="6"/>
  <c r="BD2" i="6"/>
  <c r="AZ2" i="6"/>
  <c r="AV2" i="6"/>
  <c r="AR2" i="6"/>
  <c r="AN2" i="6"/>
  <c r="AJ2" i="6"/>
  <c r="AF2" i="6"/>
  <c r="BJ2" i="6"/>
  <c r="BF2" i="6"/>
  <c r="BB2" i="6"/>
  <c r="AX2" i="6"/>
  <c r="AT2" i="6"/>
  <c r="AP2" i="6"/>
  <c r="AL2" i="6"/>
  <c r="AH2" i="6"/>
  <c r="AD2" i="6"/>
  <c r="BK2" i="6"/>
  <c r="AU2" i="6"/>
  <c r="AE2" i="6"/>
  <c r="BG2" i="6"/>
  <c r="AQ2" i="6"/>
  <c r="AY2" i="6"/>
  <c r="AI2" i="6"/>
  <c r="AM2" i="6"/>
  <c r="BC2" i="6"/>
  <c r="X2" i="6"/>
  <c r="T2" i="6"/>
  <c r="P2" i="6"/>
  <c r="L2" i="6"/>
  <c r="H2" i="6"/>
  <c r="D2" i="6"/>
  <c r="W2" i="6"/>
  <c r="S2" i="6"/>
  <c r="O2" i="6"/>
  <c r="K2" i="6"/>
  <c r="G2" i="6"/>
  <c r="C2" i="6"/>
  <c r="AC2" i="6"/>
  <c r="Z2" i="6"/>
  <c r="V2" i="6"/>
  <c r="R2" i="6"/>
  <c r="N2" i="6"/>
  <c r="J2" i="6"/>
  <c r="F2" i="6"/>
  <c r="M2" i="6"/>
  <c r="Y2" i="6"/>
  <c r="I2" i="6"/>
  <c r="U2" i="6"/>
  <c r="E2" i="6"/>
  <c r="Q2" i="6"/>
  <c r="AA2" i="6"/>
  <c r="BJ13" i="6"/>
  <c r="BF13" i="6"/>
  <c r="BB13" i="6"/>
  <c r="AX13" i="6"/>
  <c r="AT13" i="6"/>
  <c r="AP13" i="6"/>
  <c r="AL13" i="6"/>
  <c r="AH13" i="6"/>
  <c r="AD13" i="6"/>
  <c r="BG13" i="6"/>
  <c r="BA13" i="6"/>
  <c r="AV13" i="6"/>
  <c r="AQ13" i="6"/>
  <c r="AK13" i="6"/>
  <c r="AF13" i="6"/>
  <c r="BK13" i="6"/>
  <c r="BE13" i="6"/>
  <c r="AZ13" i="6"/>
  <c r="AU13" i="6"/>
  <c r="AO13" i="6"/>
  <c r="AJ13" i="6"/>
  <c r="AE13" i="6"/>
  <c r="BH13" i="6"/>
  <c r="BC13" i="6"/>
  <c r="AW13" i="6"/>
  <c r="AR13" i="6"/>
  <c r="AM13" i="6"/>
  <c r="AG13" i="6"/>
  <c r="AY13" i="6"/>
  <c r="AS13" i="6"/>
  <c r="BD13" i="6"/>
  <c r="AI13" i="6"/>
  <c r="BI13" i="6"/>
  <c r="AN13" i="6"/>
  <c r="Z13" i="6"/>
  <c r="V13" i="6"/>
  <c r="R13" i="6"/>
  <c r="N13" i="6"/>
  <c r="J13" i="6"/>
  <c r="F13" i="6"/>
  <c r="AC13" i="6"/>
  <c r="Y13" i="6"/>
  <c r="U13" i="6"/>
  <c r="Q13" i="6"/>
  <c r="M13" i="6"/>
  <c r="I13" i="6"/>
  <c r="E13" i="6"/>
  <c r="X13" i="6"/>
  <c r="T13" i="6"/>
  <c r="P13" i="6"/>
  <c r="L13" i="6"/>
  <c r="H13" i="6"/>
  <c r="D13" i="6"/>
  <c r="AA13" i="6"/>
  <c r="K13" i="6"/>
  <c r="W13" i="6"/>
  <c r="G13" i="6"/>
  <c r="S13" i="6"/>
  <c r="C13" i="6"/>
  <c r="O13" i="6"/>
  <c r="BK20" i="7"/>
  <c r="BG20" i="7"/>
  <c r="BC20" i="7"/>
  <c r="AY20" i="7"/>
  <c r="AU20" i="7"/>
  <c r="AQ20" i="7"/>
  <c r="AM20" i="7"/>
  <c r="AI20" i="7"/>
  <c r="AE20" i="7"/>
  <c r="BI20" i="7"/>
  <c r="BE20" i="7"/>
  <c r="BA20" i="7"/>
  <c r="AW20" i="7"/>
  <c r="AS20" i="7"/>
  <c r="AO20" i="7"/>
  <c r="AK20" i="7"/>
  <c r="AG20" i="7"/>
  <c r="BJ20" i="7"/>
  <c r="BB20" i="7"/>
  <c r="AT20" i="7"/>
  <c r="AL20" i="7"/>
  <c r="AD20" i="7"/>
  <c r="BF20" i="7"/>
  <c r="AX20" i="7"/>
  <c r="AP20" i="7"/>
  <c r="AH20" i="7"/>
  <c r="BD20" i="7"/>
  <c r="AN20" i="7"/>
  <c r="AV20" i="7"/>
  <c r="AF20" i="7"/>
  <c r="BH20" i="7"/>
  <c r="AR20" i="7"/>
  <c r="AJ20" i="7"/>
  <c r="AZ20" i="7"/>
  <c r="AC20" i="7"/>
  <c r="AA20" i="7"/>
  <c r="W20" i="7"/>
  <c r="S20" i="7"/>
  <c r="O20" i="7"/>
  <c r="K20" i="7"/>
  <c r="G20" i="7"/>
  <c r="C20" i="7"/>
  <c r="Z20" i="7"/>
  <c r="V20" i="7"/>
  <c r="R20" i="7"/>
  <c r="N20" i="7"/>
  <c r="J20" i="7"/>
  <c r="F20" i="7"/>
  <c r="Y20" i="7"/>
  <c r="U20" i="7"/>
  <c r="Q20" i="7"/>
  <c r="M20" i="7"/>
  <c r="I20" i="7"/>
  <c r="E20" i="7"/>
  <c r="P20" i="7"/>
  <c r="L20" i="7"/>
  <c r="X20" i="7"/>
  <c r="H20" i="7"/>
  <c r="T20" i="7"/>
  <c r="D20" i="7"/>
  <c r="BI15" i="7"/>
  <c r="BE15" i="7"/>
  <c r="BA15" i="7"/>
  <c r="AW15" i="7"/>
  <c r="AS15" i="7"/>
  <c r="AO15" i="7"/>
  <c r="AK15" i="7"/>
  <c r="AG15" i="7"/>
  <c r="BK15" i="7"/>
  <c r="BG15" i="7"/>
  <c r="BC15" i="7"/>
  <c r="AY15" i="7"/>
  <c r="AU15" i="7"/>
  <c r="AQ15" i="7"/>
  <c r="AM15" i="7"/>
  <c r="AI15" i="7"/>
  <c r="AE15" i="7"/>
  <c r="BD15" i="7"/>
  <c r="AV15" i="7"/>
  <c r="AN15" i="7"/>
  <c r="AF15" i="7"/>
  <c r="BH15" i="7"/>
  <c r="AZ15" i="7"/>
  <c r="AR15" i="7"/>
  <c r="AJ15" i="7"/>
  <c r="AX15" i="7"/>
  <c r="AH15" i="7"/>
  <c r="BF15" i="7"/>
  <c r="AP15" i="7"/>
  <c r="AL15" i="7"/>
  <c r="BB15" i="7"/>
  <c r="AT15" i="7"/>
  <c r="AD15" i="7"/>
  <c r="BJ15" i="7"/>
  <c r="X15" i="7"/>
  <c r="T15" i="7"/>
  <c r="P15" i="7"/>
  <c r="L15" i="7"/>
  <c r="H15" i="7"/>
  <c r="D15" i="7"/>
  <c r="AA15" i="7"/>
  <c r="W15" i="7"/>
  <c r="S15" i="7"/>
  <c r="O15" i="7"/>
  <c r="K15" i="7"/>
  <c r="G15" i="7"/>
  <c r="C15" i="7"/>
  <c r="AC15" i="7"/>
  <c r="Z15" i="7"/>
  <c r="V15" i="7"/>
  <c r="R15" i="7"/>
  <c r="N15" i="7"/>
  <c r="J15" i="7"/>
  <c r="F15" i="7"/>
  <c r="M15" i="7"/>
  <c r="Y15" i="7"/>
  <c r="I15" i="7"/>
  <c r="U15" i="7"/>
  <c r="E15" i="7"/>
  <c r="Q15" i="7"/>
  <c r="BI11" i="7"/>
  <c r="BE11" i="7"/>
  <c r="BA11" i="7"/>
  <c r="AW11" i="7"/>
  <c r="AS11" i="7"/>
  <c r="BK11" i="7"/>
  <c r="BG11" i="7"/>
  <c r="BC11" i="7"/>
  <c r="AY11" i="7"/>
  <c r="AU11" i="7"/>
  <c r="BD11" i="7"/>
  <c r="AV11" i="7"/>
  <c r="AP11" i="7"/>
  <c r="AL11" i="7"/>
  <c r="AH11" i="7"/>
  <c r="AD11" i="7"/>
  <c r="BH11" i="7"/>
  <c r="AZ11" i="7"/>
  <c r="AR11" i="7"/>
  <c r="AN11" i="7"/>
  <c r="AJ11" i="7"/>
  <c r="AF11" i="7"/>
  <c r="BF11" i="7"/>
  <c r="AQ11" i="7"/>
  <c r="AI11" i="7"/>
  <c r="AX11" i="7"/>
  <c r="AM11" i="7"/>
  <c r="AE11" i="7"/>
  <c r="AT11" i="7"/>
  <c r="BJ11" i="7"/>
  <c r="AK11" i="7"/>
  <c r="AG11" i="7"/>
  <c r="BB11" i="7"/>
  <c r="AO11" i="7"/>
  <c r="AC11" i="7"/>
  <c r="X11" i="7"/>
  <c r="T11" i="7"/>
  <c r="P11" i="7"/>
  <c r="L11" i="7"/>
  <c r="H11" i="7"/>
  <c r="D11" i="7"/>
  <c r="Z11" i="7"/>
  <c r="V11" i="7"/>
  <c r="R11" i="7"/>
  <c r="N11" i="7"/>
  <c r="J11" i="7"/>
  <c r="F11" i="7"/>
  <c r="AA11" i="7"/>
  <c r="S11" i="7"/>
  <c r="K11" i="7"/>
  <c r="C11" i="7"/>
  <c r="Y11" i="7"/>
  <c r="Q11" i="7"/>
  <c r="I11" i="7"/>
  <c r="W11" i="7"/>
  <c r="O11" i="7"/>
  <c r="G11" i="7"/>
  <c r="U11" i="7"/>
  <c r="M11" i="7"/>
  <c r="E11" i="7"/>
  <c r="BJ5" i="7"/>
  <c r="BF5" i="7"/>
  <c r="BB5" i="7"/>
  <c r="AX5" i="7"/>
  <c r="AT5" i="7"/>
  <c r="AP5" i="7"/>
  <c r="AL5" i="7"/>
  <c r="AH5" i="7"/>
  <c r="AD5" i="7"/>
  <c r="BG5" i="7"/>
  <c r="BA5" i="7"/>
  <c r="AV5" i="7"/>
  <c r="AQ5" i="7"/>
  <c r="AK5" i="7"/>
  <c r="AF5" i="7"/>
  <c r="BI5" i="7"/>
  <c r="BD5" i="7"/>
  <c r="AY5" i="7"/>
  <c r="AS5" i="7"/>
  <c r="AN5" i="7"/>
  <c r="AI5" i="7"/>
  <c r="BC5" i="7"/>
  <c r="AR5" i="7"/>
  <c r="AG5" i="7"/>
  <c r="BH5" i="7"/>
  <c r="AW5" i="7"/>
  <c r="AM5" i="7"/>
  <c r="AU5" i="7"/>
  <c r="BE5" i="7"/>
  <c r="AJ5" i="7"/>
  <c r="AZ5" i="7"/>
  <c r="AO5" i="7"/>
  <c r="AE5" i="7"/>
  <c r="BK5" i="7"/>
  <c r="AC5" i="7"/>
  <c r="Z5" i="7"/>
  <c r="V5" i="7"/>
  <c r="R5" i="7"/>
  <c r="N5" i="7"/>
  <c r="J5" i="7"/>
  <c r="F5" i="7"/>
  <c r="W5" i="7"/>
  <c r="Q5" i="7"/>
  <c r="L5" i="7"/>
  <c r="G5" i="7"/>
  <c r="AA5" i="7"/>
  <c r="U5" i="7"/>
  <c r="P5" i="7"/>
  <c r="K5" i="7"/>
  <c r="E5" i="7"/>
  <c r="Y5" i="7"/>
  <c r="T5" i="7"/>
  <c r="O5" i="7"/>
  <c r="I5" i="7"/>
  <c r="D5" i="7"/>
  <c r="X5" i="7"/>
  <c r="C5" i="7"/>
  <c r="S5" i="7"/>
  <c r="M5" i="7"/>
  <c r="H5" i="7"/>
  <c r="BI27" i="7"/>
  <c r="BE27" i="7"/>
  <c r="BA27" i="7"/>
  <c r="AW27" i="7"/>
  <c r="AS27" i="7"/>
  <c r="AO27" i="7"/>
  <c r="AK27" i="7"/>
  <c r="AG27" i="7"/>
  <c r="BJ27" i="7"/>
  <c r="BF27" i="7"/>
  <c r="BB27" i="7"/>
  <c r="AX27" i="7"/>
  <c r="AT27" i="7"/>
  <c r="AP27" i="7"/>
  <c r="AL27" i="7"/>
  <c r="AH27" i="7"/>
  <c r="AD27" i="7"/>
  <c r="BK27" i="7"/>
  <c r="BC27" i="7"/>
  <c r="AU27" i="7"/>
  <c r="AM27" i="7"/>
  <c r="AE27" i="7"/>
  <c r="BH27" i="7"/>
  <c r="AZ27" i="7"/>
  <c r="AR27" i="7"/>
  <c r="AJ27" i="7"/>
  <c r="BD27" i="7"/>
  <c r="AV27" i="7"/>
  <c r="AN27" i="7"/>
  <c r="AF27" i="7"/>
  <c r="AQ27" i="7"/>
  <c r="BG27" i="7"/>
  <c r="AY27" i="7"/>
  <c r="AI27" i="7"/>
  <c r="AC27" i="7"/>
  <c r="X27" i="7"/>
  <c r="T27" i="7"/>
  <c r="P27" i="7"/>
  <c r="L27" i="7"/>
  <c r="H27" i="7"/>
  <c r="D27" i="7"/>
  <c r="AA27" i="7"/>
  <c r="W27" i="7"/>
  <c r="S27" i="7"/>
  <c r="O27" i="7"/>
  <c r="K27" i="7"/>
  <c r="G27" i="7"/>
  <c r="C27" i="7"/>
  <c r="Z27" i="7"/>
  <c r="V27" i="7"/>
  <c r="R27" i="7"/>
  <c r="N27" i="7"/>
  <c r="J27" i="7"/>
  <c r="F27" i="7"/>
  <c r="Q27" i="7"/>
  <c r="M27" i="7"/>
  <c r="Y27" i="7"/>
  <c r="I27" i="7"/>
  <c r="E27" i="7"/>
  <c r="U27" i="7"/>
  <c r="BK22" i="7"/>
  <c r="BG22" i="7"/>
  <c r="BC22" i="7"/>
  <c r="AY22" i="7"/>
  <c r="AU22" i="7"/>
  <c r="AQ22" i="7"/>
  <c r="AM22" i="7"/>
  <c r="AI22" i="7"/>
  <c r="AE22" i="7"/>
  <c r="BI22" i="7"/>
  <c r="BE22" i="7"/>
  <c r="BA22" i="7"/>
  <c r="AW22" i="7"/>
  <c r="AS22" i="7"/>
  <c r="AO22" i="7"/>
  <c r="AK22" i="7"/>
  <c r="AG22" i="7"/>
  <c r="BF22" i="7"/>
  <c r="AX22" i="7"/>
  <c r="AP22" i="7"/>
  <c r="AH22" i="7"/>
  <c r="BJ22" i="7"/>
  <c r="BB22" i="7"/>
  <c r="AT22" i="7"/>
  <c r="AL22" i="7"/>
  <c r="AD22" i="7"/>
  <c r="AZ22" i="7"/>
  <c r="AJ22" i="7"/>
  <c r="BH22" i="7"/>
  <c r="AR22" i="7"/>
  <c r="BD22" i="7"/>
  <c r="AN22" i="7"/>
  <c r="AF22" i="7"/>
  <c r="AV22" i="7"/>
  <c r="Y22" i="7"/>
  <c r="U22" i="7"/>
  <c r="Q22" i="7"/>
  <c r="M22" i="7"/>
  <c r="I22" i="7"/>
  <c r="E22" i="7"/>
  <c r="X22" i="7"/>
  <c r="T22" i="7"/>
  <c r="P22" i="7"/>
  <c r="L22" i="7"/>
  <c r="H22" i="7"/>
  <c r="D22" i="7"/>
  <c r="AA22" i="7"/>
  <c r="W22" i="7"/>
  <c r="S22" i="7"/>
  <c r="O22" i="7"/>
  <c r="K22" i="7"/>
  <c r="G22" i="7"/>
  <c r="C22" i="7"/>
  <c r="N22" i="7"/>
  <c r="Z22" i="7"/>
  <c r="J22" i="7"/>
  <c r="V22" i="7"/>
  <c r="F22" i="7"/>
  <c r="AC22" i="7"/>
  <c r="R22" i="7"/>
  <c r="BI17" i="7"/>
  <c r="BE17" i="7"/>
  <c r="BA17" i="7"/>
  <c r="AW17" i="7"/>
  <c r="AS17" i="7"/>
  <c r="AO17" i="7"/>
  <c r="AK17" i="7"/>
  <c r="AG17" i="7"/>
  <c r="BK17" i="7"/>
  <c r="BG17" i="7"/>
  <c r="BC17" i="7"/>
  <c r="AY17" i="7"/>
  <c r="AU17" i="7"/>
  <c r="AQ17" i="7"/>
  <c r="AM17" i="7"/>
  <c r="AI17" i="7"/>
  <c r="AE17" i="7"/>
  <c r="BH17" i="7"/>
  <c r="AZ17" i="7"/>
  <c r="AR17" i="7"/>
  <c r="AJ17" i="7"/>
  <c r="BD17" i="7"/>
  <c r="AV17" i="7"/>
  <c r="AN17" i="7"/>
  <c r="AF17" i="7"/>
  <c r="BJ17" i="7"/>
  <c r="AT17" i="7"/>
  <c r="AD17" i="7"/>
  <c r="BB17" i="7"/>
  <c r="AL17" i="7"/>
  <c r="AH17" i="7"/>
  <c r="AX17" i="7"/>
  <c r="AP17" i="7"/>
  <c r="BF17" i="7"/>
  <c r="AC17" i="7"/>
  <c r="Z17" i="7"/>
  <c r="V17" i="7"/>
  <c r="R17" i="7"/>
  <c r="N17" i="7"/>
  <c r="J17" i="7"/>
  <c r="F17" i="7"/>
  <c r="Y17" i="7"/>
  <c r="U17" i="7"/>
  <c r="Q17" i="7"/>
  <c r="M17" i="7"/>
  <c r="I17" i="7"/>
  <c r="E17" i="7"/>
  <c r="X17" i="7"/>
  <c r="T17" i="7"/>
  <c r="P17" i="7"/>
  <c r="L17" i="7"/>
  <c r="H17" i="7"/>
  <c r="D17" i="7"/>
  <c r="AA17" i="7"/>
  <c r="K17" i="7"/>
  <c r="W17" i="7"/>
  <c r="G17" i="7"/>
  <c r="S17" i="7"/>
  <c r="C17" i="7"/>
  <c r="O17" i="7"/>
  <c r="BH10" i="7"/>
  <c r="BD10" i="7"/>
  <c r="AZ10" i="7"/>
  <c r="AV10" i="7"/>
  <c r="AR10" i="7"/>
  <c r="AN10" i="7"/>
  <c r="AJ10" i="7"/>
  <c r="AF10" i="7"/>
  <c r="BJ10" i="7"/>
  <c r="BF10" i="7"/>
  <c r="BB10" i="7"/>
  <c r="AX10" i="7"/>
  <c r="AT10" i="7"/>
  <c r="AP10" i="7"/>
  <c r="AL10" i="7"/>
  <c r="AH10" i="7"/>
  <c r="AD10" i="7"/>
  <c r="BI10" i="7"/>
  <c r="BA10" i="7"/>
  <c r="AS10" i="7"/>
  <c r="AK10" i="7"/>
  <c r="BE10" i="7"/>
  <c r="AW10" i="7"/>
  <c r="AO10" i="7"/>
  <c r="AG10" i="7"/>
  <c r="BK10" i="7"/>
  <c r="AU10" i="7"/>
  <c r="AE10" i="7"/>
  <c r="BC10" i="7"/>
  <c r="AM10" i="7"/>
  <c r="AI10" i="7"/>
  <c r="AY10" i="7"/>
  <c r="AQ10" i="7"/>
  <c r="BG10" i="7"/>
  <c r="Y10" i="7"/>
  <c r="U10" i="7"/>
  <c r="Q10" i="7"/>
  <c r="M10" i="7"/>
  <c r="I10" i="7"/>
  <c r="E10" i="7"/>
  <c r="AC10" i="7"/>
  <c r="AA10" i="7"/>
  <c r="W10" i="7"/>
  <c r="S10" i="7"/>
  <c r="O10" i="7"/>
  <c r="K10" i="7"/>
  <c r="G10" i="7"/>
  <c r="C10" i="7"/>
  <c r="T10" i="7"/>
  <c r="L10" i="7"/>
  <c r="D10" i="7"/>
  <c r="Z10" i="7"/>
  <c r="R10" i="7"/>
  <c r="J10" i="7"/>
  <c r="X10" i="7"/>
  <c r="P10" i="7"/>
  <c r="H10" i="7"/>
  <c r="N10" i="7"/>
  <c r="F10" i="7"/>
  <c r="V10" i="7"/>
  <c r="BJ7" i="7"/>
  <c r="BF7" i="7"/>
  <c r="BB7" i="7"/>
  <c r="AX7" i="7"/>
  <c r="AT7" i="7"/>
  <c r="AP7" i="7"/>
  <c r="AL7" i="7"/>
  <c r="AH7" i="7"/>
  <c r="AD7" i="7"/>
  <c r="BH7" i="7"/>
  <c r="BC7" i="7"/>
  <c r="AW7" i="7"/>
  <c r="AR7" i="7"/>
  <c r="AM7" i="7"/>
  <c r="AG7" i="7"/>
  <c r="BK7" i="7"/>
  <c r="BE7" i="7"/>
  <c r="AZ7" i="7"/>
  <c r="AU7" i="7"/>
  <c r="AO7" i="7"/>
  <c r="AJ7" i="7"/>
  <c r="AE7" i="7"/>
  <c r="BI7" i="7"/>
  <c r="AY7" i="7"/>
  <c r="AN7" i="7"/>
  <c r="BD7" i="7"/>
  <c r="AS7" i="7"/>
  <c r="AI7" i="7"/>
  <c r="AQ7" i="7"/>
  <c r="BA7" i="7"/>
  <c r="AF7" i="7"/>
  <c r="AK7" i="7"/>
  <c r="BG7" i="7"/>
  <c r="AV7" i="7"/>
  <c r="X7" i="7"/>
  <c r="T7" i="7"/>
  <c r="P7" i="7"/>
  <c r="L7" i="7"/>
  <c r="H7" i="7"/>
  <c r="D7" i="7"/>
  <c r="AC7" i="7"/>
  <c r="Z7" i="7"/>
  <c r="V7" i="7"/>
  <c r="R7" i="7"/>
  <c r="N7" i="7"/>
  <c r="J7" i="7"/>
  <c r="F7" i="7"/>
  <c r="W7" i="7"/>
  <c r="O7" i="7"/>
  <c r="G7" i="7"/>
  <c r="U7" i="7"/>
  <c r="M7" i="7"/>
  <c r="E7" i="7"/>
  <c r="AA7" i="7"/>
  <c r="S7" i="7"/>
  <c r="K7" i="7"/>
  <c r="C7" i="7"/>
  <c r="Y7" i="7"/>
  <c r="Q7" i="7"/>
  <c r="I7" i="7"/>
  <c r="BK29" i="13"/>
  <c r="BG29" i="13"/>
  <c r="BC29" i="13"/>
  <c r="AY29" i="13"/>
  <c r="AU29" i="13"/>
  <c r="AQ29" i="13"/>
  <c r="AM29" i="13"/>
  <c r="AI29" i="13"/>
  <c r="AE29" i="13"/>
  <c r="BH29" i="13"/>
  <c r="BB29" i="13"/>
  <c r="AW29" i="13"/>
  <c r="AR29" i="13"/>
  <c r="AL29" i="13"/>
  <c r="AG29" i="13"/>
  <c r="BJ29" i="13"/>
  <c r="BE29" i="13"/>
  <c r="AZ29" i="13"/>
  <c r="AT29" i="13"/>
  <c r="AO29" i="13"/>
  <c r="AJ29" i="13"/>
  <c r="AD29" i="13"/>
  <c r="BI29" i="13"/>
  <c r="AX29" i="13"/>
  <c r="AN29" i="13"/>
  <c r="BD29" i="13"/>
  <c r="AS29" i="13"/>
  <c r="AH29" i="13"/>
  <c r="AP29" i="13"/>
  <c r="AV29" i="13"/>
  <c r="AK29" i="13"/>
  <c r="BF29" i="13"/>
  <c r="AF29" i="13"/>
  <c r="BA29" i="13"/>
  <c r="AC29" i="13"/>
  <c r="Z29" i="13"/>
  <c r="V29" i="13"/>
  <c r="R29" i="13"/>
  <c r="N29" i="13"/>
  <c r="J29" i="13"/>
  <c r="F29" i="13"/>
  <c r="X29" i="13"/>
  <c r="S29" i="13"/>
  <c r="M29" i="13"/>
  <c r="H29" i="13"/>
  <c r="C29" i="13"/>
  <c r="W29" i="13"/>
  <c r="Q29" i="13"/>
  <c r="L29" i="13"/>
  <c r="G29" i="13"/>
  <c r="AA29" i="13"/>
  <c r="U29" i="13"/>
  <c r="P29" i="13"/>
  <c r="K29" i="13"/>
  <c r="E29" i="13"/>
  <c r="T29" i="13"/>
  <c r="O29" i="13"/>
  <c r="I29" i="13"/>
  <c r="Y29" i="13"/>
  <c r="D29" i="13"/>
  <c r="BI24" i="13"/>
  <c r="BE24" i="13"/>
  <c r="BA24" i="13"/>
  <c r="AW24" i="13"/>
  <c r="AS24" i="13"/>
  <c r="AO24" i="13"/>
  <c r="AK24" i="13"/>
  <c r="AG24" i="13"/>
  <c r="BG24" i="13"/>
  <c r="BB24" i="13"/>
  <c r="AV24" i="13"/>
  <c r="AQ24" i="13"/>
  <c r="AL24" i="13"/>
  <c r="AF24" i="13"/>
  <c r="BJ24" i="13"/>
  <c r="BD24" i="13"/>
  <c r="AY24" i="13"/>
  <c r="AT24" i="13"/>
  <c r="AN24" i="13"/>
  <c r="AI24" i="13"/>
  <c r="AD24" i="13"/>
  <c r="BH24" i="13"/>
  <c r="AX24" i="13"/>
  <c r="AM24" i="13"/>
  <c r="BC24" i="13"/>
  <c r="AR24" i="13"/>
  <c r="AH24" i="13"/>
  <c r="BK24" i="13"/>
  <c r="AP24" i="13"/>
  <c r="AU24" i="13"/>
  <c r="AJ24" i="13"/>
  <c r="BF24" i="13"/>
  <c r="AE24" i="13"/>
  <c r="AZ24" i="13"/>
  <c r="AC24" i="13"/>
  <c r="AA24" i="13"/>
  <c r="W24" i="13"/>
  <c r="S24" i="13"/>
  <c r="O24" i="13"/>
  <c r="K24" i="13"/>
  <c r="G24" i="13"/>
  <c r="C24" i="13"/>
  <c r="Z24" i="13"/>
  <c r="U24" i="13"/>
  <c r="P24" i="13"/>
  <c r="J24" i="13"/>
  <c r="E24" i="13"/>
  <c r="Y24" i="13"/>
  <c r="T24" i="13"/>
  <c r="N24" i="13"/>
  <c r="I24" i="13"/>
  <c r="D24" i="13"/>
  <c r="X24" i="13"/>
  <c r="R24" i="13"/>
  <c r="M24" i="13"/>
  <c r="H24" i="13"/>
  <c r="Q24" i="13"/>
  <c r="L24" i="13"/>
  <c r="F24" i="13"/>
  <c r="V24" i="13"/>
  <c r="BI19" i="13"/>
  <c r="BE19" i="13"/>
  <c r="BA19" i="13"/>
  <c r="AW19" i="13"/>
  <c r="AS19" i="13"/>
  <c r="AO19" i="13"/>
  <c r="AK19" i="13"/>
  <c r="AG19" i="13"/>
  <c r="BK19" i="13"/>
  <c r="BG19" i="13"/>
  <c r="BC19" i="13"/>
  <c r="AY19" i="13"/>
  <c r="AU19" i="13"/>
  <c r="AQ19" i="13"/>
  <c r="AM19" i="13"/>
  <c r="AI19" i="13"/>
  <c r="AE19" i="13"/>
  <c r="BJ19" i="13"/>
  <c r="BB19" i="13"/>
  <c r="AT19" i="13"/>
  <c r="AL19" i="13"/>
  <c r="AD19" i="13"/>
  <c r="BF19" i="13"/>
  <c r="AX19" i="13"/>
  <c r="AP19" i="13"/>
  <c r="AH19" i="13"/>
  <c r="AV19" i="13"/>
  <c r="AF19" i="13"/>
  <c r="AR19" i="13"/>
  <c r="BH19" i="13"/>
  <c r="AN19" i="13"/>
  <c r="BD19" i="13"/>
  <c r="AJ19" i="13"/>
  <c r="X19" i="13"/>
  <c r="T19" i="13"/>
  <c r="P19" i="13"/>
  <c r="L19" i="13"/>
  <c r="H19" i="13"/>
  <c r="D19" i="13"/>
  <c r="AZ19" i="13"/>
  <c r="W19" i="13"/>
  <c r="R19" i="13"/>
  <c r="M19" i="13"/>
  <c r="G19" i="13"/>
  <c r="AA19" i="13"/>
  <c r="V19" i="13"/>
  <c r="Q19" i="13"/>
  <c r="K19" i="13"/>
  <c r="F19" i="13"/>
  <c r="Z19" i="13"/>
  <c r="U19" i="13"/>
  <c r="O19" i="13"/>
  <c r="J19" i="13"/>
  <c r="E19" i="13"/>
  <c r="N19" i="13"/>
  <c r="I19" i="13"/>
  <c r="AC19" i="13"/>
  <c r="Y19" i="13"/>
  <c r="C19" i="13"/>
  <c r="S19" i="13"/>
  <c r="BK14" i="13"/>
  <c r="BG14" i="13"/>
  <c r="BC14" i="13"/>
  <c r="BI14" i="13"/>
  <c r="BE14" i="13"/>
  <c r="BA14" i="13"/>
  <c r="AW14" i="13"/>
  <c r="BD14" i="13"/>
  <c r="AX14" i="13"/>
  <c r="AS14" i="13"/>
  <c r="AO14" i="13"/>
  <c r="AK14" i="13"/>
  <c r="AG14" i="13"/>
  <c r="BH14" i="13"/>
  <c r="AZ14" i="13"/>
  <c r="AU14" i="13"/>
  <c r="AQ14" i="13"/>
  <c r="AM14" i="13"/>
  <c r="AI14" i="13"/>
  <c r="AE14" i="13"/>
  <c r="BF14" i="13"/>
  <c r="AT14" i="13"/>
  <c r="AL14" i="13"/>
  <c r="AD14" i="13"/>
  <c r="AV14" i="13"/>
  <c r="AJ14" i="13"/>
  <c r="BJ14" i="13"/>
  <c r="AR14" i="13"/>
  <c r="AH14" i="13"/>
  <c r="BB14" i="13"/>
  <c r="AP14" i="13"/>
  <c r="AF14" i="13"/>
  <c r="AN14" i="13"/>
  <c r="AC14" i="13"/>
  <c r="AY14" i="13"/>
  <c r="Y14" i="13"/>
  <c r="U14" i="13"/>
  <c r="Q14" i="13"/>
  <c r="M14" i="13"/>
  <c r="I14" i="13"/>
  <c r="E14" i="13"/>
  <c r="Z14" i="13"/>
  <c r="T14" i="13"/>
  <c r="O14" i="13"/>
  <c r="J14" i="13"/>
  <c r="D14" i="13"/>
  <c r="X14" i="13"/>
  <c r="S14" i="13"/>
  <c r="N14" i="13"/>
  <c r="H14" i="13"/>
  <c r="C14" i="13"/>
  <c r="W14" i="13"/>
  <c r="R14" i="13"/>
  <c r="L14" i="13"/>
  <c r="G14" i="13"/>
  <c r="K14" i="13"/>
  <c r="AA14" i="13"/>
  <c r="F14" i="13"/>
  <c r="V14" i="13"/>
  <c r="P14" i="13"/>
  <c r="BJ20" i="6"/>
  <c r="BF20" i="6"/>
  <c r="BB20" i="6"/>
  <c r="AX20" i="6"/>
  <c r="AT20" i="6"/>
  <c r="AP20" i="6"/>
  <c r="AL20" i="6"/>
  <c r="AH20" i="6"/>
  <c r="AD20" i="6"/>
  <c r="BI20" i="6"/>
  <c r="BD20" i="6"/>
  <c r="AY20" i="6"/>
  <c r="AS20" i="6"/>
  <c r="AN20" i="6"/>
  <c r="AI20" i="6"/>
  <c r="BH20" i="6"/>
  <c r="BC20" i="6"/>
  <c r="AW20" i="6"/>
  <c r="AR20" i="6"/>
  <c r="AM20" i="6"/>
  <c r="AG20" i="6"/>
  <c r="BK20" i="6"/>
  <c r="BE20" i="6"/>
  <c r="AZ20" i="6"/>
  <c r="AU20" i="6"/>
  <c r="AO20" i="6"/>
  <c r="AJ20" i="6"/>
  <c r="AE20" i="6"/>
  <c r="AQ20" i="6"/>
  <c r="BG20" i="6"/>
  <c r="AK20" i="6"/>
  <c r="AV20" i="6"/>
  <c r="AF20" i="6"/>
  <c r="BA20" i="6"/>
  <c r="AC20" i="6"/>
  <c r="AA20" i="6"/>
  <c r="W20" i="6"/>
  <c r="S20" i="6"/>
  <c r="O20" i="6"/>
  <c r="K20" i="6"/>
  <c r="G20" i="6"/>
  <c r="C20" i="6"/>
  <c r="Z20" i="6"/>
  <c r="V20" i="6"/>
  <c r="R20" i="6"/>
  <c r="N20" i="6"/>
  <c r="J20" i="6"/>
  <c r="F20" i="6"/>
  <c r="Y20" i="6"/>
  <c r="U20" i="6"/>
  <c r="Q20" i="6"/>
  <c r="M20" i="6"/>
  <c r="I20" i="6"/>
  <c r="E20" i="6"/>
  <c r="L20" i="6"/>
  <c r="X20" i="6"/>
  <c r="H20" i="6"/>
  <c r="T20" i="6"/>
  <c r="D20" i="6"/>
  <c r="P20" i="6"/>
  <c r="BH17" i="6"/>
  <c r="BD17" i="6"/>
  <c r="AZ17" i="6"/>
  <c r="AV17" i="6"/>
  <c r="AR17" i="6"/>
  <c r="AN17" i="6"/>
  <c r="AJ17" i="6"/>
  <c r="AF17" i="6"/>
  <c r="BJ17" i="6"/>
  <c r="BE17" i="6"/>
  <c r="AY17" i="6"/>
  <c r="AT17" i="6"/>
  <c r="AO17" i="6"/>
  <c r="AI17" i="6"/>
  <c r="AD17" i="6"/>
  <c r="BI17" i="6"/>
  <c r="BC17" i="6"/>
  <c r="AX17" i="6"/>
  <c r="AS17" i="6"/>
  <c r="AM17" i="6"/>
  <c r="AH17" i="6"/>
  <c r="BK17" i="6"/>
  <c r="BF17" i="6"/>
  <c r="BA17" i="6"/>
  <c r="AU17" i="6"/>
  <c r="AP17" i="6"/>
  <c r="AK17" i="6"/>
  <c r="AE17" i="6"/>
  <c r="BG17" i="6"/>
  <c r="AL17" i="6"/>
  <c r="BB17" i="6"/>
  <c r="AG17" i="6"/>
  <c r="AQ17" i="6"/>
  <c r="AW17" i="6"/>
  <c r="Z17" i="6"/>
  <c r="V17" i="6"/>
  <c r="R17" i="6"/>
  <c r="N17" i="6"/>
  <c r="J17" i="6"/>
  <c r="F17" i="6"/>
  <c r="Y17" i="6"/>
  <c r="U17" i="6"/>
  <c r="Q17" i="6"/>
  <c r="M17" i="6"/>
  <c r="I17" i="6"/>
  <c r="E17" i="6"/>
  <c r="X17" i="6"/>
  <c r="T17" i="6"/>
  <c r="P17" i="6"/>
  <c r="L17" i="6"/>
  <c r="H17" i="6"/>
  <c r="D17" i="6"/>
  <c r="AC17" i="6"/>
  <c r="W17" i="6"/>
  <c r="G17" i="6"/>
  <c r="S17" i="6"/>
  <c r="C17" i="6"/>
  <c r="O17" i="6"/>
  <c r="AA17" i="6"/>
  <c r="K17" i="6"/>
  <c r="BI10" i="6"/>
  <c r="BE10" i="6"/>
  <c r="BA10" i="6"/>
  <c r="AW10" i="6"/>
  <c r="AS10" i="6"/>
  <c r="AO10" i="6"/>
  <c r="AK10" i="6"/>
  <c r="AG10" i="6"/>
  <c r="BH10" i="6"/>
  <c r="BD10" i="6"/>
  <c r="AZ10" i="6"/>
  <c r="AV10" i="6"/>
  <c r="AR10" i="6"/>
  <c r="AN10" i="6"/>
  <c r="AJ10" i="6"/>
  <c r="AF10" i="6"/>
  <c r="BJ10" i="6"/>
  <c r="BF10" i="6"/>
  <c r="BB10" i="6"/>
  <c r="AX10" i="6"/>
  <c r="AT10" i="6"/>
  <c r="AP10" i="6"/>
  <c r="AL10" i="6"/>
  <c r="AH10" i="6"/>
  <c r="AD10" i="6"/>
  <c r="BK10" i="6"/>
  <c r="AU10" i="6"/>
  <c r="AE10" i="6"/>
  <c r="BG10" i="6"/>
  <c r="AQ10" i="6"/>
  <c r="AY10" i="6"/>
  <c r="AI10" i="6"/>
  <c r="BC10" i="6"/>
  <c r="AM10" i="6"/>
  <c r="Y10" i="6"/>
  <c r="U10" i="6"/>
  <c r="Q10" i="6"/>
  <c r="M10" i="6"/>
  <c r="I10" i="6"/>
  <c r="E10" i="6"/>
  <c r="X10" i="6"/>
  <c r="T10" i="6"/>
  <c r="P10" i="6"/>
  <c r="L10" i="6"/>
  <c r="H10" i="6"/>
  <c r="D10" i="6"/>
  <c r="AC10" i="6"/>
  <c r="AA10" i="6"/>
  <c r="W10" i="6"/>
  <c r="S10" i="6"/>
  <c r="O10" i="6"/>
  <c r="K10" i="6"/>
  <c r="G10" i="6"/>
  <c r="C10" i="6"/>
  <c r="V10" i="6"/>
  <c r="F10" i="6"/>
  <c r="R10" i="6"/>
  <c r="N10" i="6"/>
  <c r="Z10" i="6"/>
  <c r="J10" i="6"/>
  <c r="BK24" i="6"/>
  <c r="BG24" i="6"/>
  <c r="BC24" i="6"/>
  <c r="AY24" i="6"/>
  <c r="AU24" i="6"/>
  <c r="AQ24" i="6"/>
  <c r="AM24" i="6"/>
  <c r="AI24" i="6"/>
  <c r="AE24" i="6"/>
  <c r="BI24" i="6"/>
  <c r="BE24" i="6"/>
  <c r="BA24" i="6"/>
  <c r="AW24" i="6"/>
  <c r="AS24" i="6"/>
  <c r="AO24" i="6"/>
  <c r="AK24" i="6"/>
  <c r="AG24" i="6"/>
  <c r="BH24" i="6"/>
  <c r="AZ24" i="6"/>
  <c r="AR24" i="6"/>
  <c r="AJ24" i="6"/>
  <c r="BJ24" i="6"/>
  <c r="BB24" i="6"/>
  <c r="AT24" i="6"/>
  <c r="AL24" i="6"/>
  <c r="AD24" i="6"/>
  <c r="AV24" i="6"/>
  <c r="AF24" i="6"/>
  <c r="BF24" i="6"/>
  <c r="AP24" i="6"/>
  <c r="AX24" i="6"/>
  <c r="AH24" i="6"/>
  <c r="AN24" i="6"/>
  <c r="BD24" i="6"/>
  <c r="AC24" i="6"/>
  <c r="AA24" i="6"/>
  <c r="W24" i="6"/>
  <c r="S24" i="6"/>
  <c r="O24" i="6"/>
  <c r="K24" i="6"/>
  <c r="G24" i="6"/>
  <c r="C24" i="6"/>
  <c r="Z24" i="6"/>
  <c r="V24" i="6"/>
  <c r="R24" i="6"/>
  <c r="N24" i="6"/>
  <c r="J24" i="6"/>
  <c r="F24" i="6"/>
  <c r="Y24" i="6"/>
  <c r="U24" i="6"/>
  <c r="Q24" i="6"/>
  <c r="M24" i="6"/>
  <c r="I24" i="6"/>
  <c r="E24" i="6"/>
  <c r="X24" i="6"/>
  <c r="H24" i="6"/>
  <c r="T24" i="6"/>
  <c r="D24" i="6"/>
  <c r="P24" i="6"/>
  <c r="L24" i="6"/>
  <c r="BK11" i="14"/>
  <c r="BG11" i="14"/>
  <c r="BC11" i="14"/>
  <c r="AY11" i="14"/>
  <c r="AU11" i="14"/>
  <c r="AQ11" i="14"/>
  <c r="AM11" i="14"/>
  <c r="AI11" i="14"/>
  <c r="AE11" i="14"/>
  <c r="BJ11" i="14"/>
  <c r="BF11" i="14"/>
  <c r="BB11" i="14"/>
  <c r="AX11" i="14"/>
  <c r="AT11" i="14"/>
  <c r="AP11" i="14"/>
  <c r="AL11" i="14"/>
  <c r="AH11" i="14"/>
  <c r="AD11" i="14"/>
  <c r="BI11" i="14"/>
  <c r="BE11" i="14"/>
  <c r="BA11" i="14"/>
  <c r="AW11" i="14"/>
  <c r="AS11" i="14"/>
  <c r="AO11" i="14"/>
  <c r="AK11" i="14"/>
  <c r="AG11" i="14"/>
  <c r="AV11" i="14"/>
  <c r="AF11" i="14"/>
  <c r="BH11" i="14"/>
  <c r="AR11" i="14"/>
  <c r="BD11" i="14"/>
  <c r="AN11" i="14"/>
  <c r="AC11" i="14"/>
  <c r="AJ11" i="14"/>
  <c r="AA11" i="14"/>
  <c r="W11" i="14"/>
  <c r="S11" i="14"/>
  <c r="O11" i="14"/>
  <c r="K11" i="14"/>
  <c r="G11" i="14"/>
  <c r="C11" i="14"/>
  <c r="Z11" i="14"/>
  <c r="V11" i="14"/>
  <c r="R11" i="14"/>
  <c r="N11" i="14"/>
  <c r="J11" i="14"/>
  <c r="F11" i="14"/>
  <c r="L11" i="14"/>
  <c r="T11" i="14"/>
  <c r="H11" i="14"/>
  <c r="Y11" i="14"/>
  <c r="U11" i="14"/>
  <c r="Q11" i="14"/>
  <c r="M11" i="14"/>
  <c r="I11" i="14"/>
  <c r="E11" i="14"/>
  <c r="AZ11" i="14"/>
  <c r="X11" i="14"/>
  <c r="P11" i="14"/>
  <c r="D11" i="14"/>
  <c r="BK5" i="14"/>
  <c r="BG5" i="14"/>
  <c r="BC5" i="14"/>
  <c r="AY5" i="14"/>
  <c r="AU5" i="14"/>
  <c r="AQ5" i="14"/>
  <c r="AM5" i="14"/>
  <c r="AI5" i="14"/>
  <c r="AE5" i="14"/>
  <c r="BJ5" i="14"/>
  <c r="BF5" i="14"/>
  <c r="BB5" i="14"/>
  <c r="AX5" i="14"/>
  <c r="AT5" i="14"/>
  <c r="AP5" i="14"/>
  <c r="AL5" i="14"/>
  <c r="AH5" i="14"/>
  <c r="AD5" i="14"/>
  <c r="BI5" i="14"/>
  <c r="BE5" i="14"/>
  <c r="BA5" i="14"/>
  <c r="AW5" i="14"/>
  <c r="AS5" i="14"/>
  <c r="AO5" i="14"/>
  <c r="AK5" i="14"/>
  <c r="AG5" i="14"/>
  <c r="AC5" i="14"/>
  <c r="BH5" i="14"/>
  <c r="AR5" i="14"/>
  <c r="BD5" i="14"/>
  <c r="AN5" i="14"/>
  <c r="AZ5" i="14"/>
  <c r="AJ5" i="14"/>
  <c r="AV5" i="14"/>
  <c r="AF5" i="14"/>
  <c r="Y5" i="14"/>
  <c r="U5" i="14"/>
  <c r="Q5" i="14"/>
  <c r="M5" i="14"/>
  <c r="I5" i="14"/>
  <c r="E5" i="14"/>
  <c r="X5" i="14"/>
  <c r="T5" i="14"/>
  <c r="P5" i="14"/>
  <c r="L5" i="14"/>
  <c r="H5" i="14"/>
  <c r="D5" i="14"/>
  <c r="R5" i="14"/>
  <c r="Z5" i="14"/>
  <c r="J5" i="14"/>
  <c r="AA5" i="14"/>
  <c r="W5" i="14"/>
  <c r="S5" i="14"/>
  <c r="O5" i="14"/>
  <c r="K5" i="14"/>
  <c r="G5" i="14"/>
  <c r="C5" i="14"/>
  <c r="V5" i="14"/>
  <c r="N5" i="14"/>
  <c r="F5" i="14"/>
  <c r="BK17" i="14"/>
  <c r="BG17" i="14"/>
  <c r="BC17" i="14"/>
  <c r="AY17" i="14"/>
  <c r="AU17" i="14"/>
  <c r="AQ17" i="14"/>
  <c r="AM17" i="14"/>
  <c r="AI17" i="14"/>
  <c r="AE17" i="14"/>
  <c r="BJ17" i="14"/>
  <c r="BF17" i="14"/>
  <c r="BB17" i="14"/>
  <c r="AX17" i="14"/>
  <c r="AT17" i="14"/>
  <c r="AP17" i="14"/>
  <c r="AL17" i="14"/>
  <c r="AH17" i="14"/>
  <c r="AD17" i="14"/>
  <c r="BI17" i="14"/>
  <c r="BE17" i="14"/>
  <c r="BA17" i="14"/>
  <c r="AW17" i="14"/>
  <c r="AS17" i="14"/>
  <c r="AO17" i="14"/>
  <c r="AK17" i="14"/>
  <c r="AG17" i="14"/>
  <c r="AC17" i="14"/>
  <c r="AZ17" i="14"/>
  <c r="AJ17" i="14"/>
  <c r="AV17" i="14"/>
  <c r="AF17" i="14"/>
  <c r="BH17" i="14"/>
  <c r="AR17" i="14"/>
  <c r="BD17" i="14"/>
  <c r="AN17" i="14"/>
  <c r="Y17" i="14"/>
  <c r="U17" i="14"/>
  <c r="Q17" i="14"/>
  <c r="M17" i="14"/>
  <c r="I17" i="14"/>
  <c r="E17" i="14"/>
  <c r="X17" i="14"/>
  <c r="T17" i="14"/>
  <c r="P17" i="14"/>
  <c r="L17" i="14"/>
  <c r="H17" i="14"/>
  <c r="D17" i="14"/>
  <c r="V17" i="14"/>
  <c r="F17" i="14"/>
  <c r="Z17" i="14"/>
  <c r="J17" i="14"/>
  <c r="AA17" i="14"/>
  <c r="W17" i="14"/>
  <c r="S17" i="14"/>
  <c r="O17" i="14"/>
  <c r="K17" i="14"/>
  <c r="G17" i="14"/>
  <c r="C17" i="14"/>
  <c r="R17" i="14"/>
  <c r="N17" i="14"/>
  <c r="BI18" i="14"/>
  <c r="BE18" i="14"/>
  <c r="BA18" i="14"/>
  <c r="AW18" i="14"/>
  <c r="AS18" i="14"/>
  <c r="AO18" i="14"/>
  <c r="AK18" i="14"/>
  <c r="AG18" i="14"/>
  <c r="BH18" i="14"/>
  <c r="BD18" i="14"/>
  <c r="AZ18" i="14"/>
  <c r="AV18" i="14"/>
  <c r="AR18" i="14"/>
  <c r="AN18" i="14"/>
  <c r="AJ18" i="14"/>
  <c r="AF18" i="14"/>
  <c r="AC18" i="14"/>
  <c r="BK18" i="14"/>
  <c r="BG18" i="14"/>
  <c r="BC18" i="14"/>
  <c r="AY18" i="14"/>
  <c r="AU18" i="14"/>
  <c r="AQ18" i="14"/>
  <c r="AM18" i="14"/>
  <c r="AI18" i="14"/>
  <c r="AE18" i="14"/>
  <c r="AX18" i="14"/>
  <c r="AH18" i="14"/>
  <c r="BJ18" i="14"/>
  <c r="AT18" i="14"/>
  <c r="AD18" i="14"/>
  <c r="BF18" i="14"/>
  <c r="AP18" i="14"/>
  <c r="BB18" i="14"/>
  <c r="AL18" i="14"/>
  <c r="X18" i="14"/>
  <c r="T18" i="14"/>
  <c r="P18" i="14"/>
  <c r="L18" i="14"/>
  <c r="H18" i="14"/>
  <c r="D18" i="14"/>
  <c r="AA18" i="14"/>
  <c r="W18" i="14"/>
  <c r="S18" i="14"/>
  <c r="O18" i="14"/>
  <c r="K18" i="14"/>
  <c r="G18" i="14"/>
  <c r="C18" i="14"/>
  <c r="I18" i="14"/>
  <c r="U18" i="14"/>
  <c r="M18" i="14"/>
  <c r="Z18" i="14"/>
  <c r="V18" i="14"/>
  <c r="R18" i="14"/>
  <c r="N18" i="14"/>
  <c r="J18" i="14"/>
  <c r="F18" i="14"/>
  <c r="Y18" i="14"/>
  <c r="Q18" i="14"/>
  <c r="E18" i="14"/>
  <c r="BI8" i="14"/>
  <c r="BE8" i="14"/>
  <c r="BA8" i="14"/>
  <c r="AW8" i="14"/>
  <c r="AS8" i="14"/>
  <c r="AO8" i="14"/>
  <c r="AK8" i="14"/>
  <c r="AG8" i="14"/>
  <c r="BH8" i="14"/>
  <c r="BD8" i="14"/>
  <c r="AZ8" i="14"/>
  <c r="AV8" i="14"/>
  <c r="AR8" i="14"/>
  <c r="AN8" i="14"/>
  <c r="AJ8" i="14"/>
  <c r="AF8" i="14"/>
  <c r="BK8" i="14"/>
  <c r="BG8" i="14"/>
  <c r="BC8" i="14"/>
  <c r="AY8" i="14"/>
  <c r="AU8" i="14"/>
  <c r="AQ8" i="14"/>
  <c r="AM8" i="14"/>
  <c r="AI8" i="14"/>
  <c r="AE8" i="14"/>
  <c r="BB8" i="14"/>
  <c r="AL8" i="14"/>
  <c r="AX8" i="14"/>
  <c r="AH8" i="14"/>
  <c r="BJ8" i="14"/>
  <c r="AT8" i="14"/>
  <c r="AD8" i="14"/>
  <c r="AC8" i="14"/>
  <c r="BF8" i="14"/>
  <c r="AP8" i="14"/>
  <c r="Z8" i="14"/>
  <c r="V8" i="14"/>
  <c r="R8" i="14"/>
  <c r="N8" i="14"/>
  <c r="J8" i="14"/>
  <c r="F8" i="14"/>
  <c r="Y8" i="14"/>
  <c r="U8" i="14"/>
  <c r="Q8" i="14"/>
  <c r="M8" i="14"/>
  <c r="I8" i="14"/>
  <c r="E8" i="14"/>
  <c r="W8" i="14"/>
  <c r="C8" i="14"/>
  <c r="AA8" i="14"/>
  <c r="O8" i="14"/>
  <c r="X8" i="14"/>
  <c r="T8" i="14"/>
  <c r="P8" i="14"/>
  <c r="L8" i="14"/>
  <c r="H8" i="14"/>
  <c r="D8" i="14"/>
  <c r="S8" i="14"/>
  <c r="K8" i="14"/>
  <c r="G8" i="14"/>
  <c r="BI20" i="14"/>
  <c r="BE20" i="14"/>
  <c r="BA20" i="14"/>
  <c r="AW20" i="14"/>
  <c r="AS20" i="14"/>
  <c r="AO20" i="14"/>
  <c r="AK20" i="14"/>
  <c r="AG20" i="14"/>
  <c r="BH20" i="14"/>
  <c r="BD20" i="14"/>
  <c r="AZ20" i="14"/>
  <c r="AV20" i="14"/>
  <c r="AR20" i="14"/>
  <c r="AN20" i="14"/>
  <c r="AJ20" i="14"/>
  <c r="AF20" i="14"/>
  <c r="BK20" i="14"/>
  <c r="BG20" i="14"/>
  <c r="BC20" i="14"/>
  <c r="AY20" i="14"/>
  <c r="AU20" i="14"/>
  <c r="AQ20" i="14"/>
  <c r="AM20" i="14"/>
  <c r="AI20" i="14"/>
  <c r="AE20" i="14"/>
  <c r="BJ20" i="14"/>
  <c r="AT20" i="14"/>
  <c r="AD20" i="14"/>
  <c r="BF20" i="14"/>
  <c r="AP20" i="14"/>
  <c r="AC20" i="14"/>
  <c r="BB20" i="14"/>
  <c r="AL20" i="14"/>
  <c r="AX20" i="14"/>
  <c r="AH20" i="14"/>
  <c r="Z20" i="14"/>
  <c r="V20" i="14"/>
  <c r="R20" i="14"/>
  <c r="N20" i="14"/>
  <c r="J20" i="14"/>
  <c r="F20" i="14"/>
  <c r="Y20" i="14"/>
  <c r="U20" i="14"/>
  <c r="Q20" i="14"/>
  <c r="M20" i="14"/>
  <c r="I20" i="14"/>
  <c r="E20" i="14"/>
  <c r="O20" i="14"/>
  <c r="AA20" i="14"/>
  <c r="S20" i="14"/>
  <c r="G20" i="14"/>
  <c r="X20" i="14"/>
  <c r="T20" i="14"/>
  <c r="P20" i="14"/>
  <c r="L20" i="14"/>
  <c r="H20" i="14"/>
  <c r="D20" i="14"/>
  <c r="W20" i="14"/>
  <c r="K20" i="14"/>
  <c r="C20" i="14"/>
  <c r="BI15" i="6"/>
  <c r="BE15" i="6"/>
  <c r="BA15" i="6"/>
  <c r="AW15" i="6"/>
  <c r="AS15" i="6"/>
  <c r="AO15" i="6"/>
  <c r="BH15" i="6"/>
  <c r="BD15" i="6"/>
  <c r="AZ15" i="6"/>
  <c r="AV15" i="6"/>
  <c r="AR15" i="6"/>
  <c r="AN15" i="6"/>
  <c r="AJ15" i="6"/>
  <c r="AF15" i="6"/>
  <c r="BJ15" i="6"/>
  <c r="BF15" i="6"/>
  <c r="BB15" i="6"/>
  <c r="AX15" i="6"/>
  <c r="AT15" i="6"/>
  <c r="AP15" i="6"/>
  <c r="AL15" i="6"/>
  <c r="AH15" i="6"/>
  <c r="AD15" i="6"/>
  <c r="BK15" i="6"/>
  <c r="AU15" i="6"/>
  <c r="AI15" i="6"/>
  <c r="BG15" i="6"/>
  <c r="AQ15" i="6"/>
  <c r="AG15" i="6"/>
  <c r="AY15" i="6"/>
  <c r="AK15" i="6"/>
  <c r="AM15" i="6"/>
  <c r="AE15" i="6"/>
  <c r="BC15" i="6"/>
  <c r="AC15" i="6"/>
  <c r="X15" i="6"/>
  <c r="T15" i="6"/>
  <c r="P15" i="6"/>
  <c r="L15" i="6"/>
  <c r="H15" i="6"/>
  <c r="D15" i="6"/>
  <c r="AA15" i="6"/>
  <c r="W15" i="6"/>
  <c r="S15" i="6"/>
  <c r="O15" i="6"/>
  <c r="K15" i="6"/>
  <c r="G15" i="6"/>
  <c r="C15" i="6"/>
  <c r="Z15" i="6"/>
  <c r="V15" i="6"/>
  <c r="R15" i="6"/>
  <c r="N15" i="6"/>
  <c r="J15" i="6"/>
  <c r="F15" i="6"/>
  <c r="Y15" i="6"/>
  <c r="I15" i="6"/>
  <c r="U15" i="6"/>
  <c r="E15" i="6"/>
  <c r="Q15" i="6"/>
  <c r="M15" i="6"/>
  <c r="BI6" i="6"/>
  <c r="BE6" i="6"/>
  <c r="BA6" i="6"/>
  <c r="AW6" i="6"/>
  <c r="AS6" i="6"/>
  <c r="AO6" i="6"/>
  <c r="AK6" i="6"/>
  <c r="AG6" i="6"/>
  <c r="BH6" i="6"/>
  <c r="BD6" i="6"/>
  <c r="AZ6" i="6"/>
  <c r="AV6" i="6"/>
  <c r="AR6" i="6"/>
  <c r="AN6" i="6"/>
  <c r="AJ6" i="6"/>
  <c r="AF6" i="6"/>
  <c r="BJ6" i="6"/>
  <c r="BF6" i="6"/>
  <c r="BB6" i="6"/>
  <c r="AX6" i="6"/>
  <c r="AT6" i="6"/>
  <c r="AP6" i="6"/>
  <c r="AL6" i="6"/>
  <c r="AH6" i="6"/>
  <c r="AD6" i="6"/>
  <c r="BC6" i="6"/>
  <c r="AM6" i="6"/>
  <c r="AY6" i="6"/>
  <c r="AI6" i="6"/>
  <c r="BG6" i="6"/>
  <c r="AQ6" i="6"/>
  <c r="BK6" i="6"/>
  <c r="AE6" i="6"/>
  <c r="AU6" i="6"/>
  <c r="AC6" i="6"/>
  <c r="Y6" i="6"/>
  <c r="U6" i="6"/>
  <c r="Q6" i="6"/>
  <c r="M6" i="6"/>
  <c r="I6" i="6"/>
  <c r="E6" i="6"/>
  <c r="X6" i="6"/>
  <c r="T6" i="6"/>
  <c r="P6" i="6"/>
  <c r="L6" i="6"/>
  <c r="H6" i="6"/>
  <c r="D6" i="6"/>
  <c r="AA6" i="6"/>
  <c r="W6" i="6"/>
  <c r="S6" i="6"/>
  <c r="O6" i="6"/>
  <c r="K6" i="6"/>
  <c r="G6" i="6"/>
  <c r="C6" i="6"/>
  <c r="Z6" i="6"/>
  <c r="J6" i="6"/>
  <c r="V6" i="6"/>
  <c r="F6" i="6"/>
  <c r="R6" i="6"/>
  <c r="N6" i="6"/>
  <c r="BH26" i="7"/>
  <c r="BD26" i="7"/>
  <c r="AZ26" i="7"/>
  <c r="AV26" i="7"/>
  <c r="AR26" i="7"/>
  <c r="AN26" i="7"/>
  <c r="AJ26" i="7"/>
  <c r="AF26" i="7"/>
  <c r="BG26" i="7"/>
  <c r="BB26" i="7"/>
  <c r="AW26" i="7"/>
  <c r="AQ26" i="7"/>
  <c r="AL26" i="7"/>
  <c r="AG26" i="7"/>
  <c r="BK26" i="7"/>
  <c r="BF26" i="7"/>
  <c r="BA26" i="7"/>
  <c r="AU26" i="7"/>
  <c r="AP26" i="7"/>
  <c r="AK26" i="7"/>
  <c r="AE26" i="7"/>
  <c r="BI26" i="7"/>
  <c r="BC26" i="7"/>
  <c r="AX26" i="7"/>
  <c r="AS26" i="7"/>
  <c r="AM26" i="7"/>
  <c r="AH26" i="7"/>
  <c r="AY26" i="7"/>
  <c r="AD26" i="7"/>
  <c r="BJ26" i="7"/>
  <c r="AO26" i="7"/>
  <c r="AI26" i="7"/>
  <c r="BE26" i="7"/>
  <c r="AT26" i="7"/>
  <c r="Y26" i="7"/>
  <c r="U26" i="7"/>
  <c r="Q26" i="7"/>
  <c r="M26" i="7"/>
  <c r="I26" i="7"/>
  <c r="E26" i="7"/>
  <c r="AC26" i="7"/>
  <c r="X26" i="7"/>
  <c r="T26" i="7"/>
  <c r="P26" i="7"/>
  <c r="L26" i="7"/>
  <c r="H26" i="7"/>
  <c r="D26" i="7"/>
  <c r="AA26" i="7"/>
  <c r="W26" i="7"/>
  <c r="S26" i="7"/>
  <c r="O26" i="7"/>
  <c r="K26" i="7"/>
  <c r="G26" i="7"/>
  <c r="C26" i="7"/>
  <c r="Z26" i="7"/>
  <c r="J26" i="7"/>
  <c r="V26" i="7"/>
  <c r="F26" i="7"/>
  <c r="R26" i="7"/>
  <c r="N26" i="7"/>
  <c r="BI13" i="7"/>
  <c r="BE13" i="7"/>
  <c r="BA13" i="7"/>
  <c r="AW13" i="7"/>
  <c r="AS13" i="7"/>
  <c r="AO13" i="7"/>
  <c r="AK13" i="7"/>
  <c r="AG13" i="7"/>
  <c r="BK13" i="7"/>
  <c r="BG13" i="7"/>
  <c r="BC13" i="7"/>
  <c r="AY13" i="7"/>
  <c r="AU13" i="7"/>
  <c r="AQ13" i="7"/>
  <c r="AM13" i="7"/>
  <c r="AI13" i="7"/>
  <c r="AE13" i="7"/>
  <c r="BH13" i="7"/>
  <c r="AZ13" i="7"/>
  <c r="AR13" i="7"/>
  <c r="AJ13" i="7"/>
  <c r="BD13" i="7"/>
  <c r="AV13" i="7"/>
  <c r="AN13" i="7"/>
  <c r="AF13" i="7"/>
  <c r="BB13" i="7"/>
  <c r="AL13" i="7"/>
  <c r="BJ13" i="7"/>
  <c r="AT13" i="7"/>
  <c r="AD13" i="7"/>
  <c r="AP13" i="7"/>
  <c r="BF13" i="7"/>
  <c r="AX13" i="7"/>
  <c r="AH13" i="7"/>
  <c r="AC13" i="7"/>
  <c r="Z13" i="7"/>
  <c r="V13" i="7"/>
  <c r="R13" i="7"/>
  <c r="N13" i="7"/>
  <c r="J13" i="7"/>
  <c r="F13" i="7"/>
  <c r="X13" i="7"/>
  <c r="T13" i="7"/>
  <c r="P13" i="7"/>
  <c r="L13" i="7"/>
  <c r="H13" i="7"/>
  <c r="D13" i="7"/>
  <c r="Y13" i="7"/>
  <c r="Q13" i="7"/>
  <c r="I13" i="7"/>
  <c r="W13" i="7"/>
  <c r="O13" i="7"/>
  <c r="G13" i="7"/>
  <c r="U13" i="7"/>
  <c r="M13" i="7"/>
  <c r="E13" i="7"/>
  <c r="C13" i="7"/>
  <c r="AA13" i="7"/>
  <c r="S13" i="7"/>
  <c r="K13" i="7"/>
  <c r="BJ23" i="7"/>
  <c r="BF23" i="7"/>
  <c r="BB23" i="7"/>
  <c r="AX23" i="7"/>
  <c r="AT23" i="7"/>
  <c r="AP23" i="7"/>
  <c r="AL23" i="7"/>
  <c r="BI23" i="7"/>
  <c r="BE23" i="7"/>
  <c r="BA23" i="7"/>
  <c r="AW23" i="7"/>
  <c r="AS23" i="7"/>
  <c r="AO23" i="7"/>
  <c r="AK23" i="7"/>
  <c r="AG23" i="7"/>
  <c r="BK23" i="7"/>
  <c r="BG23" i="7"/>
  <c r="BC23" i="7"/>
  <c r="AY23" i="7"/>
  <c r="AU23" i="7"/>
  <c r="AQ23" i="7"/>
  <c r="AM23" i="7"/>
  <c r="AI23" i="7"/>
  <c r="AE23" i="7"/>
  <c r="BH23" i="7"/>
  <c r="AR23" i="7"/>
  <c r="AF23" i="7"/>
  <c r="AZ23" i="7"/>
  <c r="AJ23" i="7"/>
  <c r="AH23" i="7"/>
  <c r="AV23" i="7"/>
  <c r="AN23" i="7"/>
  <c r="AD23" i="7"/>
  <c r="BD23" i="7"/>
  <c r="X23" i="7"/>
  <c r="T23" i="7"/>
  <c r="P23" i="7"/>
  <c r="L23" i="7"/>
  <c r="H23" i="7"/>
  <c r="D23" i="7"/>
  <c r="AA23" i="7"/>
  <c r="W23" i="7"/>
  <c r="S23" i="7"/>
  <c r="O23" i="7"/>
  <c r="K23" i="7"/>
  <c r="G23" i="7"/>
  <c r="C23" i="7"/>
  <c r="AC23" i="7"/>
  <c r="Z23" i="7"/>
  <c r="V23" i="7"/>
  <c r="R23" i="7"/>
  <c r="N23" i="7"/>
  <c r="J23" i="7"/>
  <c r="F23" i="7"/>
  <c r="U23" i="7"/>
  <c r="E23" i="7"/>
  <c r="Q23" i="7"/>
  <c r="M23" i="7"/>
  <c r="Y23" i="7"/>
  <c r="I23" i="7"/>
  <c r="BI8" i="13"/>
  <c r="BE8" i="13"/>
  <c r="BA8" i="13"/>
  <c r="AW8" i="13"/>
  <c r="AS8" i="13"/>
  <c r="AO8" i="13"/>
  <c r="AK8" i="13"/>
  <c r="AG8" i="13"/>
  <c r="BK8" i="13"/>
  <c r="BG8" i="13"/>
  <c r="BC8" i="13"/>
  <c r="AY8" i="13"/>
  <c r="AU8" i="13"/>
  <c r="AQ8" i="13"/>
  <c r="AM8" i="13"/>
  <c r="AI8" i="13"/>
  <c r="AE8" i="13"/>
  <c r="BF8" i="13"/>
  <c r="AX8" i="13"/>
  <c r="AP8" i="13"/>
  <c r="AH8" i="13"/>
  <c r="BH8" i="13"/>
  <c r="AV8" i="13"/>
  <c r="AL8" i="13"/>
  <c r="BD8" i="13"/>
  <c r="AT8" i="13"/>
  <c r="AJ8" i="13"/>
  <c r="BB8" i="13"/>
  <c r="AR8" i="13"/>
  <c r="AF8" i="13"/>
  <c r="AD8" i="13"/>
  <c r="BJ8" i="13"/>
  <c r="AZ8" i="13"/>
  <c r="AC8" i="13"/>
  <c r="AA8" i="13"/>
  <c r="W8" i="13"/>
  <c r="S8" i="13"/>
  <c r="O8" i="13"/>
  <c r="K8" i="13"/>
  <c r="G8" i="13"/>
  <c r="C8" i="13"/>
  <c r="AN8" i="13"/>
  <c r="Z8" i="13"/>
  <c r="U8" i="13"/>
  <c r="P8" i="13"/>
  <c r="J8" i="13"/>
  <c r="E8" i="13"/>
  <c r="Y8" i="13"/>
  <c r="T8" i="13"/>
  <c r="N8" i="13"/>
  <c r="I8" i="13"/>
  <c r="D8" i="13"/>
  <c r="X8" i="13"/>
  <c r="R8" i="13"/>
  <c r="M8" i="13"/>
  <c r="H8" i="13"/>
  <c r="L8" i="13"/>
  <c r="F8" i="13"/>
  <c r="V8" i="13"/>
  <c r="Q8" i="13"/>
  <c r="BH12" i="6"/>
  <c r="BD12" i="6"/>
  <c r="AZ12" i="6"/>
  <c r="AV12" i="6"/>
  <c r="BI12" i="6"/>
  <c r="BC12" i="6"/>
  <c r="AX12" i="6"/>
  <c r="AS12" i="6"/>
  <c r="AO12" i="6"/>
  <c r="AK12" i="6"/>
  <c r="AG12" i="6"/>
  <c r="BG12" i="6"/>
  <c r="BB12" i="6"/>
  <c r="AW12" i="6"/>
  <c r="AR12" i="6"/>
  <c r="AN12" i="6"/>
  <c r="AJ12" i="6"/>
  <c r="AF12" i="6"/>
  <c r="BJ12" i="6"/>
  <c r="BE12" i="6"/>
  <c r="AY12" i="6"/>
  <c r="AT12" i="6"/>
  <c r="AP12" i="6"/>
  <c r="AL12" i="6"/>
  <c r="AH12" i="6"/>
  <c r="AD12" i="6"/>
  <c r="BK12" i="6"/>
  <c r="AQ12" i="6"/>
  <c r="BF12" i="6"/>
  <c r="AM12" i="6"/>
  <c r="AU12" i="6"/>
  <c r="AE12" i="6"/>
  <c r="BA12" i="6"/>
  <c r="AI12" i="6"/>
  <c r="AC12" i="6"/>
  <c r="AA12" i="6"/>
  <c r="W12" i="6"/>
  <c r="S12" i="6"/>
  <c r="O12" i="6"/>
  <c r="K12" i="6"/>
  <c r="G12" i="6"/>
  <c r="C12" i="6"/>
  <c r="Z12" i="6"/>
  <c r="V12" i="6"/>
  <c r="R12" i="6"/>
  <c r="N12" i="6"/>
  <c r="J12" i="6"/>
  <c r="F12" i="6"/>
  <c r="Y12" i="6"/>
  <c r="U12" i="6"/>
  <c r="Q12" i="6"/>
  <c r="M12" i="6"/>
  <c r="I12" i="6"/>
  <c r="E12" i="6"/>
  <c r="T12" i="6"/>
  <c r="D12" i="6"/>
  <c r="P12" i="6"/>
  <c r="L12" i="6"/>
  <c r="X12" i="6"/>
  <c r="H12" i="6"/>
  <c r="BI29" i="6"/>
  <c r="BE29" i="6"/>
  <c r="BA29" i="6"/>
  <c r="AW29" i="6"/>
  <c r="AS29" i="6"/>
  <c r="AO29" i="6"/>
  <c r="AK29" i="6"/>
  <c r="AG29" i="6"/>
  <c r="BK29" i="6"/>
  <c r="BG29" i="6"/>
  <c r="BC29" i="6"/>
  <c r="AY29" i="6"/>
  <c r="AU29" i="6"/>
  <c r="AQ29" i="6"/>
  <c r="AM29" i="6"/>
  <c r="AI29" i="6"/>
  <c r="AE29" i="6"/>
  <c r="BF29" i="6"/>
  <c r="AX29" i="6"/>
  <c r="AP29" i="6"/>
  <c r="AH29" i="6"/>
  <c r="BH29" i="6"/>
  <c r="AZ29" i="6"/>
  <c r="AR29" i="6"/>
  <c r="AJ29" i="6"/>
  <c r="BB29" i="6"/>
  <c r="AL29" i="6"/>
  <c r="AV29" i="6"/>
  <c r="AF29" i="6"/>
  <c r="BD29" i="6"/>
  <c r="AN29" i="6"/>
  <c r="AT29" i="6"/>
  <c r="AD29" i="6"/>
  <c r="BJ29" i="6"/>
  <c r="AC29" i="6"/>
  <c r="Z29" i="6"/>
  <c r="V29" i="6"/>
  <c r="R29" i="6"/>
  <c r="N29" i="6"/>
  <c r="J29" i="6"/>
  <c r="F29" i="6"/>
  <c r="Y29" i="6"/>
  <c r="U29" i="6"/>
  <c r="Q29" i="6"/>
  <c r="M29" i="6"/>
  <c r="I29" i="6"/>
  <c r="E29" i="6"/>
  <c r="T29" i="6"/>
  <c r="L29" i="6"/>
  <c r="D29" i="6"/>
  <c r="AA29" i="6"/>
  <c r="S29" i="6"/>
  <c r="K29" i="6"/>
  <c r="C29" i="6"/>
  <c r="X29" i="6"/>
  <c r="P29" i="6"/>
  <c r="H29" i="6"/>
  <c r="W29" i="6"/>
  <c r="O29" i="6"/>
  <c r="G29" i="6"/>
  <c r="BK11" i="6"/>
  <c r="BG11" i="6"/>
  <c r="BC11" i="6"/>
  <c r="AY11" i="6"/>
  <c r="AU11" i="6"/>
  <c r="AQ11" i="6"/>
  <c r="AM11" i="6"/>
  <c r="AI11" i="6"/>
  <c r="AE11" i="6"/>
  <c r="BJ11" i="6"/>
  <c r="BF11" i="6"/>
  <c r="BB11" i="6"/>
  <c r="AX11" i="6"/>
  <c r="AT11" i="6"/>
  <c r="AP11" i="6"/>
  <c r="AL11" i="6"/>
  <c r="AH11" i="6"/>
  <c r="AD11" i="6"/>
  <c r="BH11" i="6"/>
  <c r="BD11" i="6"/>
  <c r="AZ11" i="6"/>
  <c r="AV11" i="6"/>
  <c r="AR11" i="6"/>
  <c r="AN11" i="6"/>
  <c r="AJ11" i="6"/>
  <c r="AF11" i="6"/>
  <c r="BI11" i="6"/>
  <c r="AS11" i="6"/>
  <c r="BE11" i="6"/>
  <c r="AO11" i="6"/>
  <c r="AW11" i="6"/>
  <c r="AG11" i="6"/>
  <c r="BA11" i="6"/>
  <c r="AK11" i="6"/>
  <c r="AC11" i="6"/>
  <c r="X11" i="6"/>
  <c r="T11" i="6"/>
  <c r="P11" i="6"/>
  <c r="L11" i="6"/>
  <c r="H11" i="6"/>
  <c r="D11" i="6"/>
  <c r="AA11" i="6"/>
  <c r="W11" i="6"/>
  <c r="S11" i="6"/>
  <c r="O11" i="6"/>
  <c r="K11" i="6"/>
  <c r="G11" i="6"/>
  <c r="C11" i="6"/>
  <c r="Z11" i="6"/>
  <c r="V11" i="6"/>
  <c r="R11" i="6"/>
  <c r="N11" i="6"/>
  <c r="J11" i="6"/>
  <c r="F11" i="6"/>
  <c r="M11" i="6"/>
  <c r="Y11" i="6"/>
  <c r="I11" i="6"/>
  <c r="U11" i="6"/>
  <c r="E11" i="6"/>
  <c r="Q11" i="6"/>
  <c r="BJ25" i="7"/>
  <c r="BF25" i="7"/>
  <c r="BB25" i="7"/>
  <c r="AX25" i="7"/>
  <c r="AT25" i="7"/>
  <c r="AP25" i="7"/>
  <c r="AL25" i="7"/>
  <c r="AH25" i="7"/>
  <c r="BI25" i="7"/>
  <c r="BD25" i="7"/>
  <c r="AY25" i="7"/>
  <c r="AS25" i="7"/>
  <c r="AN25" i="7"/>
  <c r="AI25" i="7"/>
  <c r="AD25" i="7"/>
  <c r="BH25" i="7"/>
  <c r="BC25" i="7"/>
  <c r="AW25" i="7"/>
  <c r="AR25" i="7"/>
  <c r="AM25" i="7"/>
  <c r="AG25" i="7"/>
  <c r="BK25" i="7"/>
  <c r="BE25" i="7"/>
  <c r="AZ25" i="7"/>
  <c r="AU25" i="7"/>
  <c r="AO25" i="7"/>
  <c r="AJ25" i="7"/>
  <c r="AE25" i="7"/>
  <c r="AQ25" i="7"/>
  <c r="BA25" i="7"/>
  <c r="AF25" i="7"/>
  <c r="AV25" i="7"/>
  <c r="AK25" i="7"/>
  <c r="BG25" i="7"/>
  <c r="AC25" i="7"/>
  <c r="Z25" i="7"/>
  <c r="V25" i="7"/>
  <c r="R25" i="7"/>
  <c r="N25" i="7"/>
  <c r="J25" i="7"/>
  <c r="F25" i="7"/>
  <c r="Y25" i="7"/>
  <c r="U25" i="7"/>
  <c r="Q25" i="7"/>
  <c r="M25" i="7"/>
  <c r="I25" i="7"/>
  <c r="E25" i="7"/>
  <c r="X25" i="7"/>
  <c r="T25" i="7"/>
  <c r="P25" i="7"/>
  <c r="L25" i="7"/>
  <c r="H25" i="7"/>
  <c r="D25" i="7"/>
  <c r="S25" i="7"/>
  <c r="C25" i="7"/>
  <c r="O25" i="7"/>
  <c r="AA25" i="7"/>
  <c r="K25" i="7"/>
  <c r="W25" i="7"/>
  <c r="G25" i="7"/>
  <c r="BH19" i="6"/>
  <c r="BD19" i="6"/>
  <c r="AZ19" i="6"/>
  <c r="AV19" i="6"/>
  <c r="AR19" i="6"/>
  <c r="AN19" i="6"/>
  <c r="AJ19" i="6"/>
  <c r="AF19" i="6"/>
  <c r="BK19" i="6"/>
  <c r="BF19" i="6"/>
  <c r="BA19" i="6"/>
  <c r="AU19" i="6"/>
  <c r="AP19" i="6"/>
  <c r="AK19" i="6"/>
  <c r="AE19" i="6"/>
  <c r="BJ19" i="6"/>
  <c r="BE19" i="6"/>
  <c r="AY19" i="6"/>
  <c r="AT19" i="6"/>
  <c r="AO19" i="6"/>
  <c r="AI19" i="6"/>
  <c r="AD19" i="6"/>
  <c r="BG19" i="6"/>
  <c r="BB19" i="6"/>
  <c r="AW19" i="6"/>
  <c r="AQ19" i="6"/>
  <c r="AL19" i="6"/>
  <c r="AG19" i="6"/>
  <c r="BC19" i="6"/>
  <c r="AH19" i="6"/>
  <c r="AX19" i="6"/>
  <c r="BI19" i="6"/>
  <c r="AM19" i="6"/>
  <c r="AS19" i="6"/>
  <c r="AC19" i="6"/>
  <c r="X19" i="6"/>
  <c r="T19" i="6"/>
  <c r="P19" i="6"/>
  <c r="L19" i="6"/>
  <c r="H19" i="6"/>
  <c r="D19" i="6"/>
  <c r="AA19" i="6"/>
  <c r="W19" i="6"/>
  <c r="S19" i="6"/>
  <c r="O19" i="6"/>
  <c r="K19" i="6"/>
  <c r="G19" i="6"/>
  <c r="C19" i="6"/>
  <c r="Z19" i="6"/>
  <c r="V19" i="6"/>
  <c r="R19" i="6"/>
  <c r="N19" i="6"/>
  <c r="J19" i="6"/>
  <c r="F19" i="6"/>
  <c r="U19" i="6"/>
  <c r="E19" i="6"/>
  <c r="Q19" i="6"/>
  <c r="M19" i="6"/>
  <c r="Y19" i="6"/>
  <c r="I19" i="6"/>
  <c r="BK9" i="6"/>
  <c r="BG9" i="6"/>
  <c r="BC9" i="6"/>
  <c r="AY9" i="6"/>
  <c r="AU9" i="6"/>
  <c r="AQ9" i="6"/>
  <c r="AM9" i="6"/>
  <c r="AI9" i="6"/>
  <c r="AE9" i="6"/>
  <c r="BJ9" i="6"/>
  <c r="BF9" i="6"/>
  <c r="BB9" i="6"/>
  <c r="AX9" i="6"/>
  <c r="AT9" i="6"/>
  <c r="AP9" i="6"/>
  <c r="AL9" i="6"/>
  <c r="AH9" i="6"/>
  <c r="AD9" i="6"/>
  <c r="BH9" i="6"/>
  <c r="BD9" i="6"/>
  <c r="AZ9" i="6"/>
  <c r="AV9" i="6"/>
  <c r="AR9" i="6"/>
  <c r="AN9" i="6"/>
  <c r="AJ9" i="6"/>
  <c r="AF9" i="6"/>
  <c r="AW9" i="6"/>
  <c r="AG9" i="6"/>
  <c r="BI9" i="6"/>
  <c r="AS9" i="6"/>
  <c r="BA9" i="6"/>
  <c r="AK9" i="6"/>
  <c r="BE9" i="6"/>
  <c r="AO9" i="6"/>
  <c r="Z9" i="6"/>
  <c r="V9" i="6"/>
  <c r="R9" i="6"/>
  <c r="N9" i="6"/>
  <c r="J9" i="6"/>
  <c r="F9" i="6"/>
  <c r="Y9" i="6"/>
  <c r="U9" i="6"/>
  <c r="Q9" i="6"/>
  <c r="M9" i="6"/>
  <c r="I9" i="6"/>
  <c r="E9" i="6"/>
  <c r="X9" i="6"/>
  <c r="T9" i="6"/>
  <c r="P9" i="6"/>
  <c r="L9" i="6"/>
  <c r="H9" i="6"/>
  <c r="D9" i="6"/>
  <c r="O9" i="6"/>
  <c r="AC9" i="6"/>
  <c r="AA9" i="6"/>
  <c r="K9" i="6"/>
  <c r="W9" i="6"/>
  <c r="G9" i="6"/>
  <c r="S9" i="6"/>
  <c r="C9" i="6"/>
  <c r="BI23" i="6"/>
  <c r="BE23" i="6"/>
  <c r="BA23" i="6"/>
  <c r="AW23" i="6"/>
  <c r="AS23" i="6"/>
  <c r="AO23" i="6"/>
  <c r="AK23" i="6"/>
  <c r="AG23" i="6"/>
  <c r="BK23" i="6"/>
  <c r="BG23" i="6"/>
  <c r="BC23" i="6"/>
  <c r="AY23" i="6"/>
  <c r="AU23" i="6"/>
  <c r="AQ23" i="6"/>
  <c r="AM23" i="6"/>
  <c r="AI23" i="6"/>
  <c r="AE23" i="6"/>
  <c r="BJ23" i="6"/>
  <c r="BB23" i="6"/>
  <c r="AT23" i="6"/>
  <c r="AL23" i="6"/>
  <c r="AD23" i="6"/>
  <c r="BD23" i="6"/>
  <c r="AV23" i="6"/>
  <c r="AN23" i="6"/>
  <c r="AF23" i="6"/>
  <c r="AX23" i="6"/>
  <c r="AH23" i="6"/>
  <c r="BH23" i="6"/>
  <c r="AR23" i="6"/>
  <c r="AZ23" i="6"/>
  <c r="AJ23" i="6"/>
  <c r="BF23" i="6"/>
  <c r="AP23" i="6"/>
  <c r="AC23" i="6"/>
  <c r="X23" i="6"/>
  <c r="T23" i="6"/>
  <c r="P23" i="6"/>
  <c r="L23" i="6"/>
  <c r="H23" i="6"/>
  <c r="D23" i="6"/>
  <c r="AA23" i="6"/>
  <c r="W23" i="6"/>
  <c r="S23" i="6"/>
  <c r="O23" i="6"/>
  <c r="K23" i="6"/>
  <c r="G23" i="6"/>
  <c r="C23" i="6"/>
  <c r="Z23" i="6"/>
  <c r="V23" i="6"/>
  <c r="R23" i="6"/>
  <c r="N23" i="6"/>
  <c r="J23" i="6"/>
  <c r="F23" i="6"/>
  <c r="Q23" i="6"/>
  <c r="M23" i="6"/>
  <c r="Y23" i="6"/>
  <c r="I23" i="6"/>
  <c r="U23" i="6"/>
  <c r="E23" i="6"/>
  <c r="BI21" i="6"/>
  <c r="BE21" i="6"/>
  <c r="BA21" i="6"/>
  <c r="AW21" i="6"/>
  <c r="AS21" i="6"/>
  <c r="AO21" i="6"/>
  <c r="AK21" i="6"/>
  <c r="AG21" i="6"/>
  <c r="BK21" i="6"/>
  <c r="BG21" i="6"/>
  <c r="BC21" i="6"/>
  <c r="AY21" i="6"/>
  <c r="AU21" i="6"/>
  <c r="AQ21" i="6"/>
  <c r="AM21" i="6"/>
  <c r="AI21" i="6"/>
  <c r="AE21" i="6"/>
  <c r="BF21" i="6"/>
  <c r="AX21" i="6"/>
  <c r="AP21" i="6"/>
  <c r="AH21" i="6"/>
  <c r="BD21" i="6"/>
  <c r="AT21" i="6"/>
  <c r="AJ21" i="6"/>
  <c r="BB21" i="6"/>
  <c r="AR21" i="6"/>
  <c r="AF21" i="6"/>
  <c r="BH21" i="6"/>
  <c r="AV21" i="6"/>
  <c r="AL21" i="6"/>
  <c r="AD21" i="6"/>
  <c r="BJ21" i="6"/>
  <c r="AN21" i="6"/>
  <c r="AZ21" i="6"/>
  <c r="Z21" i="6"/>
  <c r="V21" i="6"/>
  <c r="R21" i="6"/>
  <c r="N21" i="6"/>
  <c r="J21" i="6"/>
  <c r="F21" i="6"/>
  <c r="AC21" i="6"/>
  <c r="Y21" i="6"/>
  <c r="U21" i="6"/>
  <c r="Q21" i="6"/>
  <c r="M21" i="6"/>
  <c r="I21" i="6"/>
  <c r="E21" i="6"/>
  <c r="X21" i="6"/>
  <c r="T21" i="6"/>
  <c r="P21" i="6"/>
  <c r="L21" i="6"/>
  <c r="H21" i="6"/>
  <c r="D21" i="6"/>
  <c r="S21" i="6"/>
  <c r="C21" i="6"/>
  <c r="O21" i="6"/>
  <c r="AA21" i="6"/>
  <c r="K21" i="6"/>
  <c r="G21" i="6"/>
  <c r="W21" i="6"/>
  <c r="BK22" i="6"/>
  <c r="BG22" i="6"/>
  <c r="BC22" i="6"/>
  <c r="AY22" i="6"/>
  <c r="AU22" i="6"/>
  <c r="AQ22" i="6"/>
  <c r="AM22" i="6"/>
  <c r="AI22" i="6"/>
  <c r="AE22" i="6"/>
  <c r="BI22" i="6"/>
  <c r="BE22" i="6"/>
  <c r="BA22" i="6"/>
  <c r="AW22" i="6"/>
  <c r="AS22" i="6"/>
  <c r="AO22" i="6"/>
  <c r="AK22" i="6"/>
  <c r="AG22" i="6"/>
  <c r="BD22" i="6"/>
  <c r="AV22" i="6"/>
  <c r="AN22" i="6"/>
  <c r="AF22" i="6"/>
  <c r="BB22" i="6"/>
  <c r="AR22" i="6"/>
  <c r="AH22" i="6"/>
  <c r="BJ22" i="6"/>
  <c r="AZ22" i="6"/>
  <c r="AP22" i="6"/>
  <c r="AD22" i="6"/>
  <c r="BF22" i="6"/>
  <c r="AT22" i="6"/>
  <c r="AJ22" i="6"/>
  <c r="AL22" i="6"/>
  <c r="AX22" i="6"/>
  <c r="BH22" i="6"/>
  <c r="AC22" i="6"/>
  <c r="Y22" i="6"/>
  <c r="U22" i="6"/>
  <c r="Q22" i="6"/>
  <c r="M22" i="6"/>
  <c r="I22" i="6"/>
  <c r="E22" i="6"/>
  <c r="X22" i="6"/>
  <c r="T22" i="6"/>
  <c r="P22" i="6"/>
  <c r="L22" i="6"/>
  <c r="H22" i="6"/>
  <c r="D22" i="6"/>
  <c r="AA22" i="6"/>
  <c r="W22" i="6"/>
  <c r="S22" i="6"/>
  <c r="O22" i="6"/>
  <c r="K22" i="6"/>
  <c r="G22" i="6"/>
  <c r="C22" i="6"/>
  <c r="Z22" i="6"/>
  <c r="J22" i="6"/>
  <c r="V22" i="6"/>
  <c r="F22" i="6"/>
  <c r="R22" i="6"/>
  <c r="N22" i="6"/>
  <c r="BK9" i="13"/>
  <c r="BG9" i="13"/>
  <c r="BC9" i="13"/>
  <c r="AY9" i="13"/>
  <c r="AU9" i="13"/>
  <c r="AQ9" i="13"/>
  <c r="AM9" i="13"/>
  <c r="AI9" i="13"/>
  <c r="AE9" i="13"/>
  <c r="BI9" i="13"/>
  <c r="BE9" i="13"/>
  <c r="BA9" i="13"/>
  <c r="AW9" i="13"/>
  <c r="AS9" i="13"/>
  <c r="AO9" i="13"/>
  <c r="AK9" i="13"/>
  <c r="AG9" i="13"/>
  <c r="BD9" i="13"/>
  <c r="AV9" i="13"/>
  <c r="AN9" i="13"/>
  <c r="AF9" i="13"/>
  <c r="BF9" i="13"/>
  <c r="AT9" i="13"/>
  <c r="AJ9" i="13"/>
  <c r="BB9" i="13"/>
  <c r="AR9" i="13"/>
  <c r="AH9" i="13"/>
  <c r="BJ9" i="13"/>
  <c r="AZ9" i="13"/>
  <c r="AP9" i="13"/>
  <c r="AD9" i="13"/>
  <c r="AL9" i="13"/>
  <c r="BH9" i="13"/>
  <c r="AC9" i="13"/>
  <c r="AX9" i="13"/>
  <c r="Z9" i="13"/>
  <c r="V9" i="13"/>
  <c r="R9" i="13"/>
  <c r="N9" i="13"/>
  <c r="J9" i="13"/>
  <c r="F9" i="13"/>
  <c r="W9" i="13"/>
  <c r="Q9" i="13"/>
  <c r="L9" i="13"/>
  <c r="G9" i="13"/>
  <c r="AA9" i="13"/>
  <c r="U9" i="13"/>
  <c r="P9" i="13"/>
  <c r="K9" i="13"/>
  <c r="E9" i="13"/>
  <c r="Y9" i="13"/>
  <c r="T9" i="13"/>
  <c r="O9" i="13"/>
  <c r="I9" i="13"/>
  <c r="D9" i="13"/>
  <c r="H9" i="13"/>
  <c r="X9" i="13"/>
  <c r="C9" i="13"/>
  <c r="S9" i="13"/>
  <c r="M9" i="13"/>
  <c r="BI4" i="13"/>
  <c r="BE4" i="13"/>
  <c r="BA4" i="13"/>
  <c r="AW4" i="13"/>
  <c r="AS4" i="13"/>
  <c r="AO4" i="13"/>
  <c r="AK4" i="13"/>
  <c r="AG4" i="13"/>
  <c r="BK4" i="13"/>
  <c r="BG4" i="13"/>
  <c r="BC4" i="13"/>
  <c r="AY4" i="13"/>
  <c r="AU4" i="13"/>
  <c r="AQ4" i="13"/>
  <c r="AM4" i="13"/>
  <c r="AI4" i="13"/>
  <c r="AE4" i="13"/>
  <c r="BF4" i="13"/>
  <c r="AX4" i="13"/>
  <c r="AP4" i="13"/>
  <c r="AH4" i="13"/>
  <c r="BD4" i="13"/>
  <c r="AT4" i="13"/>
  <c r="AJ4" i="13"/>
  <c r="BB4" i="13"/>
  <c r="AR4" i="13"/>
  <c r="AF4" i="13"/>
  <c r="BJ4" i="13"/>
  <c r="AZ4" i="13"/>
  <c r="AN4" i="13"/>
  <c r="AD4" i="13"/>
  <c r="AL4" i="13"/>
  <c r="BH4" i="13"/>
  <c r="AV4" i="13"/>
  <c r="AC4" i="13"/>
  <c r="AA4" i="13"/>
  <c r="W4" i="13"/>
  <c r="S4" i="13"/>
  <c r="O4" i="13"/>
  <c r="K4" i="13"/>
  <c r="G4" i="13"/>
  <c r="C4" i="13"/>
  <c r="Z4" i="13"/>
  <c r="V4" i="13"/>
  <c r="R4" i="13"/>
  <c r="N4" i="13"/>
  <c r="J4" i="13"/>
  <c r="F4" i="13"/>
  <c r="Y4" i="13"/>
  <c r="U4" i="13"/>
  <c r="Q4" i="13"/>
  <c r="M4" i="13"/>
  <c r="I4" i="13"/>
  <c r="E4" i="13"/>
  <c r="L4" i="13"/>
  <c r="X4" i="13"/>
  <c r="H4" i="13"/>
  <c r="T4" i="13"/>
  <c r="D4" i="13"/>
  <c r="P4" i="13"/>
  <c r="BI26" i="13"/>
  <c r="BE26" i="13"/>
  <c r="BA26" i="13"/>
  <c r="AW26" i="13"/>
  <c r="AS26" i="13"/>
  <c r="AO26" i="13"/>
  <c r="AK26" i="13"/>
  <c r="AG26" i="13"/>
  <c r="BH26" i="13"/>
  <c r="BC26" i="13"/>
  <c r="AX26" i="13"/>
  <c r="AR26" i="13"/>
  <c r="AM26" i="13"/>
  <c r="AH26" i="13"/>
  <c r="BK26" i="13"/>
  <c r="BF26" i="13"/>
  <c r="AZ26" i="13"/>
  <c r="AU26" i="13"/>
  <c r="AP26" i="13"/>
  <c r="AJ26" i="13"/>
  <c r="AE26" i="13"/>
  <c r="BD26" i="13"/>
  <c r="AT26" i="13"/>
  <c r="AI26" i="13"/>
  <c r="BJ26" i="13"/>
  <c r="AY26" i="13"/>
  <c r="AN26" i="13"/>
  <c r="AD26" i="13"/>
  <c r="BG26" i="13"/>
  <c r="AL26" i="13"/>
  <c r="AF26" i="13"/>
  <c r="BB26" i="13"/>
  <c r="AV26" i="13"/>
  <c r="AC26" i="13"/>
  <c r="AQ26" i="13"/>
  <c r="Y26" i="13"/>
  <c r="U26" i="13"/>
  <c r="Q26" i="13"/>
  <c r="M26" i="13"/>
  <c r="I26" i="13"/>
  <c r="E26" i="13"/>
  <c r="X26" i="13"/>
  <c r="S26" i="13"/>
  <c r="N26" i="13"/>
  <c r="H26" i="13"/>
  <c r="C26" i="13"/>
  <c r="W26" i="13"/>
  <c r="R26" i="13"/>
  <c r="L26" i="13"/>
  <c r="G26" i="13"/>
  <c r="AA26" i="13"/>
  <c r="V26" i="13"/>
  <c r="P26" i="13"/>
  <c r="K26" i="13"/>
  <c r="F26" i="13"/>
  <c r="J26" i="13"/>
  <c r="Z26" i="13"/>
  <c r="D26" i="13"/>
  <c r="T26" i="13"/>
  <c r="O26" i="13"/>
  <c r="BI21" i="13"/>
  <c r="BE21" i="13"/>
  <c r="BA21" i="13"/>
  <c r="AW21" i="13"/>
  <c r="AS21" i="13"/>
  <c r="AO21" i="13"/>
  <c r="AK21" i="13"/>
  <c r="AG21" i="13"/>
  <c r="BK21" i="13"/>
  <c r="BG21" i="13"/>
  <c r="BC21" i="13"/>
  <c r="AY21" i="13"/>
  <c r="AU21" i="13"/>
  <c r="AQ21" i="13"/>
  <c r="AM21" i="13"/>
  <c r="AI21" i="13"/>
  <c r="AE21" i="13"/>
  <c r="BF21" i="13"/>
  <c r="AX21" i="13"/>
  <c r="AP21" i="13"/>
  <c r="AH21" i="13"/>
  <c r="BJ21" i="13"/>
  <c r="BB21" i="13"/>
  <c r="AT21" i="13"/>
  <c r="AL21" i="13"/>
  <c r="AD21" i="13"/>
  <c r="BH21" i="13"/>
  <c r="AR21" i="13"/>
  <c r="AN21" i="13"/>
  <c r="BD21" i="13"/>
  <c r="AJ21" i="13"/>
  <c r="AZ21" i="13"/>
  <c r="AF21" i="13"/>
  <c r="AV21" i="13"/>
  <c r="AC21" i="13"/>
  <c r="Z21" i="13"/>
  <c r="V21" i="13"/>
  <c r="R21" i="13"/>
  <c r="N21" i="13"/>
  <c r="J21" i="13"/>
  <c r="F21" i="13"/>
  <c r="AA21" i="13"/>
  <c r="U21" i="13"/>
  <c r="P21" i="13"/>
  <c r="K21" i="13"/>
  <c r="E21" i="13"/>
  <c r="Y21" i="13"/>
  <c r="T21" i="13"/>
  <c r="O21" i="13"/>
  <c r="I21" i="13"/>
  <c r="D21" i="13"/>
  <c r="X21" i="13"/>
  <c r="S21" i="13"/>
  <c r="M21" i="13"/>
  <c r="H21" i="13"/>
  <c r="C21" i="13"/>
  <c r="G21" i="13"/>
  <c r="W21" i="13"/>
  <c r="Q21" i="13"/>
  <c r="L21" i="13"/>
  <c r="BK16" i="13"/>
  <c r="BG16" i="13"/>
  <c r="BC16" i="13"/>
  <c r="AY16" i="13"/>
  <c r="AU16" i="13"/>
  <c r="AQ16" i="13"/>
  <c r="AM16" i="13"/>
  <c r="AI16" i="13"/>
  <c r="AE16" i="13"/>
  <c r="BI16" i="13"/>
  <c r="BE16" i="13"/>
  <c r="BA16" i="13"/>
  <c r="AW16" i="13"/>
  <c r="AS16" i="13"/>
  <c r="AO16" i="13"/>
  <c r="AK16" i="13"/>
  <c r="AG16" i="13"/>
  <c r="BH16" i="13"/>
  <c r="AZ16" i="13"/>
  <c r="AR16" i="13"/>
  <c r="AJ16" i="13"/>
  <c r="BD16" i="13"/>
  <c r="AV16" i="13"/>
  <c r="AN16" i="13"/>
  <c r="AF16" i="13"/>
  <c r="BB16" i="13"/>
  <c r="AL16" i="13"/>
  <c r="BJ16" i="13"/>
  <c r="AP16" i="13"/>
  <c r="BF16" i="13"/>
  <c r="AH16" i="13"/>
  <c r="AX16" i="13"/>
  <c r="AD16" i="13"/>
  <c r="AT16" i="13"/>
  <c r="AC16" i="13"/>
  <c r="AA16" i="13"/>
  <c r="W16" i="13"/>
  <c r="S16" i="13"/>
  <c r="O16" i="13"/>
  <c r="K16" i="13"/>
  <c r="G16" i="13"/>
  <c r="C16" i="13"/>
  <c r="X16" i="13"/>
  <c r="R16" i="13"/>
  <c r="M16" i="13"/>
  <c r="H16" i="13"/>
  <c r="V16" i="13"/>
  <c r="Q16" i="13"/>
  <c r="L16" i="13"/>
  <c r="F16" i="13"/>
  <c r="Z16" i="13"/>
  <c r="U16" i="13"/>
  <c r="P16" i="13"/>
  <c r="J16" i="13"/>
  <c r="E16" i="13"/>
  <c r="Y16" i="13"/>
  <c r="D16" i="13"/>
  <c r="T16" i="13"/>
  <c r="N16" i="13"/>
  <c r="I16" i="13"/>
  <c r="BK13" i="13"/>
  <c r="BG13" i="13"/>
  <c r="BC13" i="13"/>
  <c r="AY13" i="13"/>
  <c r="AU13" i="13"/>
  <c r="AQ13" i="13"/>
  <c r="AM13" i="13"/>
  <c r="AI13" i="13"/>
  <c r="AE13" i="13"/>
  <c r="BI13" i="13"/>
  <c r="BE13" i="13"/>
  <c r="BA13" i="13"/>
  <c r="AW13" i="13"/>
  <c r="AS13" i="13"/>
  <c r="AO13" i="13"/>
  <c r="AK13" i="13"/>
  <c r="AG13" i="13"/>
  <c r="BD13" i="13"/>
  <c r="AV13" i="13"/>
  <c r="AN13" i="13"/>
  <c r="AF13" i="13"/>
  <c r="BH13" i="13"/>
  <c r="AX13" i="13"/>
  <c r="AL13" i="13"/>
  <c r="BF13" i="13"/>
  <c r="AT13" i="13"/>
  <c r="AJ13" i="13"/>
  <c r="BB13" i="13"/>
  <c r="AR13" i="13"/>
  <c r="AH13" i="13"/>
  <c r="AD13" i="13"/>
  <c r="BJ13" i="13"/>
  <c r="AZ13" i="13"/>
  <c r="AC13" i="13"/>
  <c r="Z13" i="13"/>
  <c r="V13" i="13"/>
  <c r="R13" i="13"/>
  <c r="N13" i="13"/>
  <c r="J13" i="13"/>
  <c r="F13" i="13"/>
  <c r="AP13" i="13"/>
  <c r="X13" i="13"/>
  <c r="S13" i="13"/>
  <c r="M13" i="13"/>
  <c r="H13" i="13"/>
  <c r="C13" i="13"/>
  <c r="W13" i="13"/>
  <c r="Q13" i="13"/>
  <c r="L13" i="13"/>
  <c r="G13" i="13"/>
  <c r="AA13" i="13"/>
  <c r="U13" i="13"/>
  <c r="P13" i="13"/>
  <c r="K13" i="13"/>
  <c r="E13" i="13"/>
  <c r="O13" i="13"/>
  <c r="I13" i="13"/>
  <c r="Y13" i="13"/>
  <c r="D13" i="13"/>
  <c r="T13" i="13"/>
  <c r="BI6" i="13"/>
  <c r="BE6" i="13"/>
  <c r="BA6" i="13"/>
  <c r="AW6" i="13"/>
  <c r="AS6" i="13"/>
  <c r="AO6" i="13"/>
  <c r="AK6" i="13"/>
  <c r="AG6" i="13"/>
  <c r="BK6" i="13"/>
  <c r="BG6" i="13"/>
  <c r="BC6" i="13"/>
  <c r="AY6" i="13"/>
  <c r="AU6" i="13"/>
  <c r="AQ6" i="13"/>
  <c r="AM6" i="13"/>
  <c r="AI6" i="13"/>
  <c r="AE6" i="13"/>
  <c r="BJ6" i="13"/>
  <c r="BB6" i="13"/>
  <c r="AT6" i="13"/>
  <c r="AL6" i="13"/>
  <c r="AD6" i="13"/>
  <c r="AZ6" i="13"/>
  <c r="AP6" i="13"/>
  <c r="AF6" i="13"/>
  <c r="BH6" i="13"/>
  <c r="AX6" i="13"/>
  <c r="AN6" i="13"/>
  <c r="BF6" i="13"/>
  <c r="AV6" i="13"/>
  <c r="AJ6" i="13"/>
  <c r="BD6" i="13"/>
  <c r="AR6" i="13"/>
  <c r="AC6" i="13"/>
  <c r="AH6" i="13"/>
  <c r="Y6" i="13"/>
  <c r="U6" i="13"/>
  <c r="Q6" i="13"/>
  <c r="M6" i="13"/>
  <c r="I6" i="13"/>
  <c r="E6" i="13"/>
  <c r="W6" i="13"/>
  <c r="R6" i="13"/>
  <c r="L6" i="13"/>
  <c r="G6" i="13"/>
  <c r="AA6" i="13"/>
  <c r="V6" i="13"/>
  <c r="P6" i="13"/>
  <c r="K6" i="13"/>
  <c r="F6" i="13"/>
  <c r="Z6" i="13"/>
  <c r="T6" i="13"/>
  <c r="O6" i="13"/>
  <c r="J6" i="13"/>
  <c r="D6" i="13"/>
  <c r="S6" i="13"/>
  <c r="N6" i="13"/>
  <c r="H6" i="13"/>
  <c r="X6" i="13"/>
  <c r="C6" i="13"/>
  <c r="BI28" i="13"/>
  <c r="BE28" i="13"/>
  <c r="BA28" i="13"/>
  <c r="AW28" i="13"/>
  <c r="AS28" i="13"/>
  <c r="AO28" i="13"/>
  <c r="AK28" i="13"/>
  <c r="AG28" i="13"/>
  <c r="BJ28" i="13"/>
  <c r="BD28" i="13"/>
  <c r="AY28" i="13"/>
  <c r="AT28" i="13"/>
  <c r="AN28" i="13"/>
  <c r="AI28" i="13"/>
  <c r="AD28" i="13"/>
  <c r="BG28" i="13"/>
  <c r="BB28" i="13"/>
  <c r="AV28" i="13"/>
  <c r="AQ28" i="13"/>
  <c r="AL28" i="13"/>
  <c r="AF28" i="13"/>
  <c r="BK28" i="13"/>
  <c r="AZ28" i="13"/>
  <c r="AP28" i="13"/>
  <c r="AE28" i="13"/>
  <c r="BF28" i="13"/>
  <c r="AU28" i="13"/>
  <c r="AJ28" i="13"/>
  <c r="BC28" i="13"/>
  <c r="AH28" i="13"/>
  <c r="AX28" i="13"/>
  <c r="AR28" i="13"/>
  <c r="AM28" i="13"/>
  <c r="AA28" i="13"/>
  <c r="W28" i="13"/>
  <c r="S28" i="13"/>
  <c r="O28" i="13"/>
  <c r="K28" i="13"/>
  <c r="G28" i="13"/>
  <c r="C28" i="13"/>
  <c r="AC28" i="13"/>
  <c r="V28" i="13"/>
  <c r="Q28" i="13"/>
  <c r="L28" i="13"/>
  <c r="F28" i="13"/>
  <c r="BH28" i="13"/>
  <c r="Z28" i="13"/>
  <c r="U28" i="13"/>
  <c r="P28" i="13"/>
  <c r="J28" i="13"/>
  <c r="E28" i="13"/>
  <c r="Y28" i="13"/>
  <c r="T28" i="13"/>
  <c r="N28" i="13"/>
  <c r="I28" i="13"/>
  <c r="D28" i="13"/>
  <c r="X28" i="13"/>
  <c r="R28" i="13"/>
  <c r="M28" i="13"/>
  <c r="H28" i="13"/>
  <c r="BK23" i="13"/>
  <c r="BG23" i="13"/>
  <c r="BC23" i="13"/>
  <c r="AY23" i="13"/>
  <c r="AU23" i="13"/>
  <c r="AQ23" i="13"/>
  <c r="AM23" i="13"/>
  <c r="AI23" i="13"/>
  <c r="AE23" i="13"/>
  <c r="BI23" i="13"/>
  <c r="BD23" i="13"/>
  <c r="AX23" i="13"/>
  <c r="AS23" i="13"/>
  <c r="AN23" i="13"/>
  <c r="AH23" i="13"/>
  <c r="BF23" i="13"/>
  <c r="BA23" i="13"/>
  <c r="AV23" i="13"/>
  <c r="AP23" i="13"/>
  <c r="AK23" i="13"/>
  <c r="AF23" i="13"/>
  <c r="BJ23" i="13"/>
  <c r="AZ23" i="13"/>
  <c r="AO23" i="13"/>
  <c r="AD23" i="13"/>
  <c r="BE23" i="13"/>
  <c r="AT23" i="13"/>
  <c r="AJ23" i="13"/>
  <c r="BB23" i="13"/>
  <c r="AG23" i="13"/>
  <c r="AW23" i="13"/>
  <c r="AR23" i="13"/>
  <c r="AL23" i="13"/>
  <c r="BH23" i="13"/>
  <c r="X23" i="13"/>
  <c r="T23" i="13"/>
  <c r="P23" i="13"/>
  <c r="L23" i="13"/>
  <c r="H23" i="13"/>
  <c r="D23" i="13"/>
  <c r="AC23" i="13"/>
  <c r="Y23" i="13"/>
  <c r="S23" i="13"/>
  <c r="N23" i="13"/>
  <c r="I23" i="13"/>
  <c r="C23" i="13"/>
  <c r="W23" i="13"/>
  <c r="R23" i="13"/>
  <c r="M23" i="13"/>
  <c r="G23" i="13"/>
  <c r="AA23" i="13"/>
  <c r="V23" i="13"/>
  <c r="Q23" i="13"/>
  <c r="K23" i="13"/>
  <c r="F23" i="13"/>
  <c r="U23" i="13"/>
  <c r="O23" i="13"/>
  <c r="J23" i="13"/>
  <c r="Z23" i="13"/>
  <c r="E23" i="13"/>
  <c r="BK18" i="13"/>
  <c r="BG18" i="13"/>
  <c r="BC18" i="13"/>
  <c r="AY18" i="13"/>
  <c r="AU18" i="13"/>
  <c r="AQ18" i="13"/>
  <c r="AM18" i="13"/>
  <c r="AI18" i="13"/>
  <c r="AE18" i="13"/>
  <c r="BI18" i="13"/>
  <c r="BE18" i="13"/>
  <c r="BA18" i="13"/>
  <c r="AW18" i="13"/>
  <c r="AS18" i="13"/>
  <c r="AO18" i="13"/>
  <c r="AK18" i="13"/>
  <c r="AG18" i="13"/>
  <c r="BD18" i="13"/>
  <c r="AV18" i="13"/>
  <c r="AN18" i="13"/>
  <c r="AF18" i="13"/>
  <c r="BH18" i="13"/>
  <c r="AZ18" i="13"/>
  <c r="AR18" i="13"/>
  <c r="AJ18" i="13"/>
  <c r="AX18" i="13"/>
  <c r="AH18" i="13"/>
  <c r="BF18" i="13"/>
  <c r="AL18" i="13"/>
  <c r="BB18" i="13"/>
  <c r="AD18" i="13"/>
  <c r="AT18" i="13"/>
  <c r="BJ18" i="13"/>
  <c r="AP18" i="13"/>
  <c r="AC18" i="13"/>
  <c r="Y18" i="13"/>
  <c r="U18" i="13"/>
  <c r="Q18" i="13"/>
  <c r="M18" i="13"/>
  <c r="I18" i="13"/>
  <c r="E18" i="13"/>
  <c r="AA18" i="13"/>
  <c r="V18" i="13"/>
  <c r="P18" i="13"/>
  <c r="K18" i="13"/>
  <c r="F18" i="13"/>
  <c r="Z18" i="13"/>
  <c r="T18" i="13"/>
  <c r="O18" i="13"/>
  <c r="J18" i="13"/>
  <c r="D18" i="13"/>
  <c r="X18" i="13"/>
  <c r="S18" i="13"/>
  <c r="N18" i="13"/>
  <c r="H18" i="13"/>
  <c r="C18" i="13"/>
  <c r="R18" i="13"/>
  <c r="L18" i="13"/>
  <c r="G18" i="13"/>
  <c r="W18" i="13"/>
  <c r="BI29" i="7"/>
  <c r="BE29" i="7"/>
  <c r="BA29" i="7"/>
  <c r="AW29" i="7"/>
  <c r="AS29" i="7"/>
  <c r="AO29" i="7"/>
  <c r="AK29" i="7"/>
  <c r="AG29" i="7"/>
  <c r="BH29" i="7"/>
  <c r="BD29" i="7"/>
  <c r="AZ29" i="7"/>
  <c r="AV29" i="7"/>
  <c r="AR29" i="7"/>
  <c r="AN29" i="7"/>
  <c r="AJ29" i="7"/>
  <c r="AF29" i="7"/>
  <c r="BJ29" i="7"/>
  <c r="BF29" i="7"/>
  <c r="BB29" i="7"/>
  <c r="AX29" i="7"/>
  <c r="AT29" i="7"/>
  <c r="AP29" i="7"/>
  <c r="AL29" i="7"/>
  <c r="AH29" i="7"/>
  <c r="AD29" i="7"/>
  <c r="AY29" i="7"/>
  <c r="AI29" i="7"/>
  <c r="BK29" i="7"/>
  <c r="AU29" i="7"/>
  <c r="AE29" i="7"/>
  <c r="BC29" i="7"/>
  <c r="AM29" i="7"/>
  <c r="AQ29" i="7"/>
  <c r="BG29" i="7"/>
  <c r="AC29" i="7"/>
  <c r="Z29" i="7"/>
  <c r="V29" i="7"/>
  <c r="R29" i="7"/>
  <c r="N29" i="7"/>
  <c r="J29" i="7"/>
  <c r="F29" i="7"/>
  <c r="Y29" i="7"/>
  <c r="U29" i="7"/>
  <c r="Q29" i="7"/>
  <c r="M29" i="7"/>
  <c r="I29" i="7"/>
  <c r="E29" i="7"/>
  <c r="X29" i="7"/>
  <c r="T29" i="7"/>
  <c r="P29" i="7"/>
  <c r="L29" i="7"/>
  <c r="H29" i="7"/>
  <c r="D29" i="7"/>
  <c r="O29" i="7"/>
  <c r="AA29" i="7"/>
  <c r="K29" i="7"/>
  <c r="W29" i="7"/>
  <c r="G29" i="7"/>
  <c r="S29" i="7"/>
  <c r="C29" i="7"/>
  <c r="BH24" i="7"/>
  <c r="BD24" i="7"/>
  <c r="AZ24" i="7"/>
  <c r="AV24" i="7"/>
  <c r="AR24" i="7"/>
  <c r="AN24" i="7"/>
  <c r="AJ24" i="7"/>
  <c r="AF24" i="7"/>
  <c r="BK24" i="7"/>
  <c r="BG24" i="7"/>
  <c r="BC24" i="7"/>
  <c r="AY24" i="7"/>
  <c r="AU24" i="7"/>
  <c r="AQ24" i="7"/>
  <c r="AM24" i="7"/>
  <c r="AI24" i="7"/>
  <c r="AE24" i="7"/>
  <c r="BI24" i="7"/>
  <c r="BE24" i="7"/>
  <c r="BA24" i="7"/>
  <c r="AW24" i="7"/>
  <c r="AS24" i="7"/>
  <c r="AO24" i="7"/>
  <c r="AK24" i="7"/>
  <c r="AG24" i="7"/>
  <c r="BF24" i="7"/>
  <c r="AP24" i="7"/>
  <c r="AX24" i="7"/>
  <c r="AH24" i="7"/>
  <c r="BJ24" i="7"/>
  <c r="AD24" i="7"/>
  <c r="AT24" i="7"/>
  <c r="AL24" i="7"/>
  <c r="BB24" i="7"/>
  <c r="AC24" i="7"/>
  <c r="AA24" i="7"/>
  <c r="W24" i="7"/>
  <c r="S24" i="7"/>
  <c r="O24" i="7"/>
  <c r="K24" i="7"/>
  <c r="G24" i="7"/>
  <c r="C24" i="7"/>
  <c r="Z24" i="7"/>
  <c r="V24" i="7"/>
  <c r="R24" i="7"/>
  <c r="N24" i="7"/>
  <c r="J24" i="7"/>
  <c r="F24" i="7"/>
  <c r="Y24" i="7"/>
  <c r="U24" i="7"/>
  <c r="Q24" i="7"/>
  <c r="M24" i="7"/>
  <c r="I24" i="7"/>
  <c r="E24" i="7"/>
  <c r="L24" i="7"/>
  <c r="X24" i="7"/>
  <c r="H24" i="7"/>
  <c r="T24" i="7"/>
  <c r="D24" i="7"/>
  <c r="P24" i="7"/>
  <c r="BI19" i="7"/>
  <c r="BE19" i="7"/>
  <c r="BA19" i="7"/>
  <c r="AW19" i="7"/>
  <c r="AS19" i="7"/>
  <c r="AO19" i="7"/>
  <c r="AK19" i="7"/>
  <c r="AG19" i="7"/>
  <c r="BK19" i="7"/>
  <c r="BG19" i="7"/>
  <c r="BC19" i="7"/>
  <c r="AY19" i="7"/>
  <c r="AU19" i="7"/>
  <c r="AQ19" i="7"/>
  <c r="AM19" i="7"/>
  <c r="AI19" i="7"/>
  <c r="AE19" i="7"/>
  <c r="BD19" i="7"/>
  <c r="AV19" i="7"/>
  <c r="AN19" i="7"/>
  <c r="AF19" i="7"/>
  <c r="BH19" i="7"/>
  <c r="AZ19" i="7"/>
  <c r="AR19" i="7"/>
  <c r="AJ19" i="7"/>
  <c r="BF19" i="7"/>
  <c r="AP19" i="7"/>
  <c r="AX19" i="7"/>
  <c r="AH19" i="7"/>
  <c r="BJ19" i="7"/>
  <c r="AD19" i="7"/>
  <c r="AT19" i="7"/>
  <c r="AL19" i="7"/>
  <c r="BB19" i="7"/>
  <c r="AC19" i="7"/>
  <c r="X19" i="7"/>
  <c r="T19" i="7"/>
  <c r="P19" i="7"/>
  <c r="L19" i="7"/>
  <c r="H19" i="7"/>
  <c r="D19" i="7"/>
  <c r="AA19" i="7"/>
  <c r="W19" i="7"/>
  <c r="S19" i="7"/>
  <c r="O19" i="7"/>
  <c r="K19" i="7"/>
  <c r="G19" i="7"/>
  <c r="C19" i="7"/>
  <c r="Z19" i="7"/>
  <c r="V19" i="7"/>
  <c r="R19" i="7"/>
  <c r="N19" i="7"/>
  <c r="J19" i="7"/>
  <c r="F19" i="7"/>
  <c r="Y19" i="7"/>
  <c r="I19" i="7"/>
  <c r="U19" i="7"/>
  <c r="E19" i="7"/>
  <c r="Q19" i="7"/>
  <c r="M19" i="7"/>
  <c r="BK14" i="7"/>
  <c r="BG14" i="7"/>
  <c r="BC14" i="7"/>
  <c r="AY14" i="7"/>
  <c r="AU14" i="7"/>
  <c r="AQ14" i="7"/>
  <c r="AM14" i="7"/>
  <c r="AI14" i="7"/>
  <c r="AE14" i="7"/>
  <c r="BI14" i="7"/>
  <c r="BE14" i="7"/>
  <c r="BA14" i="7"/>
  <c r="AW14" i="7"/>
  <c r="AS14" i="7"/>
  <c r="AO14" i="7"/>
  <c r="AK14" i="7"/>
  <c r="AG14" i="7"/>
  <c r="BF14" i="7"/>
  <c r="AX14" i="7"/>
  <c r="AP14" i="7"/>
  <c r="AH14" i="7"/>
  <c r="BJ14" i="7"/>
  <c r="BB14" i="7"/>
  <c r="AT14" i="7"/>
  <c r="AL14" i="7"/>
  <c r="AD14" i="7"/>
  <c r="AZ14" i="7"/>
  <c r="AJ14" i="7"/>
  <c r="BH14" i="7"/>
  <c r="AR14" i="7"/>
  <c r="AN14" i="7"/>
  <c r="BD14" i="7"/>
  <c r="AV14" i="7"/>
  <c r="AF14" i="7"/>
  <c r="Y14" i="7"/>
  <c r="U14" i="7"/>
  <c r="Q14" i="7"/>
  <c r="M14" i="7"/>
  <c r="I14" i="7"/>
  <c r="E14" i="7"/>
  <c r="X14" i="7"/>
  <c r="T14" i="7"/>
  <c r="P14" i="7"/>
  <c r="L14" i="7"/>
  <c r="AA14" i="7"/>
  <c r="W14" i="7"/>
  <c r="S14" i="7"/>
  <c r="O14" i="7"/>
  <c r="K14" i="7"/>
  <c r="G14" i="7"/>
  <c r="C14" i="7"/>
  <c r="AC14" i="7"/>
  <c r="V14" i="7"/>
  <c r="H14" i="7"/>
  <c r="R14" i="7"/>
  <c r="F14" i="7"/>
  <c r="N14" i="7"/>
  <c r="D14" i="7"/>
  <c r="J14" i="7"/>
  <c r="Z14" i="7"/>
  <c r="BK5" i="6"/>
  <c r="BG5" i="6"/>
  <c r="BC5" i="6"/>
  <c r="AY5" i="6"/>
  <c r="AU5" i="6"/>
  <c r="AQ5" i="6"/>
  <c r="AM5" i="6"/>
  <c r="AI5" i="6"/>
  <c r="AE5" i="6"/>
  <c r="BJ5" i="6"/>
  <c r="BF5" i="6"/>
  <c r="BB5" i="6"/>
  <c r="AX5" i="6"/>
  <c r="AT5" i="6"/>
  <c r="AP5" i="6"/>
  <c r="AL5" i="6"/>
  <c r="AH5" i="6"/>
  <c r="AD5" i="6"/>
  <c r="BH5" i="6"/>
  <c r="BD5" i="6"/>
  <c r="AZ5" i="6"/>
  <c r="AV5" i="6"/>
  <c r="AR5" i="6"/>
  <c r="AN5" i="6"/>
  <c r="AJ5" i="6"/>
  <c r="AF5" i="6"/>
  <c r="BE5" i="6"/>
  <c r="AO5" i="6"/>
  <c r="BA5" i="6"/>
  <c r="AK5" i="6"/>
  <c r="BI5" i="6"/>
  <c r="AS5" i="6"/>
  <c r="AG5" i="6"/>
  <c r="AW5" i="6"/>
  <c r="Z5" i="6"/>
  <c r="V5" i="6"/>
  <c r="R5" i="6"/>
  <c r="N5" i="6"/>
  <c r="J5" i="6"/>
  <c r="F5" i="6"/>
  <c r="AC5" i="6"/>
  <c r="Y5" i="6"/>
  <c r="U5" i="6"/>
  <c r="Q5" i="6"/>
  <c r="M5" i="6"/>
  <c r="I5" i="6"/>
  <c r="E5" i="6"/>
  <c r="X5" i="6"/>
  <c r="T5" i="6"/>
  <c r="P5" i="6"/>
  <c r="L5" i="6"/>
  <c r="H5" i="6"/>
  <c r="D5" i="6"/>
  <c r="S5" i="6"/>
  <c r="C5" i="6"/>
  <c r="O5" i="6"/>
  <c r="AA5" i="6"/>
  <c r="K5" i="6"/>
  <c r="W5" i="6"/>
  <c r="G5" i="6"/>
  <c r="BI26" i="14"/>
  <c r="BE26" i="14"/>
  <c r="BA26" i="14"/>
  <c r="AW26" i="14"/>
  <c r="AS26" i="14"/>
  <c r="AO26" i="14"/>
  <c r="AK26" i="14"/>
  <c r="AG26" i="14"/>
  <c r="BH26" i="14"/>
  <c r="BD26" i="14"/>
  <c r="AZ26" i="14"/>
  <c r="AV26" i="14"/>
  <c r="AR26" i="14"/>
  <c r="AN26" i="14"/>
  <c r="AJ26" i="14"/>
  <c r="AF26" i="14"/>
  <c r="AC26" i="14"/>
  <c r="BK26" i="14"/>
  <c r="BG26" i="14"/>
  <c r="BC26" i="14"/>
  <c r="AY26" i="14"/>
  <c r="AU26" i="14"/>
  <c r="AQ26" i="14"/>
  <c r="AM26" i="14"/>
  <c r="AI26" i="14"/>
  <c r="AE26" i="14"/>
  <c r="AX26" i="14"/>
  <c r="AH26" i="14"/>
  <c r="BJ26" i="14"/>
  <c r="AT26" i="14"/>
  <c r="AD26" i="14"/>
  <c r="BF26" i="14"/>
  <c r="AP26" i="14"/>
  <c r="AL26" i="14"/>
  <c r="X26" i="14"/>
  <c r="T26" i="14"/>
  <c r="P26" i="14"/>
  <c r="L26" i="14"/>
  <c r="H26" i="14"/>
  <c r="D26" i="14"/>
  <c r="G26" i="14"/>
  <c r="C26" i="14"/>
  <c r="M26" i="14"/>
  <c r="AA26" i="14"/>
  <c r="W26" i="14"/>
  <c r="S26" i="14"/>
  <c r="O26" i="14"/>
  <c r="K26" i="14"/>
  <c r="U26" i="14"/>
  <c r="E26" i="14"/>
  <c r="Z26" i="14"/>
  <c r="V26" i="14"/>
  <c r="R26" i="14"/>
  <c r="N26" i="14"/>
  <c r="J26" i="14"/>
  <c r="F26" i="14"/>
  <c r="BB26" i="14"/>
  <c r="Y26" i="14"/>
  <c r="Q26" i="14"/>
  <c r="I26" i="14"/>
  <c r="BI16" i="14"/>
  <c r="BE16" i="14"/>
  <c r="BA16" i="14"/>
  <c r="AW16" i="14"/>
  <c r="AS16" i="14"/>
  <c r="AO16" i="14"/>
  <c r="AK16" i="14"/>
  <c r="AG16" i="14"/>
  <c r="BH16" i="14"/>
  <c r="BD16" i="14"/>
  <c r="AZ16" i="14"/>
  <c r="AV16" i="14"/>
  <c r="AR16" i="14"/>
  <c r="AN16" i="14"/>
  <c r="AJ16" i="14"/>
  <c r="AF16" i="14"/>
  <c r="BK16" i="14"/>
  <c r="BG16" i="14"/>
  <c r="BC16" i="14"/>
  <c r="AY16" i="14"/>
  <c r="AU16" i="14"/>
  <c r="AQ16" i="14"/>
  <c r="AM16" i="14"/>
  <c r="AI16" i="14"/>
  <c r="AE16" i="14"/>
  <c r="BB16" i="14"/>
  <c r="AL16" i="14"/>
  <c r="AX16" i="14"/>
  <c r="AH16" i="14"/>
  <c r="BJ16" i="14"/>
  <c r="AT16" i="14"/>
  <c r="AD16" i="14"/>
  <c r="BF16" i="14"/>
  <c r="AP16" i="14"/>
  <c r="Z16" i="14"/>
  <c r="V16" i="14"/>
  <c r="R16" i="14"/>
  <c r="N16" i="14"/>
  <c r="J16" i="14"/>
  <c r="F16" i="14"/>
  <c r="Y16" i="14"/>
  <c r="U16" i="14"/>
  <c r="Q16" i="14"/>
  <c r="M16" i="14"/>
  <c r="I16" i="14"/>
  <c r="E16" i="14"/>
  <c r="O16" i="14"/>
  <c r="W16" i="14"/>
  <c r="K16" i="14"/>
  <c r="X16" i="14"/>
  <c r="T16" i="14"/>
  <c r="P16" i="14"/>
  <c r="L16" i="14"/>
  <c r="H16" i="14"/>
  <c r="D16" i="14"/>
  <c r="AC16" i="14"/>
  <c r="AA16" i="14"/>
  <c r="S16" i="14"/>
  <c r="G16" i="14"/>
  <c r="C16" i="14"/>
  <c r="BI28" i="14"/>
  <c r="BE28" i="14"/>
  <c r="BA28" i="14"/>
  <c r="AW28" i="14"/>
  <c r="AS28" i="14"/>
  <c r="AO28" i="14"/>
  <c r="AK28" i="14"/>
  <c r="AG28" i="14"/>
  <c r="BH28" i="14"/>
  <c r="BD28" i="14"/>
  <c r="AZ28" i="14"/>
  <c r="AV28" i="14"/>
  <c r="AR28" i="14"/>
  <c r="AN28" i="14"/>
  <c r="AJ28" i="14"/>
  <c r="AF28" i="14"/>
  <c r="BK28" i="14"/>
  <c r="BG28" i="14"/>
  <c r="BC28" i="14"/>
  <c r="AY28" i="14"/>
  <c r="AU28" i="14"/>
  <c r="AQ28" i="14"/>
  <c r="AM28" i="14"/>
  <c r="AI28" i="14"/>
  <c r="AE28" i="14"/>
  <c r="BJ28" i="14"/>
  <c r="AT28" i="14"/>
  <c r="AD28" i="14"/>
  <c r="BF28" i="14"/>
  <c r="AP28" i="14"/>
  <c r="AC28" i="14"/>
  <c r="BB28" i="14"/>
  <c r="AL28" i="14"/>
  <c r="AH28" i="14"/>
  <c r="Z28" i="14"/>
  <c r="V28" i="14"/>
  <c r="R28" i="14"/>
  <c r="N28" i="14"/>
  <c r="J28" i="14"/>
  <c r="F28" i="14"/>
  <c r="S28" i="14"/>
  <c r="C28" i="14"/>
  <c r="Y28" i="14"/>
  <c r="U28" i="14"/>
  <c r="Q28" i="14"/>
  <c r="M28" i="14"/>
  <c r="I28" i="14"/>
  <c r="E28" i="14"/>
  <c r="AA28" i="14"/>
  <c r="K28" i="14"/>
  <c r="AX28" i="14"/>
  <c r="X28" i="14"/>
  <c r="T28" i="14"/>
  <c r="P28" i="14"/>
  <c r="L28" i="14"/>
  <c r="H28" i="14"/>
  <c r="D28" i="14"/>
  <c r="W28" i="14"/>
  <c r="O28" i="14"/>
  <c r="G28" i="14"/>
  <c r="BK29" i="14"/>
  <c r="BG29" i="14"/>
  <c r="BC29" i="14"/>
  <c r="AY29" i="14"/>
  <c r="AU29" i="14"/>
  <c r="AQ29" i="14"/>
  <c r="AM29" i="14"/>
  <c r="AI29" i="14"/>
  <c r="AE29" i="14"/>
  <c r="BJ29" i="14"/>
  <c r="BF29" i="14"/>
  <c r="BB29" i="14"/>
  <c r="AX29" i="14"/>
  <c r="AT29" i="14"/>
  <c r="AP29" i="14"/>
  <c r="AL29" i="14"/>
  <c r="AH29" i="14"/>
  <c r="AD29" i="14"/>
  <c r="BI29" i="14"/>
  <c r="BE29" i="14"/>
  <c r="BA29" i="14"/>
  <c r="AW29" i="14"/>
  <c r="AS29" i="14"/>
  <c r="AO29" i="14"/>
  <c r="AK29" i="14"/>
  <c r="AG29" i="14"/>
  <c r="AC29" i="14"/>
  <c r="BH29" i="14"/>
  <c r="AR29" i="14"/>
  <c r="BD29" i="14"/>
  <c r="AN29" i="14"/>
  <c r="AZ29" i="14"/>
  <c r="AJ29" i="14"/>
  <c r="AV29" i="14"/>
  <c r="AF29" i="14"/>
  <c r="Y29" i="14"/>
  <c r="U29" i="14"/>
  <c r="Q29" i="14"/>
  <c r="M29" i="14"/>
  <c r="I29" i="14"/>
  <c r="E29" i="14"/>
  <c r="Z29" i="14"/>
  <c r="J29" i="14"/>
  <c r="X29" i="14"/>
  <c r="T29" i="14"/>
  <c r="P29" i="14"/>
  <c r="L29" i="14"/>
  <c r="H29" i="14"/>
  <c r="D29" i="14"/>
  <c r="V29" i="14"/>
  <c r="N29" i="14"/>
  <c r="AA29" i="14"/>
  <c r="W29" i="14"/>
  <c r="S29" i="14"/>
  <c r="O29" i="14"/>
  <c r="K29" i="14"/>
  <c r="G29" i="14"/>
  <c r="C29" i="14"/>
  <c r="R29" i="14"/>
  <c r="F29" i="14"/>
  <c r="BK15" i="14"/>
  <c r="BG15" i="14"/>
  <c r="BC15" i="14"/>
  <c r="AY15" i="14"/>
  <c r="AU15" i="14"/>
  <c r="AQ15" i="14"/>
  <c r="AM15" i="14"/>
  <c r="AI15" i="14"/>
  <c r="AE15" i="14"/>
  <c r="BJ15" i="14"/>
  <c r="BF15" i="14"/>
  <c r="BB15" i="14"/>
  <c r="AX15" i="14"/>
  <c r="AT15" i="14"/>
  <c r="AP15" i="14"/>
  <c r="AL15" i="14"/>
  <c r="AH15" i="14"/>
  <c r="AD15" i="14"/>
  <c r="BI15" i="14"/>
  <c r="BE15" i="14"/>
  <c r="BA15" i="14"/>
  <c r="AW15" i="14"/>
  <c r="AS15" i="14"/>
  <c r="AO15" i="14"/>
  <c r="AK15" i="14"/>
  <c r="AG15" i="14"/>
  <c r="BD15" i="14"/>
  <c r="AN15" i="14"/>
  <c r="AC15" i="14"/>
  <c r="AZ15" i="14"/>
  <c r="AJ15" i="14"/>
  <c r="AV15" i="14"/>
  <c r="AF15" i="14"/>
  <c r="BH15" i="14"/>
  <c r="AA15" i="14"/>
  <c r="W15" i="14"/>
  <c r="S15" i="14"/>
  <c r="O15" i="14"/>
  <c r="K15" i="14"/>
  <c r="G15" i="14"/>
  <c r="C15" i="14"/>
  <c r="Z15" i="14"/>
  <c r="V15" i="14"/>
  <c r="R15" i="14"/>
  <c r="N15" i="14"/>
  <c r="J15" i="14"/>
  <c r="F15" i="14"/>
  <c r="X15" i="14"/>
  <c r="D15" i="14"/>
  <c r="AR15" i="14"/>
  <c r="T15" i="14"/>
  <c r="L15" i="14"/>
  <c r="Y15" i="14"/>
  <c r="U15" i="14"/>
  <c r="Q15" i="14"/>
  <c r="M15" i="14"/>
  <c r="I15" i="14"/>
  <c r="E15" i="14"/>
  <c r="P15" i="14"/>
  <c r="H15" i="14"/>
  <c r="BI4" i="14"/>
  <c r="BE4" i="14"/>
  <c r="BA4" i="14"/>
  <c r="AW4" i="14"/>
  <c r="AS4" i="14"/>
  <c r="AO4" i="14"/>
  <c r="AK4" i="14"/>
  <c r="AG4" i="14"/>
  <c r="BH4" i="14"/>
  <c r="BD4" i="14"/>
  <c r="AZ4" i="14"/>
  <c r="AV4" i="14"/>
  <c r="AR4" i="14"/>
  <c r="AN4" i="14"/>
  <c r="AJ4" i="14"/>
  <c r="AF4" i="14"/>
  <c r="BK4" i="14"/>
  <c r="BG4" i="14"/>
  <c r="BC4" i="14"/>
  <c r="AY4" i="14"/>
  <c r="AU4" i="14"/>
  <c r="AQ4" i="14"/>
  <c r="AM4" i="14"/>
  <c r="AI4" i="14"/>
  <c r="AE4" i="14"/>
  <c r="BJ4" i="14"/>
  <c r="AT4" i="14"/>
  <c r="AD4" i="14"/>
  <c r="BF4" i="14"/>
  <c r="AP4" i="14"/>
  <c r="AC4" i="14"/>
  <c r="BB4" i="14"/>
  <c r="AL4" i="14"/>
  <c r="AX4" i="14"/>
  <c r="Z4" i="14"/>
  <c r="V4" i="14"/>
  <c r="R4" i="14"/>
  <c r="N4" i="14"/>
  <c r="J4" i="14"/>
  <c r="F4" i="14"/>
  <c r="Y4" i="14"/>
  <c r="U4" i="14"/>
  <c r="Q4" i="14"/>
  <c r="M4" i="14"/>
  <c r="I4" i="14"/>
  <c r="E4" i="14"/>
  <c r="AH4" i="14"/>
  <c r="W4" i="14"/>
  <c r="G4" i="14"/>
  <c r="AA4" i="14"/>
  <c r="O4" i="14"/>
  <c r="X4" i="14"/>
  <c r="T4" i="14"/>
  <c r="P4" i="14"/>
  <c r="L4" i="14"/>
  <c r="H4" i="14"/>
  <c r="D4" i="14"/>
  <c r="S4" i="14"/>
  <c r="K4" i="14"/>
  <c r="C4" i="14"/>
  <c r="E16" i="2" l="1"/>
  <c r="F16" i="4"/>
  <c r="E2" i="2"/>
  <c r="F30" i="2"/>
  <c r="F30" i="4" s="1"/>
  <c r="F2" i="4"/>
  <c r="F22" i="2"/>
  <c r="G22" i="4"/>
  <c r="F5" i="2"/>
  <c r="G5" i="4"/>
  <c r="P7" i="2"/>
  <c r="Q7" i="4"/>
  <c r="G24" i="2"/>
  <c r="H24" i="4"/>
  <c r="E10" i="2"/>
  <c r="F10" i="4"/>
  <c r="S14" i="2"/>
  <c r="S14" i="4" s="1"/>
  <c r="T14" i="4"/>
  <c r="E21" i="2"/>
  <c r="F21" i="4"/>
  <c r="S16" i="2"/>
  <c r="T16" i="4"/>
  <c r="E26" i="2"/>
  <c r="F26" i="4"/>
  <c r="O23" i="2"/>
  <c r="P23" i="4"/>
  <c r="F29" i="2"/>
  <c r="G29" i="4"/>
  <c r="J14" i="2"/>
  <c r="K14" i="4"/>
  <c r="E11" i="2"/>
  <c r="F11" i="4"/>
  <c r="Q18" i="2"/>
  <c r="R18" i="4"/>
  <c r="F13" i="2"/>
  <c r="G13" i="4"/>
  <c r="P6" i="2"/>
  <c r="Q6" i="4"/>
  <c r="Q4" i="2"/>
  <c r="R4" i="4"/>
  <c r="F12" i="2"/>
  <c r="G12" i="4"/>
  <c r="F15" i="2"/>
  <c r="G15" i="4"/>
  <c r="E28" i="2"/>
  <c r="F28" i="4"/>
  <c r="I9" i="2"/>
  <c r="J17" i="2"/>
  <c r="J17" i="4" s="1"/>
  <c r="J9" i="4"/>
  <c r="E25" i="2"/>
  <c r="F25" i="4"/>
  <c r="P19" i="2"/>
  <c r="Q19" i="4"/>
  <c r="F27" i="2"/>
  <c r="G27" i="4"/>
  <c r="P8" i="2"/>
  <c r="Q8" i="4"/>
  <c r="G20" i="2"/>
  <c r="H20" i="4"/>
  <c r="Z405" i="19"/>
  <c r="Z125" i="19"/>
  <c r="Z97" i="19"/>
  <c r="AB14" i="19"/>
  <c r="Z319" i="19"/>
  <c r="AA152" i="19"/>
  <c r="AB152" i="19"/>
  <c r="AK152" i="19"/>
  <c r="AK459" i="19"/>
  <c r="AA459" i="19"/>
  <c r="AB459" i="19"/>
  <c r="AK264" i="19"/>
  <c r="Z264" i="19"/>
  <c r="Z486" i="19"/>
  <c r="AA125" i="19"/>
  <c r="AA208" i="19"/>
  <c r="AB181" i="19"/>
  <c r="AK181" i="19"/>
  <c r="AA14" i="19"/>
  <c r="AB41" i="19"/>
  <c r="AB237" i="19"/>
  <c r="AK237" i="19"/>
  <c r="AB373" i="19"/>
  <c r="AK513" i="19"/>
  <c r="AK431" i="19"/>
  <c r="AB486" i="19"/>
  <c r="AA346" i="19"/>
  <c r="AK125" i="19"/>
  <c r="AA373" i="19"/>
  <c r="AA405" i="19"/>
  <c r="AB405" i="19"/>
  <c r="AK405" i="19"/>
  <c r="AK486" i="19"/>
  <c r="AB346" i="19"/>
  <c r="Z208" i="19"/>
  <c r="AB208" i="19"/>
  <c r="AK292" i="19"/>
  <c r="AA292" i="19"/>
  <c r="AB97" i="19"/>
  <c r="AA97" i="19"/>
  <c r="Z14" i="19"/>
  <c r="Z41" i="19"/>
  <c r="AB319" i="19"/>
  <c r="AA237" i="19"/>
  <c r="Z513" i="19"/>
  <c r="Z68" i="19"/>
  <c r="AA431" i="19"/>
  <c r="Z431" i="19"/>
  <c r="AB264" i="19"/>
  <c r="AA486" i="19"/>
  <c r="Z346" i="19"/>
  <c r="AK346" i="19"/>
  <c r="AB125" i="19"/>
  <c r="Z292" i="19"/>
  <c r="AK373" i="19"/>
  <c r="AA68" i="19"/>
  <c r="Z152" i="19"/>
  <c r="Z459" i="19"/>
  <c r="AA264" i="19"/>
  <c r="AK208" i="19"/>
  <c r="AB292" i="19"/>
  <c r="AK97" i="19"/>
  <c r="AA181" i="19"/>
  <c r="Z181" i="19"/>
  <c r="AK14" i="19"/>
  <c r="AA41" i="19"/>
  <c r="AK41" i="19"/>
  <c r="AA319" i="19"/>
  <c r="AK319" i="19"/>
  <c r="Z237" i="19"/>
  <c r="Z373" i="19"/>
  <c r="AA513" i="19"/>
  <c r="AB513" i="19"/>
  <c r="AB68" i="19"/>
  <c r="AK68" i="19"/>
  <c r="AB431" i="19"/>
  <c r="F461" i="19"/>
  <c r="F239" i="19"/>
  <c r="F210" i="19"/>
  <c r="F99" i="19"/>
  <c r="F16" i="19"/>
  <c r="F43" i="19"/>
  <c r="E320" i="19"/>
  <c r="AE319" i="19"/>
  <c r="F515" i="19"/>
  <c r="AE486" i="19"/>
  <c r="E487" i="19"/>
  <c r="F70" i="19"/>
  <c r="F154" i="19"/>
  <c r="AE459" i="19"/>
  <c r="E460" i="19"/>
  <c r="F433" i="19"/>
  <c r="F266" i="19"/>
  <c r="AE431" i="19"/>
  <c r="E432" i="19"/>
  <c r="F488" i="19"/>
  <c r="F348" i="19"/>
  <c r="F127" i="19"/>
  <c r="E294" i="19"/>
  <c r="AE293" i="19"/>
  <c r="AE513" i="19"/>
  <c r="E514" i="19"/>
  <c r="E267" i="19"/>
  <c r="AE266" i="19"/>
  <c r="AE346" i="19"/>
  <c r="E347" i="19"/>
  <c r="F183" i="19"/>
  <c r="E374" i="19"/>
  <c r="AE373" i="19"/>
  <c r="F407" i="19"/>
  <c r="AE406" i="19"/>
  <c r="E407" i="19"/>
  <c r="F294" i="19"/>
  <c r="F321" i="19"/>
  <c r="F375" i="19"/>
  <c r="J55" i="16"/>
  <c r="I56" i="16"/>
  <c r="X13" i="16"/>
  <c r="Y12" i="16"/>
  <c r="Z12" i="16"/>
  <c r="B2320" i="15"/>
  <c r="A2319" i="15"/>
  <c r="A2255" i="15"/>
  <c r="B2256" i="15"/>
  <c r="B694" i="15"/>
  <c r="A693" i="15"/>
  <c r="A1840" i="15"/>
  <c r="B1841" i="15"/>
  <c r="B478" i="15"/>
  <c r="A477" i="15"/>
  <c r="B666" i="15"/>
  <c r="A665" i="15"/>
  <c r="A2739" i="15"/>
  <c r="B2740" i="15"/>
  <c r="B820" i="15"/>
  <c r="A819" i="15"/>
  <c r="A1939" i="15"/>
  <c r="B1940" i="15"/>
  <c r="A1746" i="15"/>
  <c r="B1747" i="15"/>
  <c r="B1469" i="15"/>
  <c r="A1468" i="15"/>
  <c r="B572" i="15"/>
  <c r="A571" i="15"/>
  <c r="A1250" i="15"/>
  <c r="B1251" i="15"/>
  <c r="A2096" i="15"/>
  <c r="B2097" i="15"/>
  <c r="B446" i="15"/>
  <c r="A445" i="15"/>
  <c r="B414" i="15"/>
  <c r="A413" i="15"/>
  <c r="A2675" i="15"/>
  <c r="B2676" i="15"/>
  <c r="B260" i="15"/>
  <c r="A259" i="15"/>
  <c r="A1778" i="15"/>
  <c r="B1779" i="15"/>
  <c r="B540" i="15"/>
  <c r="A539" i="15"/>
  <c r="A1282" i="15"/>
  <c r="B1283" i="15"/>
  <c r="B1437" i="15"/>
  <c r="A1436" i="15"/>
  <c r="A2224" i="15"/>
  <c r="B2225" i="15"/>
  <c r="A2773" i="15"/>
  <c r="B2774" i="15"/>
  <c r="A1970" i="15"/>
  <c r="B1971" i="15"/>
  <c r="B1687" i="15"/>
  <c r="A1686" i="15"/>
  <c r="A1034" i="15"/>
  <c r="B1035" i="15"/>
  <c r="B852" i="15"/>
  <c r="A851" i="15"/>
  <c r="A196" i="15"/>
  <c r="B197" i="15"/>
  <c r="B1003" i="15"/>
  <c r="A1002" i="15"/>
  <c r="B911" i="15"/>
  <c r="A910" i="15"/>
  <c r="A1719" i="15"/>
  <c r="B1720" i="15"/>
  <c r="A2706" i="15"/>
  <c r="B2707" i="15"/>
  <c r="A1191" i="15"/>
  <c r="B1192" i="15"/>
  <c r="A2387" i="15"/>
  <c r="B2388" i="15"/>
  <c r="B44" i="15"/>
  <c r="A43" i="15"/>
  <c r="A2547" i="15"/>
  <c r="B2548" i="15"/>
  <c r="A1160" i="15"/>
  <c r="B1161" i="15"/>
  <c r="B76" i="15"/>
  <c r="A75" i="15"/>
  <c r="A2451" i="15"/>
  <c r="B2452" i="15"/>
  <c r="A165" i="15"/>
  <c r="B166" i="15"/>
  <c r="A1560" i="15"/>
  <c r="B1561" i="15"/>
  <c r="A383" i="15"/>
  <c r="B384" i="15"/>
  <c r="A13" i="15"/>
  <c r="B14" i="15"/>
  <c r="A1498" i="15"/>
  <c r="B1499" i="15"/>
  <c r="A351" i="15"/>
  <c r="B352" i="15"/>
  <c r="A1312" i="15"/>
  <c r="B1313" i="15"/>
  <c r="A2031" i="15"/>
  <c r="B2032" i="15"/>
  <c r="A1096" i="15"/>
  <c r="B1097" i="15"/>
  <c r="A2191" i="15"/>
  <c r="B2192" i="15"/>
  <c r="A2419" i="15"/>
  <c r="B2420" i="15"/>
  <c r="B728" i="15"/>
  <c r="A727" i="15"/>
  <c r="B756" i="15"/>
  <c r="A755" i="15"/>
  <c r="A1128" i="15"/>
  <c r="B1129" i="15"/>
  <c r="A2287" i="15"/>
  <c r="B2288" i="15"/>
  <c r="B1902" i="15"/>
  <c r="A1901" i="15"/>
  <c r="B2612" i="15"/>
  <c r="A2611" i="15"/>
  <c r="B508" i="15"/>
  <c r="A507" i="15"/>
  <c r="A2160" i="15"/>
  <c r="B2161" i="15"/>
  <c r="A1872" i="15"/>
  <c r="B1873" i="15"/>
  <c r="A135" i="15"/>
  <c r="B136" i="15"/>
  <c r="A103" i="15"/>
  <c r="B104" i="15"/>
  <c r="B230" i="15"/>
  <c r="A229" i="15"/>
  <c r="A1530" i="15"/>
  <c r="B1531" i="15"/>
  <c r="B292" i="15"/>
  <c r="A291" i="15"/>
  <c r="B324" i="15"/>
  <c r="A323" i="15"/>
  <c r="A2483" i="15"/>
  <c r="B2484" i="15"/>
  <c r="A2063" i="15"/>
  <c r="B2064" i="15"/>
  <c r="A1808" i="15"/>
  <c r="B1809" i="15"/>
  <c r="B1377" i="15"/>
  <c r="A1376" i="15"/>
  <c r="A631" i="15"/>
  <c r="B632" i="15"/>
  <c r="B1223" i="15"/>
  <c r="A1222" i="15"/>
  <c r="A599" i="15"/>
  <c r="B600" i="15"/>
  <c r="A2127" i="15"/>
  <c r="B2128" i="15"/>
  <c r="A2515" i="15"/>
  <c r="B2516" i="15"/>
  <c r="A972" i="15"/>
  <c r="B973" i="15"/>
  <c r="A940" i="15"/>
  <c r="B941" i="15"/>
  <c r="A2578" i="15"/>
  <c r="B2579" i="15"/>
  <c r="A2354" i="15"/>
  <c r="B2355" i="15"/>
  <c r="A2000" i="15"/>
  <c r="B2001" i="15"/>
  <c r="A1623" i="15"/>
  <c r="B1624" i="15"/>
  <c r="A788" i="15"/>
  <c r="B789" i="15"/>
  <c r="A878" i="15"/>
  <c r="B879" i="15"/>
  <c r="A1653" i="15"/>
  <c r="B1654" i="15"/>
  <c r="A1407" i="15"/>
  <c r="B1408" i="15"/>
  <c r="A2642" i="15"/>
  <c r="B2643" i="15"/>
  <c r="A1591" i="15"/>
  <c r="B1592" i="15"/>
  <c r="A1343" i="15"/>
  <c r="B1344" i="15"/>
  <c r="B1065" i="15"/>
  <c r="A1064" i="15"/>
  <c r="D28" i="2" l="1"/>
  <c r="E28" i="4"/>
  <c r="E12" i="2"/>
  <c r="F12" i="4"/>
  <c r="O6" i="2"/>
  <c r="P6" i="4"/>
  <c r="P18" i="2"/>
  <c r="Q18" i="4"/>
  <c r="I14" i="2"/>
  <c r="J14" i="4"/>
  <c r="N23" i="2"/>
  <c r="O23" i="4"/>
  <c r="R16" i="2"/>
  <c r="R16" i="4" s="1"/>
  <c r="S16" i="4"/>
  <c r="F24" i="2"/>
  <c r="G24" i="4"/>
  <c r="E5" i="2"/>
  <c r="F5" i="4"/>
  <c r="O8" i="2"/>
  <c r="P8" i="4"/>
  <c r="O19" i="2"/>
  <c r="P19" i="4"/>
  <c r="D2" i="2"/>
  <c r="E30" i="2"/>
  <c r="E30" i="4" s="1"/>
  <c r="E2" i="4"/>
  <c r="H9" i="2"/>
  <c r="I17" i="2"/>
  <c r="I17" i="4" s="1"/>
  <c r="I9" i="4"/>
  <c r="E15" i="2"/>
  <c r="F15" i="4"/>
  <c r="P4" i="2"/>
  <c r="Q4" i="4"/>
  <c r="E13" i="2"/>
  <c r="F13" i="4"/>
  <c r="D11" i="2"/>
  <c r="E11" i="4"/>
  <c r="E29" i="2"/>
  <c r="F29" i="4"/>
  <c r="D26" i="2"/>
  <c r="E26" i="4"/>
  <c r="D21" i="2"/>
  <c r="E21" i="4"/>
  <c r="D10" i="2"/>
  <c r="E10" i="4"/>
  <c r="O7" i="2"/>
  <c r="P7" i="4"/>
  <c r="E22" i="2"/>
  <c r="F22" i="4"/>
  <c r="F20" i="2"/>
  <c r="G20" i="4"/>
  <c r="E27" i="2"/>
  <c r="F27" i="4"/>
  <c r="D25" i="2"/>
  <c r="E25" i="4"/>
  <c r="D16" i="2"/>
  <c r="E16" i="4"/>
  <c r="AB320" i="19"/>
  <c r="Z182" i="19"/>
  <c r="AA126" i="19"/>
  <c r="AA42" i="19"/>
  <c r="AA98" i="19"/>
  <c r="Z209" i="19"/>
  <c r="AK460" i="19"/>
  <c r="Z374" i="19"/>
  <c r="AA293" i="19"/>
  <c r="AB182" i="19"/>
  <c r="AK347" i="19"/>
  <c r="AB487" i="19"/>
  <c r="AA487" i="19"/>
  <c r="Z265" i="19"/>
  <c r="AK432" i="19"/>
  <c r="AA432" i="19"/>
  <c r="AA153" i="19"/>
  <c r="Z69" i="19"/>
  <c r="Z514" i="19"/>
  <c r="Z42" i="19"/>
  <c r="AK98" i="19"/>
  <c r="AB209" i="19"/>
  <c r="Z460" i="19"/>
  <c r="Z320" i="19"/>
  <c r="Z487" i="19"/>
  <c r="Z432" i="19"/>
  <c r="AK69" i="19"/>
  <c r="AB42" i="19"/>
  <c r="AA15" i="19"/>
  <c r="AK293" i="19"/>
  <c r="Z293" i="19"/>
  <c r="Z347" i="19"/>
  <c r="AK265" i="19"/>
  <c r="AA265" i="19"/>
  <c r="AB432" i="19"/>
  <c r="Z153" i="19"/>
  <c r="AB69" i="19"/>
  <c r="AB514" i="19"/>
  <c r="AA514" i="19"/>
  <c r="Z15" i="19"/>
  <c r="Z98" i="19"/>
  <c r="AB98" i="19"/>
  <c r="AK209" i="19"/>
  <c r="AA209" i="19"/>
  <c r="AK238" i="19"/>
  <c r="AA238" i="19"/>
  <c r="AB460" i="19"/>
  <c r="AA460" i="19"/>
  <c r="AK374" i="19"/>
  <c r="AA374" i="19"/>
  <c r="AB406" i="19"/>
  <c r="AA406" i="19"/>
  <c r="AB126" i="19"/>
  <c r="AA69" i="19"/>
  <c r="AB238" i="19"/>
  <c r="AB374" i="19"/>
  <c r="AK320" i="19"/>
  <c r="AA320" i="19"/>
  <c r="AB293" i="19"/>
  <c r="AK406" i="19"/>
  <c r="Z406" i="19"/>
  <c r="AK182" i="19"/>
  <c r="AA182" i="19"/>
  <c r="AK126" i="19"/>
  <c r="Z126" i="19"/>
  <c r="AA347" i="19"/>
  <c r="AB347" i="19"/>
  <c r="AK487" i="19"/>
  <c r="AB265" i="19"/>
  <c r="AK153" i="19"/>
  <c r="AB153" i="19"/>
  <c r="AK514" i="19"/>
  <c r="AK42" i="19"/>
  <c r="AK15" i="19"/>
  <c r="AB15" i="19"/>
  <c r="Z238" i="19"/>
  <c r="F376" i="19"/>
  <c r="F408" i="19"/>
  <c r="AE267" i="19"/>
  <c r="E268" i="19"/>
  <c r="AE294" i="19"/>
  <c r="E295" i="19"/>
  <c r="F349" i="19"/>
  <c r="F155" i="19"/>
  <c r="AE320" i="19"/>
  <c r="E321" i="19"/>
  <c r="F240" i="19"/>
  <c r="F322" i="19"/>
  <c r="E408" i="19"/>
  <c r="AE407" i="19"/>
  <c r="F128" i="19"/>
  <c r="F44" i="19"/>
  <c r="AE374" i="19"/>
  <c r="E375" i="19"/>
  <c r="E348" i="19"/>
  <c r="AE347" i="19"/>
  <c r="AE514" i="19"/>
  <c r="E515" i="19"/>
  <c r="F489" i="19"/>
  <c r="F434" i="19"/>
  <c r="F71" i="19"/>
  <c r="F100" i="19"/>
  <c r="F295" i="19"/>
  <c r="F17" i="19"/>
  <c r="F184" i="19"/>
  <c r="AE432" i="19"/>
  <c r="E433" i="19"/>
  <c r="F267" i="19"/>
  <c r="AE460" i="19"/>
  <c r="E461" i="19"/>
  <c r="AE487" i="19"/>
  <c r="E488" i="19"/>
  <c r="F516" i="19"/>
  <c r="F211" i="19"/>
  <c r="F462" i="19"/>
  <c r="Z13" i="16"/>
  <c r="X14" i="16"/>
  <c r="Y13" i="16"/>
  <c r="J56" i="16"/>
  <c r="I57" i="16"/>
  <c r="A1223" i="15"/>
  <c r="B1224" i="15"/>
  <c r="A44" i="15"/>
  <c r="B45" i="15"/>
  <c r="A1344" i="15"/>
  <c r="B1345" i="15"/>
  <c r="A2643" i="15"/>
  <c r="B2644" i="15"/>
  <c r="B1655" i="15"/>
  <c r="A1654" i="15"/>
  <c r="B790" i="15"/>
  <c r="A789" i="15"/>
  <c r="B2002" i="15"/>
  <c r="A2001" i="15"/>
  <c r="B2580" i="15"/>
  <c r="A2579" i="15"/>
  <c r="B974" i="15"/>
  <c r="A973" i="15"/>
  <c r="A2128" i="15"/>
  <c r="B2129" i="15"/>
  <c r="A2064" i="15"/>
  <c r="B2065" i="15"/>
  <c r="A1531" i="15"/>
  <c r="B1532" i="15"/>
  <c r="A104" i="15"/>
  <c r="B105" i="15"/>
  <c r="A1873" i="15"/>
  <c r="B1874" i="15"/>
  <c r="A1129" i="15"/>
  <c r="B1130" i="15"/>
  <c r="A2192" i="15"/>
  <c r="B2193" i="15"/>
  <c r="A2032" i="15"/>
  <c r="B2033" i="15"/>
  <c r="A352" i="15"/>
  <c r="B353" i="15"/>
  <c r="A14" i="15"/>
  <c r="B15" i="15"/>
  <c r="A1561" i="15"/>
  <c r="B1562" i="15"/>
  <c r="A2452" i="15"/>
  <c r="B2453" i="15"/>
  <c r="A1161" i="15"/>
  <c r="B1162" i="15"/>
  <c r="A1192" i="15"/>
  <c r="B1193" i="15"/>
  <c r="A1720" i="15"/>
  <c r="B1721" i="15"/>
  <c r="A2774" i="15"/>
  <c r="B2775" i="15"/>
  <c r="A2097" i="15"/>
  <c r="B2098" i="15"/>
  <c r="A1747" i="15"/>
  <c r="B1748" i="15"/>
  <c r="A1841" i="15"/>
  <c r="B1842" i="15"/>
  <c r="A2256" i="15"/>
  <c r="B2257" i="15"/>
  <c r="A324" i="15"/>
  <c r="B325" i="15"/>
  <c r="A508" i="15"/>
  <c r="B509" i="15"/>
  <c r="A728" i="15"/>
  <c r="B729" i="15"/>
  <c r="A852" i="15"/>
  <c r="B853" i="15"/>
  <c r="A260" i="15"/>
  <c r="B261" i="15"/>
  <c r="A820" i="15"/>
  <c r="B821" i="15"/>
  <c r="B880" i="15"/>
  <c r="A879" i="15"/>
  <c r="A2355" i="15"/>
  <c r="B2356" i="15"/>
  <c r="A600" i="15"/>
  <c r="B601" i="15"/>
  <c r="A2484" i="15"/>
  <c r="B2485" i="15"/>
  <c r="A136" i="15"/>
  <c r="B137" i="15"/>
  <c r="A2288" i="15"/>
  <c r="B2289" i="15"/>
  <c r="A2420" i="15"/>
  <c r="B2421" i="15"/>
  <c r="A1097" i="15"/>
  <c r="B1098" i="15"/>
  <c r="A1313" i="15"/>
  <c r="B1314" i="15"/>
  <c r="A1499" i="15"/>
  <c r="B1500" i="15"/>
  <c r="A384" i="15"/>
  <c r="B385" i="15"/>
  <c r="A166" i="15"/>
  <c r="B167" i="15"/>
  <c r="A2548" i="15"/>
  <c r="B2549" i="15"/>
  <c r="A2388" i="15"/>
  <c r="B2389" i="15"/>
  <c r="A2707" i="15"/>
  <c r="B2708" i="15"/>
  <c r="A197" i="15"/>
  <c r="B198" i="15"/>
  <c r="B1036" i="15"/>
  <c r="A1035" i="15"/>
  <c r="A1971" i="15"/>
  <c r="B1972" i="15"/>
  <c r="A2225" i="15"/>
  <c r="B2226" i="15"/>
  <c r="A1283" i="15"/>
  <c r="B1284" i="15"/>
  <c r="A1779" i="15"/>
  <c r="B1780" i="15"/>
  <c r="A2676" i="15"/>
  <c r="B2677" i="15"/>
  <c r="A1251" i="15"/>
  <c r="B1252" i="15"/>
  <c r="A1940" i="15"/>
  <c r="B1941" i="15"/>
  <c r="A2740" i="15"/>
  <c r="B2741" i="15"/>
  <c r="A1377" i="15"/>
  <c r="B1378" i="15"/>
  <c r="A1902" i="15"/>
  <c r="B1903" i="15"/>
  <c r="B1004" i="15"/>
  <c r="A1003" i="15"/>
  <c r="A1687" i="15"/>
  <c r="B1688" i="15"/>
  <c r="A1437" i="15"/>
  <c r="B1438" i="15"/>
  <c r="A540" i="15"/>
  <c r="B541" i="15"/>
  <c r="A414" i="15"/>
  <c r="B415" i="15"/>
  <c r="A572" i="15"/>
  <c r="B573" i="15"/>
  <c r="A666" i="15"/>
  <c r="B667" i="15"/>
  <c r="A1592" i="15"/>
  <c r="B1593" i="15"/>
  <c r="B1409" i="15"/>
  <c r="A1408" i="15"/>
  <c r="A1624" i="15"/>
  <c r="B1625" i="15"/>
  <c r="B942" i="15"/>
  <c r="A941" i="15"/>
  <c r="A2516" i="15"/>
  <c r="B2517" i="15"/>
  <c r="A632" i="15"/>
  <c r="B633" i="15"/>
  <c r="A1809" i="15"/>
  <c r="B1810" i="15"/>
  <c r="A2161" i="15"/>
  <c r="B2162" i="15"/>
  <c r="B1066" i="15"/>
  <c r="A1065" i="15"/>
  <c r="A292" i="15"/>
  <c r="B293" i="15"/>
  <c r="A230" i="15"/>
  <c r="B231" i="15"/>
  <c r="A2612" i="15"/>
  <c r="B2613" i="15"/>
  <c r="A756" i="15"/>
  <c r="B757" i="15"/>
  <c r="A76" i="15"/>
  <c r="B77" i="15"/>
  <c r="B912" i="15"/>
  <c r="A911" i="15"/>
  <c r="A446" i="15"/>
  <c r="B447" i="15"/>
  <c r="A1469" i="15"/>
  <c r="B1470" i="15"/>
  <c r="A478" i="15"/>
  <c r="B479" i="15"/>
  <c r="A694" i="15"/>
  <c r="B695" i="15"/>
  <c r="A2320" i="15"/>
  <c r="B2321" i="15"/>
  <c r="C16" i="2" l="1"/>
  <c r="C16" i="4" s="1"/>
  <c r="D16" i="4"/>
  <c r="D27" i="2"/>
  <c r="E27" i="4"/>
  <c r="C10" i="2"/>
  <c r="C10" i="4" s="1"/>
  <c r="D10" i="4"/>
  <c r="C26" i="2"/>
  <c r="C26" i="4" s="1"/>
  <c r="D26" i="4"/>
  <c r="C11" i="2"/>
  <c r="C11" i="4" s="1"/>
  <c r="D11" i="4"/>
  <c r="O4" i="2"/>
  <c r="P4" i="4"/>
  <c r="C2" i="2"/>
  <c r="D30" i="2"/>
  <c r="D30" i="4" s="1"/>
  <c r="D2" i="4"/>
  <c r="E24" i="2"/>
  <c r="F24" i="4"/>
  <c r="D12" i="2"/>
  <c r="E12" i="4"/>
  <c r="G9" i="2"/>
  <c r="H17" i="2"/>
  <c r="H17" i="4" s="1"/>
  <c r="H9" i="4"/>
  <c r="D22" i="2"/>
  <c r="E22" i="4"/>
  <c r="N8" i="2"/>
  <c r="O8" i="4"/>
  <c r="M23" i="2"/>
  <c r="N23" i="4"/>
  <c r="O18" i="2"/>
  <c r="P18" i="4"/>
  <c r="C25" i="2"/>
  <c r="C25" i="4" s="1"/>
  <c r="D25" i="4"/>
  <c r="E20" i="2"/>
  <c r="F20" i="4"/>
  <c r="N7" i="2"/>
  <c r="O7" i="4"/>
  <c r="C21" i="2"/>
  <c r="C21" i="4" s="1"/>
  <c r="D21" i="4"/>
  <c r="D29" i="2"/>
  <c r="E29" i="4"/>
  <c r="D13" i="2"/>
  <c r="E13" i="4"/>
  <c r="D15" i="2"/>
  <c r="E15" i="4"/>
  <c r="N19" i="2"/>
  <c r="O19" i="4"/>
  <c r="D5" i="2"/>
  <c r="E5" i="4"/>
  <c r="H14" i="2"/>
  <c r="I14" i="4"/>
  <c r="N6" i="2"/>
  <c r="O6" i="4"/>
  <c r="C28" i="2"/>
  <c r="C28" i="4" s="1"/>
  <c r="D28" i="4"/>
  <c r="AA461" i="19"/>
  <c r="AB294" i="19"/>
  <c r="AA433" i="19"/>
  <c r="AK43" i="19"/>
  <c r="AA321" i="19"/>
  <c r="AA375" i="19"/>
  <c r="Z461" i="19"/>
  <c r="Z210" i="19"/>
  <c r="AB210" i="19"/>
  <c r="AK210" i="19"/>
  <c r="AK515" i="19"/>
  <c r="AA266" i="19"/>
  <c r="AA183" i="19"/>
  <c r="Z16" i="19"/>
  <c r="AA16" i="19"/>
  <c r="AK294" i="19"/>
  <c r="AA294" i="19"/>
  <c r="AB99" i="19"/>
  <c r="AA70" i="19"/>
  <c r="Z488" i="19"/>
  <c r="AA43" i="19"/>
  <c r="AK127" i="19"/>
  <c r="AB239" i="19"/>
  <c r="Z348" i="19"/>
  <c r="AK348" i="19"/>
  <c r="AA348" i="19"/>
  <c r="AA407" i="19"/>
  <c r="AB407" i="19"/>
  <c r="AK407" i="19"/>
  <c r="AK461" i="19"/>
  <c r="AA488" i="19"/>
  <c r="AK239" i="19"/>
  <c r="Z515" i="19"/>
  <c r="AB266" i="19"/>
  <c r="Z183" i="19"/>
  <c r="AB16" i="19"/>
  <c r="AK16" i="19"/>
  <c r="Z70" i="19"/>
  <c r="AB433" i="19"/>
  <c r="AB43" i="19"/>
  <c r="AA127" i="19"/>
  <c r="AB321" i="19"/>
  <c r="AA239" i="19"/>
  <c r="AB154" i="19"/>
  <c r="AK154" i="19"/>
  <c r="Z375" i="19"/>
  <c r="AB461" i="19"/>
  <c r="AK266" i="19"/>
  <c r="Z266" i="19"/>
  <c r="AA99" i="19"/>
  <c r="AB70" i="19"/>
  <c r="Z433" i="19"/>
  <c r="AK488" i="19"/>
  <c r="AB488" i="19"/>
  <c r="Z321" i="19"/>
  <c r="Z154" i="19"/>
  <c r="AB348" i="19"/>
  <c r="AK375" i="19"/>
  <c r="AA210" i="19"/>
  <c r="AA515" i="19"/>
  <c r="AB515" i="19"/>
  <c r="AB183" i="19"/>
  <c r="AK183" i="19"/>
  <c r="Z294" i="19"/>
  <c r="AK99" i="19"/>
  <c r="Z99" i="19"/>
  <c r="AK70" i="19"/>
  <c r="AK433" i="19"/>
  <c r="Z43" i="19"/>
  <c r="AB127" i="19"/>
  <c r="Z127" i="19"/>
  <c r="AK321" i="19"/>
  <c r="Z239" i="19"/>
  <c r="AA154" i="19"/>
  <c r="Z407" i="19"/>
  <c r="AB375" i="19"/>
  <c r="AE348" i="19"/>
  <c r="E349" i="19"/>
  <c r="F409" i="19"/>
  <c r="F517" i="19"/>
  <c r="AE488" i="19"/>
  <c r="E489" i="19"/>
  <c r="F185" i="19"/>
  <c r="F101" i="19"/>
  <c r="F72" i="19"/>
  <c r="E269" i="19"/>
  <c r="AE268" i="19"/>
  <c r="F212" i="19"/>
  <c r="F463" i="19"/>
  <c r="AE461" i="19"/>
  <c r="E462" i="19"/>
  <c r="F490" i="19"/>
  <c r="AE515" i="19"/>
  <c r="E516" i="19"/>
  <c r="E376" i="19"/>
  <c r="AE375" i="19"/>
  <c r="F45" i="19"/>
  <c r="F241" i="19"/>
  <c r="E322" i="19"/>
  <c r="AE321" i="19"/>
  <c r="E296" i="19"/>
  <c r="AE295" i="19"/>
  <c r="F296" i="19"/>
  <c r="F435" i="19"/>
  <c r="F129" i="19"/>
  <c r="F323" i="19"/>
  <c r="F350" i="19"/>
  <c r="F268" i="19"/>
  <c r="AE433" i="19"/>
  <c r="E434" i="19"/>
  <c r="F18" i="19"/>
  <c r="AE408" i="19"/>
  <c r="E409" i="19"/>
  <c r="F156" i="19"/>
  <c r="F377" i="19"/>
  <c r="X15" i="16"/>
  <c r="Y14" i="16"/>
  <c r="Z14" i="16"/>
  <c r="J57" i="16"/>
  <c r="I58" i="16"/>
  <c r="B696" i="15"/>
  <c r="A695" i="15"/>
  <c r="B1471" i="15"/>
  <c r="A1470" i="15"/>
  <c r="B758" i="15"/>
  <c r="A757" i="15"/>
  <c r="A231" i="15"/>
  <c r="B232" i="15"/>
  <c r="A1810" i="15"/>
  <c r="B1811" i="15"/>
  <c r="A2517" i="15"/>
  <c r="B2518" i="15"/>
  <c r="A1625" i="15"/>
  <c r="B1626" i="15"/>
  <c r="A1593" i="15"/>
  <c r="B1594" i="15"/>
  <c r="B574" i="15"/>
  <c r="A573" i="15"/>
  <c r="B542" i="15"/>
  <c r="A541" i="15"/>
  <c r="A1688" i="15"/>
  <c r="B1689" i="15"/>
  <c r="B1904" i="15"/>
  <c r="A1903" i="15"/>
  <c r="A2741" i="15"/>
  <c r="B2742" i="15"/>
  <c r="B1253" i="15"/>
  <c r="A1252" i="15"/>
  <c r="B1781" i="15"/>
  <c r="A1780" i="15"/>
  <c r="A2226" i="15"/>
  <c r="B2227" i="15"/>
  <c r="A2708" i="15"/>
  <c r="B2709" i="15"/>
  <c r="A2549" i="15"/>
  <c r="B2550" i="15"/>
  <c r="A385" i="15"/>
  <c r="B386" i="15"/>
  <c r="A1314" i="15"/>
  <c r="B1315" i="15"/>
  <c r="A2421" i="15"/>
  <c r="B2422" i="15"/>
  <c r="A137" i="15"/>
  <c r="B138" i="15"/>
  <c r="A601" i="15"/>
  <c r="B602" i="15"/>
  <c r="B262" i="15"/>
  <c r="A261" i="15"/>
  <c r="B730" i="15"/>
  <c r="A729" i="15"/>
  <c r="B326" i="15"/>
  <c r="A325" i="15"/>
  <c r="A1842" i="15"/>
  <c r="B1843" i="15"/>
  <c r="A2098" i="15"/>
  <c r="B2099" i="15"/>
  <c r="A1721" i="15"/>
  <c r="B1722" i="15"/>
  <c r="A1162" i="15"/>
  <c r="B1163" i="15"/>
  <c r="A1562" i="15"/>
  <c r="B1563" i="15"/>
  <c r="A353" i="15"/>
  <c r="B354" i="15"/>
  <c r="A2193" i="15"/>
  <c r="B2194" i="15"/>
  <c r="A1874" i="15"/>
  <c r="B1875" i="15"/>
  <c r="B1533" i="15"/>
  <c r="A1532" i="15"/>
  <c r="A2129" i="15"/>
  <c r="B2130" i="15"/>
  <c r="A2644" i="15"/>
  <c r="B2645" i="15"/>
  <c r="B46" i="15"/>
  <c r="A45" i="15"/>
  <c r="B791" i="15"/>
  <c r="A790" i="15"/>
  <c r="A479" i="15"/>
  <c r="B480" i="15"/>
  <c r="B294" i="15"/>
  <c r="A293" i="15"/>
  <c r="A415" i="15"/>
  <c r="B416" i="15"/>
  <c r="A1378" i="15"/>
  <c r="B1379" i="15"/>
  <c r="A2677" i="15"/>
  <c r="B2678" i="15"/>
  <c r="B1285" i="15"/>
  <c r="A1284" i="15"/>
  <c r="A1972" i="15"/>
  <c r="B1973" i="15"/>
  <c r="A198" i="15"/>
  <c r="B199" i="15"/>
  <c r="A2389" i="15"/>
  <c r="B2390" i="15"/>
  <c r="A167" i="15"/>
  <c r="B168" i="15"/>
  <c r="B1501" i="15"/>
  <c r="A1500" i="15"/>
  <c r="A1098" i="15"/>
  <c r="B1099" i="15"/>
  <c r="A2289" i="15"/>
  <c r="B2290" i="15"/>
  <c r="A2485" i="15"/>
  <c r="B2486" i="15"/>
  <c r="A2356" i="15"/>
  <c r="B2357" i="15"/>
  <c r="B822" i="15"/>
  <c r="A821" i="15"/>
  <c r="B854" i="15"/>
  <c r="A853" i="15"/>
  <c r="B510" i="15"/>
  <c r="A509" i="15"/>
  <c r="A2257" i="15"/>
  <c r="B2258" i="15"/>
  <c r="B1749" i="15"/>
  <c r="A1748" i="15"/>
  <c r="B2776" i="15"/>
  <c r="A2775" i="15"/>
  <c r="A1193" i="15"/>
  <c r="B1194" i="15"/>
  <c r="A2453" i="15"/>
  <c r="B2454" i="15"/>
  <c r="A15" i="15"/>
  <c r="B16" i="15"/>
  <c r="A2033" i="15"/>
  <c r="B2034" i="15"/>
  <c r="A1130" i="15"/>
  <c r="B1131" i="15"/>
  <c r="A105" i="15"/>
  <c r="B106" i="15"/>
  <c r="A2065" i="15"/>
  <c r="B2066" i="15"/>
  <c r="A1345" i="15"/>
  <c r="B1346" i="15"/>
  <c r="A1224" i="15"/>
  <c r="B1225" i="15"/>
  <c r="A912" i="15"/>
  <c r="B913" i="15"/>
  <c r="A1066" i="15"/>
  <c r="B1067" i="15"/>
  <c r="B1037" i="15"/>
  <c r="A1036" i="15"/>
  <c r="B881" i="15"/>
  <c r="A880" i="15"/>
  <c r="A2580" i="15"/>
  <c r="B2581" i="15"/>
  <c r="B2322" i="15"/>
  <c r="A2321" i="15"/>
  <c r="A447" i="15"/>
  <c r="B448" i="15"/>
  <c r="B78" i="15"/>
  <c r="A77" i="15"/>
  <c r="A2613" i="15"/>
  <c r="B2614" i="15"/>
  <c r="A2162" i="15"/>
  <c r="B2163" i="15"/>
  <c r="A633" i="15"/>
  <c r="B634" i="15"/>
  <c r="B668" i="15"/>
  <c r="A667" i="15"/>
  <c r="B1439" i="15"/>
  <c r="A1438" i="15"/>
  <c r="A1941" i="15"/>
  <c r="B1942" i="15"/>
  <c r="A942" i="15"/>
  <c r="B943" i="15"/>
  <c r="A1409" i="15"/>
  <c r="B1410" i="15"/>
  <c r="A1004" i="15"/>
  <c r="B1005" i="15"/>
  <c r="B975" i="15"/>
  <c r="A974" i="15"/>
  <c r="A2002" i="15"/>
  <c r="B2003" i="15"/>
  <c r="A1655" i="15"/>
  <c r="B1656" i="15"/>
  <c r="M6" i="2" l="1"/>
  <c r="N6" i="4"/>
  <c r="C5" i="2"/>
  <c r="C5" i="4" s="1"/>
  <c r="D5" i="4"/>
  <c r="C15" i="2"/>
  <c r="C15" i="4" s="1"/>
  <c r="D15" i="4"/>
  <c r="C29" i="2"/>
  <c r="C29" i="4" s="1"/>
  <c r="D29" i="4"/>
  <c r="M7" i="2"/>
  <c r="N7" i="4"/>
  <c r="L23" i="2"/>
  <c r="M23" i="4"/>
  <c r="C22" i="2"/>
  <c r="C22" i="4" s="1"/>
  <c r="D22" i="4"/>
  <c r="N4" i="2"/>
  <c r="O4" i="4"/>
  <c r="C27" i="2"/>
  <c r="C27" i="4" s="1"/>
  <c r="D27" i="4"/>
  <c r="C12" i="2"/>
  <c r="C12" i="4" s="1"/>
  <c r="D12" i="4"/>
  <c r="F9" i="2"/>
  <c r="G17" i="2"/>
  <c r="G17" i="4" s="1"/>
  <c r="G9" i="4"/>
  <c r="D24" i="2"/>
  <c r="E24" i="4"/>
  <c r="G14" i="2"/>
  <c r="H14" i="4"/>
  <c r="M19" i="2"/>
  <c r="N19" i="4"/>
  <c r="C13" i="2"/>
  <c r="C13" i="4" s="1"/>
  <c r="D13" i="4"/>
  <c r="D20" i="2"/>
  <c r="E20" i="4"/>
  <c r="N18" i="2"/>
  <c r="O18" i="4"/>
  <c r="M8" i="2"/>
  <c r="N8" i="4"/>
  <c r="C30" i="2"/>
  <c r="C30" i="4" s="1"/>
  <c r="C2" i="4"/>
  <c r="AB376" i="19"/>
  <c r="AB17" i="19"/>
  <c r="AK267" i="19"/>
  <c r="AK434" i="19"/>
  <c r="AB489" i="19"/>
  <c r="Z462" i="19"/>
  <c r="AK211" i="19"/>
  <c r="Z211" i="19"/>
  <c r="Z71" i="19"/>
  <c r="AK408" i="19"/>
  <c r="AB408" i="19"/>
  <c r="AB155" i="19"/>
  <c r="Z376" i="19"/>
  <c r="AK376" i="19"/>
  <c r="AA376" i="19"/>
  <c r="AA155" i="19"/>
  <c r="Z17" i="19"/>
  <c r="Z267" i="19"/>
  <c r="AA349" i="19"/>
  <c r="Z349" i="19"/>
  <c r="AA128" i="19"/>
  <c r="Z434" i="19"/>
  <c r="AK295" i="19"/>
  <c r="Z295" i="19"/>
  <c r="AA240" i="19"/>
  <c r="AK44" i="19"/>
  <c r="Z44" i="19"/>
  <c r="AA44" i="19"/>
  <c r="Z489" i="19"/>
  <c r="AK462" i="19"/>
  <c r="Z100" i="19"/>
  <c r="AB184" i="19"/>
  <c r="AK184" i="19"/>
  <c r="AB516" i="19"/>
  <c r="Z516" i="19"/>
  <c r="Z408" i="19"/>
  <c r="AK322" i="19"/>
  <c r="AB295" i="19"/>
  <c r="AB100" i="19"/>
  <c r="AA184" i="19"/>
  <c r="Z155" i="19"/>
  <c r="AK17" i="19"/>
  <c r="AB267" i="19"/>
  <c r="AB322" i="19"/>
  <c r="Z322" i="19"/>
  <c r="Z128" i="19"/>
  <c r="AB434" i="19"/>
  <c r="Z240" i="19"/>
  <c r="AB462" i="19"/>
  <c r="AA462" i="19"/>
  <c r="AB211" i="19"/>
  <c r="AA211" i="19"/>
  <c r="AB71" i="19"/>
  <c r="AK71" i="19"/>
  <c r="AK100" i="19"/>
  <c r="AA516" i="19"/>
  <c r="AA17" i="19"/>
  <c r="AA267" i="19"/>
  <c r="AB349" i="19"/>
  <c r="AA434" i="19"/>
  <c r="AA489" i="19"/>
  <c r="AK516" i="19"/>
  <c r="AA408" i="19"/>
  <c r="AK155" i="19"/>
  <c r="AK349" i="19"/>
  <c r="AA322" i="19"/>
  <c r="AK128" i="19"/>
  <c r="AB128" i="19"/>
  <c r="AA295" i="19"/>
  <c r="AB240" i="19"/>
  <c r="AK240" i="19"/>
  <c r="AB44" i="19"/>
  <c r="AK489" i="19"/>
  <c r="AA71" i="19"/>
  <c r="AA100" i="19"/>
  <c r="Z184" i="19"/>
  <c r="F378" i="19"/>
  <c r="E410" i="19"/>
  <c r="AE409" i="19"/>
  <c r="AE322" i="19"/>
  <c r="E323" i="19"/>
  <c r="F19" i="19"/>
  <c r="F157" i="19"/>
  <c r="F324" i="19"/>
  <c r="F130" i="19"/>
  <c r="F242" i="19"/>
  <c r="AE269" i="19"/>
  <c r="E270" i="19"/>
  <c r="AE434" i="19"/>
  <c r="E435" i="19"/>
  <c r="F269" i="19"/>
  <c r="F351" i="19"/>
  <c r="F436" i="19"/>
  <c r="F297" i="19"/>
  <c r="AE516" i="19"/>
  <c r="E517" i="19"/>
  <c r="F491" i="19"/>
  <c r="F213" i="19"/>
  <c r="AE489" i="19"/>
  <c r="E490" i="19"/>
  <c r="F518" i="19"/>
  <c r="F410" i="19"/>
  <c r="E350" i="19"/>
  <c r="AE349" i="19"/>
  <c r="F46" i="19"/>
  <c r="AE376" i="19"/>
  <c r="E377" i="19"/>
  <c r="F186" i="19"/>
  <c r="AE296" i="19"/>
  <c r="E297" i="19"/>
  <c r="AE462" i="19"/>
  <c r="E463" i="19"/>
  <c r="F464" i="19"/>
  <c r="F73" i="19"/>
  <c r="F102" i="19"/>
  <c r="J58" i="16"/>
  <c r="I59" i="16"/>
  <c r="Z15" i="16"/>
  <c r="X16" i="16"/>
  <c r="Y15" i="16"/>
  <c r="A1501" i="15"/>
  <c r="B1502" i="15"/>
  <c r="A2003" i="15"/>
  <c r="B2004" i="15"/>
  <c r="B1006" i="15"/>
  <c r="A1005" i="15"/>
  <c r="B944" i="15"/>
  <c r="A943" i="15"/>
  <c r="A634" i="15"/>
  <c r="B635" i="15"/>
  <c r="A2614" i="15"/>
  <c r="B2615" i="15"/>
  <c r="A448" i="15"/>
  <c r="B449" i="15"/>
  <c r="B2582" i="15"/>
  <c r="A2581" i="15"/>
  <c r="B914" i="15"/>
  <c r="A913" i="15"/>
  <c r="A1346" i="15"/>
  <c r="B1347" i="15"/>
  <c r="A106" i="15"/>
  <c r="B107" i="15"/>
  <c r="A2034" i="15"/>
  <c r="B2035" i="15"/>
  <c r="A2454" i="15"/>
  <c r="B2455" i="15"/>
  <c r="A2258" i="15"/>
  <c r="B2259" i="15"/>
  <c r="A2357" i="15"/>
  <c r="B2358" i="15"/>
  <c r="A2290" i="15"/>
  <c r="B2291" i="15"/>
  <c r="A2390" i="15"/>
  <c r="B2391" i="15"/>
  <c r="A1973" i="15"/>
  <c r="B1974" i="15"/>
  <c r="A2678" i="15"/>
  <c r="B2679" i="15"/>
  <c r="A416" i="15"/>
  <c r="B417" i="15"/>
  <c r="A480" i="15"/>
  <c r="B481" i="15"/>
  <c r="A2130" i="15"/>
  <c r="B2131" i="15"/>
  <c r="A1875" i="15"/>
  <c r="B1876" i="15"/>
  <c r="A354" i="15"/>
  <c r="B355" i="15"/>
  <c r="A1163" i="15"/>
  <c r="B1164" i="15"/>
  <c r="B2100" i="15"/>
  <c r="A2099" i="15"/>
  <c r="A138" i="15"/>
  <c r="B139" i="15"/>
  <c r="A1315" i="15"/>
  <c r="B1316" i="15"/>
  <c r="A2550" i="15"/>
  <c r="B2551" i="15"/>
  <c r="B2228" i="15"/>
  <c r="A2227" i="15"/>
  <c r="A1594" i="15"/>
  <c r="B1595" i="15"/>
  <c r="A2518" i="15"/>
  <c r="B2519" i="15"/>
  <c r="A232" i="15"/>
  <c r="B233" i="15"/>
  <c r="A262" i="15"/>
  <c r="B263" i="15"/>
  <c r="A542" i="15"/>
  <c r="B543" i="15"/>
  <c r="A1471" i="15"/>
  <c r="B1472" i="15"/>
  <c r="A1225" i="15"/>
  <c r="B1226" i="15"/>
  <c r="A1131" i="15"/>
  <c r="B1132" i="15"/>
  <c r="A1194" i="15"/>
  <c r="B1195" i="15"/>
  <c r="A2486" i="15"/>
  <c r="B2487" i="15"/>
  <c r="A1099" i="15"/>
  <c r="B1100" i="15"/>
  <c r="A168" i="15"/>
  <c r="B169" i="15"/>
  <c r="A199" i="15"/>
  <c r="B200" i="15"/>
  <c r="A1379" i="15"/>
  <c r="B1380" i="15"/>
  <c r="A2645" i="15"/>
  <c r="B2646" i="15"/>
  <c r="A2194" i="15"/>
  <c r="B2195" i="15"/>
  <c r="A1563" i="15"/>
  <c r="B1564" i="15"/>
  <c r="A1722" i="15"/>
  <c r="B1723" i="15"/>
  <c r="A1843" i="15"/>
  <c r="B1844" i="15"/>
  <c r="A602" i="15"/>
  <c r="B603" i="15"/>
  <c r="A2422" i="15"/>
  <c r="B2423" i="15"/>
  <c r="A386" i="15"/>
  <c r="B387" i="15"/>
  <c r="A2709" i="15"/>
  <c r="B2710" i="15"/>
  <c r="A2742" i="15"/>
  <c r="B2743" i="15"/>
  <c r="A1689" i="15"/>
  <c r="B1690" i="15"/>
  <c r="A1626" i="15"/>
  <c r="B1627" i="15"/>
  <c r="A1811" i="15"/>
  <c r="B1812" i="15"/>
  <c r="A1439" i="15"/>
  <c r="B1440" i="15"/>
  <c r="B1038" i="15"/>
  <c r="A1037" i="15"/>
  <c r="A2776" i="15"/>
  <c r="B2777" i="15"/>
  <c r="A854" i="15"/>
  <c r="B855" i="15"/>
  <c r="A46" i="15"/>
  <c r="B47" i="15"/>
  <c r="A326" i="15"/>
  <c r="B327" i="15"/>
  <c r="A1253" i="15"/>
  <c r="B1254" i="15"/>
  <c r="A1904" i="15"/>
  <c r="B1905" i="15"/>
  <c r="A1656" i="15"/>
  <c r="B1657" i="15"/>
  <c r="A1410" i="15"/>
  <c r="B1411" i="15"/>
  <c r="A1942" i="15"/>
  <c r="B1943" i="15"/>
  <c r="B2164" i="15"/>
  <c r="A2163" i="15"/>
  <c r="B1068" i="15"/>
  <c r="A1067" i="15"/>
  <c r="A2066" i="15"/>
  <c r="B2067" i="15"/>
  <c r="A16" i="15"/>
  <c r="B17" i="15"/>
  <c r="B976" i="15"/>
  <c r="A975" i="15"/>
  <c r="A668" i="15"/>
  <c r="B669" i="15"/>
  <c r="A78" i="15"/>
  <c r="B79" i="15"/>
  <c r="A2322" i="15"/>
  <c r="B2323" i="15"/>
  <c r="B882" i="15"/>
  <c r="A881" i="15"/>
  <c r="A1749" i="15"/>
  <c r="B1750" i="15"/>
  <c r="A510" i="15"/>
  <c r="B511" i="15"/>
  <c r="B823" i="15"/>
  <c r="A822" i="15"/>
  <c r="A1285" i="15"/>
  <c r="B1286" i="15"/>
  <c r="A294" i="15"/>
  <c r="B295" i="15"/>
  <c r="B792" i="15"/>
  <c r="A791" i="15"/>
  <c r="A1533" i="15"/>
  <c r="B1534" i="15"/>
  <c r="A730" i="15"/>
  <c r="B731" i="15"/>
  <c r="A1781" i="15"/>
  <c r="B1782" i="15"/>
  <c r="A574" i="15"/>
  <c r="B575" i="15"/>
  <c r="A758" i="15"/>
  <c r="B759" i="15"/>
  <c r="A696" i="15"/>
  <c r="B697" i="15"/>
  <c r="L8" i="2" l="1"/>
  <c r="M8" i="4"/>
  <c r="L19" i="2"/>
  <c r="M19" i="4"/>
  <c r="C24" i="2"/>
  <c r="C24" i="4" s="1"/>
  <c r="D24" i="4"/>
  <c r="M4" i="2"/>
  <c r="N4" i="4"/>
  <c r="M18" i="2"/>
  <c r="N18" i="4"/>
  <c r="F14" i="2"/>
  <c r="G14" i="4"/>
  <c r="C20" i="2"/>
  <c r="C20" i="4" s="1"/>
  <c r="D20" i="4"/>
  <c r="K23" i="2"/>
  <c r="L23" i="4"/>
  <c r="E9" i="2"/>
  <c r="F17" i="2"/>
  <c r="F17" i="4" s="1"/>
  <c r="F9" i="4"/>
  <c r="L7" i="2"/>
  <c r="M7" i="4"/>
  <c r="L6" i="2"/>
  <c r="M6" i="4"/>
  <c r="AA101" i="19"/>
  <c r="AK185" i="19"/>
  <c r="Z517" i="19"/>
  <c r="AA212" i="19"/>
  <c r="AA350" i="19"/>
  <c r="AB18" i="19"/>
  <c r="Z185" i="19"/>
  <c r="AA45" i="19"/>
  <c r="AA409" i="19"/>
  <c r="AB409" i="19"/>
  <c r="AK409" i="19"/>
  <c r="AB517" i="19"/>
  <c r="AB296" i="19"/>
  <c r="AA435" i="19"/>
  <c r="Z350" i="19"/>
  <c r="AK268" i="19"/>
  <c r="Z268" i="19"/>
  <c r="AB129" i="19"/>
  <c r="AB156" i="19"/>
  <c r="AK156" i="19"/>
  <c r="AB101" i="19"/>
  <c r="AB350" i="19"/>
  <c r="AB268" i="19"/>
  <c r="Z72" i="19"/>
  <c r="Z463" i="19"/>
  <c r="AA185" i="19"/>
  <c r="AB45" i="19"/>
  <c r="Z45" i="19"/>
  <c r="AA517" i="19"/>
  <c r="Z212" i="19"/>
  <c r="Z490" i="19"/>
  <c r="Z296" i="19"/>
  <c r="Z435" i="19"/>
  <c r="Z241" i="19"/>
  <c r="AA129" i="19"/>
  <c r="AB323" i="19"/>
  <c r="AA156" i="19"/>
  <c r="Z18" i="19"/>
  <c r="Z377" i="19"/>
  <c r="AK101" i="19"/>
  <c r="AB185" i="19"/>
  <c r="AK350" i="19"/>
  <c r="Z323" i="19"/>
  <c r="AK377" i="19"/>
  <c r="Z101" i="19"/>
  <c r="AA72" i="19"/>
  <c r="AB72" i="19"/>
  <c r="AK72" i="19"/>
  <c r="AK463" i="19"/>
  <c r="AA463" i="19"/>
  <c r="AB463" i="19"/>
  <c r="AK45" i="19"/>
  <c r="Z409" i="19"/>
  <c r="AK517" i="19"/>
  <c r="AB212" i="19"/>
  <c r="AK212" i="19"/>
  <c r="AK490" i="19"/>
  <c r="AA490" i="19"/>
  <c r="AB490" i="19"/>
  <c r="AK296" i="19"/>
  <c r="AA296" i="19"/>
  <c r="AB435" i="19"/>
  <c r="AK435" i="19"/>
  <c r="AA268" i="19"/>
  <c r="AA241" i="19"/>
  <c r="AB241" i="19"/>
  <c r="AK241" i="19"/>
  <c r="Z129" i="19"/>
  <c r="AK129" i="19"/>
  <c r="AA323" i="19"/>
  <c r="AK323" i="19"/>
  <c r="Z156" i="19"/>
  <c r="AA18" i="19"/>
  <c r="AK18" i="19"/>
  <c r="AA377" i="19"/>
  <c r="AB377" i="19"/>
  <c r="F411" i="19"/>
  <c r="E324" i="19"/>
  <c r="AE323" i="19"/>
  <c r="F74" i="19"/>
  <c r="F465" i="19"/>
  <c r="AE463" i="19"/>
  <c r="E464" i="19"/>
  <c r="F47" i="19"/>
  <c r="AE490" i="19"/>
  <c r="E491" i="19"/>
  <c r="F214" i="19"/>
  <c r="F492" i="19"/>
  <c r="E518" i="19"/>
  <c r="AE517" i="19"/>
  <c r="F298" i="19"/>
  <c r="E271" i="19"/>
  <c r="AE270" i="19"/>
  <c r="F243" i="19"/>
  <c r="F131" i="19"/>
  <c r="F20" i="19"/>
  <c r="AE410" i="19"/>
  <c r="E411" i="19"/>
  <c r="AE350" i="19"/>
  <c r="E351" i="19"/>
  <c r="F379" i="19"/>
  <c r="F103" i="19"/>
  <c r="E298" i="19"/>
  <c r="AE297" i="19"/>
  <c r="F187" i="19"/>
  <c r="F437" i="19"/>
  <c r="F352" i="19"/>
  <c r="F270" i="19"/>
  <c r="E436" i="19"/>
  <c r="AE435" i="19"/>
  <c r="F158" i="19"/>
  <c r="E378" i="19"/>
  <c r="AE377" i="19"/>
  <c r="F519" i="19"/>
  <c r="F325" i="19"/>
  <c r="X17" i="16"/>
  <c r="Y16" i="16"/>
  <c r="Z16" i="16"/>
  <c r="J59" i="16"/>
  <c r="I60" i="16"/>
  <c r="B760" i="15"/>
  <c r="A759" i="15"/>
  <c r="B1783" i="15"/>
  <c r="A1782" i="15"/>
  <c r="B1535" i="15"/>
  <c r="A1534" i="15"/>
  <c r="A295" i="15"/>
  <c r="B296" i="15"/>
  <c r="B1751" i="15"/>
  <c r="A1750" i="15"/>
  <c r="B2324" i="15"/>
  <c r="A2323" i="15"/>
  <c r="B670" i="15"/>
  <c r="A669" i="15"/>
  <c r="A17" i="15"/>
  <c r="B18" i="15"/>
  <c r="B1944" i="15"/>
  <c r="A1943" i="15"/>
  <c r="A1657" i="15"/>
  <c r="B1658" i="15"/>
  <c r="B1255" i="15"/>
  <c r="A1254" i="15"/>
  <c r="A47" i="15"/>
  <c r="B48" i="15"/>
  <c r="B2778" i="15"/>
  <c r="A2777" i="15"/>
  <c r="B1441" i="15"/>
  <c r="A1440" i="15"/>
  <c r="A1627" i="15"/>
  <c r="B1628" i="15"/>
  <c r="B2744" i="15"/>
  <c r="A2743" i="15"/>
  <c r="B388" i="15"/>
  <c r="A387" i="15"/>
  <c r="B604" i="15"/>
  <c r="A603" i="15"/>
  <c r="A1723" i="15"/>
  <c r="B1724" i="15"/>
  <c r="A2195" i="15"/>
  <c r="B2196" i="15"/>
  <c r="B1381" i="15"/>
  <c r="A1380" i="15"/>
  <c r="B170" i="15"/>
  <c r="A169" i="15"/>
  <c r="B2488" i="15"/>
  <c r="A2487" i="15"/>
  <c r="B1133" i="15"/>
  <c r="A1132" i="15"/>
  <c r="B1473" i="15"/>
  <c r="A1472" i="15"/>
  <c r="A263" i="15"/>
  <c r="B264" i="15"/>
  <c r="B2520" i="15"/>
  <c r="A2519" i="15"/>
  <c r="B1317" i="15"/>
  <c r="A1316" i="15"/>
  <c r="B356" i="15"/>
  <c r="A355" i="15"/>
  <c r="A2131" i="15"/>
  <c r="B2132" i="15"/>
  <c r="A417" i="15"/>
  <c r="B418" i="15"/>
  <c r="A1974" i="15"/>
  <c r="B1975" i="15"/>
  <c r="B2292" i="15"/>
  <c r="A2291" i="15"/>
  <c r="B2260" i="15"/>
  <c r="A2259" i="15"/>
  <c r="B2036" i="15"/>
  <c r="A2035" i="15"/>
  <c r="A1347" i="15"/>
  <c r="B1348" i="15"/>
  <c r="B2616" i="15"/>
  <c r="A2615" i="15"/>
  <c r="A2004" i="15"/>
  <c r="B2005" i="15"/>
  <c r="A2100" i="15"/>
  <c r="B2101" i="15"/>
  <c r="A944" i="15"/>
  <c r="B945" i="15"/>
  <c r="B732" i="15"/>
  <c r="A731" i="15"/>
  <c r="A511" i="15"/>
  <c r="B512" i="15"/>
  <c r="A1411" i="15"/>
  <c r="B1412" i="15"/>
  <c r="B856" i="15"/>
  <c r="A855" i="15"/>
  <c r="B1813" i="15"/>
  <c r="A1812" i="15"/>
  <c r="A1690" i="15"/>
  <c r="B1691" i="15"/>
  <c r="A2710" i="15"/>
  <c r="B2711" i="15"/>
  <c r="B2424" i="15"/>
  <c r="A2423" i="15"/>
  <c r="B1845" i="15"/>
  <c r="A1844" i="15"/>
  <c r="B1565" i="15"/>
  <c r="A1564" i="15"/>
  <c r="A2646" i="15"/>
  <c r="B2647" i="15"/>
  <c r="A200" i="15"/>
  <c r="B201" i="15"/>
  <c r="B1101" i="15"/>
  <c r="A1100" i="15"/>
  <c r="A1195" i="15"/>
  <c r="B1196" i="15"/>
  <c r="A1226" i="15"/>
  <c r="B1227" i="15"/>
  <c r="A543" i="15"/>
  <c r="B544" i="15"/>
  <c r="A233" i="15"/>
  <c r="B234" i="15"/>
  <c r="A1595" i="15"/>
  <c r="B1596" i="15"/>
  <c r="B2552" i="15"/>
  <c r="A2551" i="15"/>
  <c r="B140" i="15"/>
  <c r="A139" i="15"/>
  <c r="B1165" i="15"/>
  <c r="A1164" i="15"/>
  <c r="A1876" i="15"/>
  <c r="B1877" i="15"/>
  <c r="A481" i="15"/>
  <c r="B482" i="15"/>
  <c r="B2680" i="15"/>
  <c r="A2679" i="15"/>
  <c r="B2392" i="15"/>
  <c r="A2391" i="15"/>
  <c r="A2358" i="15"/>
  <c r="B2359" i="15"/>
  <c r="B2456" i="15"/>
  <c r="A2455" i="15"/>
  <c r="B108" i="15"/>
  <c r="A107" i="15"/>
  <c r="A449" i="15"/>
  <c r="B450" i="15"/>
  <c r="B636" i="15"/>
  <c r="A635" i="15"/>
  <c r="B1503" i="15"/>
  <c r="A1502" i="15"/>
  <c r="B824" i="15"/>
  <c r="A823" i="15"/>
  <c r="A1068" i="15"/>
  <c r="B1069" i="15"/>
  <c r="A2228" i="15"/>
  <c r="B2229" i="15"/>
  <c r="A2582" i="15"/>
  <c r="B2583" i="15"/>
  <c r="B698" i="15"/>
  <c r="A697" i="15"/>
  <c r="A575" i="15"/>
  <c r="B576" i="15"/>
  <c r="B1287" i="15"/>
  <c r="A1286" i="15"/>
  <c r="A79" i="15"/>
  <c r="B80" i="15"/>
  <c r="A2067" i="15"/>
  <c r="B2068" i="15"/>
  <c r="B1906" i="15"/>
  <c r="A1905" i="15"/>
  <c r="A327" i="15"/>
  <c r="B328" i="15"/>
  <c r="B793" i="15"/>
  <c r="A792" i="15"/>
  <c r="A882" i="15"/>
  <c r="B883" i="15"/>
  <c r="A976" i="15"/>
  <c r="B977" i="15"/>
  <c r="A2164" i="15"/>
  <c r="B2165" i="15"/>
  <c r="A1038" i="15"/>
  <c r="B1039" i="15"/>
  <c r="B915" i="15"/>
  <c r="A914" i="15"/>
  <c r="B1007" i="15"/>
  <c r="A1006" i="15"/>
  <c r="K7" i="2" l="1"/>
  <c r="L7" i="4"/>
  <c r="E14" i="2"/>
  <c r="F14" i="4"/>
  <c r="K19" i="2"/>
  <c r="L19" i="4"/>
  <c r="K6" i="2"/>
  <c r="L6" i="4"/>
  <c r="J23" i="2"/>
  <c r="K23" i="4"/>
  <c r="L4" i="2"/>
  <c r="M4" i="4"/>
  <c r="D9" i="2"/>
  <c r="E17" i="2"/>
  <c r="E17" i="4" s="1"/>
  <c r="E9" i="4"/>
  <c r="L18" i="2"/>
  <c r="M18" i="4"/>
  <c r="K8" i="2"/>
  <c r="L8" i="4"/>
  <c r="AA186" i="19"/>
  <c r="Z464" i="19"/>
  <c r="AK324" i="19"/>
  <c r="AA324" i="19"/>
  <c r="Z518" i="19"/>
  <c r="Z157" i="19"/>
  <c r="Z269" i="19"/>
  <c r="Z351" i="19"/>
  <c r="AK436" i="19"/>
  <c r="AB436" i="19"/>
  <c r="AA436" i="19"/>
  <c r="AK186" i="19"/>
  <c r="Z102" i="19"/>
  <c r="AK130" i="19"/>
  <c r="AK242" i="19"/>
  <c r="AB242" i="19"/>
  <c r="AK297" i="19"/>
  <c r="Z297" i="19"/>
  <c r="Z491" i="19"/>
  <c r="Z213" i="19"/>
  <c r="AA73" i="19"/>
  <c r="Z324" i="19"/>
  <c r="AB518" i="19"/>
  <c r="Z378" i="19"/>
  <c r="Z19" i="19"/>
  <c r="AK213" i="19"/>
  <c r="Z73" i="19"/>
  <c r="AB324" i="19"/>
  <c r="AB269" i="19"/>
  <c r="Z436" i="19"/>
  <c r="Z186" i="19"/>
  <c r="AK378" i="19"/>
  <c r="AA378" i="19"/>
  <c r="AK19" i="19"/>
  <c r="AB19" i="19"/>
  <c r="Z130" i="19"/>
  <c r="AA242" i="19"/>
  <c r="AA213" i="19"/>
  <c r="Z46" i="19"/>
  <c r="AK46" i="19"/>
  <c r="AB46" i="19"/>
  <c r="AA46" i="19"/>
  <c r="AB464" i="19"/>
  <c r="AK464" i="19"/>
  <c r="AA464" i="19"/>
  <c r="AK73" i="19"/>
  <c r="AB73" i="19"/>
  <c r="AK410" i="19"/>
  <c r="Z410" i="19"/>
  <c r="AK518" i="19"/>
  <c r="AB157" i="19"/>
  <c r="AK269" i="19"/>
  <c r="AA269" i="19"/>
  <c r="AB351" i="19"/>
  <c r="AB102" i="19"/>
  <c r="AA130" i="19"/>
  <c r="AB297" i="19"/>
  <c r="AB491" i="19"/>
  <c r="AA491" i="19"/>
  <c r="AB213" i="19"/>
  <c r="AA518" i="19"/>
  <c r="AK157" i="19"/>
  <c r="AA157" i="19"/>
  <c r="AA351" i="19"/>
  <c r="AK351" i="19"/>
  <c r="AB186" i="19"/>
  <c r="AA102" i="19"/>
  <c r="AK102" i="19"/>
  <c r="AB378" i="19"/>
  <c r="AA19" i="19"/>
  <c r="AB130" i="19"/>
  <c r="Z242" i="19"/>
  <c r="AA297" i="19"/>
  <c r="AK491" i="19"/>
  <c r="AB410" i="19"/>
  <c r="AA410" i="19"/>
  <c r="F132" i="19"/>
  <c r="F520" i="19"/>
  <c r="F104" i="19"/>
  <c r="E352" i="19"/>
  <c r="AE351" i="19"/>
  <c r="AE324" i="19"/>
  <c r="E325" i="19"/>
  <c r="F412" i="19"/>
  <c r="F353" i="19"/>
  <c r="AE298" i="19"/>
  <c r="E299" i="19"/>
  <c r="AE378" i="19"/>
  <c r="E379" i="19"/>
  <c r="F159" i="19"/>
  <c r="F271" i="19"/>
  <c r="E412" i="19"/>
  <c r="AE411" i="19"/>
  <c r="F244" i="19"/>
  <c r="AE271" i="19"/>
  <c r="E272" i="19"/>
  <c r="F299" i="19"/>
  <c r="F493" i="19"/>
  <c r="F215" i="19"/>
  <c r="AE491" i="19"/>
  <c r="E492" i="19"/>
  <c r="F326" i="19"/>
  <c r="F438" i="19"/>
  <c r="F75" i="19"/>
  <c r="AE436" i="19"/>
  <c r="E437" i="19"/>
  <c r="F188" i="19"/>
  <c r="F380" i="19"/>
  <c r="F21" i="19"/>
  <c r="AE518" i="19"/>
  <c r="E519" i="19"/>
  <c r="F48" i="19"/>
  <c r="AE464" i="19"/>
  <c r="E465" i="19"/>
  <c r="F466" i="19"/>
  <c r="J60" i="16"/>
  <c r="I61" i="16"/>
  <c r="Z17" i="16"/>
  <c r="Y17" i="16"/>
  <c r="X18" i="16"/>
  <c r="B1040" i="15"/>
  <c r="A1039" i="15"/>
  <c r="B2584" i="15"/>
  <c r="A2583" i="15"/>
  <c r="A1906" i="15"/>
  <c r="B1907" i="15"/>
  <c r="A1503" i="15"/>
  <c r="B1504" i="15"/>
  <c r="A2456" i="15"/>
  <c r="B2457" i="15"/>
  <c r="A2392" i="15"/>
  <c r="B2393" i="15"/>
  <c r="A2552" i="15"/>
  <c r="B2553" i="15"/>
  <c r="B2166" i="15"/>
  <c r="A2165" i="15"/>
  <c r="B884" i="15"/>
  <c r="A883" i="15"/>
  <c r="A328" i="15"/>
  <c r="B329" i="15"/>
  <c r="A2068" i="15"/>
  <c r="B2069" i="15"/>
  <c r="B2230" i="15"/>
  <c r="A2229" i="15"/>
  <c r="B2360" i="15"/>
  <c r="A2359" i="15"/>
  <c r="B1878" i="15"/>
  <c r="A1877" i="15"/>
  <c r="B1597" i="15"/>
  <c r="A1596" i="15"/>
  <c r="A544" i="15"/>
  <c r="B545" i="15"/>
  <c r="B1197" i="15"/>
  <c r="A1196" i="15"/>
  <c r="B202" i="15"/>
  <c r="A201" i="15"/>
  <c r="A1691" i="15"/>
  <c r="B1692" i="15"/>
  <c r="A512" i="15"/>
  <c r="B513" i="15"/>
  <c r="B946" i="15"/>
  <c r="A945" i="15"/>
  <c r="B2006" i="15"/>
  <c r="A2005" i="15"/>
  <c r="B1349" i="15"/>
  <c r="A1348" i="15"/>
  <c r="B1976" i="15"/>
  <c r="A1975" i="15"/>
  <c r="A2132" i="15"/>
  <c r="B2133" i="15"/>
  <c r="A264" i="15"/>
  <c r="B265" i="15"/>
  <c r="A2196" i="15"/>
  <c r="B2197" i="15"/>
  <c r="A48" i="15"/>
  <c r="B49" i="15"/>
  <c r="A1658" i="15"/>
  <c r="B1659" i="15"/>
  <c r="A18" i="15"/>
  <c r="B19" i="15"/>
  <c r="A296" i="15"/>
  <c r="B297" i="15"/>
  <c r="B916" i="15"/>
  <c r="A915" i="15"/>
  <c r="A1287" i="15"/>
  <c r="B1288" i="15"/>
  <c r="A698" i="15"/>
  <c r="B699" i="15"/>
  <c r="B825" i="15"/>
  <c r="A824" i="15"/>
  <c r="A636" i="15"/>
  <c r="B637" i="15"/>
  <c r="A108" i="15"/>
  <c r="B109" i="15"/>
  <c r="A2680" i="15"/>
  <c r="B2681" i="15"/>
  <c r="A140" i="15"/>
  <c r="B141" i="15"/>
  <c r="A1565" i="15"/>
  <c r="B1566" i="15"/>
  <c r="A2424" i="15"/>
  <c r="B2425" i="15"/>
  <c r="B857" i="15"/>
  <c r="A856" i="15"/>
  <c r="A2260" i="15"/>
  <c r="B2261" i="15"/>
  <c r="A1317" i="15"/>
  <c r="B1318" i="15"/>
  <c r="A1133" i="15"/>
  <c r="B1134" i="15"/>
  <c r="A170" i="15"/>
  <c r="B171" i="15"/>
  <c r="A604" i="15"/>
  <c r="B605" i="15"/>
  <c r="A2744" i="15"/>
  <c r="B2745" i="15"/>
  <c r="A1441" i="15"/>
  <c r="B1442" i="15"/>
  <c r="A2324" i="15"/>
  <c r="B2325" i="15"/>
  <c r="A1783" i="15"/>
  <c r="B1784" i="15"/>
  <c r="B978" i="15"/>
  <c r="A977" i="15"/>
  <c r="A80" i="15"/>
  <c r="B81" i="15"/>
  <c r="A576" i="15"/>
  <c r="B577" i="15"/>
  <c r="B1070" i="15"/>
  <c r="A1069" i="15"/>
  <c r="A450" i="15"/>
  <c r="B451" i="15"/>
  <c r="A482" i="15"/>
  <c r="B483" i="15"/>
  <c r="A234" i="15"/>
  <c r="B235" i="15"/>
  <c r="A1227" i="15"/>
  <c r="B1228" i="15"/>
  <c r="B2648" i="15"/>
  <c r="A2647" i="15"/>
  <c r="B2712" i="15"/>
  <c r="A2711" i="15"/>
  <c r="B1413" i="15"/>
  <c r="A1412" i="15"/>
  <c r="B2102" i="15"/>
  <c r="A2101" i="15"/>
  <c r="A418" i="15"/>
  <c r="B419" i="15"/>
  <c r="B1725" i="15"/>
  <c r="A1724" i="15"/>
  <c r="B1629" i="15"/>
  <c r="A1628" i="15"/>
  <c r="B1008" i="15"/>
  <c r="A1007" i="15"/>
  <c r="B794" i="15"/>
  <c r="A793" i="15"/>
  <c r="A1165" i="15"/>
  <c r="B1166" i="15"/>
  <c r="A1101" i="15"/>
  <c r="B1102" i="15"/>
  <c r="A1845" i="15"/>
  <c r="B1846" i="15"/>
  <c r="A1813" i="15"/>
  <c r="B1814" i="15"/>
  <c r="A732" i="15"/>
  <c r="B733" i="15"/>
  <c r="A2616" i="15"/>
  <c r="B2617" i="15"/>
  <c r="A2036" i="15"/>
  <c r="B2037" i="15"/>
  <c r="A2292" i="15"/>
  <c r="B2293" i="15"/>
  <c r="A356" i="15"/>
  <c r="B357" i="15"/>
  <c r="A2520" i="15"/>
  <c r="B2521" i="15"/>
  <c r="A1473" i="15"/>
  <c r="B1474" i="15"/>
  <c r="A2488" i="15"/>
  <c r="B2489" i="15"/>
  <c r="A1381" i="15"/>
  <c r="B1382" i="15"/>
  <c r="A388" i="15"/>
  <c r="B389" i="15"/>
  <c r="A2778" i="15"/>
  <c r="B2779" i="15"/>
  <c r="A1255" i="15"/>
  <c r="B1256" i="15"/>
  <c r="A1944" i="15"/>
  <c r="B1945" i="15"/>
  <c r="A670" i="15"/>
  <c r="B671" i="15"/>
  <c r="A1751" i="15"/>
  <c r="B1752" i="15"/>
  <c r="A1535" i="15"/>
  <c r="B1536" i="15"/>
  <c r="A760" i="15"/>
  <c r="B761" i="15"/>
  <c r="I23" i="2" l="1"/>
  <c r="J23" i="4"/>
  <c r="K18" i="2"/>
  <c r="L18" i="4"/>
  <c r="J19" i="2"/>
  <c r="K19" i="4"/>
  <c r="K4" i="2"/>
  <c r="L4" i="4"/>
  <c r="J6" i="2"/>
  <c r="K6" i="4"/>
  <c r="D14" i="2"/>
  <c r="E14" i="4"/>
  <c r="C9" i="2"/>
  <c r="D17" i="2"/>
  <c r="D17" i="4" s="1"/>
  <c r="D9" i="4"/>
  <c r="J7" i="2"/>
  <c r="K7" i="4"/>
  <c r="J8" i="2"/>
  <c r="K8" i="4"/>
  <c r="AB47" i="19"/>
  <c r="Z379" i="19"/>
  <c r="AK187" i="19"/>
  <c r="AK437" i="19"/>
  <c r="AK325" i="19"/>
  <c r="AK214" i="19"/>
  <c r="AA243" i="19"/>
  <c r="AK411" i="19"/>
  <c r="Z465" i="19"/>
  <c r="AA47" i="19"/>
  <c r="Z47" i="19"/>
  <c r="AA379" i="19"/>
  <c r="AK379" i="19"/>
  <c r="Z437" i="19"/>
  <c r="AA325" i="19"/>
  <c r="AB325" i="19"/>
  <c r="AA214" i="19"/>
  <c r="AK492" i="19"/>
  <c r="AA492" i="19"/>
  <c r="AB492" i="19"/>
  <c r="AB243" i="19"/>
  <c r="AK243" i="19"/>
  <c r="AK270" i="19"/>
  <c r="Z270" i="19"/>
  <c r="AK158" i="19"/>
  <c r="Z411" i="19"/>
  <c r="Z103" i="19"/>
  <c r="AK519" i="19"/>
  <c r="AK465" i="19"/>
  <c r="AB465" i="19"/>
  <c r="AK47" i="19"/>
  <c r="Z187" i="19"/>
  <c r="Z74" i="19"/>
  <c r="AA437" i="19"/>
  <c r="AB437" i="19"/>
  <c r="Z214" i="19"/>
  <c r="Z298" i="19"/>
  <c r="Z131" i="19"/>
  <c r="AA465" i="19"/>
  <c r="AB379" i="19"/>
  <c r="AA187" i="19"/>
  <c r="AB74" i="19"/>
  <c r="AK74" i="19"/>
  <c r="AB214" i="19"/>
  <c r="AK298" i="19"/>
  <c r="AA298" i="19"/>
  <c r="Z158" i="19"/>
  <c r="AK352" i="19"/>
  <c r="AA352" i="19"/>
  <c r="AA411" i="19"/>
  <c r="AA103" i="19"/>
  <c r="AA131" i="19"/>
  <c r="AB131" i="19"/>
  <c r="AK131" i="19"/>
  <c r="AA20" i="19"/>
  <c r="AB270" i="19"/>
  <c r="AA158" i="19"/>
  <c r="AB352" i="19"/>
  <c r="AB411" i="19"/>
  <c r="AB103" i="19"/>
  <c r="Z519" i="19"/>
  <c r="AB20" i="19"/>
  <c r="Z20" i="19"/>
  <c r="AK20" i="19"/>
  <c r="AB187" i="19"/>
  <c r="AA74" i="19"/>
  <c r="Z325" i="19"/>
  <c r="Z492" i="19"/>
  <c r="AB298" i="19"/>
  <c r="Z243" i="19"/>
  <c r="AA270" i="19"/>
  <c r="AB158" i="19"/>
  <c r="Z352" i="19"/>
  <c r="AK103" i="19"/>
  <c r="AB519" i="19"/>
  <c r="AA519" i="19"/>
  <c r="E380" i="19"/>
  <c r="AE379" i="19"/>
  <c r="F22" i="19"/>
  <c r="F439" i="19"/>
  <c r="E273" i="19"/>
  <c r="AE272" i="19"/>
  <c r="F521" i="19"/>
  <c r="AE492" i="19"/>
  <c r="E493" i="19"/>
  <c r="F494" i="19"/>
  <c r="F160" i="19"/>
  <c r="AE465" i="19"/>
  <c r="E466" i="19"/>
  <c r="F49" i="19"/>
  <c r="F189" i="19"/>
  <c r="E438" i="19"/>
  <c r="AE437" i="19"/>
  <c r="F216" i="19"/>
  <c r="AE412" i="19"/>
  <c r="E413" i="19"/>
  <c r="F272" i="19"/>
  <c r="F413" i="19"/>
  <c r="AE352" i="19"/>
  <c r="E353" i="19"/>
  <c r="F245" i="19"/>
  <c r="F105" i="19"/>
  <c r="F467" i="19"/>
  <c r="E520" i="19"/>
  <c r="AE519" i="19"/>
  <c r="F381" i="19"/>
  <c r="F76" i="19"/>
  <c r="F327" i="19"/>
  <c r="F300" i="19"/>
  <c r="E300" i="19"/>
  <c r="AE299" i="19"/>
  <c r="F354" i="19"/>
  <c r="E326" i="19"/>
  <c r="AE325" i="19"/>
  <c r="F133" i="19"/>
  <c r="J61" i="16"/>
  <c r="I62" i="16"/>
  <c r="X19" i="16"/>
  <c r="Y18" i="16"/>
  <c r="Z18" i="16"/>
  <c r="A1629" i="15"/>
  <c r="B1630" i="15"/>
  <c r="A2648" i="15"/>
  <c r="B2649" i="15"/>
  <c r="B979" i="15"/>
  <c r="A978" i="15"/>
  <c r="A916" i="15"/>
  <c r="B917" i="15"/>
  <c r="A2006" i="15"/>
  <c r="B2007" i="15"/>
  <c r="A1536" i="15"/>
  <c r="B1537" i="15"/>
  <c r="B672" i="15"/>
  <c r="A671" i="15"/>
  <c r="A1256" i="15"/>
  <c r="B1257" i="15"/>
  <c r="B390" i="15"/>
  <c r="A389" i="15"/>
  <c r="B2490" i="15"/>
  <c r="A2489" i="15"/>
  <c r="B2522" i="15"/>
  <c r="A2521" i="15"/>
  <c r="B2294" i="15"/>
  <c r="A2293" i="15"/>
  <c r="A2617" i="15"/>
  <c r="B2618" i="15"/>
  <c r="B1815" i="15"/>
  <c r="A1814" i="15"/>
  <c r="B1103" i="15"/>
  <c r="A1102" i="15"/>
  <c r="B420" i="15"/>
  <c r="A419" i="15"/>
  <c r="B236" i="15"/>
  <c r="A235" i="15"/>
  <c r="B452" i="15"/>
  <c r="A451" i="15"/>
  <c r="A577" i="15"/>
  <c r="B578" i="15"/>
  <c r="B2326" i="15"/>
  <c r="A2325" i="15"/>
  <c r="B2746" i="15"/>
  <c r="A2745" i="15"/>
  <c r="B172" i="15"/>
  <c r="A171" i="15"/>
  <c r="B1319" i="15"/>
  <c r="A1318" i="15"/>
  <c r="B1567" i="15"/>
  <c r="A1566" i="15"/>
  <c r="B2682" i="15"/>
  <c r="A2681" i="15"/>
  <c r="B638" i="15"/>
  <c r="A637" i="15"/>
  <c r="B700" i="15"/>
  <c r="A699" i="15"/>
  <c r="B20" i="15"/>
  <c r="A19" i="15"/>
  <c r="A49" i="15"/>
  <c r="B50" i="15"/>
  <c r="A265" i="15"/>
  <c r="B266" i="15"/>
  <c r="A513" i="15"/>
  <c r="B514" i="15"/>
  <c r="A545" i="15"/>
  <c r="B546" i="15"/>
  <c r="A329" i="15"/>
  <c r="B330" i="15"/>
  <c r="B2394" i="15"/>
  <c r="A2393" i="15"/>
  <c r="B1505" i="15"/>
  <c r="A1504" i="15"/>
  <c r="A1413" i="15"/>
  <c r="B1414" i="15"/>
  <c r="A1976" i="15"/>
  <c r="B1977" i="15"/>
  <c r="A1945" i="15"/>
  <c r="B1946" i="15"/>
  <c r="A1474" i="15"/>
  <c r="B1475" i="15"/>
  <c r="B2038" i="15"/>
  <c r="A2037" i="15"/>
  <c r="A1846" i="15"/>
  <c r="B1847" i="15"/>
  <c r="B1229" i="15"/>
  <c r="A1228" i="15"/>
  <c r="B484" i="15"/>
  <c r="A483" i="15"/>
  <c r="A81" i="15"/>
  <c r="B82" i="15"/>
  <c r="A1784" i="15"/>
  <c r="B1785" i="15"/>
  <c r="A1442" i="15"/>
  <c r="B1443" i="15"/>
  <c r="B606" i="15"/>
  <c r="A605" i="15"/>
  <c r="B1135" i="15"/>
  <c r="A1134" i="15"/>
  <c r="B2262" i="15"/>
  <c r="A2261" i="15"/>
  <c r="B2426" i="15"/>
  <c r="A2425" i="15"/>
  <c r="B142" i="15"/>
  <c r="A141" i="15"/>
  <c r="A109" i="15"/>
  <c r="B110" i="15"/>
  <c r="A1288" i="15"/>
  <c r="B1289" i="15"/>
  <c r="A297" i="15"/>
  <c r="B298" i="15"/>
  <c r="A1659" i="15"/>
  <c r="B1660" i="15"/>
  <c r="B2198" i="15"/>
  <c r="A2197" i="15"/>
  <c r="B2134" i="15"/>
  <c r="A2133" i="15"/>
  <c r="B1693" i="15"/>
  <c r="A1692" i="15"/>
  <c r="B2070" i="15"/>
  <c r="A2069" i="15"/>
  <c r="B2554" i="15"/>
  <c r="A2553" i="15"/>
  <c r="B2458" i="15"/>
  <c r="A2457" i="15"/>
  <c r="A1907" i="15"/>
  <c r="B1908" i="15"/>
  <c r="A794" i="15"/>
  <c r="B795" i="15"/>
  <c r="B858" i="15"/>
  <c r="A857" i="15"/>
  <c r="A202" i="15"/>
  <c r="B203" i="15"/>
  <c r="A1878" i="15"/>
  <c r="B1879" i="15"/>
  <c r="A2230" i="15"/>
  <c r="B2231" i="15"/>
  <c r="A2166" i="15"/>
  <c r="B2167" i="15"/>
  <c r="A2584" i="15"/>
  <c r="B2585" i="15"/>
  <c r="B762" i="15"/>
  <c r="A761" i="15"/>
  <c r="A1752" i="15"/>
  <c r="B1753" i="15"/>
  <c r="A2779" i="15"/>
  <c r="B2780" i="15"/>
  <c r="B1383" i="15"/>
  <c r="A1382" i="15"/>
  <c r="B358" i="15"/>
  <c r="A357" i="15"/>
  <c r="B734" i="15"/>
  <c r="A733" i="15"/>
  <c r="B1167" i="15"/>
  <c r="A1166" i="15"/>
  <c r="A1008" i="15"/>
  <c r="B1009" i="15"/>
  <c r="A1725" i="15"/>
  <c r="B1726" i="15"/>
  <c r="A2102" i="15"/>
  <c r="B2103" i="15"/>
  <c r="A2712" i="15"/>
  <c r="B2713" i="15"/>
  <c r="A1070" i="15"/>
  <c r="B1071" i="15"/>
  <c r="B826" i="15"/>
  <c r="A825" i="15"/>
  <c r="A1349" i="15"/>
  <c r="B1350" i="15"/>
  <c r="B947" i="15"/>
  <c r="A946" i="15"/>
  <c r="A1197" i="15"/>
  <c r="B1198" i="15"/>
  <c r="A1597" i="15"/>
  <c r="B1598" i="15"/>
  <c r="A2360" i="15"/>
  <c r="B2361" i="15"/>
  <c r="B885" i="15"/>
  <c r="A884" i="15"/>
  <c r="B1041" i="15"/>
  <c r="A1040" i="15"/>
  <c r="J4" i="2" l="1"/>
  <c r="K4" i="4"/>
  <c r="I7" i="2"/>
  <c r="J7" i="4"/>
  <c r="J18" i="2"/>
  <c r="K18" i="4"/>
  <c r="I8" i="2"/>
  <c r="J8" i="4"/>
  <c r="C14" i="2"/>
  <c r="C14" i="4" s="1"/>
  <c r="D14" i="4"/>
  <c r="C17" i="2"/>
  <c r="C17" i="4" s="1"/>
  <c r="C9" i="4"/>
  <c r="I6" i="2"/>
  <c r="J6" i="4"/>
  <c r="I19" i="2"/>
  <c r="J19" i="4"/>
  <c r="H23" i="2"/>
  <c r="I23" i="4"/>
  <c r="AK132" i="19"/>
  <c r="AB132" i="19"/>
  <c r="Z353" i="19"/>
  <c r="AA326" i="19"/>
  <c r="AA75" i="19"/>
  <c r="Z271" i="19"/>
  <c r="AK493" i="19"/>
  <c r="Z520" i="19"/>
  <c r="AA353" i="19"/>
  <c r="AK353" i="19"/>
  <c r="Z326" i="19"/>
  <c r="AB326" i="19"/>
  <c r="AB75" i="19"/>
  <c r="AK75" i="19"/>
  <c r="AB466" i="19"/>
  <c r="AK466" i="19"/>
  <c r="AA466" i="19"/>
  <c r="AA104" i="19"/>
  <c r="AK104" i="19"/>
  <c r="AB412" i="19"/>
  <c r="AB215" i="19"/>
  <c r="AA215" i="19"/>
  <c r="AB188" i="19"/>
  <c r="AK188" i="19"/>
  <c r="Z48" i="19"/>
  <c r="AB48" i="19"/>
  <c r="AB159" i="19"/>
  <c r="AK159" i="19"/>
  <c r="AK520" i="19"/>
  <c r="AK438" i="19"/>
  <c r="Z438" i="19"/>
  <c r="Z21" i="19"/>
  <c r="AA299" i="19"/>
  <c r="Z244" i="19"/>
  <c r="AA188" i="19"/>
  <c r="AA159" i="19"/>
  <c r="AA21" i="19"/>
  <c r="AB353" i="19"/>
  <c r="AK299" i="19"/>
  <c r="Z299" i="19"/>
  <c r="AK326" i="19"/>
  <c r="AB380" i="19"/>
  <c r="AB104" i="19"/>
  <c r="AB244" i="19"/>
  <c r="AK244" i="19"/>
  <c r="AK412" i="19"/>
  <c r="AA412" i="19"/>
  <c r="AK271" i="19"/>
  <c r="AA271" i="19"/>
  <c r="AK215" i="19"/>
  <c r="AK48" i="19"/>
  <c r="AA48" i="19"/>
  <c r="Z493" i="19"/>
  <c r="AA520" i="19"/>
  <c r="AB520" i="19"/>
  <c r="AA438" i="19"/>
  <c r="Z132" i="19"/>
  <c r="AB21" i="19"/>
  <c r="AA132" i="19"/>
  <c r="AB299" i="19"/>
  <c r="Z75" i="19"/>
  <c r="Z380" i="19"/>
  <c r="AK380" i="19"/>
  <c r="AA380" i="19"/>
  <c r="Z466" i="19"/>
  <c r="Z104" i="19"/>
  <c r="AA244" i="19"/>
  <c r="Z412" i="19"/>
  <c r="AB271" i="19"/>
  <c r="Z215" i="19"/>
  <c r="Z188" i="19"/>
  <c r="Z159" i="19"/>
  <c r="AB493" i="19"/>
  <c r="AA493" i="19"/>
  <c r="AB438" i="19"/>
  <c r="AK21" i="19"/>
  <c r="F355" i="19"/>
  <c r="F106" i="19"/>
  <c r="F50" i="19"/>
  <c r="AE493" i="19"/>
  <c r="E494" i="19"/>
  <c r="AE300" i="19"/>
  <c r="E301" i="19"/>
  <c r="F301" i="19"/>
  <c r="F382" i="19"/>
  <c r="E354" i="19"/>
  <c r="AE353" i="19"/>
  <c r="AE413" i="19"/>
  <c r="E414" i="19"/>
  <c r="F217" i="19"/>
  <c r="F495" i="19"/>
  <c r="F23" i="19"/>
  <c r="F77" i="19"/>
  <c r="F468" i="19"/>
  <c r="AE466" i="19"/>
  <c r="E467" i="19"/>
  <c r="F328" i="19"/>
  <c r="E521" i="19"/>
  <c r="AE520" i="19"/>
  <c r="AE438" i="19"/>
  <c r="E439" i="19"/>
  <c r="F414" i="19"/>
  <c r="F190" i="19"/>
  <c r="F161" i="19"/>
  <c r="F134" i="19"/>
  <c r="AE326" i="19"/>
  <c r="E327" i="19"/>
  <c r="F246" i="19"/>
  <c r="F273" i="19"/>
  <c r="F522" i="19"/>
  <c r="AE273" i="19"/>
  <c r="E274" i="19"/>
  <c r="F440" i="19"/>
  <c r="AE380" i="19"/>
  <c r="E381" i="19"/>
  <c r="Z19" i="16"/>
  <c r="Y19" i="16"/>
  <c r="X20" i="16"/>
  <c r="J62" i="16"/>
  <c r="I63" i="16"/>
  <c r="B886" i="15"/>
  <c r="A885" i="15"/>
  <c r="A826" i="15"/>
  <c r="B827" i="15"/>
  <c r="A2198" i="15"/>
  <c r="B2199" i="15"/>
  <c r="A1229" i="15"/>
  <c r="B1230" i="15"/>
  <c r="A172" i="15"/>
  <c r="B173" i="15"/>
  <c r="A1815" i="15"/>
  <c r="B1816" i="15"/>
  <c r="B1599" i="15"/>
  <c r="A1598" i="15"/>
  <c r="B2714" i="15"/>
  <c r="A2713" i="15"/>
  <c r="B1727" i="15"/>
  <c r="A1726" i="15"/>
  <c r="A2780" i="15"/>
  <c r="B2781" i="15"/>
  <c r="B2168" i="15"/>
  <c r="A2167" i="15"/>
  <c r="B1880" i="15"/>
  <c r="A1879" i="15"/>
  <c r="A1908" i="15"/>
  <c r="B1909" i="15"/>
  <c r="A298" i="15"/>
  <c r="B299" i="15"/>
  <c r="A110" i="15"/>
  <c r="B111" i="15"/>
  <c r="A1443" i="15"/>
  <c r="B1444" i="15"/>
  <c r="A82" i="15"/>
  <c r="B83" i="15"/>
  <c r="A1946" i="15"/>
  <c r="B1947" i="15"/>
  <c r="B1415" i="15"/>
  <c r="A1414" i="15"/>
  <c r="A546" i="15"/>
  <c r="B547" i="15"/>
  <c r="A266" i="15"/>
  <c r="B267" i="15"/>
  <c r="A1257" i="15"/>
  <c r="B1258" i="15"/>
  <c r="A1537" i="15"/>
  <c r="B1538" i="15"/>
  <c r="B918" i="15"/>
  <c r="A917" i="15"/>
  <c r="B2650" i="15"/>
  <c r="A2649" i="15"/>
  <c r="B948" i="15"/>
  <c r="A947" i="15"/>
  <c r="A358" i="15"/>
  <c r="B359" i="15"/>
  <c r="B859" i="15"/>
  <c r="A858" i="15"/>
  <c r="A1693" i="15"/>
  <c r="B1694" i="15"/>
  <c r="A2426" i="15"/>
  <c r="B2427" i="15"/>
  <c r="A20" i="15"/>
  <c r="B21" i="15"/>
  <c r="A1567" i="15"/>
  <c r="B1568" i="15"/>
  <c r="A452" i="15"/>
  <c r="B453" i="15"/>
  <c r="B2362" i="15"/>
  <c r="A2361" i="15"/>
  <c r="B1010" i="15"/>
  <c r="A1009" i="15"/>
  <c r="B2586" i="15"/>
  <c r="A2585" i="15"/>
  <c r="B2232" i="15"/>
  <c r="A2231" i="15"/>
  <c r="B204" i="15"/>
  <c r="A203" i="15"/>
  <c r="B796" i="15"/>
  <c r="A795" i="15"/>
  <c r="B1661" i="15"/>
  <c r="A1660" i="15"/>
  <c r="A1289" i="15"/>
  <c r="B1290" i="15"/>
  <c r="A1785" i="15"/>
  <c r="B1786" i="15"/>
  <c r="A1847" i="15"/>
  <c r="B1848" i="15"/>
  <c r="A1475" i="15"/>
  <c r="B1476" i="15"/>
  <c r="B1978" i="15"/>
  <c r="A1977" i="15"/>
  <c r="A330" i="15"/>
  <c r="B331" i="15"/>
  <c r="A514" i="15"/>
  <c r="B515" i="15"/>
  <c r="A50" i="15"/>
  <c r="B51" i="15"/>
  <c r="A578" i="15"/>
  <c r="B579" i="15"/>
  <c r="A2618" i="15"/>
  <c r="B2619" i="15"/>
  <c r="B2008" i="15"/>
  <c r="A2007" i="15"/>
  <c r="B1631" i="15"/>
  <c r="A1630" i="15"/>
  <c r="A1167" i="15"/>
  <c r="B1168" i="15"/>
  <c r="A762" i="15"/>
  <c r="B763" i="15"/>
  <c r="A2554" i="15"/>
  <c r="B2555" i="15"/>
  <c r="A1135" i="15"/>
  <c r="B1136" i="15"/>
  <c r="A2038" i="15"/>
  <c r="B2039" i="15"/>
  <c r="A2394" i="15"/>
  <c r="B2395" i="15"/>
  <c r="A638" i="15"/>
  <c r="B639" i="15"/>
  <c r="A2326" i="15"/>
  <c r="B2327" i="15"/>
  <c r="A420" i="15"/>
  <c r="B421" i="15"/>
  <c r="A2294" i="15"/>
  <c r="B2295" i="15"/>
  <c r="A2490" i="15"/>
  <c r="B2491" i="15"/>
  <c r="B1199" i="15"/>
  <c r="A1198" i="15"/>
  <c r="B1351" i="15"/>
  <c r="A1350" i="15"/>
  <c r="B1072" i="15"/>
  <c r="A1071" i="15"/>
  <c r="B2104" i="15"/>
  <c r="A2103" i="15"/>
  <c r="A1753" i="15"/>
  <c r="B1754" i="15"/>
  <c r="B1042" i="15"/>
  <c r="A1041" i="15"/>
  <c r="A734" i="15"/>
  <c r="B735" i="15"/>
  <c r="A1383" i="15"/>
  <c r="B1384" i="15"/>
  <c r="A2458" i="15"/>
  <c r="B2459" i="15"/>
  <c r="A2070" i="15"/>
  <c r="B2071" i="15"/>
  <c r="A2134" i="15"/>
  <c r="B2135" i="15"/>
  <c r="A142" i="15"/>
  <c r="B143" i="15"/>
  <c r="A2262" i="15"/>
  <c r="B2263" i="15"/>
  <c r="A606" i="15"/>
  <c r="B607" i="15"/>
  <c r="A484" i="15"/>
  <c r="B485" i="15"/>
  <c r="A1505" i="15"/>
  <c r="B1506" i="15"/>
  <c r="A700" i="15"/>
  <c r="B701" i="15"/>
  <c r="A2682" i="15"/>
  <c r="B2683" i="15"/>
  <c r="A1319" i="15"/>
  <c r="B1320" i="15"/>
  <c r="A2746" i="15"/>
  <c r="B2747" i="15"/>
  <c r="A236" i="15"/>
  <c r="B237" i="15"/>
  <c r="A1103" i="15"/>
  <c r="B1104" i="15"/>
  <c r="A2522" i="15"/>
  <c r="B2523" i="15"/>
  <c r="A390" i="15"/>
  <c r="B391" i="15"/>
  <c r="A672" i="15"/>
  <c r="B673" i="15"/>
  <c r="B980" i="15"/>
  <c r="A979" i="15"/>
  <c r="H19" i="2" l="1"/>
  <c r="I19" i="4"/>
  <c r="H7" i="2"/>
  <c r="I7" i="4"/>
  <c r="H8" i="2"/>
  <c r="I8" i="4"/>
  <c r="G23" i="2"/>
  <c r="H23" i="4"/>
  <c r="H6" i="2"/>
  <c r="I6" i="4"/>
  <c r="I18" i="2"/>
  <c r="J18" i="4"/>
  <c r="I4" i="2"/>
  <c r="J4" i="4"/>
  <c r="AB521" i="19"/>
  <c r="AA272" i="19"/>
  <c r="AB245" i="19"/>
  <c r="AB160" i="19"/>
  <c r="Z467" i="19"/>
  <c r="AA494" i="19"/>
  <c r="AK381" i="19"/>
  <c r="AK105" i="19"/>
  <c r="AK521" i="19"/>
  <c r="Z245" i="19"/>
  <c r="AA133" i="19"/>
  <c r="Z160" i="19"/>
  <c r="AB189" i="19"/>
  <c r="AK189" i="19"/>
  <c r="AK413" i="19"/>
  <c r="AA327" i="19"/>
  <c r="AK327" i="19"/>
  <c r="AA76" i="19"/>
  <c r="Z22" i="19"/>
  <c r="AB22" i="19"/>
  <c r="Z494" i="19"/>
  <c r="AA216" i="19"/>
  <c r="Z300" i="19"/>
  <c r="Z49" i="19"/>
  <c r="AB105" i="19"/>
  <c r="AA105" i="19"/>
  <c r="AA160" i="19"/>
  <c r="AK22" i="19"/>
  <c r="AB494" i="19"/>
  <c r="AA300" i="19"/>
  <c r="AK49" i="19"/>
  <c r="Z439" i="19"/>
  <c r="AK272" i="19"/>
  <c r="Z272" i="19"/>
  <c r="Z133" i="19"/>
  <c r="Z413" i="19"/>
  <c r="Z327" i="19"/>
  <c r="AK467" i="19"/>
  <c r="AB467" i="19"/>
  <c r="Z76" i="19"/>
  <c r="AB76" i="19"/>
  <c r="AK76" i="19"/>
  <c r="AA22" i="19"/>
  <c r="Z216" i="19"/>
  <c r="AB216" i="19"/>
  <c r="Z381" i="19"/>
  <c r="AB300" i="19"/>
  <c r="AA49" i="19"/>
  <c r="Z354" i="19"/>
  <c r="AK354" i="19"/>
  <c r="AA354" i="19"/>
  <c r="AA439" i="19"/>
  <c r="AK245" i="19"/>
  <c r="AK160" i="19"/>
  <c r="AK494" i="19"/>
  <c r="AK300" i="19"/>
  <c r="AB439" i="19"/>
  <c r="AK439" i="19"/>
  <c r="Z521" i="19"/>
  <c r="AA521" i="19"/>
  <c r="AB272" i="19"/>
  <c r="AA245" i="19"/>
  <c r="AB133" i="19"/>
  <c r="AK133" i="19"/>
  <c r="AA189" i="19"/>
  <c r="Z189" i="19"/>
  <c r="AB413" i="19"/>
  <c r="AA413" i="19"/>
  <c r="AB327" i="19"/>
  <c r="AA467" i="19"/>
  <c r="AK216" i="19"/>
  <c r="AA381" i="19"/>
  <c r="AB381" i="19"/>
  <c r="AB49" i="19"/>
  <c r="Z105" i="19"/>
  <c r="AB354" i="19"/>
  <c r="F441" i="19"/>
  <c r="E275" i="19"/>
  <c r="AE274" i="19"/>
  <c r="F523" i="19"/>
  <c r="F274" i="19"/>
  <c r="F135" i="19"/>
  <c r="F415" i="19"/>
  <c r="E522" i="19"/>
  <c r="AE521" i="19"/>
  <c r="F329" i="19"/>
  <c r="AE467" i="19"/>
  <c r="E468" i="19"/>
  <c r="F469" i="19"/>
  <c r="F218" i="19"/>
  <c r="AE354" i="19"/>
  <c r="E355" i="19"/>
  <c r="E440" i="19"/>
  <c r="AE439" i="19"/>
  <c r="F247" i="19"/>
  <c r="F162" i="19"/>
  <c r="F24" i="19"/>
  <c r="F496" i="19"/>
  <c r="F383" i="19"/>
  <c r="F302" i="19"/>
  <c r="F51" i="19"/>
  <c r="F107" i="19"/>
  <c r="F191" i="19"/>
  <c r="E415" i="19"/>
  <c r="AE414" i="19"/>
  <c r="AE494" i="19"/>
  <c r="E495" i="19"/>
  <c r="E382" i="19"/>
  <c r="AE381" i="19"/>
  <c r="E328" i="19"/>
  <c r="AE327" i="19"/>
  <c r="F78" i="19"/>
  <c r="E302" i="19"/>
  <c r="AE301" i="19"/>
  <c r="F356" i="19"/>
  <c r="X21" i="16"/>
  <c r="Y20" i="16"/>
  <c r="Z20" i="16"/>
  <c r="J63" i="16"/>
  <c r="I64" i="16"/>
  <c r="A1199" i="15"/>
  <c r="B1200" i="15"/>
  <c r="A2362" i="15"/>
  <c r="B2363" i="15"/>
  <c r="B674" i="15"/>
  <c r="A673" i="15"/>
  <c r="A2523" i="15"/>
  <c r="B2524" i="15"/>
  <c r="B238" i="15"/>
  <c r="A237" i="15"/>
  <c r="A1320" i="15"/>
  <c r="B1321" i="15"/>
  <c r="B702" i="15"/>
  <c r="A701" i="15"/>
  <c r="B486" i="15"/>
  <c r="A485" i="15"/>
  <c r="A2263" i="15"/>
  <c r="B2264" i="15"/>
  <c r="B2136" i="15"/>
  <c r="A2135" i="15"/>
  <c r="A2459" i="15"/>
  <c r="B2460" i="15"/>
  <c r="B736" i="15"/>
  <c r="A735" i="15"/>
  <c r="A1754" i="15"/>
  <c r="B1755" i="15"/>
  <c r="A2295" i="15"/>
  <c r="B2296" i="15"/>
  <c r="B2328" i="15"/>
  <c r="A2327" i="15"/>
  <c r="A2395" i="15"/>
  <c r="B2396" i="15"/>
  <c r="A1136" i="15"/>
  <c r="B1137" i="15"/>
  <c r="B764" i="15"/>
  <c r="A763" i="15"/>
  <c r="B2620" i="15"/>
  <c r="A2619" i="15"/>
  <c r="B52" i="15"/>
  <c r="A51" i="15"/>
  <c r="B332" i="15"/>
  <c r="A331" i="15"/>
  <c r="A1476" i="15"/>
  <c r="B1477" i="15"/>
  <c r="A1786" i="15"/>
  <c r="B1787" i="15"/>
  <c r="A1568" i="15"/>
  <c r="B1569" i="15"/>
  <c r="A2427" i="15"/>
  <c r="B2428" i="15"/>
  <c r="A1258" i="15"/>
  <c r="B1259" i="15"/>
  <c r="B548" i="15"/>
  <c r="A547" i="15"/>
  <c r="A1947" i="15"/>
  <c r="B1948" i="15"/>
  <c r="B1445" i="15"/>
  <c r="A1444" i="15"/>
  <c r="B300" i="15"/>
  <c r="A299" i="15"/>
  <c r="A2781" i="15"/>
  <c r="B2782" i="15"/>
  <c r="A1816" i="15"/>
  <c r="B1817" i="15"/>
  <c r="B1231" i="15"/>
  <c r="A1230" i="15"/>
  <c r="B828" i="15"/>
  <c r="A827" i="15"/>
  <c r="B1073" i="15"/>
  <c r="A1072" i="15"/>
  <c r="A1631" i="15"/>
  <c r="B1632" i="15"/>
  <c r="A204" i="15"/>
  <c r="B205" i="15"/>
  <c r="A2586" i="15"/>
  <c r="B2587" i="15"/>
  <c r="B919" i="15"/>
  <c r="A918" i="15"/>
  <c r="A2747" i="15"/>
  <c r="B2748" i="15"/>
  <c r="A607" i="15"/>
  <c r="B608" i="15"/>
  <c r="B1385" i="15"/>
  <c r="A1384" i="15"/>
  <c r="A2491" i="15"/>
  <c r="B2492" i="15"/>
  <c r="B422" i="15"/>
  <c r="A421" i="15"/>
  <c r="A639" i="15"/>
  <c r="B640" i="15"/>
  <c r="B2040" i="15"/>
  <c r="A2039" i="15"/>
  <c r="A2555" i="15"/>
  <c r="B2556" i="15"/>
  <c r="A1168" i="15"/>
  <c r="B1169" i="15"/>
  <c r="B580" i="15"/>
  <c r="A579" i="15"/>
  <c r="B516" i="15"/>
  <c r="A515" i="15"/>
  <c r="A1848" i="15"/>
  <c r="B1849" i="15"/>
  <c r="A1290" i="15"/>
  <c r="B1291" i="15"/>
  <c r="B454" i="15"/>
  <c r="A453" i="15"/>
  <c r="A21" i="15"/>
  <c r="B22" i="15"/>
  <c r="B1695" i="15"/>
  <c r="A1694" i="15"/>
  <c r="A359" i="15"/>
  <c r="B360" i="15"/>
  <c r="A1538" i="15"/>
  <c r="B1539" i="15"/>
  <c r="B268" i="15"/>
  <c r="A267" i="15"/>
  <c r="B84" i="15"/>
  <c r="A83" i="15"/>
  <c r="A111" i="15"/>
  <c r="B112" i="15"/>
  <c r="B1910" i="15"/>
  <c r="A1909" i="15"/>
  <c r="B174" i="15"/>
  <c r="A173" i="15"/>
  <c r="B2200" i="15"/>
  <c r="A2199" i="15"/>
  <c r="A1661" i="15"/>
  <c r="B1662" i="15"/>
  <c r="B860" i="15"/>
  <c r="A859" i="15"/>
  <c r="A948" i="15"/>
  <c r="B949" i="15"/>
  <c r="A1880" i="15"/>
  <c r="B1881" i="15"/>
  <c r="A2714" i="15"/>
  <c r="B2715" i="15"/>
  <c r="A391" i="15"/>
  <c r="B392" i="15"/>
  <c r="A1104" i="15"/>
  <c r="B1105" i="15"/>
  <c r="A2683" i="15"/>
  <c r="B2684" i="15"/>
  <c r="A1506" i="15"/>
  <c r="B1507" i="15"/>
  <c r="A143" i="15"/>
  <c r="B144" i="15"/>
  <c r="B2072" i="15"/>
  <c r="A2071" i="15"/>
  <c r="A980" i="15"/>
  <c r="B981" i="15"/>
  <c r="A1042" i="15"/>
  <c r="B1043" i="15"/>
  <c r="A2104" i="15"/>
  <c r="B2105" i="15"/>
  <c r="A1351" i="15"/>
  <c r="B1352" i="15"/>
  <c r="A2008" i="15"/>
  <c r="B2009" i="15"/>
  <c r="A1978" i="15"/>
  <c r="B1979" i="15"/>
  <c r="A796" i="15"/>
  <c r="B797" i="15"/>
  <c r="A2232" i="15"/>
  <c r="B2233" i="15"/>
  <c r="B1011" i="15"/>
  <c r="A1010" i="15"/>
  <c r="A2650" i="15"/>
  <c r="B2651" i="15"/>
  <c r="A1415" i="15"/>
  <c r="B1416" i="15"/>
  <c r="A2168" i="15"/>
  <c r="B2169" i="15"/>
  <c r="A1727" i="15"/>
  <c r="B1728" i="15"/>
  <c r="A1599" i="15"/>
  <c r="B1600" i="15"/>
  <c r="A886" i="15"/>
  <c r="B887" i="15"/>
  <c r="H18" i="2" l="1"/>
  <c r="I18" i="4"/>
  <c r="F23" i="2"/>
  <c r="G23" i="4"/>
  <c r="G7" i="2"/>
  <c r="H7" i="4"/>
  <c r="H4" i="2"/>
  <c r="I4" i="4"/>
  <c r="G6" i="2"/>
  <c r="H6" i="4"/>
  <c r="G8" i="2"/>
  <c r="H8" i="4"/>
  <c r="G19" i="2"/>
  <c r="H19" i="4"/>
  <c r="AB190" i="19"/>
  <c r="Z301" i="19"/>
  <c r="Z161" i="19"/>
  <c r="AK217" i="19"/>
  <c r="AK414" i="19"/>
  <c r="Z355" i="19"/>
  <c r="AK77" i="19"/>
  <c r="AA77" i="19"/>
  <c r="Z190" i="19"/>
  <c r="Z106" i="19"/>
  <c r="AB106" i="19"/>
  <c r="AA301" i="19"/>
  <c r="AK382" i="19"/>
  <c r="AA382" i="19"/>
  <c r="AK23" i="19"/>
  <c r="AA23" i="19"/>
  <c r="AA161" i="19"/>
  <c r="Z246" i="19"/>
  <c r="AB217" i="19"/>
  <c r="Z328" i="19"/>
  <c r="AB328" i="19"/>
  <c r="Z414" i="19"/>
  <c r="AA134" i="19"/>
  <c r="AA522" i="19"/>
  <c r="Z77" i="19"/>
  <c r="Z50" i="19"/>
  <c r="Z382" i="19"/>
  <c r="AK495" i="19"/>
  <c r="AB246" i="19"/>
  <c r="AA217" i="19"/>
  <c r="AA414" i="19"/>
  <c r="AB77" i="19"/>
  <c r="AA106" i="19"/>
  <c r="AB50" i="19"/>
  <c r="AK50" i="19"/>
  <c r="AB301" i="19"/>
  <c r="Z495" i="19"/>
  <c r="Z23" i="19"/>
  <c r="AK161" i="19"/>
  <c r="AB161" i="19"/>
  <c r="AK468" i="19"/>
  <c r="Z468" i="19"/>
  <c r="Z134" i="19"/>
  <c r="AK273" i="19"/>
  <c r="AA273" i="19"/>
  <c r="Z522" i="19"/>
  <c r="AB440" i="19"/>
  <c r="AK440" i="19"/>
  <c r="AA355" i="19"/>
  <c r="AB355" i="19"/>
  <c r="AK301" i="19"/>
  <c r="AB414" i="19"/>
  <c r="Z273" i="19"/>
  <c r="AK355" i="19"/>
  <c r="AK190" i="19"/>
  <c r="AA190" i="19"/>
  <c r="AK106" i="19"/>
  <c r="AA50" i="19"/>
  <c r="AB382" i="19"/>
  <c r="AB495" i="19"/>
  <c r="AA495" i="19"/>
  <c r="AB23" i="19"/>
  <c r="AK246" i="19"/>
  <c r="AA246" i="19"/>
  <c r="Z217" i="19"/>
  <c r="AA468" i="19"/>
  <c r="AB468" i="19"/>
  <c r="AK328" i="19"/>
  <c r="AA328" i="19"/>
  <c r="AB134" i="19"/>
  <c r="AK134" i="19"/>
  <c r="AB273" i="19"/>
  <c r="AK522" i="19"/>
  <c r="AB522" i="19"/>
  <c r="Z440" i="19"/>
  <c r="AA440" i="19"/>
  <c r="F384" i="19"/>
  <c r="AE328" i="19"/>
  <c r="E329" i="19"/>
  <c r="F108" i="19"/>
  <c r="F497" i="19"/>
  <c r="F163" i="19"/>
  <c r="E356" i="19"/>
  <c r="AE355" i="19"/>
  <c r="F470" i="19"/>
  <c r="AE468" i="19"/>
  <c r="E469" i="19"/>
  <c r="F330" i="19"/>
  <c r="F136" i="19"/>
  <c r="F524" i="19"/>
  <c r="AE275" i="19"/>
  <c r="E276" i="19"/>
  <c r="F442" i="19"/>
  <c r="F25" i="19"/>
  <c r="AE382" i="19"/>
  <c r="E383" i="19"/>
  <c r="AE415" i="19"/>
  <c r="E416" i="19"/>
  <c r="F248" i="19"/>
  <c r="F219" i="19"/>
  <c r="E523" i="19"/>
  <c r="AE522" i="19"/>
  <c r="F416" i="19"/>
  <c r="F357" i="19"/>
  <c r="AE302" i="19"/>
  <c r="E303" i="19"/>
  <c r="F79" i="19"/>
  <c r="AE495" i="19"/>
  <c r="E496" i="19"/>
  <c r="F192" i="19"/>
  <c r="F52" i="19"/>
  <c r="F303" i="19"/>
  <c r="AE440" i="19"/>
  <c r="E441" i="19"/>
  <c r="F275" i="19"/>
  <c r="J64" i="16"/>
  <c r="I65" i="16"/>
  <c r="J65" i="16" s="1"/>
  <c r="Z21" i="16"/>
  <c r="X22" i="16"/>
  <c r="Y21" i="16"/>
  <c r="A2363" i="15"/>
  <c r="B2364" i="15"/>
  <c r="A2651" i="15"/>
  <c r="B2652" i="15"/>
  <c r="B1044" i="15"/>
  <c r="A1043" i="15"/>
  <c r="A1105" i="15"/>
  <c r="B1106" i="15"/>
  <c r="B950" i="15"/>
  <c r="A949" i="15"/>
  <c r="A112" i="15"/>
  <c r="B113" i="15"/>
  <c r="A22" i="15"/>
  <c r="B23" i="15"/>
  <c r="A1169" i="15"/>
  <c r="B1170" i="15"/>
  <c r="A2587" i="15"/>
  <c r="B2588" i="15"/>
  <c r="A1569" i="15"/>
  <c r="B1570" i="15"/>
  <c r="A1321" i="15"/>
  <c r="B1322" i="15"/>
  <c r="A2072" i="15"/>
  <c r="B2073" i="15"/>
  <c r="A268" i="15"/>
  <c r="B269" i="15"/>
  <c r="A2040" i="15"/>
  <c r="B2041" i="15"/>
  <c r="A828" i="15"/>
  <c r="B829" i="15"/>
  <c r="A52" i="15"/>
  <c r="B53" i="15"/>
  <c r="B888" i="15"/>
  <c r="A887" i="15"/>
  <c r="B1417" i="15"/>
  <c r="A1416" i="15"/>
  <c r="B798" i="15"/>
  <c r="A797" i="15"/>
  <c r="B2010" i="15"/>
  <c r="A2009" i="15"/>
  <c r="A2105" i="15"/>
  <c r="B2106" i="15"/>
  <c r="B982" i="15"/>
  <c r="A981" i="15"/>
  <c r="A144" i="15"/>
  <c r="B145" i="15"/>
  <c r="A2684" i="15"/>
  <c r="B2685" i="15"/>
  <c r="A392" i="15"/>
  <c r="B393" i="15"/>
  <c r="B1882" i="15"/>
  <c r="A1881" i="15"/>
  <c r="A1539" i="15"/>
  <c r="B1540" i="15"/>
  <c r="A1849" i="15"/>
  <c r="B1850" i="15"/>
  <c r="A2556" i="15"/>
  <c r="B2557" i="15"/>
  <c r="A640" i="15"/>
  <c r="B641" i="15"/>
  <c r="A2492" i="15"/>
  <c r="B2493" i="15"/>
  <c r="A608" i="15"/>
  <c r="B609" i="15"/>
  <c r="B206" i="15"/>
  <c r="A205" i="15"/>
  <c r="A2782" i="15"/>
  <c r="B2783" i="15"/>
  <c r="A2428" i="15"/>
  <c r="B2429" i="15"/>
  <c r="A1787" i="15"/>
  <c r="B1788" i="15"/>
  <c r="A1137" i="15"/>
  <c r="B1138" i="15"/>
  <c r="A1755" i="15"/>
  <c r="B1756" i="15"/>
  <c r="A2460" i="15"/>
  <c r="B2461" i="15"/>
  <c r="A2264" i="15"/>
  <c r="B2265" i="15"/>
  <c r="A1200" i="15"/>
  <c r="B1201" i="15"/>
  <c r="A1600" i="15"/>
  <c r="B1601" i="15"/>
  <c r="A2169" i="15"/>
  <c r="B2170" i="15"/>
  <c r="A2233" i="15"/>
  <c r="B2234" i="15"/>
  <c r="A1979" i="15"/>
  <c r="B1980" i="15"/>
  <c r="A1352" i="15"/>
  <c r="B1353" i="15"/>
  <c r="A1507" i="15"/>
  <c r="B1508" i="15"/>
  <c r="A2715" i="15"/>
  <c r="B2716" i="15"/>
  <c r="B1663" i="15"/>
  <c r="A1662" i="15"/>
  <c r="A360" i="15"/>
  <c r="B361" i="15"/>
  <c r="A1291" i="15"/>
  <c r="B1292" i="15"/>
  <c r="A2748" i="15"/>
  <c r="B2749" i="15"/>
  <c r="A1632" i="15"/>
  <c r="B1633" i="15"/>
  <c r="A1817" i="15"/>
  <c r="B1818" i="15"/>
  <c r="A1948" i="15"/>
  <c r="B1949" i="15"/>
  <c r="A1259" i="15"/>
  <c r="B1260" i="15"/>
  <c r="A1477" i="15"/>
  <c r="B1478" i="15"/>
  <c r="A2396" i="15"/>
  <c r="B2397" i="15"/>
  <c r="A2296" i="15"/>
  <c r="B2297" i="15"/>
  <c r="A2524" i="15"/>
  <c r="B2525" i="15"/>
  <c r="A174" i="15"/>
  <c r="B175" i="15"/>
  <c r="A516" i="15"/>
  <c r="B517" i="15"/>
  <c r="A422" i="15"/>
  <c r="B423" i="15"/>
  <c r="A1385" i="15"/>
  <c r="B1386" i="15"/>
  <c r="A300" i="15"/>
  <c r="B301" i="15"/>
  <c r="A764" i="15"/>
  <c r="B765" i="15"/>
  <c r="A736" i="15"/>
  <c r="B737" i="15"/>
  <c r="A2136" i="15"/>
  <c r="B2137" i="15"/>
  <c r="A486" i="15"/>
  <c r="B487" i="15"/>
  <c r="A1728" i="15"/>
  <c r="B1729" i="15"/>
  <c r="B1012" i="15"/>
  <c r="A1011" i="15"/>
  <c r="A860" i="15"/>
  <c r="B861" i="15"/>
  <c r="A2200" i="15"/>
  <c r="B2201" i="15"/>
  <c r="A1910" i="15"/>
  <c r="B1911" i="15"/>
  <c r="A84" i="15"/>
  <c r="B85" i="15"/>
  <c r="A1695" i="15"/>
  <c r="B1696" i="15"/>
  <c r="A454" i="15"/>
  <c r="B455" i="15"/>
  <c r="A580" i="15"/>
  <c r="B581" i="15"/>
  <c r="B920" i="15"/>
  <c r="A919" i="15"/>
  <c r="B1074" i="15"/>
  <c r="A1073" i="15"/>
  <c r="A1231" i="15"/>
  <c r="B1232" i="15"/>
  <c r="A1445" i="15"/>
  <c r="B1446" i="15"/>
  <c r="A548" i="15"/>
  <c r="B549" i="15"/>
  <c r="A332" i="15"/>
  <c r="B333" i="15"/>
  <c r="A2620" i="15"/>
  <c r="B2621" i="15"/>
  <c r="A2328" i="15"/>
  <c r="B2329" i="15"/>
  <c r="A702" i="15"/>
  <c r="B703" i="15"/>
  <c r="A238" i="15"/>
  <c r="B239" i="15"/>
  <c r="A674" i="15"/>
  <c r="B675" i="15"/>
  <c r="F8" i="2" l="1"/>
  <c r="G8" i="4"/>
  <c r="G4" i="2"/>
  <c r="H4" i="4"/>
  <c r="E23" i="2"/>
  <c r="F23" i="4"/>
  <c r="F19" i="2"/>
  <c r="G19" i="4"/>
  <c r="F6" i="2"/>
  <c r="G6" i="4"/>
  <c r="F7" i="2"/>
  <c r="G7" i="4"/>
  <c r="G18" i="2"/>
  <c r="H18" i="4"/>
  <c r="AA302" i="19"/>
  <c r="AA191" i="19"/>
  <c r="AK356" i="19"/>
  <c r="AB415" i="19"/>
  <c r="AA218" i="19"/>
  <c r="Z135" i="19"/>
  <c r="AK107" i="19"/>
  <c r="Z107" i="19"/>
  <c r="AK383" i="19"/>
  <c r="AK274" i="19"/>
  <c r="Z274" i="19"/>
  <c r="Z302" i="19"/>
  <c r="Z51" i="19"/>
  <c r="AB51" i="19"/>
  <c r="AK51" i="19"/>
  <c r="AB191" i="19"/>
  <c r="AK191" i="19"/>
  <c r="AB78" i="19"/>
  <c r="Z415" i="19"/>
  <c r="AB247" i="19"/>
  <c r="AB24" i="19"/>
  <c r="AK24" i="19"/>
  <c r="AA135" i="19"/>
  <c r="AA329" i="19"/>
  <c r="AB162" i="19"/>
  <c r="AK162" i="19"/>
  <c r="AK302" i="19"/>
  <c r="AK78" i="19"/>
  <c r="Z356" i="19"/>
  <c r="AK247" i="19"/>
  <c r="AB302" i="19"/>
  <c r="AA78" i="19"/>
  <c r="AB356" i="19"/>
  <c r="Z218" i="19"/>
  <c r="AB218" i="19"/>
  <c r="AK218" i="19"/>
  <c r="AA247" i="19"/>
  <c r="Z24" i="19"/>
  <c r="AA24" i="19"/>
  <c r="AA441" i="19"/>
  <c r="Z441" i="19"/>
  <c r="Z523" i="19"/>
  <c r="AB135" i="19"/>
  <c r="AK135" i="19"/>
  <c r="AB329" i="19"/>
  <c r="AK469" i="19"/>
  <c r="AB469" i="19"/>
  <c r="AA469" i="19"/>
  <c r="Z496" i="19"/>
  <c r="AB107" i="19"/>
  <c r="Z383" i="19"/>
  <c r="AB274" i="19"/>
  <c r="AA356" i="19"/>
  <c r="AA415" i="19"/>
  <c r="Z329" i="19"/>
  <c r="Z469" i="19"/>
  <c r="AA162" i="19"/>
  <c r="AA274" i="19"/>
  <c r="AA51" i="19"/>
  <c r="Z191" i="19"/>
  <c r="Z78" i="19"/>
  <c r="AK415" i="19"/>
  <c r="Z247" i="19"/>
  <c r="AB441" i="19"/>
  <c r="AK441" i="19"/>
  <c r="AB523" i="19"/>
  <c r="AK523" i="19"/>
  <c r="AA523" i="19"/>
  <c r="AK329" i="19"/>
  <c r="Z162" i="19"/>
  <c r="AK496" i="19"/>
  <c r="AA496" i="19"/>
  <c r="AB496" i="19"/>
  <c r="AA107" i="19"/>
  <c r="AA383" i="19"/>
  <c r="AB383" i="19"/>
  <c r="F53" i="19"/>
  <c r="F26" i="19"/>
  <c r="F331" i="19"/>
  <c r="F164" i="19"/>
  <c r="E384" i="19"/>
  <c r="AE383" i="19"/>
  <c r="F443" i="19"/>
  <c r="AE276" i="19"/>
  <c r="E277" i="19"/>
  <c r="F525" i="19"/>
  <c r="F498" i="19"/>
  <c r="F193" i="19"/>
  <c r="F276" i="19"/>
  <c r="E442" i="19"/>
  <c r="AE441" i="19"/>
  <c r="F304" i="19"/>
  <c r="F80" i="19"/>
  <c r="E304" i="19"/>
  <c r="AE303" i="19"/>
  <c r="F358" i="19"/>
  <c r="F417" i="19"/>
  <c r="F249" i="19"/>
  <c r="E417" i="19"/>
  <c r="AE416" i="19"/>
  <c r="F109" i="19"/>
  <c r="AE496" i="19"/>
  <c r="E497" i="19"/>
  <c r="AE356" i="19"/>
  <c r="E357" i="19"/>
  <c r="F385" i="19"/>
  <c r="AE523" i="19"/>
  <c r="E524" i="19"/>
  <c r="F220" i="19"/>
  <c r="F137" i="19"/>
  <c r="AE469" i="19"/>
  <c r="E470" i="19"/>
  <c r="F471" i="19"/>
  <c r="E330" i="19"/>
  <c r="AE329" i="19"/>
  <c r="X23" i="16"/>
  <c r="Y22" i="16"/>
  <c r="Z22" i="16"/>
  <c r="A239" i="15"/>
  <c r="B240" i="15"/>
  <c r="B334" i="15"/>
  <c r="A333" i="15"/>
  <c r="B582" i="15"/>
  <c r="A581" i="15"/>
  <c r="B1912" i="15"/>
  <c r="A1911" i="15"/>
  <c r="A1729" i="15"/>
  <c r="B1730" i="15"/>
  <c r="B766" i="15"/>
  <c r="A765" i="15"/>
  <c r="B518" i="15"/>
  <c r="A517" i="15"/>
  <c r="A2397" i="15"/>
  <c r="B2398" i="15"/>
  <c r="A1818" i="15"/>
  <c r="B1819" i="15"/>
  <c r="A361" i="15"/>
  <c r="B362" i="15"/>
  <c r="A1353" i="15"/>
  <c r="B1354" i="15"/>
  <c r="A1601" i="15"/>
  <c r="B1602" i="15"/>
  <c r="B1789" i="15"/>
  <c r="A1788" i="15"/>
  <c r="A609" i="15"/>
  <c r="B610" i="15"/>
  <c r="A1850" i="15"/>
  <c r="B1851" i="15"/>
  <c r="A2685" i="15"/>
  <c r="B2686" i="15"/>
  <c r="B54" i="15"/>
  <c r="A53" i="15"/>
  <c r="A2073" i="15"/>
  <c r="B2074" i="15"/>
  <c r="A1570" i="15"/>
  <c r="B1571" i="15"/>
  <c r="A1170" i="15"/>
  <c r="B1171" i="15"/>
  <c r="A1106" i="15"/>
  <c r="B1107" i="15"/>
  <c r="A1074" i="15"/>
  <c r="B1075" i="15"/>
  <c r="A1882" i="15"/>
  <c r="B1883" i="15"/>
  <c r="B983" i="15"/>
  <c r="A982" i="15"/>
  <c r="A2010" i="15"/>
  <c r="B2011" i="15"/>
  <c r="A1417" i="15"/>
  <c r="B1418" i="15"/>
  <c r="B2330" i="15"/>
  <c r="A2329" i="15"/>
  <c r="B1447" i="15"/>
  <c r="A1446" i="15"/>
  <c r="A1696" i="15"/>
  <c r="B1697" i="15"/>
  <c r="B862" i="15"/>
  <c r="A861" i="15"/>
  <c r="A2137" i="15"/>
  <c r="B2138" i="15"/>
  <c r="A1386" i="15"/>
  <c r="B1387" i="15"/>
  <c r="A2525" i="15"/>
  <c r="B2526" i="15"/>
  <c r="B1261" i="15"/>
  <c r="A1260" i="15"/>
  <c r="A2749" i="15"/>
  <c r="B2750" i="15"/>
  <c r="A2716" i="15"/>
  <c r="B2717" i="15"/>
  <c r="A2234" i="15"/>
  <c r="B2235" i="15"/>
  <c r="A2265" i="15"/>
  <c r="B2266" i="15"/>
  <c r="B1757" i="15"/>
  <c r="A1756" i="15"/>
  <c r="B2784" i="15"/>
  <c r="A2783" i="15"/>
  <c r="A641" i="15"/>
  <c r="B642" i="15"/>
  <c r="A2041" i="15"/>
  <c r="B2042" i="15"/>
  <c r="B114" i="15"/>
  <c r="A113" i="15"/>
  <c r="A2652" i="15"/>
  <c r="B2653" i="15"/>
  <c r="B676" i="15"/>
  <c r="A675" i="15"/>
  <c r="B704" i="15"/>
  <c r="A703" i="15"/>
  <c r="A2621" i="15"/>
  <c r="B2622" i="15"/>
  <c r="B550" i="15"/>
  <c r="A549" i="15"/>
  <c r="A1232" i="15"/>
  <c r="B1233" i="15"/>
  <c r="A455" i="15"/>
  <c r="B456" i="15"/>
  <c r="B86" i="15"/>
  <c r="A85" i="15"/>
  <c r="A2201" i="15"/>
  <c r="B2202" i="15"/>
  <c r="A487" i="15"/>
  <c r="B488" i="15"/>
  <c r="B738" i="15"/>
  <c r="A737" i="15"/>
  <c r="B302" i="15"/>
  <c r="A301" i="15"/>
  <c r="A423" i="15"/>
  <c r="B424" i="15"/>
  <c r="A175" i="15"/>
  <c r="B176" i="15"/>
  <c r="A2297" i="15"/>
  <c r="B2298" i="15"/>
  <c r="B1479" i="15"/>
  <c r="A1478" i="15"/>
  <c r="B1950" i="15"/>
  <c r="A1949" i="15"/>
  <c r="A1633" i="15"/>
  <c r="B1634" i="15"/>
  <c r="B1293" i="15"/>
  <c r="A1292" i="15"/>
  <c r="A1508" i="15"/>
  <c r="B1509" i="15"/>
  <c r="A1980" i="15"/>
  <c r="B1981" i="15"/>
  <c r="A2170" i="15"/>
  <c r="B2171" i="15"/>
  <c r="A1201" i="15"/>
  <c r="B1202" i="15"/>
  <c r="A2461" i="15"/>
  <c r="B2462" i="15"/>
  <c r="A1138" i="15"/>
  <c r="B1139" i="15"/>
  <c r="A2429" i="15"/>
  <c r="B2430" i="15"/>
  <c r="A2493" i="15"/>
  <c r="B2494" i="15"/>
  <c r="A2557" i="15"/>
  <c r="B2558" i="15"/>
  <c r="B1541" i="15"/>
  <c r="A1540" i="15"/>
  <c r="A393" i="15"/>
  <c r="B394" i="15"/>
  <c r="A145" i="15"/>
  <c r="B146" i="15"/>
  <c r="A2106" i="15"/>
  <c r="B2107" i="15"/>
  <c r="B830" i="15"/>
  <c r="A829" i="15"/>
  <c r="B270" i="15"/>
  <c r="A269" i="15"/>
  <c r="A1322" i="15"/>
  <c r="B1323" i="15"/>
  <c r="A2588" i="15"/>
  <c r="B2589" i="15"/>
  <c r="A23" i="15"/>
  <c r="B24" i="15"/>
  <c r="A2364" i="15"/>
  <c r="B2365" i="15"/>
  <c r="A920" i="15"/>
  <c r="B921" i="15"/>
  <c r="A1012" i="15"/>
  <c r="B1013" i="15"/>
  <c r="A1663" i="15"/>
  <c r="B1664" i="15"/>
  <c r="A206" i="15"/>
  <c r="B207" i="15"/>
  <c r="B799" i="15"/>
  <c r="A798" i="15"/>
  <c r="B889" i="15"/>
  <c r="A888" i="15"/>
  <c r="A950" i="15"/>
  <c r="B951" i="15"/>
  <c r="A1044" i="15"/>
  <c r="B1045" i="15"/>
  <c r="E7" i="2" l="1"/>
  <c r="F7" i="4"/>
  <c r="E19" i="2"/>
  <c r="F19" i="4"/>
  <c r="F4" i="2"/>
  <c r="G4" i="4"/>
  <c r="F18" i="2"/>
  <c r="G18" i="4"/>
  <c r="E6" i="2"/>
  <c r="F6" i="4"/>
  <c r="D23" i="2"/>
  <c r="E23" i="4"/>
  <c r="E8" i="2"/>
  <c r="F8" i="4"/>
  <c r="AB136" i="19"/>
  <c r="AA303" i="19"/>
  <c r="AB497" i="19"/>
  <c r="AB330" i="19"/>
  <c r="Z357" i="19"/>
  <c r="Z79" i="19"/>
  <c r="AK303" i="19"/>
  <c r="Z303" i="19"/>
  <c r="Z275" i="19"/>
  <c r="AB192" i="19"/>
  <c r="AK524" i="19"/>
  <c r="AB442" i="19"/>
  <c r="AK442" i="19"/>
  <c r="AB163" i="19"/>
  <c r="AK52" i="19"/>
  <c r="AA52" i="19"/>
  <c r="AK470" i="19"/>
  <c r="Z470" i="19"/>
  <c r="AK136" i="19"/>
  <c r="AA136" i="19"/>
  <c r="AK219" i="19"/>
  <c r="Z219" i="19"/>
  <c r="Z384" i="19"/>
  <c r="AB108" i="19"/>
  <c r="Z248" i="19"/>
  <c r="Z416" i="19"/>
  <c r="AB357" i="19"/>
  <c r="AB79" i="19"/>
  <c r="AK79" i="19"/>
  <c r="AB303" i="19"/>
  <c r="AK275" i="19"/>
  <c r="AA275" i="19"/>
  <c r="AA192" i="19"/>
  <c r="AK497" i="19"/>
  <c r="AA524" i="19"/>
  <c r="AA163" i="19"/>
  <c r="AK330" i="19"/>
  <c r="Z52" i="19"/>
  <c r="AB384" i="19"/>
  <c r="AA108" i="19"/>
  <c r="AA248" i="19"/>
  <c r="AK357" i="19"/>
  <c r="Z192" i="19"/>
  <c r="AA497" i="19"/>
  <c r="AB524" i="19"/>
  <c r="Z163" i="19"/>
  <c r="AA330" i="19"/>
  <c r="AB25" i="19"/>
  <c r="AA25" i="19"/>
  <c r="Z108" i="19"/>
  <c r="AA357" i="19"/>
  <c r="AK192" i="19"/>
  <c r="AA442" i="19"/>
  <c r="AK163" i="19"/>
  <c r="AK25" i="19"/>
  <c r="AA470" i="19"/>
  <c r="AB470" i="19"/>
  <c r="Z136" i="19"/>
  <c r="AB219" i="19"/>
  <c r="AA219" i="19"/>
  <c r="AK384" i="19"/>
  <c r="AA384" i="19"/>
  <c r="AK108" i="19"/>
  <c r="AB248" i="19"/>
  <c r="AK248" i="19"/>
  <c r="AA416" i="19"/>
  <c r="AB416" i="19"/>
  <c r="AK416" i="19"/>
  <c r="AA79" i="19"/>
  <c r="AB275" i="19"/>
  <c r="Z497" i="19"/>
  <c r="Z524" i="19"/>
  <c r="Z442" i="19"/>
  <c r="Z330" i="19"/>
  <c r="Z25" i="19"/>
  <c r="AB52" i="19"/>
  <c r="AE330" i="19"/>
  <c r="E331" i="19"/>
  <c r="AE470" i="19"/>
  <c r="E471" i="19"/>
  <c r="AE524" i="19"/>
  <c r="E525" i="19"/>
  <c r="F110" i="19"/>
  <c r="F250" i="19"/>
  <c r="AE304" i="19"/>
  <c r="E305" i="19"/>
  <c r="AE442" i="19"/>
  <c r="E443" i="19"/>
  <c r="F54" i="19"/>
  <c r="F138" i="19"/>
  <c r="F194" i="19"/>
  <c r="F444" i="19"/>
  <c r="F165" i="19"/>
  <c r="F27" i="19"/>
  <c r="F472" i="19"/>
  <c r="F386" i="19"/>
  <c r="F418" i="19"/>
  <c r="E358" i="19"/>
  <c r="AE357" i="19"/>
  <c r="AE417" i="19"/>
  <c r="E418" i="19"/>
  <c r="F499" i="19"/>
  <c r="AE277" i="19"/>
  <c r="E278" i="19"/>
  <c r="F332" i="19"/>
  <c r="F221" i="19"/>
  <c r="AE497" i="19"/>
  <c r="E498" i="19"/>
  <c r="F359" i="19"/>
  <c r="F81" i="19"/>
  <c r="F305" i="19"/>
  <c r="F277" i="19"/>
  <c r="F526" i="19"/>
  <c r="AE384" i="19"/>
  <c r="E385" i="19"/>
  <c r="X24" i="16"/>
  <c r="Z23" i="16"/>
  <c r="Y23" i="16"/>
  <c r="B831" i="15"/>
  <c r="A830" i="15"/>
  <c r="A704" i="15"/>
  <c r="B705" i="15"/>
  <c r="A1261" i="15"/>
  <c r="B1262" i="15"/>
  <c r="A1447" i="15"/>
  <c r="B1448" i="15"/>
  <c r="A334" i="15"/>
  <c r="B335" i="15"/>
  <c r="A2365" i="15"/>
  <c r="B2366" i="15"/>
  <c r="B2108" i="15"/>
  <c r="A2107" i="15"/>
  <c r="A2462" i="15"/>
  <c r="B2463" i="15"/>
  <c r="B952" i="15"/>
  <c r="A951" i="15"/>
  <c r="A1664" i="15"/>
  <c r="B1665" i="15"/>
  <c r="B922" i="15"/>
  <c r="A921" i="15"/>
  <c r="A24" i="15"/>
  <c r="B25" i="15"/>
  <c r="A1323" i="15"/>
  <c r="B1324" i="15"/>
  <c r="A146" i="15"/>
  <c r="B147" i="15"/>
  <c r="A2494" i="15"/>
  <c r="B2495" i="15"/>
  <c r="A1139" i="15"/>
  <c r="B1140" i="15"/>
  <c r="A1202" i="15"/>
  <c r="B1203" i="15"/>
  <c r="B1982" i="15"/>
  <c r="A1981" i="15"/>
  <c r="A2298" i="15"/>
  <c r="B2299" i="15"/>
  <c r="A424" i="15"/>
  <c r="B425" i="15"/>
  <c r="A2202" i="15"/>
  <c r="B2203" i="15"/>
  <c r="A456" i="15"/>
  <c r="B457" i="15"/>
  <c r="A2653" i="15"/>
  <c r="B2654" i="15"/>
  <c r="A2042" i="15"/>
  <c r="B2043" i="15"/>
  <c r="A2266" i="15"/>
  <c r="B2267" i="15"/>
  <c r="A2717" i="15"/>
  <c r="B2718" i="15"/>
  <c r="A1387" i="15"/>
  <c r="B1388" i="15"/>
  <c r="A1418" i="15"/>
  <c r="B1419" i="15"/>
  <c r="B1076" i="15"/>
  <c r="A1075" i="15"/>
  <c r="A1171" i="15"/>
  <c r="B1172" i="15"/>
  <c r="A2074" i="15"/>
  <c r="B2075" i="15"/>
  <c r="A2686" i="15"/>
  <c r="B2687" i="15"/>
  <c r="A610" i="15"/>
  <c r="B611" i="15"/>
  <c r="A1602" i="15"/>
  <c r="B1603" i="15"/>
  <c r="A362" i="15"/>
  <c r="B363" i="15"/>
  <c r="A2398" i="15"/>
  <c r="B2399" i="15"/>
  <c r="A1950" i="15"/>
  <c r="B1951" i="15"/>
  <c r="A738" i="15"/>
  <c r="B739" i="15"/>
  <c r="A550" i="15"/>
  <c r="B551" i="15"/>
  <c r="A2784" i="15"/>
  <c r="B2785" i="15"/>
  <c r="A862" i="15"/>
  <c r="B863" i="15"/>
  <c r="B984" i="15"/>
  <c r="A983" i="15"/>
  <c r="A766" i="15"/>
  <c r="B767" i="15"/>
  <c r="B1046" i="15"/>
  <c r="A1045" i="15"/>
  <c r="B1014" i="15"/>
  <c r="A1013" i="15"/>
  <c r="A2558" i="15"/>
  <c r="B2559" i="15"/>
  <c r="B2172" i="15"/>
  <c r="A2171" i="15"/>
  <c r="A1634" i="15"/>
  <c r="B1635" i="15"/>
  <c r="A488" i="15"/>
  <c r="B489" i="15"/>
  <c r="A2622" i="15"/>
  <c r="B2623" i="15"/>
  <c r="A642" i="15"/>
  <c r="B643" i="15"/>
  <c r="B2236" i="15"/>
  <c r="A2235" i="15"/>
  <c r="A2750" i="15"/>
  <c r="B2751" i="15"/>
  <c r="A2526" i="15"/>
  <c r="B2527" i="15"/>
  <c r="A2138" i="15"/>
  <c r="B2139" i="15"/>
  <c r="A1697" i="15"/>
  <c r="B1698" i="15"/>
  <c r="A2011" i="15"/>
  <c r="B2012" i="15"/>
  <c r="A1883" i="15"/>
  <c r="B1884" i="15"/>
  <c r="A1107" i="15"/>
  <c r="B1108" i="15"/>
  <c r="A1571" i="15"/>
  <c r="B1572" i="15"/>
  <c r="A1851" i="15"/>
  <c r="B1852" i="15"/>
  <c r="A1354" i="15"/>
  <c r="B1355" i="15"/>
  <c r="A1819" i="15"/>
  <c r="B1820" i="15"/>
  <c r="A1730" i="15"/>
  <c r="B1731" i="15"/>
  <c r="A240" i="15"/>
  <c r="B241" i="15"/>
  <c r="B800" i="15"/>
  <c r="A799" i="15"/>
  <c r="A1541" i="15"/>
  <c r="B1542" i="15"/>
  <c r="A1293" i="15"/>
  <c r="B1294" i="15"/>
  <c r="A1912" i="15"/>
  <c r="B1913" i="15"/>
  <c r="A207" i="15"/>
  <c r="B208" i="15"/>
  <c r="B2590" i="15"/>
  <c r="A2589" i="15"/>
  <c r="A394" i="15"/>
  <c r="B395" i="15"/>
  <c r="A2430" i="15"/>
  <c r="B2431" i="15"/>
  <c r="A1509" i="15"/>
  <c r="B1510" i="15"/>
  <c r="A176" i="15"/>
  <c r="B177" i="15"/>
  <c r="A1233" i="15"/>
  <c r="B1234" i="15"/>
  <c r="B890" i="15"/>
  <c r="A889" i="15"/>
  <c r="A270" i="15"/>
  <c r="B271" i="15"/>
  <c r="A1479" i="15"/>
  <c r="B1480" i="15"/>
  <c r="A302" i="15"/>
  <c r="B303" i="15"/>
  <c r="A86" i="15"/>
  <c r="B87" i="15"/>
  <c r="A676" i="15"/>
  <c r="B677" i="15"/>
  <c r="A114" i="15"/>
  <c r="B115" i="15"/>
  <c r="A1757" i="15"/>
  <c r="B1758" i="15"/>
  <c r="A2330" i="15"/>
  <c r="B2331" i="15"/>
  <c r="A54" i="15"/>
  <c r="B55" i="15"/>
  <c r="A1789" i="15"/>
  <c r="B1790" i="15"/>
  <c r="A518" i="15"/>
  <c r="B519" i="15"/>
  <c r="A582" i="15"/>
  <c r="B583" i="15"/>
  <c r="C23" i="2" l="1"/>
  <c r="C23" i="4" s="1"/>
  <c r="D23" i="4"/>
  <c r="E18" i="2"/>
  <c r="F18" i="4"/>
  <c r="D19" i="2"/>
  <c r="E19" i="4"/>
  <c r="D8" i="2"/>
  <c r="E8" i="4"/>
  <c r="D6" i="2"/>
  <c r="E6" i="4"/>
  <c r="E4" i="2"/>
  <c r="F4" i="4"/>
  <c r="D7" i="2"/>
  <c r="E7" i="4"/>
  <c r="AB276" i="19"/>
  <c r="AK304" i="19"/>
  <c r="AA304" i="19"/>
  <c r="AK498" i="19"/>
  <c r="AB498" i="19"/>
  <c r="AB471" i="19"/>
  <c r="AA164" i="19"/>
  <c r="AK137" i="19"/>
  <c r="Z249" i="19"/>
  <c r="Z109" i="19"/>
  <c r="AK276" i="19"/>
  <c r="AA276" i="19"/>
  <c r="Z358" i="19"/>
  <c r="AA220" i="19"/>
  <c r="Z385" i="19"/>
  <c r="AA26" i="19"/>
  <c r="AK193" i="19"/>
  <c r="AA137" i="19"/>
  <c r="AA249" i="19"/>
  <c r="AB249" i="19"/>
  <c r="AB109" i="19"/>
  <c r="AA109" i="19"/>
  <c r="AK525" i="19"/>
  <c r="AA525" i="19"/>
  <c r="AA80" i="19"/>
  <c r="Z80" i="19"/>
  <c r="AB358" i="19"/>
  <c r="AK358" i="19"/>
  <c r="AA358" i="19"/>
  <c r="Z220" i="19"/>
  <c r="Z331" i="19"/>
  <c r="Z417" i="19"/>
  <c r="AA385" i="19"/>
  <c r="AB385" i="19"/>
  <c r="Z26" i="19"/>
  <c r="AB164" i="19"/>
  <c r="AK164" i="19"/>
  <c r="AB443" i="19"/>
  <c r="AK443" i="19"/>
  <c r="Z137" i="19"/>
  <c r="Z53" i="19"/>
  <c r="AA331" i="19"/>
  <c r="AK331" i="19"/>
  <c r="AA498" i="19"/>
  <c r="AK385" i="19"/>
  <c r="AK471" i="19"/>
  <c r="AA471" i="19"/>
  <c r="AA443" i="19"/>
  <c r="AB193" i="19"/>
  <c r="AA53" i="19"/>
  <c r="Z525" i="19"/>
  <c r="AB304" i="19"/>
  <c r="Z164" i="19"/>
  <c r="Z443" i="19"/>
  <c r="AA193" i="19"/>
  <c r="AK249" i="19"/>
  <c r="AK109" i="19"/>
  <c r="AB525" i="19"/>
  <c r="Z276" i="19"/>
  <c r="Z304" i="19"/>
  <c r="AB80" i="19"/>
  <c r="AK80" i="19"/>
  <c r="AB220" i="19"/>
  <c r="AK220" i="19"/>
  <c r="AB331" i="19"/>
  <c r="Z498" i="19"/>
  <c r="AK417" i="19"/>
  <c r="AB417" i="19"/>
  <c r="AA417" i="19"/>
  <c r="Z471" i="19"/>
  <c r="AB26" i="19"/>
  <c r="AK26" i="19"/>
  <c r="Z193" i="19"/>
  <c r="AB137" i="19"/>
  <c r="AB53" i="19"/>
  <c r="AK53" i="19"/>
  <c r="AE498" i="19"/>
  <c r="E499" i="19"/>
  <c r="F222" i="19"/>
  <c r="F333" i="19"/>
  <c r="AE278" i="19"/>
  <c r="E279" i="19"/>
  <c r="F419" i="19"/>
  <c r="F55" i="19"/>
  <c r="E444" i="19"/>
  <c r="AE443" i="19"/>
  <c r="AE471" i="19"/>
  <c r="E472" i="19"/>
  <c r="F306" i="19"/>
  <c r="E419" i="19"/>
  <c r="AE418" i="19"/>
  <c r="F195" i="19"/>
  <c r="F278" i="19"/>
  <c r="E306" i="19"/>
  <c r="AE305" i="19"/>
  <c r="F251" i="19"/>
  <c r="F111" i="19"/>
  <c r="AE525" i="19"/>
  <c r="E526" i="19"/>
  <c r="E332" i="19"/>
  <c r="AE331" i="19"/>
  <c r="F82" i="19"/>
  <c r="AE358" i="19"/>
  <c r="E359" i="19"/>
  <c r="F28" i="19"/>
  <c r="F500" i="19"/>
  <c r="F387" i="19"/>
  <c r="F473" i="19"/>
  <c r="F139" i="19"/>
  <c r="E386" i="19"/>
  <c r="AE385" i="19"/>
  <c r="F527" i="19"/>
  <c r="F360" i="19"/>
  <c r="F166" i="19"/>
  <c r="F445" i="19"/>
  <c r="Z24" i="16"/>
  <c r="Y24" i="16"/>
  <c r="X25" i="16"/>
  <c r="A984" i="15"/>
  <c r="B985" i="15"/>
  <c r="A519" i="15"/>
  <c r="B520" i="15"/>
  <c r="A55" i="15"/>
  <c r="B56" i="15"/>
  <c r="B1759" i="15"/>
  <c r="A1758" i="15"/>
  <c r="B678" i="15"/>
  <c r="A677" i="15"/>
  <c r="A303" i="15"/>
  <c r="B304" i="15"/>
  <c r="A271" i="15"/>
  <c r="B272" i="15"/>
  <c r="A1234" i="15"/>
  <c r="B1235" i="15"/>
  <c r="B1511" i="15"/>
  <c r="A1510" i="15"/>
  <c r="B396" i="15"/>
  <c r="A395" i="15"/>
  <c r="A208" i="15"/>
  <c r="B209" i="15"/>
  <c r="B1295" i="15"/>
  <c r="A1294" i="15"/>
  <c r="A1731" i="15"/>
  <c r="B1732" i="15"/>
  <c r="A1355" i="15"/>
  <c r="B1356" i="15"/>
  <c r="B1573" i="15"/>
  <c r="A1572" i="15"/>
  <c r="A1884" i="15"/>
  <c r="B1885" i="15"/>
  <c r="A1698" i="15"/>
  <c r="B1699" i="15"/>
  <c r="B2528" i="15"/>
  <c r="A2527" i="15"/>
  <c r="B2624" i="15"/>
  <c r="A2623" i="15"/>
  <c r="A1635" i="15"/>
  <c r="B1636" i="15"/>
  <c r="B2560" i="15"/>
  <c r="A2559" i="15"/>
  <c r="B2786" i="15"/>
  <c r="A2785" i="15"/>
  <c r="B740" i="15"/>
  <c r="A739" i="15"/>
  <c r="B2400" i="15"/>
  <c r="A2399" i="15"/>
  <c r="A1603" i="15"/>
  <c r="B1604" i="15"/>
  <c r="B2688" i="15"/>
  <c r="A2687" i="15"/>
  <c r="B1173" i="15"/>
  <c r="A1172" i="15"/>
  <c r="A1419" i="15"/>
  <c r="B1420" i="15"/>
  <c r="A2718" i="15"/>
  <c r="B2719" i="15"/>
  <c r="B2044" i="15"/>
  <c r="A2043" i="15"/>
  <c r="A457" i="15"/>
  <c r="B458" i="15"/>
  <c r="A425" i="15"/>
  <c r="B426" i="15"/>
  <c r="B1141" i="15"/>
  <c r="A1140" i="15"/>
  <c r="B148" i="15"/>
  <c r="A147" i="15"/>
  <c r="B26" i="15"/>
  <c r="A25" i="15"/>
  <c r="A1665" i="15"/>
  <c r="B1666" i="15"/>
  <c r="B2464" i="15"/>
  <c r="A2463" i="15"/>
  <c r="A2366" i="15"/>
  <c r="B2367" i="15"/>
  <c r="B1449" i="15"/>
  <c r="A1448" i="15"/>
  <c r="B706" i="15"/>
  <c r="A705" i="15"/>
  <c r="B801" i="15"/>
  <c r="A800" i="15"/>
  <c r="A2236" i="15"/>
  <c r="B2237" i="15"/>
  <c r="A2331" i="15"/>
  <c r="B2332" i="15"/>
  <c r="A1480" i="15"/>
  <c r="B1481" i="15"/>
  <c r="B2432" i="15"/>
  <c r="A2431" i="15"/>
  <c r="B1543" i="15"/>
  <c r="A1542" i="15"/>
  <c r="A241" i="15"/>
  <c r="B242" i="15"/>
  <c r="B1853" i="15"/>
  <c r="A1852" i="15"/>
  <c r="B1109" i="15"/>
  <c r="A1108" i="15"/>
  <c r="A2012" i="15"/>
  <c r="B2013" i="15"/>
  <c r="B2140" i="15"/>
  <c r="A2139" i="15"/>
  <c r="B2752" i="15"/>
  <c r="A2751" i="15"/>
  <c r="B644" i="15"/>
  <c r="A643" i="15"/>
  <c r="A489" i="15"/>
  <c r="B490" i="15"/>
  <c r="B768" i="15"/>
  <c r="A767" i="15"/>
  <c r="B864" i="15"/>
  <c r="A863" i="15"/>
  <c r="A551" i="15"/>
  <c r="B552" i="15"/>
  <c r="B1952" i="15"/>
  <c r="A1951" i="15"/>
  <c r="B364" i="15"/>
  <c r="A363" i="15"/>
  <c r="B612" i="15"/>
  <c r="A611" i="15"/>
  <c r="B2076" i="15"/>
  <c r="A2075" i="15"/>
  <c r="A1388" i="15"/>
  <c r="B1389" i="15"/>
  <c r="B2268" i="15"/>
  <c r="A2267" i="15"/>
  <c r="A2654" i="15"/>
  <c r="B2655" i="15"/>
  <c r="B2204" i="15"/>
  <c r="A2203" i="15"/>
  <c r="B2300" i="15"/>
  <c r="A2299" i="15"/>
  <c r="A1203" i="15"/>
  <c r="B1204" i="15"/>
  <c r="B2496" i="15"/>
  <c r="A2495" i="15"/>
  <c r="B1325" i="15"/>
  <c r="A1324" i="15"/>
  <c r="A335" i="15"/>
  <c r="B336" i="15"/>
  <c r="B1263" i="15"/>
  <c r="A1262" i="15"/>
  <c r="A1046" i="15"/>
  <c r="B1047" i="15"/>
  <c r="A1982" i="15"/>
  <c r="B1983" i="15"/>
  <c r="A583" i="15"/>
  <c r="B584" i="15"/>
  <c r="B1791" i="15"/>
  <c r="A1790" i="15"/>
  <c r="B116" i="15"/>
  <c r="A115" i="15"/>
  <c r="A87" i="15"/>
  <c r="B88" i="15"/>
  <c r="A177" i="15"/>
  <c r="B178" i="15"/>
  <c r="B1914" i="15"/>
  <c r="A1913" i="15"/>
  <c r="B1821" i="15"/>
  <c r="A1820" i="15"/>
  <c r="A890" i="15"/>
  <c r="B891" i="15"/>
  <c r="A2590" i="15"/>
  <c r="B2591" i="15"/>
  <c r="A2172" i="15"/>
  <c r="B2173" i="15"/>
  <c r="B1015" i="15"/>
  <c r="A1014" i="15"/>
  <c r="B1077" i="15"/>
  <c r="A1076" i="15"/>
  <c r="B923" i="15"/>
  <c r="A922" i="15"/>
  <c r="A952" i="15"/>
  <c r="B953" i="15"/>
  <c r="A2108" i="15"/>
  <c r="B2109" i="15"/>
  <c r="B832" i="15"/>
  <c r="A831" i="15"/>
  <c r="C8" i="2" l="1"/>
  <c r="C8" i="4" s="1"/>
  <c r="D8" i="4"/>
  <c r="D18" i="2"/>
  <c r="E18" i="4"/>
  <c r="D4" i="2"/>
  <c r="E4" i="4"/>
  <c r="C7" i="2"/>
  <c r="C7" i="4" s="1"/>
  <c r="D7" i="4"/>
  <c r="C6" i="2"/>
  <c r="C6" i="4" s="1"/>
  <c r="D6" i="4"/>
  <c r="C19" i="2"/>
  <c r="C19" i="4" s="1"/>
  <c r="D19" i="4"/>
  <c r="AB165" i="19"/>
  <c r="AA359" i="19"/>
  <c r="AA386" i="19"/>
  <c r="Z418" i="19"/>
  <c r="Z221" i="19"/>
  <c r="AK444" i="19"/>
  <c r="AA444" i="19"/>
  <c r="AK472" i="19"/>
  <c r="Z386" i="19"/>
  <c r="Z250" i="19"/>
  <c r="AB194" i="19"/>
  <c r="AA305" i="19"/>
  <c r="AK54" i="19"/>
  <c r="AB418" i="19"/>
  <c r="AK165" i="19"/>
  <c r="AA165" i="19"/>
  <c r="AK359" i="19"/>
  <c r="AB526" i="19"/>
  <c r="AB138" i="19"/>
  <c r="AK138" i="19"/>
  <c r="AA472" i="19"/>
  <c r="AB472" i="19"/>
  <c r="Z499" i="19"/>
  <c r="Z27" i="19"/>
  <c r="AK81" i="19"/>
  <c r="AA81" i="19"/>
  <c r="AA110" i="19"/>
  <c r="AK110" i="19"/>
  <c r="AK250" i="19"/>
  <c r="AB250" i="19"/>
  <c r="Z277" i="19"/>
  <c r="AA194" i="19"/>
  <c r="AK305" i="19"/>
  <c r="Z305" i="19"/>
  <c r="AA54" i="19"/>
  <c r="Z332" i="19"/>
  <c r="AA221" i="19"/>
  <c r="Z444" i="19"/>
  <c r="AK386" i="19"/>
  <c r="AA27" i="19"/>
  <c r="AB81" i="19"/>
  <c r="AB110" i="19"/>
  <c r="AA250" i="19"/>
  <c r="Z194" i="19"/>
  <c r="Z54" i="19"/>
  <c r="Z359" i="19"/>
  <c r="AA526" i="19"/>
  <c r="Z526" i="19"/>
  <c r="Z138" i="19"/>
  <c r="Z472" i="19"/>
  <c r="AK499" i="19"/>
  <c r="AK194" i="19"/>
  <c r="AB54" i="19"/>
  <c r="AA418" i="19"/>
  <c r="AK418" i="19"/>
  <c r="AK332" i="19"/>
  <c r="AA332" i="19"/>
  <c r="AK221" i="19"/>
  <c r="AB221" i="19"/>
  <c r="AB444" i="19"/>
  <c r="Z165" i="19"/>
  <c r="AB359" i="19"/>
  <c r="AK526" i="19"/>
  <c r="AA138" i="19"/>
  <c r="AB386" i="19"/>
  <c r="AB499" i="19"/>
  <c r="AA499" i="19"/>
  <c r="AK27" i="19"/>
  <c r="AB27" i="19"/>
  <c r="Z81" i="19"/>
  <c r="Z110" i="19"/>
  <c r="AK277" i="19"/>
  <c r="AA277" i="19"/>
  <c r="AB277" i="19"/>
  <c r="AB305" i="19"/>
  <c r="AB332" i="19"/>
  <c r="F528" i="19"/>
  <c r="F501" i="19"/>
  <c r="F29" i="19"/>
  <c r="AE359" i="19"/>
  <c r="E360" i="19"/>
  <c r="F279" i="19"/>
  <c r="F307" i="19"/>
  <c r="F388" i="19"/>
  <c r="F446" i="19"/>
  <c r="F361" i="19"/>
  <c r="AE332" i="19"/>
  <c r="E333" i="19"/>
  <c r="F196" i="19"/>
  <c r="F56" i="19"/>
  <c r="F420" i="19"/>
  <c r="AE279" i="19"/>
  <c r="E280" i="19"/>
  <c r="F334" i="19"/>
  <c r="F223" i="19"/>
  <c r="AE499" i="19"/>
  <c r="E500" i="19"/>
  <c r="AE386" i="19"/>
  <c r="E387" i="19"/>
  <c r="F83" i="19"/>
  <c r="F252" i="19"/>
  <c r="AE306" i="19"/>
  <c r="E307" i="19"/>
  <c r="AE419" i="19"/>
  <c r="E420" i="19"/>
  <c r="AE472" i="19"/>
  <c r="E473" i="19"/>
  <c r="F167" i="19"/>
  <c r="F140" i="19"/>
  <c r="F474" i="19"/>
  <c r="AE526" i="19"/>
  <c r="E527" i="19"/>
  <c r="F112" i="19"/>
  <c r="AE444" i="19"/>
  <c r="E445" i="19"/>
  <c r="Z25" i="16"/>
  <c r="X26" i="16"/>
  <c r="Y25" i="16"/>
  <c r="B954" i="15"/>
  <c r="A953" i="15"/>
  <c r="B892" i="15"/>
  <c r="A891" i="15"/>
  <c r="B1078" i="15"/>
  <c r="A1077" i="15"/>
  <c r="A1914" i="15"/>
  <c r="B1915" i="15"/>
  <c r="A1791" i="15"/>
  <c r="B1792" i="15"/>
  <c r="A1263" i="15"/>
  <c r="B1264" i="15"/>
  <c r="A1325" i="15"/>
  <c r="B1326" i="15"/>
  <c r="A2204" i="15"/>
  <c r="B2205" i="15"/>
  <c r="A2268" i="15"/>
  <c r="B2269" i="15"/>
  <c r="A364" i="15"/>
  <c r="B365" i="15"/>
  <c r="A768" i="15"/>
  <c r="B769" i="15"/>
  <c r="A644" i="15"/>
  <c r="B645" i="15"/>
  <c r="B2110" i="15"/>
  <c r="A2109" i="15"/>
  <c r="B2592" i="15"/>
  <c r="A2591" i="15"/>
  <c r="A178" i="15"/>
  <c r="B179" i="15"/>
  <c r="A584" i="15"/>
  <c r="B585" i="15"/>
  <c r="B1048" i="15"/>
  <c r="A1047" i="15"/>
  <c r="A336" i="15"/>
  <c r="B337" i="15"/>
  <c r="B2656" i="15"/>
  <c r="A2655" i="15"/>
  <c r="A1389" i="15"/>
  <c r="B1390" i="15"/>
  <c r="A490" i="15"/>
  <c r="B491" i="15"/>
  <c r="A2013" i="15"/>
  <c r="B2014" i="15"/>
  <c r="A1481" i="15"/>
  <c r="B1482" i="15"/>
  <c r="B2238" i="15"/>
  <c r="A2237" i="15"/>
  <c r="B2368" i="15"/>
  <c r="A2367" i="15"/>
  <c r="A1666" i="15"/>
  <c r="B1667" i="15"/>
  <c r="A426" i="15"/>
  <c r="B427" i="15"/>
  <c r="A1420" i="15"/>
  <c r="B1421" i="15"/>
  <c r="B1637" i="15"/>
  <c r="A1636" i="15"/>
  <c r="A1885" i="15"/>
  <c r="B1886" i="15"/>
  <c r="B1357" i="15"/>
  <c r="A1356" i="15"/>
  <c r="A1235" i="15"/>
  <c r="B1236" i="15"/>
  <c r="A304" i="15"/>
  <c r="B305" i="15"/>
  <c r="A520" i="15"/>
  <c r="B521" i="15"/>
  <c r="B924" i="15"/>
  <c r="A923" i="15"/>
  <c r="B1016" i="15"/>
  <c r="A1015" i="15"/>
  <c r="A1821" i="15"/>
  <c r="B1822" i="15"/>
  <c r="A116" i="15"/>
  <c r="B117" i="15"/>
  <c r="A2496" i="15"/>
  <c r="B2497" i="15"/>
  <c r="A2300" i="15"/>
  <c r="B2301" i="15"/>
  <c r="A612" i="15"/>
  <c r="B613" i="15"/>
  <c r="A1952" i="15"/>
  <c r="B1953" i="15"/>
  <c r="B865" i="15"/>
  <c r="A864" i="15"/>
  <c r="A2752" i="15"/>
  <c r="B2753" i="15"/>
  <c r="A1853" i="15"/>
  <c r="B1854" i="15"/>
  <c r="A1543" i="15"/>
  <c r="B1544" i="15"/>
  <c r="A706" i="15"/>
  <c r="B707" i="15"/>
  <c r="A148" i="15"/>
  <c r="B149" i="15"/>
  <c r="A2044" i="15"/>
  <c r="B2045" i="15"/>
  <c r="A2688" i="15"/>
  <c r="B2689" i="15"/>
  <c r="A2400" i="15"/>
  <c r="B2401" i="15"/>
  <c r="A2786" i="15"/>
  <c r="B2787" i="15"/>
  <c r="A2528" i="15"/>
  <c r="B2529" i="15"/>
  <c r="A1295" i="15"/>
  <c r="B1296" i="15"/>
  <c r="A396" i="15"/>
  <c r="B397" i="15"/>
  <c r="A1759" i="15"/>
  <c r="B1760" i="15"/>
  <c r="B2174" i="15"/>
  <c r="A2173" i="15"/>
  <c r="A88" i="15"/>
  <c r="B89" i="15"/>
  <c r="B1984" i="15"/>
  <c r="A1983" i="15"/>
  <c r="B1205" i="15"/>
  <c r="A1204" i="15"/>
  <c r="A552" i="15"/>
  <c r="B553" i="15"/>
  <c r="A242" i="15"/>
  <c r="B243" i="15"/>
  <c r="A2332" i="15"/>
  <c r="B2333" i="15"/>
  <c r="A458" i="15"/>
  <c r="B459" i="15"/>
  <c r="B2720" i="15"/>
  <c r="A2719" i="15"/>
  <c r="B1605" i="15"/>
  <c r="A1604" i="15"/>
  <c r="A1699" i="15"/>
  <c r="B1700" i="15"/>
  <c r="B1733" i="15"/>
  <c r="A1732" i="15"/>
  <c r="A209" i="15"/>
  <c r="B210" i="15"/>
  <c r="A272" i="15"/>
  <c r="B273" i="15"/>
  <c r="A56" i="15"/>
  <c r="B57" i="15"/>
  <c r="B986" i="15"/>
  <c r="A985" i="15"/>
  <c r="B833" i="15"/>
  <c r="A832" i="15"/>
  <c r="A2076" i="15"/>
  <c r="B2077" i="15"/>
  <c r="A2140" i="15"/>
  <c r="B2141" i="15"/>
  <c r="A1109" i="15"/>
  <c r="B1110" i="15"/>
  <c r="A2432" i="15"/>
  <c r="B2433" i="15"/>
  <c r="B802" i="15"/>
  <c r="A801" i="15"/>
  <c r="A1449" i="15"/>
  <c r="B1450" i="15"/>
  <c r="A2464" i="15"/>
  <c r="B2465" i="15"/>
  <c r="A26" i="15"/>
  <c r="B27" i="15"/>
  <c r="A1141" i="15"/>
  <c r="B1142" i="15"/>
  <c r="A1173" i="15"/>
  <c r="B1174" i="15"/>
  <c r="A740" i="15"/>
  <c r="B741" i="15"/>
  <c r="A2560" i="15"/>
  <c r="B2561" i="15"/>
  <c r="A2624" i="15"/>
  <c r="B2625" i="15"/>
  <c r="A1573" i="15"/>
  <c r="B1574" i="15"/>
  <c r="A1511" i="15"/>
  <c r="B1512" i="15"/>
  <c r="A678" i="15"/>
  <c r="B679" i="15"/>
  <c r="C18" i="2" l="1"/>
  <c r="C18" i="4" s="1"/>
  <c r="D18" i="4"/>
  <c r="C4" i="2"/>
  <c r="C4" i="4" s="1"/>
  <c r="D4" i="4"/>
  <c r="AA111" i="19"/>
  <c r="AA222" i="19"/>
  <c r="AA333" i="19"/>
  <c r="AB333" i="19"/>
  <c r="Z419" i="19"/>
  <c r="AB360" i="19"/>
  <c r="AK306" i="19"/>
  <c r="AA306" i="19"/>
  <c r="AK500" i="19"/>
  <c r="AB500" i="19"/>
  <c r="Z139" i="19"/>
  <c r="AB166" i="19"/>
  <c r="Z82" i="19"/>
  <c r="Z222" i="19"/>
  <c r="AB419" i="19"/>
  <c r="Z195" i="19"/>
  <c r="Z387" i="19"/>
  <c r="AK278" i="19"/>
  <c r="Z28" i="19"/>
  <c r="AK28" i="19"/>
  <c r="Z527" i="19"/>
  <c r="Z473" i="19"/>
  <c r="AA139" i="19"/>
  <c r="AB139" i="19"/>
  <c r="AK139" i="19"/>
  <c r="AK166" i="19"/>
  <c r="Z251" i="19"/>
  <c r="AB82" i="19"/>
  <c r="AK82" i="19"/>
  <c r="AB222" i="19"/>
  <c r="AK419" i="19"/>
  <c r="AB195" i="19"/>
  <c r="AK195" i="19"/>
  <c r="Z360" i="19"/>
  <c r="Z445" i="19"/>
  <c r="AA387" i="19"/>
  <c r="AB387" i="19"/>
  <c r="Z278" i="19"/>
  <c r="AK527" i="19"/>
  <c r="AA527" i="19"/>
  <c r="Z111" i="19"/>
  <c r="Z166" i="19"/>
  <c r="AA251" i="19"/>
  <c r="AA195" i="19"/>
  <c r="AK387" i="19"/>
  <c r="AB28" i="19"/>
  <c r="AA500" i="19"/>
  <c r="AK111" i="19"/>
  <c r="AK222" i="19"/>
  <c r="AK333" i="19"/>
  <c r="AA419" i="19"/>
  <c r="AA55" i="19"/>
  <c r="AB306" i="19"/>
  <c r="AB111" i="19"/>
  <c r="AK473" i="19"/>
  <c r="AB473" i="19"/>
  <c r="AA473" i="19"/>
  <c r="AA166" i="19"/>
  <c r="AB251" i="19"/>
  <c r="AK251" i="19"/>
  <c r="AA82" i="19"/>
  <c r="Z333" i="19"/>
  <c r="Z55" i="19"/>
  <c r="AB55" i="19"/>
  <c r="AK55" i="19"/>
  <c r="AK360" i="19"/>
  <c r="AA360" i="19"/>
  <c r="AA445" i="19"/>
  <c r="AB445" i="19"/>
  <c r="AK445" i="19"/>
  <c r="Z306" i="19"/>
  <c r="AB278" i="19"/>
  <c r="AA278" i="19"/>
  <c r="AA28" i="19"/>
  <c r="Z500" i="19"/>
  <c r="AB527" i="19"/>
  <c r="F253" i="19"/>
  <c r="E334" i="19"/>
  <c r="AE333" i="19"/>
  <c r="F389" i="19"/>
  <c r="F280" i="19"/>
  <c r="E421" i="19"/>
  <c r="AE420" i="19"/>
  <c r="AE500" i="19"/>
  <c r="E501" i="19"/>
  <c r="AE280" i="19"/>
  <c r="E281" i="19"/>
  <c r="F308" i="19"/>
  <c r="AE360" i="19"/>
  <c r="E361" i="19"/>
  <c r="F502" i="19"/>
  <c r="F224" i="19"/>
  <c r="F421" i="19"/>
  <c r="F447" i="19"/>
  <c r="F30" i="19"/>
  <c r="AE527" i="19"/>
  <c r="E528" i="19"/>
  <c r="F475" i="19"/>
  <c r="F335" i="19"/>
  <c r="F57" i="19"/>
  <c r="F362" i="19"/>
  <c r="E446" i="19"/>
  <c r="AE445" i="19"/>
  <c r="F113" i="19"/>
  <c r="F141" i="19"/>
  <c r="F168" i="19"/>
  <c r="AE473" i="19"/>
  <c r="E474" i="19"/>
  <c r="E308" i="19"/>
  <c r="AE307" i="19"/>
  <c r="F84" i="19"/>
  <c r="E388" i="19"/>
  <c r="AE387" i="19"/>
  <c r="F197" i="19"/>
  <c r="F529" i="19"/>
  <c r="X27" i="16"/>
  <c r="Y26" i="16"/>
  <c r="Z26" i="16"/>
  <c r="B987" i="15"/>
  <c r="A986" i="15"/>
  <c r="A1605" i="15"/>
  <c r="B1606" i="15"/>
  <c r="A1205" i="15"/>
  <c r="B1206" i="15"/>
  <c r="A1512" i="15"/>
  <c r="B1513" i="15"/>
  <c r="A2625" i="15"/>
  <c r="B2626" i="15"/>
  <c r="B742" i="15"/>
  <c r="A741" i="15"/>
  <c r="B1143" i="15"/>
  <c r="A1142" i="15"/>
  <c r="B2466" i="15"/>
  <c r="A2465" i="15"/>
  <c r="B1111" i="15"/>
  <c r="A1110" i="15"/>
  <c r="B2078" i="15"/>
  <c r="A2077" i="15"/>
  <c r="A273" i="15"/>
  <c r="B274" i="15"/>
  <c r="B460" i="15"/>
  <c r="A459" i="15"/>
  <c r="B244" i="15"/>
  <c r="A243" i="15"/>
  <c r="A89" i="15"/>
  <c r="B90" i="15"/>
  <c r="A1760" i="15"/>
  <c r="B1761" i="15"/>
  <c r="A1296" i="15"/>
  <c r="B1297" i="15"/>
  <c r="A2787" i="15"/>
  <c r="B2788" i="15"/>
  <c r="B2690" i="15"/>
  <c r="A2689" i="15"/>
  <c r="A149" i="15"/>
  <c r="B150" i="15"/>
  <c r="A1544" i="15"/>
  <c r="B1545" i="15"/>
  <c r="B2754" i="15"/>
  <c r="A2753" i="15"/>
  <c r="B1954" i="15"/>
  <c r="A1953" i="15"/>
  <c r="B2302" i="15"/>
  <c r="A2301" i="15"/>
  <c r="B118" i="15"/>
  <c r="A117" i="15"/>
  <c r="A521" i="15"/>
  <c r="B522" i="15"/>
  <c r="B1237" i="15"/>
  <c r="A1236" i="15"/>
  <c r="A1886" i="15"/>
  <c r="B1887" i="15"/>
  <c r="A1421" i="15"/>
  <c r="B1422" i="15"/>
  <c r="A1667" i="15"/>
  <c r="B1668" i="15"/>
  <c r="A2014" i="15"/>
  <c r="B2015" i="15"/>
  <c r="B1391" i="15"/>
  <c r="A1390" i="15"/>
  <c r="A337" i="15"/>
  <c r="B338" i="15"/>
  <c r="A585" i="15"/>
  <c r="B586" i="15"/>
  <c r="B646" i="15"/>
  <c r="A645" i="15"/>
  <c r="B366" i="15"/>
  <c r="A365" i="15"/>
  <c r="B2206" i="15"/>
  <c r="A2205" i="15"/>
  <c r="A1264" i="15"/>
  <c r="B1265" i="15"/>
  <c r="A1915" i="15"/>
  <c r="B1916" i="15"/>
  <c r="B680" i="15"/>
  <c r="A679" i="15"/>
  <c r="B1175" i="15"/>
  <c r="A1174" i="15"/>
  <c r="B2434" i="15"/>
  <c r="A2433" i="15"/>
  <c r="A57" i="15"/>
  <c r="B58" i="15"/>
  <c r="A553" i="15"/>
  <c r="B554" i="15"/>
  <c r="B398" i="15"/>
  <c r="A397" i="15"/>
  <c r="B2530" i="15"/>
  <c r="A2529" i="15"/>
  <c r="B2402" i="15"/>
  <c r="A2401" i="15"/>
  <c r="B2046" i="15"/>
  <c r="A2045" i="15"/>
  <c r="B708" i="15"/>
  <c r="A707" i="15"/>
  <c r="B1855" i="15"/>
  <c r="A1854" i="15"/>
  <c r="B614" i="15"/>
  <c r="A613" i="15"/>
  <c r="B2498" i="15"/>
  <c r="A2497" i="15"/>
  <c r="B1823" i="15"/>
  <c r="A1822" i="15"/>
  <c r="A305" i="15"/>
  <c r="B306" i="15"/>
  <c r="B428" i="15"/>
  <c r="A427" i="15"/>
  <c r="A1482" i="15"/>
  <c r="B1483" i="15"/>
  <c r="B492" i="15"/>
  <c r="A491" i="15"/>
  <c r="B180" i="15"/>
  <c r="A179" i="15"/>
  <c r="B770" i="15"/>
  <c r="A769" i="15"/>
  <c r="B2270" i="15"/>
  <c r="A2269" i="15"/>
  <c r="B1327" i="15"/>
  <c r="A1326" i="15"/>
  <c r="A1792" i="15"/>
  <c r="B1793" i="15"/>
  <c r="A802" i="15"/>
  <c r="B803" i="15"/>
  <c r="A1733" i="15"/>
  <c r="B1734" i="15"/>
  <c r="A1016" i="15"/>
  <c r="B1017" i="15"/>
  <c r="A2238" i="15"/>
  <c r="B2239" i="15"/>
  <c r="A2592" i="15"/>
  <c r="B2593" i="15"/>
  <c r="B893" i="15"/>
  <c r="A892" i="15"/>
  <c r="B1575" i="15"/>
  <c r="A1574" i="15"/>
  <c r="B2562" i="15"/>
  <c r="A2561" i="15"/>
  <c r="B28" i="15"/>
  <c r="A27" i="15"/>
  <c r="A1450" i="15"/>
  <c r="B1451" i="15"/>
  <c r="B2142" i="15"/>
  <c r="A2141" i="15"/>
  <c r="A210" i="15"/>
  <c r="B211" i="15"/>
  <c r="B1701" i="15"/>
  <c r="A1700" i="15"/>
  <c r="A2333" i="15"/>
  <c r="B2334" i="15"/>
  <c r="B834" i="15"/>
  <c r="A833" i="15"/>
  <c r="A2720" i="15"/>
  <c r="B2721" i="15"/>
  <c r="A1984" i="15"/>
  <c r="B1985" i="15"/>
  <c r="A2174" i="15"/>
  <c r="B2175" i="15"/>
  <c r="B866" i="15"/>
  <c r="A865" i="15"/>
  <c r="A924" i="15"/>
  <c r="B925" i="15"/>
  <c r="A1357" i="15"/>
  <c r="B1358" i="15"/>
  <c r="A1637" i="15"/>
  <c r="B1638" i="15"/>
  <c r="A2368" i="15"/>
  <c r="B2369" i="15"/>
  <c r="A2656" i="15"/>
  <c r="B2657" i="15"/>
  <c r="B1049" i="15"/>
  <c r="A1048" i="15"/>
  <c r="A2110" i="15"/>
  <c r="B2111" i="15"/>
  <c r="A1078" i="15"/>
  <c r="B1079" i="15"/>
  <c r="B955" i="15"/>
  <c r="A954" i="15"/>
  <c r="Z196" i="19" l="1"/>
  <c r="Z83" i="19"/>
  <c r="AB167" i="19"/>
  <c r="AB140" i="19"/>
  <c r="AB361" i="19"/>
  <c r="Z334" i="19"/>
  <c r="AK29" i="19"/>
  <c r="AB420" i="19"/>
  <c r="AA279" i="19"/>
  <c r="AA528" i="19"/>
  <c r="Z528" i="19"/>
  <c r="AB196" i="19"/>
  <c r="AK83" i="19"/>
  <c r="Z112" i="19"/>
  <c r="AK56" i="19"/>
  <c r="AA474" i="19"/>
  <c r="Z29" i="19"/>
  <c r="Z446" i="19"/>
  <c r="AA446" i="19"/>
  <c r="AB501" i="19"/>
  <c r="AA307" i="19"/>
  <c r="AB528" i="19"/>
  <c r="AK196" i="19"/>
  <c r="AA196" i="19"/>
  <c r="AA83" i="19"/>
  <c r="AA140" i="19"/>
  <c r="Z56" i="19"/>
  <c r="AK334" i="19"/>
  <c r="AB29" i="19"/>
  <c r="AA29" i="19"/>
  <c r="Z223" i="19"/>
  <c r="AK307" i="19"/>
  <c r="Z307" i="19"/>
  <c r="AK388" i="19"/>
  <c r="AA388" i="19"/>
  <c r="Z252" i="19"/>
  <c r="AK167" i="19"/>
  <c r="AK140" i="19"/>
  <c r="AB334" i="19"/>
  <c r="Z474" i="19"/>
  <c r="AA420" i="19"/>
  <c r="AK420" i="19"/>
  <c r="Z501" i="19"/>
  <c r="AK279" i="19"/>
  <c r="AB279" i="19"/>
  <c r="AA252" i="19"/>
  <c r="AB83" i="19"/>
  <c r="AA167" i="19"/>
  <c r="AB112" i="19"/>
  <c r="AK361" i="19"/>
  <c r="AA56" i="19"/>
  <c r="AA334" i="19"/>
  <c r="AB474" i="19"/>
  <c r="AK446" i="19"/>
  <c r="AK223" i="19"/>
  <c r="AA501" i="19"/>
  <c r="Z388" i="19"/>
  <c r="AK528" i="19"/>
  <c r="Z167" i="19"/>
  <c r="Z140" i="19"/>
  <c r="AA112" i="19"/>
  <c r="AK112" i="19"/>
  <c r="AA361" i="19"/>
  <c r="Z361" i="19"/>
  <c r="AB56" i="19"/>
  <c r="AK474" i="19"/>
  <c r="AB446" i="19"/>
  <c r="Z420" i="19"/>
  <c r="AB223" i="19"/>
  <c r="AA223" i="19"/>
  <c r="AK501" i="19"/>
  <c r="AB307" i="19"/>
  <c r="Z279" i="19"/>
  <c r="AB388" i="19"/>
  <c r="AB252" i="19"/>
  <c r="AK252" i="19"/>
  <c r="F530" i="19"/>
  <c r="AE308" i="19"/>
  <c r="E309" i="19"/>
  <c r="F114" i="19"/>
  <c r="AE281" i="19"/>
  <c r="E282" i="19"/>
  <c r="F254" i="19"/>
  <c r="AE474" i="19"/>
  <c r="E475" i="19"/>
  <c r="F169" i="19"/>
  <c r="AE446" i="19"/>
  <c r="E447" i="19"/>
  <c r="AE421" i="19"/>
  <c r="E422" i="19"/>
  <c r="F281" i="19"/>
  <c r="AE334" i="19"/>
  <c r="E335" i="19"/>
  <c r="F85" i="19"/>
  <c r="F142" i="19"/>
  <c r="F336" i="19"/>
  <c r="F476" i="19"/>
  <c r="AE528" i="19"/>
  <c r="E529" i="19"/>
  <c r="F448" i="19"/>
  <c r="F503" i="19"/>
  <c r="AE501" i="19"/>
  <c r="E502" i="19"/>
  <c r="F309" i="19"/>
  <c r="F422" i="19"/>
  <c r="F198" i="19"/>
  <c r="AE388" i="19"/>
  <c r="E389" i="19"/>
  <c r="F363" i="19"/>
  <c r="F58" i="19"/>
  <c r="F31" i="19"/>
  <c r="F225" i="19"/>
  <c r="AE361" i="19"/>
  <c r="E362" i="19"/>
  <c r="F390" i="19"/>
  <c r="Y27" i="16"/>
  <c r="Z27" i="16"/>
  <c r="X28" i="16"/>
  <c r="A834" i="15"/>
  <c r="B835" i="15"/>
  <c r="A770" i="15"/>
  <c r="B771" i="15"/>
  <c r="A1823" i="15"/>
  <c r="B1824" i="15"/>
  <c r="A2402" i="15"/>
  <c r="B2403" i="15"/>
  <c r="A1237" i="15"/>
  <c r="B1238" i="15"/>
  <c r="B1080" i="15"/>
  <c r="A1079" i="15"/>
  <c r="B2370" i="15"/>
  <c r="A2369" i="15"/>
  <c r="B1359" i="15"/>
  <c r="A1358" i="15"/>
  <c r="B1986" i="15"/>
  <c r="A1985" i="15"/>
  <c r="B2594" i="15"/>
  <c r="A2593" i="15"/>
  <c r="B1018" i="15"/>
  <c r="A1017" i="15"/>
  <c r="B804" i="15"/>
  <c r="A803" i="15"/>
  <c r="A58" i="15"/>
  <c r="B59" i="15"/>
  <c r="A1916" i="15"/>
  <c r="B1917" i="15"/>
  <c r="A338" i="15"/>
  <c r="B339" i="15"/>
  <c r="B2016" i="15"/>
  <c r="A2015" i="15"/>
  <c r="B1423" i="15"/>
  <c r="A1422" i="15"/>
  <c r="A1545" i="15"/>
  <c r="B1546" i="15"/>
  <c r="A1297" i="15"/>
  <c r="B1298" i="15"/>
  <c r="A90" i="15"/>
  <c r="B91" i="15"/>
  <c r="A1513" i="15"/>
  <c r="B1514" i="15"/>
  <c r="B1607" i="15"/>
  <c r="A1606" i="15"/>
  <c r="B1050" i="15"/>
  <c r="A1049" i="15"/>
  <c r="A866" i="15"/>
  <c r="B867" i="15"/>
  <c r="A2142" i="15"/>
  <c r="B2143" i="15"/>
  <c r="A1327" i="15"/>
  <c r="B1328" i="15"/>
  <c r="A492" i="15"/>
  <c r="B493" i="15"/>
  <c r="A708" i="15"/>
  <c r="B709" i="15"/>
  <c r="A2206" i="15"/>
  <c r="B2207" i="15"/>
  <c r="A118" i="15"/>
  <c r="B119" i="15"/>
  <c r="A2690" i="15"/>
  <c r="B2691" i="15"/>
  <c r="A2466" i="15"/>
  <c r="B2467" i="15"/>
  <c r="B2112" i="15"/>
  <c r="A2111" i="15"/>
  <c r="B1639" i="15"/>
  <c r="A1638" i="15"/>
  <c r="B2176" i="15"/>
  <c r="A2175" i="15"/>
  <c r="B212" i="15"/>
  <c r="A211" i="15"/>
  <c r="A1451" i="15"/>
  <c r="B1452" i="15"/>
  <c r="A2239" i="15"/>
  <c r="B2240" i="15"/>
  <c r="B1735" i="15"/>
  <c r="A1734" i="15"/>
  <c r="A1793" i="15"/>
  <c r="B1794" i="15"/>
  <c r="A1483" i="15"/>
  <c r="B1484" i="15"/>
  <c r="A306" i="15"/>
  <c r="B307" i="15"/>
  <c r="A554" i="15"/>
  <c r="B555" i="15"/>
  <c r="A1265" i="15"/>
  <c r="B1266" i="15"/>
  <c r="A586" i="15"/>
  <c r="B587" i="15"/>
  <c r="B1669" i="15"/>
  <c r="A1668" i="15"/>
  <c r="B1888" i="15"/>
  <c r="A1887" i="15"/>
  <c r="A522" i="15"/>
  <c r="B523" i="15"/>
  <c r="A150" i="15"/>
  <c r="B151" i="15"/>
  <c r="A2788" i="15"/>
  <c r="B2789" i="15"/>
  <c r="A1761" i="15"/>
  <c r="B1762" i="15"/>
  <c r="A274" i="15"/>
  <c r="B275" i="15"/>
  <c r="A2626" i="15"/>
  <c r="B2627" i="15"/>
  <c r="B1207" i="15"/>
  <c r="A1206" i="15"/>
  <c r="A1701" i="15"/>
  <c r="B1702" i="15"/>
  <c r="A28" i="15"/>
  <c r="B29" i="15"/>
  <c r="A1575" i="15"/>
  <c r="B1576" i="15"/>
  <c r="A428" i="15"/>
  <c r="B429" i="15"/>
  <c r="A614" i="15"/>
  <c r="B615" i="15"/>
  <c r="A398" i="15"/>
  <c r="B399" i="15"/>
  <c r="A1175" i="15"/>
  <c r="B1176" i="15"/>
  <c r="A646" i="15"/>
  <c r="B647" i="15"/>
  <c r="A1954" i="15"/>
  <c r="B1955" i="15"/>
  <c r="A460" i="15"/>
  <c r="B461" i="15"/>
  <c r="A2078" i="15"/>
  <c r="B2079" i="15"/>
  <c r="A742" i="15"/>
  <c r="B743" i="15"/>
  <c r="B2658" i="15"/>
  <c r="A2657" i="15"/>
  <c r="B926" i="15"/>
  <c r="A925" i="15"/>
  <c r="B2722" i="15"/>
  <c r="A2721" i="15"/>
  <c r="A2334" i="15"/>
  <c r="B2335" i="15"/>
  <c r="B956" i="15"/>
  <c r="A955" i="15"/>
  <c r="A2562" i="15"/>
  <c r="B2563" i="15"/>
  <c r="B894" i="15"/>
  <c r="A893" i="15"/>
  <c r="A2270" i="15"/>
  <c r="B2271" i="15"/>
  <c r="A180" i="15"/>
  <c r="B181" i="15"/>
  <c r="A2498" i="15"/>
  <c r="B2499" i="15"/>
  <c r="A1855" i="15"/>
  <c r="B1856" i="15"/>
  <c r="A2046" i="15"/>
  <c r="B2047" i="15"/>
  <c r="A2530" i="15"/>
  <c r="B2531" i="15"/>
  <c r="A2434" i="15"/>
  <c r="B2435" i="15"/>
  <c r="A680" i="15"/>
  <c r="B681" i="15"/>
  <c r="A366" i="15"/>
  <c r="B367" i="15"/>
  <c r="A1391" i="15"/>
  <c r="B1392" i="15"/>
  <c r="A2302" i="15"/>
  <c r="B2303" i="15"/>
  <c r="A2754" i="15"/>
  <c r="B2755" i="15"/>
  <c r="A244" i="15"/>
  <c r="B245" i="15"/>
  <c r="A1111" i="15"/>
  <c r="B1112" i="15"/>
  <c r="A1143" i="15"/>
  <c r="B1144" i="15"/>
  <c r="B988" i="15"/>
  <c r="A987" i="15"/>
  <c r="Z389" i="19" l="1"/>
  <c r="AB224" i="19"/>
  <c r="AK30" i="19"/>
  <c r="AK57" i="19"/>
  <c r="AB197" i="19"/>
  <c r="Z447" i="19"/>
  <c r="AB280" i="19"/>
  <c r="AB253" i="19"/>
  <c r="AA389" i="19"/>
  <c r="Z362" i="19"/>
  <c r="AB447" i="19"/>
  <c r="Z475" i="19"/>
  <c r="AB141" i="19"/>
  <c r="AA84" i="19"/>
  <c r="Z113" i="19"/>
  <c r="AA224" i="19"/>
  <c r="AB30" i="19"/>
  <c r="AB57" i="19"/>
  <c r="AK362" i="19"/>
  <c r="AA362" i="19"/>
  <c r="AK421" i="19"/>
  <c r="Z421" i="19"/>
  <c r="AB308" i="19"/>
  <c r="Z502" i="19"/>
  <c r="AK475" i="19"/>
  <c r="AB475" i="19"/>
  <c r="AA475" i="19"/>
  <c r="AB335" i="19"/>
  <c r="AA141" i="19"/>
  <c r="Z84" i="19"/>
  <c r="AK280" i="19"/>
  <c r="Z168" i="19"/>
  <c r="AA253" i="19"/>
  <c r="AB113" i="19"/>
  <c r="AA113" i="19"/>
  <c r="AK529" i="19"/>
  <c r="AA529" i="19"/>
  <c r="Z224" i="19"/>
  <c r="Z197" i="19"/>
  <c r="AK197" i="19"/>
  <c r="Z308" i="19"/>
  <c r="Z141" i="19"/>
  <c r="AA280" i="19"/>
  <c r="AK253" i="19"/>
  <c r="AB389" i="19"/>
  <c r="AK224" i="19"/>
  <c r="AA30" i="19"/>
  <c r="AA57" i="19"/>
  <c r="AK308" i="19"/>
  <c r="AA308" i="19"/>
  <c r="AK447" i="19"/>
  <c r="Z335" i="19"/>
  <c r="AK141" i="19"/>
  <c r="Z529" i="19"/>
  <c r="AK389" i="19"/>
  <c r="Z30" i="19"/>
  <c r="Z57" i="19"/>
  <c r="AB362" i="19"/>
  <c r="AA197" i="19"/>
  <c r="AB421" i="19"/>
  <c r="AA421" i="19"/>
  <c r="AK502" i="19"/>
  <c r="AA502" i="19"/>
  <c r="AB502" i="19"/>
  <c r="AA447" i="19"/>
  <c r="AA335" i="19"/>
  <c r="AK335" i="19"/>
  <c r="AB84" i="19"/>
  <c r="AK84" i="19"/>
  <c r="Z280" i="19"/>
  <c r="AA168" i="19"/>
  <c r="AB168" i="19"/>
  <c r="AK168" i="19"/>
  <c r="Z253" i="19"/>
  <c r="AK113" i="19"/>
  <c r="AB529" i="19"/>
  <c r="E390" i="19"/>
  <c r="AE389" i="19"/>
  <c r="AE447" i="19"/>
  <c r="E448" i="19"/>
  <c r="F115" i="19"/>
  <c r="F59" i="19"/>
  <c r="AE475" i="19"/>
  <c r="E476" i="19"/>
  <c r="AE362" i="19"/>
  <c r="E363" i="19"/>
  <c r="F226" i="19"/>
  <c r="F310" i="19"/>
  <c r="F449" i="19"/>
  <c r="F143" i="19"/>
  <c r="E423" i="19"/>
  <c r="AE422" i="19"/>
  <c r="AE282" i="19"/>
  <c r="E283" i="19"/>
  <c r="F391" i="19"/>
  <c r="F423" i="19"/>
  <c r="F504" i="19"/>
  <c r="F86" i="19"/>
  <c r="F170" i="19"/>
  <c r="F32" i="19"/>
  <c r="F199" i="19"/>
  <c r="E336" i="19"/>
  <c r="AE335" i="19"/>
  <c r="F282" i="19"/>
  <c r="F255" i="19"/>
  <c r="F364" i="19"/>
  <c r="AE502" i="19"/>
  <c r="E503" i="19"/>
  <c r="AE529" i="19"/>
  <c r="E530" i="19"/>
  <c r="F477" i="19"/>
  <c r="F337" i="19"/>
  <c r="E310" i="19"/>
  <c r="AE309" i="19"/>
  <c r="F531" i="19"/>
  <c r="Y28" i="16"/>
  <c r="X29" i="16"/>
  <c r="Z28" i="16"/>
  <c r="A1144" i="15"/>
  <c r="B1145" i="15"/>
  <c r="A2303" i="15"/>
  <c r="B2304" i="15"/>
  <c r="A2435" i="15"/>
  <c r="B2436" i="15"/>
  <c r="A2499" i="15"/>
  <c r="B2500" i="15"/>
  <c r="B2336" i="15"/>
  <c r="A2335" i="15"/>
  <c r="A647" i="15"/>
  <c r="B648" i="15"/>
  <c r="B430" i="15"/>
  <c r="A429" i="15"/>
  <c r="B524" i="15"/>
  <c r="A523" i="15"/>
  <c r="A1794" i="15"/>
  <c r="B1795" i="15"/>
  <c r="A2240" i="15"/>
  <c r="B2241" i="15"/>
  <c r="A2467" i="15"/>
  <c r="B2468" i="15"/>
  <c r="A1328" i="15"/>
  <c r="B1329" i="15"/>
  <c r="B868" i="15"/>
  <c r="A867" i="15"/>
  <c r="A1546" i="15"/>
  <c r="B1547" i="15"/>
  <c r="B772" i="15"/>
  <c r="A771" i="15"/>
  <c r="B927" i="15"/>
  <c r="A926" i="15"/>
  <c r="A1207" i="15"/>
  <c r="B1208" i="15"/>
  <c r="A1669" i="15"/>
  <c r="B1670" i="15"/>
  <c r="A212" i="15"/>
  <c r="B213" i="15"/>
  <c r="A1639" i="15"/>
  <c r="B1640" i="15"/>
  <c r="A1607" i="15"/>
  <c r="B1608" i="15"/>
  <c r="A2016" i="15"/>
  <c r="B2017" i="15"/>
  <c r="A804" i="15"/>
  <c r="B805" i="15"/>
  <c r="A2594" i="15"/>
  <c r="B2595" i="15"/>
  <c r="A1359" i="15"/>
  <c r="B1360" i="15"/>
  <c r="B1081" i="15"/>
  <c r="A1080" i="15"/>
  <c r="A367" i="15"/>
  <c r="B368" i="15"/>
  <c r="B2048" i="15"/>
  <c r="A2047" i="15"/>
  <c r="B2564" i="15"/>
  <c r="A2563" i="15"/>
  <c r="B462" i="15"/>
  <c r="A461" i="15"/>
  <c r="A399" i="15"/>
  <c r="B400" i="15"/>
  <c r="B276" i="15"/>
  <c r="A275" i="15"/>
  <c r="A1266" i="15"/>
  <c r="B1267" i="15"/>
  <c r="B710" i="15"/>
  <c r="A709" i="15"/>
  <c r="A2403" i="15"/>
  <c r="B2404" i="15"/>
  <c r="A1112" i="15"/>
  <c r="B1113" i="15"/>
  <c r="A2755" i="15"/>
  <c r="B2756" i="15"/>
  <c r="A1392" i="15"/>
  <c r="B1393" i="15"/>
  <c r="B682" i="15"/>
  <c r="A681" i="15"/>
  <c r="A2531" i="15"/>
  <c r="B2532" i="15"/>
  <c r="A1856" i="15"/>
  <c r="B1857" i="15"/>
  <c r="B182" i="15"/>
  <c r="A181" i="15"/>
  <c r="B2080" i="15"/>
  <c r="A2079" i="15"/>
  <c r="A1955" i="15"/>
  <c r="B1956" i="15"/>
  <c r="A1176" i="15"/>
  <c r="B1177" i="15"/>
  <c r="A615" i="15"/>
  <c r="B616" i="15"/>
  <c r="A1576" i="15"/>
  <c r="B1577" i="15"/>
  <c r="B1703" i="15"/>
  <c r="A1702" i="15"/>
  <c r="B2628" i="15"/>
  <c r="A2627" i="15"/>
  <c r="A1762" i="15"/>
  <c r="B1763" i="15"/>
  <c r="A151" i="15"/>
  <c r="B152" i="15"/>
  <c r="B588" i="15"/>
  <c r="A587" i="15"/>
  <c r="B556" i="15"/>
  <c r="A555" i="15"/>
  <c r="A1484" i="15"/>
  <c r="B1485" i="15"/>
  <c r="A1452" i="15"/>
  <c r="B1453" i="15"/>
  <c r="A2691" i="15"/>
  <c r="B2692" i="15"/>
  <c r="B2208" i="15"/>
  <c r="A2207" i="15"/>
  <c r="B494" i="15"/>
  <c r="A493" i="15"/>
  <c r="B2144" i="15"/>
  <c r="A2143" i="15"/>
  <c r="A1514" i="15"/>
  <c r="B1515" i="15"/>
  <c r="A1298" i="15"/>
  <c r="B1299" i="15"/>
  <c r="B340" i="15"/>
  <c r="A339" i="15"/>
  <c r="B60" i="15"/>
  <c r="A59" i="15"/>
  <c r="B1239" i="15"/>
  <c r="A1238" i="15"/>
  <c r="A1824" i="15"/>
  <c r="B1825" i="15"/>
  <c r="B836" i="15"/>
  <c r="A835" i="15"/>
  <c r="B246" i="15"/>
  <c r="A245" i="15"/>
  <c r="A2271" i="15"/>
  <c r="B2272" i="15"/>
  <c r="B744" i="15"/>
  <c r="A743" i="15"/>
  <c r="B30" i="15"/>
  <c r="A29" i="15"/>
  <c r="A2789" i="15"/>
  <c r="B2790" i="15"/>
  <c r="B308" i="15"/>
  <c r="A307" i="15"/>
  <c r="A119" i="15"/>
  <c r="B120" i="15"/>
  <c r="B92" i="15"/>
  <c r="A91" i="15"/>
  <c r="A1917" i="15"/>
  <c r="B1918" i="15"/>
  <c r="A988" i="15"/>
  <c r="B989" i="15"/>
  <c r="A894" i="15"/>
  <c r="B895" i="15"/>
  <c r="A956" i="15"/>
  <c r="B957" i="15"/>
  <c r="A2722" i="15"/>
  <c r="B2723" i="15"/>
  <c r="A2658" i="15"/>
  <c r="B2659" i="15"/>
  <c r="A1888" i="15"/>
  <c r="B1889" i="15"/>
  <c r="A1735" i="15"/>
  <c r="B1736" i="15"/>
  <c r="A2176" i="15"/>
  <c r="B2177" i="15"/>
  <c r="A2112" i="15"/>
  <c r="B2113" i="15"/>
  <c r="A1050" i="15"/>
  <c r="B1051" i="15"/>
  <c r="A1423" i="15"/>
  <c r="B1424" i="15"/>
  <c r="B1019" i="15"/>
  <c r="A1018" i="15"/>
  <c r="A1986" i="15"/>
  <c r="B1987" i="15"/>
  <c r="A2370" i="15"/>
  <c r="B2371" i="15"/>
  <c r="AA169" i="19" l="1"/>
  <c r="AB142" i="19"/>
  <c r="AB448" i="19"/>
  <c r="Z58" i="19"/>
  <c r="AK58" i="19"/>
  <c r="Z114" i="19"/>
  <c r="AB363" i="19"/>
  <c r="AA390" i="19"/>
  <c r="AA309" i="19"/>
  <c r="AB530" i="19"/>
  <c r="AK336" i="19"/>
  <c r="AA336" i="19"/>
  <c r="AA476" i="19"/>
  <c r="AB476" i="19"/>
  <c r="AK363" i="19"/>
  <c r="AK254" i="19"/>
  <c r="AA254" i="19"/>
  <c r="Z281" i="19"/>
  <c r="AK31" i="19"/>
  <c r="Z31" i="19"/>
  <c r="AK169" i="19"/>
  <c r="AB169" i="19"/>
  <c r="Z503" i="19"/>
  <c r="Z422" i="19"/>
  <c r="Z390" i="19"/>
  <c r="AK448" i="19"/>
  <c r="AK309" i="19"/>
  <c r="Z309" i="19"/>
  <c r="AB225" i="19"/>
  <c r="AA114" i="19"/>
  <c r="AA363" i="19"/>
  <c r="Z363" i="19"/>
  <c r="AB254" i="19"/>
  <c r="AB198" i="19"/>
  <c r="AA198" i="19"/>
  <c r="AA31" i="19"/>
  <c r="Z85" i="19"/>
  <c r="AB390" i="19"/>
  <c r="AK142" i="19"/>
  <c r="AB58" i="19"/>
  <c r="AB114" i="19"/>
  <c r="AA530" i="19"/>
  <c r="Z530" i="19"/>
  <c r="AK476" i="19"/>
  <c r="Z476" i="19"/>
  <c r="Z169" i="19"/>
  <c r="AB85" i="19"/>
  <c r="AK390" i="19"/>
  <c r="AA142" i="19"/>
  <c r="Z225" i="19"/>
  <c r="AA58" i="19"/>
  <c r="AK530" i="19"/>
  <c r="Z336" i="19"/>
  <c r="AB336" i="19"/>
  <c r="Z254" i="19"/>
  <c r="AK281" i="19"/>
  <c r="AA281" i="19"/>
  <c r="AB281" i="19"/>
  <c r="AK198" i="19"/>
  <c r="Z198" i="19"/>
  <c r="AB31" i="19"/>
  <c r="AK85" i="19"/>
  <c r="AA85" i="19"/>
  <c r="AB503" i="19"/>
  <c r="AK503" i="19"/>
  <c r="AA503" i="19"/>
  <c r="AA422" i="19"/>
  <c r="AB422" i="19"/>
  <c r="AK422" i="19"/>
  <c r="Z142" i="19"/>
  <c r="AA448" i="19"/>
  <c r="Z448" i="19"/>
  <c r="AB309" i="19"/>
  <c r="AK225" i="19"/>
  <c r="AA225" i="19"/>
  <c r="AK114" i="19"/>
  <c r="AE310" i="19"/>
  <c r="E311" i="19"/>
  <c r="F200" i="19"/>
  <c r="F171" i="19"/>
  <c r="F227" i="19"/>
  <c r="F116" i="19"/>
  <c r="F532" i="19"/>
  <c r="AE503" i="19"/>
  <c r="E504" i="19"/>
  <c r="F144" i="19"/>
  <c r="AE476" i="19"/>
  <c r="E477" i="19"/>
  <c r="F60" i="19"/>
  <c r="F87" i="19"/>
  <c r="F392" i="19"/>
  <c r="AE423" i="19"/>
  <c r="E424" i="19"/>
  <c r="AE424" i="19" s="1"/>
  <c r="F450" i="19"/>
  <c r="F283" i="19"/>
  <c r="F505" i="19"/>
  <c r="F424" i="19"/>
  <c r="F311" i="19"/>
  <c r="AE390" i="19"/>
  <c r="E391" i="19"/>
  <c r="F365" i="19"/>
  <c r="AE336" i="19"/>
  <c r="E337" i="19"/>
  <c r="AE448" i="19"/>
  <c r="E449" i="19"/>
  <c r="F338" i="19"/>
  <c r="F478" i="19"/>
  <c r="AE530" i="19"/>
  <c r="E531" i="19"/>
  <c r="F6" i="19"/>
  <c r="AE283" i="19"/>
  <c r="E284" i="19"/>
  <c r="AE284" i="19" s="1"/>
  <c r="AE363" i="19"/>
  <c r="E364" i="19"/>
  <c r="Z29" i="16"/>
  <c r="X30" i="16"/>
  <c r="Y29" i="16"/>
  <c r="A1987" i="15"/>
  <c r="B1988" i="15"/>
  <c r="A2113" i="15"/>
  <c r="B2114" i="15"/>
  <c r="A1736" i="15"/>
  <c r="B1737" i="15"/>
  <c r="B990" i="15"/>
  <c r="A989" i="15"/>
  <c r="A2272" i="15"/>
  <c r="B2273" i="15"/>
  <c r="A2692" i="15"/>
  <c r="B2693" i="15"/>
  <c r="A1763" i="15"/>
  <c r="B1764" i="15"/>
  <c r="A616" i="15"/>
  <c r="B617" i="15"/>
  <c r="A1113" i="15"/>
  <c r="B1114" i="15"/>
  <c r="A2017" i="15"/>
  <c r="B2018" i="15"/>
  <c r="A1640" i="15"/>
  <c r="B1641" i="15"/>
  <c r="B1671" i="15"/>
  <c r="A1670" i="15"/>
  <c r="A1329" i="15"/>
  <c r="B1330" i="15"/>
  <c r="A2241" i="15"/>
  <c r="B2242" i="15"/>
  <c r="A648" i="15"/>
  <c r="B649" i="15"/>
  <c r="A2500" i="15"/>
  <c r="B2501" i="15"/>
  <c r="A2304" i="15"/>
  <c r="B2305" i="15"/>
  <c r="A92" i="15"/>
  <c r="B93" i="15"/>
  <c r="A308" i="15"/>
  <c r="B309" i="15"/>
  <c r="A30" i="15"/>
  <c r="B31" i="15"/>
  <c r="A836" i="15"/>
  <c r="B837" i="15"/>
  <c r="A1239" i="15"/>
  <c r="B1240" i="15"/>
  <c r="A340" i="15"/>
  <c r="B341" i="15"/>
  <c r="A494" i="15"/>
  <c r="B495" i="15"/>
  <c r="A588" i="15"/>
  <c r="B589" i="15"/>
  <c r="A1703" i="15"/>
  <c r="B1704" i="15"/>
  <c r="A182" i="15"/>
  <c r="B183" i="15"/>
  <c r="A710" i="15"/>
  <c r="B711" i="15"/>
  <c r="A276" i="15"/>
  <c r="B277" i="15"/>
  <c r="A462" i="15"/>
  <c r="B463" i="15"/>
  <c r="A2048" i="15"/>
  <c r="B2049" i="15"/>
  <c r="B1082" i="15"/>
  <c r="A1081" i="15"/>
  <c r="B928" i="15"/>
  <c r="A927" i="15"/>
  <c r="A524" i="15"/>
  <c r="B525" i="15"/>
  <c r="A1424" i="15"/>
  <c r="B1425" i="15"/>
  <c r="A2659" i="15"/>
  <c r="B2660" i="15"/>
  <c r="A1515" i="15"/>
  <c r="B1516" i="15"/>
  <c r="A1956" i="15"/>
  <c r="B1957" i="15"/>
  <c r="A1393" i="15"/>
  <c r="B1394" i="15"/>
  <c r="A2371" i="15"/>
  <c r="B2372" i="15"/>
  <c r="B1052" i="15"/>
  <c r="A1051" i="15"/>
  <c r="A2177" i="15"/>
  <c r="B2178" i="15"/>
  <c r="A1889" i="15"/>
  <c r="B1890" i="15"/>
  <c r="A2723" i="15"/>
  <c r="B2724" i="15"/>
  <c r="B896" i="15"/>
  <c r="A895" i="15"/>
  <c r="A1918" i="15"/>
  <c r="B1919" i="15"/>
  <c r="A120" i="15"/>
  <c r="B121" i="15"/>
  <c r="A2790" i="15"/>
  <c r="B2791" i="15"/>
  <c r="A1825" i="15"/>
  <c r="B1826" i="15"/>
  <c r="A1299" i="15"/>
  <c r="B1300" i="15"/>
  <c r="A1453" i="15"/>
  <c r="B1454" i="15"/>
  <c r="A152" i="15"/>
  <c r="B153" i="15"/>
  <c r="A1577" i="15"/>
  <c r="B1578" i="15"/>
  <c r="A1177" i="15"/>
  <c r="B1178" i="15"/>
  <c r="A1857" i="15"/>
  <c r="B1858" i="15"/>
  <c r="A2756" i="15"/>
  <c r="B2757" i="15"/>
  <c r="A2404" i="15"/>
  <c r="B2405" i="15"/>
  <c r="A1267" i="15"/>
  <c r="B1268" i="15"/>
  <c r="A400" i="15"/>
  <c r="B401" i="15"/>
  <c r="A368" i="15"/>
  <c r="B369" i="15"/>
  <c r="A1360" i="15"/>
  <c r="B1361" i="15"/>
  <c r="B806" i="15"/>
  <c r="A805" i="15"/>
  <c r="A1608" i="15"/>
  <c r="B1609" i="15"/>
  <c r="B214" i="15"/>
  <c r="A213" i="15"/>
  <c r="A1208" i="15"/>
  <c r="B1209" i="15"/>
  <c r="A2468" i="15"/>
  <c r="B2469" i="15"/>
  <c r="A1795" i="15"/>
  <c r="B1796" i="15"/>
  <c r="A2436" i="15"/>
  <c r="B2437" i="15"/>
  <c r="A1145" i="15"/>
  <c r="B1146" i="15"/>
  <c r="B958" i="15"/>
  <c r="A957" i="15"/>
  <c r="A1485" i="15"/>
  <c r="B1486" i="15"/>
  <c r="A2532" i="15"/>
  <c r="B2533" i="15"/>
  <c r="A2595" i="15"/>
  <c r="B2596" i="15"/>
  <c r="A1547" i="15"/>
  <c r="B1548" i="15"/>
  <c r="B1020" i="15"/>
  <c r="A1019" i="15"/>
  <c r="A744" i="15"/>
  <c r="B745" i="15"/>
  <c r="A246" i="15"/>
  <c r="B247" i="15"/>
  <c r="A60" i="15"/>
  <c r="B61" i="15"/>
  <c r="A2144" i="15"/>
  <c r="B2145" i="15"/>
  <c r="A2208" i="15"/>
  <c r="B2209" i="15"/>
  <c r="A556" i="15"/>
  <c r="B557" i="15"/>
  <c r="A2628" i="15"/>
  <c r="B2629" i="15"/>
  <c r="A2080" i="15"/>
  <c r="B2081" i="15"/>
  <c r="A682" i="15"/>
  <c r="B683" i="15"/>
  <c r="A2564" i="15"/>
  <c r="B2565" i="15"/>
  <c r="A772" i="15"/>
  <c r="B773" i="15"/>
  <c r="B869" i="15"/>
  <c r="A868" i="15"/>
  <c r="A430" i="15"/>
  <c r="B431" i="15"/>
  <c r="A2336" i="15"/>
  <c r="B2337" i="15"/>
  <c r="AB310" i="19" l="1"/>
  <c r="AA282" i="19"/>
  <c r="Z391" i="19"/>
  <c r="AK531" i="19"/>
  <c r="AB115" i="19"/>
  <c r="AB199" i="19"/>
  <c r="AK199" i="19"/>
  <c r="Z477" i="19"/>
  <c r="AA337" i="19"/>
  <c r="AK255" i="19"/>
  <c r="Z364" i="19"/>
  <c r="Z504" i="19"/>
  <c r="AA391" i="19"/>
  <c r="AA59" i="19"/>
  <c r="Z59" i="19"/>
  <c r="AA143" i="19"/>
  <c r="AA115" i="19"/>
  <c r="Z32" i="19"/>
  <c r="AK477" i="19"/>
  <c r="AB477" i="19"/>
  <c r="AA477" i="19"/>
  <c r="AB337" i="19"/>
  <c r="AK364" i="19"/>
  <c r="AA364" i="19"/>
  <c r="Z310" i="19"/>
  <c r="Z423" i="19"/>
  <c r="AK504" i="19"/>
  <c r="AB504" i="19"/>
  <c r="AK282" i="19"/>
  <c r="AB86" i="19"/>
  <c r="AB59" i="19"/>
  <c r="AK59" i="19"/>
  <c r="Z143" i="19"/>
  <c r="AA226" i="19"/>
  <c r="AB170" i="19"/>
  <c r="AK170" i="19"/>
  <c r="AA199" i="19"/>
  <c r="AA32" i="19"/>
  <c r="AB255" i="19"/>
  <c r="AB282" i="19"/>
  <c r="AK449" i="19"/>
  <c r="AK86" i="19"/>
  <c r="AA531" i="19"/>
  <c r="Z337" i="19"/>
  <c r="AA255" i="19"/>
  <c r="AK423" i="19"/>
  <c r="AB391" i="19"/>
  <c r="AA86" i="19"/>
  <c r="AB531" i="19"/>
  <c r="Z170" i="19"/>
  <c r="AB32" i="19"/>
  <c r="AK32" i="19"/>
  <c r="AK337" i="19"/>
  <c r="Z255" i="19"/>
  <c r="AB364" i="19"/>
  <c r="AK310" i="19"/>
  <c r="AA310" i="19"/>
  <c r="AB423" i="19"/>
  <c r="AA423" i="19"/>
  <c r="AA504" i="19"/>
  <c r="Z282" i="19"/>
  <c r="Z449" i="19"/>
  <c r="AB449" i="19"/>
  <c r="AA449" i="19"/>
  <c r="AK391" i="19"/>
  <c r="Z86" i="19"/>
  <c r="AB143" i="19"/>
  <c r="AK143" i="19"/>
  <c r="Z531" i="19"/>
  <c r="AK115" i="19"/>
  <c r="Z115" i="19"/>
  <c r="Z226" i="19"/>
  <c r="AB226" i="19"/>
  <c r="AK226" i="19"/>
  <c r="AA170" i="19"/>
  <c r="Z199" i="19"/>
  <c r="AE364" i="19"/>
  <c r="E365" i="19"/>
  <c r="F312" i="19"/>
  <c r="F451" i="19"/>
  <c r="F228" i="19"/>
  <c r="E338" i="19"/>
  <c r="AE337" i="19"/>
  <c r="F88" i="19"/>
  <c r="F533" i="19"/>
  <c r="E312" i="19"/>
  <c r="AE312" i="19" s="1"/>
  <c r="AE311" i="19"/>
  <c r="E392" i="19"/>
  <c r="AE391" i="19"/>
  <c r="F506" i="19"/>
  <c r="AE477" i="19"/>
  <c r="E478" i="19"/>
  <c r="F339" i="19"/>
  <c r="F284" i="19"/>
  <c r="AE504" i="19"/>
  <c r="E505" i="19"/>
  <c r="AE531" i="19"/>
  <c r="E532" i="19"/>
  <c r="F479" i="19"/>
  <c r="AE449" i="19"/>
  <c r="E450" i="19"/>
  <c r="F366" i="19"/>
  <c r="F393" i="19"/>
  <c r="F172" i="19"/>
  <c r="Y30" i="16"/>
  <c r="Z30" i="16"/>
  <c r="B774" i="15"/>
  <c r="A773" i="15"/>
  <c r="A2629" i="15"/>
  <c r="B2630" i="15"/>
  <c r="B746" i="15"/>
  <c r="A746" i="15" s="1"/>
  <c r="A745" i="15"/>
  <c r="A369" i="15"/>
  <c r="B370" i="15"/>
  <c r="A1178" i="15"/>
  <c r="B1179" i="15"/>
  <c r="B154" i="15"/>
  <c r="A153" i="15"/>
  <c r="B1301" i="15"/>
  <c r="A1300" i="15"/>
  <c r="B2792" i="15"/>
  <c r="A2791" i="15"/>
  <c r="B1920" i="15"/>
  <c r="A1919" i="15"/>
  <c r="A2724" i="15"/>
  <c r="B2725" i="15"/>
  <c r="A2178" i="15"/>
  <c r="B2179" i="15"/>
  <c r="A2372" i="15"/>
  <c r="B2373" i="15"/>
  <c r="B1958" i="15"/>
  <c r="A1957" i="15"/>
  <c r="A2660" i="15"/>
  <c r="B2661" i="15"/>
  <c r="B526" i="15"/>
  <c r="A525" i="15"/>
  <c r="A463" i="15"/>
  <c r="B464" i="15"/>
  <c r="B712" i="15"/>
  <c r="A711" i="15"/>
  <c r="A1704" i="15"/>
  <c r="B1705" i="15"/>
  <c r="A495" i="15"/>
  <c r="B496" i="15"/>
  <c r="A1240" i="15"/>
  <c r="B1241" i="15"/>
  <c r="A31" i="15"/>
  <c r="B32" i="15"/>
  <c r="B94" i="15"/>
  <c r="A93" i="15"/>
  <c r="A2501" i="15"/>
  <c r="B2502" i="15"/>
  <c r="A2242" i="15"/>
  <c r="B2243" i="15"/>
  <c r="A2018" i="15"/>
  <c r="B2019" i="15"/>
  <c r="A617" i="15"/>
  <c r="B618" i="15"/>
  <c r="A2693" i="15"/>
  <c r="B2694" i="15"/>
  <c r="A2114" i="15"/>
  <c r="B2115" i="15"/>
  <c r="A958" i="15"/>
  <c r="B959" i="15"/>
  <c r="A214" i="15"/>
  <c r="B215" i="15"/>
  <c r="B807" i="15"/>
  <c r="A806" i="15"/>
  <c r="A1082" i="15"/>
  <c r="B1083" i="15"/>
  <c r="A1671" i="15"/>
  <c r="B1672" i="15"/>
  <c r="B991" i="15"/>
  <c r="A990" i="15"/>
  <c r="B684" i="15"/>
  <c r="A684" i="15" s="1"/>
  <c r="A683" i="15"/>
  <c r="B62" i="15"/>
  <c r="A61" i="15"/>
  <c r="B1549" i="15"/>
  <c r="A1548" i="15"/>
  <c r="A2437" i="15"/>
  <c r="B2438" i="15"/>
  <c r="A2757" i="15"/>
  <c r="B2758" i="15"/>
  <c r="B2338" i="15"/>
  <c r="A2337" i="15"/>
  <c r="B2566" i="15"/>
  <c r="A2565" i="15"/>
  <c r="A2081" i="15"/>
  <c r="B2082" i="15"/>
  <c r="B558" i="15"/>
  <c r="A557" i="15"/>
  <c r="A2145" i="15"/>
  <c r="B2146" i="15"/>
  <c r="A247" i="15"/>
  <c r="B248" i="15"/>
  <c r="A2596" i="15"/>
  <c r="B2597" i="15"/>
  <c r="B1487" i="15"/>
  <c r="A1486" i="15"/>
  <c r="A1146" i="15"/>
  <c r="B1147" i="15"/>
  <c r="B1797" i="15"/>
  <c r="A1796" i="15"/>
  <c r="A1209" i="15"/>
  <c r="B1210" i="15"/>
  <c r="A1609" i="15"/>
  <c r="B1610" i="15"/>
  <c r="A1361" i="15"/>
  <c r="B1362" i="15"/>
  <c r="A401" i="15"/>
  <c r="B402" i="15"/>
  <c r="A2405" i="15"/>
  <c r="B2406" i="15"/>
  <c r="B1859" i="15"/>
  <c r="A1858" i="15"/>
  <c r="A1578" i="15"/>
  <c r="B1579" i="15"/>
  <c r="B1455" i="15"/>
  <c r="A1454" i="15"/>
  <c r="A1826" i="15"/>
  <c r="B1827" i="15"/>
  <c r="A121" i="15"/>
  <c r="B122" i="15"/>
  <c r="A1890" i="15"/>
  <c r="B1891" i="15"/>
  <c r="A1394" i="15"/>
  <c r="B1395" i="15"/>
  <c r="A1516" i="15"/>
  <c r="B1517" i="15"/>
  <c r="A1425" i="15"/>
  <c r="B1426" i="15"/>
  <c r="A2049" i="15"/>
  <c r="B2050" i="15"/>
  <c r="B278" i="15"/>
  <c r="A277" i="15"/>
  <c r="A183" i="15"/>
  <c r="B184" i="15"/>
  <c r="B590" i="15"/>
  <c r="A589" i="15"/>
  <c r="B342" i="15"/>
  <c r="A341" i="15"/>
  <c r="B838" i="15"/>
  <c r="A837" i="15"/>
  <c r="B310" i="15"/>
  <c r="A309" i="15"/>
  <c r="A2305" i="15"/>
  <c r="B2306" i="15"/>
  <c r="A649" i="15"/>
  <c r="B650" i="15"/>
  <c r="A1330" i="15"/>
  <c r="B1331" i="15"/>
  <c r="A1641" i="15"/>
  <c r="B1642" i="15"/>
  <c r="A1114" i="15"/>
  <c r="B1115" i="15"/>
  <c r="B1765" i="15"/>
  <c r="A1764" i="15"/>
  <c r="A2273" i="15"/>
  <c r="B2274" i="15"/>
  <c r="A1737" i="15"/>
  <c r="B1738" i="15"/>
  <c r="A1738" i="15" s="1"/>
  <c r="A1988" i="15"/>
  <c r="B1989" i="15"/>
  <c r="A431" i="15"/>
  <c r="B432" i="15"/>
  <c r="A2209" i="15"/>
  <c r="B2210" i="15"/>
  <c r="A2533" i="15"/>
  <c r="B2534" i="15"/>
  <c r="A2469" i="15"/>
  <c r="B2470" i="15"/>
  <c r="B1269" i="15"/>
  <c r="A1268" i="15"/>
  <c r="B870" i="15"/>
  <c r="A870" i="15" s="1"/>
  <c r="A869" i="15"/>
  <c r="A1020" i="15"/>
  <c r="B1021" i="15"/>
  <c r="B897" i="15"/>
  <c r="A896" i="15"/>
  <c r="B1053" i="15"/>
  <c r="A1052" i="15"/>
  <c r="A928" i="15"/>
  <c r="B929" i="15"/>
  <c r="Z171" i="19" l="1"/>
  <c r="AB60" i="19"/>
  <c r="Z87" i="19"/>
  <c r="AK311" i="19"/>
  <c r="AK171" i="19"/>
  <c r="AA144" i="19"/>
  <c r="Z424" i="19"/>
  <c r="AK200" i="19"/>
  <c r="AK87" i="19"/>
  <c r="AA227" i="19"/>
  <c r="AA116" i="19"/>
  <c r="AA450" i="19"/>
  <c r="Z450" i="19"/>
  <c r="AB311" i="19"/>
  <c r="AA171" i="19"/>
  <c r="AA60" i="19"/>
  <c r="AK392" i="19"/>
  <c r="AA392" i="19"/>
  <c r="AA365" i="19"/>
  <c r="AB365" i="19"/>
  <c r="AK478" i="19"/>
  <c r="Z478" i="19"/>
  <c r="AK283" i="19"/>
  <c r="AA283" i="19"/>
  <c r="AB283" i="19"/>
  <c r="AK338" i="19"/>
  <c r="Z144" i="19"/>
  <c r="Z505" i="19"/>
  <c r="AB424" i="19"/>
  <c r="AK424" i="19"/>
  <c r="AA532" i="19"/>
  <c r="Z532" i="19"/>
  <c r="AA87" i="19"/>
  <c r="AA6" i="19"/>
  <c r="AK6" i="19"/>
  <c r="Z116" i="19"/>
  <c r="AK450" i="19"/>
  <c r="AB450" i="19"/>
  <c r="AA338" i="19"/>
  <c r="AB200" i="19"/>
  <c r="AK532" i="19"/>
  <c r="AK227" i="19"/>
  <c r="Z227" i="19"/>
  <c r="AK116" i="19"/>
  <c r="Z311" i="19"/>
  <c r="AB171" i="19"/>
  <c r="Z392" i="19"/>
  <c r="Z365" i="19"/>
  <c r="Z283" i="19"/>
  <c r="AK144" i="19"/>
  <c r="AA200" i="19"/>
  <c r="AB87" i="19"/>
  <c r="Z6" i="19"/>
  <c r="AB227" i="19"/>
  <c r="AK60" i="19"/>
  <c r="Z60" i="19"/>
  <c r="AB392" i="19"/>
  <c r="AK365" i="19"/>
  <c r="AA478" i="19"/>
  <c r="AB478" i="19"/>
  <c r="AB338" i="19"/>
  <c r="Z338" i="19"/>
  <c r="AB144" i="19"/>
  <c r="AB505" i="19"/>
  <c r="AK505" i="19"/>
  <c r="AA505" i="19"/>
  <c r="AA424" i="19"/>
  <c r="Z200" i="19"/>
  <c r="AB532" i="19"/>
  <c r="AB6" i="19"/>
  <c r="AB116" i="19"/>
  <c r="AA311" i="19"/>
  <c r="F480" i="19"/>
  <c r="AE478" i="19"/>
  <c r="E479" i="19"/>
  <c r="F452" i="19"/>
  <c r="F340" i="19"/>
  <c r="AE505" i="19"/>
  <c r="E506" i="19"/>
  <c r="E366" i="19"/>
  <c r="AE365" i="19"/>
  <c r="AE532" i="19"/>
  <c r="E533" i="19"/>
  <c r="F507" i="19"/>
  <c r="AE392" i="19"/>
  <c r="E393" i="19"/>
  <c r="AE338" i="19"/>
  <c r="E339" i="19"/>
  <c r="F367" i="19"/>
  <c r="F394" i="19"/>
  <c r="AE450" i="19"/>
  <c r="E451" i="19"/>
  <c r="F534" i="19"/>
  <c r="B1054" i="15"/>
  <c r="A1053" i="15"/>
  <c r="A1765" i="15"/>
  <c r="B1766" i="15"/>
  <c r="A310" i="15"/>
  <c r="B311" i="15"/>
  <c r="A62" i="15"/>
  <c r="B63" i="15"/>
  <c r="B1022" i="15"/>
  <c r="A1021" i="15"/>
  <c r="A2534" i="15"/>
  <c r="B2535" i="15"/>
  <c r="A432" i="15"/>
  <c r="B433" i="15"/>
  <c r="A1642" i="15"/>
  <c r="B1643" i="15"/>
  <c r="A650" i="15"/>
  <c r="B651" i="15"/>
  <c r="A184" i="15"/>
  <c r="B185" i="15"/>
  <c r="A2050" i="15"/>
  <c r="B2051" i="15"/>
  <c r="A1517" i="15"/>
  <c r="B1518" i="15"/>
  <c r="A1891" i="15"/>
  <c r="B1892" i="15"/>
  <c r="A1827" i="15"/>
  <c r="B1828" i="15"/>
  <c r="A1579" i="15"/>
  <c r="B1580" i="15"/>
  <c r="A2406" i="15"/>
  <c r="B2407" i="15"/>
  <c r="A1362" i="15"/>
  <c r="B1363" i="15"/>
  <c r="A1210" i="15"/>
  <c r="B1211" i="15"/>
  <c r="A1211" i="15" s="1"/>
  <c r="A1147" i="15"/>
  <c r="B1148" i="15"/>
  <c r="B2598" i="15"/>
  <c r="A2597" i="15"/>
  <c r="A2146" i="15"/>
  <c r="B2147" i="15"/>
  <c r="A2082" i="15"/>
  <c r="B2083" i="15"/>
  <c r="A2438" i="15"/>
  <c r="B2439" i="15"/>
  <c r="B1084" i="15"/>
  <c r="A1083" i="15"/>
  <c r="A215" i="15"/>
  <c r="B216" i="15"/>
  <c r="A2115" i="15"/>
  <c r="B2116" i="15"/>
  <c r="A618" i="15"/>
  <c r="B619" i="15"/>
  <c r="B2244" i="15"/>
  <c r="A2243" i="15"/>
  <c r="A1241" i="15"/>
  <c r="B1242" i="15"/>
  <c r="A1242" i="15" s="1"/>
  <c r="A1705" i="15"/>
  <c r="B1706" i="15"/>
  <c r="A464" i="15"/>
  <c r="B465" i="15"/>
  <c r="A2661" i="15"/>
  <c r="B2662" i="15"/>
  <c r="A2373" i="15"/>
  <c r="B2374" i="15"/>
  <c r="A2725" i="15"/>
  <c r="B2726" i="15"/>
  <c r="A370" i="15"/>
  <c r="B371" i="15"/>
  <c r="A2630" i="15"/>
  <c r="B2631" i="15"/>
  <c r="A342" i="15"/>
  <c r="B343" i="15"/>
  <c r="A343" i="15" s="1"/>
  <c r="B992" i="15"/>
  <c r="A991" i="15"/>
  <c r="A154" i="15"/>
  <c r="B155" i="15"/>
  <c r="B930" i="15"/>
  <c r="A929" i="15"/>
  <c r="A2470" i="15"/>
  <c r="B2471" i="15"/>
  <c r="A2210" i="15"/>
  <c r="B2211" i="15"/>
  <c r="A1989" i="15"/>
  <c r="B1990" i="15"/>
  <c r="A2274" i="15"/>
  <c r="B2275" i="15"/>
  <c r="A1115" i="15"/>
  <c r="B1116" i="15"/>
  <c r="A1331" i="15"/>
  <c r="B1332" i="15"/>
  <c r="A2306" i="15"/>
  <c r="B2307" i="15"/>
  <c r="A1426" i="15"/>
  <c r="B1427" i="15"/>
  <c r="A1395" i="15"/>
  <c r="B1396" i="15"/>
  <c r="A122" i="15"/>
  <c r="B123" i="15"/>
  <c r="A402" i="15"/>
  <c r="B403" i="15"/>
  <c r="A1610" i="15"/>
  <c r="B1611" i="15"/>
  <c r="A248" i="15"/>
  <c r="B249" i="15"/>
  <c r="A2758" i="15"/>
  <c r="B2759" i="15"/>
  <c r="A1672" i="15"/>
  <c r="B1673" i="15"/>
  <c r="B960" i="15"/>
  <c r="A959" i="15"/>
  <c r="A2694" i="15"/>
  <c r="B2695" i="15"/>
  <c r="A2019" i="15"/>
  <c r="B2020" i="15"/>
  <c r="A2502" i="15"/>
  <c r="B2503" i="15"/>
  <c r="A32" i="15"/>
  <c r="B33" i="15"/>
  <c r="A33" i="15" s="1"/>
  <c r="A496" i="15"/>
  <c r="B497" i="15"/>
  <c r="A2179" i="15"/>
  <c r="B2180" i="15"/>
  <c r="A1179" i="15"/>
  <c r="B1180" i="15"/>
  <c r="A1180" i="15" s="1"/>
  <c r="A1269" i="15"/>
  <c r="B1270" i="15"/>
  <c r="A2338" i="15"/>
  <c r="B2339" i="15"/>
  <c r="A94" i="15"/>
  <c r="B95" i="15"/>
  <c r="A95" i="15" s="1"/>
  <c r="A2792" i="15"/>
  <c r="B2793" i="15"/>
  <c r="B898" i="15"/>
  <c r="A897" i="15"/>
  <c r="B839" i="15"/>
  <c r="A839" i="15" s="1"/>
  <c r="A838" i="15"/>
  <c r="A590" i="15"/>
  <c r="B591" i="15"/>
  <c r="A591" i="15" s="1"/>
  <c r="A278" i="15"/>
  <c r="B279" i="15"/>
  <c r="A1455" i="15"/>
  <c r="B1456" i="15"/>
  <c r="A1859" i="15"/>
  <c r="B1860" i="15"/>
  <c r="A1797" i="15"/>
  <c r="B1798" i="15"/>
  <c r="A1487" i="15"/>
  <c r="B1488" i="15"/>
  <c r="A558" i="15"/>
  <c r="B559" i="15"/>
  <c r="A2566" i="15"/>
  <c r="B2567" i="15"/>
  <c r="A1549" i="15"/>
  <c r="B1550" i="15"/>
  <c r="B808" i="15"/>
  <c r="A808" i="15" s="1"/>
  <c r="A807" i="15"/>
  <c r="A712" i="15"/>
  <c r="B713" i="15"/>
  <c r="A526" i="15"/>
  <c r="B527" i="15"/>
  <c r="A1958" i="15"/>
  <c r="B1959" i="15"/>
  <c r="A1959" i="15" s="1"/>
  <c r="A1920" i="15"/>
  <c r="B1921" i="15"/>
  <c r="A1301" i="15"/>
  <c r="B1302" i="15"/>
  <c r="A774" i="15"/>
  <c r="B775" i="15"/>
  <c r="AA533" i="19" l="1"/>
  <c r="AA393" i="19"/>
  <c r="AB366" i="19"/>
  <c r="AK506" i="19"/>
  <c r="AA172" i="19"/>
  <c r="AB228" i="19"/>
  <c r="AA339" i="19"/>
  <c r="AK339" i="19"/>
  <c r="Z506" i="19"/>
  <c r="AB312" i="19"/>
  <c r="AB451" i="19"/>
  <c r="Z479" i="19"/>
  <c r="Z284" i="19"/>
  <c r="AK393" i="19"/>
  <c r="AK366" i="19"/>
  <c r="AA366" i="19"/>
  <c r="AB506" i="19"/>
  <c r="AB88" i="19"/>
  <c r="AK88" i="19"/>
  <c r="AB172" i="19"/>
  <c r="AK172" i="19"/>
  <c r="AA228" i="19"/>
  <c r="Z339" i="19"/>
  <c r="Z451" i="19"/>
  <c r="AK479" i="19"/>
  <c r="AB479" i="19"/>
  <c r="AA479" i="19"/>
  <c r="AK533" i="19"/>
  <c r="AB393" i="19"/>
  <c r="AK312" i="19"/>
  <c r="AA312" i="19"/>
  <c r="AK228" i="19"/>
  <c r="AK451" i="19"/>
  <c r="AB533" i="19"/>
  <c r="AK284" i="19"/>
  <c r="Z366" i="19"/>
  <c r="AA88" i="19"/>
  <c r="Z88" i="19"/>
  <c r="Z172" i="19"/>
  <c r="AA451" i="19"/>
  <c r="Z533" i="19"/>
  <c r="AB284" i="19"/>
  <c r="AA284" i="19"/>
  <c r="Z393" i="19"/>
  <c r="AA506" i="19"/>
  <c r="Z312" i="19"/>
  <c r="Z228" i="19"/>
  <c r="AB339" i="19"/>
  <c r="F535" i="19"/>
  <c r="E394" i="19"/>
  <c r="AE393" i="19"/>
  <c r="AE366" i="19"/>
  <c r="E367" i="19"/>
  <c r="AE451" i="19"/>
  <c r="E452" i="19"/>
  <c r="AE452" i="19" s="1"/>
  <c r="E340" i="19"/>
  <c r="AE340" i="19" s="1"/>
  <c r="AE339" i="19"/>
  <c r="F508" i="19"/>
  <c r="F395" i="19"/>
  <c r="F368" i="19"/>
  <c r="AE533" i="19"/>
  <c r="E534" i="19"/>
  <c r="AE506" i="19"/>
  <c r="E507" i="19"/>
  <c r="AE479" i="19"/>
  <c r="E480" i="19"/>
  <c r="AE480" i="19" s="1"/>
  <c r="A898" i="15"/>
  <c r="B899" i="15"/>
  <c r="A960" i="15"/>
  <c r="B961" i="15"/>
  <c r="A992" i="15"/>
  <c r="B993" i="15"/>
  <c r="A2244" i="15"/>
  <c r="B2245" i="15"/>
  <c r="B1303" i="15"/>
  <c r="A1302" i="15"/>
  <c r="B714" i="15"/>
  <c r="A713" i="15"/>
  <c r="B1551" i="15"/>
  <c r="A1550" i="15"/>
  <c r="A559" i="15"/>
  <c r="B560" i="15"/>
  <c r="A560" i="15" s="1"/>
  <c r="B1799" i="15"/>
  <c r="A1798" i="15"/>
  <c r="A1456" i="15"/>
  <c r="B1457" i="15"/>
  <c r="B1271" i="15"/>
  <c r="A1270" i="15"/>
  <c r="A2180" i="15"/>
  <c r="B2181" i="15"/>
  <c r="A2020" i="15"/>
  <c r="B2021" i="15"/>
  <c r="B2760" i="15"/>
  <c r="A2759" i="15"/>
  <c r="A1611" i="15"/>
  <c r="B1612" i="15"/>
  <c r="B124" i="15"/>
  <c r="A123" i="15"/>
  <c r="A1427" i="15"/>
  <c r="B1428" i="15"/>
  <c r="A1428" i="15" s="1"/>
  <c r="B1333" i="15"/>
  <c r="A1332" i="15"/>
  <c r="B2276" i="15"/>
  <c r="A2275" i="15"/>
  <c r="A2211" i="15"/>
  <c r="B2212" i="15"/>
  <c r="B2632" i="15"/>
  <c r="A2631" i="15"/>
  <c r="A2726" i="15"/>
  <c r="B2727" i="15"/>
  <c r="A2662" i="15"/>
  <c r="B2663" i="15"/>
  <c r="A1706" i="15"/>
  <c r="B1707" i="15"/>
  <c r="A1707" i="15" s="1"/>
  <c r="A2116" i="15"/>
  <c r="B2117" i="15"/>
  <c r="A2083" i="15"/>
  <c r="B2084" i="15"/>
  <c r="B2408" i="15"/>
  <c r="A2407" i="15"/>
  <c r="B1829" i="15"/>
  <c r="A1828" i="15"/>
  <c r="B1519" i="15"/>
  <c r="A1518" i="15"/>
  <c r="A185" i="15"/>
  <c r="B186" i="15"/>
  <c r="A1643" i="15"/>
  <c r="B1644" i="15"/>
  <c r="B2536" i="15"/>
  <c r="A2535" i="15"/>
  <c r="A63" i="15"/>
  <c r="B64" i="15"/>
  <c r="A64" i="15" s="1"/>
  <c r="B1767" i="15"/>
  <c r="A1766" i="15"/>
  <c r="A930" i="15"/>
  <c r="B931" i="15"/>
  <c r="A2598" i="15"/>
  <c r="B2599" i="15"/>
  <c r="B776" i="15"/>
  <c r="A775" i="15"/>
  <c r="A1921" i="15"/>
  <c r="B1922" i="15"/>
  <c r="A527" i="15"/>
  <c r="B528" i="15"/>
  <c r="B2568" i="15"/>
  <c r="A2567" i="15"/>
  <c r="A1488" i="15"/>
  <c r="B1489" i="15"/>
  <c r="B1861" i="15"/>
  <c r="A1860" i="15"/>
  <c r="A279" i="15"/>
  <c r="B280" i="15"/>
  <c r="B2794" i="15"/>
  <c r="A2793" i="15"/>
  <c r="A2339" i="15"/>
  <c r="B2340" i="15"/>
  <c r="A497" i="15"/>
  <c r="B498" i="15"/>
  <c r="A498" i="15" s="1"/>
  <c r="B2504" i="15"/>
  <c r="A2503" i="15"/>
  <c r="B2696" i="15"/>
  <c r="A2695" i="15"/>
  <c r="A1673" i="15"/>
  <c r="B1674" i="15"/>
  <c r="B250" i="15"/>
  <c r="A250" i="15" s="1"/>
  <c r="A249" i="15"/>
  <c r="B404" i="15"/>
  <c r="A403" i="15"/>
  <c r="A1396" i="15"/>
  <c r="B1397" i="15"/>
  <c r="A1397" i="15" s="1"/>
  <c r="B2308" i="15"/>
  <c r="A2307" i="15"/>
  <c r="B1117" i="15"/>
  <c r="A1116" i="15"/>
  <c r="A1990" i="15"/>
  <c r="B1991" i="15"/>
  <c r="A1991" i="15" s="1"/>
  <c r="B2472" i="15"/>
  <c r="A2471" i="15"/>
  <c r="B156" i="15"/>
  <c r="A155" i="15"/>
  <c r="B372" i="15"/>
  <c r="A371" i="15"/>
  <c r="A2374" i="15"/>
  <c r="B2375" i="15"/>
  <c r="A2375" i="15" s="1"/>
  <c r="A465" i="15"/>
  <c r="B466" i="15"/>
  <c r="B620" i="15"/>
  <c r="A619" i="15"/>
  <c r="A216" i="15"/>
  <c r="B217" i="15"/>
  <c r="B2440" i="15"/>
  <c r="A2439" i="15"/>
  <c r="A2147" i="15"/>
  <c r="B2148" i="15"/>
  <c r="B1149" i="15"/>
  <c r="A1149" i="15" s="1"/>
  <c r="A1148" i="15"/>
  <c r="A1363" i="15"/>
  <c r="B1364" i="15"/>
  <c r="B1581" i="15"/>
  <c r="A1580" i="15"/>
  <c r="A1892" i="15"/>
  <c r="B1893" i="15"/>
  <c r="A1893" i="15" s="1"/>
  <c r="A2051" i="15"/>
  <c r="B2052" i="15"/>
  <c r="B652" i="15"/>
  <c r="A651" i="15"/>
  <c r="A433" i="15"/>
  <c r="B434" i="15"/>
  <c r="A311" i="15"/>
  <c r="B312" i="15"/>
  <c r="A312" i="15" s="1"/>
  <c r="A1084" i="15"/>
  <c r="B1085" i="15"/>
  <c r="B1023" i="15"/>
  <c r="A1022" i="15"/>
  <c r="A1054" i="15"/>
  <c r="B1055" i="15"/>
  <c r="AA480" i="19" l="1"/>
  <c r="Z480" i="19"/>
  <c r="AA394" i="19"/>
  <c r="Z340" i="19"/>
  <c r="Z507" i="19"/>
  <c r="AB452" i="19"/>
  <c r="AA534" i="19"/>
  <c r="AK534" i="19"/>
  <c r="Z367" i="19"/>
  <c r="Z394" i="19"/>
  <c r="AB340" i="19"/>
  <c r="AB507" i="19"/>
  <c r="AK507" i="19"/>
  <c r="AA507" i="19"/>
  <c r="AB367" i="19"/>
  <c r="AK452" i="19"/>
  <c r="Z534" i="19"/>
  <c r="AK394" i="19"/>
  <c r="AA452" i="19"/>
  <c r="AB480" i="19"/>
  <c r="AA367" i="19"/>
  <c r="AK480" i="19"/>
  <c r="AK367" i="19"/>
  <c r="AB394" i="19"/>
  <c r="AK340" i="19"/>
  <c r="AA340" i="19"/>
  <c r="Z452" i="19"/>
  <c r="AB534" i="19"/>
  <c r="AE394" i="19"/>
  <c r="E395" i="19"/>
  <c r="E368" i="19"/>
  <c r="AE368" i="19" s="1"/>
  <c r="AE367" i="19"/>
  <c r="E535" i="19"/>
  <c r="AE534" i="19"/>
  <c r="AE507" i="19"/>
  <c r="E508" i="19"/>
  <c r="AE508" i="19" s="1"/>
  <c r="F396" i="19"/>
  <c r="F536" i="19"/>
  <c r="A372" i="15"/>
  <c r="B373" i="15"/>
  <c r="A2568" i="15"/>
  <c r="B2569" i="15"/>
  <c r="A1767" i="15"/>
  <c r="B1768" i="15"/>
  <c r="A1829" i="15"/>
  <c r="B1830" i="15"/>
  <c r="B1365" i="15"/>
  <c r="A1364" i="15"/>
  <c r="A2148" i="15"/>
  <c r="B2149" i="15"/>
  <c r="A217" i="15"/>
  <c r="B218" i="15"/>
  <c r="A466" i="15"/>
  <c r="B467" i="15"/>
  <c r="A467" i="15" s="1"/>
  <c r="A1922" i="15"/>
  <c r="B1923" i="15"/>
  <c r="B2600" i="15"/>
  <c r="A2599" i="15"/>
  <c r="A186" i="15"/>
  <c r="B187" i="15"/>
  <c r="A2084" i="15"/>
  <c r="B2085" i="15"/>
  <c r="B2728" i="15"/>
  <c r="A2727" i="15"/>
  <c r="A2212" i="15"/>
  <c r="B2213" i="15"/>
  <c r="B2182" i="15"/>
  <c r="A2181" i="15"/>
  <c r="A1457" i="15"/>
  <c r="B1458" i="15"/>
  <c r="B2246" i="15"/>
  <c r="A2245" i="15"/>
  <c r="B962" i="15"/>
  <c r="A961" i="15"/>
  <c r="A2794" i="15"/>
  <c r="B2795" i="15"/>
  <c r="A2536" i="15"/>
  <c r="B2537" i="15"/>
  <c r="A2760" i="15"/>
  <c r="B2761" i="15"/>
  <c r="A714" i="15"/>
  <c r="B715" i="15"/>
  <c r="A715" i="15" s="1"/>
  <c r="B1056" i="15"/>
  <c r="A1056" i="15" s="1"/>
  <c r="A1055" i="15"/>
  <c r="B1086" i="15"/>
  <c r="A1085" i="15"/>
  <c r="A434" i="15"/>
  <c r="B435" i="15"/>
  <c r="A2052" i="15"/>
  <c r="B2053" i="15"/>
  <c r="A1674" i="15"/>
  <c r="B1675" i="15"/>
  <c r="A2340" i="15"/>
  <c r="B2341" i="15"/>
  <c r="A280" i="15"/>
  <c r="B281" i="15"/>
  <c r="A281" i="15" s="1"/>
  <c r="A1489" i="15"/>
  <c r="B1490" i="15"/>
  <c r="A1490" i="15" s="1"/>
  <c r="A528" i="15"/>
  <c r="B529" i="15"/>
  <c r="A529" i="15" s="1"/>
  <c r="B932" i="15"/>
  <c r="A932" i="15" s="1"/>
  <c r="A931" i="15"/>
  <c r="B1645" i="15"/>
  <c r="A1645" i="15" s="1"/>
  <c r="A1644" i="15"/>
  <c r="B2118" i="15"/>
  <c r="A2117" i="15"/>
  <c r="B2664" i="15"/>
  <c r="A2663" i="15"/>
  <c r="B1613" i="15"/>
  <c r="A1612" i="15"/>
  <c r="B2022" i="15"/>
  <c r="A2021" i="15"/>
  <c r="B994" i="15"/>
  <c r="A994" i="15" s="1"/>
  <c r="A993" i="15"/>
  <c r="B900" i="15"/>
  <c r="A899" i="15"/>
  <c r="B1024" i="15"/>
  <c r="A1023" i="15"/>
  <c r="A652" i="15"/>
  <c r="B653" i="15"/>
  <c r="A653" i="15" s="1"/>
  <c r="A2472" i="15"/>
  <c r="B2473" i="15"/>
  <c r="A1117" i="15"/>
  <c r="B1118" i="15"/>
  <c r="A1118" i="15" s="1"/>
  <c r="A2696" i="15"/>
  <c r="B2697" i="15"/>
  <c r="A1861" i="15"/>
  <c r="B1862" i="15"/>
  <c r="A1862" i="15" s="1"/>
  <c r="A1333" i="15"/>
  <c r="B1334" i="15"/>
  <c r="A124" i="15"/>
  <c r="B125" i="15"/>
  <c r="A1581" i="15"/>
  <c r="B1582" i="15"/>
  <c r="A2440" i="15"/>
  <c r="B2441" i="15"/>
  <c r="A620" i="15"/>
  <c r="B621" i="15"/>
  <c r="A156" i="15"/>
  <c r="B157" i="15"/>
  <c r="A157" i="15" s="1"/>
  <c r="A2308" i="15"/>
  <c r="B2309" i="15"/>
  <c r="A404" i="15"/>
  <c r="B405" i="15"/>
  <c r="A405" i="15" s="1"/>
  <c r="A2504" i="15"/>
  <c r="B2505" i="15"/>
  <c r="A776" i="15"/>
  <c r="B777" i="15"/>
  <c r="A777" i="15" s="1"/>
  <c r="A1519" i="15"/>
  <c r="B1520" i="15"/>
  <c r="A2408" i="15"/>
  <c r="B2409" i="15"/>
  <c r="A2632" i="15"/>
  <c r="B2633" i="15"/>
  <c r="A2276" i="15"/>
  <c r="B2277" i="15"/>
  <c r="A1271" i="15"/>
  <c r="B1272" i="15"/>
  <c r="A1799" i="15"/>
  <c r="B1800" i="15"/>
  <c r="A1800" i="15" s="1"/>
  <c r="A1551" i="15"/>
  <c r="B1552" i="15"/>
  <c r="A1552" i="15" s="1"/>
  <c r="A1303" i="15"/>
  <c r="B1304" i="15"/>
  <c r="A1304" i="15" s="1"/>
  <c r="AK535" i="19" l="1"/>
  <c r="AB395" i="19"/>
  <c r="AB508" i="19"/>
  <c r="Z535" i="19"/>
  <c r="AB368" i="19"/>
  <c r="AK368" i="19"/>
  <c r="AA368" i="19"/>
  <c r="AK508" i="19"/>
  <c r="AB535" i="19"/>
  <c r="Z395" i="19"/>
  <c r="Z508" i="19"/>
  <c r="AA395" i="19"/>
  <c r="AA535" i="19"/>
  <c r="Z368" i="19"/>
  <c r="AK395" i="19"/>
  <c r="AA508" i="19"/>
  <c r="E396" i="19"/>
  <c r="AE396" i="19" s="1"/>
  <c r="AE395" i="19"/>
  <c r="AE535" i="19"/>
  <c r="E536" i="19"/>
  <c r="AE536" i="19" s="1"/>
  <c r="B2634" i="15"/>
  <c r="A2634" i="15" s="1"/>
  <c r="A2633" i="15"/>
  <c r="A1520" i="15"/>
  <c r="B1521" i="15"/>
  <c r="A1521" i="15" s="1"/>
  <c r="B622" i="15"/>
  <c r="A622" i="15" s="1"/>
  <c r="A621" i="15"/>
  <c r="B1583" i="15"/>
  <c r="A1583" i="15" s="1"/>
  <c r="A1582" i="15"/>
  <c r="B2474" i="15"/>
  <c r="A2474" i="15" s="1"/>
  <c r="A2473" i="15"/>
  <c r="B2054" i="15"/>
  <c r="A2053" i="15"/>
  <c r="B2538" i="15"/>
  <c r="A2538" i="15" s="1"/>
  <c r="A2537" i="15"/>
  <c r="A1458" i="15"/>
  <c r="B1459" i="15"/>
  <c r="A1459" i="15" s="1"/>
  <c r="B2214" i="15"/>
  <c r="A2213" i="15"/>
  <c r="B2086" i="15"/>
  <c r="A2085" i="15"/>
  <c r="B2150" i="15"/>
  <c r="A2149" i="15"/>
  <c r="B1831" i="15"/>
  <c r="A1831" i="15" s="1"/>
  <c r="A1830" i="15"/>
  <c r="B2570" i="15"/>
  <c r="A2570" i="15" s="1"/>
  <c r="A2569" i="15"/>
  <c r="A1024" i="15"/>
  <c r="B1025" i="15"/>
  <c r="A1025" i="15" s="1"/>
  <c r="A1613" i="15"/>
  <c r="B1614" i="15"/>
  <c r="A1614" i="15" s="1"/>
  <c r="A2118" i="15"/>
  <c r="B2119" i="15"/>
  <c r="A2119" i="15" s="1"/>
  <c r="A1086" i="15"/>
  <c r="B1087" i="15"/>
  <c r="A1087" i="15" s="1"/>
  <c r="B963" i="15"/>
  <c r="A963" i="15" s="1"/>
  <c r="A962" i="15"/>
  <c r="A2600" i="15"/>
  <c r="B2601" i="15"/>
  <c r="B2506" i="15"/>
  <c r="A2506" i="15" s="1"/>
  <c r="A2505" i="15"/>
  <c r="B1335" i="15"/>
  <c r="A1335" i="15" s="1"/>
  <c r="A1334" i="15"/>
  <c r="A2341" i="15"/>
  <c r="B2342" i="15"/>
  <c r="B2278" i="15"/>
  <c r="A2277" i="15"/>
  <c r="B2410" i="15"/>
  <c r="A2410" i="15" s="1"/>
  <c r="A2409" i="15"/>
  <c r="B2442" i="15"/>
  <c r="A2442" i="15" s="1"/>
  <c r="A2441" i="15"/>
  <c r="B126" i="15"/>
  <c r="A126" i="15" s="1"/>
  <c r="A125" i="15"/>
  <c r="A1675" i="15"/>
  <c r="B1676" i="15"/>
  <c r="A1676" i="15" s="1"/>
  <c r="B436" i="15"/>
  <c r="A436" i="15" s="1"/>
  <c r="A435" i="15"/>
  <c r="B2762" i="15"/>
  <c r="A2762" i="15" s="1"/>
  <c r="A2761" i="15"/>
  <c r="A2795" i="15"/>
  <c r="B2796" i="15"/>
  <c r="B188" i="15"/>
  <c r="A188" i="15" s="1"/>
  <c r="A187" i="15"/>
  <c r="A1923" i="15"/>
  <c r="B1924" i="15"/>
  <c r="A1924" i="15" s="1"/>
  <c r="A218" i="15"/>
  <c r="B219" i="15"/>
  <c r="A219" i="15" s="1"/>
  <c r="A1768" i="15"/>
  <c r="B1769" i="15"/>
  <c r="A1769" i="15" s="1"/>
  <c r="B374" i="15"/>
  <c r="A374" i="15" s="1"/>
  <c r="A373" i="15"/>
  <c r="A1272" i="15"/>
  <c r="B1273" i="15"/>
  <c r="A1273" i="15" s="1"/>
  <c r="B2310" i="15"/>
  <c r="A2309" i="15"/>
  <c r="B2698" i="15"/>
  <c r="A2698" i="15" s="1"/>
  <c r="A2697" i="15"/>
  <c r="B901" i="15"/>
  <c r="A901" i="15" s="1"/>
  <c r="A900" i="15"/>
  <c r="A2022" i="15"/>
  <c r="B2023" i="15"/>
  <c r="A2023" i="15" s="1"/>
  <c r="A2664" i="15"/>
  <c r="B2665" i="15"/>
  <c r="A2246" i="15"/>
  <c r="B2247" i="15"/>
  <c r="A2247" i="15" s="1"/>
  <c r="A2182" i="15"/>
  <c r="B2183" i="15"/>
  <c r="A2183" i="15" s="1"/>
  <c r="A2728" i="15"/>
  <c r="B2729" i="15"/>
  <c r="A1365" i="15"/>
  <c r="B1366" i="15"/>
  <c r="A1366" i="15" s="1"/>
  <c r="AB396" i="19" l="1"/>
  <c r="AA536" i="19"/>
  <c r="AK536" i="19"/>
  <c r="Z396" i="19"/>
  <c r="Z536" i="19"/>
  <c r="AK396" i="19"/>
  <c r="AA396" i="19"/>
  <c r="AB536" i="19"/>
  <c r="A2086" i="15"/>
  <c r="B2087" i="15"/>
  <c r="A2087" i="15" s="1"/>
  <c r="A2054" i="15"/>
  <c r="B2055" i="15"/>
  <c r="A2055" i="15" s="1"/>
  <c r="B2730" i="15"/>
  <c r="A2730" i="15" s="1"/>
  <c r="A2729" i="15"/>
  <c r="A2796" i="15"/>
  <c r="B2797" i="15"/>
  <c r="A2797" i="15" s="1"/>
  <c r="A2342" i="15"/>
  <c r="B2343" i="15"/>
  <c r="A2343" i="15" s="1"/>
  <c r="B2666" i="15"/>
  <c r="A2666" i="15" s="1"/>
  <c r="A2665" i="15"/>
  <c r="B2602" i="15"/>
  <c r="A2602" i="15" s="1"/>
  <c r="A2601" i="15"/>
  <c r="A2310" i="15"/>
  <c r="B2311" i="15"/>
  <c r="A2311" i="15" s="1"/>
  <c r="A2278" i="15"/>
  <c r="B2279" i="15"/>
  <c r="A2279" i="15" s="1"/>
  <c r="A2150" i="15"/>
  <c r="B2151" i="15"/>
  <c r="A2151" i="15" s="1"/>
  <c r="A2214" i="15"/>
  <c r="B2215" i="15"/>
  <c r="A2215" i="15" s="1"/>
  <c r="AG69" i="12" l="1"/>
  <c r="AH69" i="12" l="1"/>
  <c r="AI69" i="12" s="1"/>
  <c r="Z3" i="4" l="1"/>
  <c r="AA3" i="2"/>
  <c r="AA3" i="4" s="1"/>
  <c r="AB3" i="2" l="1"/>
  <c r="BA3" i="2" l="1"/>
  <c r="BA3" i="4" s="1"/>
  <c r="AC3" i="2"/>
  <c r="AC3" i="4" s="1"/>
  <c r="AS3" i="2"/>
  <c r="AS3" i="4" s="1"/>
  <c r="AF3" i="2"/>
  <c r="AF3" i="4" s="1"/>
  <c r="AY3" i="2"/>
  <c r="AY3" i="4" s="1"/>
  <c r="AW3" i="2"/>
  <c r="AW3" i="4" s="1"/>
  <c r="AQ3" i="2"/>
  <c r="AQ3" i="4" s="1"/>
  <c r="BB3" i="2"/>
  <c r="BB3" i="4" s="1"/>
  <c r="BH3" i="2"/>
  <c r="BH3" i="4" s="1"/>
  <c r="AP3" i="2"/>
  <c r="AP3" i="4" s="1"/>
  <c r="BK3" i="2"/>
  <c r="BK3" i="4" s="1"/>
  <c r="AZ3" i="2"/>
  <c r="AZ3" i="4" s="1"/>
  <c r="AU3" i="2"/>
  <c r="AU3" i="4" s="1"/>
  <c r="AR3" i="2"/>
  <c r="AR3" i="4" s="1"/>
  <c r="BG3" i="2"/>
  <c r="BG3" i="4" s="1"/>
  <c r="BC3" i="2"/>
  <c r="BC3" i="4" s="1"/>
  <c r="AT3" i="2"/>
  <c r="AT3" i="4" s="1"/>
  <c r="AO3" i="2"/>
  <c r="AO3" i="4" s="1"/>
  <c r="AH3" i="2"/>
  <c r="AH3" i="4" s="1"/>
  <c r="AD3" i="2"/>
  <c r="AD3" i="4" s="1"/>
  <c r="AX3" i="2"/>
  <c r="AX3" i="4" s="1"/>
  <c r="AG70" i="12"/>
  <c r="AG3" i="2"/>
  <c r="AG3" i="4" s="1"/>
  <c r="AJ3" i="2"/>
  <c r="AJ3" i="4" s="1"/>
  <c r="BE3" i="2"/>
  <c r="BE3" i="4" s="1"/>
  <c r="AM3" i="2"/>
  <c r="AM3" i="4" s="1"/>
  <c r="AB3" i="4"/>
  <c r="AH70" i="12" s="1"/>
  <c r="AK3" i="2"/>
  <c r="AK3" i="4" s="1"/>
  <c r="BI3" i="2"/>
  <c r="BI3" i="4" s="1"/>
  <c r="AL3" i="2"/>
  <c r="AL3" i="4" s="1"/>
  <c r="BJ3" i="2"/>
  <c r="BJ3" i="4" s="1"/>
  <c r="BD3" i="2"/>
  <c r="BD3" i="4" s="1"/>
  <c r="AN3" i="2"/>
  <c r="AN3" i="4" s="1"/>
  <c r="BF3" i="2"/>
  <c r="BF3" i="4" s="1"/>
  <c r="AV3" i="2"/>
  <c r="AV3" i="4" s="1"/>
  <c r="AE3" i="2"/>
  <c r="AE3" i="4" s="1"/>
  <c r="AI3" i="2"/>
  <c r="AI3" i="4" s="1"/>
  <c r="AI70" i="12" l="1"/>
</calcChain>
</file>

<file path=xl/sharedStrings.xml><?xml version="1.0" encoding="utf-8"?>
<sst xmlns="http://schemas.openxmlformats.org/spreadsheetml/2006/main" count="74939" uniqueCount="915">
  <si>
    <t>Country</t>
  </si>
  <si>
    <t>Germany</t>
  </si>
  <si>
    <t>category</t>
  </si>
  <si>
    <t>1800-2010</t>
  </si>
  <si>
    <t>United Kingdom</t>
  </si>
  <si>
    <t>Ireland</t>
  </si>
  <si>
    <t>Netherlands</t>
  </si>
  <si>
    <t>Luxembourg</t>
  </si>
  <si>
    <t>Slovenia</t>
  </si>
  <si>
    <t>Denmark</t>
  </si>
  <si>
    <t>France</t>
  </si>
  <si>
    <t>Belgium</t>
  </si>
  <si>
    <t>Poland</t>
  </si>
  <si>
    <t>Romania</t>
  </si>
  <si>
    <t>Portugal</t>
  </si>
  <si>
    <t>Cyprus</t>
  </si>
  <si>
    <t>Hungary</t>
  </si>
  <si>
    <t>Austria</t>
  </si>
  <si>
    <t>Slovakia</t>
  </si>
  <si>
    <t>Sweden</t>
  </si>
  <si>
    <t>Greece</t>
  </si>
  <si>
    <t>Bulgaria</t>
  </si>
  <si>
    <t>Lithuania</t>
  </si>
  <si>
    <t>Czech Republic</t>
  </si>
  <si>
    <t>Croatia</t>
  </si>
  <si>
    <t>Latvia</t>
  </si>
  <si>
    <t>Malta</t>
  </si>
  <si>
    <t>Estonia</t>
  </si>
  <si>
    <t>Spain</t>
  </si>
  <si>
    <t>Italy</t>
  </si>
  <si>
    <t>Finland</t>
  </si>
  <si>
    <t>Switzerland</t>
  </si>
  <si>
    <t>Total floor area of non residential buildings</t>
  </si>
  <si>
    <t>Total floor area of private offices</t>
  </si>
  <si>
    <t>Total floor area of wholesale and retail trade</t>
  </si>
  <si>
    <t>Total floor area of hotels and restaurants</t>
  </si>
  <si>
    <t>Total floor area of health care</t>
  </si>
  <si>
    <t>Total floor area of offices</t>
  </si>
  <si>
    <t>Total floor area of educational buildings</t>
  </si>
  <si>
    <t>Year</t>
  </si>
  <si>
    <t>AT</t>
  </si>
  <si>
    <t>BE</t>
  </si>
  <si>
    <t>BG</t>
  </si>
  <si>
    <t>HR</t>
  </si>
  <si>
    <t>CY</t>
  </si>
  <si>
    <t>CZ</t>
  </si>
  <si>
    <t>DK</t>
  </si>
  <si>
    <t>EE</t>
  </si>
  <si>
    <t>FR</t>
  </si>
  <si>
    <t>EL</t>
  </si>
  <si>
    <t>FI</t>
  </si>
  <si>
    <t>DE</t>
  </si>
  <si>
    <t>HU</t>
  </si>
  <si>
    <t>IE</t>
  </si>
  <si>
    <t>IT</t>
  </si>
  <si>
    <t>LV</t>
  </si>
  <si>
    <t>LT</t>
  </si>
  <si>
    <t>LU</t>
  </si>
  <si>
    <t>MT</t>
  </si>
  <si>
    <t>NL</t>
  </si>
  <si>
    <t>PL</t>
  </si>
  <si>
    <t>PT</t>
  </si>
  <si>
    <t>RO</t>
  </si>
  <si>
    <t>SK</t>
  </si>
  <si>
    <t>SI</t>
  </si>
  <si>
    <t>ES</t>
  </si>
  <si>
    <t>SE</t>
  </si>
  <si>
    <t>UK</t>
  </si>
  <si>
    <t>other</t>
  </si>
  <si>
    <t>Column9</t>
  </si>
  <si>
    <t>Column10</t>
  </si>
  <si>
    <t>Total floor area of other buildings</t>
  </si>
  <si>
    <t>share of private offices</t>
  </si>
  <si>
    <t>share of wholesale and retail trade</t>
  </si>
  <si>
    <t>share of hotels and restaurants</t>
  </si>
  <si>
    <t>share of health care</t>
  </si>
  <si>
    <t>share of offices</t>
  </si>
  <si>
    <t>share of educational buildings</t>
  </si>
  <si>
    <t>share of other buildings</t>
  </si>
  <si>
    <t>Checksumtotal non-res - sum of b type</t>
  </si>
  <si>
    <t xml:space="preserve">Checksumtotal non-res % </t>
  </si>
  <si>
    <t>iso.2d</t>
  </si>
  <si>
    <t>iso.3d</t>
  </si>
  <si>
    <t>name</t>
  </si>
  <si>
    <t>official.name</t>
  </si>
  <si>
    <t>AUT</t>
  </si>
  <si>
    <t>Republic of Austria</t>
  </si>
  <si>
    <t>BEL</t>
  </si>
  <si>
    <t>Kingdom of Belgium</t>
  </si>
  <si>
    <t>BGR</t>
  </si>
  <si>
    <t>Republic of Bulgaria</t>
  </si>
  <si>
    <t>CH</t>
  </si>
  <si>
    <t>CHE</t>
  </si>
  <si>
    <t>Swiss Confederation</t>
  </si>
  <si>
    <t>CYP</t>
  </si>
  <si>
    <t>Republic of Cyprus</t>
  </si>
  <si>
    <t>CZE</t>
  </si>
  <si>
    <t>DEU</t>
  </si>
  <si>
    <t>Federal Republic of Germany</t>
  </si>
  <si>
    <t>DNK</t>
  </si>
  <si>
    <t>Kingdom of Denmark</t>
  </si>
  <si>
    <t>EST</t>
  </si>
  <si>
    <t>Republic of Estonia</t>
  </si>
  <si>
    <t>GRC</t>
  </si>
  <si>
    <t>Hellenic Republic</t>
  </si>
  <si>
    <t>ESP</t>
  </si>
  <si>
    <t>Kingdom of Spain</t>
  </si>
  <si>
    <t>FIN</t>
  </si>
  <si>
    <t>Republic of Finland</t>
  </si>
  <si>
    <t>FRA</t>
  </si>
  <si>
    <t>French Republic</t>
  </si>
  <si>
    <t>HRV</t>
  </si>
  <si>
    <t>Republic of Croatia</t>
  </si>
  <si>
    <t>HUN</t>
  </si>
  <si>
    <t>IRL</t>
  </si>
  <si>
    <t>ITA</t>
  </si>
  <si>
    <t>Italian Republic</t>
  </si>
  <si>
    <t>LTU</t>
  </si>
  <si>
    <t>Republic of Lithuania</t>
  </si>
  <si>
    <t>LUX</t>
  </si>
  <si>
    <t>Grand Duchy of Luxembourg</t>
  </si>
  <si>
    <t>LVA</t>
  </si>
  <si>
    <t>Republic of Latvia</t>
  </si>
  <si>
    <t>MLT</t>
  </si>
  <si>
    <t>Republic of Malta</t>
  </si>
  <si>
    <t>NLD</t>
  </si>
  <si>
    <t>Kindgom of the Netherlands</t>
  </si>
  <si>
    <t>NO</t>
  </si>
  <si>
    <t>NOR</t>
  </si>
  <si>
    <t>Norway</t>
  </si>
  <si>
    <t>Kingdom of Norway</t>
  </si>
  <si>
    <t>POL</t>
  </si>
  <si>
    <t>Republic of Poland</t>
  </si>
  <si>
    <t>PRT</t>
  </si>
  <si>
    <t>Portuguese Republic</t>
  </si>
  <si>
    <t>ROU</t>
  </si>
  <si>
    <t>SWE</t>
  </si>
  <si>
    <t>Kingdom of Sweden</t>
  </si>
  <si>
    <t>SVN</t>
  </si>
  <si>
    <t>Republic of Slovenia</t>
  </si>
  <si>
    <t>SVK</t>
  </si>
  <si>
    <t>Slovak Republic</t>
  </si>
  <si>
    <t>GBR</t>
  </si>
  <si>
    <t>United Kingdom of Great Britain and Northern Ireland</t>
  </si>
  <si>
    <t xml:space="preserve">Country </t>
  </si>
  <si>
    <t>Country code</t>
  </si>
  <si>
    <t>priv-offices</t>
  </si>
  <si>
    <t>retail-trade</t>
  </si>
  <si>
    <t>health-care</t>
  </si>
  <si>
    <t>offices</t>
  </si>
  <si>
    <t>share of sfh</t>
  </si>
  <si>
    <t>share of mfh</t>
  </si>
  <si>
    <t>education</t>
  </si>
  <si>
    <t>hotels</t>
  </si>
  <si>
    <t>Ch</t>
  </si>
  <si>
    <t>country</t>
  </si>
  <si>
    <t>year</t>
  </si>
  <si>
    <t>data id</t>
  </si>
  <si>
    <t>data name</t>
  </si>
  <si>
    <t>value</t>
  </si>
  <si>
    <t>value unit</t>
  </si>
  <si>
    <t>source</t>
  </si>
  <si>
    <t>energy use id</t>
  </si>
  <si>
    <t>energy carrier id</t>
  </si>
  <si>
    <t>building cat</t>
  </si>
  <si>
    <t>urbanization</t>
  </si>
  <si>
    <t>sector id</t>
  </si>
  <si>
    <t>meta source</t>
  </si>
  <si>
    <t>dataset</t>
  </si>
  <si>
    <t>source_info</t>
  </si>
  <si>
    <t>note</t>
  </si>
  <si>
    <t>link</t>
  </si>
  <si>
    <t>year published/ received</t>
  </si>
  <si>
    <t>file folder</t>
  </si>
  <si>
    <t>key</t>
  </si>
  <si>
    <t>field</t>
  </si>
  <si>
    <t>cty</t>
  </si>
  <si>
    <t>unit</t>
  </si>
  <si>
    <t>2000</t>
  </si>
  <si>
    <t>2001</t>
  </si>
  <si>
    <t>2002</t>
  </si>
  <si>
    <t>2003</t>
  </si>
  <si>
    <t>2004</t>
  </si>
  <si>
    <t>2005</t>
  </si>
  <si>
    <t>2006</t>
  </si>
  <si>
    <t>2007</t>
  </si>
  <si>
    <t>2008</t>
  </si>
  <si>
    <t>2009</t>
  </si>
  <si>
    <t>2010</t>
  </si>
  <si>
    <t>2011</t>
  </si>
  <si>
    <t>2012</t>
  </si>
  <si>
    <t>2013</t>
  </si>
  <si>
    <t>2014</t>
  </si>
  <si>
    <t>2015</t>
  </si>
  <si>
    <t>Source</t>
  </si>
  <si>
    <t>Long source</t>
  </si>
  <si>
    <t>Link</t>
  </si>
  <si>
    <t>Data quality</t>
  </si>
  <si>
    <t>Comment</t>
  </si>
  <si>
    <t>data</t>
  </si>
  <si>
    <t>energy use</t>
  </si>
  <si>
    <t>energy carrier</t>
  </si>
  <si>
    <t>sector</t>
  </si>
  <si>
    <t>Total floor area of dwellings</t>
  </si>
  <si>
    <t>ISO code</t>
  </si>
  <si>
    <t>Unit</t>
  </si>
  <si>
    <t>Mm²</t>
  </si>
  <si>
    <t>-</t>
  </si>
  <si>
    <t>Odyssee</t>
  </si>
  <si>
    <t>Odyssee indicators</t>
  </si>
  <si>
    <t>http://www.odyssee-mure.eu/</t>
  </si>
  <si>
    <t>Calculation is based on average floor area of dwelling multiplied by the total number of residential building (2014 estimates)</t>
  </si>
  <si>
    <t>Odyssee Indicators</t>
  </si>
  <si>
    <t>Total floor area of single family dwellings</t>
  </si>
  <si>
    <t>Estimation</t>
  </si>
  <si>
    <t>Estimation based on national data</t>
  </si>
  <si>
    <t>Calculation with average floor area and building stock</t>
  </si>
  <si>
    <t>Calculation with average floor area and building stock (extrapolation for 2014)</t>
  </si>
  <si>
    <t>Statistics DK</t>
  </si>
  <si>
    <t>Statistics Denmark</t>
  </si>
  <si>
    <t>http://statistikbanken.dk/</t>
  </si>
  <si>
    <t>http://www.indicators.odyssee-mure.eu/</t>
  </si>
  <si>
    <t>Extrapolation for 2014</t>
  </si>
  <si>
    <t>DESTATIS</t>
  </si>
  <si>
    <t>Statistisches Bundesamt (2013)</t>
  </si>
  <si>
    <t>https://www.destatis.de/DE/Startseite.html</t>
  </si>
  <si>
    <t>DESTATIS Fachserie 5 Reihe 3 (2013), Table 1.4 "Stock of residential buildings between 2001 and 2014"</t>
  </si>
  <si>
    <t>Estimation with available data</t>
  </si>
  <si>
    <t>Total floor area of multi family dwellings</t>
  </si>
  <si>
    <t>Average floor area of permanently occupied dwellings</t>
  </si>
  <si>
    <t>m²</t>
  </si>
  <si>
    <t>2014 estimates</t>
  </si>
  <si>
    <t>Original source: INS (2014 estimates)</t>
  </si>
  <si>
    <t>Original source: NSI (2014 estimates)</t>
  </si>
  <si>
    <t>Original source: EIHP (model) (2014 estimates)</t>
  </si>
  <si>
    <t>Original source: Cystat (2014 estimates)</t>
  </si>
  <si>
    <t>Original source: CSU (2014 estimates)</t>
  </si>
  <si>
    <t>Original source: Statistics Denmark (2014 estimates)</t>
  </si>
  <si>
    <t>Original source: ESO (2014 estimates)</t>
  </si>
  <si>
    <t>Original source: CEREN (2014 estimates)</t>
  </si>
  <si>
    <t>Original source: EL.STAT. (2014 estimates)</t>
  </si>
  <si>
    <t>(2014 estimates)</t>
  </si>
  <si>
    <t>Original source: DESTATIS(MZ) - ISI (2014 estimates)</t>
  </si>
  <si>
    <t>Original source: CSO (2014 estimates)</t>
  </si>
  <si>
    <t>Original source: DGEG/INE (2014 estimates)</t>
  </si>
  <si>
    <t>Original source: SORS (2014 estimates)</t>
  </si>
  <si>
    <t>Original source: IDAE/Mfom (2014 estimates)</t>
  </si>
  <si>
    <t>Original source: STEM (2014 estimates)</t>
  </si>
  <si>
    <t>Estimation based on the ratio "employment per m2" (hypothesis on the split between private and public offices based on neighboring country, e.g. Germany) and total employment (from the ODYSSEE database)</t>
  </si>
  <si>
    <t>Estimation  based on employment per m2 and full-time employment. Data on employment are extracted from the ODYSSEE-database, the employment per m2  is based on data from neighboring country (eg Germany) and constant over the years 2010-2013.</t>
  </si>
  <si>
    <t>Estimation based on employment split between private and public offices</t>
  </si>
  <si>
    <t>Estimation based on Odyssee data</t>
  </si>
  <si>
    <t>Original source: IfE/ISI</t>
  </si>
  <si>
    <t>Estimation based on building floor area  by branch for 2011 from the building renovation strategy and employment from ODYSSEE</t>
  </si>
  <si>
    <t>EIB</t>
  </si>
  <si>
    <t>European Investment Bank</t>
  </si>
  <si>
    <t>http://www.eib.org/projects/regions/european-union/netherlands/index.htm</t>
  </si>
  <si>
    <t>National data from the Building Renovation Stategy (2011), estimation for the other years</t>
  </si>
  <si>
    <t>Data for 2011 from the national renovation strategy; estimation for the other years based on the ration "employment per m2" and full-time employment per branch</t>
  </si>
  <si>
    <t>https://ec.europa.eu/energy/en/topics/energy-efficiency-directive/buildings-under-eed</t>
  </si>
  <si>
    <t>Estimation for the year 2010,2012-2013 based on employment per m2 and full-time employment. Data on employment are extracted from the ODYSSEE-database, the employment per m2  is calculated as the ratio between total floor area (available for one year in the national renovation strategy) and employment. The ratio "employee per m2" is considered as constant over the years 2010-2013.</t>
  </si>
  <si>
    <t>CEREN</t>
  </si>
  <si>
    <t>Centre d'?tudes et de recherches ?conomiques sur l'?nergie</t>
  </si>
  <si>
    <t>http://www.ceren.fr/</t>
  </si>
  <si>
    <t>none available</t>
  </si>
  <si>
    <t>ISTAT census 2011 and estimation for the other years</t>
  </si>
  <si>
    <t>Estimation based on the ratio "employment per m2" (ratio available for a neighboring country, e.g. Germany) and total employment (from the ODYSSEE database)</t>
  </si>
  <si>
    <t>Sum of floor area by branch calculated from ISTAT 2011 Census and average employment per m2 for  from Spain</t>
  </si>
  <si>
    <t>Building permits - m² of useful floor area (index)</t>
  </si>
  <si>
    <t>index</t>
  </si>
  <si>
    <t>Eurostat</t>
  </si>
  <si>
    <t>Eurostat, Building permits - annual data, sts_cobp_a</t>
  </si>
  <si>
    <t>http://ec.europa.eu/eurostat/data/database?node_code=sts_cobp_a</t>
  </si>
  <si>
    <t>Building permits - m2 of useful floor area</t>
  </si>
  <si>
    <t>Statistisches Bundesamt</t>
  </si>
  <si>
    <t>Eurostat without residences for communities and dwellings in non-resdidential buildings</t>
  </si>
  <si>
    <t>Statistics LT</t>
  </si>
  <si>
    <t>Statistics Lithuania and Odyssee</t>
  </si>
  <si>
    <t>http://osp.stat.gov.lt/en/temines-lenteles</t>
  </si>
  <si>
    <t>Calculation with data from Statistics LT and Odyssee</t>
  </si>
  <si>
    <t>Building permits - m² of useful floor area for single family</t>
  </si>
  <si>
    <t>Building permits - m2 of useful floor area One-dwelling buildings</t>
  </si>
  <si>
    <t>Statistics EE</t>
  </si>
  <si>
    <t>Statistics Estonia</t>
  </si>
  <si>
    <t>http://www.stat.ee/en</t>
  </si>
  <si>
    <t>CO045: GRANTED BUILDING PERMITS AND COMPLETED DWELLINGS 2010=100</t>
  </si>
  <si>
    <t>DESTATIS Bauen und Wohnen - Wohngeb?ude - Lange Reihen (2014); Table 1 "Granted permits for the construction of dwellings per building category" without residences for communities and dwellings in non-resdidential buildings</t>
  </si>
  <si>
    <t>Annual construction of dwellings</t>
  </si>
  <si>
    <t>thousand</t>
  </si>
  <si>
    <t>Statistics AT</t>
  </si>
  <si>
    <t>Statistics Austria and Odyssee</t>
  </si>
  <si>
    <t>http://www.statistik.at/web_en/statistics/index.html</t>
  </si>
  <si>
    <t>Data updated for 2013 and 2014 from annual Microcensus</t>
  </si>
  <si>
    <t>STATBELECON</t>
  </si>
  <si>
    <t>http://statbel.fgov.be/nl/modules/publications/statistiques/economie/downloads/bouwvergunningen.jsp</t>
  </si>
  <si>
    <t>Original source: NSI (2014 estimates using building index permits from Eurostat)</t>
  </si>
  <si>
    <t>Original source: CBS (2014 estimates using building index permits from Eurostat)</t>
  </si>
  <si>
    <t>Original source: Cystat (2014 estimates using building index permits from Eurostat)</t>
  </si>
  <si>
    <t>Original source: CSU (2014 estimates using building index permits from Eurostat)</t>
  </si>
  <si>
    <t>Original source: Statistics Denmark (2014 estimates using building index permits from Eurostat)</t>
  </si>
  <si>
    <t>Statistics Estonia and Odyssee</t>
  </si>
  <si>
    <t>Calculation with data from Statistics Estonia and Odyssee</t>
  </si>
  <si>
    <t>Original source: MEEDDM (2014 estimates using building index permits from Eurostat)</t>
  </si>
  <si>
    <t>Original source: EL.STAT. (2014 estimates using building index permits from Eurostat)</t>
  </si>
  <si>
    <t>(2014 estimates using building index permits from Eurostat)</t>
  </si>
  <si>
    <t>Original source: DESTATIS</t>
  </si>
  <si>
    <t>Calculation with data from Odyssee (2014 estimates using building index permits from Eurostat)</t>
  </si>
  <si>
    <t>Calculation with data from Statistics LT</t>
  </si>
  <si>
    <t>Calculation with data from Odyssee</t>
  </si>
  <si>
    <t>Central Bank</t>
  </si>
  <si>
    <t>Central Bank and Odyssee</t>
  </si>
  <si>
    <t>https://www.centralbankmalta.org/</t>
  </si>
  <si>
    <t>Calculation with data from Central Bank</t>
  </si>
  <si>
    <t>Original source: CSO</t>
  </si>
  <si>
    <t>Original source: INE</t>
  </si>
  <si>
    <t>Original source: SOSR</t>
  </si>
  <si>
    <t>Ministerio de Fomento</t>
  </si>
  <si>
    <t>http://www.fomento.gob.es/</t>
  </si>
  <si>
    <t>Original source: SCB (2014 estimates using building index permits from Eurostat)</t>
  </si>
  <si>
    <t>Annual construction of multi family dwellings</t>
  </si>
  <si>
    <t>http://statbel.fgov.be/nl/modules/publications/statistiques/economie/downloads/bouwvergunningen.jsp dwellings in multi family buildings</t>
  </si>
  <si>
    <t>Original source: NSI</t>
  </si>
  <si>
    <t>Original source: Cystat</t>
  </si>
  <si>
    <t>Original source: CSU</t>
  </si>
  <si>
    <t>Original source: Statistics Denmark</t>
  </si>
  <si>
    <t>Original source: MEEDDM</t>
  </si>
  <si>
    <t>Calculation with data from Central Bank and Odyssee</t>
  </si>
  <si>
    <t>Original source: SCB</t>
  </si>
  <si>
    <t>Annual construction of non-residential buildings</t>
  </si>
  <si>
    <t>Statistics Austria</t>
  </si>
  <si>
    <t>NSI</t>
  </si>
  <si>
    <t>National statistical institute</t>
  </si>
  <si>
    <t>http://www.nsi.bg/en</t>
  </si>
  <si>
    <t>DZS</t>
  </si>
  <si>
    <t>Croatian Bureau of Statistics</t>
  </si>
  <si>
    <t>www.dzs.hr</t>
  </si>
  <si>
    <t>COMPLETED BUILDINGS AND DWELLINGS, BY TYPE OF BUILDINGS, TYPE OF CONSTRUCTION WORKS  and type of investor</t>
  </si>
  <si>
    <t>Statistics Denmark (BYGV11)</t>
  </si>
  <si>
    <t>CO046: GRANTED BUILDING PERMITS AND COMPLETED NON-RESIDENTIAL BUILDINGS</t>
  </si>
  <si>
    <t>KSH</t>
  </si>
  <si>
    <t>Hungarian Central Statistical and Odyssee</t>
  </si>
  <si>
    <t>https://www.ksh.hu/docs/hun/xstadat/xstadat_evkozi/e_zrp003a.html</t>
  </si>
  <si>
    <t>Calculation with data from Hungarian Central Statistical and Odyssee</t>
  </si>
  <si>
    <t>RAEE</t>
  </si>
  <si>
    <t>RAEE (2015) and Odyssee</t>
  </si>
  <si>
    <t>https://www.google.it/url?sa=t&amp;rct=j&amp;q=&amp;esrc=s&amp;source=web&amp;cd=1&amp;cad=rja&amp;uact=8&amp;ved=0ahUKEwi54tGLw7PJAhVFDywKHT6qAQ8QFggnMAA&amp;url=http%3A%2F%2Fwww.enea.it%2Fit%2Fpubblicazioni%2Fpdf-volumi%2Fraee-2015.pdf&amp;usg=AFQjCNEpRl03P9guaKzz3MbY976l3qKbhQ Calculated value. N. of buildings from ISTAT (national census) and % for each climatic zone from RAEE (National Energy Report).</t>
  </si>
  <si>
    <t>Calculation with data from RAEE (2015) and Odyssee</t>
  </si>
  <si>
    <t>CSB</t>
  </si>
  <si>
    <t>Central Statistical Bureau and Odyssee</t>
  </si>
  <si>
    <t>http://data.csb.gov.lv/pxweb/lv/rupnbuvn/rupnbuvn__isterm__buvn/BU0100c.px/table/tableViewLayout2/?rxid=d543db7b-f122-4e1f-aced-7a7707fd86e7</t>
  </si>
  <si>
    <t>Calculation with data from Central Statistical Bureau and Odyssee</t>
  </si>
  <si>
    <t>Calculation is based on Statistics Lithuania and Odyssee</t>
  </si>
  <si>
    <t>STATEC</t>
  </si>
  <si>
    <t>STATEC (2011) and Odyssee</t>
  </si>
  <si>
    <t>http://www.statistiques.public.lu/fr/index.html</t>
  </si>
  <si>
    <t>Calculation with data from STATEC (2011) and Odyssee</t>
  </si>
  <si>
    <t>INE</t>
  </si>
  <si>
    <t>Statistics Portugal</t>
  </si>
  <si>
    <t>https://www.ine.pt/xportal/xmain?xpgid=ine_main&amp;xpid=INE</t>
  </si>
  <si>
    <t>INS</t>
  </si>
  <si>
    <t>National Institute of Statistics</t>
  </si>
  <si>
    <t>http://statistici.insse.ro/shop/</t>
  </si>
  <si>
    <t>Energy consumption per building</t>
  </si>
  <si>
    <t>kWh/building</t>
  </si>
  <si>
    <t>Calculation</t>
  </si>
  <si>
    <t>Calculation is based on Eurostat, Statistics Austria</t>
  </si>
  <si>
    <t>Energy consumption of buildings related to the number of buildings</t>
  </si>
  <si>
    <t>Calculation is based on  Eurostat, STATBELECON</t>
  </si>
  <si>
    <t>Calculation is based on  Eurostat, NSI/Odyssee</t>
  </si>
  <si>
    <t>Calculation is based on  Eurostat, Odyssee</t>
  </si>
  <si>
    <t>Calculation is based on  Eurostat, national statistics</t>
  </si>
  <si>
    <t>Calculation is based on  Danish Energy Agency and Statistics Denmark</t>
  </si>
  <si>
    <t>Calculation is based on  Eurostat and CEREN</t>
  </si>
  <si>
    <t>Calculation is based on  Eurostat and national sources</t>
  </si>
  <si>
    <t>Calculation is based on  Eurostat, Statistics Finland and Odyssee</t>
  </si>
  <si>
    <t>Calculation is based on  Eurostat and Statistics Austria</t>
  </si>
  <si>
    <t>Calculation is based on  Eurostat, HSC and Odyssee</t>
  </si>
  <si>
    <t>Calculation is based on  Eurostat, NIS and Odyssee</t>
  </si>
  <si>
    <t>Calculation is based on  Eurostat and Odyssee</t>
  </si>
  <si>
    <t>Calculation is based on  Eurostat, Odyssee and Registry of Buildings</t>
  </si>
  <si>
    <t>Calculation is based on  Eurostat, Odyssee and Ministerio de Fomento</t>
  </si>
  <si>
    <t>Calculation is based on  Eurostat, Odyssee (from DECC)</t>
  </si>
  <si>
    <t>Energy consumption in residential per dwelling</t>
  </si>
  <si>
    <t>kWh/dwelling</t>
  </si>
  <si>
    <t>Energy consumption of residential per dwelling, based on formula: cutoclog = toccfres/nbrlpr with toccfres: energy consumption of residential; nbrlpr: number of permanently occupied-dwelling</t>
  </si>
  <si>
    <t>Calculation is based on  Eurostat and national data</t>
  </si>
  <si>
    <t>Energy consumption of buildings related to the total floor area.</t>
  </si>
  <si>
    <t>Calculation is based on  Eurostat, national sources</t>
  </si>
  <si>
    <t>Calculation is based on  Eurostat and Odyssee (from DECC)</t>
  </si>
  <si>
    <t>Energy consumption for space heating in residential per dwelling</t>
  </si>
  <si>
    <t>Calculation is based on Eurostat (for energy consumption) and national sources (for the number of residential buildings)</t>
  </si>
  <si>
    <t>Energy consumption of space heating for residential per dwelling, based on formula: cutoclogchc = toccfreschf/nbrlpr with toccfreschf= energy consumption of space heatin ; nbrlpr: number of permanently occupied-dwelling</t>
  </si>
  <si>
    <t>Calculation is based on  Eurostat (for energy consumption) and national sources (for the number of residential buildings)</t>
  </si>
  <si>
    <t>Calculation is based on  national data  (for energy consumption and for the number of residential buildings)</t>
  </si>
  <si>
    <t>Calculation is based on  national sources for energy consumption and floor area</t>
  </si>
  <si>
    <t>Energy consumption of space heating for residential per m2, based on formula: cutoclogchcm2 = toccfreschf/totsurlog with toccfreschf= energy consumption of space heating ; totsurlog: total floor area of permanently occupied-dwelling</t>
  </si>
  <si>
    <t>Calculation is based on  Statistics Denmark and Danish Energy Agency</t>
  </si>
  <si>
    <t>Calculation is based on  INSEE, Odyssee and Eurostat</t>
  </si>
  <si>
    <t>Calculation is based on  Statistics Finland, Eurostat and Odyssee</t>
  </si>
  <si>
    <t>Calculation is based on  Odyssee, Ministerio de Fomento and Eurostat</t>
  </si>
  <si>
    <t>Energy consumption of residential for space heating per dwelling (normal climate)</t>
  </si>
  <si>
    <t>Calculation is based on Eurostat, Statistics Austria  - Energy consumption at normal climate based on the Odyssee methodology</t>
  </si>
  <si>
    <t>Energy consumption of space heating for residential per dwelling at normal climate, based on formula: cutoclogchccc = toccfreschf/(1-(0,9*(1-dj/dj)))/nbrlpr with toccfreschf= energy consumption of space heating; dj= degree-days; djref=normal degree-days (1980-2004) ; nbrlpr: number of permanently occupied-dwelling</t>
  </si>
  <si>
    <t>Calculation is based on  Eurostat, STATBELECON - Energy consumption at normal climate based on the Odyssee methodology</t>
  </si>
  <si>
    <t>Calculation is based on  Eurostat, NSI/Odyssee - Energy consumption at normal climate based on the Odyssee methodology</t>
  </si>
  <si>
    <t>Calculation is based on  Eurostat and national data  - Energy consumption at normal climate based on the Odyssee methodology</t>
  </si>
  <si>
    <t>Energy consumption of residential per m2  at normal climate, based on formula: cutoclogm2cc =toccfres/(1-(pcchfrescc*0,9)*(1-dj/djref))/totsurlpr        with  toccfres= energy consumption of residential; pcchfrescc: share of space heating; dj= degree-days; djref=normal degree-days (1980-2004); totsurlpr: total floor area of permanently occupied-dwelling</t>
  </si>
  <si>
    <t>Calculation is based on Danish Energy Agency, Eurostat and Statistics Denmark</t>
  </si>
  <si>
    <t>Calculation is based on  Odyssee data</t>
  </si>
  <si>
    <t>Calculation is based on  Eurostat and Odyssee, Eurostat and INSEE</t>
  </si>
  <si>
    <t>Calculation is based on  Eurostat, national sources  - Energy consumption at normal climate based on the Odyssee methodology</t>
  </si>
  <si>
    <t>Calculation is based on  Eurostat and Odyssee, Eurostat and Statistics Finland</t>
  </si>
  <si>
    <t>Energy consumption of residential for cooking per dwelling</t>
  </si>
  <si>
    <t>Energy consumption of cooking for residential per dwelling  based on formula: cutoclogcui= toccfrescui/nbrlpr with toccfrescui= energy consumption of cooking;  nbrlpr: number of permanently occupied-dwelling</t>
  </si>
  <si>
    <t>Calculation is based on  national sources</t>
  </si>
  <si>
    <t>http://odyssee.enerdata.net/database/</t>
  </si>
  <si>
    <t>Calculation is based on  Eurostat, national statistics (ENVIROS, MPO)- Energy consumption at normal climate based on the Odyssee methodology</t>
  </si>
  <si>
    <t>Calculation is based on  Odyssee indicatorsStatistics Denmark (BOL101)</t>
  </si>
  <si>
    <t>Calculation is based on  Odyssee, INSEE and Eurostat</t>
  </si>
  <si>
    <t>Calculation is based on  Eurostat , Statistics Finland and Odyssee</t>
  </si>
  <si>
    <t>Calculation is based on  Eurostat and Odyssee (based on raw data from AGEB/ISI/Prognos )</t>
  </si>
  <si>
    <t>Calculation is based on  Eurostat and Odyssee (from CBS)</t>
  </si>
  <si>
    <t>Calculation is based on  Eurostat and Odyssee (from INE/SECH2010)</t>
  </si>
  <si>
    <t>Calculation is based on  Eurostat and  Ministerio de Fomento</t>
  </si>
  <si>
    <t>Water consumption in residential</t>
  </si>
  <si>
    <t>m³/dwelling</t>
  </si>
  <si>
    <t>Calculation is based on Eurostat (water consumption) and national data (for the number of residential buildings)</t>
  </si>
  <si>
    <t>Water consumption of residential per dwelling  based on formula: cuwatres=watcfres/nbrlpr with watcfres= water consumption of residential;  nbrlpr: number of permanently occupied-dwelling</t>
  </si>
  <si>
    <t>Calculation is based on  Eurostat  (water consumption) and national data (for the number of residential buildings)</t>
  </si>
  <si>
    <t>Calculation is based on  national sources (MIT)</t>
  </si>
  <si>
    <t>Calculation is based on  Eurostat</t>
  </si>
  <si>
    <t>Calculation is based on  Eurostat  (water consumption) and national data (Prognos, for the number of residential buildings)</t>
  </si>
  <si>
    <t>Calculation is based on  Odyssee and Eurostat</t>
  </si>
  <si>
    <t>Calculation is based on  Eurostat and Odyssee (CBS)</t>
  </si>
  <si>
    <t>Calculation is based on  Eurostat and Odyssee (from CSO)</t>
  </si>
  <si>
    <t>Energy consumption of building per m²</t>
  </si>
  <si>
    <t>kWh/m²</t>
  </si>
  <si>
    <t>Calculation is based on  Danish Energy Agency, Statistics Denmark and Odyssee</t>
  </si>
  <si>
    <t>Calculation is based on  Eurostat, INSEE, CEREN and Odyssee</t>
  </si>
  <si>
    <t>Energy consumption in residential per m²</t>
  </si>
  <si>
    <t>Energy consumption of residential per m2, based on formula: cutoclogm2 = toccfres/totsurlog with toccfres: energy consumption of residential;totsurlog: total floor area of permanently occupied-dwelling</t>
  </si>
  <si>
    <t>Calculation is based on  Eurostat and  national data</t>
  </si>
  <si>
    <t>Energy consumption of residential per m² (normal climate)</t>
  </si>
  <si>
    <t>Calculation is based on  Eurostat (for energy consumption) and national sources (for the floor area) - Energy consumption at normal climate based on the Odyssee methodology</t>
  </si>
  <si>
    <t>Based on the formula: cutoccretm2cc= toccfret/(1-(pcchfretcc*0,9)*(1-dj/djref)) / totsurret   with  toccfret= energy consumption of buildings; pcchfretcc: share of space heating; dj= degree-days; djref=normal degree-days (1980-2004); totsurret: total floor area of buildings</t>
  </si>
  <si>
    <t>Calculation is based on  Odyssee, Danish Energy Agency and Statistics Denmark</t>
  </si>
  <si>
    <t>Calculation is based on  Eurostat, Odyssee and Statistics Finland</t>
  </si>
  <si>
    <t>Energy consumption for space heating in residential per m²</t>
  </si>
  <si>
    <t>Calculation is based on national sources for energy consumption and floor area</t>
  </si>
  <si>
    <t>Energy consumption in non-residential per m²</t>
  </si>
  <si>
    <t>Calculation is based on Eurostat (for energy consumption) and national sources (for the floor area of non-residential buildings)</t>
  </si>
  <si>
    <t>Energy consumption of non-residential per building, based on formula: cutocterm2 = toccfter/totsurter with toccfter= energy consumption of non-residential ; totsurter: total floor area of non-residential building</t>
  </si>
  <si>
    <t>Calculation is based on  Eurostat (for energy consumption) and national sources (for the floor area of non-residential buildings)</t>
  </si>
  <si>
    <t>Calculation is based on  Danish Energy Agency and Odyssee</t>
  </si>
  <si>
    <t>Calculation is based on  Eurostat and Estimation</t>
  </si>
  <si>
    <t>Energy consumption for space heating in non-residential per m²</t>
  </si>
  <si>
    <t>Energy consumption of space heating for non-residential per m2, based on formula: cutocterchcm2 = toccfterchf/totsurter with toccfterchf= energy consumption of space heating ; totsurter: total floor area of non-residential building</t>
  </si>
  <si>
    <t>Calculation is based on  Eurostat, JRC</t>
  </si>
  <si>
    <t>Calculation is based on  Eurostat, JRC and Odyssee</t>
  </si>
  <si>
    <t>Calculation is based on  JRC, Eurostat and CEREN</t>
  </si>
  <si>
    <t>Calculation is based on  JRC and Eurostat</t>
  </si>
  <si>
    <t>Calculation is based on  Eurostat, JRC, Odyssee</t>
  </si>
  <si>
    <t>Calculation is based on  Eurostat, JRC, Odyssee and Estimation</t>
  </si>
  <si>
    <t>Calculation is based on  Eurostat, JRC and Odyssee (from DECC)</t>
  </si>
  <si>
    <t>Energy consumption in non-residential per m² (normal climate)</t>
  </si>
  <si>
    <t>Calculation is based on Eurostat (for energy consumption) and national sources (for the floor area of non-residential buildings)  - Energy consumption at normal climate based on the Odyssee methodology</t>
  </si>
  <si>
    <t>Energy consumption of non-residential per m2  at normal climate, based on formula: cutocterm2cc =toccfter/(1-(pcchftercc*0,9)*(1-dj/djref))/totsurter        with  toccfter= energy consumption of non-residential; pcchftercc: share of space heating; dj= degree-days; djref=normal degree-days (1980-2004); totsurter: total floor area of non-residential buildings</t>
  </si>
  <si>
    <t>Calculation is based on  Eurostat (for energy consumption) and national sources (for the floor area of non-residential buildings)  - Energy consumption at normal climate based on the Odyssee methodology</t>
  </si>
  <si>
    <t>Energy consumption of lighting for residential per dwelling  based on formula: cuelelgt= elecfreslgt/nbrlpr withelecfreslgt= electricity consumption of lighting;  nbrlpr: number of permanently occupied-dwelling</t>
  </si>
  <si>
    <t>Calculation is based on  Odyssee</t>
  </si>
  <si>
    <t>calculation</t>
  </si>
  <si>
    <t>Calculation is based on  national sources (CEREN)</t>
  </si>
  <si>
    <t>Calculation is based on  Odyssee and Estimation</t>
  </si>
  <si>
    <t>Calculation is based on  Eurostat and own estimates</t>
  </si>
  <si>
    <t>Calculation is based on  Odyssee (from DECC)</t>
  </si>
  <si>
    <t>Energy consumption for space heating in non-residential per m² (normal climate)</t>
  </si>
  <si>
    <t>Calculation is based on national data  - Energy consumption at normal climate based on the Odyssee methodology</t>
  </si>
  <si>
    <t>Energy consumption of space heating for non-residential per m2 at normal climate, based on formula: cutocterchcm2cc = toccfterchf/(1-(0,9*(1-dj/dj)))/totsurter with toccfterchf= energy consumption of space heating; dj= degree-days; djref=normal degree-days (1980-2004) ;totsurter: total floor area of non-residential buildings</t>
  </si>
  <si>
    <t>Calculation is based on  national data  - Energy consumption at normal climate based on the Odyssee methodology</t>
  </si>
  <si>
    <t>Calculation is based on  Eurostat, JRC and CEREN</t>
  </si>
  <si>
    <t>Calculation is based on  Eurostat and JRC</t>
  </si>
  <si>
    <t>Calculation is based on  Eurostat, JRC and Estimation</t>
  </si>
  <si>
    <t>Energy consumption of space heating for single family dwellings</t>
  </si>
  <si>
    <t>Mtoe</t>
  </si>
  <si>
    <t>Danish Energy Agency</t>
  </si>
  <si>
    <t>http://www.ens.dk/en</t>
  </si>
  <si>
    <t>RWI</t>
  </si>
  <si>
    <t>http://www.rwi-essen.de/</t>
  </si>
  <si>
    <t>WoON</t>
  </si>
  <si>
    <t>WoonOnderzoek Nederland</t>
  </si>
  <si>
    <t>https://www.rijksoverheid.nl/onderwerpen/onderzoeken-over-bouwen-wonen-en-leefomgeving/documenten/rapporten/2012/02/24/woononderzoek-nederland-module-energie</t>
  </si>
  <si>
    <t>Statistical Yearbook</t>
  </si>
  <si>
    <t>Statistical Yearbook of the Slovak Republic</t>
  </si>
  <si>
    <t>http://ec.europa.eu/eurostat/web/ess/-/statistical-yearbook-of-the-slovak-republic-2015</t>
  </si>
  <si>
    <t>2014- Publishing House of the Slovak Academy of Sciences</t>
  </si>
  <si>
    <t>Energy consumption of space heating for multi family dwellings</t>
  </si>
  <si>
    <t>Energy consumption of space heating for residential</t>
  </si>
  <si>
    <t>Eurostat and Odyssee</t>
  </si>
  <si>
    <t>http://ec.europa.eu/eurostat/web/energy/data &amp; http://www.odyssee-mure.eu/</t>
  </si>
  <si>
    <t>Share of  energy consumption of space heating (from Odyssee, TU-IEW) in total final energy consumption of residential (Eurostat). Energy consumption by end-uses has been harmonised using shares to be coherent with the total consumption from Eurostat.</t>
  </si>
  <si>
    <t>Share of  energy consumption of space heating (from Odyssee) in total final energy consumption of residential (Eurostat). Energy consumption by end-uses has been harmonised using shares to be coherent with the total consumption from Eurostat.</t>
  </si>
  <si>
    <t>Share of  energy consumption of space heating (from Odyssee, NSI-EEA) in total final energy consumption of residential (Eurostat). Energy consumption by end-uses has been harmonised using shares to be coherent with the total consumption from Eurostat.</t>
  </si>
  <si>
    <t>Energy consumption of space heating from Odyssee has been harmonised using shares to be coherent with the total consumption from Eurostat.</t>
  </si>
  <si>
    <t>Share of  energy consumption of space heating (from Odyssee, cystat) in total final energy consumption of residential (Eurostat). Energy consumption by end-uses has been harmonised using shares to be coherent with the total consumption from Eurostat.</t>
  </si>
  <si>
    <t>Share of  energy consumption of space heating (from Odyssee, Enviros-MPO) in total final energy consumption of residential (Eurostat). Energy consumption by end-uses has been harmonised using shares to be coherent with the total consumption from Eurostat.</t>
  </si>
  <si>
    <t>Share of  energy consumption of space heating (from Odyssee, DEA) in total final energy consumption of residential (Eurostat). Energy consumption by end-uses has been harmonised using shares to be coherent with the total consumption from Eurostat.</t>
  </si>
  <si>
    <t>Share of  energy consumption of space heating (from Odyssee, TTU until 2010; estimation afterwards based on 2010 share) in total final energy consumption of residential (Eurostat). Energy consumption by end-uses has been harmonised using shares to be coherent with the total consumption from Eurostat.</t>
  </si>
  <si>
    <t>Share of  energy consumption of space heating (from Odyssee, CEREN-ADEME) in total final energy consumption of residential (Eurostat). Energy consumption by end-uses has been harmonised using shares to be coherent with the total consumption from Eurostat.</t>
  </si>
  <si>
    <t>Share of  energy consumption of space heating (from Odyssee, STFIN/ Motiva) in total final energy consumption of residential (Eurostat). Energy consumption by end-uses has been harmonised using shares to be coherent with the total consumption from Eurostat.</t>
  </si>
  <si>
    <t>Share of  energy consumption of space heating (from Odyssee, AGEB/ISI) in total final energy consumption of residential (Eurostat). Energy consumption by end-uses has been harmonised using shares to be coherent with the total consumption from Eurostat.</t>
  </si>
  <si>
    <t>Share of  energy consumption of space heating (from Odyssee, IDAE) in total final energy consumption of residential (Eurostat). Energy consumption by end-uses has been harmonised using shares to be coherent with the total consumption from Eurostat.</t>
  </si>
  <si>
    <t>Energy consumption of space heating for residential (normal climate)</t>
  </si>
  <si>
    <t>Calculation is based on Odyssee for energy consumption and Eurostat for degree-days (methodology from Odyssee)</t>
  </si>
  <si>
    <t>Based on formula: toccfreschc=toccfreschf/(1-(0,9*(1-dj/dj))) with toccfreschc= energy consumption of space heating at normal climate; toccfreschf= energy consumption of space heating; dj= degree-days; djref=normal degree-days (1980-2004)</t>
  </si>
  <si>
    <t>Calculation is based on  Danish Energy Agency and Eurostat</t>
  </si>
  <si>
    <t>Gas consumption of space heating for residential</t>
  </si>
  <si>
    <t>Eurostat, energy consumption in households by type of end-uses</t>
  </si>
  <si>
    <t>http://ec.europa.eu/eurostat/web/energy/data</t>
  </si>
  <si>
    <t>www.ens.dk/en</t>
  </si>
  <si>
    <t>Oil consumption of space heating for residential</t>
  </si>
  <si>
    <t>Renewable energy consumption of space heating for residential</t>
  </si>
  <si>
    <t>Energy consumption of space heating for non-residential buildings</t>
  </si>
  <si>
    <t>JRC</t>
  </si>
  <si>
    <t>Joint Research Centre and Eurostat</t>
  </si>
  <si>
    <t>https://ec.europa.eu/jrc/</t>
  </si>
  <si>
    <t>Calculation with data fromJoint Research Centre and Eurostat (Extrapolation after 2010)</t>
  </si>
  <si>
    <t>JRC data until 2010; extrapolation after 2010 based on energy consumption at normal climate</t>
  </si>
  <si>
    <t>AGEB</t>
  </si>
  <si>
    <t>AG Energiebilanzen e.V.</t>
  </si>
  <si>
    <t>http://www.ag-energiebilanzen.de/</t>
  </si>
  <si>
    <t>Gas consumption of space heating for non-residential buildings</t>
  </si>
  <si>
    <t>Coal consumption of space heating for non-residential buildings</t>
  </si>
  <si>
    <t>Electricity consumption of space heating for non-residential buildings</t>
  </si>
  <si>
    <t>Heat consumption of space heating for non-residential buildings</t>
  </si>
  <si>
    <t>Renewables consumption of space heating for non-residential buildings</t>
  </si>
  <si>
    <t>Energy consumption of water heating for residential</t>
  </si>
  <si>
    <t>Share of  energy consumption of water heating heating (from Odyssee, TU-IEW) in total final energy consumption of residential (Eurostat). Energy consumption by end-uses has been harmonised using shares to be coherent with the total consumption from Eurostat.</t>
  </si>
  <si>
    <t>Share of  energy consumption of water heating (from Odyssee) in total final energy consumption of residential (Eurostat). Energy consumption by end-uses has been harmonised using shares to be coherent with the total consumption from Eurostat.</t>
  </si>
  <si>
    <t>Share of  energy consumption of water heating (from Odyssee, NSI-EEA) in total final energy consumption of residential (Eurostat). Energy consumption by end-uses has been harmonised using shares to be coherent with the total consumption from Eurostat.</t>
  </si>
  <si>
    <t>Energy consumption of water heating from Odyssee has been harmonised using shares to be coherent with the total consumption from Eurostat.</t>
  </si>
  <si>
    <t>Share of  energy consumption of water heating (from Odyssee, cystat) in total final energy consumption of residential (Eurostat). Energy consumption by end-uses has been harmonised using shares to be coherent with the total consumption from Eurostat.</t>
  </si>
  <si>
    <t>Share of  energy consumption of water heating (from Odyssee, Enviros-MPO) in total final energy consumption of residential (Eurostat). Energy consumption by end-uses has been harmonised using shares to be coherent with the total consumption from Eurostat.</t>
  </si>
  <si>
    <t>Share of  energy consumption of water heating (from Odyssee, DEA) in total final energy consumption of residential (Eurostat). Energy consumption by end-uses has been harmonised using shares to be coherent with the total consumption from Eurostat.</t>
  </si>
  <si>
    <t>Share of  energy consumption of water heating (from Odyssee, TTU until 2010; estimation afterwards based on 2010 share) in total final energy consumption of residential (Eurostat). Energy consumption by end-uses has been harmonised using shares to be coherent with the total consumption from Eurostat.</t>
  </si>
  <si>
    <t>Share of  energy consumption of water heating (from Odyssee, CEREN-ADEME) in total final energy consumption of residential (Eurostat). Energy consumption by end-uses has been harmonised using shares to be coherent with the total consumption from Eurostat.</t>
  </si>
  <si>
    <t>Share of  energy consumption of water heating (from Odyssee, STFIN/ Motiva) in total final energy consumption of residential (Eurostat). Energy consumption by end-uses has been harmonised using shares to be coherent with the total consumption from Eurostat.</t>
  </si>
  <si>
    <t>Share of  energy consumption of water heating (from Odyssee, AGEB/ISI) in total final energy consumption of residential (Eurostat). Energy consumption by end-uses has been harmonised using shares to be coherent with the total consumption from Eurostat.</t>
  </si>
  <si>
    <t>Share of  energy consumption of water heating (from Odyssee, IDAE) in total final energy consumption of residential (Eurostat). Energy consumption by end-uses has been harmonised using shares to be coherent with the total consumption from Eurostat.</t>
  </si>
  <si>
    <t>Oil consumption of water heating for residential</t>
  </si>
  <si>
    <t>http://ec.europa.eu/eurostat</t>
  </si>
  <si>
    <t>Calculation with data from Eurostat and Odyssee</t>
  </si>
  <si>
    <t>AGEB/ISI, Eurostat and Odyssee (gap completed by deduction)</t>
  </si>
  <si>
    <t>Calculation with data from AGEB/ISI, Eurostat and Odyssee (gap completed by deduction)</t>
  </si>
  <si>
    <t>Statistical office of the European Union</t>
  </si>
  <si>
    <t>Electricity consumption of water heating for residential</t>
  </si>
  <si>
    <t>Heat consumption of water heating for residential</t>
  </si>
  <si>
    <t>Renewable energy consumption of water heating for residential</t>
  </si>
  <si>
    <t>Energy consumption of water heating for non-residential</t>
  </si>
  <si>
    <t>Oil consumption of water heating for non-residential</t>
  </si>
  <si>
    <t>Coal consumption of water heating for non-residential</t>
  </si>
  <si>
    <t>Electricity consumption of water heating for non-residential</t>
  </si>
  <si>
    <t>Renewable energy consumption of water heating for non-residential</t>
  </si>
  <si>
    <t>Electricity consumption of lighting for residential</t>
  </si>
  <si>
    <t>Share of  energy consumption of lighting (from Odyssee, TU-IEW) in total final energy consumption of residential (Eurostat). Energy consumption by end-uses has been harmonised using shares to be coherent with the total consumption from Eurostat.</t>
  </si>
  <si>
    <t>Share of  energy consumption of lighting (from Odyssee, NSI-EEA) in total final energy consumption of residential (Eurostat). Energy consumption by end-uses has been harmonised using shares to be coherent with the total consumption from Eurostat.</t>
  </si>
  <si>
    <t>Energy consumption of lighting from Odyssee has been harmonised using shares to be coherent with the total consumption from Eurostat.</t>
  </si>
  <si>
    <t>Share of  energy consumption of lighting (from Odyssee, cystat) in total final energy consumption of residential (Eurostat). Energy consumption by end-uses has been harmonised using shares to be coherent with the total consumption from Eurostat.</t>
  </si>
  <si>
    <t>Share of  energy consumption of lighting (from Odyssee, Enviros-MPO) in total final energy consumption of residential (Eurostat). Energy consumption by end-uses has been harmonised using shares to be coherent with the total consumption from Eurostat.</t>
  </si>
  <si>
    <t>Share of  energy consumption of lighting (from Odyssee, CEREN-ADEME) in total final energy consumption of residential (Eurostat). Energy consumption by end-uses has been harmonised using shares to be coherent with the total consumption from Eurostat.</t>
  </si>
  <si>
    <t>Share of  energy consumption of lighting (from Odyssee, AGEB/ISI) in total final energy consumption of residential (Eurostat). Energy consumption by end-uses has been harmonised using shares to be coherent with the total consumption from Eurostat.</t>
  </si>
  <si>
    <t>Share of  energy consumption of lighting (from Odyssee, IDAE) in total final energy consumption of residential (Eurostat). Energy consumption by end-uses has been harmonised using shares to be coherent with the total consumption from Eurostat.</t>
  </si>
  <si>
    <t>Energy consumption of lighting for offices</t>
  </si>
  <si>
    <t>Estimation with data from neighboring country</t>
  </si>
  <si>
    <t>With ratio from Netherland and extrapolation</t>
  </si>
  <si>
    <t>Fraunhofer ISI</t>
  </si>
  <si>
    <t>Fraunhofer ISI and Odyssee</t>
  </si>
  <si>
    <t>http://www.isi.fraunhofer.de/isi-de/index.php</t>
  </si>
  <si>
    <t>Calculation with data from Fraunhofer ISI and Odyssee</t>
  </si>
  <si>
    <t>European Investment Bank and Odyssee</t>
  </si>
  <si>
    <t>http://www.eib.org/</t>
  </si>
  <si>
    <t>Calculation with data from European Investment Bank and Odyssee</t>
  </si>
  <si>
    <t>With ratio from Germany and extrapolation</t>
  </si>
  <si>
    <t>Energy consumption of lighting for wholesale and retail</t>
  </si>
  <si>
    <t>Energy consumption of lighting for hotels &amp; restaurants</t>
  </si>
  <si>
    <t>Energy consumption of lighting for health</t>
  </si>
  <si>
    <t>Energy consumption of lighting for sport facilities</t>
  </si>
  <si>
    <t>Energy consumption of lighting for other non-residential</t>
  </si>
  <si>
    <t>Estimation by substraction (with sport facilities)</t>
  </si>
  <si>
    <t>Energy consumption of space cooling for residential</t>
  </si>
  <si>
    <t>Share of  energy consumption of space cooling (from Odyssee, TU-IEW) in total final energy consumption of residential (Eurostat). Energy consumption by end-uses has been harmonised using shares to be coherent with the total consumption from Eurostat.</t>
  </si>
  <si>
    <t>Share of  energy consumption of space cooling (from Odyssee, NSI-EEA) in total final energy consumption of residential (Eurostat). Energy consumption by end-uses has been harmonised using shares to be coherent with the total consumption from Eurostat.</t>
  </si>
  <si>
    <t>Energy consumption of space cooling from Odyssee has been harmonised using shares to be coherent with the total consumption from Eurostat.</t>
  </si>
  <si>
    <t>Share of  energy consumption of space cooling (from Odyssee, cystat) in total final energy consumption of residential (Eurostat). Energy consumption by end-uses has been harmonised using shares to be coherent with the total consumption from Eurostat.</t>
  </si>
  <si>
    <t>Share of  energy consumption of space cooling (from Odyssee, MEEDDL) in total final energy consumption of residential (Eurostat). Energy consumption by end-uses has been harmonised using shares to be coherent with the total consumption from Eurostat.</t>
  </si>
  <si>
    <t>Share of  energy consumption of space cooling (from Odyssee) in total final energy consumption of residential (Eurostat). Energy consumption by end-uses has been harmonised using shares to be coherent with the total consumption from Eurostat.</t>
  </si>
  <si>
    <t>Share of  energy consumption of space cooling (from Odyssee, IDAE) in total final energy consumption of residential (Eurostat). Energy consumption by end-uses has been harmonised using shares to be coherent with the total consumption from Eurostat.</t>
  </si>
  <si>
    <t>Energy consumption of space cooling for non-residential</t>
  </si>
  <si>
    <t>Date of export: 2017-06-08</t>
  </si>
  <si>
    <t>Source: EU Buildings Observatory</t>
  </si>
  <si>
    <t>Copyright European Commission 2016</t>
  </si>
  <si>
    <t>Share of dwellings built before 1945</t>
  </si>
  <si>
    <t>%</t>
  </si>
  <si>
    <t>Odyssee and national strategy renovation</t>
  </si>
  <si>
    <t>Calculation with data from Odyssee and national strategy renovation</t>
  </si>
  <si>
    <t>STATBELECON and Odyssee</t>
  </si>
  <si>
    <t>http://statbel.fgov.be/nl/statistieken/cijfers/economie/bouw_industrie/gebouwenpark/ time band adjusted</t>
  </si>
  <si>
    <t>Calculation with data from STATBELECON and Odyssee</t>
  </si>
  <si>
    <t>Odyssee and Inspire project</t>
  </si>
  <si>
    <t>http://odyssee.enerdata.net/home/</t>
  </si>
  <si>
    <t>Calculation with data from Odyssee and Inspire project</t>
  </si>
  <si>
    <t>NIS</t>
  </si>
  <si>
    <t>National Institute of Statistics and Odyssee</t>
  </si>
  <si>
    <t>http://www.recensamantromania.ro/</t>
  </si>
  <si>
    <t>Calculation with data from National Institute of Statistics and Odyssee</t>
  </si>
  <si>
    <t>Cystat</t>
  </si>
  <si>
    <t>Statistical Service of Cyprus and Odyssee</t>
  </si>
  <si>
    <t>http://www.mof.gov.cy/mof/cystat/statistics.nsf/index_en/index_en?OpenDocument</t>
  </si>
  <si>
    <t>Calculation with data from Statistical Service of Cyprus and Odyssee</t>
  </si>
  <si>
    <t>CZSO</t>
  </si>
  <si>
    <t>Odyssee Czech Statistical Office (2011)</t>
  </si>
  <si>
    <t>https://vdb.czso.cz/vdbvo2/faces/cs/index.jsf?page=vystup-objekt&amp;evo=&amp;str=&amp;zo=N&amp;pvo=ZVCR028&amp;vyhltext=&amp;pvoch=&amp;udIdent=&amp;nahled=N&amp;sp=N&amp;nuid=&amp;zs=&amp;skupId=&amp;verze=-1&amp;filtr=G~F_M~F_Z~F_R~F_P~_S~_null_null_&amp;pvokc=&amp;katalog=30631&amp;z=T</t>
  </si>
  <si>
    <t>Calculation with data from Odyssee Czech Statistical Office (2011)</t>
  </si>
  <si>
    <t>Statistics FI</t>
  </si>
  <si>
    <t>Statistics Finland and Odyssee</t>
  </si>
  <si>
    <t>http://www.stat.fi/index_en.html</t>
  </si>
  <si>
    <t>Calculation with data from Statistics Finland and Odyssee</t>
  </si>
  <si>
    <t>INSEE</t>
  </si>
  <si>
    <t>Institut national de la statistique et des ?tudes ?conomiques and Tabula project</t>
  </si>
  <si>
    <t>http://www.insee.fr/</t>
  </si>
  <si>
    <t>Calculation with data from Institut national de la statistique et des ?tudes ?conomiques and Tabula project</t>
  </si>
  <si>
    <t>Statistisches Bundesamt (2013) and Odyssee</t>
  </si>
  <si>
    <t>Calculation with data from Statistisches Bundesamt (2013) and Odyssee</t>
  </si>
  <si>
    <t>National Plan</t>
  </si>
  <si>
    <t>National Building Energy Performance Strategy and Odyssee</t>
  </si>
  <si>
    <t>https://ec.europa.eu/energy/sites/ener/files/documents/2014_article4_hungary_en%20translation.pdf</t>
  </si>
  <si>
    <t>Odyssee and national data</t>
  </si>
  <si>
    <t>Calculation with data from Odyssee and national data</t>
  </si>
  <si>
    <t>ISTAT</t>
  </si>
  <si>
    <t>http://www.istat.it/</t>
  </si>
  <si>
    <t>CBS</t>
  </si>
  <si>
    <t>Centraal Bureau voor de Statistiek and Odyssee project</t>
  </si>
  <si>
    <t>https://www.cbs.nl/</t>
  </si>
  <si>
    <t>GUS</t>
  </si>
  <si>
    <t>Central Statistical Office of Poland</t>
  </si>
  <si>
    <t>http://stat.gov.pl/</t>
  </si>
  <si>
    <t>Statistics Portugal and Eurostat</t>
  </si>
  <si>
    <t>Calculation with data from Statistics Portugal and Eurostat</t>
  </si>
  <si>
    <t>National Institute of Statistics (Census) and Odyssee</t>
  </si>
  <si>
    <t>Calculation with data from National Institute of Statistics (Census) and Odyssee</t>
  </si>
  <si>
    <t>Statistical Yearbook of the Slovak Republic and Odyssee</t>
  </si>
  <si>
    <t>Calculation with data from Statistical Yearbook of the Slovak Republic and Odyssee</t>
  </si>
  <si>
    <t>REN</t>
  </si>
  <si>
    <t>Registry of Buildings and Odyssee</t>
  </si>
  <si>
    <t>Calculation with data from Registry of Buildings and Odyssee</t>
  </si>
  <si>
    <t>SCB</t>
  </si>
  <si>
    <t>Statistics Sweden and Odyssee</t>
  </si>
  <si>
    <t>http://www.scb.se/en_/</t>
  </si>
  <si>
    <t>Calculation with data from Statistics Sweden and Odyssee</t>
  </si>
  <si>
    <t>EU28</t>
  </si>
  <si>
    <t>EU-28</t>
  </si>
  <si>
    <t>Share of dwellings built between 1945 and 1969</t>
  </si>
  <si>
    <t>Share of dwellings built between 1970 and 1979</t>
  </si>
  <si>
    <t>Share of dwellings built between 1980 and 1989</t>
  </si>
  <si>
    <t>Share of dwellings built between 1990 and 1999</t>
  </si>
  <si>
    <t>Share of dwellings built between 2000 and 2010</t>
  </si>
  <si>
    <t>Share of dwellings built after 2010</t>
  </si>
  <si>
    <t>Share of non-residential buildings built before 1945</t>
  </si>
  <si>
    <t>BMVBS</t>
  </si>
  <si>
    <t>Federal Ministry of Transport and Digital Infrastructure</t>
  </si>
  <si>
    <t>http://www.bmvi.de/</t>
  </si>
  <si>
    <t>http://www.ksh.hu/</t>
  </si>
  <si>
    <t>Share of non-residential buildings built between 1945-1969</t>
  </si>
  <si>
    <t>Share of non-residential buildings built between 1970-1979</t>
  </si>
  <si>
    <t>Share of non-residential buildings built between 1980-1989</t>
  </si>
  <si>
    <t>Share of non-residential buildings built between 1990-1999</t>
  </si>
  <si>
    <t>Share of non-residential buildings built between 2000-2010</t>
  </si>
  <si>
    <t>Registry of Buildings</t>
  </si>
  <si>
    <t>Share of non-residential buildings built after 2010</t>
  </si>
  <si>
    <t>Date of export: 2017-07-04</t>
  </si>
  <si>
    <t>EU countries average (2014 estimates)</t>
  </si>
  <si>
    <t>Number of single family dwellings</t>
  </si>
  <si>
    <t>http://statbel.fgov.be/nl/statistieken/cijfers/economie/bouw_industrie/gebouwenpark/</t>
  </si>
  <si>
    <t>https://vdb.czso.cz/vdbvo2/faces/cs/index.jsf?page=vystup-objekt&amp;zo=N&amp;pvo=BYCR809&amp;z=T&amp;nahled=N&amp;sp=N&amp;f=TABULKA&amp;verze=-1&amp;filtr=G~F_M~F_Z~F_R~F_P~_S~_null_null_&amp;katalog=30733&amp;str=v16</t>
  </si>
  <si>
    <t>Statistics Denmark (BOL101)</t>
  </si>
  <si>
    <t>http://pub.stat.ee/px-web.2001/I_Databas/Population_census/PHC2011/02Dwellings/02Dwellings.asp</t>
  </si>
  <si>
    <t>Institut national de la statistique et des ?tudes ?conomiques</t>
  </si>
  <si>
    <t>Estimation with data from Odyssee</t>
  </si>
  <si>
    <t>Calculation from Odyssee</t>
  </si>
  <si>
    <t>Odyssee and Housing survey 2008</t>
  </si>
  <si>
    <t>Calculation with data from Odyssee and Housing survey 2008</t>
  </si>
  <si>
    <t>Number of detached houses</t>
  </si>
  <si>
    <t>National renovation strategy</t>
  </si>
  <si>
    <t>Data from National renovation strategy</t>
  </si>
  <si>
    <t>Data from National renovation strategy and calculation by deduction</t>
  </si>
  <si>
    <t>Statistical Service of Cyprus</t>
  </si>
  <si>
    <t>Statistics Finland</t>
  </si>
  <si>
    <t>Estimation from Tabula</t>
  </si>
  <si>
    <t>Statistisches Bundesamt (2014)</t>
  </si>
  <si>
    <t>DESTATIS Fachserie 5 Reihe 3 (2014), Table 1.4 "Stock of residential buildings between 2001 and 2013"</t>
  </si>
  <si>
    <t>Number of semi-detached houses</t>
  </si>
  <si>
    <t>http://statbel.fgov.be/nl/statistieken/cijfers/economie/bouw_industrie/gebouwenpark/ sum of dwellings in semi-detached and terraced houses</t>
  </si>
  <si>
    <t>Number of multi-family dwellings</t>
  </si>
  <si>
    <t>Odyssee, Czech Statistical Office (2011)</t>
  </si>
  <si>
    <t>Odyssee and data distribution from permanantly occupied dwelling</t>
  </si>
  <si>
    <t>Number of single family dwelling permanently occupied</t>
  </si>
  <si>
    <t>Figures for 2013 and 2014 calculated on basis of Microcensus</t>
  </si>
  <si>
    <t>Original source: Recen</t>
  </si>
  <si>
    <t>Original source: EIHP (model)</t>
  </si>
  <si>
    <t>Estimate based on the dwelling distribution within Inspire project</t>
  </si>
  <si>
    <t>Used distribution of Inspire (building floor area)</t>
  </si>
  <si>
    <t>Original source: Prognos</t>
  </si>
  <si>
    <t>STATEC (2011)</t>
  </si>
  <si>
    <t>Original source: JSI_EEC</t>
  </si>
  <si>
    <t>Original source: STEM</t>
  </si>
  <si>
    <t>Number of detached houses (permanently occupied dwelling)</t>
  </si>
  <si>
    <t>Czech Statistical Office</t>
  </si>
  <si>
    <t>https://vdb.czso.cz/vdbvo2/faces/cs/index.jsf?page=vystup-objekt&amp;zo=N&amp;pvo=BYCR809&amp;z=T&amp;nahled=N&amp;sp=N&amp;f=TABULKA&amp;verze=-1&amp;filtr=G~F_M~F_Z~F_R~F_P~_S~_null_null_&amp;katalog=30733&amp;str=v13</t>
  </si>
  <si>
    <t>Estimation with tabula repartition (0.8 for detached houses and 0.2 for semi-detached houses)</t>
  </si>
  <si>
    <t>Number of semi-detached houses (permanently occupied dwelling)</t>
  </si>
  <si>
    <t>https://vdb.czso.cz/vdbvo2/faces/cs/index.jsf?page=vystup-objekt&amp;zo=N&amp;pvo=BYCR809&amp;z=T&amp;nahled=N&amp;sp=N&amp;f=TABULKA&amp;verze=-1&amp;filtr=G~F_M~F_Z~F_R~F_P~_S~_null_null_&amp;katalog=30733&amp;str=v14</t>
  </si>
  <si>
    <t>Number of multi family dwelling permanently occupied</t>
  </si>
  <si>
    <t>Figures for 2013 and 2014 calculated on basis of annual Microcensus</t>
  </si>
  <si>
    <t>Calculation by difference with data from Odyssee</t>
  </si>
  <si>
    <t>Number of secondary residences</t>
  </si>
  <si>
    <t>Substraction total and permanently occupied (from Odyssee and claculation) !!! With vacant dwelling</t>
  </si>
  <si>
    <t>1. STANOVI PREMA NA?INU KORI?TENJA, POPIS 2011.</t>
  </si>
  <si>
    <t>SURS</t>
  </si>
  <si>
    <t>Statistical Office of the Republic of Slovenia</t>
  </si>
  <si>
    <t>http://www.stat.si/statweb/en/home</t>
  </si>
  <si>
    <t>Calculated by difference between total number of residential buildings and permanently occupied residential buildings</t>
  </si>
  <si>
    <t>Total number of dwellings</t>
  </si>
  <si>
    <t>Data available until 2013, extrapolation for 2014</t>
  </si>
  <si>
    <t>column</t>
  </si>
  <si>
    <t>res / non res</t>
  </si>
  <si>
    <t>use</t>
  </si>
  <si>
    <t>building category</t>
  </si>
  <si>
    <t>building age</t>
  </si>
  <si>
    <t>field name 1</t>
  </si>
  <si>
    <t>floor area Mm²</t>
  </si>
  <si>
    <t>field name 3</t>
  </si>
  <si>
    <t>unit2</t>
  </si>
  <si>
    <t>energy consumption per m²</t>
  </si>
  <si>
    <t>field name 4</t>
  </si>
  <si>
    <t>unit3</t>
  </si>
  <si>
    <t>energy consumption space heating per m²</t>
  </si>
  <si>
    <t>field name 44</t>
  </si>
  <si>
    <t>unit5</t>
  </si>
  <si>
    <t>energy consumption space heating total</t>
  </si>
  <si>
    <t>field name 46</t>
  </si>
  <si>
    <t>unit7</t>
  </si>
  <si>
    <t>energy consumption water heating total</t>
  </si>
  <si>
    <t>field name 48</t>
  </si>
  <si>
    <t>unit9</t>
  </si>
  <si>
    <t>energy consumption space cooling total</t>
  </si>
  <si>
    <t>energy 
sh calc
total GWh</t>
  </si>
  <si>
    <t>energy 
sh
total PJ</t>
  </si>
  <si>
    <t>unit combi</t>
  </si>
  <si>
    <t>unit10</t>
  </si>
  <si>
    <t>energy 
sh 
total GWh</t>
  </si>
  <si>
    <t>energy 
sh
total PJ2</t>
  </si>
  <si>
    <t>validation space heating units</t>
  </si>
  <si>
    <t>energy 
sh&amp;hw 
total GWh</t>
  </si>
  <si>
    <t>energy 
sh&amp;hw 
total PJ</t>
  </si>
  <si>
    <t>residential</t>
  </si>
  <si>
    <t>all</t>
  </si>
  <si>
    <t>kWh/m²*Mm²</t>
  </si>
  <si>
    <t>GWh</t>
  </si>
  <si>
    <t>Check sum</t>
  </si>
  <si>
    <t>Checksum</t>
  </si>
  <si>
    <t>Check sum2</t>
  </si>
  <si>
    <t>DIFF</t>
  </si>
  <si>
    <t>sfh</t>
  </si>
  <si>
    <t>sum</t>
  </si>
  <si>
    <t>mfh</t>
  </si>
  <si>
    <t>m1</t>
  </si>
  <si>
    <t>m2</t>
  </si>
  <si>
    <t>m3</t>
  </si>
  <si>
    <t>m4</t>
  </si>
  <si>
    <t>m5</t>
  </si>
  <si>
    <t>s1</t>
  </si>
  <si>
    <t>Single family dwellings</t>
  </si>
  <si>
    <t xml:space="preserve">      &lt; 1945</t>
  </si>
  <si>
    <t>surmi1</t>
  </si>
  <si>
    <r>
      <t>Mm</t>
    </r>
    <r>
      <rPr>
        <vertAlign val="superscript"/>
        <sz val="11"/>
        <rFont val="Calibri"/>
        <family val="2"/>
        <scheme val="minor"/>
      </rPr>
      <t>2</t>
    </r>
  </si>
  <si>
    <t xml:space="preserve">      1945-1969</t>
  </si>
  <si>
    <t>surmi2</t>
  </si>
  <si>
    <t xml:space="preserve">      1970-1979</t>
  </si>
  <si>
    <t>surmi3</t>
  </si>
  <si>
    <r>
      <t>Mm</t>
    </r>
    <r>
      <rPr>
        <vertAlign val="superscript"/>
        <sz val="11"/>
        <rFont val="Calibri"/>
        <family val="2"/>
        <scheme val="minor"/>
      </rPr>
      <t>2</t>
    </r>
    <r>
      <rPr>
        <sz val="11"/>
        <color theme="1"/>
        <rFont val="Calibri"/>
        <family val="2"/>
        <scheme val="minor"/>
      </rPr>
      <t/>
    </r>
  </si>
  <si>
    <t xml:space="preserve">      1980-1989</t>
  </si>
  <si>
    <t>surmi4</t>
  </si>
  <si>
    <t xml:space="preserve">       1990-1999</t>
  </si>
  <si>
    <t>surmi5</t>
  </si>
  <si>
    <t xml:space="preserve">      2000-2010</t>
  </si>
  <si>
    <t>surmi6</t>
  </si>
  <si>
    <t xml:space="preserve">      &gt;2010</t>
  </si>
  <si>
    <t>surmi7</t>
  </si>
  <si>
    <t>Multi family dwellings</t>
  </si>
  <si>
    <t>surlc1</t>
  </si>
  <si>
    <t>surlc2</t>
  </si>
  <si>
    <t>surlc3</t>
  </si>
  <si>
    <t>surlc4</t>
  </si>
  <si>
    <t>surlc5</t>
  </si>
  <si>
    <t>surlc6</t>
  </si>
  <si>
    <t>surlc7</t>
  </si>
  <si>
    <t>start copy range</t>
  </si>
  <si>
    <t>end copy range</t>
  </si>
  <si>
    <t>start paste range</t>
  </si>
  <si>
    <t xml:space="preserve">end paste range </t>
  </si>
  <si>
    <t>country id</t>
  </si>
  <si>
    <t>bcat</t>
  </si>
  <si>
    <t>data code</t>
  </si>
  <si>
    <t>sources</t>
  </si>
  <si>
    <t>long sources</t>
  </si>
  <si>
    <t>households</t>
  </si>
  <si>
    <t>res</t>
  </si>
  <si>
    <t>men</t>
  </si>
  <si>
    <t>no</t>
  </si>
  <si>
    <t>noe</t>
  </si>
  <si>
    <t>BO</t>
  </si>
  <si>
    <t>a</t>
  </si>
  <si>
    <t>JonBO</t>
  </si>
  <si>
    <t>email Jonathan with Topic 1.1 (Latest).xlsx</t>
  </si>
  <si>
    <t>… EUCalc\03 WorkPackages\wp2\buildings\Data\Topic 1.1 (LatestfromJon).xlsm</t>
  </si>
  <si>
    <t xml:space="preserve"> </t>
  </si>
  <si>
    <t>hh</t>
  </si>
  <si>
    <t>k</t>
  </si>
  <si>
    <t>BO, Eurostat, Number of private households by household composition, number of children and age of youngest child, lfst_hhnhtych</t>
  </si>
  <si>
    <t>STATBELPOPU</t>
  </si>
  <si>
    <t>BO, STATBELPOPU</t>
  </si>
  <si>
    <t>BO, Statistical office of the European Union</t>
  </si>
  <si>
    <t>Sl</t>
  </si>
  <si>
    <t>buildings</t>
  </si>
  <si>
    <t>nbrbat</t>
  </si>
  <si>
    <t>BO, Czech Statistical Office</t>
  </si>
  <si>
    <t>dwellings</t>
  </si>
  <si>
    <t>nbrlog</t>
  </si>
  <si>
    <t>BO, Statistics Denmark (FAM55N)</t>
  </si>
  <si>
    <t>BO, Statistics Estonia</t>
  </si>
  <si>
    <t>floor area</t>
  </si>
  <si>
    <t>floorresody</t>
  </si>
  <si>
    <t>BO, Statistics Portugal and Eurostat</t>
  </si>
  <si>
    <t xml:space="preserve">BO, Statistics Finland </t>
  </si>
  <si>
    <t>floorrescal</t>
  </si>
  <si>
    <t>floorsfody</t>
  </si>
  <si>
    <t>floormfody</t>
  </si>
  <si>
    <t>surmpr</t>
  </si>
  <si>
    <t>BO, Central Statistical Office of Poland</t>
  </si>
  <si>
    <t>suripr</t>
  </si>
  <si>
    <t>BO, Statistical Yearbook of the Slovak Republic</t>
  </si>
  <si>
    <t>b</t>
  </si>
  <si>
    <t>BO, Statistics Austria</t>
  </si>
  <si>
    <t>BO, STATBELECON and Odyssee</t>
  </si>
  <si>
    <t>BO, National statistical institute</t>
  </si>
  <si>
    <t>BO, Statistisches Bundesamt (2014)</t>
  </si>
  <si>
    <t>BO, Statistics Denmark (BYGB12)</t>
  </si>
  <si>
    <t xml:space="preserve">BO, Census 2011 </t>
  </si>
  <si>
    <t xml:space="preserve">BO, Statistics Portugal </t>
  </si>
  <si>
    <t>BO, Estimation by calculation</t>
  </si>
  <si>
    <t>BO, Data from National renovation strategy</t>
  </si>
  <si>
    <t>BO, Hungarian Central Statistical</t>
  </si>
  <si>
    <t>BO, National Institute of Statistics</t>
  </si>
  <si>
    <t>BO, STATEC-2011</t>
  </si>
  <si>
    <t>The State Land Service</t>
  </si>
  <si>
    <t>BO, The State Land Service</t>
  </si>
  <si>
    <t>BO, Centraal Bureau voor de Statistiek</t>
  </si>
  <si>
    <t>BO, Statistics Sweden</t>
  </si>
  <si>
    <t xml:space="preserve">BO, Registry of Buildings </t>
  </si>
  <si>
    <t>dw</t>
  </si>
  <si>
    <t>BO, Odyssee database</t>
  </si>
  <si>
    <t>BO, Statistics Denmark (BOL101)</t>
  </si>
  <si>
    <t>BO, Institut national de la statistique et des études économiques</t>
  </si>
  <si>
    <t>ar</t>
  </si>
  <si>
    <t>Mm2</t>
  </si>
  <si>
    <t>BO, Odyssee and national data</t>
  </si>
  <si>
    <t>BO, Statistical Service of Cyprus and Eurostat</t>
  </si>
  <si>
    <t>BO, Odyssee Indicators</t>
  </si>
  <si>
    <t>BO, Statistics Denmark</t>
  </si>
  <si>
    <t>BO, Odyssee indicators</t>
  </si>
  <si>
    <t>BO, Calculation with average floor area of permanently occupied dwellings and number of dwellings for the considered contruction period</t>
  </si>
  <si>
    <t>BO, Estimation with data from Odyssee</t>
  </si>
  <si>
    <t>s2</t>
  </si>
  <si>
    <t>s3</t>
  </si>
  <si>
    <t>s4</t>
  </si>
  <si>
    <t>s5</t>
  </si>
  <si>
    <t>Eurostat, Number of private households by household composition, number of children and age of youngest child, lfst_hhnhtych</t>
  </si>
  <si>
    <t>Statistics Denmark (FAM55N)</t>
  </si>
  <si>
    <t xml:space="preserve">Statistics Finland </t>
  </si>
  <si>
    <t>Statistics Denmark (BYGB12)</t>
  </si>
  <si>
    <t xml:space="preserve">Census 2011 </t>
  </si>
  <si>
    <t xml:space="preserve">Statistics Portugal </t>
  </si>
  <si>
    <t>Estimation by calculation</t>
  </si>
  <si>
    <t>Hungarian Central Statistical</t>
  </si>
  <si>
    <t xml:space="preserve"> no data</t>
  </si>
  <si>
    <t>STATEC-2011</t>
  </si>
  <si>
    <t>Centraal Bureau voor de Statistiek</t>
  </si>
  <si>
    <t>Statistics Sweden</t>
  </si>
  <si>
    <t xml:space="preserve">Registry of Buildings </t>
  </si>
  <si>
    <t>Odyssee database</t>
  </si>
  <si>
    <t>Institut national de la statistique et des études économiques</t>
  </si>
  <si>
    <t>Statistical Service of Cyprus and Eurostat</t>
  </si>
  <si>
    <t xml:space="preserve"> No UK-wide data, see separate spreadsheets for each constituent country</t>
  </si>
  <si>
    <t>Odyssee/national data</t>
  </si>
  <si>
    <t>Calculation with average floor area of permanently occupied dwellings and number of dwellings for the considered contruction period</t>
  </si>
  <si>
    <t>20052</t>
  </si>
  <si>
    <t>20062</t>
  </si>
  <si>
    <t>20073</t>
  </si>
  <si>
    <t>20084</t>
  </si>
  <si>
    <t>20095</t>
  </si>
  <si>
    <t>20102</t>
  </si>
  <si>
    <t>20113</t>
  </si>
  <si>
    <t>20124</t>
  </si>
  <si>
    <t>20135</t>
  </si>
  <si>
    <t>20146</t>
  </si>
  <si>
    <t>20157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</si>
</sst>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Red]\-0.0%;&quot;&quot;"/>
    <numFmt numFmtId="165" formatCode="General;General;&quot;&quot;"/>
  </numFmts>
  <fonts count="12" x14ac:knownFonts="1">
    <font>
      <sz val="11"/>
      <color theme="1"/>
      <name val="Calibri"/>
      <family val="2"/>
      <scheme val="minor"/>
    </font>
    <font>
      <sz val="10"/>
      <color theme="1"/>
      <name val="Calibri"/>
      <family val="2"/>
    </font>
    <font>
      <sz val="11"/>
      <color theme="1"/>
      <name val="Calibri"/>
      <family val="2"/>
      <scheme val="minor"/>
    </font>
    <font>
      <b/>
      <sz val="11"/>
      <color theme="1"/>
      <name val="Calibri"/>
      <family val="2"/>
      <scheme val="minor"/>
    </font>
    <font>
      <sz val="11"/>
      <color theme="5" tint="-0.249977111117893"/>
      <name val="Calibri"/>
      <family val="2"/>
      <scheme val="minor"/>
    </font>
    <font>
      <sz val="11"/>
      <name val="Calibri"/>
      <family val="2"/>
      <scheme val="minor"/>
    </font>
    <font>
      <sz val="11"/>
      <color theme="0" tint="-0.249977111117893"/>
      <name val="Calibri"/>
      <family val="2"/>
      <scheme val="minor"/>
    </font>
    <font>
      <u/>
      <sz val="11"/>
      <color theme="10"/>
      <name val="Calibri"/>
      <family val="2"/>
      <scheme val="minor"/>
    </font>
    <font>
      <vertAlign val="superscript"/>
      <sz val="11"/>
      <name val="Calibri"/>
      <family val="2"/>
      <scheme val="minor"/>
    </font>
    <font>
      <sz val="11"/>
      <color theme="0" tint="-0.14999847407452621"/>
      <name val="Calibri"/>
      <family val="2"/>
      <scheme val="minor"/>
    </font>
    <font>
      <sz val="11"/>
      <color theme="1"/>
      <name val="Calibri"/>
      <family val="2"/>
    </font>
    <font>
      <sz val="11"/>
      <color rgb="FFFF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F9F9F9"/>
        <bgColor indexed="64"/>
      </patternFill>
    </fill>
    <fill>
      <patternFill patternType="solid">
        <fgColor theme="3" tint="0.59999389629810485"/>
        <bgColor indexed="64"/>
      </patternFill>
    </fill>
  </fills>
  <borders count="12">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ck">
        <color theme="0" tint="-0.14996795556505021"/>
      </right>
      <top style="thin">
        <color theme="0" tint="-4.9989318521683403E-2"/>
      </top>
      <bottom style="thin">
        <color theme="0" tint="-4.9989318521683403E-2"/>
      </bottom>
      <diagonal/>
    </border>
    <border>
      <left style="thin">
        <color theme="0" tint="-4.9989318521683403E-2"/>
      </left>
      <right style="thin">
        <color theme="0" tint="-4.9989318521683403E-2"/>
      </right>
      <top style="medium">
        <color theme="0" tint="-0.24994659260841701"/>
      </top>
      <bottom style="medium">
        <color theme="0" tint="-0.24994659260841701"/>
      </bottom>
      <diagonal/>
    </border>
    <border>
      <left style="thin">
        <color theme="0" tint="-4.9989318521683403E-2"/>
      </left>
      <right style="medium">
        <color theme="0" tint="-0.24994659260841701"/>
      </right>
      <top style="medium">
        <color theme="0" tint="-0.24994659260841701"/>
      </top>
      <bottom style="medium">
        <color theme="0" tint="-0.24994659260841701"/>
      </bottom>
      <diagonal/>
    </border>
    <border>
      <left style="medium">
        <color theme="0" tint="-0.24994659260841701"/>
      </left>
      <right style="thin">
        <color theme="0" tint="-4.9989318521683403E-2"/>
      </right>
      <top style="medium">
        <color theme="0" tint="-0.24994659260841701"/>
      </top>
      <bottom style="medium">
        <color theme="0" tint="-0.24994659260841701"/>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ck">
        <color theme="0" tint="-0.14996795556505021"/>
      </bottom>
      <diagonal/>
    </border>
    <border>
      <left style="thin">
        <color indexed="64"/>
      </left>
      <right style="thin">
        <color indexed="64"/>
      </right>
      <top style="thin">
        <color indexed="64"/>
      </top>
      <bottom style="thin">
        <color indexed="64"/>
      </bottom>
      <diagonal/>
    </border>
    <border>
      <left style="thin">
        <color theme="0" tint="-4.9989318521683403E-2"/>
      </left>
      <right style="thin">
        <color theme="0" tint="-4.9989318521683403E-2"/>
      </right>
      <top style="thin">
        <color theme="2"/>
      </top>
      <bottom style="thin">
        <color theme="2"/>
      </bottom>
      <diagonal/>
    </border>
    <border>
      <left style="thin">
        <color theme="0" tint="-4.9989318521683403E-2"/>
      </left>
      <right/>
      <top/>
      <bottom/>
      <diagonal/>
    </border>
    <border>
      <left/>
      <right style="thin">
        <color theme="0" tint="-4.9989318521683403E-2"/>
      </right>
      <top/>
      <bottom/>
      <diagonal/>
    </border>
  </borders>
  <cellStyleXfs count="4">
    <xf numFmtId="0" fontId="0" fillId="0" borderId="0"/>
    <xf numFmtId="9" fontId="1" fillId="2" borderId="0">
      <alignment horizontal="left"/>
    </xf>
    <xf numFmtId="9" fontId="2" fillId="0" borderId="0" applyFont="0" applyFill="0" applyBorder="0" applyAlignment="0" applyProtection="0"/>
    <xf numFmtId="0" fontId="7" fillId="0" borderId="0" applyNumberFormat="0" applyFill="0" applyBorder="0" applyAlignment="0" applyProtection="0"/>
  </cellStyleXfs>
  <cellXfs count="58">
    <xf numFmtId="0" fontId="0" fillId="0" borderId="0" xfId="0"/>
    <xf numFmtId="0" fontId="0" fillId="0" borderId="0" xfId="0" quotePrefix="1"/>
    <xf numFmtId="0" fontId="0" fillId="0" borderId="0" xfId="0" applyAlignment="1">
      <alignment horizontal="left"/>
    </xf>
    <xf numFmtId="2" fontId="0" fillId="0" borderId="0" xfId="0" applyNumberFormat="1"/>
    <xf numFmtId="0" fontId="3" fillId="0" borderId="0" xfId="0" applyFont="1"/>
    <xf numFmtId="0" fontId="3" fillId="0" borderId="0" xfId="0" applyFont="1" applyAlignment="1">
      <alignment wrapText="1"/>
    </xf>
    <xf numFmtId="4" fontId="0" fillId="0" borderId="0" xfId="0" applyNumberFormat="1"/>
    <xf numFmtId="9" fontId="0" fillId="0" borderId="0" xfId="2" applyFont="1"/>
    <xf numFmtId="0" fontId="0" fillId="3" borderId="0" xfId="0" quotePrefix="1" applyFill="1"/>
    <xf numFmtId="2" fontId="0" fillId="3" borderId="0" xfId="0" applyNumberFormat="1" applyFill="1"/>
    <xf numFmtId="0" fontId="0" fillId="3" borderId="0" xfId="0" applyFill="1"/>
    <xf numFmtId="0" fontId="0" fillId="0" borderId="1" xfId="0" applyBorder="1"/>
    <xf numFmtId="0" fontId="0" fillId="4" borderId="3" xfId="0" applyFill="1" applyBorder="1"/>
    <xf numFmtId="3" fontId="0" fillId="4" borderId="3" xfId="0" applyNumberFormat="1" applyFill="1" applyBorder="1"/>
    <xf numFmtId="0" fontId="0" fillId="4" borderId="3" xfId="0" applyFill="1" applyBorder="1" applyAlignment="1">
      <alignment wrapText="1"/>
    </xf>
    <xf numFmtId="0" fontId="0" fillId="4" borderId="4" xfId="0" applyFill="1" applyBorder="1" applyAlignment="1">
      <alignment wrapText="1"/>
    </xf>
    <xf numFmtId="0" fontId="0" fillId="4" borderId="5" xfId="0" applyFill="1" applyBorder="1"/>
    <xf numFmtId="0" fontId="0" fillId="0" borderId="2" xfId="0" applyBorder="1"/>
    <xf numFmtId="0" fontId="0" fillId="0" borderId="6" xfId="0" applyBorder="1"/>
    <xf numFmtId="0" fontId="0" fillId="0" borderId="0" xfId="0" applyAlignment="1">
      <alignment wrapText="1"/>
    </xf>
    <xf numFmtId="0" fontId="4" fillId="0" borderId="0" xfId="0" applyFont="1" applyAlignment="1">
      <alignment wrapText="1"/>
    </xf>
    <xf numFmtId="0" fontId="5" fillId="0" borderId="0" xfId="0" applyFont="1" applyAlignment="1">
      <alignment wrapText="1"/>
    </xf>
    <xf numFmtId="0" fontId="4" fillId="0" borderId="0" xfId="0" applyFont="1"/>
    <xf numFmtId="37" fontId="4" fillId="0" borderId="0" xfId="0" applyNumberFormat="1" applyFont="1"/>
    <xf numFmtId="1" fontId="0" fillId="0" borderId="0" xfId="0" applyNumberFormat="1"/>
    <xf numFmtId="9" fontId="4" fillId="0" borderId="0" xfId="2" applyFont="1"/>
    <xf numFmtId="4" fontId="0" fillId="3" borderId="0" xfId="0" applyNumberFormat="1" applyFill="1"/>
    <xf numFmtId="37" fontId="4" fillId="3" borderId="0" xfId="0" applyNumberFormat="1" applyFont="1" applyFill="1"/>
    <xf numFmtId="1" fontId="0" fillId="3" borderId="0" xfId="0" applyNumberFormat="1" applyFill="1"/>
    <xf numFmtId="0" fontId="4" fillId="3" borderId="0" xfId="0" applyFont="1" applyFill="1"/>
    <xf numFmtId="9" fontId="4" fillId="3" borderId="0" xfId="2" applyFont="1" applyFill="1"/>
    <xf numFmtId="0" fontId="6" fillId="0" borderId="0" xfId="0" applyFont="1" applyAlignment="1">
      <alignment wrapText="1"/>
    </xf>
    <xf numFmtId="0" fontId="6" fillId="0" borderId="0" xfId="0" applyFont="1"/>
    <xf numFmtId="4" fontId="4" fillId="0" borderId="0" xfId="0" applyNumberFormat="1" applyFont="1"/>
    <xf numFmtId="4" fontId="6" fillId="0" borderId="0" xfId="0" applyNumberFormat="1" applyFont="1"/>
    <xf numFmtId="164" fontId="4" fillId="0" borderId="0" xfId="2" applyNumberFormat="1" applyFont="1"/>
    <xf numFmtId="4" fontId="4" fillId="3" borderId="0" xfId="0" applyNumberFormat="1" applyFont="1" applyFill="1"/>
    <xf numFmtId="4" fontId="6" fillId="3" borderId="0" xfId="0" applyNumberFormat="1" applyFont="1" applyFill="1"/>
    <xf numFmtId="0" fontId="6" fillId="3" borderId="0" xfId="0" applyFont="1" applyFill="1"/>
    <xf numFmtId="164" fontId="4" fillId="3" borderId="0" xfId="2" applyNumberFormat="1" applyFont="1" applyFill="1"/>
    <xf numFmtId="0" fontId="3" fillId="0" borderId="0" xfId="0" quotePrefix="1" applyFont="1" applyAlignment="1">
      <alignment wrapText="1"/>
    </xf>
    <xf numFmtId="0" fontId="0" fillId="0" borderId="7" xfId="0" applyBorder="1" applyAlignment="1">
      <alignment horizontal="left"/>
    </xf>
    <xf numFmtId="0" fontId="0" fillId="5" borderId="8" xfId="0" applyFill="1" applyBorder="1" applyAlignment="1">
      <alignment horizontal="center" vertical="center"/>
    </xf>
    <xf numFmtId="0" fontId="5" fillId="5" borderId="8" xfId="0" applyFont="1" applyFill="1" applyBorder="1" applyAlignment="1">
      <alignment horizontal="center" vertical="center"/>
    </xf>
    <xf numFmtId="0" fontId="0" fillId="0" borderId="8" xfId="0" applyBorder="1" applyAlignment="1">
      <alignment horizontal="center" vertical="center"/>
    </xf>
    <xf numFmtId="0" fontId="5" fillId="0" borderId="8" xfId="0" applyFont="1" applyBorder="1" applyAlignment="1">
      <alignment horizontal="center" vertical="center"/>
    </xf>
    <xf numFmtId="0" fontId="3" fillId="5" borderId="8" xfId="0" applyFont="1" applyFill="1" applyBorder="1" applyAlignment="1">
      <alignment vertical="center"/>
    </xf>
    <xf numFmtId="0" fontId="0" fillId="0" borderId="8" xfId="3" applyFont="1" applyBorder="1" applyAlignment="1">
      <alignment vertical="center"/>
    </xf>
    <xf numFmtId="0" fontId="9" fillId="0" borderId="0" xfId="0" applyFont="1"/>
    <xf numFmtId="165" fontId="0" fillId="0" borderId="0" xfId="0" quotePrefix="1" applyNumberFormat="1"/>
    <xf numFmtId="1" fontId="0" fillId="0" borderId="0" xfId="0" quotePrefix="1" applyNumberFormat="1"/>
    <xf numFmtId="0" fontId="0" fillId="0" borderId="9" xfId="0" applyBorder="1"/>
    <xf numFmtId="0" fontId="0" fillId="0" borderId="10" xfId="0" applyBorder="1"/>
    <xf numFmtId="165" fontId="0" fillId="3" borderId="0" xfId="0" quotePrefix="1" applyNumberFormat="1" applyFill="1"/>
    <xf numFmtId="0" fontId="10" fillId="0" borderId="8" xfId="0" applyFont="1" applyBorder="1" applyAlignment="1">
      <alignment horizontal="center" vertical="center" wrapText="1"/>
    </xf>
    <xf numFmtId="0" fontId="3" fillId="0" borderId="10" xfId="0" applyFont="1" applyBorder="1" applyAlignment="1">
      <alignment wrapText="1"/>
    </xf>
    <xf numFmtId="0" fontId="3" fillId="0" borderId="11" xfId="0" quotePrefix="1" applyFont="1" applyBorder="1" applyAlignment="1">
      <alignment wrapText="1"/>
    </xf>
    <xf numFmtId="2" fontId="11" fillId="0" borderId="0" xfId="0" applyNumberFormat="1" applyFont="1"/>
  </cellXfs>
  <cellStyles count="4">
    <cellStyle name="A - percent" xfId="1" xr:uid="{00000000-0005-0000-0000-000000000000}"/>
    <cellStyle name="Lien hypertexte 2" xfId="3" xr:uid="{50E65459-8B37-4699-8013-A50B61FDACF0}"/>
    <cellStyle name="Normal" xfId="0" builtinId="0"/>
    <cellStyle name="Percent" xfId="2" builtinId="5"/>
  </cellStyles>
  <dxfs count="162">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13" formatCode="0%"/>
      <fill>
        <patternFill patternType="none">
          <fgColor rgb="FF000000"/>
          <bgColor rgb="FFFFFFFF"/>
        </patternFill>
      </fill>
    </dxf>
    <dxf>
      <numFmt numFmtId="4" formatCode="#,##0.00"/>
    </dxf>
    <dxf>
      <numFmt numFmtId="4" formatCode="#,##0.00"/>
    </dxf>
    <dxf>
      <numFmt numFmtId="4" formatCode="#,##0.00"/>
    </dxf>
    <dxf>
      <numFmt numFmtId="4" formatCode="#,##0.00"/>
    </dxf>
    <dxf>
      <font>
        <strike val="0"/>
        <outline val="0"/>
        <shadow val="0"/>
        <u val="none"/>
        <vertAlign val="baseline"/>
        <sz val="11"/>
        <color auto="1"/>
        <name val="Calibri"/>
        <family val="2"/>
        <scheme val="minor"/>
      </font>
      <numFmt numFmtId="4" formatCode="#,##0.00"/>
    </dxf>
    <dxf>
      <font>
        <b val="0"/>
        <i val="0"/>
        <strike val="0"/>
        <condense val="0"/>
        <extend val="0"/>
        <outline val="0"/>
        <shadow val="0"/>
        <u val="none"/>
        <vertAlign val="baseline"/>
        <sz val="11"/>
        <color auto="1"/>
        <name val="Calibri"/>
        <family val="2"/>
        <scheme val="minor"/>
      </font>
      <numFmt numFmtId="4" formatCode="#,##0.00"/>
    </dxf>
    <dxf>
      <font>
        <b val="0"/>
        <i val="0"/>
        <strike val="0"/>
        <condense val="0"/>
        <extend val="0"/>
        <outline val="0"/>
        <shadow val="0"/>
        <u val="none"/>
        <vertAlign val="baseline"/>
        <sz val="11"/>
        <color auto="1"/>
        <name val="Calibri"/>
        <family val="2"/>
        <scheme val="minor"/>
      </font>
      <numFmt numFmtId="4" formatCode="#,##0.00"/>
    </dxf>
    <dxf>
      <font>
        <b val="0"/>
        <i val="0"/>
        <strike val="0"/>
        <condense val="0"/>
        <extend val="0"/>
        <outline val="0"/>
        <shadow val="0"/>
        <u val="none"/>
        <vertAlign val="baseline"/>
        <sz val="11"/>
        <color theme="5" tint="-0.249977111117893"/>
        <name val="Calibri"/>
        <family val="2"/>
        <scheme val="minor"/>
      </font>
      <numFmt numFmtId="164" formatCode="0.0%;[Red]\-0.0%;&quot;&quot;"/>
    </dxf>
    <dxf>
      <font>
        <b val="0"/>
        <i val="0"/>
        <strike val="0"/>
        <condense val="0"/>
        <extend val="0"/>
        <outline val="0"/>
        <shadow val="0"/>
        <u val="none"/>
        <vertAlign val="baseline"/>
        <sz val="11"/>
        <color auto="1"/>
        <name val="Calibri"/>
        <family val="2"/>
        <scheme val="minor"/>
      </font>
      <numFmt numFmtId="4" formatCode="#,##0.00"/>
    </dxf>
    <dxf>
      <font>
        <b val="0"/>
        <i val="0"/>
        <strike val="0"/>
        <condense val="0"/>
        <extend val="0"/>
        <outline val="0"/>
        <shadow val="0"/>
        <u val="none"/>
        <vertAlign val="baseline"/>
        <sz val="11"/>
        <color theme="5" tint="-0.249977111117893"/>
        <name val="Calibri"/>
        <family val="2"/>
        <scheme val="minor"/>
      </font>
      <numFmt numFmtId="0" formatCode="General"/>
    </dxf>
    <dxf>
      <font>
        <b val="0"/>
        <i val="0"/>
        <strike val="0"/>
        <condense val="0"/>
        <extend val="0"/>
        <outline val="0"/>
        <shadow val="0"/>
        <u val="none"/>
        <vertAlign val="baseline"/>
        <sz val="11"/>
        <color theme="5" tint="-0.249977111117893"/>
        <name val="Calibri"/>
        <family val="2"/>
        <scheme val="minor"/>
      </font>
      <numFmt numFmtId="4" formatCode="#,##0.00"/>
    </dxf>
    <dxf>
      <font>
        <strike val="0"/>
        <outline val="0"/>
        <shadow val="0"/>
        <u val="none"/>
        <vertAlign val="baseline"/>
        <sz val="11"/>
        <color theme="0" tint="-0.249977111117893"/>
        <name val="Calibri"/>
        <family val="2"/>
        <scheme val="minor"/>
      </font>
      <numFmt numFmtId="0" formatCode="General"/>
    </dxf>
    <dxf>
      <font>
        <b val="0"/>
        <i val="0"/>
        <strike val="0"/>
        <condense val="0"/>
        <extend val="0"/>
        <outline val="0"/>
        <shadow val="0"/>
        <u val="none"/>
        <vertAlign val="baseline"/>
        <sz val="11"/>
        <color theme="0" tint="-0.249977111117893"/>
        <name val="Calibri"/>
        <family val="2"/>
        <scheme val="minor"/>
      </font>
      <numFmt numFmtId="4" formatCode="#,##0.00"/>
    </dxf>
    <dxf>
      <font>
        <strike val="0"/>
        <outline val="0"/>
        <shadow val="0"/>
        <u val="none"/>
        <vertAlign val="baseline"/>
        <sz val="11"/>
        <color theme="0" tint="-0.249977111117893"/>
        <name val="Calibri"/>
        <family val="2"/>
        <scheme val="minor"/>
      </font>
      <numFmt numFmtId="4" formatCode="#,##0.00"/>
    </dxf>
    <dxf>
      <numFmt numFmtId="4" formatCode="#,##0.00"/>
    </dxf>
    <dxf>
      <numFmt numFmtId="4" formatCode="#,##0.00"/>
    </dxf>
    <dxf>
      <numFmt numFmtId="4" formatCode="#,##0.00"/>
    </dxf>
    <dxf>
      <numFmt numFmtId="4" formatCode="#,##0.00"/>
    </dxf>
    <dxf>
      <font>
        <strike val="0"/>
        <outline val="0"/>
        <shadow val="0"/>
        <u val="none"/>
        <vertAlign val="baseline"/>
        <sz val="11"/>
        <color theme="5" tint="-0.249977111117893"/>
        <name val="Calibri"/>
        <family val="2"/>
        <scheme val="minor"/>
      </font>
      <numFmt numFmtId="4" formatCode="#,##0.00"/>
    </dxf>
    <dxf>
      <numFmt numFmtId="4" formatCode="#,##0.00"/>
    </dxf>
    <dxf>
      <numFmt numFmtId="4" formatCode="#,##0.00"/>
      <alignment horizontal="general" vertical="bottom" textRotation="0" wrapText="0" indent="0" justifyLastLine="0" shrinkToFit="0" readingOrder="0"/>
    </dxf>
    <dxf>
      <numFmt numFmtId="4" formatCode="#,##0.00"/>
    </dxf>
    <dxf>
      <numFmt numFmtId="4" formatCode="#,##0.00"/>
    </dxf>
    <dxf>
      <numFmt numFmtId="4" formatCode="#,##0.00"/>
    </dxf>
    <dxf>
      <numFmt numFmtId="4" formatCode="#,##0.00"/>
    </dxf>
    <dxf>
      <numFmt numFmtId="4" formatCode="#,##0.00"/>
    </dxf>
    <dxf>
      <font>
        <b val="0"/>
        <i val="0"/>
        <strike val="0"/>
        <condense val="0"/>
        <extend val="0"/>
        <outline val="0"/>
        <shadow val="0"/>
        <u val="none"/>
        <vertAlign val="baseline"/>
        <sz val="11"/>
        <color theme="5" tint="-0.249977111117893"/>
        <name val="Calibri"/>
        <family val="2"/>
        <scheme val="minor"/>
      </font>
    </dxf>
    <dxf>
      <numFmt numFmtId="1" formatCode="0"/>
    </dxf>
    <dxf>
      <font>
        <b val="0"/>
        <i val="0"/>
        <strike val="0"/>
        <condense val="0"/>
        <extend val="0"/>
        <outline val="0"/>
        <shadow val="0"/>
        <u val="none"/>
        <vertAlign val="baseline"/>
        <sz val="11"/>
        <color theme="5" tint="-0.249977111117893"/>
        <name val="Calibri"/>
        <family val="2"/>
        <scheme val="minor"/>
      </font>
      <numFmt numFmtId="5" formatCode="#,##0;\-#,##0"/>
    </dxf>
    <dxf>
      <font>
        <b val="0"/>
        <i val="0"/>
        <strike val="0"/>
        <condense val="0"/>
        <extend val="0"/>
        <outline val="0"/>
        <shadow val="0"/>
        <u val="none"/>
        <vertAlign val="baseline"/>
        <sz val="11"/>
        <color theme="5" tint="-0.249977111117893"/>
        <name val="Calibri"/>
        <family val="2"/>
        <scheme val="minor"/>
      </font>
    </dxf>
    <dxf>
      <font>
        <b val="0"/>
        <i val="0"/>
        <strike val="0"/>
        <condense val="0"/>
        <extend val="0"/>
        <outline val="0"/>
        <shadow val="0"/>
        <u val="none"/>
        <vertAlign val="baseline"/>
        <sz val="11"/>
        <color theme="5" tint="-0.249977111117893"/>
        <name val="Calibri"/>
        <family val="2"/>
        <scheme val="minor"/>
      </font>
      <numFmt numFmtId="1" formatCode="0"/>
    </dxf>
    <dxf>
      <font>
        <b val="0"/>
        <i val="0"/>
        <strike val="0"/>
        <condense val="0"/>
        <extend val="0"/>
        <outline val="0"/>
        <shadow val="0"/>
        <u val="none"/>
        <vertAlign val="baseline"/>
        <sz val="11"/>
        <color theme="5" tint="-0.249977111117893"/>
        <name val="Calibri"/>
        <family val="2"/>
        <scheme val="minor"/>
      </font>
      <numFmt numFmtId="5" formatCode="#,##0;\-#,##0"/>
    </dxf>
    <dxf>
      <font>
        <b val="0"/>
        <i val="0"/>
        <strike val="0"/>
        <condense val="0"/>
        <extend val="0"/>
        <outline val="0"/>
        <shadow val="0"/>
        <u val="none"/>
        <vertAlign val="baseline"/>
        <sz val="11"/>
        <color theme="5" tint="-0.249977111117893"/>
        <name val="Calibri"/>
        <family val="2"/>
        <scheme val="minor"/>
      </font>
    </dxf>
    <dxf>
      <font>
        <b val="0"/>
        <i val="0"/>
        <strike val="0"/>
        <condense val="0"/>
        <extend val="0"/>
        <outline val="0"/>
        <shadow val="0"/>
        <u val="none"/>
        <vertAlign val="baseline"/>
        <sz val="11"/>
        <color theme="5" tint="-0.249977111117893"/>
        <name val="Calibri"/>
        <family val="2"/>
        <scheme val="minor"/>
      </font>
    </dxf>
    <dxf>
      <font>
        <color theme="5" tint="-0.249977111117893"/>
      </font>
      <numFmt numFmtId="1" formatCode="0"/>
    </dxf>
    <dxf>
      <font>
        <b val="0"/>
        <i val="0"/>
        <strike val="0"/>
        <condense val="0"/>
        <extend val="0"/>
        <outline val="0"/>
        <shadow val="0"/>
        <u val="none"/>
        <vertAlign val="baseline"/>
        <sz val="11"/>
        <color theme="5" tint="-0.249977111117893"/>
        <name val="Calibri"/>
        <family val="2"/>
        <scheme val="minor"/>
      </font>
      <numFmt numFmtId="5" formatCode="#,##0;\-#,##0"/>
    </dxf>
    <dxf>
      <alignment horizontal="general" vertical="bottom" textRotation="0" wrapText="0" indent="0" justifyLastLine="0" shrinkToFit="0" readingOrder="0"/>
    </dxf>
    <dxf>
      <numFmt numFmtId="4" formatCode="#,##0.00"/>
    </dxf>
    <dxf>
      <font>
        <b val="0"/>
        <i val="0"/>
        <strike val="0"/>
        <condense val="0"/>
        <extend val="0"/>
        <outline val="0"/>
        <shadow val="0"/>
        <u val="none"/>
        <vertAlign val="baseline"/>
        <sz val="11"/>
        <color theme="5" tint="-0.249977111117893"/>
        <name val="Calibri"/>
        <family val="2"/>
        <scheme val="minor"/>
      </font>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theme="0" tint="-4.9989318521683403E-2"/>
        </left>
        <right style="thin">
          <color theme="0" tint="-4.9989318521683403E-2"/>
        </right>
        <top/>
        <bottom/>
      </border>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3" formatCode="0%"/>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theme="0" tint="-4.9989318521683403E-2"/>
        </left>
        <right style="thin">
          <color theme="0" tint="-4.9989318521683403E-2"/>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ill>
        <patternFill patternType="none">
          <fgColor indexed="64"/>
          <bgColor auto="1"/>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numFmt numFmtId="13" formatCode="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numFmt numFmtId="4" formatCode="#,##0.00"/>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i val="0"/>
      </font>
      <fill>
        <patternFill>
          <bgColor rgb="FFF9F9F9"/>
        </patternFill>
      </fill>
      <border>
        <left style="thin">
          <color theme="0" tint="-0.34998626667073579"/>
        </left>
        <right style="thin">
          <color theme="0" tint="-0.34998626667073579"/>
        </right>
        <top style="thin">
          <color theme="0" tint="-0.34998626667073579"/>
        </top>
        <bottom style="thin">
          <color theme="0" tint="-0.34998626667073579"/>
        </bottom>
      </border>
    </dxf>
    <dxf>
      <border diagonalUp="0" diagonalDown="0">
        <left style="thick">
          <color theme="0" tint="-0.14996795556505021"/>
        </left>
        <right style="thick">
          <color theme="0" tint="-0.14996795556505021"/>
        </right>
        <top style="thick">
          <color theme="0" tint="-0.14996795556505021"/>
        </top>
        <bottom style="thick">
          <color theme="0" tint="-0.14996795556505021"/>
        </bottom>
        <vertical style="thin">
          <color theme="0" tint="-4.9989318521683403E-2"/>
        </vertical>
        <horizontal style="thin">
          <color theme="0" tint="-4.9989318521683403E-2"/>
        </horizontal>
      </border>
    </dxf>
  </dxfs>
  <tableStyles count="1" defaultTableStyle="TableStyleMedium2" defaultPivotStyle="PivotStyleLight16">
    <tableStyle name="Table Style 1" pivot="0" count="2" xr9:uid="{23C6B342-CA98-4AD7-917B-F8B29B955574}">
      <tableStyleElement type="wholeTable" dxfId="161"/>
      <tableStyleElement type="headerRow" dxfId="1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37</xdr:col>
      <xdr:colOff>189481</xdr:colOff>
      <xdr:row>2</xdr:row>
      <xdr:rowOff>74367</xdr:rowOff>
    </xdr:from>
    <xdr:ext cx="18225117" cy="6103722"/>
    <xdr:sp macro="" textlink="">
      <xdr:nvSpPr>
        <xdr:cNvPr id="2" name="TextBox 1">
          <a:extLst>
            <a:ext uri="{FF2B5EF4-FFF2-40B4-BE49-F238E27FC236}">
              <a16:creationId xmlns:a16="http://schemas.microsoft.com/office/drawing/2014/main" id="{D361C11F-C083-4E23-9FA4-433E951215B2}"/>
            </a:ext>
          </a:extLst>
        </xdr:cNvPr>
        <xdr:cNvSpPr txBox="1"/>
      </xdr:nvSpPr>
      <xdr:spPr>
        <a:xfrm>
          <a:off x="25316431" y="1217367"/>
          <a:ext cx="18225117" cy="610372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4800"/>
            <a:t>The totals don't match.</a:t>
          </a:r>
        </a:p>
        <a:p>
          <a:r>
            <a:rPr lang="en-GB" sz="4800"/>
            <a:t>bage</a:t>
          </a:r>
          <a:r>
            <a:rPr lang="en-GB" sz="4800" baseline="0"/>
            <a:t> und bcat need blending </a:t>
          </a:r>
        </a:p>
        <a:p>
          <a:r>
            <a:rPr lang="en-GB" sz="4800" baseline="0"/>
            <a:t>blending pattern: uniform, neighbor</a:t>
          </a:r>
        </a:p>
        <a:p>
          <a:r>
            <a:rPr lang="en-GB" sz="4800" baseline="0"/>
            <a:t>drill down hampered by incomplete data sets</a:t>
          </a:r>
        </a:p>
        <a:p>
          <a:r>
            <a:rPr lang="en-GB" sz="4800" baseline="0"/>
            <a:t>certain details available by dwellings others by floor area </a:t>
          </a:r>
        </a:p>
        <a:p>
          <a:r>
            <a:rPr lang="en-GB" sz="4800" baseline="0"/>
            <a:t>energy demand seldomly available as a drill down</a:t>
          </a:r>
        </a:p>
        <a:p>
          <a:r>
            <a:rPr lang="en-GB" sz="4800" baseline="0"/>
            <a:t>--&gt; a set of assumptions need to be made </a:t>
          </a:r>
        </a:p>
        <a:p>
          <a:r>
            <a:rPr lang="en-GB" sz="4800" baseline="0"/>
            <a:t>systematically for all countries or specific if available for a single country</a:t>
          </a:r>
          <a:endParaRPr lang="en-GB" sz="4800"/>
        </a:p>
      </xdr:txBody>
    </xdr:sp>
    <xdr:clientData/>
  </xdr:oneCellAnchor>
  <xdr:twoCellAnchor editAs="oneCell">
    <xdr:from>
      <xdr:col>38</xdr:col>
      <xdr:colOff>432955</xdr:colOff>
      <xdr:row>36</xdr:row>
      <xdr:rowOff>1056409</xdr:rowOff>
    </xdr:from>
    <xdr:to>
      <xdr:col>49</xdr:col>
      <xdr:colOff>543847</xdr:colOff>
      <xdr:row>53</xdr:row>
      <xdr:rowOff>136072</xdr:rowOff>
    </xdr:to>
    <xdr:pic>
      <xdr:nvPicPr>
        <xdr:cNvPr id="3" name="Picture 2">
          <a:extLst>
            <a:ext uri="{FF2B5EF4-FFF2-40B4-BE49-F238E27FC236}">
              <a16:creationId xmlns:a16="http://schemas.microsoft.com/office/drawing/2014/main" id="{89A2CCA0-6699-4676-9F98-6EEF95B2F47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807" t="19697" r="10038" b="15404"/>
        <a:stretch/>
      </xdr:blipFill>
      <xdr:spPr>
        <a:xfrm>
          <a:off x="26159980" y="8676409"/>
          <a:ext cx="6816492" cy="41183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dit%20Kockat/Buildings%20Performance%20Institute/BPIE%20Team%20Site%20-%20Projects/C015%20EUCalc/2%20work_packages/wp2_buildings/data/BuildingObservatory/BO_download_0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obs_totals"/>
      <sheetName val="obs_bage"/>
      <sheetName val="obs_bcat"/>
      <sheetName val="field list"/>
      <sheetName val="BO_download_01"/>
    </sheetNames>
    <sheetDataSet>
      <sheetData sheetId="0"/>
      <sheetData sheetId="1">
        <row r="4">
          <cell r="B4" t="str">
            <v>Total floor area of dwellings</v>
          </cell>
          <cell r="D4" t="str">
            <v>ISO code</v>
          </cell>
          <cell r="E4" t="str">
            <v>Unit</v>
          </cell>
          <cell r="F4">
            <v>2000</v>
          </cell>
          <cell r="G4">
            <v>2001</v>
          </cell>
          <cell r="H4">
            <v>2002</v>
          </cell>
          <cell r="I4">
            <v>2003</v>
          </cell>
          <cell r="J4">
            <v>2004</v>
          </cell>
          <cell r="K4">
            <v>2005</v>
          </cell>
          <cell r="L4">
            <v>2006</v>
          </cell>
          <cell r="M4">
            <v>2007</v>
          </cell>
          <cell r="N4">
            <v>2008</v>
          </cell>
          <cell r="O4">
            <v>2009</v>
          </cell>
          <cell r="P4">
            <v>2010</v>
          </cell>
          <cell r="Q4">
            <v>2011</v>
          </cell>
          <cell r="R4">
            <v>2012</v>
          </cell>
          <cell r="S4">
            <v>2013</v>
          </cell>
          <cell r="T4">
            <v>2014</v>
          </cell>
          <cell r="U4">
            <v>2015</v>
          </cell>
          <cell r="V4" t="str">
            <v>Source</v>
          </cell>
          <cell r="W4" t="str">
            <v>Long source</v>
          </cell>
          <cell r="X4" t="str">
            <v>Link</v>
          </cell>
          <cell r="Y4" t="str">
            <v>Data quality</v>
          </cell>
          <cell r="Z4" t="str">
            <v>Comment</v>
          </cell>
        </row>
      </sheetData>
      <sheetData sheetId="2"/>
      <sheetData sheetId="3"/>
      <sheetData sheetId="4"/>
      <sheetData sheetId="5"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722156-4B69-4EFD-8AD3-5A1A440AF8DD}" name="Table2" displayName="Table2" ref="A4:T33" totalsRowShown="0" headerRowDxfId="159" dataDxfId="158">
  <autoFilter ref="A4:T33" xr:uid="{FEC6987B-08E6-4727-AF62-ABB4B118FA00}"/>
  <tableColumns count="20">
    <tableColumn id="1" xr3:uid="{BF446339-7138-4439-A65F-4CBC46C0AAB0}" name="Country code" dataDxfId="157"/>
    <tableColumn id="20" xr3:uid="{DB626420-F000-49C5-8C12-78F0021DC7F5}" name="Country " dataDxfId="156">
      <calculatedColumnFormula>VLOOKUP(Table2[[#This Row],[Country code]],'_ctry-key'!$B$3:$E$33,3,FALSE)</calculatedColumnFormula>
    </tableColumn>
    <tableColumn id="2" xr3:uid="{C44A3D80-4A94-4B2F-ACE9-8AFA9C828A19}" name="Year" dataDxfId="155"/>
    <tableColumn id="3" xr3:uid="{CCAEC93F-69B7-40B9-BDD7-83E9BB75E9CC}" name="Total floor area of non residential buildings" dataDxfId="154"/>
    <tableColumn id="4" xr3:uid="{7E4B45A3-A743-4C99-AB97-1016667B92D0}" name="Total floor area of private offices" dataDxfId="153"/>
    <tableColumn id="5" xr3:uid="{B8E4BBBC-237B-4229-BA3B-B335878BAB93}" name="Total floor area of wholesale and retail trade" dataDxfId="152"/>
    <tableColumn id="6" xr3:uid="{B2193AC8-6B29-46B5-8A94-EFCBC7951B3D}" name="Total floor area of hotels and restaurants" dataDxfId="151"/>
    <tableColumn id="7" xr3:uid="{A7ADAE0F-8E4E-4E90-BFA4-271D93B9F4C7}" name="Total floor area of health care" dataDxfId="150"/>
    <tableColumn id="8" xr3:uid="{CFDE237C-B614-44C6-926B-6D7E81A41BA7}" name="Total floor area of offices" dataDxfId="149"/>
    <tableColumn id="9" xr3:uid="{150155E1-A450-4799-AFFF-AFC85372A2AF}" name="Total floor area of educational buildings" dataDxfId="148"/>
    <tableColumn id="10" xr3:uid="{CB268B6F-C059-4B7F-B1BE-2ED72523A0C9}" name="Total floor area of other buildings" dataDxfId="147">
      <calculatedColumnFormula>IF(D5-SUM(F5:J5)&gt;0.2,D5-SUM(F5:J5),0)</calculatedColumnFormula>
    </tableColumn>
    <tableColumn id="11" xr3:uid="{D98F0DB7-AFD2-40BA-9E97-D1786C6CD227}" name="Checksumtotal non-res - sum of b type" dataDxfId="146">
      <calculatedColumnFormula>SUM(Table2[[#This Row],[Total floor area of wholesale and retail trade]:[Total floor area of other buildings]])</calculatedColumnFormula>
    </tableColumn>
    <tableColumn id="12" xr3:uid="{D9237458-8CEE-4B60-B4C9-97C98C6E76AD}" name="share of private offices" dataDxfId="145" dataCellStyle="Percent">
      <calculatedColumnFormula>E5/Table2[[#This Row],[Checksumtotal non-res - sum of b type]]</calculatedColumnFormula>
    </tableColumn>
    <tableColumn id="13" xr3:uid="{4B6455E6-1510-4011-92A3-099680BCA06F}" name="share of wholesale and retail trade" dataDxfId="144" dataCellStyle="Percent">
      <calculatedColumnFormula>F5/Table2[[#This Row],[Checksumtotal non-res - sum of b type]]</calculatedColumnFormula>
    </tableColumn>
    <tableColumn id="14" xr3:uid="{BC14F782-95DC-4C26-AA3B-48E9A624BC3E}" name="share of hotels and restaurants" dataDxfId="143" dataCellStyle="Percent">
      <calculatedColumnFormula>G5/Table2[[#This Row],[Checksumtotal non-res - sum of b type]]</calculatedColumnFormula>
    </tableColumn>
    <tableColumn id="15" xr3:uid="{F89F1E2B-5865-4B3E-A48C-25C11234787C}" name="share of health care" dataDxfId="142" dataCellStyle="Percent">
      <calculatedColumnFormula>H5/Table2[[#This Row],[Checksumtotal non-res - sum of b type]]</calculatedColumnFormula>
    </tableColumn>
    <tableColumn id="16" xr3:uid="{A9AE9FE7-5A51-42CC-A900-257BD41B2B73}" name="share of offices" dataDxfId="141" dataCellStyle="Percent">
      <calculatedColumnFormula>I5/Table2[[#This Row],[Checksumtotal non-res - sum of b type]]</calculatedColumnFormula>
    </tableColumn>
    <tableColumn id="17" xr3:uid="{B20C7E9E-4340-407E-A92F-2D517F6916F0}" name="share of educational buildings" dataDxfId="140" dataCellStyle="Percent">
      <calculatedColumnFormula>J5/Table2[[#This Row],[Checksumtotal non-res - sum of b type]]</calculatedColumnFormula>
    </tableColumn>
    <tableColumn id="18" xr3:uid="{1822C012-F07B-4A01-BA63-86B522C56CFA}" name="share of other buildings" dataDxfId="139" dataCellStyle="Percent">
      <calculatedColumnFormula>K5/Table2[[#This Row],[Checksumtotal non-res - sum of b type]]</calculatedColumnFormula>
    </tableColumn>
    <tableColumn id="19" xr3:uid="{14D73350-33B3-4B9D-914F-EA4F6734533F}" name="Checksumtotal non-res % " dataDxfId="138" dataCellStyle="Percent">
      <calculatedColumnFormula>SUM(Table2[[#This Row],[share of wholesale and retail trade]:[share of other buildings]])</calculatedColumnFormula>
    </tableColumn>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4D4854-23AA-438C-8A98-241A38272D62}" name="sfh" displayName="sfh" ref="A4:AC33" totalsRowShown="0" headerRowDxfId="137" dataDxfId="136">
  <autoFilter ref="A4:AC33" xr:uid="{FEC6987B-08E6-4727-AF62-ABB4B118FA00}"/>
  <tableColumns count="29">
    <tableColumn id="1" xr3:uid="{2033B195-D348-478A-B5DF-2E44B1D42224}" name="Country code" dataDxfId="135"/>
    <tableColumn id="20" xr3:uid="{4F65B5C2-B524-468F-A051-B0A5BE456488}" name="Country " dataDxfId="134">
      <calculatedColumnFormula>VLOOKUP(sfh[[#This Row],[Country code]],'_ctry-key'!$B$3:$E$33,3,FALSE)</calculatedColumnFormula>
    </tableColumn>
    <tableColumn id="10" xr3:uid="{D194E4F7-4F8D-489C-B4AD-9D976EC8AC7E}" name="2000" dataDxfId="26" dataCellStyle="Percent">
      <calculatedColumnFormula>IFERROR(VLOOKUP($A5&amp;" "&amp;$C$2,obs_totals[#Data],C$3,FALSE)/(VLOOKUP($A5&amp;" "&amp;$C$2,obs_totals[#Data],C$3,FALSE)+VLOOKUP($A5&amp;" "&amp;$C$35,obs_totals[#Data],C$3,FALSE)),"")</calculatedColumnFormula>
    </tableColumn>
    <tableColumn id="11" xr3:uid="{0E387D6B-10F1-4D09-B7F7-EEACED4FDD8B}" name="2001" dataDxfId="25" dataCellStyle="Percent">
      <calculatedColumnFormula>IFERROR(VLOOKUP($A5&amp;" "&amp;$C$2,obs_totals[#Data],D$3,FALSE)/(VLOOKUP($A5&amp;" "&amp;$C$2,obs_totals[#Data],D$3,FALSE)+VLOOKUP($A5&amp;" "&amp;$C$35,obs_totals[#Data],D$3,FALSE)),"")</calculatedColumnFormula>
    </tableColumn>
    <tableColumn id="12" xr3:uid="{377CD0F2-23B5-4CE8-ACF5-9A6D23E73876}" name="2002" dataDxfId="24" dataCellStyle="Percent">
      <calculatedColumnFormula>IFERROR(VLOOKUP($A5&amp;" "&amp;$C$2,obs_totals[#Data],E$3,FALSE)/(VLOOKUP($A5&amp;" "&amp;$C$2,obs_totals[#Data],E$3,FALSE)+VLOOKUP($A5&amp;" "&amp;$C$35,obs_totals[#Data],E$3,FALSE)),"")</calculatedColumnFormula>
    </tableColumn>
    <tableColumn id="13" xr3:uid="{3A77D526-E198-4AC2-ACA9-80CF0F278904}" name="2003" dataDxfId="23" dataCellStyle="Percent">
      <calculatedColumnFormula>IFERROR(VLOOKUP($A5&amp;" "&amp;$C$2,obs_totals[#Data],F$3,FALSE)/(VLOOKUP($A5&amp;" "&amp;$C$2,obs_totals[#Data],F$3,FALSE)+VLOOKUP($A5&amp;" "&amp;$C$35,obs_totals[#Data],F$3,FALSE)),"")</calculatedColumnFormula>
    </tableColumn>
    <tableColumn id="14" xr3:uid="{300ECDAD-C66E-4A76-899D-E83C1A910B69}" name="2004" dataDxfId="22" dataCellStyle="Percent">
      <calculatedColumnFormula>IFERROR(VLOOKUP($A5&amp;" "&amp;$C$2,obs_totals[#Data],G$3,FALSE)/(VLOOKUP($A5&amp;" "&amp;$C$2,obs_totals[#Data],G$3,FALSE)+VLOOKUP($A5&amp;" "&amp;$C$35,obs_totals[#Data],G$3,FALSE)),"")</calculatedColumnFormula>
    </tableColumn>
    <tableColumn id="15" xr3:uid="{6544ED72-6719-4D50-B2DD-53CA78EB6919}" name="2005" dataDxfId="21" dataCellStyle="Percent">
      <calculatedColumnFormula>IFERROR(VLOOKUP($A5&amp;" "&amp;$C$2,obs_totals[#Data],H$3,FALSE)/(VLOOKUP($A5&amp;" "&amp;$C$2,obs_totals[#Data],H$3,FALSE)+VLOOKUP($A5&amp;" "&amp;$C$35,obs_totals[#Data],H$3,FALSE)),"")</calculatedColumnFormula>
    </tableColumn>
    <tableColumn id="16" xr3:uid="{23E0C36F-07FF-4A16-8E8C-DB02EE98AB32}" name="2006" dataDxfId="20" dataCellStyle="Percent">
      <calculatedColumnFormula>IFERROR(VLOOKUP($A5&amp;" "&amp;$C$2,obs_totals[#Data],I$3,FALSE)/(VLOOKUP($A5&amp;" "&amp;$C$2,obs_totals[#Data],I$3,FALSE)+VLOOKUP($A5&amp;" "&amp;$C$35,obs_totals[#Data],I$3,FALSE)),"")</calculatedColumnFormula>
    </tableColumn>
    <tableColumn id="21" xr3:uid="{9C7E0B59-1D4C-432C-894C-88A8C956E271}" name="2007" dataDxfId="19" dataCellStyle="Percent">
      <calculatedColumnFormula>IFERROR(VLOOKUP($A5&amp;" "&amp;$C$2,obs_totals[#Data],J$3,FALSE)/(VLOOKUP($A5&amp;" "&amp;$C$2,obs_totals[#Data],J$3,FALSE)+VLOOKUP($A5&amp;" "&amp;$C$35,obs_totals[#Data],J$3,FALSE)),"")</calculatedColumnFormula>
    </tableColumn>
    <tableColumn id="22" xr3:uid="{CDD8906C-77F7-4792-B407-3741F15BDE13}" name="2008" dataDxfId="18" dataCellStyle="Percent">
      <calculatedColumnFormula>IFERROR(VLOOKUP($A5&amp;" "&amp;$C$2,obs_totals[#Data],K$3,FALSE)/(VLOOKUP($A5&amp;" "&amp;$C$2,obs_totals[#Data],K$3,FALSE)+VLOOKUP($A5&amp;" "&amp;$C$35,obs_totals[#Data],K$3,FALSE)),"")</calculatedColumnFormula>
    </tableColumn>
    <tableColumn id="23" xr3:uid="{54A9C8E0-F18C-4A8D-BF24-2C2093E1E34D}" name="2009" dataDxfId="17" dataCellStyle="Percent">
      <calculatedColumnFormula>IFERROR(VLOOKUP($A5&amp;" "&amp;$C$2,obs_totals[#Data],L$3,FALSE)/(VLOOKUP($A5&amp;" "&amp;$C$2,obs_totals[#Data],L$3,FALSE)+VLOOKUP($A5&amp;" "&amp;$C$35,obs_totals[#Data],L$3,FALSE)),"")</calculatedColumnFormula>
    </tableColumn>
    <tableColumn id="24" xr3:uid="{DBF6578A-9F73-40FD-A785-AE39922CD3D8}" name="2010" dataDxfId="16" dataCellStyle="Percent">
      <calculatedColumnFormula>IFERROR(VLOOKUP($A5&amp;" "&amp;$C$2,obs_totals[#Data],M$3,FALSE)/(VLOOKUP($A5&amp;" "&amp;$C$2,obs_totals[#Data],M$3,FALSE)+VLOOKUP($A5&amp;" "&amp;$C$35,obs_totals[#Data],M$3,FALSE)),"")</calculatedColumnFormula>
    </tableColumn>
    <tableColumn id="25" xr3:uid="{733CE29B-8CF9-4099-94DD-67A29E08534B}" name="2011" dataDxfId="15" dataCellStyle="Percent">
      <calculatedColumnFormula>IFERROR(VLOOKUP($A5&amp;" "&amp;$C$2,obs_totals[#Data],N$3,FALSE)/(VLOOKUP($A5&amp;" "&amp;$C$2,obs_totals[#Data],N$3,FALSE)+VLOOKUP($A5&amp;" "&amp;$C$35,obs_totals[#Data],N$3,FALSE)),"")</calculatedColumnFormula>
    </tableColumn>
    <tableColumn id="26" xr3:uid="{197A61E7-007C-4629-98DC-F445F2660865}" name="2012" dataDxfId="14" dataCellStyle="Percent">
      <calculatedColumnFormula>IFERROR(VLOOKUP($A5&amp;" "&amp;$C$2,obs_totals[#Data],O$3,FALSE)/(VLOOKUP($A5&amp;" "&amp;$C$2,obs_totals[#Data],O$3,FALSE)+VLOOKUP($A5&amp;" "&amp;$C$35,obs_totals[#Data],O$3,FALSE)),"")</calculatedColumnFormula>
    </tableColumn>
    <tableColumn id="27" xr3:uid="{DA3306CF-B377-47A5-A6AC-C3168850CBDE}" name="2013" dataDxfId="13" dataCellStyle="Percent">
      <calculatedColumnFormula>IFERROR(VLOOKUP($A5&amp;" "&amp;$C$2,obs_totals[#Data],P$3,FALSE)/(VLOOKUP($A5&amp;" "&amp;$C$2,obs_totals[#Data],P$3,FALSE)+VLOOKUP($A5&amp;" "&amp;$C$35,obs_totals[#Data],P$3,FALSE)),"")</calculatedColumnFormula>
    </tableColumn>
    <tableColumn id="28" xr3:uid="{CD428A4E-443E-451D-9EAF-897F5E0195E7}" name="2014" dataDxfId="12" dataCellStyle="Percent">
      <calculatedColumnFormula>IFERROR(VLOOKUP($A5&amp;" "&amp;$C$2,obs_totals[#Data],Q$3,FALSE)/(VLOOKUP($A5&amp;" "&amp;$C$2,obs_totals[#Data],Q$3,FALSE)+VLOOKUP($A5&amp;" "&amp;$C$35,obs_totals[#Data],Q$3,FALSE)),"")</calculatedColumnFormula>
    </tableColumn>
    <tableColumn id="29" xr3:uid="{48A7D1C6-104F-49D3-BDD2-6A65BA6996AE}" name="2015" dataDxfId="11" dataCellStyle="Percent">
      <calculatedColumnFormula>IFERROR(VLOOKUP($A5&amp;" "&amp;$C$2,obs_totals[#Data],R$3,FALSE)/(VLOOKUP($A5&amp;" "&amp;$C$2,obs_totals[#Data],R$3,FALSE)+VLOOKUP($A5&amp;" "&amp;$C$35,obs_totals[#Data],R$3,FALSE)),"")</calculatedColumnFormula>
    </tableColumn>
    <tableColumn id="30" xr3:uid="{EE2D82C4-CF05-47EA-A499-78A9F5451200}" name="20052" dataDxfId="10" dataCellStyle="Percent">
      <calculatedColumnFormula>IFERROR(VLOOKUP($A5&amp;" "&amp;$C$2,obs_totals[#Data],S$3,FALSE)/(VLOOKUP($A5&amp;" "&amp;$C$2,obs_totals[#Data],S$3,FALSE)+VLOOKUP($A5&amp;" "&amp;$C$35,obs_totals[#Data],S$3,FALSE)),"")</calculatedColumnFormula>
    </tableColumn>
    <tableColumn id="31" xr3:uid="{0ED84BFE-FA1B-475F-9B8A-0C3F993FCC5F}" name="20062" dataDxfId="9" dataCellStyle="Percent">
      <calculatedColumnFormula>IFERROR(VLOOKUP($A5&amp;" "&amp;$C$2,obs_totals[#Data],T$3,FALSE)/(VLOOKUP($A5&amp;" "&amp;$C$2,obs_totals[#Data],T$3,FALSE)+VLOOKUP($A5&amp;" "&amp;$C$35,obs_totals[#Data],T$3,FALSE)),"")</calculatedColumnFormula>
    </tableColumn>
    <tableColumn id="32" xr3:uid="{887853BD-DC16-44EB-8B40-D5A51BA60948}" name="20073" dataDxfId="8" dataCellStyle="Percent">
      <calculatedColumnFormula>IFERROR(VLOOKUP($A5&amp;" "&amp;$C$2,obs_totals[#Data],U$3,FALSE)/(VLOOKUP($A5&amp;" "&amp;$C$2,obs_totals[#Data],U$3,FALSE)+VLOOKUP($A5&amp;" "&amp;$C$35,obs_totals[#Data],U$3,FALSE)),"")</calculatedColumnFormula>
    </tableColumn>
    <tableColumn id="33" xr3:uid="{B8549D9F-F4BE-49AF-902F-8C0CE4C76DAA}" name="20084" dataDxfId="7" dataCellStyle="Percent">
      <calculatedColumnFormula>IFERROR(VLOOKUP($A5&amp;" "&amp;$C$2,obs_totals[#Data],V$3,FALSE)/(VLOOKUP($A5&amp;" "&amp;$C$2,obs_totals[#Data],V$3,FALSE)+VLOOKUP($A5&amp;" "&amp;$C$35,obs_totals[#Data],V$3,FALSE)),"")</calculatedColumnFormula>
    </tableColumn>
    <tableColumn id="34" xr3:uid="{49E5DA50-6873-4927-925F-9CA3A77FDB85}" name="20095" dataDxfId="6" dataCellStyle="Percent">
      <calculatedColumnFormula>IFERROR(VLOOKUP($A5&amp;" "&amp;$C$2,obs_totals[#Data],W$3,FALSE)/(VLOOKUP($A5&amp;" "&amp;$C$2,obs_totals[#Data],W$3,FALSE)+VLOOKUP($A5&amp;" "&amp;$C$35,obs_totals[#Data],W$3,FALSE)),"")</calculatedColumnFormula>
    </tableColumn>
    <tableColumn id="35" xr3:uid="{F9643AB7-84DB-497E-8AEC-28E89AF08C49}" name="20102" dataDxfId="5" dataCellStyle="Percent">
      <calculatedColumnFormula>IFERROR(VLOOKUP($A5&amp;" "&amp;$C$2,obs_totals[#Data],X$3,FALSE)/(VLOOKUP($A5&amp;" "&amp;$C$2,obs_totals[#Data],X$3,FALSE)+VLOOKUP($A5&amp;" "&amp;$C$35,obs_totals[#Data],X$3,FALSE)),"")</calculatedColumnFormula>
    </tableColumn>
    <tableColumn id="36" xr3:uid="{D5B4FA08-E162-44BE-86FE-25E18C1FA81E}" name="20113" dataDxfId="4" dataCellStyle="Percent">
      <calculatedColumnFormula>IFERROR(VLOOKUP($A5&amp;" "&amp;$C$2,obs_totals[#Data],Y$3,FALSE)/(VLOOKUP($A5&amp;" "&amp;$C$2,obs_totals[#Data],Y$3,FALSE)+VLOOKUP($A5&amp;" "&amp;$C$35,obs_totals[#Data],Y$3,FALSE)),"")</calculatedColumnFormula>
    </tableColumn>
    <tableColumn id="37" xr3:uid="{D9CC74E9-C2CA-440E-854A-486B6C287A66}" name="20124" dataDxfId="3" dataCellStyle="Percent">
      <calculatedColumnFormula>IFERROR(VLOOKUP($A5&amp;" "&amp;$C$2,obs_totals[#Data],Z$3,FALSE)/(VLOOKUP($A5&amp;" "&amp;$C$2,obs_totals[#Data],Z$3,FALSE)+VLOOKUP($A5&amp;" "&amp;$C$35,obs_totals[#Data],Z$3,FALSE)),"")</calculatedColumnFormula>
    </tableColumn>
    <tableColumn id="38" xr3:uid="{2904CB66-155F-4ACA-BE07-A8F31D380B18}" name="20135" dataDxfId="2" dataCellStyle="Percent">
      <calculatedColumnFormula>IFERROR(VLOOKUP($A5&amp;" "&amp;$C$2,obs_totals[#Data],AA$3,FALSE)/(VLOOKUP($A5&amp;" "&amp;$C$2,obs_totals[#Data],AA$3,FALSE)+VLOOKUP($A5&amp;" "&amp;$C$35,obs_totals[#Data],AA$3,FALSE)),"")</calculatedColumnFormula>
    </tableColumn>
    <tableColumn id="39" xr3:uid="{18139682-42F2-45DB-A95A-C5F5487696D0}" name="20146" dataDxfId="1" dataCellStyle="Percent">
      <calculatedColumnFormula>IFERROR(VLOOKUP($A5&amp;" "&amp;$C$2,obs_totals[#Data],AB$3,FALSE)/(VLOOKUP($A5&amp;" "&amp;$C$2,obs_totals[#Data],AB$3,FALSE)+VLOOKUP($A5&amp;" "&amp;$C$35,obs_totals[#Data],AB$3,FALSE)),"")</calculatedColumnFormula>
    </tableColumn>
    <tableColumn id="40" xr3:uid="{3BC1CDD4-23A9-45F2-9421-25147F824D5B}" name="20157" dataDxfId="0" dataCellStyle="Percent">
      <calculatedColumnFormula>IFERROR(VLOOKUP($A5&amp;" "&amp;$C$2,obs_totals[#Data],AC$3,FALSE)/(VLOOKUP($A5&amp;" "&amp;$C$2,obs_totals[#Data],AC$3,FALSE)+VLOOKUP($A5&amp;" "&amp;$C$35,obs_totals[#Data],AC$3,FALSE)),"")</calculatedColumnFormula>
    </tableColumn>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02DAF84-4988-4FD8-A77B-8997AA7C12B3}" name="Table7" displayName="Table7" ref="AF68:AI97" totalsRowShown="0" headerRowDxfId="133" dataDxfId="132" dataCellStyle="Percent">
  <autoFilter ref="AF68:AI97" xr:uid="{1953A443-FE91-4789-9887-1CFA4CECA4D9}"/>
  <tableColumns count="4">
    <tableColumn id="1" xr3:uid="{120BE6C6-C1C0-4B5A-AC1B-CD34855DC5B4}" name="Country" dataDxfId="131"/>
    <tableColumn id="2" xr3:uid="{0F579049-187F-4769-89B4-57E690F949F6}" name="sfh" dataDxfId="130" dataCellStyle="Percent">
      <calculatedColumnFormula>sfh!AB2</calculatedColumnFormula>
    </tableColumn>
    <tableColumn id="3" xr3:uid="{3D394BF4-6336-41A0-A5B6-4A651A524198}" name="mfh" dataDxfId="129" dataCellStyle="Percent">
      <calculatedColumnFormula>mfh!AB2</calculatedColumnFormula>
    </tableColumn>
    <tableColumn id="4" xr3:uid="{FCB8F394-8C54-4F31-8F30-43064D68C1C0}" name="sum" dataDxfId="128" dataCellStyle="Percent">
      <calculatedColumnFormula>SUM(AG69:AH69)</calculatedColumnFormula>
    </tableColumn>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DAD43-BE71-462D-AB8B-7EF473047CBF}" name="mfh" displayName="mfh" ref="A37:AC66" totalsRowShown="0" headerRowDxfId="127" dataDxfId="126" dataCellStyle="Percent">
  <autoFilter ref="A37:AC66" xr:uid="{E41C6CA9-26A0-4D9B-A8D3-34D92369F086}"/>
  <tableColumns count="29">
    <tableColumn id="1" xr3:uid="{5521032C-0F4F-4EFF-96FB-6F422DDEBC90}" name="Country code" dataDxfId="125"/>
    <tableColumn id="2" xr3:uid="{A51BB923-0F08-4EF3-A62F-145EBC0BFD9C}" name="Country " dataDxfId="124">
      <calculatedColumnFormula>VLOOKUP(A38,'_ctry-key'!$B$3:$E$33,3,FALSE)</calculatedColumnFormula>
    </tableColumn>
    <tableColumn id="13" xr3:uid="{F73B5160-8F39-4B11-8066-9943FECFD06F}" name="2000" dataDxfId="123" dataCellStyle="Percent">
      <calculatedColumnFormula>IFERROR(VLOOKUP($A38&amp;" "&amp;$C$35,[1]!obs_totals[#Data],C$3,FALSE)/(VLOOKUP($A38&amp;" "&amp;$C$2,[1]!obs_totals[#Data],C$3,FALSE)+VLOOKUP($A38&amp;" "&amp;$C$35,[1]!obs_totals[#Data],C$3,FALSE)),"")</calculatedColumnFormula>
    </tableColumn>
    <tableColumn id="14" xr3:uid="{2D22B2F8-3729-4B19-B81D-5E026985F65B}" name="2001" dataDxfId="122" dataCellStyle="Percent">
      <calculatedColumnFormula>IFERROR(VLOOKUP($A38&amp;" "&amp;$C$35,[1]!obs_totals[#Data],D$3,FALSE)/(VLOOKUP($A38&amp;" "&amp;$C$2,[1]!obs_totals[#Data],D$3,FALSE)+VLOOKUP($A38&amp;" "&amp;$C$35,[1]!obs_totals[#Data],D$3,FALSE)),"")</calculatedColumnFormula>
    </tableColumn>
    <tableColumn id="15" xr3:uid="{753B242E-7B18-4237-8AD1-8C044964FEFD}" name="2002" dataDxfId="121" dataCellStyle="Percent">
      <calculatedColumnFormula>IFERROR(VLOOKUP($A38&amp;" "&amp;$C$35,[1]!obs_totals[#Data],E$3,FALSE)/(VLOOKUP($A38&amp;" "&amp;$C$2,[1]!obs_totals[#Data],E$3,FALSE)+VLOOKUP($A38&amp;" "&amp;$C$35,[1]!obs_totals[#Data],E$3,FALSE)),"")</calculatedColumnFormula>
    </tableColumn>
    <tableColumn id="16" xr3:uid="{AC177FA4-E070-4DAA-BF71-98253A10C65B}" name="2003" dataDxfId="120" dataCellStyle="Percent">
      <calculatedColumnFormula>IFERROR(VLOOKUP($A38&amp;" "&amp;$C$35,[1]!obs_totals[#Data],F$3,FALSE)/(VLOOKUP($A38&amp;" "&amp;$C$2,[1]!obs_totals[#Data],F$3,FALSE)+VLOOKUP($A38&amp;" "&amp;$C$35,[1]!obs_totals[#Data],F$3,FALSE)),"")</calculatedColumnFormula>
    </tableColumn>
    <tableColumn id="17" xr3:uid="{383B22FA-2B1E-4138-AF3F-0B9507B82C27}" name="2004" dataDxfId="119" dataCellStyle="Percent">
      <calculatedColumnFormula>IFERROR(VLOOKUP($A38&amp;" "&amp;$C$35,[1]!obs_totals[#Data],G$3,FALSE)/(VLOOKUP($A38&amp;" "&amp;$C$2,[1]!obs_totals[#Data],G$3,FALSE)+VLOOKUP($A38&amp;" "&amp;$C$35,[1]!obs_totals[#Data],G$3,FALSE)),"")</calculatedColumnFormula>
    </tableColumn>
    <tableColumn id="18" xr3:uid="{347A2371-419A-47A4-8DC3-DB044D2FAFFF}" name="2005" dataDxfId="118" dataCellStyle="Percent">
      <calculatedColumnFormula>IFERROR(VLOOKUP($A38&amp;" "&amp;$C$35,[1]!obs_totals[#Data],H$3,FALSE)/(VLOOKUP($A38&amp;" "&amp;$C$2,[1]!obs_totals[#Data],H$3,FALSE)+VLOOKUP($A38&amp;" "&amp;$C$35,[1]!obs_totals[#Data],H$3,FALSE)),"")</calculatedColumnFormula>
    </tableColumn>
    <tableColumn id="19" xr3:uid="{E6027015-1074-49AA-A56C-DB45D8F882CA}" name="2006" dataDxfId="117" dataCellStyle="Percent">
      <calculatedColumnFormula>IFERROR(VLOOKUP($A38&amp;" "&amp;$C$35,[1]!obs_totals[#Data],I$3,FALSE)/(VLOOKUP($A38&amp;" "&amp;$C$2,[1]!obs_totals[#Data],I$3,FALSE)+VLOOKUP($A38&amp;" "&amp;$C$35,[1]!obs_totals[#Data],I$3,FALSE)),"")</calculatedColumnFormula>
    </tableColumn>
    <tableColumn id="20" xr3:uid="{18C9A4F8-1E97-4A62-AB5D-6D38B7851259}" name="2007" dataDxfId="116" dataCellStyle="Percent">
      <calculatedColumnFormula>IFERROR(VLOOKUP($A38&amp;" "&amp;$C$35,[1]!obs_totals[#Data],J$3,FALSE)/(VLOOKUP($A38&amp;" "&amp;$C$2,[1]!obs_totals[#Data],J$3,FALSE)+VLOOKUP($A38&amp;" "&amp;$C$35,[1]!obs_totals[#Data],J$3,FALSE)),"")</calculatedColumnFormula>
    </tableColumn>
    <tableColumn id="21" xr3:uid="{45E9F28B-FB96-488D-B741-4702C82F2791}" name="2008" dataDxfId="115" dataCellStyle="Percent">
      <calculatedColumnFormula>IFERROR(VLOOKUP($A38&amp;" "&amp;$C$35,[1]!obs_totals[#Data],K$3,FALSE)/(VLOOKUP($A38&amp;" "&amp;$C$2,[1]!obs_totals[#Data],K$3,FALSE)+VLOOKUP($A38&amp;" "&amp;$C$35,[1]!obs_totals[#Data],K$3,FALSE)),"")</calculatedColumnFormula>
    </tableColumn>
    <tableColumn id="22" xr3:uid="{A09C179E-CA66-45C6-9B59-B0E1BDAA5306}" name="2009" dataDxfId="114" dataCellStyle="Percent">
      <calculatedColumnFormula>IFERROR(VLOOKUP($A38&amp;" "&amp;$C$35,[1]!obs_totals[#Data],L$3,FALSE)/(VLOOKUP($A38&amp;" "&amp;$C$2,[1]!obs_totals[#Data],L$3,FALSE)+VLOOKUP($A38&amp;" "&amp;$C$35,[1]!obs_totals[#Data],L$3,FALSE)),"")</calculatedColumnFormula>
    </tableColumn>
    <tableColumn id="23" xr3:uid="{BEBF2DE5-BA82-420D-85D8-48775AC38EC5}" name="2010" dataDxfId="113" dataCellStyle="Percent">
      <calculatedColumnFormula>IFERROR(VLOOKUP($A38&amp;" "&amp;$C$35,[1]!obs_totals[#Data],M$3,FALSE)/(VLOOKUP($A38&amp;" "&amp;$C$2,[1]!obs_totals[#Data],M$3,FALSE)+VLOOKUP($A38&amp;" "&amp;$C$35,[1]!obs_totals[#Data],M$3,FALSE)),"")</calculatedColumnFormula>
    </tableColumn>
    <tableColumn id="24" xr3:uid="{DA7E3F66-82C6-41A8-ACBB-5D9D783B340D}" name="2011" dataDxfId="112" dataCellStyle="Percent">
      <calculatedColumnFormula>IFERROR(VLOOKUP($A38&amp;" "&amp;$C$35,[1]!obs_totals[#Data],N$3,FALSE)/(VLOOKUP($A38&amp;" "&amp;$C$2,[1]!obs_totals[#Data],N$3,FALSE)+VLOOKUP($A38&amp;" "&amp;$C$35,[1]!obs_totals[#Data],N$3,FALSE)),"")</calculatedColumnFormula>
    </tableColumn>
    <tableColumn id="25" xr3:uid="{DEF863B2-FD18-443B-A201-4C9113D0A015}" name="2012" dataDxfId="111" dataCellStyle="Percent">
      <calculatedColumnFormula>IFERROR(VLOOKUP($A38&amp;" "&amp;$C$35,[1]!obs_totals[#Data],O$3,FALSE)/(VLOOKUP($A38&amp;" "&amp;$C$2,[1]!obs_totals[#Data],O$3,FALSE)+VLOOKUP($A38&amp;" "&amp;$C$35,[1]!obs_totals[#Data],O$3,FALSE)),"")</calculatedColumnFormula>
    </tableColumn>
    <tableColumn id="26" xr3:uid="{A4243FF4-4AD5-4CB7-83ED-0CC719AA8B50}" name="2013" dataDxfId="110" dataCellStyle="Percent">
      <calculatedColumnFormula>IFERROR(VLOOKUP($A38&amp;" "&amp;$C$35,[1]!obs_totals[#Data],P$3,FALSE)/(VLOOKUP($A38&amp;" "&amp;$C$2,[1]!obs_totals[#Data],P$3,FALSE)+VLOOKUP($A38&amp;" "&amp;$C$35,[1]!obs_totals[#Data],P$3,FALSE)),"")</calculatedColumnFormula>
    </tableColumn>
    <tableColumn id="27" xr3:uid="{43D42902-86C7-4986-A64A-BDE6E0C57A01}" name="2014" dataDxfId="109" dataCellStyle="Percent">
      <calculatedColumnFormula>IFERROR(VLOOKUP($A38&amp;" "&amp;$C$35,[1]!obs_totals[#Data],Q$3,FALSE)/(VLOOKUP($A38&amp;" "&amp;$C$2,[1]!obs_totals[#Data],Q$3,FALSE)+VLOOKUP($A38&amp;" "&amp;$C$35,[1]!obs_totals[#Data],Q$3,FALSE)),"")</calculatedColumnFormula>
    </tableColumn>
    <tableColumn id="28" xr3:uid="{28D6FABD-BAD1-4314-B710-EA7756AC9CC2}" name="2015" dataDxfId="108" dataCellStyle="Percent">
      <calculatedColumnFormula>IFERROR(VLOOKUP($A38&amp;" "&amp;$C$35,[1]!obs_totals[#Data],R$3,FALSE)/(VLOOKUP($A38&amp;" "&amp;$C$2,[1]!obs_totals[#Data],R$3,FALSE)+VLOOKUP($A38&amp;" "&amp;$C$35,[1]!obs_totals[#Data],R$3,FALSE)),"")</calculatedColumnFormula>
    </tableColumn>
    <tableColumn id="29" xr3:uid="{6C900B84-6C57-4D39-AD8E-6065C7146F07}" name="20052" dataDxfId="107" dataCellStyle="Percent">
      <calculatedColumnFormula>IFERROR((VLOOKUP($A38&amp;$P$2,_alle!$A$4:$T$536,S$3,FALSE)+VLOOKUP($A38&amp;$Q$2,_alle!$A$4:$T$536,S$3,FALSE)+VLOOKUP($A38&amp;$R$2,_alle!$A$4:$T$536,S$3,FALSE)+VLOOKUP($A38&amp;$S$2,_alle!$A$4:$T$536,S$3,FALSE)+VLOOKUP($A38&amp;$T$2,_alle!$A$4:$T$536,S$3,FALSE))/VLOOKUP($A38&amp;$O$2,_alle!$A$4:$T$536,S$3,FALSE),"")</calculatedColumnFormula>
    </tableColumn>
    <tableColumn id="30" xr3:uid="{C00A2B87-36D5-445B-A860-588679EFD54B}" name="20062" dataDxfId="106" dataCellStyle="Percent">
      <calculatedColumnFormula>IFERROR((VLOOKUP($A38&amp;$P$2,_alle!$A$4:$T$536,T$3,FALSE)+VLOOKUP($A38&amp;$Q$2,_alle!$A$4:$T$536,T$3,FALSE)+VLOOKUP($A38&amp;$R$2,_alle!$A$4:$T$536,T$3,FALSE)+VLOOKUP($A38&amp;$S$2,_alle!$A$4:$T$536,T$3,FALSE)+VLOOKUP($A38&amp;$T$2,_alle!$A$4:$T$536,T$3,FALSE))/VLOOKUP($A38&amp;$O$2,_alle!$A$4:$T$536,T$3,FALSE),"")</calculatedColumnFormula>
    </tableColumn>
    <tableColumn id="31" xr3:uid="{FB316B14-5B77-4214-BE01-1F52177071E8}" name="20073" dataDxfId="105" dataCellStyle="Percent">
      <calculatedColumnFormula>IFERROR((VLOOKUP($A38&amp;$P$2,_alle!$A$4:$T$536,U$3,FALSE)+VLOOKUP($A38&amp;$Q$2,_alle!$A$4:$T$536,U$3,FALSE)+VLOOKUP($A38&amp;$R$2,_alle!$A$4:$T$536,U$3,FALSE)+VLOOKUP($A38&amp;$S$2,_alle!$A$4:$T$536,U$3,FALSE)+VLOOKUP($A38&amp;$T$2,_alle!$A$4:$T$536,U$3,FALSE))/VLOOKUP($A38&amp;$O$2,_alle!$A$4:$T$536,U$3,FALSE),"")</calculatedColumnFormula>
    </tableColumn>
    <tableColumn id="32" xr3:uid="{9BC17170-44B5-4162-930E-9D3956BCC704}" name="20084" dataDxfId="104" dataCellStyle="Percent">
      <calculatedColumnFormula>IFERROR((VLOOKUP($A38&amp;$P$2,_alle!$A$4:$T$536,V$3,FALSE)+VLOOKUP($A38&amp;$Q$2,_alle!$A$4:$T$536,V$3,FALSE)+VLOOKUP($A38&amp;$R$2,_alle!$A$4:$T$536,V$3,FALSE)+VLOOKUP($A38&amp;$S$2,_alle!$A$4:$T$536,V$3,FALSE)+VLOOKUP($A38&amp;$T$2,_alle!$A$4:$T$536,V$3,FALSE))/VLOOKUP($A38&amp;$O$2,_alle!$A$4:$T$536,V$3,FALSE),"")</calculatedColumnFormula>
    </tableColumn>
    <tableColumn id="33" xr3:uid="{0560A694-E496-4DC2-9339-70FF3C1BB94B}" name="20095" dataDxfId="103" dataCellStyle="Percent">
      <calculatedColumnFormula>IFERROR((VLOOKUP($A38&amp;$P$2,_alle!$A$4:$T$536,W$3,FALSE)+VLOOKUP($A38&amp;$Q$2,_alle!$A$4:$T$536,W$3,FALSE)+VLOOKUP($A38&amp;$R$2,_alle!$A$4:$T$536,W$3,FALSE)+VLOOKUP($A38&amp;$S$2,_alle!$A$4:$T$536,W$3,FALSE)+VLOOKUP($A38&amp;$T$2,_alle!$A$4:$T$536,W$3,FALSE))/VLOOKUP($A38&amp;$O$2,_alle!$A$4:$T$536,W$3,FALSE),"")</calculatedColumnFormula>
    </tableColumn>
    <tableColumn id="34" xr3:uid="{E6EC684E-5E17-46F1-A55A-3953BD0BC2C6}" name="20102" dataDxfId="102" dataCellStyle="Percent">
      <calculatedColumnFormula>IFERROR((VLOOKUP($A38&amp;$P$2,_alle!$A$4:$T$536,X$3,FALSE)+VLOOKUP($A38&amp;$Q$2,_alle!$A$4:$T$536,X$3,FALSE)+VLOOKUP($A38&amp;$R$2,_alle!$A$4:$T$536,X$3,FALSE)+VLOOKUP($A38&amp;$S$2,_alle!$A$4:$T$536,X$3,FALSE)+VLOOKUP($A38&amp;$T$2,_alle!$A$4:$T$536,X$3,FALSE))/VLOOKUP($A38&amp;$O$2,_alle!$A$4:$T$536,X$3,FALSE),"")</calculatedColumnFormula>
    </tableColumn>
    <tableColumn id="35" xr3:uid="{767DFBA1-B19B-49D8-BC42-6026DC16F004}" name="20113" dataDxfId="101" dataCellStyle="Percent">
      <calculatedColumnFormula>IFERROR((VLOOKUP($A38&amp;$P$2,_alle!$A$4:$T$536,Y$3,FALSE)+VLOOKUP($A38&amp;$Q$2,_alle!$A$4:$T$536,Y$3,FALSE)+VLOOKUP($A38&amp;$R$2,_alle!$A$4:$T$536,Y$3,FALSE)+VLOOKUP($A38&amp;$S$2,_alle!$A$4:$T$536,Y$3,FALSE)+VLOOKUP($A38&amp;$T$2,_alle!$A$4:$T$536,Y$3,FALSE))/VLOOKUP($A38&amp;$O$2,_alle!$A$4:$T$536,Y$3,FALSE),"")</calculatedColumnFormula>
    </tableColumn>
    <tableColumn id="36" xr3:uid="{11EF1BFD-C60E-431C-BCA3-6539CFC86E2B}" name="20124" dataDxfId="100" dataCellStyle="Percent">
      <calculatedColumnFormula>IFERROR((VLOOKUP($A38&amp;$P$2,_alle!$A$4:$T$536,Z$3,FALSE)+VLOOKUP($A38&amp;$Q$2,_alle!$A$4:$T$536,Z$3,FALSE)+VLOOKUP($A38&amp;$R$2,_alle!$A$4:$T$536,Z$3,FALSE)+VLOOKUP($A38&amp;$S$2,_alle!$A$4:$T$536,Z$3,FALSE)+VLOOKUP($A38&amp;$T$2,_alle!$A$4:$T$536,Z$3,FALSE))/VLOOKUP($A38&amp;$O$2,_alle!$A$4:$T$536,Z$3,FALSE),"")</calculatedColumnFormula>
    </tableColumn>
    <tableColumn id="37" xr3:uid="{8FD1829D-2445-43B1-88B5-C1C365C0E607}" name="20135" dataDxfId="99" dataCellStyle="Percent">
      <calculatedColumnFormula>IFERROR((VLOOKUP($A38&amp;$P$2,_alle!$A$4:$T$536,AA$3,FALSE)+VLOOKUP($A38&amp;$Q$2,_alle!$A$4:$T$536,AA$3,FALSE)+VLOOKUP($A38&amp;$R$2,_alle!$A$4:$T$536,AA$3,FALSE)+VLOOKUP($A38&amp;$S$2,_alle!$A$4:$T$536,AA$3,FALSE)+VLOOKUP($A38&amp;$T$2,_alle!$A$4:$T$536,AA$3,FALSE))/VLOOKUP($A38&amp;$O$2,_alle!$A$4:$T$536,AA$3,FALSE),"")</calculatedColumnFormula>
    </tableColumn>
    <tableColumn id="38" xr3:uid="{E8D3659D-A34D-4869-86AD-3A328E906EBE}" name="20146" dataDxfId="98" dataCellStyle="Percent">
      <calculatedColumnFormula>IFERROR((VLOOKUP($A38&amp;$P$2,_alle!$A$4:$T$536,AB$3,FALSE)+VLOOKUP($A38&amp;$Q$2,_alle!$A$4:$T$536,AB$3,FALSE)+VLOOKUP($A38&amp;$R$2,_alle!$A$4:$T$536,AB$3,FALSE)+VLOOKUP($A38&amp;$S$2,_alle!$A$4:$T$536,AB$3,FALSE)+VLOOKUP($A38&amp;$T$2,_alle!$A$4:$T$536,AB$3,FALSE))/VLOOKUP($A38&amp;$O$2,_alle!$A$4:$T$536,AB$3,FALSE),"")</calculatedColumnFormula>
    </tableColumn>
    <tableColumn id="39" xr3:uid="{0E767492-4A38-4B28-A7FC-6F10885363BC}" name="20157" dataDxfId="97" dataCellStyle="Percent">
      <calculatedColumnFormula>IFERROR((VLOOKUP($A38&amp;$P$2,_alle!$A$4:$T$536,AC$3,FALSE)+VLOOKUP($A38&amp;$Q$2,_alle!$A$4:$T$536,AC$3,FALSE)+VLOOKUP($A38&amp;$R$2,_alle!$A$4:$T$536,AC$3,FALSE)+VLOOKUP($A38&amp;$S$2,_alle!$A$4:$T$536,AC$3,FALSE)+VLOOKUP($A38&amp;$T$2,_alle!$A$4:$T$536,AC$3,FALSE))/VLOOKUP($A38&amp;$O$2,_alle!$A$4:$T$536,AC$3,FALSE),"")</calculatedColumnFormula>
    </tableColumn>
  </tableColumns>
  <tableStyleInfo name="Table Style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2B094A-6396-4B2E-AD02-B5650083C112}" name="mfhsfh" displayName="mfhsfh" ref="A68:AC97" totalsRowShown="0" headerRowDxfId="96" dataDxfId="95" dataCellStyle="Percent">
  <autoFilter ref="A68:AC97" xr:uid="{1758D46B-7616-41A7-93E0-6ED015E7B1C0}"/>
  <tableColumns count="29">
    <tableColumn id="1" xr3:uid="{75962A0D-90E2-4E9E-96CB-57D4E19EC544}" name="Country code" dataDxfId="94"/>
    <tableColumn id="2" xr3:uid="{D24E447B-8AFE-44A9-9BC3-DCABA977DE6E}" name="Country " dataDxfId="93">
      <calculatedColumnFormula>VLOOKUP(A69,'_ctry-key'!$B$3:$E$33,3,FALSE)</calculatedColumnFormula>
    </tableColumn>
    <tableColumn id="13" xr3:uid="{519C19A7-4691-49B2-A836-73BF312AC605}" name="2000" dataDxfId="92" dataCellStyle="Percent">
      <calculatedColumnFormula>IFERROR(C5+C38,"")</calculatedColumnFormula>
    </tableColumn>
    <tableColumn id="14" xr3:uid="{8D861245-0EC0-480C-9C97-2908B6E0ADEA}" name="2001" dataDxfId="91" dataCellStyle="Percent">
      <calculatedColumnFormula>IFERROR(D5+D38,"")</calculatedColumnFormula>
    </tableColumn>
    <tableColumn id="15" xr3:uid="{4011FD08-6A57-413B-9DD8-FFC63FAA5CF5}" name="2002" dataDxfId="90" dataCellStyle="Percent">
      <calculatedColumnFormula>IFERROR(E5+E38,"")</calculatedColumnFormula>
    </tableColumn>
    <tableColumn id="16" xr3:uid="{E132B74B-0BC0-40F8-9446-C54279E0D6B7}" name="2003" dataDxfId="89" dataCellStyle="Percent">
      <calculatedColumnFormula>IFERROR(F5+F38,"")</calculatedColumnFormula>
    </tableColumn>
    <tableColumn id="17" xr3:uid="{19F6DD4F-29F5-4497-A2DD-D0DC623FD403}" name="2004" dataDxfId="88" dataCellStyle="Percent">
      <calculatedColumnFormula>IFERROR(G5+G38,"")</calculatedColumnFormula>
    </tableColumn>
    <tableColumn id="18" xr3:uid="{57E0220F-B3BB-4E84-BEEF-CE5D1644CB44}" name="2005" dataDxfId="87" dataCellStyle="Percent">
      <calculatedColumnFormula>IFERROR(H5+H38,"")</calculatedColumnFormula>
    </tableColumn>
    <tableColumn id="19" xr3:uid="{9200B580-AF4E-476A-98C0-C1C8ADB422FE}" name="2006" dataDxfId="86" dataCellStyle="Percent">
      <calculatedColumnFormula>IFERROR(I5+I38,"")</calculatedColumnFormula>
    </tableColumn>
    <tableColumn id="20" xr3:uid="{44A1B6B4-3E6D-4779-BDC9-F30D169643F2}" name="2007" dataDxfId="85" dataCellStyle="Percent">
      <calculatedColumnFormula>IFERROR(J5+J38,"")</calculatedColumnFormula>
    </tableColumn>
    <tableColumn id="21" xr3:uid="{A839034C-7437-4ED1-AA87-9ADC2B57D73B}" name="2008" dataDxfId="84" dataCellStyle="Percent">
      <calculatedColumnFormula>IFERROR(K5+K38,"")</calculatedColumnFormula>
    </tableColumn>
    <tableColumn id="22" xr3:uid="{4CDF03CF-8776-4903-8EA1-397868824B7A}" name="2009" dataDxfId="83" dataCellStyle="Percent">
      <calculatedColumnFormula>IFERROR(L5+L38,"")</calculatedColumnFormula>
    </tableColumn>
    <tableColumn id="23" xr3:uid="{4F631B07-A726-43A6-A4EF-749E5C9440D6}" name="2010" dataDxfId="82" dataCellStyle="Percent">
      <calculatedColumnFormula>IFERROR(M5+M38,"")</calculatedColumnFormula>
    </tableColumn>
    <tableColumn id="24" xr3:uid="{82B2E4DD-9117-41C5-A14C-AC9925827B25}" name="2011" dataDxfId="81" dataCellStyle="Percent">
      <calculatedColumnFormula>IFERROR(N5+N38,"")</calculatedColumnFormula>
    </tableColumn>
    <tableColumn id="25" xr3:uid="{89A0C963-1C1B-48C7-BE5A-40CF108D9356}" name="2012" dataDxfId="80" dataCellStyle="Percent">
      <calculatedColumnFormula>IFERROR(O5+O38,"")</calculatedColumnFormula>
    </tableColumn>
    <tableColumn id="26" xr3:uid="{7F3A4CD2-4BB6-4809-9E66-1F25D9DDFE2A}" name="2013" dataDxfId="79" dataCellStyle="Percent">
      <calculatedColumnFormula>IFERROR(P5+P38,"")</calculatedColumnFormula>
    </tableColumn>
    <tableColumn id="27" xr3:uid="{CB14BA71-0CE8-4803-9FDB-802B68F61D4D}" name="2014" dataDxfId="78" dataCellStyle="Percent">
      <calculatedColumnFormula>IFERROR(Q5+Q38,"")</calculatedColumnFormula>
    </tableColumn>
    <tableColumn id="28" xr3:uid="{231336ED-6430-401B-8475-863D19EEDD6E}" name="2015" dataDxfId="77" dataCellStyle="Percent">
      <calculatedColumnFormula>IFERROR(R5+R38,"")</calculatedColumnFormula>
    </tableColumn>
    <tableColumn id="29" xr3:uid="{C5C2A2EB-1A66-402C-80A2-59301E2BBA8F}" name="20052" dataDxfId="76" dataCellStyle="Percent">
      <calculatedColumnFormula>IFERROR(S5+S38,"")</calculatedColumnFormula>
    </tableColumn>
    <tableColumn id="30" xr3:uid="{E3B6113F-CBB8-4623-8FB9-50CC1D2A203D}" name="20062" dataDxfId="75" dataCellStyle="Percent">
      <calculatedColumnFormula>IFERROR(T5+T38,"")</calculatedColumnFormula>
    </tableColumn>
    <tableColumn id="31" xr3:uid="{B700AF5D-5F0A-4F46-ADDD-28D32A0EA937}" name="20073" dataDxfId="74" dataCellStyle="Percent">
      <calculatedColumnFormula>IFERROR(U5+U38,"")</calculatedColumnFormula>
    </tableColumn>
    <tableColumn id="32" xr3:uid="{DB2C5B38-E37B-4A04-B72E-9167C89CB1A5}" name="20084" dataDxfId="73" dataCellStyle="Percent">
      <calculatedColumnFormula>IFERROR(V5+V38,"")</calculatedColumnFormula>
    </tableColumn>
    <tableColumn id="33" xr3:uid="{4C18E3CA-A9C3-430D-B693-701593FC2C42}" name="20095" dataDxfId="72" dataCellStyle="Percent">
      <calculatedColumnFormula>IFERROR(W5+W38,"")</calculatedColumnFormula>
    </tableColumn>
    <tableColumn id="34" xr3:uid="{C262301F-9F93-491F-AA13-567F43DE0A40}" name="20102" dataDxfId="71" dataCellStyle="Percent">
      <calculatedColumnFormula>IFERROR(X5+X38,"")</calculatedColumnFormula>
    </tableColumn>
    <tableColumn id="35" xr3:uid="{7ADBE7F6-305F-4914-B3F1-75736048C5DD}" name="20113" dataDxfId="70" dataCellStyle="Percent">
      <calculatedColumnFormula>IFERROR(Y5+Y38,"")</calculatedColumnFormula>
    </tableColumn>
    <tableColumn id="36" xr3:uid="{A97BECFE-4799-40AE-B196-CCB43DDCEB07}" name="20124" dataDxfId="69" dataCellStyle="Percent">
      <calculatedColumnFormula>IFERROR(Z5+Z38,"")</calculatedColumnFormula>
    </tableColumn>
    <tableColumn id="37" xr3:uid="{89A79594-2D65-44FB-BB1A-9FE83942F854}" name="20135" dataDxfId="68" dataCellStyle="Percent">
      <calculatedColumnFormula>IFERROR(AA5+AA38,"")</calculatedColumnFormula>
    </tableColumn>
    <tableColumn id="38" xr3:uid="{FBEF24C7-70C4-4CB6-ABAD-9A9E16880C9B}" name="20146" dataDxfId="67" dataCellStyle="Percent">
      <calculatedColumnFormula>IFERROR(AB5+AB38,"")</calculatedColumnFormula>
    </tableColumn>
    <tableColumn id="39" xr3:uid="{9D06C028-88F9-4C50-B828-83238EE1991E}" name="20157" dataDxfId="66" dataCellStyle="Percent">
      <calculatedColumnFormula>IFERROR(AC5+AC38,"")</calculatedColumnFormula>
    </tableColumn>
  </tableColumns>
  <tableStyleInfo name="Table Style 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057710-278C-45D5-82B8-46D6AAA37206}" name="obs_totals" displayName="obs_totals" ref="A2:Z2800" totalsRowShown="0">
  <autoFilter ref="A2:Z2800" xr:uid="{00000000-0009-0000-0100-000001000000}"/>
  <tableColumns count="26">
    <tableColumn id="1" xr3:uid="{B6D2B3CD-900F-47FF-BBF7-E1A3526A505F}" name="key">
      <calculatedColumnFormula>D3&amp;" "&amp;B3</calculatedColumnFormula>
    </tableColumn>
    <tableColumn id="2" xr3:uid="{AF281CA7-FA01-448A-8ABC-FFD3844098B5}" name="field">
      <calculatedColumnFormula>IF(AND(C3&lt;&gt;"",D3=""),C3,B2)</calculatedColumnFormula>
    </tableColumn>
    <tableColumn id="3" xr3:uid="{E4AF8267-59E8-4FC1-AB25-A4394E678616}" name="country"/>
    <tableColumn id="4" xr3:uid="{C6C049B3-18E5-492F-B5C5-32A9C706CE59}" name="cty"/>
    <tableColumn id="5" xr3:uid="{BA470D25-FE1F-4372-A427-7D7B6BB534D8}" name="unit"/>
    <tableColumn id="6" xr3:uid="{A15AA3C9-0615-423B-A967-5EC049797416}" name="2000"/>
    <tableColumn id="7" xr3:uid="{F419A57F-8043-4507-8BDD-B9932EAE72A5}" name="2001"/>
    <tableColumn id="8" xr3:uid="{59C45DEC-8EAD-4709-B451-7704BCAF9AAA}" name="2002"/>
    <tableColumn id="9" xr3:uid="{1A98A50F-4684-4955-AAE0-BEE560783BDD}" name="2003"/>
    <tableColumn id="10" xr3:uid="{711DCEB4-C43B-41C9-AF25-2F590EAF48D7}" name="2004"/>
    <tableColumn id="11" xr3:uid="{6614D66A-F4C2-4293-A074-17871C0CC2AF}" name="2005"/>
    <tableColumn id="12" xr3:uid="{3D287646-C1A1-480A-8024-550E4C27E634}" name="2006"/>
    <tableColumn id="13" xr3:uid="{51CD0131-FCD0-4731-B5C1-6A6EB4C03536}" name="2007"/>
    <tableColumn id="14" xr3:uid="{D5A9F81E-CA7A-4EDE-919B-F2E99AC24267}" name="2008"/>
    <tableColumn id="15" xr3:uid="{477C95C4-1FE9-4657-9C00-DABC251828F2}" name="2009"/>
    <tableColumn id="16" xr3:uid="{13B4CF57-58FC-4701-B144-2CC8E5576B54}" name="2010"/>
    <tableColumn id="17" xr3:uid="{91DB8582-1B4A-4786-8B33-D763CBFD96A0}" name="2011"/>
    <tableColumn id="18" xr3:uid="{1D28101F-4D04-4043-B4AB-E8835451CD63}" name="2012"/>
    <tableColumn id="19" xr3:uid="{8AE3DA9E-C8C0-444F-8FDE-DB54D184344F}" name="2013"/>
    <tableColumn id="20" xr3:uid="{45A5EF0C-ED14-4B94-A4A2-455923BAEEF3}" name="2014"/>
    <tableColumn id="21" xr3:uid="{B54AEDAB-1A4F-4698-9797-7A473283B54F}" name="2015"/>
    <tableColumn id="22" xr3:uid="{9271BD1F-0DBF-44E2-A224-705F67872877}" name="Source"/>
    <tableColumn id="23" xr3:uid="{95D33712-348A-493A-A2C1-042B6DB8A31C}" name="Long source"/>
    <tableColumn id="24" xr3:uid="{8419B992-CA64-462B-A694-36804C002987}" name="Link"/>
    <tableColumn id="25" xr3:uid="{3919B46E-602C-4F5B-ACC6-BD53E3E2D6FC}" name="Data quality"/>
    <tableColumn id="26" xr3:uid="{5C4678EA-D030-4C43-8D7A-82BFF6FC41FC}" name="Comment"/>
  </tableColumns>
  <tableStyleInfo name="Table Style 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03B1006-1245-4AB1-B23B-D20CE05FA9E2}" name="overview" displayName="overview" ref="B2:AI30" totalsRowShown="0" headerRowDxfId="65">
  <autoFilter ref="B2:AI30" xr:uid="{F30C77C7-D961-4D06-84DF-36D2E47334CF}"/>
  <tableColumns count="34">
    <tableColumn id="1" xr3:uid="{B3107D86-A154-47FA-B789-16C7194733DE}" name="Country"/>
    <tableColumn id="2" xr3:uid="{C355C450-40BE-4245-9193-E5237531FF81}" name="Year"/>
    <tableColumn id="3" xr3:uid="{2EA9EDD1-F233-48A6-A01B-B42146A9C6B1}" name="column">
      <calculatedColumnFormula>MATCH($C3,[1]obs_totals!$A$4:$Z$4,0)</calculatedColumnFormula>
    </tableColumn>
    <tableColumn id="4" xr3:uid="{1D7D52BE-F71D-40F6-8E45-458D64A2A5A1}" name="res / non res"/>
    <tableColumn id="5" xr3:uid="{892C4A11-B886-4BF0-8201-23751A7602BD}" name="use"/>
    <tableColumn id="6" xr3:uid="{A4E2B9D3-0CD1-4E52-9EA9-A20AFDF4901D}" name="building category"/>
    <tableColumn id="7" xr3:uid="{940D694D-6F81-464D-838E-3B6C8123A8CF}" name="building age"/>
    <tableColumn id="8" xr3:uid="{90084806-65D4-4E6E-A327-205374A556E9}" name="field name 1"/>
    <tableColumn id="9" xr3:uid="{D5D439FA-0700-4894-85B7-5FD9C1983496}" name="unit">
      <calculatedColumnFormula>VLOOKUP($B3&amp;" "&amp;I3,[1]!obs_totals[#Data],5,FALSE)</calculatedColumnFormula>
    </tableColumn>
    <tableColumn id="10" xr3:uid="{65ADCCC7-3B88-443D-BCDA-1EF9F36873A9}" name="floor area Mm²" dataDxfId="64">
      <calculatedColumnFormula>VLOOKUP($B3&amp;" "&amp;I3,[1]!obs_totals[#Data],$D3,FALSE)</calculatedColumnFormula>
    </tableColumn>
    <tableColumn id="11" xr3:uid="{84D425CD-11F0-4235-AA0B-C33309BC1435}" name="field name 3"/>
    <tableColumn id="12" xr3:uid="{07BB92C4-1772-4C05-BFA6-0B6E52862A63}" name="unit2">
      <calculatedColumnFormula>VLOOKUP($B3&amp;" "&amp;L3,[1]!obs_totals[#Data],5,FALSE)</calculatedColumnFormula>
    </tableColumn>
    <tableColumn id="13" xr3:uid="{FD2FB8EB-8F58-4413-8B41-7EB940E1E352}" name="energy consumption per m²">
      <calculatedColumnFormula>VLOOKUP($B3&amp;" "&amp;L3,[1]!obs_totals[#Data],$D3,FALSE)</calculatedColumnFormula>
    </tableColumn>
    <tableColumn id="14" xr3:uid="{B208AFFE-7FC0-47DF-B58D-624B9D5110A6}" name="field name 4"/>
    <tableColumn id="15" xr3:uid="{DF989EB2-D4EE-4621-A04D-12E8FA8C876B}" name="unit3">
      <calculatedColumnFormula>VLOOKUP($B3&amp;" "&amp;O3,[1]!obs_totals[#Data],5,FALSE)</calculatedColumnFormula>
    </tableColumn>
    <tableColumn id="16" xr3:uid="{DF052367-AFC7-4A8F-859D-9B0636B23064}" name="energy consumption space heating per m²">
      <calculatedColumnFormula>VLOOKUP($B3&amp;" "&amp;O3,[1]!obs_totals[#Data],$D3,FALSE)</calculatedColumnFormula>
    </tableColumn>
    <tableColumn id="17" xr3:uid="{80A80E2A-8894-4E57-A69A-05041E95DB5C}" name="field name 44" dataDxfId="63"/>
    <tableColumn id="18" xr3:uid="{054C5295-07A6-45AE-8AC2-FAD9CD6BE42E}" name="unit5">
      <calculatedColumnFormula>VLOOKUP($B3&amp;" "&amp;R3,[1]!obs_totals[#Data],5,FALSE)</calculatedColumnFormula>
    </tableColumn>
    <tableColumn id="19" xr3:uid="{7DB166F8-1449-4228-8B0E-105A9612C608}" name="energy consumption space heating total">
      <calculatedColumnFormula>VLOOKUP($B3&amp;" "&amp;R3,[1]!obs_totals[#Data],$D3,FALSE)</calculatedColumnFormula>
    </tableColumn>
    <tableColumn id="20" xr3:uid="{BC70919A-6CBB-491B-B273-4B9E85CFF04A}" name="field name 46"/>
    <tableColumn id="21" xr3:uid="{CFC62E56-CBFB-426E-8A0E-03841FCEFAA2}" name="unit7">
      <calculatedColumnFormula>VLOOKUP($B3&amp;" "&amp;U3,[1]!obs_totals[#Data],5,FALSE)</calculatedColumnFormula>
    </tableColumn>
    <tableColumn id="22" xr3:uid="{7A640158-C10C-4CBF-BE2C-562923A5C0E7}" name="energy consumption water heating total">
      <calculatedColumnFormula>VLOOKUP($B3&amp;" "&amp;U3,[1]!obs_totals[#Data],$D3,FALSE)</calculatedColumnFormula>
    </tableColumn>
    <tableColumn id="23" xr3:uid="{52B4108B-09CD-49A1-A74F-6F49305501B2}" name="field name 48">
      <calculatedColumnFormula>X2</calculatedColumnFormula>
    </tableColumn>
    <tableColumn id="24" xr3:uid="{66CCD7FD-D1A9-41F2-A5C2-ED21023C89E7}" name="unit9">
      <calculatedColumnFormula>VLOOKUP($B3&amp;" "&amp;X3,[1]!obs_totals[#Data],5,FALSE)</calculatedColumnFormula>
    </tableColumn>
    <tableColumn id="25" xr3:uid="{019B8B8F-7527-4A67-AA95-5FD0AD66E523}" name="energy consumption space cooling total">
      <calculatedColumnFormula>VLOOKUP($B3&amp;" "&amp;X3,[1]!obs_totals[#Data],$D3,FALSE)</calculatedColumnFormula>
    </tableColumn>
    <tableColumn id="26" xr3:uid="{5EFE5392-0E23-40FE-A4E2-A1817DB45A22}" name="energy _x000a_sh calc_x000a_total GWh" dataDxfId="62">
      <calculatedColumnFormula>Q3*K3</calculatedColumnFormula>
    </tableColumn>
    <tableColumn id="31" xr3:uid="{BD97BE00-A4CE-452C-9661-5A5CC980C5F3}" name="energy _x000a_sh_x000a_total PJ" dataDxfId="61">
      <calculatedColumnFormula xml:space="preserve"> CONVERT(AA3,"GWh","PJ")</calculatedColumnFormula>
    </tableColumn>
    <tableColumn id="27" xr3:uid="{BC47820C-D156-44F0-871D-F4E87F520611}" name="unit combi" dataDxfId="60"/>
    <tableColumn id="28" xr3:uid="{7937E322-66E9-4C00-BE55-4CFF261C9E73}" name="unit10" dataDxfId="59"/>
    <tableColumn id="29" xr3:uid="{02688C4F-8ACB-4B40-BBD3-7C53F6CC3E62}" name="energy _x000a_sh _x000a_total GWh" dataDxfId="58">
      <calculatedColumnFormula>T3*11630</calculatedColumnFormula>
    </tableColumn>
    <tableColumn id="34" xr3:uid="{ED823C30-343E-419F-AC67-0D4170B3DB2B}" name="energy _x000a_sh_x000a_total PJ2" dataDxfId="57">
      <calculatedColumnFormula xml:space="preserve"> CONVERT(AE3,"GWh","PJ")</calculatedColumnFormula>
    </tableColumn>
    <tableColumn id="30" xr3:uid="{647352D3-15F2-43F5-B084-C9AA70AE4276}" name="validation space heating units" dataDxfId="56" dataCellStyle="Percent">
      <calculatedColumnFormula>1-AE3/AA3</calculatedColumnFormula>
    </tableColumn>
    <tableColumn id="32" xr3:uid="{1A6E9DA3-C438-4646-AA69-9B627E3B8DEF}" name="energy _x000a_sh&amp;hw _x000a_total GWh" dataDxfId="55">
      <calculatedColumnFormula>(W3+T3)*11630</calculatedColumnFormula>
    </tableColumn>
    <tableColumn id="33" xr3:uid="{69F2CEE4-70B3-4DBE-A980-D1AE76AFA27B}" name="energy _x000a_sh&amp;hw _x000a_total PJ" dataDxfId="54">
      <calculatedColumnFormula xml:space="preserve"> CONVERT(AH3,"GWh","PJ")</calculatedColumnFormula>
    </tableColumn>
  </tableColumns>
  <tableStyleInfo name="Table Style 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19CF45-FFA2-4334-BDCD-34C486B92C6E}" name="_by_bage" displayName="_by_bage" ref="B37:AK65" totalsRowShown="0" headerRowDxfId="53">
  <autoFilter ref="B37:AK65" xr:uid="{0DAD406F-394C-4275-9498-A5AA7B8DDCB0}"/>
  <tableColumns count="36">
    <tableColumn id="1" xr3:uid="{433CC3F9-AFB8-4BD3-8317-C68570D16C63}" name="Country"/>
    <tableColumn id="2" xr3:uid="{C44903DB-21E1-4236-806D-FA67D71CD791}" name="Year"/>
    <tableColumn id="3" xr3:uid="{83067572-E489-4F46-A7FF-6445585E712B}" name="column">
      <calculatedColumnFormula>MATCH($C38,[1]obs_totals!$A$4:$Z$4,0)</calculatedColumnFormula>
    </tableColumn>
    <tableColumn id="4" xr3:uid="{EC91FCBB-6E99-458C-924E-2E471777458C}" name="res / non res"/>
    <tableColumn id="5" xr3:uid="{CD651542-E82A-4E78-8649-0EBB93AC9695}" name="use"/>
    <tableColumn id="6" xr3:uid="{08CEC017-4F24-4C02-B468-BE664CF62AFF}" name="building category"/>
    <tableColumn id="7" xr3:uid="{F9D7D9D1-7C05-459E-9F79-595B36CFDAFA}" name="building age"/>
    <tableColumn id="8" xr3:uid="{000CC5CE-CFD7-47AA-B61E-52DE9523193C}" name="field name 1"/>
    <tableColumn id="9" xr3:uid="{4A8B5DD2-224E-4E89-B2DE-8564E0F8C7FC}" name="unit">
      <calculatedColumnFormula>VLOOKUP($B38&amp;" "&amp;I38,[1]!obs_totals[#Data],5,FALSE)</calculatedColumnFormula>
    </tableColumn>
    <tableColumn id="10" xr3:uid="{17C0FA77-8B80-4053-A8E1-A1887C3DFB85}" name="Share of dwellings built before 1945" dataDxfId="52">
      <calculatedColumnFormula>VLOOKUP($B38&amp;" "&amp;K$37,[1]!obs_totals[#Data],$D38,FALSE)</calculatedColumnFormula>
    </tableColumn>
    <tableColumn id="13" xr3:uid="{5D301437-FE24-482C-8B8C-58478E27C6F4}" name="Share of dwellings built between 1945 and 1969" dataDxfId="51">
      <calculatedColumnFormula>VLOOKUP($B38&amp;" "&amp;L$37,[1]!obs_totals[#Data],$D38,FALSE)</calculatedColumnFormula>
    </tableColumn>
    <tableColumn id="14" xr3:uid="{24A8B6FD-BF4F-4093-A289-C359732FB012}" name="Share of dwellings built between 1970 and 1979" dataDxfId="50">
      <calculatedColumnFormula>VLOOKUP($B38&amp;" "&amp;M$37,[1]!obs_totals[#Data],$D38,FALSE)</calculatedColumnFormula>
    </tableColumn>
    <tableColumn id="15" xr3:uid="{428D7B55-8F40-4E0D-BD48-A0F5DAB1B515}" name="Share of dwellings built between 1980 and 1989" dataDxfId="49">
      <calculatedColumnFormula>VLOOKUP($B38&amp;" "&amp;N$37,[1]!obs_totals[#Data],$D38,FALSE)</calculatedColumnFormula>
    </tableColumn>
    <tableColumn id="16" xr3:uid="{0D33EF04-F5AA-4893-B203-EF5EB1581F6F}" name="Share of dwellings built between 1990 and 1999" dataDxfId="48">
      <calculatedColumnFormula>VLOOKUP($B38&amp;" "&amp;O$37,[1]!obs_totals[#Data],$D38,FALSE)</calculatedColumnFormula>
    </tableColumn>
    <tableColumn id="17" xr3:uid="{FFC26AF6-6B62-44F5-8B5F-153A396C55E3}" name="Share of dwellings built between 2000 and 2010" dataDxfId="47">
      <calculatedColumnFormula>VLOOKUP($B38&amp;" "&amp;P$37,[1]!obs_totals[#Data],$D38,FALSE)</calculatedColumnFormula>
    </tableColumn>
    <tableColumn id="18" xr3:uid="{5423DF67-4B6A-4CEF-99F5-1D38917B65CF}" name="Share of dwellings built after 2010" dataDxfId="46">
      <calculatedColumnFormula>VLOOKUP($B38&amp;" "&amp;Q$37,[1]!obs_totals[#Data],$D38,FALSE)</calculatedColumnFormula>
    </tableColumn>
    <tableColumn id="19" xr3:uid="{37C056A6-2B85-4650-AD6F-F55D131DEA09}" name="Check sum" dataDxfId="45">
      <calculatedColumnFormula>SUM(K38:Q38)</calculatedColumnFormula>
    </tableColumn>
    <tableColumn id="20" xr3:uid="{7582F3BF-6221-4FB0-AE94-1F1D07882483}" name="Total floor area of single family dwellings" dataDxfId="44">
      <calculatedColumnFormula>VLOOKUP($B38&amp;" "&amp;S$37,[1]!obs_totals[#Data],$D38,FALSE)</calculatedColumnFormula>
    </tableColumn>
    <tableColumn id="21" xr3:uid="{149E34C0-B658-43D8-AC89-40962C1ECAF3}" name="Total floor area of multi family dwellings" dataDxfId="43">
      <calculatedColumnFormula>VLOOKUP($B38&amp;" "&amp;T$37,[1]!obs_totals[#Data],$D38,FALSE)</calculatedColumnFormula>
    </tableColumn>
    <tableColumn id="22" xr3:uid="{08937300-CC21-486D-89CE-67BD0DFB03DB}" name="Column9" dataDxfId="42"/>
    <tableColumn id="23" xr3:uid="{B2AD3E56-B718-48F7-9401-72E3797AE8D6}" name="Column10"/>
    <tableColumn id="24" xr3:uid="{84F42EDB-05E2-4684-A25C-E9C7324D1CDD}" name="Number of single family dwellings" dataDxfId="41">
      <calculatedColumnFormula>VLOOKUP($B38&amp;" "&amp;W$37,[1]!obs_totals[#Data],$D38,FALSE)</calculatedColumnFormula>
    </tableColumn>
    <tableColumn id="25" xr3:uid="{FF5D9FA7-E776-4A4A-B2B6-39D398CA1F07}" name="Number of detached houses" dataDxfId="40">
      <calculatedColumnFormula>VLOOKUP($B38&amp;" "&amp;X$37,[1]!obs_totals[#Data],$D38,FALSE)</calculatedColumnFormula>
    </tableColumn>
    <tableColumn id="26" xr3:uid="{4963762E-CC4C-427B-B180-6FC6DFBAB0D1}" name="Number of semi-detached houses" dataDxfId="39">
      <calculatedColumnFormula>VLOOKUP($B38&amp;" "&amp;Y$37,[1]!obs_totals[#Data],$D38,FALSE)</calculatedColumnFormula>
    </tableColumn>
    <tableColumn id="31" xr3:uid="{413E9DC8-F61E-4991-A765-3D46A04BCAD5}" name="Checksum" dataDxfId="38">
      <calculatedColumnFormula>SUM(_by_bage[[#This Row],[Number of detached houses]:[Number of semi-detached houses]])</calculatedColumnFormula>
    </tableColumn>
    <tableColumn id="27" xr3:uid="{9A2CDDE4-32FA-44C9-9CEA-9D2FE8F65561}" name="Number of multi-family dwellings" dataDxfId="37">
      <calculatedColumnFormula>VLOOKUP($B38&amp;" "&amp;AA$37,[1]!obs_totals[#Data],$D38,FALSE)</calculatedColumnFormula>
    </tableColumn>
    <tableColumn id="28" xr3:uid="{D7192068-5881-4C6F-AEDC-A637EE0F2322}" name="Check sum2" dataDxfId="36">
      <calculatedColumnFormula>_by_bage[[#This Row],[Number of multi-family dwellings]]+_by_bage[[#This Row],[Number of single family dwellings]]</calculatedColumnFormula>
    </tableColumn>
    <tableColumn id="29" xr3:uid="{188D1F9D-A11B-4A2D-AC60-7404C70FFAB7}" name="Total number of dwellings" dataDxfId="35">
      <calculatedColumnFormula>VLOOKUP($B38&amp;" "&amp;AC$37,[1]!obs_totals[#Data],$D38,FALSE)</calculatedColumnFormula>
    </tableColumn>
    <tableColumn id="34" xr3:uid="{7C4B2B65-F839-496D-96E0-56AA5B04ED84}" name="DIFF" dataDxfId="34" dataCellStyle="Percent">
      <calculatedColumnFormula>(_by_bage[[#This Row],[Total number of dwellings]]-_by_bage[[#This Row],[Check sum2]])/_by_bage[[#This Row],[Total number of dwellings]]</calculatedColumnFormula>
    </tableColumn>
    <tableColumn id="30" xr3:uid="{62A335C3-2C50-41EC-823E-F040CFA076C2}" name="Total floor area of non residential buildings" dataDxfId="33" dataCellStyle="Percent">
      <calculatedColumnFormula>VLOOKUP($B38&amp;" "&amp;AE$37,[1]!obs_totals[#Data],$D38,FALSE)</calculatedColumnFormula>
    </tableColumn>
    <tableColumn id="32" xr3:uid="{D5C327AD-8BEA-4AB2-8488-C5C6A939FCCA}" name="Total floor area of private offices" dataDxfId="32">
      <calculatedColumnFormula>VLOOKUP($B38&amp;" "&amp;AF$37,[1]!obs_totals[#Data],$D38,FALSE)</calculatedColumnFormula>
    </tableColumn>
    <tableColumn id="33" xr3:uid="{BEBA5618-E995-4930-91E7-80F594DB4C5B}" name="Total floor area of wholesale and retail trade" dataDxfId="31">
      <calculatedColumnFormula>VLOOKUP($B38&amp;" "&amp;AG$37,[1]!obs_totals[#Data],$D38,FALSE)</calculatedColumnFormula>
    </tableColumn>
    <tableColumn id="11" xr3:uid="{E19D1F6A-956D-404C-9986-D764F2583B0F}" name="Total floor area of hotels and restaurants" dataDxfId="30">
      <calculatedColumnFormula>VLOOKUP($B38&amp;" "&amp;AH$37,[1]!obs_totals[#Data],$D38,FALSE)</calculatedColumnFormula>
    </tableColumn>
    <tableColumn id="12" xr3:uid="{13867117-63E6-4E01-B818-DACDA754E866}" name="Total floor area of health care" dataDxfId="29">
      <calculatedColumnFormula>VLOOKUP($B38&amp;" "&amp;AI$37,[1]!obs_totals[#Data],$D38,FALSE)</calculatedColumnFormula>
    </tableColumn>
    <tableColumn id="35" xr3:uid="{B8CCB206-EFA6-42B2-B422-3A5FF0D00460}" name="Total floor area of offices" dataDxfId="28">
      <calculatedColumnFormula>VLOOKUP($B38&amp;" "&amp;AJ$37,[1]!obs_totals[#Data],$D38,FALSE)</calculatedColumnFormula>
    </tableColumn>
    <tableColumn id="36" xr3:uid="{B83CEB2F-9BC4-48B9-A9A3-BE3A5DF9D2CE}" name="Total floor area of educational buildings" dataDxfId="27">
      <calculatedColumnFormula>VLOOKUP($B38&amp;" "&amp;AK$37,[1]!obs_totals[#Data],$D38,FALSE)</calculatedColumnFormula>
    </tableColumn>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61"/>
  <sheetViews>
    <sheetView workbookViewId="0">
      <selection activeCell="M2" sqref="M2"/>
    </sheetView>
  </sheetViews>
  <sheetFormatPr defaultRowHeight="15" x14ac:dyDescent="0.25"/>
  <cols>
    <col min="1" max="1" width="15.42578125" bestFit="1" customWidth="1"/>
    <col min="2" max="2" width="9.7109375" bestFit="1" customWidth="1"/>
    <col min="3" max="63" width="5" bestFit="1" customWidth="1"/>
  </cols>
  <sheetData>
    <row r="1" spans="1:71"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1">
        <v>2015</v>
      </c>
      <c r="AC1" s="1">
        <f>AB1+1</f>
        <v>2016</v>
      </c>
      <c r="AD1" s="1">
        <f t="shared" ref="AD1:BK1" si="0">AC1+1</f>
        <v>2017</v>
      </c>
      <c r="AE1" s="1">
        <f t="shared" si="0"/>
        <v>2018</v>
      </c>
      <c r="AF1" s="1">
        <f t="shared" si="0"/>
        <v>2019</v>
      </c>
      <c r="AG1" s="1">
        <f t="shared" si="0"/>
        <v>2020</v>
      </c>
      <c r="AH1" s="1">
        <f t="shared" si="0"/>
        <v>2021</v>
      </c>
      <c r="AI1" s="1">
        <f t="shared" si="0"/>
        <v>2022</v>
      </c>
      <c r="AJ1" s="1">
        <f t="shared" si="0"/>
        <v>2023</v>
      </c>
      <c r="AK1" s="1">
        <f t="shared" si="0"/>
        <v>2024</v>
      </c>
      <c r="AL1" s="1">
        <f t="shared" si="0"/>
        <v>2025</v>
      </c>
      <c r="AM1" s="1">
        <f t="shared" si="0"/>
        <v>2026</v>
      </c>
      <c r="AN1" s="1">
        <f t="shared" si="0"/>
        <v>2027</v>
      </c>
      <c r="AO1" s="1">
        <f t="shared" si="0"/>
        <v>2028</v>
      </c>
      <c r="AP1" s="1">
        <f t="shared" si="0"/>
        <v>2029</v>
      </c>
      <c r="AQ1" s="1">
        <f t="shared" si="0"/>
        <v>2030</v>
      </c>
      <c r="AR1" s="1">
        <f t="shared" si="0"/>
        <v>2031</v>
      </c>
      <c r="AS1" s="1">
        <f t="shared" si="0"/>
        <v>2032</v>
      </c>
      <c r="AT1" s="1">
        <f t="shared" si="0"/>
        <v>2033</v>
      </c>
      <c r="AU1" s="1">
        <f t="shared" si="0"/>
        <v>2034</v>
      </c>
      <c r="AV1" s="1">
        <f t="shared" si="0"/>
        <v>2035</v>
      </c>
      <c r="AW1" s="1">
        <f t="shared" si="0"/>
        <v>2036</v>
      </c>
      <c r="AX1" s="1">
        <f t="shared" si="0"/>
        <v>2037</v>
      </c>
      <c r="AY1" s="1">
        <f t="shared" si="0"/>
        <v>2038</v>
      </c>
      <c r="AZ1" s="1">
        <f t="shared" si="0"/>
        <v>2039</v>
      </c>
      <c r="BA1" s="1">
        <f t="shared" si="0"/>
        <v>2040</v>
      </c>
      <c r="BB1" s="1">
        <f t="shared" si="0"/>
        <v>2041</v>
      </c>
      <c r="BC1" s="1">
        <f t="shared" si="0"/>
        <v>2042</v>
      </c>
      <c r="BD1" s="1">
        <f t="shared" si="0"/>
        <v>2043</v>
      </c>
      <c r="BE1" s="1">
        <f t="shared" si="0"/>
        <v>2044</v>
      </c>
      <c r="BF1" s="1">
        <f t="shared" si="0"/>
        <v>2045</v>
      </c>
      <c r="BG1" s="1">
        <f t="shared" si="0"/>
        <v>2046</v>
      </c>
      <c r="BH1" s="1">
        <f t="shared" si="0"/>
        <v>2047</v>
      </c>
      <c r="BI1" s="1">
        <f t="shared" si="0"/>
        <v>2048</v>
      </c>
      <c r="BJ1" s="1">
        <f t="shared" si="0"/>
        <v>2049</v>
      </c>
      <c r="BK1" s="1">
        <f t="shared" si="0"/>
        <v>2050</v>
      </c>
      <c r="BL1" s="1"/>
      <c r="BM1" s="1"/>
      <c r="BN1" s="1"/>
      <c r="BO1" s="1"/>
      <c r="BP1" s="1"/>
      <c r="BQ1" s="1"/>
      <c r="BR1" s="1"/>
      <c r="BS1" s="1"/>
    </row>
    <row r="2" spans="1:71" x14ac:dyDescent="0.25">
      <c r="A2" s="2" t="s">
        <v>17</v>
      </c>
      <c r="B2" t="s">
        <v>3</v>
      </c>
      <c r="C2" s="57">
        <f t="shared" ref="C2:K2" si="1">D2</f>
        <v>0.38139891877461124</v>
      </c>
      <c r="D2" s="57">
        <f t="shared" si="1"/>
        <v>0.38139891877461124</v>
      </c>
      <c r="E2" s="57">
        <f t="shared" si="1"/>
        <v>0.38139891877461124</v>
      </c>
      <c r="F2" s="57">
        <f t="shared" si="1"/>
        <v>0.38139891877461124</v>
      </c>
      <c r="G2" s="57">
        <f t="shared" si="1"/>
        <v>0.38139891877461124</v>
      </c>
      <c r="H2" s="57">
        <f t="shared" si="1"/>
        <v>0.38139891877461124</v>
      </c>
      <c r="I2" s="57">
        <f t="shared" si="1"/>
        <v>0.38139891877461124</v>
      </c>
      <c r="J2" s="57">
        <f t="shared" si="1"/>
        <v>0.38139891877461124</v>
      </c>
      <c r="K2" s="57">
        <f t="shared" si="1"/>
        <v>0.38139891877461124</v>
      </c>
      <c r="L2" s="57">
        <f>M2</f>
        <v>0.38139891877461124</v>
      </c>
      <c r="M2" s="3">
        <f>VLOOKUP($A2,mfh[[Country ]:[2015]],COLUMN()-11,FALSE)</f>
        <v>0.38139891877461124</v>
      </c>
      <c r="N2" s="3">
        <f>VLOOKUP($A2,mfh[[Country ]:[2015]],COLUMN()-11,FALSE)</f>
        <v>0.37913934835424501</v>
      </c>
      <c r="O2" s="3">
        <f>VLOOKUP($A2,mfh[[Country ]:[2015]],COLUMN()-11,FALSE)</f>
        <v>0.37613505982625794</v>
      </c>
      <c r="P2" s="3">
        <f>VLOOKUP($A2,mfh[[Country ]:[2015]],COLUMN()-11,FALSE)</f>
        <v>0.36335353404413911</v>
      </c>
      <c r="Q2" s="3">
        <f>VLOOKUP($A2,mfh[[Country ]:[2015]],COLUMN()-11,FALSE)</f>
        <v>0.36028764308776051</v>
      </c>
      <c r="R2" s="3">
        <f>VLOOKUP($A2,mfh[[Country ]:[2015]],COLUMN()-11,FALSE)</f>
        <v>0.35049054866645568</v>
      </c>
      <c r="S2" s="3">
        <f>VLOOKUP($A2,mfh[[Country ]:[2015]],COLUMN()-11,FALSE)</f>
        <v>0.3433112955408637</v>
      </c>
      <c r="T2" s="3">
        <f>VLOOKUP($A2,mfh[[Country ]:[2015]],COLUMN()-11,FALSE)</f>
        <v>0.34136579671475031</v>
      </c>
      <c r="U2" s="3">
        <f>VLOOKUP($A2,mfh[[Country ]:[2015]],COLUMN()-11,FALSE)</f>
        <v>0.34673835518735946</v>
      </c>
      <c r="V2" s="3">
        <f>VLOOKUP($A2,mfh[[Country ]:[2015]],COLUMN()-11,FALSE)</f>
        <v>0.35985065271305156</v>
      </c>
      <c r="W2" s="3">
        <f>VLOOKUP($A2,mfh[[Country ]:[2015]],COLUMN()-11,FALSE)</f>
        <v>0.36387660446553766</v>
      </c>
      <c r="X2" s="3">
        <f>VLOOKUP($A2,mfh[[Country ]:[2015]],COLUMN()-11,FALSE)</f>
        <v>0.35719618194422226</v>
      </c>
      <c r="Y2" s="3">
        <f>VLOOKUP($A2,mfh[[Country ]:[2015]],COLUMN()-11,FALSE)</f>
        <v>0.35657707134181765</v>
      </c>
      <c r="Z2" s="3">
        <f>VLOOKUP($A2,mfh[[Country ]:[2015]],COLUMN()-11,FALSE)</f>
        <v>0.36663888310064596</v>
      </c>
      <c r="AA2" s="3">
        <f>VLOOKUP($A2,mfh[[Country ]:[2015]],COLUMN()-11,FALSE)</f>
        <v>0.3669724770642202</v>
      </c>
      <c r="AB2" s="57">
        <f t="shared" ref="AB2:AB7" si="2">AA2</f>
        <v>0.3669724770642202</v>
      </c>
      <c r="AC2" s="57">
        <f t="shared" ref="AC2:AR13" si="3">$AB2</f>
        <v>0.3669724770642202</v>
      </c>
      <c r="AD2" s="57">
        <f t="shared" si="3"/>
        <v>0.3669724770642202</v>
      </c>
      <c r="AE2" s="57">
        <f t="shared" si="3"/>
        <v>0.3669724770642202</v>
      </c>
      <c r="AF2" s="57">
        <f t="shared" si="3"/>
        <v>0.3669724770642202</v>
      </c>
      <c r="AG2" s="57">
        <f t="shared" si="3"/>
        <v>0.3669724770642202</v>
      </c>
      <c r="AH2" s="57">
        <f t="shared" si="3"/>
        <v>0.3669724770642202</v>
      </c>
      <c r="AI2" s="57">
        <f t="shared" si="3"/>
        <v>0.3669724770642202</v>
      </c>
      <c r="AJ2" s="57">
        <f t="shared" si="3"/>
        <v>0.3669724770642202</v>
      </c>
      <c r="AK2" s="57">
        <f t="shared" si="3"/>
        <v>0.3669724770642202</v>
      </c>
      <c r="AL2" s="57">
        <f t="shared" si="3"/>
        <v>0.3669724770642202</v>
      </c>
      <c r="AM2" s="57">
        <f t="shared" si="3"/>
        <v>0.3669724770642202</v>
      </c>
      <c r="AN2" s="57">
        <f t="shared" si="3"/>
        <v>0.3669724770642202</v>
      </c>
      <c r="AO2" s="57">
        <f t="shared" si="3"/>
        <v>0.3669724770642202</v>
      </c>
      <c r="AP2" s="57">
        <f t="shared" si="3"/>
        <v>0.3669724770642202</v>
      </c>
      <c r="AQ2" s="57">
        <f t="shared" si="3"/>
        <v>0.3669724770642202</v>
      </c>
      <c r="AR2" s="57">
        <f t="shared" si="3"/>
        <v>0.3669724770642202</v>
      </c>
      <c r="AS2" s="57">
        <f t="shared" ref="AS2:BK16" si="4">$AB2</f>
        <v>0.3669724770642202</v>
      </c>
      <c r="AT2" s="57">
        <f t="shared" si="4"/>
        <v>0.3669724770642202</v>
      </c>
      <c r="AU2" s="57">
        <f t="shared" si="4"/>
        <v>0.3669724770642202</v>
      </c>
      <c r="AV2" s="57">
        <f t="shared" si="4"/>
        <v>0.3669724770642202</v>
      </c>
      <c r="AW2" s="57">
        <f t="shared" si="4"/>
        <v>0.3669724770642202</v>
      </c>
      <c r="AX2" s="57">
        <f t="shared" si="4"/>
        <v>0.3669724770642202</v>
      </c>
      <c r="AY2" s="57">
        <f t="shared" si="4"/>
        <v>0.3669724770642202</v>
      </c>
      <c r="AZ2" s="57">
        <f t="shared" si="4"/>
        <v>0.3669724770642202</v>
      </c>
      <c r="BA2" s="57">
        <f t="shared" si="4"/>
        <v>0.3669724770642202</v>
      </c>
      <c r="BB2" s="57">
        <f t="shared" si="4"/>
        <v>0.3669724770642202</v>
      </c>
      <c r="BC2" s="57">
        <f t="shared" si="4"/>
        <v>0.3669724770642202</v>
      </c>
      <c r="BD2" s="57">
        <f t="shared" si="4"/>
        <v>0.3669724770642202</v>
      </c>
      <c r="BE2" s="57">
        <f t="shared" si="4"/>
        <v>0.3669724770642202</v>
      </c>
      <c r="BF2" s="57">
        <f t="shared" si="4"/>
        <v>0.3669724770642202</v>
      </c>
      <c r="BG2" s="57">
        <f t="shared" si="4"/>
        <v>0.3669724770642202</v>
      </c>
      <c r="BH2" s="57">
        <f t="shared" si="4"/>
        <v>0.3669724770642202</v>
      </c>
      <c r="BI2" s="57">
        <f t="shared" si="4"/>
        <v>0.3669724770642202</v>
      </c>
      <c r="BJ2" s="57">
        <f t="shared" si="4"/>
        <v>0.3669724770642202</v>
      </c>
      <c r="BK2" s="57">
        <f t="shared" si="4"/>
        <v>0.3669724770642202</v>
      </c>
    </row>
    <row r="3" spans="1:71" x14ac:dyDescent="0.25">
      <c r="A3" s="2" t="s">
        <v>11</v>
      </c>
      <c r="B3" t="s">
        <v>3</v>
      </c>
      <c r="C3" s="57">
        <f t="shared" ref="C3:M3" si="5">D3</f>
        <v>0.24600278067431353</v>
      </c>
      <c r="D3" s="57">
        <f t="shared" si="5"/>
        <v>0.24600278067431353</v>
      </c>
      <c r="E3" s="57">
        <f t="shared" si="5"/>
        <v>0.24600278067431353</v>
      </c>
      <c r="F3" s="57">
        <f t="shared" si="5"/>
        <v>0.24600278067431353</v>
      </c>
      <c r="G3" s="57">
        <f t="shared" si="5"/>
        <v>0.24600278067431353</v>
      </c>
      <c r="H3" s="57">
        <f t="shared" si="5"/>
        <v>0.24600278067431353</v>
      </c>
      <c r="I3" s="57">
        <f t="shared" si="5"/>
        <v>0.24600278067431353</v>
      </c>
      <c r="J3" s="57">
        <f t="shared" si="5"/>
        <v>0.24600278067431353</v>
      </c>
      <c r="K3" s="57">
        <f t="shared" si="5"/>
        <v>0.24600278067431353</v>
      </c>
      <c r="L3" s="57">
        <f t="shared" si="5"/>
        <v>0.24600278067431353</v>
      </c>
      <c r="M3" s="57">
        <f t="shared" si="5"/>
        <v>0.24600278067431353</v>
      </c>
      <c r="N3" s="3">
        <f>VLOOKUP($A3,mfh[[Country ]:[2015]],COLUMN()-11,FALSE)</f>
        <v>0.24600278067431353</v>
      </c>
      <c r="O3" s="3">
        <f>VLOOKUP($A3,mfh[[Country ]:[2015]],COLUMN()-11,FALSE)</f>
        <v>0.24845094664371772</v>
      </c>
      <c r="P3" s="3">
        <f>VLOOKUP($A3,mfh[[Country ]:[2015]],COLUMN()-11,FALSE)</f>
        <v>0.25092313810145994</v>
      </c>
      <c r="Q3" s="3">
        <f>VLOOKUP($A3,mfh[[Country ]:[2015]],COLUMN()-11,FALSE)</f>
        <v>0.25322939239580106</v>
      </c>
      <c r="R3" s="3">
        <f>VLOOKUP($A3,mfh[[Country ]:[2015]],COLUMN()-11,FALSE)</f>
        <v>0.25529539809672647</v>
      </c>
      <c r="S3" s="3">
        <f>VLOOKUP($A3,mfh[[Country ]:[2015]],COLUMN()-11,FALSE)</f>
        <v>0.2576017249004865</v>
      </c>
      <c r="T3" s="3">
        <f>VLOOKUP($A3,mfh[[Country ]:[2015]],COLUMN()-11,FALSE)</f>
        <v>0.25968153040809056</v>
      </c>
      <c r="U3" s="3">
        <f>VLOOKUP($A3,mfh[[Country ]:[2015]],COLUMN()-11,FALSE)</f>
        <v>0.26213855585091955</v>
      </c>
      <c r="V3" s="3">
        <f>VLOOKUP($A3,mfh[[Country ]:[2015]],COLUMN()-11,FALSE)</f>
        <v>0.26417276247848537</v>
      </c>
      <c r="W3" s="3">
        <f>VLOOKUP($A3,mfh[[Country ]:[2015]],COLUMN()-11,FALSE)</f>
        <v>0.26647137150466044</v>
      </c>
      <c r="X3" s="3">
        <f>VLOOKUP($A3,mfh[[Country ]:[2015]],COLUMN()-11,FALSE)</f>
        <v>0.26873780262672087</v>
      </c>
      <c r="Y3" s="3">
        <f>VLOOKUP($A3,mfh[[Country ]:[2015]],COLUMN()-11,FALSE)</f>
        <v>0.27052912545140523</v>
      </c>
      <c r="Z3" s="57">
        <f>Y3</f>
        <v>0.27052912545140523</v>
      </c>
      <c r="AA3" s="57">
        <f>Z3</f>
        <v>0.27052912545140523</v>
      </c>
      <c r="AB3" s="57">
        <f t="shared" si="2"/>
        <v>0.27052912545140523</v>
      </c>
      <c r="AC3" s="57">
        <f t="shared" si="3"/>
        <v>0.27052912545140523</v>
      </c>
      <c r="AD3" s="57">
        <f t="shared" si="3"/>
        <v>0.27052912545140523</v>
      </c>
      <c r="AE3" s="57">
        <f t="shared" si="3"/>
        <v>0.27052912545140523</v>
      </c>
      <c r="AF3" s="57">
        <f t="shared" si="3"/>
        <v>0.27052912545140523</v>
      </c>
      <c r="AG3" s="57">
        <f t="shared" si="3"/>
        <v>0.27052912545140523</v>
      </c>
      <c r="AH3" s="57">
        <f t="shared" si="3"/>
        <v>0.27052912545140523</v>
      </c>
      <c r="AI3" s="57">
        <f t="shared" si="3"/>
        <v>0.27052912545140523</v>
      </c>
      <c r="AJ3" s="57">
        <f t="shared" si="3"/>
        <v>0.27052912545140523</v>
      </c>
      <c r="AK3" s="57">
        <f t="shared" si="3"/>
        <v>0.27052912545140523</v>
      </c>
      <c r="AL3" s="57">
        <f t="shared" si="3"/>
        <v>0.27052912545140523</v>
      </c>
      <c r="AM3" s="57">
        <f t="shared" si="3"/>
        <v>0.27052912545140523</v>
      </c>
      <c r="AN3" s="57">
        <f t="shared" si="3"/>
        <v>0.27052912545140523</v>
      </c>
      <c r="AO3" s="57">
        <f t="shared" si="3"/>
        <v>0.27052912545140523</v>
      </c>
      <c r="AP3" s="57">
        <f t="shared" si="3"/>
        <v>0.27052912545140523</v>
      </c>
      <c r="AQ3" s="57">
        <f t="shared" si="3"/>
        <v>0.27052912545140523</v>
      </c>
      <c r="AR3" s="57">
        <f t="shared" si="3"/>
        <v>0.27052912545140523</v>
      </c>
      <c r="AS3" s="57">
        <f t="shared" si="4"/>
        <v>0.27052912545140523</v>
      </c>
      <c r="AT3" s="57">
        <f t="shared" si="4"/>
        <v>0.27052912545140523</v>
      </c>
      <c r="AU3" s="57">
        <f t="shared" si="4"/>
        <v>0.27052912545140523</v>
      </c>
      <c r="AV3" s="57">
        <f t="shared" si="4"/>
        <v>0.27052912545140523</v>
      </c>
      <c r="AW3" s="57">
        <f t="shared" si="4"/>
        <v>0.27052912545140523</v>
      </c>
      <c r="AX3" s="57">
        <f t="shared" si="4"/>
        <v>0.27052912545140523</v>
      </c>
      <c r="AY3" s="57">
        <f t="shared" si="4"/>
        <v>0.27052912545140523</v>
      </c>
      <c r="AZ3" s="57">
        <f t="shared" si="4"/>
        <v>0.27052912545140523</v>
      </c>
      <c r="BA3" s="57">
        <f t="shared" si="4"/>
        <v>0.27052912545140523</v>
      </c>
      <c r="BB3" s="57">
        <f t="shared" si="4"/>
        <v>0.27052912545140523</v>
      </c>
      <c r="BC3" s="57">
        <f t="shared" si="4"/>
        <v>0.27052912545140523</v>
      </c>
      <c r="BD3" s="57">
        <f t="shared" si="4"/>
        <v>0.27052912545140523</v>
      </c>
      <c r="BE3" s="57">
        <f t="shared" si="4"/>
        <v>0.27052912545140523</v>
      </c>
      <c r="BF3" s="57">
        <f t="shared" si="4"/>
        <v>0.27052912545140523</v>
      </c>
      <c r="BG3" s="57">
        <f t="shared" si="4"/>
        <v>0.27052912545140523</v>
      </c>
      <c r="BH3" s="57">
        <f t="shared" si="4"/>
        <v>0.27052912545140523</v>
      </c>
      <c r="BI3" s="57">
        <f t="shared" si="4"/>
        <v>0.27052912545140523</v>
      </c>
      <c r="BJ3" s="57">
        <f t="shared" si="4"/>
        <v>0.27052912545140523</v>
      </c>
      <c r="BK3" s="57">
        <f t="shared" si="4"/>
        <v>0.27052912545140523</v>
      </c>
    </row>
    <row r="4" spans="1:71" x14ac:dyDescent="0.25">
      <c r="A4" s="2" t="s">
        <v>21</v>
      </c>
      <c r="B4" t="s">
        <v>3</v>
      </c>
      <c r="C4" s="57">
        <f t="shared" ref="C4:X4" si="6">D4</f>
        <v>0.45127514445844374</v>
      </c>
      <c r="D4" s="57">
        <f t="shared" si="6"/>
        <v>0.45127514445844374</v>
      </c>
      <c r="E4" s="57">
        <f t="shared" si="6"/>
        <v>0.45127514445844374</v>
      </c>
      <c r="F4" s="57">
        <f t="shared" si="6"/>
        <v>0.45127514445844374</v>
      </c>
      <c r="G4" s="57">
        <f t="shared" si="6"/>
        <v>0.45127514445844374</v>
      </c>
      <c r="H4" s="57">
        <f t="shared" si="6"/>
        <v>0.45127514445844374</v>
      </c>
      <c r="I4" s="57">
        <f t="shared" si="6"/>
        <v>0.45127514445844374</v>
      </c>
      <c r="J4" s="57">
        <f t="shared" si="6"/>
        <v>0.45127514445844374</v>
      </c>
      <c r="K4" s="57">
        <f t="shared" si="6"/>
        <v>0.45127514445844374</v>
      </c>
      <c r="L4" s="57">
        <f t="shared" si="6"/>
        <v>0.45127514445844374</v>
      </c>
      <c r="M4" s="57">
        <f t="shared" si="6"/>
        <v>0.45127514445844374</v>
      </c>
      <c r="N4" s="57">
        <f t="shared" si="6"/>
        <v>0.45127514445844374</v>
      </c>
      <c r="O4" s="57">
        <f t="shared" si="6"/>
        <v>0.45127514445844374</v>
      </c>
      <c r="P4" s="57">
        <f t="shared" si="6"/>
        <v>0.45127514445844374</v>
      </c>
      <c r="Q4" s="57">
        <f t="shared" si="6"/>
        <v>0.45127514445844374</v>
      </c>
      <c r="R4" s="57">
        <f t="shared" si="6"/>
        <v>0.45127514445844374</v>
      </c>
      <c r="S4" s="57">
        <f t="shared" si="6"/>
        <v>0.45127514445844374</v>
      </c>
      <c r="T4" s="57">
        <f t="shared" si="6"/>
        <v>0.45127514445844374</v>
      </c>
      <c r="U4" s="57">
        <f t="shared" si="6"/>
        <v>0.45127514445844374</v>
      </c>
      <c r="V4" s="57">
        <f t="shared" si="6"/>
        <v>0.45127514445844374</v>
      </c>
      <c r="W4" s="57">
        <f t="shared" si="6"/>
        <v>0.45127514445844374</v>
      </c>
      <c r="X4" s="57">
        <f t="shared" si="6"/>
        <v>0.45127514445844374</v>
      </c>
      <c r="Y4" s="3">
        <f>VLOOKUP($A4,mfh[[Country ]:[2015]],COLUMN()-11,FALSE)</f>
        <v>0.45127514445844374</v>
      </c>
      <c r="Z4" s="3">
        <f>VLOOKUP($A4,mfh[[Country ]:[2015]],COLUMN()-11,FALSE)</f>
        <v>0.45128540305010889</v>
      </c>
      <c r="AA4" s="3">
        <f>VLOOKUP($A4,mfh[[Country ]:[2015]],COLUMN()-11,FALSE)</f>
        <v>0.45126801522473592</v>
      </c>
      <c r="AB4" s="57">
        <f t="shared" si="2"/>
        <v>0.45126801522473592</v>
      </c>
      <c r="AC4" s="57">
        <f t="shared" si="3"/>
        <v>0.45126801522473592</v>
      </c>
      <c r="AD4" s="57">
        <f t="shared" si="3"/>
        <v>0.45126801522473592</v>
      </c>
      <c r="AE4" s="57">
        <f t="shared" si="3"/>
        <v>0.45126801522473592</v>
      </c>
      <c r="AF4" s="57">
        <f t="shared" si="3"/>
        <v>0.45126801522473592</v>
      </c>
      <c r="AG4" s="57">
        <f t="shared" si="3"/>
        <v>0.45126801522473592</v>
      </c>
      <c r="AH4" s="57">
        <f t="shared" si="3"/>
        <v>0.45126801522473592</v>
      </c>
      <c r="AI4" s="57">
        <f t="shared" si="3"/>
        <v>0.45126801522473592</v>
      </c>
      <c r="AJ4" s="57">
        <f t="shared" si="3"/>
        <v>0.45126801522473592</v>
      </c>
      <c r="AK4" s="57">
        <f t="shared" si="3"/>
        <v>0.45126801522473592</v>
      </c>
      <c r="AL4" s="57">
        <f t="shared" si="3"/>
        <v>0.45126801522473592</v>
      </c>
      <c r="AM4" s="57">
        <f t="shared" si="3"/>
        <v>0.45126801522473592</v>
      </c>
      <c r="AN4" s="57">
        <f t="shared" si="3"/>
        <v>0.45126801522473592</v>
      </c>
      <c r="AO4" s="57">
        <f t="shared" si="3"/>
        <v>0.45126801522473592</v>
      </c>
      <c r="AP4" s="57">
        <f t="shared" si="3"/>
        <v>0.45126801522473592</v>
      </c>
      <c r="AQ4" s="57">
        <f t="shared" si="3"/>
        <v>0.45126801522473592</v>
      </c>
      <c r="AR4" s="57">
        <f t="shared" si="3"/>
        <v>0.45126801522473592</v>
      </c>
      <c r="AS4" s="57">
        <f t="shared" si="4"/>
        <v>0.45126801522473592</v>
      </c>
      <c r="AT4" s="57">
        <f t="shared" si="4"/>
        <v>0.45126801522473592</v>
      </c>
      <c r="AU4" s="57">
        <f t="shared" si="4"/>
        <v>0.45126801522473592</v>
      </c>
      <c r="AV4" s="57">
        <f t="shared" si="4"/>
        <v>0.45126801522473592</v>
      </c>
      <c r="AW4" s="57">
        <f t="shared" si="4"/>
        <v>0.45126801522473592</v>
      </c>
      <c r="AX4" s="57">
        <f t="shared" si="4"/>
        <v>0.45126801522473592</v>
      </c>
      <c r="AY4" s="57">
        <f t="shared" si="4"/>
        <v>0.45126801522473592</v>
      </c>
      <c r="AZ4" s="57">
        <f t="shared" si="4"/>
        <v>0.45126801522473592</v>
      </c>
      <c r="BA4" s="57">
        <f t="shared" si="4"/>
        <v>0.45126801522473592</v>
      </c>
      <c r="BB4" s="57">
        <f t="shared" si="4"/>
        <v>0.45126801522473592</v>
      </c>
      <c r="BC4" s="57">
        <f t="shared" si="4"/>
        <v>0.45126801522473592</v>
      </c>
      <c r="BD4" s="57">
        <f t="shared" si="4"/>
        <v>0.45126801522473592</v>
      </c>
      <c r="BE4" s="57">
        <f t="shared" si="4"/>
        <v>0.45126801522473592</v>
      </c>
      <c r="BF4" s="57">
        <f t="shared" si="4"/>
        <v>0.45126801522473592</v>
      </c>
      <c r="BG4" s="57">
        <f t="shared" si="4"/>
        <v>0.45126801522473592</v>
      </c>
      <c r="BH4" s="57">
        <f t="shared" si="4"/>
        <v>0.45126801522473592</v>
      </c>
      <c r="BI4" s="57">
        <f t="shared" si="4"/>
        <v>0.45126801522473592</v>
      </c>
      <c r="BJ4" s="57">
        <f t="shared" si="4"/>
        <v>0.45126801522473592</v>
      </c>
      <c r="BK4" s="57">
        <f t="shared" si="4"/>
        <v>0.45126801522473592</v>
      </c>
    </row>
    <row r="5" spans="1:71" x14ac:dyDescent="0.25">
      <c r="A5" s="2" t="s">
        <v>24</v>
      </c>
      <c r="B5" t="s">
        <v>3</v>
      </c>
      <c r="C5" s="57">
        <f t="shared" ref="C5:M5" si="7">D5</f>
        <v>0.34319750401815258</v>
      </c>
      <c r="D5" s="57">
        <f t="shared" si="7"/>
        <v>0.34319750401815258</v>
      </c>
      <c r="E5" s="57">
        <f t="shared" si="7"/>
        <v>0.34319750401815258</v>
      </c>
      <c r="F5" s="57">
        <f t="shared" si="7"/>
        <v>0.34319750401815258</v>
      </c>
      <c r="G5" s="57">
        <f t="shared" si="7"/>
        <v>0.34319750401815258</v>
      </c>
      <c r="H5" s="57">
        <f t="shared" si="7"/>
        <v>0.34319750401815258</v>
      </c>
      <c r="I5" s="57">
        <f t="shared" si="7"/>
        <v>0.34319750401815258</v>
      </c>
      <c r="J5" s="57">
        <f t="shared" si="7"/>
        <v>0.34319750401815258</v>
      </c>
      <c r="K5" s="57">
        <f t="shared" si="7"/>
        <v>0.34319750401815258</v>
      </c>
      <c r="L5" s="57">
        <f t="shared" si="7"/>
        <v>0.34319750401815258</v>
      </c>
      <c r="M5" s="57">
        <f t="shared" si="7"/>
        <v>0.34319750401815258</v>
      </c>
      <c r="N5" s="3">
        <f>VLOOKUP($A5,mfh[[Country ]:[2015]],COLUMN()-11,FALSE)</f>
        <v>0.34319750401815258</v>
      </c>
      <c r="O5" s="3">
        <f>VLOOKUP($A5,mfh[[Country ]:[2015]],COLUMN()-11,FALSE)</f>
        <v>0.34793142005218042</v>
      </c>
      <c r="P5" s="3">
        <f>VLOOKUP($A5,mfh[[Country ]:[2015]],COLUMN()-11,FALSE)</f>
        <v>0.35445599190655758</v>
      </c>
      <c r="Q5" s="3">
        <f>VLOOKUP($A5,mfh[[Country ]:[2015]],COLUMN()-11,FALSE)</f>
        <v>0.3613254652746255</v>
      </c>
      <c r="R5" s="3">
        <f>VLOOKUP($A5,mfh[[Country ]:[2015]],COLUMN()-11,FALSE)</f>
        <v>0.36570303410006261</v>
      </c>
      <c r="S5" s="3">
        <f>VLOOKUP($A5,mfh[[Country ]:[2015]],COLUMN()-11,FALSE)</f>
        <v>0.36522661012456936</v>
      </c>
      <c r="T5" s="3">
        <f>VLOOKUP($A5,mfh[[Country ]:[2015]],COLUMN()-11,FALSE)</f>
        <v>0.36428571428571427</v>
      </c>
      <c r="U5" s="3">
        <f>VLOOKUP($A5,mfh[[Country ]:[2015]],COLUMN()-11,FALSE)</f>
        <v>0.36449643072159627</v>
      </c>
      <c r="V5" s="3">
        <f>VLOOKUP($A5,mfh[[Country ]:[2015]],COLUMN()-11,FALSE)</f>
        <v>0.33189143341815097</v>
      </c>
      <c r="W5" s="3">
        <f>VLOOKUP($A5,mfh[[Country ]:[2015]],COLUMN()-11,FALSE)</f>
        <v>0.33534086156419912</v>
      </c>
      <c r="X5" s="3">
        <f>VLOOKUP($A5,mfh[[Country ]:[2015]],COLUMN()-11,FALSE)</f>
        <v>0.34159233564585401</v>
      </c>
      <c r="Y5" s="3">
        <f>VLOOKUP($A5,mfh[[Country ]:[2015]],COLUMN()-11,FALSE)</f>
        <v>0.33987780040733195</v>
      </c>
      <c r="Z5" s="3">
        <f>VLOOKUP($A5,mfh[[Country ]:[2015]],COLUMN()-11,FALSE)</f>
        <v>0.34144969463195118</v>
      </c>
      <c r="AA5" s="3">
        <f>VLOOKUP($A5,mfh[[Country ]:[2015]],COLUMN()-11,FALSE)</f>
        <v>0.34017758046614871</v>
      </c>
      <c r="AB5" s="57">
        <f t="shared" si="2"/>
        <v>0.34017758046614871</v>
      </c>
      <c r="AC5" s="57">
        <f t="shared" si="3"/>
        <v>0.34017758046614871</v>
      </c>
      <c r="AD5" s="57">
        <f t="shared" si="3"/>
        <v>0.34017758046614871</v>
      </c>
      <c r="AE5" s="57">
        <f t="shared" si="3"/>
        <v>0.34017758046614871</v>
      </c>
      <c r="AF5" s="57">
        <f t="shared" si="3"/>
        <v>0.34017758046614871</v>
      </c>
      <c r="AG5" s="57">
        <f t="shared" si="3"/>
        <v>0.34017758046614871</v>
      </c>
      <c r="AH5" s="57">
        <f t="shared" si="3"/>
        <v>0.34017758046614871</v>
      </c>
      <c r="AI5" s="57">
        <f t="shared" si="3"/>
        <v>0.34017758046614871</v>
      </c>
      <c r="AJ5" s="57">
        <f t="shared" si="3"/>
        <v>0.34017758046614871</v>
      </c>
      <c r="AK5" s="57">
        <f t="shared" si="3"/>
        <v>0.34017758046614871</v>
      </c>
      <c r="AL5" s="57">
        <f t="shared" si="3"/>
        <v>0.34017758046614871</v>
      </c>
      <c r="AM5" s="57">
        <f t="shared" si="3"/>
        <v>0.34017758046614871</v>
      </c>
      <c r="AN5" s="57">
        <f t="shared" si="3"/>
        <v>0.34017758046614871</v>
      </c>
      <c r="AO5" s="57">
        <f t="shared" si="3"/>
        <v>0.34017758046614871</v>
      </c>
      <c r="AP5" s="57">
        <f t="shared" si="3"/>
        <v>0.34017758046614871</v>
      </c>
      <c r="AQ5" s="57">
        <f t="shared" si="3"/>
        <v>0.34017758046614871</v>
      </c>
      <c r="AR5" s="57">
        <f t="shared" si="3"/>
        <v>0.34017758046614871</v>
      </c>
      <c r="AS5" s="57">
        <f t="shared" si="4"/>
        <v>0.34017758046614871</v>
      </c>
      <c r="AT5" s="57">
        <f t="shared" si="4"/>
        <v>0.34017758046614871</v>
      </c>
      <c r="AU5" s="57">
        <f t="shared" si="4"/>
        <v>0.34017758046614871</v>
      </c>
      <c r="AV5" s="57">
        <f t="shared" si="4"/>
        <v>0.34017758046614871</v>
      </c>
      <c r="AW5" s="57">
        <f t="shared" si="4"/>
        <v>0.34017758046614871</v>
      </c>
      <c r="AX5" s="57">
        <f t="shared" si="4"/>
        <v>0.34017758046614871</v>
      </c>
      <c r="AY5" s="57">
        <f t="shared" si="4"/>
        <v>0.34017758046614871</v>
      </c>
      <c r="AZ5" s="57">
        <f t="shared" si="4"/>
        <v>0.34017758046614871</v>
      </c>
      <c r="BA5" s="57">
        <f t="shared" si="4"/>
        <v>0.34017758046614871</v>
      </c>
      <c r="BB5" s="57">
        <f t="shared" si="4"/>
        <v>0.34017758046614871</v>
      </c>
      <c r="BC5" s="57">
        <f t="shared" si="4"/>
        <v>0.34017758046614871</v>
      </c>
      <c r="BD5" s="57">
        <f t="shared" si="4"/>
        <v>0.34017758046614871</v>
      </c>
      <c r="BE5" s="57">
        <f t="shared" si="4"/>
        <v>0.34017758046614871</v>
      </c>
      <c r="BF5" s="57">
        <f t="shared" si="4"/>
        <v>0.34017758046614871</v>
      </c>
      <c r="BG5" s="57">
        <f t="shared" si="4"/>
        <v>0.34017758046614871</v>
      </c>
      <c r="BH5" s="57">
        <f t="shared" si="4"/>
        <v>0.34017758046614871</v>
      </c>
      <c r="BI5" s="57">
        <f t="shared" si="4"/>
        <v>0.34017758046614871</v>
      </c>
      <c r="BJ5" s="57">
        <f t="shared" si="4"/>
        <v>0.34017758046614871</v>
      </c>
      <c r="BK5" s="57">
        <f t="shared" si="4"/>
        <v>0.34017758046614871</v>
      </c>
    </row>
    <row r="6" spans="1:71" x14ac:dyDescent="0.25">
      <c r="A6" s="2" t="s">
        <v>15</v>
      </c>
      <c r="B6" t="s">
        <v>3</v>
      </c>
      <c r="C6" s="57">
        <f t="shared" ref="C6:Y7" si="8">D6</f>
        <v>0.36457073760580405</v>
      </c>
      <c r="D6" s="57">
        <f t="shared" ref="D6:L6" si="9">E6</f>
        <v>0.36457073760580405</v>
      </c>
      <c r="E6" s="57">
        <f t="shared" si="9"/>
        <v>0.36457073760580405</v>
      </c>
      <c r="F6" s="57">
        <f t="shared" si="9"/>
        <v>0.36457073760580405</v>
      </c>
      <c r="G6" s="57">
        <f t="shared" si="9"/>
        <v>0.36457073760580405</v>
      </c>
      <c r="H6" s="57">
        <f t="shared" si="9"/>
        <v>0.36457073760580405</v>
      </c>
      <c r="I6" s="57">
        <f t="shared" si="9"/>
        <v>0.36457073760580405</v>
      </c>
      <c r="J6" s="57">
        <f t="shared" si="9"/>
        <v>0.36457073760580405</v>
      </c>
      <c r="K6" s="57">
        <f t="shared" si="9"/>
        <v>0.36457073760580405</v>
      </c>
      <c r="L6" s="57">
        <f t="shared" si="9"/>
        <v>0.36457073760580405</v>
      </c>
      <c r="M6" s="57">
        <f t="shared" si="8"/>
        <v>0.36457073760580405</v>
      </c>
      <c r="N6" s="57">
        <f t="shared" si="8"/>
        <v>0.36457073760580405</v>
      </c>
      <c r="O6" s="57">
        <f t="shared" si="8"/>
        <v>0.36457073760580405</v>
      </c>
      <c r="P6" s="57">
        <f t="shared" si="8"/>
        <v>0.36457073760580405</v>
      </c>
      <c r="Q6" s="57">
        <f t="shared" si="8"/>
        <v>0.36457073760580405</v>
      </c>
      <c r="R6" s="57">
        <f t="shared" si="8"/>
        <v>0.36457073760580405</v>
      </c>
      <c r="S6" s="57">
        <f t="shared" si="8"/>
        <v>0.36457073760580405</v>
      </c>
      <c r="T6" s="57">
        <f t="shared" si="8"/>
        <v>0.36457073760580405</v>
      </c>
      <c r="U6" s="57">
        <f t="shared" si="8"/>
        <v>0.36457073760580405</v>
      </c>
      <c r="V6" s="57">
        <f t="shared" si="8"/>
        <v>0.36457073760580405</v>
      </c>
      <c r="W6" s="57">
        <f t="shared" si="8"/>
        <v>0.36457073760580405</v>
      </c>
      <c r="X6" s="3">
        <f>VLOOKUP($A6,mfh[[Country ]:[2015]],COLUMN()-11,FALSE)</f>
        <v>0.36457073760580405</v>
      </c>
      <c r="Y6" s="57">
        <f t="shared" si="8"/>
        <v>0.36456329357445166</v>
      </c>
      <c r="Z6" s="3">
        <f>VLOOKUP($A6,mfh[[Country ]:[2015]],COLUMN()-11,FALSE)</f>
        <v>0.36456329357445166</v>
      </c>
      <c r="AA6" s="3">
        <f>VLOOKUP($A6,mfh[[Country ]:[2015]],COLUMN()-11,FALSE)</f>
        <v>0.3645202715098147</v>
      </c>
      <c r="AB6" s="57">
        <f t="shared" si="2"/>
        <v>0.3645202715098147</v>
      </c>
      <c r="AC6" s="57">
        <f t="shared" si="3"/>
        <v>0.3645202715098147</v>
      </c>
      <c r="AD6" s="57">
        <f t="shared" si="3"/>
        <v>0.3645202715098147</v>
      </c>
      <c r="AE6" s="57">
        <f t="shared" si="3"/>
        <v>0.3645202715098147</v>
      </c>
      <c r="AF6" s="57">
        <f t="shared" si="3"/>
        <v>0.3645202715098147</v>
      </c>
      <c r="AG6" s="57">
        <f t="shared" si="3"/>
        <v>0.3645202715098147</v>
      </c>
      <c r="AH6" s="57">
        <f t="shared" si="3"/>
        <v>0.3645202715098147</v>
      </c>
      <c r="AI6" s="57">
        <f t="shared" si="3"/>
        <v>0.3645202715098147</v>
      </c>
      <c r="AJ6" s="57">
        <f t="shared" si="3"/>
        <v>0.3645202715098147</v>
      </c>
      <c r="AK6" s="57">
        <f t="shared" si="3"/>
        <v>0.3645202715098147</v>
      </c>
      <c r="AL6" s="57">
        <f t="shared" si="3"/>
        <v>0.3645202715098147</v>
      </c>
      <c r="AM6" s="57">
        <f t="shared" si="3"/>
        <v>0.3645202715098147</v>
      </c>
      <c r="AN6" s="57">
        <f t="shared" si="3"/>
        <v>0.3645202715098147</v>
      </c>
      <c r="AO6" s="57">
        <f t="shared" si="3"/>
        <v>0.3645202715098147</v>
      </c>
      <c r="AP6" s="57">
        <f t="shared" si="3"/>
        <v>0.3645202715098147</v>
      </c>
      <c r="AQ6" s="57">
        <f t="shared" si="3"/>
        <v>0.3645202715098147</v>
      </c>
      <c r="AR6" s="57">
        <f t="shared" si="3"/>
        <v>0.3645202715098147</v>
      </c>
      <c r="AS6" s="57">
        <f t="shared" si="4"/>
        <v>0.3645202715098147</v>
      </c>
      <c r="AT6" s="57">
        <f t="shared" si="4"/>
        <v>0.3645202715098147</v>
      </c>
      <c r="AU6" s="57">
        <f t="shared" si="4"/>
        <v>0.3645202715098147</v>
      </c>
      <c r="AV6" s="57">
        <f t="shared" si="4"/>
        <v>0.3645202715098147</v>
      </c>
      <c r="AW6" s="57">
        <f t="shared" si="4"/>
        <v>0.3645202715098147</v>
      </c>
      <c r="AX6" s="57">
        <f t="shared" si="4"/>
        <v>0.3645202715098147</v>
      </c>
      <c r="AY6" s="57">
        <f t="shared" si="4"/>
        <v>0.3645202715098147</v>
      </c>
      <c r="AZ6" s="57">
        <f t="shared" si="4"/>
        <v>0.3645202715098147</v>
      </c>
      <c r="BA6" s="57">
        <f t="shared" si="4"/>
        <v>0.3645202715098147</v>
      </c>
      <c r="BB6" s="57">
        <f t="shared" si="4"/>
        <v>0.3645202715098147</v>
      </c>
      <c r="BC6" s="57">
        <f t="shared" si="4"/>
        <v>0.3645202715098147</v>
      </c>
      <c r="BD6" s="57">
        <f t="shared" si="4"/>
        <v>0.3645202715098147</v>
      </c>
      <c r="BE6" s="57">
        <f t="shared" si="4"/>
        <v>0.3645202715098147</v>
      </c>
      <c r="BF6" s="57">
        <f t="shared" si="4"/>
        <v>0.3645202715098147</v>
      </c>
      <c r="BG6" s="57">
        <f t="shared" si="4"/>
        <v>0.3645202715098147</v>
      </c>
      <c r="BH6" s="57">
        <f t="shared" si="4"/>
        <v>0.3645202715098147</v>
      </c>
      <c r="BI6" s="57">
        <f t="shared" si="4"/>
        <v>0.3645202715098147</v>
      </c>
      <c r="BJ6" s="57">
        <f t="shared" si="4"/>
        <v>0.3645202715098147</v>
      </c>
      <c r="BK6" s="57">
        <f t="shared" si="4"/>
        <v>0.3645202715098147</v>
      </c>
    </row>
    <row r="7" spans="1:71" x14ac:dyDescent="0.25">
      <c r="A7" s="2" t="s">
        <v>23</v>
      </c>
      <c r="B7" t="s">
        <v>3</v>
      </c>
      <c r="C7" s="57">
        <f t="shared" ref="C7:R7" si="10">D7</f>
        <v>0.43392398643294122</v>
      </c>
      <c r="D7" s="57">
        <f t="shared" si="10"/>
        <v>0.43392398643294122</v>
      </c>
      <c r="E7" s="57">
        <f t="shared" si="10"/>
        <v>0.43392398643294122</v>
      </c>
      <c r="F7" s="57">
        <f t="shared" si="10"/>
        <v>0.43392398643294122</v>
      </c>
      <c r="G7" s="57">
        <f t="shared" si="10"/>
        <v>0.43392398643294122</v>
      </c>
      <c r="H7" s="57">
        <f t="shared" si="10"/>
        <v>0.43392398643294122</v>
      </c>
      <c r="I7" s="57">
        <f t="shared" si="10"/>
        <v>0.43392398643294122</v>
      </c>
      <c r="J7" s="57">
        <f t="shared" si="10"/>
        <v>0.43392398643294122</v>
      </c>
      <c r="K7" s="57">
        <f t="shared" si="10"/>
        <v>0.43392398643294122</v>
      </c>
      <c r="L7" s="57">
        <f t="shared" si="10"/>
        <v>0.43392398643294122</v>
      </c>
      <c r="M7" s="57">
        <f t="shared" si="10"/>
        <v>0.43392398643294122</v>
      </c>
      <c r="N7" s="57">
        <f t="shared" si="10"/>
        <v>0.43392398643294122</v>
      </c>
      <c r="O7" s="57">
        <f t="shared" si="10"/>
        <v>0.43392398643294122</v>
      </c>
      <c r="P7" s="57">
        <f t="shared" si="10"/>
        <v>0.43392398643294122</v>
      </c>
      <c r="Q7" s="57">
        <f t="shared" si="10"/>
        <v>0.43392398643294122</v>
      </c>
      <c r="R7" s="57">
        <f t="shared" si="10"/>
        <v>0.43392398643294122</v>
      </c>
      <c r="S7" s="57">
        <f t="shared" ref="S7:W7" si="11">T7</f>
        <v>0.43392398643294122</v>
      </c>
      <c r="T7" s="57">
        <f t="shared" si="11"/>
        <v>0.43392398643294122</v>
      </c>
      <c r="U7" s="57">
        <f t="shared" si="11"/>
        <v>0.43392398643294122</v>
      </c>
      <c r="V7" s="57">
        <f t="shared" si="11"/>
        <v>0.43392398643294122</v>
      </c>
      <c r="W7" s="57">
        <f t="shared" si="11"/>
        <v>0.43392398643294122</v>
      </c>
      <c r="X7" s="3">
        <f>VLOOKUP($A7,mfh[[Country ]:[2015]],COLUMN()-11,FALSE)</f>
        <v>0.43392398643294122</v>
      </c>
      <c r="Y7" s="57">
        <f t="shared" si="8"/>
        <v>0.43391777509068929</v>
      </c>
      <c r="Z7" s="57">
        <f t="shared" ref="Z7" si="12">AA7</f>
        <v>0.43391777509068929</v>
      </c>
      <c r="AA7" s="3">
        <f>VLOOKUP($A7,mfh[[Country ]:[2015]],COLUMN()-11,FALSE)</f>
        <v>0.43391777509068929</v>
      </c>
      <c r="AB7" s="57">
        <f t="shared" si="2"/>
        <v>0.43391777509068929</v>
      </c>
      <c r="AC7" s="57">
        <f t="shared" si="3"/>
        <v>0.43391777509068929</v>
      </c>
      <c r="AD7" s="57">
        <f t="shared" si="3"/>
        <v>0.43391777509068929</v>
      </c>
      <c r="AE7" s="57">
        <f t="shared" si="3"/>
        <v>0.43391777509068929</v>
      </c>
      <c r="AF7" s="57">
        <f t="shared" si="3"/>
        <v>0.43391777509068929</v>
      </c>
      <c r="AG7" s="57">
        <f t="shared" si="3"/>
        <v>0.43391777509068929</v>
      </c>
      <c r="AH7" s="57">
        <f t="shared" si="3"/>
        <v>0.43391777509068929</v>
      </c>
      <c r="AI7" s="57">
        <f t="shared" si="3"/>
        <v>0.43391777509068929</v>
      </c>
      <c r="AJ7" s="57">
        <f t="shared" si="3"/>
        <v>0.43391777509068929</v>
      </c>
      <c r="AK7" s="57">
        <f t="shared" si="3"/>
        <v>0.43391777509068929</v>
      </c>
      <c r="AL7" s="57">
        <f t="shared" si="3"/>
        <v>0.43391777509068929</v>
      </c>
      <c r="AM7" s="57">
        <f t="shared" si="3"/>
        <v>0.43391777509068929</v>
      </c>
      <c r="AN7" s="57">
        <f t="shared" si="3"/>
        <v>0.43391777509068929</v>
      </c>
      <c r="AO7" s="57">
        <f t="shared" si="3"/>
        <v>0.43391777509068929</v>
      </c>
      <c r="AP7" s="57">
        <f t="shared" si="3"/>
        <v>0.43391777509068929</v>
      </c>
      <c r="AQ7" s="57">
        <f t="shared" si="3"/>
        <v>0.43391777509068929</v>
      </c>
      <c r="AR7" s="57">
        <f t="shared" si="3"/>
        <v>0.43391777509068929</v>
      </c>
      <c r="AS7" s="57">
        <f t="shared" si="4"/>
        <v>0.43391777509068929</v>
      </c>
      <c r="AT7" s="57">
        <f t="shared" si="4"/>
        <v>0.43391777509068929</v>
      </c>
      <c r="AU7" s="57">
        <f t="shared" si="4"/>
        <v>0.43391777509068929</v>
      </c>
      <c r="AV7" s="57">
        <f t="shared" si="4"/>
        <v>0.43391777509068929</v>
      </c>
      <c r="AW7" s="57">
        <f t="shared" si="4"/>
        <v>0.43391777509068929</v>
      </c>
      <c r="AX7" s="57">
        <f t="shared" si="4"/>
        <v>0.43391777509068929</v>
      </c>
      <c r="AY7" s="57">
        <f t="shared" si="4"/>
        <v>0.43391777509068929</v>
      </c>
      <c r="AZ7" s="57">
        <f t="shared" si="4"/>
        <v>0.43391777509068929</v>
      </c>
      <c r="BA7" s="57">
        <f t="shared" si="4"/>
        <v>0.43391777509068929</v>
      </c>
      <c r="BB7" s="57">
        <f t="shared" si="4"/>
        <v>0.43391777509068929</v>
      </c>
      <c r="BC7" s="57">
        <f t="shared" si="4"/>
        <v>0.43391777509068929</v>
      </c>
      <c r="BD7" s="57">
        <f t="shared" si="4"/>
        <v>0.43391777509068929</v>
      </c>
      <c r="BE7" s="57">
        <f t="shared" si="4"/>
        <v>0.43391777509068929</v>
      </c>
      <c r="BF7" s="57">
        <f t="shared" si="4"/>
        <v>0.43391777509068929</v>
      </c>
      <c r="BG7" s="57">
        <f t="shared" si="4"/>
        <v>0.43391777509068929</v>
      </c>
      <c r="BH7" s="57">
        <f t="shared" si="4"/>
        <v>0.43391777509068929</v>
      </c>
      <c r="BI7" s="57">
        <f t="shared" si="4"/>
        <v>0.43391777509068929</v>
      </c>
      <c r="BJ7" s="57">
        <f t="shared" si="4"/>
        <v>0.43391777509068929</v>
      </c>
      <c r="BK7" s="57">
        <f t="shared" si="4"/>
        <v>0.43391777509068929</v>
      </c>
    </row>
    <row r="8" spans="1:71" x14ac:dyDescent="0.25">
      <c r="A8" s="2" t="s">
        <v>9</v>
      </c>
      <c r="B8" t="s">
        <v>3</v>
      </c>
      <c r="C8" s="57">
        <f t="shared" ref="C8:R9" si="13">D8</f>
        <v>0.28027284392517055</v>
      </c>
      <c r="D8" s="57">
        <f t="shared" si="13"/>
        <v>0.28027284392517055</v>
      </c>
      <c r="E8" s="57">
        <f t="shared" si="13"/>
        <v>0.28027284392517055</v>
      </c>
      <c r="F8" s="57">
        <f t="shared" si="13"/>
        <v>0.28027284392517055</v>
      </c>
      <c r="G8" s="57">
        <f t="shared" si="13"/>
        <v>0.28027284392517055</v>
      </c>
      <c r="H8" s="57">
        <f t="shared" si="13"/>
        <v>0.28027284392517055</v>
      </c>
      <c r="I8" s="57">
        <f t="shared" si="13"/>
        <v>0.28027284392517055</v>
      </c>
      <c r="J8" s="57">
        <f t="shared" si="13"/>
        <v>0.28027284392517055</v>
      </c>
      <c r="K8" s="57">
        <f t="shared" si="13"/>
        <v>0.28027284392517055</v>
      </c>
      <c r="L8" s="57">
        <f t="shared" si="13"/>
        <v>0.28027284392517055</v>
      </c>
      <c r="M8" s="57">
        <f t="shared" si="13"/>
        <v>0.28027284392517055</v>
      </c>
      <c r="N8" s="57">
        <f t="shared" si="13"/>
        <v>0.28027284392517055</v>
      </c>
      <c r="O8" s="57">
        <f t="shared" si="13"/>
        <v>0.28027284392517055</v>
      </c>
      <c r="P8" s="57">
        <f t="shared" si="13"/>
        <v>0.28027284392517055</v>
      </c>
      <c r="Q8" s="57">
        <f t="shared" si="13"/>
        <v>0.28027284392517055</v>
      </c>
      <c r="R8" s="57">
        <f t="shared" si="13"/>
        <v>0.28027284392517055</v>
      </c>
      <c r="S8" s="57">
        <f t="shared" ref="S8:Z9" si="14">T8</f>
        <v>0.28027284392517055</v>
      </c>
      <c r="T8" s="57">
        <f t="shared" si="14"/>
        <v>0.28027284392517055</v>
      </c>
      <c r="U8" s="57">
        <f t="shared" si="14"/>
        <v>0.28027284392517055</v>
      </c>
      <c r="V8" s="57">
        <f t="shared" si="14"/>
        <v>0.28027284392517055</v>
      </c>
      <c r="W8" s="57">
        <f t="shared" si="14"/>
        <v>0.28027284392517055</v>
      </c>
      <c r="X8" s="3">
        <f>VLOOKUP($A8,mfh[[Country ]:[2015]],COLUMN()-11,FALSE)</f>
        <v>0.28027284392517055</v>
      </c>
      <c r="Y8" s="3">
        <f>VLOOKUP($A8,mfh[[Country ]:[2015]],COLUMN()-11,FALSE)</f>
        <v>0.28000402738622632</v>
      </c>
      <c r="Z8" s="3">
        <f>VLOOKUP($A8,mfh[[Country ]:[2015]],COLUMN()-11,FALSE)</f>
        <v>0.28035327445425762</v>
      </c>
      <c r="AA8" s="3">
        <f>VLOOKUP($A8,mfh[[Country ]:[2015]],COLUMN()-11,FALSE)</f>
        <v>0.2808051380520426</v>
      </c>
      <c r="AB8" s="3">
        <f>VLOOKUP($A8,mfh[[Country ]:[2015]],COLUMN()-11,FALSE)</f>
        <v>0.28131376291713289</v>
      </c>
      <c r="AC8" s="3">
        <f t="shared" si="3"/>
        <v>0.28131376291713289</v>
      </c>
      <c r="AD8" s="3">
        <f t="shared" ref="AD8:BK8" si="15">$AB8</f>
        <v>0.28131376291713289</v>
      </c>
      <c r="AE8" s="3">
        <f t="shared" si="15"/>
        <v>0.28131376291713289</v>
      </c>
      <c r="AF8" s="3">
        <f t="shared" si="15"/>
        <v>0.28131376291713289</v>
      </c>
      <c r="AG8" s="3">
        <f t="shared" si="15"/>
        <v>0.28131376291713289</v>
      </c>
      <c r="AH8" s="3">
        <f t="shared" si="15"/>
        <v>0.28131376291713289</v>
      </c>
      <c r="AI8" s="3">
        <f t="shared" si="15"/>
        <v>0.28131376291713289</v>
      </c>
      <c r="AJ8" s="3">
        <f t="shared" si="15"/>
        <v>0.28131376291713289</v>
      </c>
      <c r="AK8" s="3">
        <f t="shared" si="15"/>
        <v>0.28131376291713289</v>
      </c>
      <c r="AL8" s="3">
        <f t="shared" si="15"/>
        <v>0.28131376291713289</v>
      </c>
      <c r="AM8" s="3">
        <f t="shared" si="15"/>
        <v>0.28131376291713289</v>
      </c>
      <c r="AN8" s="3">
        <f t="shared" si="15"/>
        <v>0.28131376291713289</v>
      </c>
      <c r="AO8" s="3">
        <f t="shared" si="15"/>
        <v>0.28131376291713289</v>
      </c>
      <c r="AP8" s="3">
        <f t="shared" si="15"/>
        <v>0.28131376291713289</v>
      </c>
      <c r="AQ8" s="3">
        <f t="shared" si="15"/>
        <v>0.28131376291713289</v>
      </c>
      <c r="AR8" s="3">
        <f t="shared" si="15"/>
        <v>0.28131376291713289</v>
      </c>
      <c r="AS8" s="3">
        <f t="shared" si="15"/>
        <v>0.28131376291713289</v>
      </c>
      <c r="AT8" s="3">
        <f t="shared" si="15"/>
        <v>0.28131376291713289</v>
      </c>
      <c r="AU8" s="3">
        <f t="shared" si="15"/>
        <v>0.28131376291713289</v>
      </c>
      <c r="AV8" s="3">
        <f t="shared" si="15"/>
        <v>0.28131376291713289</v>
      </c>
      <c r="AW8" s="3">
        <f t="shared" si="15"/>
        <v>0.28131376291713289</v>
      </c>
      <c r="AX8" s="3">
        <f t="shared" si="15"/>
        <v>0.28131376291713289</v>
      </c>
      <c r="AY8" s="3">
        <f t="shared" si="15"/>
        <v>0.28131376291713289</v>
      </c>
      <c r="AZ8" s="3">
        <f t="shared" si="15"/>
        <v>0.28131376291713289</v>
      </c>
      <c r="BA8" s="3">
        <f t="shared" si="15"/>
        <v>0.28131376291713289</v>
      </c>
      <c r="BB8" s="3">
        <f t="shared" si="15"/>
        <v>0.28131376291713289</v>
      </c>
      <c r="BC8" s="3">
        <f t="shared" si="15"/>
        <v>0.28131376291713289</v>
      </c>
      <c r="BD8" s="3">
        <f t="shared" si="15"/>
        <v>0.28131376291713289</v>
      </c>
      <c r="BE8" s="3">
        <f t="shared" si="15"/>
        <v>0.28131376291713289</v>
      </c>
      <c r="BF8" s="3">
        <f t="shared" si="15"/>
        <v>0.28131376291713289</v>
      </c>
      <c r="BG8" s="3">
        <f t="shared" si="15"/>
        <v>0.28131376291713289</v>
      </c>
      <c r="BH8" s="3">
        <f t="shared" si="15"/>
        <v>0.28131376291713289</v>
      </c>
      <c r="BI8" s="3">
        <f t="shared" si="15"/>
        <v>0.28131376291713289</v>
      </c>
      <c r="BJ8" s="3">
        <f t="shared" si="15"/>
        <v>0.28131376291713289</v>
      </c>
      <c r="BK8" s="3">
        <f t="shared" si="15"/>
        <v>0.28131376291713289</v>
      </c>
    </row>
    <row r="9" spans="1:71" x14ac:dyDescent="0.25">
      <c r="A9" s="2" t="s">
        <v>27</v>
      </c>
      <c r="B9" t="s">
        <v>3</v>
      </c>
      <c r="C9" s="57">
        <f t="shared" ref="C9:L9" si="16">D9</f>
        <v>0.62948430493273544</v>
      </c>
      <c r="D9" s="57">
        <f t="shared" si="16"/>
        <v>0.62948430493273544</v>
      </c>
      <c r="E9" s="57">
        <f t="shared" si="16"/>
        <v>0.62948430493273544</v>
      </c>
      <c r="F9" s="57">
        <f t="shared" si="16"/>
        <v>0.62948430493273544</v>
      </c>
      <c r="G9" s="57">
        <f t="shared" si="16"/>
        <v>0.62948430493273544</v>
      </c>
      <c r="H9" s="57">
        <f t="shared" si="16"/>
        <v>0.62948430493273544</v>
      </c>
      <c r="I9" s="57">
        <f t="shared" si="16"/>
        <v>0.62948430493273544</v>
      </c>
      <c r="J9" s="57">
        <f t="shared" si="16"/>
        <v>0.62948430493273544</v>
      </c>
      <c r="K9" s="57">
        <f t="shared" si="16"/>
        <v>0.62948430493273544</v>
      </c>
      <c r="L9" s="57">
        <f t="shared" si="16"/>
        <v>0.62948430493273544</v>
      </c>
      <c r="M9" s="57">
        <f t="shared" si="13"/>
        <v>0.62948430493273544</v>
      </c>
      <c r="N9" s="57">
        <f t="shared" si="13"/>
        <v>0.62948430493273544</v>
      </c>
      <c r="O9" s="57">
        <f t="shared" si="13"/>
        <v>0.62948430493273544</v>
      </c>
      <c r="P9" s="57">
        <f t="shared" si="13"/>
        <v>0.62948430493273544</v>
      </c>
      <c r="Q9" s="3">
        <f>VLOOKUP($A9,mfh[[Country ]:[2015]],COLUMN()-11,FALSE)</f>
        <v>0.62948430493273544</v>
      </c>
      <c r="R9" s="57">
        <f t="shared" si="13"/>
        <v>0.62682531097890748</v>
      </c>
      <c r="S9" s="57">
        <f t="shared" si="14"/>
        <v>0.62682531097890748</v>
      </c>
      <c r="T9" s="3">
        <f>VLOOKUP($A9,mfh[[Country ]:[2015]],COLUMN()-11,FALSE)</f>
        <v>0.62682531097890748</v>
      </c>
      <c r="U9" s="57">
        <f t="shared" si="14"/>
        <v>0.62693773824650578</v>
      </c>
      <c r="V9" s="57">
        <f t="shared" si="14"/>
        <v>0.62693773824650578</v>
      </c>
      <c r="W9" s="57">
        <f t="shared" si="14"/>
        <v>0.62693773824650578</v>
      </c>
      <c r="X9" s="57">
        <f t="shared" si="14"/>
        <v>0.62693773824650578</v>
      </c>
      <c r="Y9" s="57">
        <f t="shared" si="14"/>
        <v>0.62693773824650578</v>
      </c>
      <c r="Z9" s="57">
        <f t="shared" si="14"/>
        <v>0.62693773824650578</v>
      </c>
      <c r="AA9" s="3">
        <f>VLOOKUP($A9,mfh[[Country ]:[2015]],COLUMN()-11,FALSE)</f>
        <v>0.62693773824650578</v>
      </c>
      <c r="AB9" s="57">
        <f>AA9</f>
        <v>0.62693773824650578</v>
      </c>
      <c r="AC9" s="57">
        <f t="shared" si="3"/>
        <v>0.62693773824650578</v>
      </c>
      <c r="AD9" s="57">
        <f t="shared" si="3"/>
        <v>0.62693773824650578</v>
      </c>
      <c r="AE9" s="57">
        <f t="shared" si="3"/>
        <v>0.62693773824650578</v>
      </c>
      <c r="AF9" s="57">
        <f t="shared" si="3"/>
        <v>0.62693773824650578</v>
      </c>
      <c r="AG9" s="57">
        <f t="shared" si="3"/>
        <v>0.62693773824650578</v>
      </c>
      <c r="AH9" s="57">
        <f t="shared" si="3"/>
        <v>0.62693773824650578</v>
      </c>
      <c r="AI9" s="57">
        <f t="shared" si="3"/>
        <v>0.62693773824650578</v>
      </c>
      <c r="AJ9" s="57">
        <f t="shared" si="3"/>
        <v>0.62693773824650578</v>
      </c>
      <c r="AK9" s="57">
        <f t="shared" si="3"/>
        <v>0.62693773824650578</v>
      </c>
      <c r="AL9" s="57">
        <f t="shared" si="3"/>
        <v>0.62693773824650578</v>
      </c>
      <c r="AM9" s="57">
        <f t="shared" si="3"/>
        <v>0.62693773824650578</v>
      </c>
      <c r="AN9" s="57">
        <f t="shared" si="3"/>
        <v>0.62693773824650578</v>
      </c>
      <c r="AO9" s="57">
        <f t="shared" si="3"/>
        <v>0.62693773824650578</v>
      </c>
      <c r="AP9" s="57">
        <f t="shared" si="3"/>
        <v>0.62693773824650578</v>
      </c>
      <c r="AQ9" s="57">
        <f t="shared" si="3"/>
        <v>0.62693773824650578</v>
      </c>
      <c r="AR9" s="57">
        <f t="shared" si="3"/>
        <v>0.62693773824650578</v>
      </c>
      <c r="AS9" s="57">
        <f t="shared" si="4"/>
        <v>0.62693773824650578</v>
      </c>
      <c r="AT9" s="57">
        <f t="shared" si="4"/>
        <v>0.62693773824650578</v>
      </c>
      <c r="AU9" s="57">
        <f t="shared" si="4"/>
        <v>0.62693773824650578</v>
      </c>
      <c r="AV9" s="57">
        <f t="shared" si="4"/>
        <v>0.62693773824650578</v>
      </c>
      <c r="AW9" s="57">
        <f t="shared" si="4"/>
        <v>0.62693773824650578</v>
      </c>
      <c r="AX9" s="57">
        <f t="shared" si="4"/>
        <v>0.62693773824650578</v>
      </c>
      <c r="AY9" s="57">
        <f t="shared" si="4"/>
        <v>0.62693773824650578</v>
      </c>
      <c r="AZ9" s="57">
        <f t="shared" si="4"/>
        <v>0.62693773824650578</v>
      </c>
      <c r="BA9" s="57">
        <f t="shared" si="4"/>
        <v>0.62693773824650578</v>
      </c>
      <c r="BB9" s="57">
        <f t="shared" si="4"/>
        <v>0.62693773824650578</v>
      </c>
      <c r="BC9" s="57">
        <f t="shared" si="4"/>
        <v>0.62693773824650578</v>
      </c>
      <c r="BD9" s="57">
        <f t="shared" si="4"/>
        <v>0.62693773824650578</v>
      </c>
      <c r="BE9" s="57">
        <f t="shared" si="4"/>
        <v>0.62693773824650578</v>
      </c>
      <c r="BF9" s="57">
        <f t="shared" si="4"/>
        <v>0.62693773824650578</v>
      </c>
      <c r="BG9" s="57">
        <f t="shared" si="4"/>
        <v>0.62693773824650578</v>
      </c>
      <c r="BH9" s="57">
        <f t="shared" si="4"/>
        <v>0.62693773824650578</v>
      </c>
      <c r="BI9" s="57">
        <f t="shared" si="4"/>
        <v>0.62693773824650578</v>
      </c>
      <c r="BJ9" s="57">
        <f t="shared" si="4"/>
        <v>0.62693773824650578</v>
      </c>
      <c r="BK9" s="57">
        <f t="shared" si="4"/>
        <v>0.62693773824650578</v>
      </c>
    </row>
    <row r="10" spans="1:71" x14ac:dyDescent="0.25">
      <c r="A10" s="2" t="s">
        <v>30</v>
      </c>
      <c r="B10" t="s">
        <v>3</v>
      </c>
      <c r="C10" s="57">
        <f t="shared" ref="C10:L10" si="17">D10</f>
        <v>0.33590008451497794</v>
      </c>
      <c r="D10" s="57">
        <f t="shared" si="17"/>
        <v>0.33590008451497794</v>
      </c>
      <c r="E10" s="57">
        <f t="shared" si="17"/>
        <v>0.33590008451497794</v>
      </c>
      <c r="F10" s="57">
        <f t="shared" si="17"/>
        <v>0.33590008451497794</v>
      </c>
      <c r="G10" s="57">
        <f t="shared" si="17"/>
        <v>0.33590008451497794</v>
      </c>
      <c r="H10" s="57">
        <f t="shared" si="17"/>
        <v>0.33590008451497794</v>
      </c>
      <c r="I10" s="57">
        <f t="shared" si="17"/>
        <v>0.33590008451497794</v>
      </c>
      <c r="J10" s="57">
        <f t="shared" si="17"/>
        <v>0.33590008451497794</v>
      </c>
      <c r="K10" s="57">
        <f t="shared" si="17"/>
        <v>0.33590008451497794</v>
      </c>
      <c r="L10" s="57">
        <f t="shared" si="17"/>
        <v>0.33590008451497794</v>
      </c>
      <c r="M10" s="3">
        <f>VLOOKUP($A10,mfh[[Country ]:[2015]],COLUMN()-11,FALSE)</f>
        <v>0.33590008451497794</v>
      </c>
      <c r="N10" s="3">
        <f>VLOOKUP($A10,mfh[[Country ]:[2015]],COLUMN()-11,FALSE)</f>
        <v>0.44547300807632362</v>
      </c>
      <c r="O10" s="3">
        <f>VLOOKUP($A10,mfh[[Country ]:[2015]],COLUMN()-11,FALSE)</f>
        <v>0.44606332305968061</v>
      </c>
      <c r="P10" s="3">
        <f>VLOOKUP($A10,mfh[[Country ]:[2015]],COLUMN()-11,FALSE)</f>
        <v>0.44652554072710537</v>
      </c>
      <c r="Q10" s="3">
        <f>VLOOKUP($A10,mfh[[Country ]:[2015]],COLUMN()-11,FALSE)</f>
        <v>0.44413332128985639</v>
      </c>
      <c r="R10" s="3">
        <f>VLOOKUP($A10,mfh[[Country ]:[2015]],COLUMN()-11,FALSE)</f>
        <v>0.44369379249835494</v>
      </c>
      <c r="S10" s="3">
        <f>VLOOKUP($A10,mfh[[Country ]:[2015]],COLUMN()-11,FALSE)</f>
        <v>0.44344262295081965</v>
      </c>
      <c r="T10" s="3">
        <f>VLOOKUP($A10,mfh[[Country ]:[2015]],COLUMN()-11,FALSE)</f>
        <v>0.44300451871429791</v>
      </c>
      <c r="U10" s="3">
        <f>VLOOKUP($A10,mfh[[Country ]:[2015]],COLUMN()-11,FALSE)</f>
        <v>0.44343073365566532</v>
      </c>
      <c r="V10" s="3">
        <f>VLOOKUP($A10,mfh[[Country ]:[2015]],COLUMN()-11,FALSE)</f>
        <v>0.44343647736216391</v>
      </c>
      <c r="W10" s="3">
        <f>VLOOKUP($A10,mfh[[Country ]:[2015]],COLUMN()-11,FALSE)</f>
        <v>0.44463674949519921</v>
      </c>
      <c r="X10" s="3">
        <f>VLOOKUP($A10,mfh[[Country ]:[2015]],COLUMN()-11,FALSE)</f>
        <v>0.44609257528345592</v>
      </c>
      <c r="Y10" s="3">
        <f>VLOOKUP($A10,mfh[[Country ]:[2015]],COLUMN()-11,FALSE)</f>
        <v>0.44774742247362304</v>
      </c>
      <c r="Z10" s="3">
        <f>VLOOKUP($A10,mfh[[Country ]:[2015]],COLUMN()-11,FALSE)</f>
        <v>0.44966094934184286</v>
      </c>
      <c r="AA10" s="3">
        <f>VLOOKUP($A10,mfh[[Country ]:[2015]],COLUMN()-11,FALSE)</f>
        <v>0.44996264401714448</v>
      </c>
      <c r="AB10" s="57">
        <f>AA10</f>
        <v>0.44996264401714448</v>
      </c>
      <c r="AC10" s="57">
        <f t="shared" si="3"/>
        <v>0.44996264401714448</v>
      </c>
      <c r="AD10" s="57">
        <f t="shared" si="3"/>
        <v>0.44996264401714448</v>
      </c>
      <c r="AE10" s="57">
        <f t="shared" si="3"/>
        <v>0.44996264401714448</v>
      </c>
      <c r="AF10" s="57">
        <f t="shared" si="3"/>
        <v>0.44996264401714448</v>
      </c>
      <c r="AG10" s="57">
        <f t="shared" si="3"/>
        <v>0.44996264401714448</v>
      </c>
      <c r="AH10" s="57">
        <f t="shared" si="3"/>
        <v>0.44996264401714448</v>
      </c>
      <c r="AI10" s="57">
        <f t="shared" si="3"/>
        <v>0.44996264401714448</v>
      </c>
      <c r="AJ10" s="57">
        <f t="shared" si="3"/>
        <v>0.44996264401714448</v>
      </c>
      <c r="AK10" s="57">
        <f t="shared" si="3"/>
        <v>0.44996264401714448</v>
      </c>
      <c r="AL10" s="57">
        <f t="shared" si="3"/>
        <v>0.44996264401714448</v>
      </c>
      <c r="AM10" s="57">
        <f t="shared" si="3"/>
        <v>0.44996264401714448</v>
      </c>
      <c r="AN10" s="57">
        <f t="shared" si="3"/>
        <v>0.44996264401714448</v>
      </c>
      <c r="AO10" s="57">
        <f t="shared" si="3"/>
        <v>0.44996264401714448</v>
      </c>
      <c r="AP10" s="57">
        <f t="shared" si="3"/>
        <v>0.44996264401714448</v>
      </c>
      <c r="AQ10" s="57">
        <f t="shared" si="3"/>
        <v>0.44996264401714448</v>
      </c>
      <c r="AR10" s="57">
        <f t="shared" si="3"/>
        <v>0.44996264401714448</v>
      </c>
      <c r="AS10" s="57">
        <f t="shared" si="4"/>
        <v>0.44996264401714448</v>
      </c>
      <c r="AT10" s="57">
        <f t="shared" si="4"/>
        <v>0.44996264401714448</v>
      </c>
      <c r="AU10" s="57">
        <f t="shared" si="4"/>
        <v>0.44996264401714448</v>
      </c>
      <c r="AV10" s="57">
        <f t="shared" si="4"/>
        <v>0.44996264401714448</v>
      </c>
      <c r="AW10" s="57">
        <f t="shared" si="4"/>
        <v>0.44996264401714448</v>
      </c>
      <c r="AX10" s="57">
        <f t="shared" si="4"/>
        <v>0.44996264401714448</v>
      </c>
      <c r="AY10" s="57">
        <f t="shared" si="4"/>
        <v>0.44996264401714448</v>
      </c>
      <c r="AZ10" s="57">
        <f t="shared" si="4"/>
        <v>0.44996264401714448</v>
      </c>
      <c r="BA10" s="57">
        <f t="shared" si="4"/>
        <v>0.44996264401714448</v>
      </c>
      <c r="BB10" s="57">
        <f t="shared" si="4"/>
        <v>0.44996264401714448</v>
      </c>
      <c r="BC10" s="57">
        <f t="shared" si="4"/>
        <v>0.44996264401714448</v>
      </c>
      <c r="BD10" s="57">
        <f t="shared" si="4"/>
        <v>0.44996264401714448</v>
      </c>
      <c r="BE10" s="57">
        <f t="shared" si="4"/>
        <v>0.44996264401714448</v>
      </c>
      <c r="BF10" s="57">
        <f t="shared" si="4"/>
        <v>0.44996264401714448</v>
      </c>
      <c r="BG10" s="57">
        <f t="shared" si="4"/>
        <v>0.44996264401714448</v>
      </c>
      <c r="BH10" s="57">
        <f t="shared" si="4"/>
        <v>0.44996264401714448</v>
      </c>
      <c r="BI10" s="57">
        <f t="shared" si="4"/>
        <v>0.44996264401714448</v>
      </c>
      <c r="BJ10" s="57">
        <f t="shared" si="4"/>
        <v>0.44996264401714448</v>
      </c>
      <c r="BK10" s="57">
        <f t="shared" si="4"/>
        <v>0.44996264401714448</v>
      </c>
    </row>
    <row r="11" spans="1:71" x14ac:dyDescent="0.25">
      <c r="A11" s="2" t="s">
        <v>10</v>
      </c>
      <c r="B11" t="s">
        <v>3</v>
      </c>
      <c r="C11" s="57">
        <f t="shared" ref="C11:Q15" si="18">D11</f>
        <v>0.32410848975910173</v>
      </c>
      <c r="D11" s="57">
        <f t="shared" si="18"/>
        <v>0.32410848975910173</v>
      </c>
      <c r="E11" s="57">
        <f t="shared" si="18"/>
        <v>0.32410848975910173</v>
      </c>
      <c r="F11" s="57">
        <f t="shared" si="18"/>
        <v>0.32410848975910173</v>
      </c>
      <c r="G11" s="57">
        <f t="shared" si="18"/>
        <v>0.32410848975910173</v>
      </c>
      <c r="H11" s="57">
        <f t="shared" si="18"/>
        <v>0.32410848975910173</v>
      </c>
      <c r="I11" s="57">
        <f t="shared" si="18"/>
        <v>0.32410848975910173</v>
      </c>
      <c r="J11" s="57">
        <f t="shared" si="18"/>
        <v>0.32410848975910173</v>
      </c>
      <c r="K11" s="57">
        <f t="shared" si="18"/>
        <v>0.32410848975910173</v>
      </c>
      <c r="L11" s="57">
        <f t="shared" si="18"/>
        <v>0.32410848975910173</v>
      </c>
      <c r="M11" s="3">
        <f>VLOOKUP($A11,mfh[[Country ]:[2015]],COLUMN()-11,FALSE)</f>
        <v>0.32410848975910173</v>
      </c>
      <c r="N11" s="3">
        <f>VLOOKUP($A11,mfh[[Country ]:[2015]],COLUMN()-11,FALSE)</f>
        <v>0.32394037122436631</v>
      </c>
      <c r="O11" s="3">
        <f>VLOOKUP($A11,mfh[[Country ]:[2015]],COLUMN()-11,FALSE)</f>
        <v>0.32152393037475124</v>
      </c>
      <c r="P11" s="3">
        <f>VLOOKUP($A11,mfh[[Country ]:[2015]],COLUMN()-11,FALSE)</f>
        <v>0.3192592757461773</v>
      </c>
      <c r="Q11" s="3">
        <f>VLOOKUP($A11,mfh[[Country ]:[2015]],COLUMN()-11,FALSE)</f>
        <v>0.31708392390627105</v>
      </c>
      <c r="R11" s="3">
        <f>VLOOKUP($A11,mfh[[Country ]:[2015]],COLUMN()-11,FALSE)</f>
        <v>0.31534675102280624</v>
      </c>
      <c r="S11" s="3">
        <f>VLOOKUP($A11,mfh[[Country ]:[2015]],COLUMN()-11,FALSE)</f>
        <v>0.31413033524236217</v>
      </c>
      <c r="T11" s="3">
        <f>VLOOKUP($A11,mfh[[Country ]:[2015]],COLUMN()-11,FALSE)</f>
        <v>0.31376550536917874</v>
      </c>
      <c r="U11" s="3">
        <f>VLOOKUP($A11,mfh[[Country ]:[2015]],COLUMN()-11,FALSE)</f>
        <v>0.31386207890025314</v>
      </c>
      <c r="V11" s="3">
        <f>VLOOKUP($A11,mfh[[Country ]:[2015]],COLUMN()-11,FALSE)</f>
        <v>0.31446713866109782</v>
      </c>
      <c r="W11" s="3">
        <f>VLOOKUP($A11,mfh[[Country ]:[2015]],COLUMN()-11,FALSE)</f>
        <v>0.31495684394218065</v>
      </c>
      <c r="X11" s="3">
        <f>VLOOKUP($A11,mfh[[Country ]:[2015]],COLUMN()-11,FALSE)</f>
        <v>0.31528947482256175</v>
      </c>
      <c r="Y11" s="3">
        <f>VLOOKUP($A11,mfh[[Country ]:[2015]],COLUMN()-11,FALSE)</f>
        <v>0.31548254106242013</v>
      </c>
      <c r="Z11" s="3">
        <f>VLOOKUP($A11,mfh[[Country ]:[2015]],COLUMN()-11,FALSE)</f>
        <v>0.31586302146275042</v>
      </c>
      <c r="AA11" s="3">
        <f>VLOOKUP($A11,mfh[[Country ]:[2015]],COLUMN()-11,FALSE)</f>
        <v>0.31552175940067201</v>
      </c>
      <c r="AB11" s="57">
        <f>AA11</f>
        <v>0.31552175940067201</v>
      </c>
      <c r="AC11" s="57">
        <f t="shared" si="3"/>
        <v>0.31552175940067201</v>
      </c>
      <c r="AD11" s="57">
        <f t="shared" si="3"/>
        <v>0.31552175940067201</v>
      </c>
      <c r="AE11" s="57">
        <f t="shared" si="3"/>
        <v>0.31552175940067201</v>
      </c>
      <c r="AF11" s="57">
        <f t="shared" si="3"/>
        <v>0.31552175940067201</v>
      </c>
      <c r="AG11" s="57">
        <f t="shared" si="3"/>
        <v>0.31552175940067201</v>
      </c>
      <c r="AH11" s="57">
        <f t="shared" si="3"/>
        <v>0.31552175940067201</v>
      </c>
      <c r="AI11" s="57">
        <f t="shared" si="3"/>
        <v>0.31552175940067201</v>
      </c>
      <c r="AJ11" s="57">
        <f t="shared" si="3"/>
        <v>0.31552175940067201</v>
      </c>
      <c r="AK11" s="57">
        <f t="shared" si="3"/>
        <v>0.31552175940067201</v>
      </c>
      <c r="AL11" s="57">
        <f t="shared" si="3"/>
        <v>0.31552175940067201</v>
      </c>
      <c r="AM11" s="57">
        <f t="shared" si="3"/>
        <v>0.31552175940067201</v>
      </c>
      <c r="AN11" s="57">
        <f t="shared" si="3"/>
        <v>0.31552175940067201</v>
      </c>
      <c r="AO11" s="57">
        <f t="shared" si="3"/>
        <v>0.31552175940067201</v>
      </c>
      <c r="AP11" s="57">
        <f t="shared" si="3"/>
        <v>0.31552175940067201</v>
      </c>
      <c r="AQ11" s="57">
        <f t="shared" si="3"/>
        <v>0.31552175940067201</v>
      </c>
      <c r="AR11" s="57">
        <f t="shared" si="3"/>
        <v>0.31552175940067201</v>
      </c>
      <c r="AS11" s="57">
        <f t="shared" si="4"/>
        <v>0.31552175940067201</v>
      </c>
      <c r="AT11" s="57">
        <f t="shared" si="4"/>
        <v>0.31552175940067201</v>
      </c>
      <c r="AU11" s="57">
        <f t="shared" si="4"/>
        <v>0.31552175940067201</v>
      </c>
      <c r="AV11" s="57">
        <f t="shared" si="4"/>
        <v>0.31552175940067201</v>
      </c>
      <c r="AW11" s="57">
        <f t="shared" si="4"/>
        <v>0.31552175940067201</v>
      </c>
      <c r="AX11" s="57">
        <f t="shared" si="4"/>
        <v>0.31552175940067201</v>
      </c>
      <c r="AY11" s="57">
        <f t="shared" si="4"/>
        <v>0.31552175940067201</v>
      </c>
      <c r="AZ11" s="57">
        <f t="shared" si="4"/>
        <v>0.31552175940067201</v>
      </c>
      <c r="BA11" s="57">
        <f t="shared" si="4"/>
        <v>0.31552175940067201</v>
      </c>
      <c r="BB11" s="57">
        <f t="shared" si="4"/>
        <v>0.31552175940067201</v>
      </c>
      <c r="BC11" s="57">
        <f t="shared" si="4"/>
        <v>0.31552175940067201</v>
      </c>
      <c r="BD11" s="57">
        <f t="shared" si="4"/>
        <v>0.31552175940067201</v>
      </c>
      <c r="BE11" s="57">
        <f t="shared" si="4"/>
        <v>0.31552175940067201</v>
      </c>
      <c r="BF11" s="57">
        <f t="shared" si="4"/>
        <v>0.31552175940067201</v>
      </c>
      <c r="BG11" s="57">
        <f t="shared" si="4"/>
        <v>0.31552175940067201</v>
      </c>
      <c r="BH11" s="57">
        <f t="shared" si="4"/>
        <v>0.31552175940067201</v>
      </c>
      <c r="BI11" s="57">
        <f t="shared" si="4"/>
        <v>0.31552175940067201</v>
      </c>
      <c r="BJ11" s="57">
        <f t="shared" si="4"/>
        <v>0.31552175940067201</v>
      </c>
      <c r="BK11" s="57">
        <f t="shared" si="4"/>
        <v>0.31552175940067201</v>
      </c>
    </row>
    <row r="12" spans="1:71" x14ac:dyDescent="0.25">
      <c r="A12" s="2" t="s">
        <v>1</v>
      </c>
      <c r="B12" t="s">
        <v>3</v>
      </c>
      <c r="C12" s="57">
        <f t="shared" si="18"/>
        <v>0.42245703120138395</v>
      </c>
      <c r="D12" s="57">
        <f t="shared" si="18"/>
        <v>0.42245703120138395</v>
      </c>
      <c r="E12" s="57">
        <f t="shared" si="18"/>
        <v>0.42245703120138395</v>
      </c>
      <c r="F12" s="57">
        <f t="shared" si="18"/>
        <v>0.42245703120138395</v>
      </c>
      <c r="G12" s="57">
        <f t="shared" si="18"/>
        <v>0.42245703120138395</v>
      </c>
      <c r="H12" s="57">
        <f t="shared" si="18"/>
        <v>0.42245703120138395</v>
      </c>
      <c r="I12" s="57">
        <f t="shared" si="18"/>
        <v>0.42245703120138395</v>
      </c>
      <c r="J12" s="57">
        <f t="shared" si="18"/>
        <v>0.42245703120138395</v>
      </c>
      <c r="K12" s="57">
        <f t="shared" si="18"/>
        <v>0.42245703120138395</v>
      </c>
      <c r="L12" s="57">
        <f t="shared" si="18"/>
        <v>0.42245703120138395</v>
      </c>
      <c r="M12" s="57">
        <f t="shared" si="18"/>
        <v>0.42245703120138395</v>
      </c>
      <c r="N12" s="3">
        <f>VLOOKUP($A12,mfh[[Country ]:[2015]],COLUMN()-11,FALSE)</f>
        <v>0.42245703120138395</v>
      </c>
      <c r="O12" s="3">
        <f>VLOOKUP($A12,mfh[[Country ]:[2015]],COLUMN()-11,FALSE)</f>
        <v>0.42043744758522028</v>
      </c>
      <c r="P12" s="3">
        <f>VLOOKUP($A12,mfh[[Country ]:[2015]],COLUMN()-11,FALSE)</f>
        <v>0.41828750962725703</v>
      </c>
      <c r="Q12" s="3">
        <f>VLOOKUP($A12,mfh[[Country ]:[2015]],COLUMN()-11,FALSE)</f>
        <v>0.41595684098289154</v>
      </c>
      <c r="R12" s="3">
        <f>VLOOKUP($A12,mfh[[Country ]:[2015]],COLUMN()-11,FALSE)</f>
        <v>0.41399221485789861</v>
      </c>
      <c r="S12" s="3">
        <f>VLOOKUP($A12,mfh[[Country ]:[2015]],COLUMN()-11,FALSE)</f>
        <v>0.41221433236607208</v>
      </c>
      <c r="T12" s="3">
        <f>VLOOKUP($A12,mfh[[Country ]:[2015]],COLUMN()-11,FALSE)</f>
        <v>0.41074550098068846</v>
      </c>
      <c r="U12" s="3">
        <f>VLOOKUP($A12,mfh[[Country ]:[2015]],COLUMN()-11,FALSE)</f>
        <v>0.40978369776625218</v>
      </c>
      <c r="V12" s="3">
        <f>VLOOKUP($A12,mfh[[Country ]:[2015]],COLUMN()-11,FALSE)</f>
        <v>0.40900692705186786</v>
      </c>
      <c r="W12" s="3">
        <f>VLOOKUP($A12,mfh[[Country ]:[2015]],COLUMN()-11,FALSE)</f>
        <v>0.40380896703692043</v>
      </c>
      <c r="X12" s="3">
        <f>VLOOKUP($A12,mfh[[Country ]:[2015]],COLUMN()-11,FALSE)</f>
        <v>0.40314102456564166</v>
      </c>
      <c r="Y12" s="3">
        <f>VLOOKUP($A12,mfh[[Country ]:[2015]],COLUMN()-11,FALSE)</f>
        <v>0.40256888486159093</v>
      </c>
      <c r="Z12" s="3">
        <f>VLOOKUP($A12,mfh[[Country ]:[2015]],COLUMN()-11,FALSE)</f>
        <v>0.40208671727384226</v>
      </c>
      <c r="AA12" s="3">
        <f>VLOOKUP($A12,mfh[[Country ]:[2015]],COLUMN()-11,FALSE)</f>
        <v>0.4019459394218689</v>
      </c>
      <c r="AB12" s="57">
        <f>AA12</f>
        <v>0.4019459394218689</v>
      </c>
      <c r="AC12" s="57">
        <f t="shared" si="3"/>
        <v>0.4019459394218689</v>
      </c>
      <c r="AD12" s="57">
        <f t="shared" si="3"/>
        <v>0.4019459394218689</v>
      </c>
      <c r="AE12" s="57">
        <f t="shared" si="3"/>
        <v>0.4019459394218689</v>
      </c>
      <c r="AF12" s="57">
        <f t="shared" si="3"/>
        <v>0.4019459394218689</v>
      </c>
      <c r="AG12" s="57">
        <f t="shared" si="3"/>
        <v>0.4019459394218689</v>
      </c>
      <c r="AH12" s="57">
        <f t="shared" si="3"/>
        <v>0.4019459394218689</v>
      </c>
      <c r="AI12" s="57">
        <f t="shared" si="3"/>
        <v>0.4019459394218689</v>
      </c>
      <c r="AJ12" s="57">
        <f t="shared" si="3"/>
        <v>0.4019459394218689</v>
      </c>
      <c r="AK12" s="57">
        <f t="shared" si="3"/>
        <v>0.4019459394218689</v>
      </c>
      <c r="AL12" s="57">
        <f t="shared" si="3"/>
        <v>0.4019459394218689</v>
      </c>
      <c r="AM12" s="57">
        <f t="shared" si="3"/>
        <v>0.4019459394218689</v>
      </c>
      <c r="AN12" s="57">
        <f t="shared" si="3"/>
        <v>0.4019459394218689</v>
      </c>
      <c r="AO12" s="57">
        <f t="shared" si="3"/>
        <v>0.4019459394218689</v>
      </c>
      <c r="AP12" s="57">
        <f t="shared" si="3"/>
        <v>0.4019459394218689</v>
      </c>
      <c r="AQ12" s="57">
        <f t="shared" si="3"/>
        <v>0.4019459394218689</v>
      </c>
      <c r="AR12" s="57">
        <f t="shared" si="3"/>
        <v>0.4019459394218689</v>
      </c>
      <c r="AS12" s="57">
        <f t="shared" si="4"/>
        <v>0.4019459394218689</v>
      </c>
      <c r="AT12" s="57">
        <f t="shared" si="4"/>
        <v>0.4019459394218689</v>
      </c>
      <c r="AU12" s="57">
        <f t="shared" si="4"/>
        <v>0.4019459394218689</v>
      </c>
      <c r="AV12" s="57">
        <f t="shared" si="4"/>
        <v>0.4019459394218689</v>
      </c>
      <c r="AW12" s="57">
        <f t="shared" si="4"/>
        <v>0.4019459394218689</v>
      </c>
      <c r="AX12" s="57">
        <f t="shared" si="4"/>
        <v>0.4019459394218689</v>
      </c>
      <c r="AY12" s="57">
        <f t="shared" si="4"/>
        <v>0.4019459394218689</v>
      </c>
      <c r="AZ12" s="57">
        <f t="shared" si="4"/>
        <v>0.4019459394218689</v>
      </c>
      <c r="BA12" s="57">
        <f t="shared" si="4"/>
        <v>0.4019459394218689</v>
      </c>
      <c r="BB12" s="57">
        <f t="shared" si="4"/>
        <v>0.4019459394218689</v>
      </c>
      <c r="BC12" s="57">
        <f t="shared" si="4"/>
        <v>0.4019459394218689</v>
      </c>
      <c r="BD12" s="57">
        <f t="shared" si="4"/>
        <v>0.4019459394218689</v>
      </c>
      <c r="BE12" s="57">
        <f t="shared" si="4"/>
        <v>0.4019459394218689</v>
      </c>
      <c r="BF12" s="57">
        <f t="shared" si="4"/>
        <v>0.4019459394218689</v>
      </c>
      <c r="BG12" s="57">
        <f t="shared" si="4"/>
        <v>0.4019459394218689</v>
      </c>
      <c r="BH12" s="57">
        <f t="shared" si="4"/>
        <v>0.4019459394218689</v>
      </c>
      <c r="BI12" s="57">
        <f t="shared" si="4"/>
        <v>0.4019459394218689</v>
      </c>
      <c r="BJ12" s="57">
        <f t="shared" si="4"/>
        <v>0.4019459394218689</v>
      </c>
      <c r="BK12" s="57">
        <f t="shared" si="4"/>
        <v>0.4019459394218689</v>
      </c>
    </row>
    <row r="13" spans="1:71" x14ac:dyDescent="0.25">
      <c r="A13" s="2" t="s">
        <v>20</v>
      </c>
      <c r="B13" t="s">
        <v>3</v>
      </c>
      <c r="C13" s="57">
        <f t="shared" ref="C13:L13" si="19">D13</f>
        <v>0.56221294363256791</v>
      </c>
      <c r="D13" s="57">
        <f t="shared" si="19"/>
        <v>0.56221294363256791</v>
      </c>
      <c r="E13" s="57">
        <f t="shared" si="19"/>
        <v>0.56221294363256791</v>
      </c>
      <c r="F13" s="57">
        <f t="shared" si="19"/>
        <v>0.56221294363256791</v>
      </c>
      <c r="G13" s="57">
        <f t="shared" si="19"/>
        <v>0.56221294363256791</v>
      </c>
      <c r="H13" s="57">
        <f t="shared" si="19"/>
        <v>0.56221294363256791</v>
      </c>
      <c r="I13" s="57">
        <f t="shared" si="19"/>
        <v>0.56221294363256791</v>
      </c>
      <c r="J13" s="57">
        <f t="shared" si="19"/>
        <v>0.56221294363256791</v>
      </c>
      <c r="K13" s="57">
        <f t="shared" si="19"/>
        <v>0.56221294363256791</v>
      </c>
      <c r="L13" s="57">
        <f t="shared" si="19"/>
        <v>0.56221294363256791</v>
      </c>
      <c r="M13" s="57">
        <f t="shared" si="18"/>
        <v>0.56221294363256791</v>
      </c>
      <c r="N13" s="3">
        <f>VLOOKUP($A13,mfh[[Country ]:[2015]],COLUMN()-11,FALSE)</f>
        <v>0.56221294363256791</v>
      </c>
      <c r="O13" s="3">
        <f>VLOOKUP($A13,mfh[[Country ]:[2015]],COLUMN()-11,FALSE)</f>
        <v>0.57084571894853409</v>
      </c>
      <c r="P13" s="3">
        <f>VLOOKUP($A13,mfh[[Country ]:[2015]],COLUMN()-11,FALSE)</f>
        <v>0.57944830730650854</v>
      </c>
      <c r="Q13" s="3">
        <f>VLOOKUP($A13,mfh[[Country ]:[2015]],COLUMN()-11,FALSE)</f>
        <v>0.58803180359882834</v>
      </c>
      <c r="R13" s="3">
        <f>VLOOKUP($A13,mfh[[Country ]:[2015]],COLUMN()-11,FALSE)</f>
        <v>0.59660778912115808</v>
      </c>
      <c r="S13" s="3">
        <f>VLOOKUP($A13,mfh[[Country ]:[2015]],COLUMN()-11,FALSE)</f>
        <v>0.60515873015873012</v>
      </c>
      <c r="T13" s="3">
        <f>VLOOKUP($A13,mfh[[Country ]:[2015]],COLUMN()-11,FALSE)</f>
        <v>0.6136825115843183</v>
      </c>
      <c r="U13" s="3">
        <f>VLOOKUP($A13,mfh[[Country ]:[2015]],COLUMN()-11,FALSE)</f>
        <v>0.62220909020837079</v>
      </c>
      <c r="V13" s="3">
        <f>VLOOKUP($A13,mfh[[Country ]:[2015]],COLUMN()-11,FALSE)</f>
        <v>0.63071562992726715</v>
      </c>
      <c r="W13" s="3">
        <f>VLOOKUP($A13,mfh[[Country ]:[2015]],COLUMN()-11,FALSE)</f>
        <v>0.63919423154497779</v>
      </c>
      <c r="X13" s="3">
        <f>VLOOKUP($A13,mfh[[Country ]:[2015]],COLUMN()-11,FALSE)</f>
        <v>0.64699738903394255</v>
      </c>
      <c r="Y13" s="3">
        <f>VLOOKUP($A13,mfh[[Country ]:[2015]],COLUMN()-11,FALSE)</f>
        <v>0.64699270656409225</v>
      </c>
      <c r="Z13" s="3">
        <f>VLOOKUP($A13,mfh[[Country ]:[2015]],COLUMN()-11,FALSE)</f>
        <v>0.65209200872496531</v>
      </c>
      <c r="AA13" s="3">
        <f>VLOOKUP($A13,mfh[[Country ]:[2015]],COLUMN()-11,FALSE)</f>
        <v>0.65905761718749989</v>
      </c>
      <c r="AB13" s="57">
        <f t="shared" ref="AB13:AB30" si="20">AA13</f>
        <v>0.65905761718749989</v>
      </c>
      <c r="AC13" s="57">
        <f t="shared" si="3"/>
        <v>0.65905761718749989</v>
      </c>
      <c r="AD13" s="57">
        <f t="shared" si="3"/>
        <v>0.65905761718749989</v>
      </c>
      <c r="AE13" s="57">
        <f t="shared" si="3"/>
        <v>0.65905761718749989</v>
      </c>
      <c r="AF13" s="57">
        <f t="shared" si="3"/>
        <v>0.65905761718749989</v>
      </c>
      <c r="AG13" s="57">
        <f t="shared" si="3"/>
        <v>0.65905761718749989</v>
      </c>
      <c r="AH13" s="57">
        <f t="shared" si="3"/>
        <v>0.65905761718749989</v>
      </c>
      <c r="AI13" s="57">
        <f t="shared" si="3"/>
        <v>0.65905761718749989</v>
      </c>
      <c r="AJ13" s="57">
        <f t="shared" ref="AC13:AR29" si="21">$AB13</f>
        <v>0.65905761718749989</v>
      </c>
      <c r="AK13" s="57">
        <f t="shared" si="21"/>
        <v>0.65905761718749989</v>
      </c>
      <c r="AL13" s="57">
        <f t="shared" si="21"/>
        <v>0.65905761718749989</v>
      </c>
      <c r="AM13" s="57">
        <f t="shared" si="21"/>
        <v>0.65905761718749989</v>
      </c>
      <c r="AN13" s="57">
        <f t="shared" si="21"/>
        <v>0.65905761718749989</v>
      </c>
      <c r="AO13" s="57">
        <f t="shared" si="21"/>
        <v>0.65905761718749989</v>
      </c>
      <c r="AP13" s="57">
        <f t="shared" si="21"/>
        <v>0.65905761718749989</v>
      </c>
      <c r="AQ13" s="57">
        <f t="shared" si="21"/>
        <v>0.65905761718749989</v>
      </c>
      <c r="AR13" s="57">
        <f t="shared" si="21"/>
        <v>0.65905761718749989</v>
      </c>
      <c r="AS13" s="57">
        <f t="shared" si="4"/>
        <v>0.65905761718749989</v>
      </c>
      <c r="AT13" s="57">
        <f t="shared" si="4"/>
        <v>0.65905761718749989</v>
      </c>
      <c r="AU13" s="57">
        <f t="shared" si="4"/>
        <v>0.65905761718749989</v>
      </c>
      <c r="AV13" s="57">
        <f t="shared" si="4"/>
        <v>0.65905761718749989</v>
      </c>
      <c r="AW13" s="57">
        <f t="shared" si="4"/>
        <v>0.65905761718749989</v>
      </c>
      <c r="AX13" s="57">
        <f t="shared" si="4"/>
        <v>0.65905761718749989</v>
      </c>
      <c r="AY13" s="57">
        <f t="shared" si="4"/>
        <v>0.65905761718749989</v>
      </c>
      <c r="AZ13" s="57">
        <f t="shared" si="4"/>
        <v>0.65905761718749989</v>
      </c>
      <c r="BA13" s="57">
        <f t="shared" si="4"/>
        <v>0.65905761718749989</v>
      </c>
      <c r="BB13" s="57">
        <f t="shared" si="4"/>
        <v>0.65905761718749989</v>
      </c>
      <c r="BC13" s="57">
        <f t="shared" si="4"/>
        <v>0.65905761718749989</v>
      </c>
      <c r="BD13" s="57">
        <f t="shared" si="4"/>
        <v>0.65905761718749989</v>
      </c>
      <c r="BE13" s="57">
        <f t="shared" si="4"/>
        <v>0.65905761718749989</v>
      </c>
      <c r="BF13" s="57">
        <f t="shared" si="4"/>
        <v>0.65905761718749989</v>
      </c>
      <c r="BG13" s="57">
        <f t="shared" si="4"/>
        <v>0.65905761718749989</v>
      </c>
      <c r="BH13" s="57">
        <f t="shared" si="4"/>
        <v>0.65905761718749989</v>
      </c>
      <c r="BI13" s="57">
        <f t="shared" si="4"/>
        <v>0.65905761718749989</v>
      </c>
      <c r="BJ13" s="57">
        <f t="shared" si="4"/>
        <v>0.65905761718749989</v>
      </c>
      <c r="BK13" s="57">
        <f t="shared" si="4"/>
        <v>0.65905761718749989</v>
      </c>
    </row>
    <row r="14" spans="1:71" x14ac:dyDescent="0.25">
      <c r="A14" s="2" t="s">
        <v>16</v>
      </c>
      <c r="B14" t="s">
        <v>3</v>
      </c>
      <c r="C14" s="57">
        <f t="shared" ref="C14:L14" si="22">D14</f>
        <v>0.29163192475736249</v>
      </c>
      <c r="D14" s="57">
        <f t="shared" si="22"/>
        <v>0.29163192475736249</v>
      </c>
      <c r="E14" s="57">
        <f t="shared" si="22"/>
        <v>0.29163192475736249</v>
      </c>
      <c r="F14" s="57">
        <f t="shared" si="22"/>
        <v>0.29163192475736249</v>
      </c>
      <c r="G14" s="57">
        <f t="shared" si="22"/>
        <v>0.29163192475736249</v>
      </c>
      <c r="H14" s="57">
        <f t="shared" si="22"/>
        <v>0.29163192475736249</v>
      </c>
      <c r="I14" s="57">
        <f t="shared" si="22"/>
        <v>0.29163192475736249</v>
      </c>
      <c r="J14" s="57">
        <f t="shared" si="22"/>
        <v>0.29163192475736249</v>
      </c>
      <c r="K14" s="57">
        <f t="shared" si="22"/>
        <v>0.29163192475736249</v>
      </c>
      <c r="L14" s="57">
        <f t="shared" si="22"/>
        <v>0.29163192475736249</v>
      </c>
      <c r="M14" s="57">
        <f t="shared" si="18"/>
        <v>0.29163192475736249</v>
      </c>
      <c r="N14" s="57">
        <f t="shared" si="18"/>
        <v>0.29163192475736249</v>
      </c>
      <c r="O14" s="57">
        <f t="shared" si="18"/>
        <v>0.29163192475736249</v>
      </c>
      <c r="P14" s="57">
        <f t="shared" si="18"/>
        <v>0.29163192475736249</v>
      </c>
      <c r="Q14" s="57">
        <f t="shared" si="18"/>
        <v>0.29163192475736249</v>
      </c>
      <c r="R14" s="3">
        <f>VLOOKUP($A14,mfh[[Country ]:[2015]],COLUMN()-11,FALSE)</f>
        <v>0.29163192475736249</v>
      </c>
      <c r="S14" s="57">
        <f t="shared" ref="S14:Z14" si="23">T14</f>
        <v>0.29162083791620841</v>
      </c>
      <c r="T14" s="57">
        <f t="shared" si="23"/>
        <v>0.29162083791620841</v>
      </c>
      <c r="U14" s="57">
        <f t="shared" si="23"/>
        <v>0.29162083791620841</v>
      </c>
      <c r="V14" s="57">
        <f t="shared" si="23"/>
        <v>0.29162083791620841</v>
      </c>
      <c r="W14" s="57">
        <f t="shared" si="23"/>
        <v>0.29162083791620841</v>
      </c>
      <c r="X14" s="57">
        <f t="shared" si="23"/>
        <v>0.29162083791620841</v>
      </c>
      <c r="Y14" s="57">
        <f t="shared" si="23"/>
        <v>0.29162083791620841</v>
      </c>
      <c r="Z14" s="57">
        <f t="shared" si="23"/>
        <v>0.29162083791620841</v>
      </c>
      <c r="AA14" s="3">
        <f>VLOOKUP($A14,mfh[[Country ]:[2015]],COLUMN()-11,FALSE)</f>
        <v>0.29162083791620841</v>
      </c>
      <c r="AB14" s="57">
        <f t="shared" si="20"/>
        <v>0.29162083791620841</v>
      </c>
      <c r="AC14" s="57">
        <f t="shared" si="21"/>
        <v>0.29162083791620841</v>
      </c>
      <c r="AD14" s="57">
        <f t="shared" si="21"/>
        <v>0.29162083791620841</v>
      </c>
      <c r="AE14" s="57">
        <f t="shared" si="21"/>
        <v>0.29162083791620841</v>
      </c>
      <c r="AF14" s="57">
        <f t="shared" si="21"/>
        <v>0.29162083791620841</v>
      </c>
      <c r="AG14" s="57">
        <f t="shared" si="21"/>
        <v>0.29162083791620841</v>
      </c>
      <c r="AH14" s="57">
        <f t="shared" si="21"/>
        <v>0.29162083791620841</v>
      </c>
      <c r="AI14" s="57">
        <f t="shared" si="21"/>
        <v>0.29162083791620841</v>
      </c>
      <c r="AJ14" s="57">
        <f t="shared" si="21"/>
        <v>0.29162083791620841</v>
      </c>
      <c r="AK14" s="57">
        <f t="shared" si="21"/>
        <v>0.29162083791620841</v>
      </c>
      <c r="AL14" s="57">
        <f t="shared" si="21"/>
        <v>0.29162083791620841</v>
      </c>
      <c r="AM14" s="57">
        <f t="shared" si="21"/>
        <v>0.29162083791620841</v>
      </c>
      <c r="AN14" s="57">
        <f t="shared" si="21"/>
        <v>0.29162083791620841</v>
      </c>
      <c r="AO14" s="57">
        <f t="shared" si="21"/>
        <v>0.29162083791620841</v>
      </c>
      <c r="AP14" s="57">
        <f t="shared" si="21"/>
        <v>0.29162083791620841</v>
      </c>
      <c r="AQ14" s="57">
        <f t="shared" si="21"/>
        <v>0.29162083791620841</v>
      </c>
      <c r="AR14" s="57">
        <f t="shared" si="21"/>
        <v>0.29162083791620841</v>
      </c>
      <c r="AS14" s="57">
        <f t="shared" si="4"/>
        <v>0.29162083791620841</v>
      </c>
      <c r="AT14" s="57">
        <f t="shared" si="4"/>
        <v>0.29162083791620841</v>
      </c>
      <c r="AU14" s="57">
        <f t="shared" si="4"/>
        <v>0.29162083791620841</v>
      </c>
      <c r="AV14" s="57">
        <f t="shared" si="4"/>
        <v>0.29162083791620841</v>
      </c>
      <c r="AW14" s="57">
        <f t="shared" si="4"/>
        <v>0.29162083791620841</v>
      </c>
      <c r="AX14" s="57">
        <f t="shared" si="4"/>
        <v>0.29162083791620841</v>
      </c>
      <c r="AY14" s="57">
        <f t="shared" si="4"/>
        <v>0.29162083791620841</v>
      </c>
      <c r="AZ14" s="57">
        <f t="shared" si="4"/>
        <v>0.29162083791620841</v>
      </c>
      <c r="BA14" s="57">
        <f t="shared" si="4"/>
        <v>0.29162083791620841</v>
      </c>
      <c r="BB14" s="57">
        <f t="shared" si="4"/>
        <v>0.29162083791620841</v>
      </c>
      <c r="BC14" s="57">
        <f t="shared" si="4"/>
        <v>0.29162083791620841</v>
      </c>
      <c r="BD14" s="57">
        <f t="shared" si="4"/>
        <v>0.29162083791620841</v>
      </c>
      <c r="BE14" s="57">
        <f t="shared" si="4"/>
        <v>0.29162083791620841</v>
      </c>
      <c r="BF14" s="57">
        <f t="shared" si="4"/>
        <v>0.29162083791620841</v>
      </c>
      <c r="BG14" s="57">
        <f t="shared" si="4"/>
        <v>0.29162083791620841</v>
      </c>
      <c r="BH14" s="57">
        <f t="shared" si="4"/>
        <v>0.29162083791620841</v>
      </c>
      <c r="BI14" s="57">
        <f t="shared" si="4"/>
        <v>0.29162083791620841</v>
      </c>
      <c r="BJ14" s="57">
        <f t="shared" si="4"/>
        <v>0.29162083791620841</v>
      </c>
      <c r="BK14" s="57">
        <f t="shared" si="4"/>
        <v>0.29162083791620841</v>
      </c>
    </row>
    <row r="15" spans="1:71" x14ac:dyDescent="0.25">
      <c r="A15" s="2" t="s">
        <v>5</v>
      </c>
      <c r="B15" t="s">
        <v>3</v>
      </c>
      <c r="C15" s="57">
        <f t="shared" ref="C15:L15" si="24">D15</f>
        <v>8.6231290490729029E-2</v>
      </c>
      <c r="D15" s="57">
        <f t="shared" si="24"/>
        <v>8.6231290490729029E-2</v>
      </c>
      <c r="E15" s="57">
        <f t="shared" si="24"/>
        <v>8.6231290490729029E-2</v>
      </c>
      <c r="F15" s="57">
        <f t="shared" si="24"/>
        <v>8.6231290490729029E-2</v>
      </c>
      <c r="G15" s="57">
        <f t="shared" si="24"/>
        <v>8.6231290490729029E-2</v>
      </c>
      <c r="H15" s="57">
        <f t="shared" si="24"/>
        <v>8.6231290490729029E-2</v>
      </c>
      <c r="I15" s="57">
        <f t="shared" si="24"/>
        <v>8.6231290490729029E-2</v>
      </c>
      <c r="J15" s="57">
        <f t="shared" si="24"/>
        <v>8.6231290490729029E-2</v>
      </c>
      <c r="K15" s="57">
        <f t="shared" si="24"/>
        <v>8.6231290490729029E-2</v>
      </c>
      <c r="L15" s="57">
        <f t="shared" si="24"/>
        <v>8.6231290490729029E-2</v>
      </c>
      <c r="M15" s="57">
        <f t="shared" si="18"/>
        <v>8.6231290490729029E-2</v>
      </c>
      <c r="N15" s="3">
        <f>VLOOKUP($A15,mfh[[Country ]:[2015]],COLUMN()-11,FALSE)</f>
        <v>8.6231290490729029E-2</v>
      </c>
      <c r="O15" s="3">
        <f>VLOOKUP($A15,mfh[[Country ]:[2015]],COLUMN()-11,FALSE)</f>
        <v>8.8139281828073998E-2</v>
      </c>
      <c r="P15" s="3">
        <f>VLOOKUP($A15,mfh[[Country ]:[2015]],COLUMN()-11,FALSE)</f>
        <v>9.2477906895831893E-2</v>
      </c>
      <c r="Q15" s="3">
        <f>VLOOKUP($A15,mfh[[Country ]:[2015]],COLUMN()-11,FALSE)</f>
        <v>9.6555393004388868E-2</v>
      </c>
      <c r="R15" s="3">
        <f>VLOOKUP($A15,mfh[[Country ]:[2015]],COLUMN()-11,FALSE)</f>
        <v>0.10036229581135193</v>
      </c>
      <c r="S15" s="3">
        <f>VLOOKUP($A15,mfh[[Country ]:[2015]],COLUMN()-11,FALSE)</f>
        <v>0.10387398893146019</v>
      </c>
      <c r="T15" s="3">
        <f>VLOOKUP($A15,mfh[[Country ]:[2015]],COLUMN()-11,FALSE)</f>
        <v>0.10926227600651618</v>
      </c>
      <c r="U15" s="3">
        <f>VLOOKUP($A15,mfh[[Country ]:[2015]],COLUMN()-11,FALSE)</f>
        <v>0.11436080975282407</v>
      </c>
      <c r="V15" s="3">
        <f>VLOOKUP($A15,mfh[[Country ]:[2015]],COLUMN()-11,FALSE)</f>
        <v>0.11913376896905545</v>
      </c>
      <c r="W15" s="3">
        <f>VLOOKUP($A15,mfh[[Country ]:[2015]],COLUMN()-11,FALSE)</f>
        <v>0.12365197361532823</v>
      </c>
      <c r="X15" s="3">
        <f>VLOOKUP($A15,mfh[[Country ]:[2015]],COLUMN()-11,FALSE)</f>
        <v>0.12797195691932534</v>
      </c>
      <c r="Y15" s="3">
        <f>VLOOKUP($A15,mfh[[Country ]:[2015]],COLUMN()-11,FALSE)</f>
        <v>0.12798144319499771</v>
      </c>
      <c r="Z15" s="3">
        <f>VLOOKUP($A15,mfh[[Country ]:[2015]],COLUMN()-11,FALSE)</f>
        <v>0.12797917083917484</v>
      </c>
      <c r="AA15" s="3">
        <f>VLOOKUP($A15,mfh[[Country ]:[2015]],COLUMN()-11,FALSE)</f>
        <v>0.13207455821834907</v>
      </c>
      <c r="AB15" s="57">
        <f t="shared" si="20"/>
        <v>0.13207455821834907</v>
      </c>
      <c r="AC15" s="57">
        <f t="shared" si="21"/>
        <v>0.13207455821834907</v>
      </c>
      <c r="AD15" s="57">
        <f t="shared" si="21"/>
        <v>0.13207455821834907</v>
      </c>
      <c r="AE15" s="57">
        <f t="shared" si="21"/>
        <v>0.13207455821834907</v>
      </c>
      <c r="AF15" s="57">
        <f t="shared" si="21"/>
        <v>0.13207455821834907</v>
      </c>
      <c r="AG15" s="57">
        <f t="shared" si="21"/>
        <v>0.13207455821834907</v>
      </c>
      <c r="AH15" s="57">
        <f t="shared" si="21"/>
        <v>0.13207455821834907</v>
      </c>
      <c r="AI15" s="57">
        <f t="shared" si="21"/>
        <v>0.13207455821834907</v>
      </c>
      <c r="AJ15" s="57">
        <f t="shared" si="21"/>
        <v>0.13207455821834907</v>
      </c>
      <c r="AK15" s="57">
        <f t="shared" si="21"/>
        <v>0.13207455821834907</v>
      </c>
      <c r="AL15" s="57">
        <f t="shared" si="21"/>
        <v>0.13207455821834907</v>
      </c>
      <c r="AM15" s="57">
        <f t="shared" si="21"/>
        <v>0.13207455821834907</v>
      </c>
      <c r="AN15" s="57">
        <f t="shared" si="21"/>
        <v>0.13207455821834907</v>
      </c>
      <c r="AO15" s="57">
        <f t="shared" si="21"/>
        <v>0.13207455821834907</v>
      </c>
      <c r="AP15" s="57">
        <f t="shared" si="21"/>
        <v>0.13207455821834907</v>
      </c>
      <c r="AQ15" s="57">
        <f t="shared" si="21"/>
        <v>0.13207455821834907</v>
      </c>
      <c r="AR15" s="57">
        <f t="shared" si="21"/>
        <v>0.13207455821834907</v>
      </c>
      <c r="AS15" s="57">
        <f t="shared" si="4"/>
        <v>0.13207455821834907</v>
      </c>
      <c r="AT15" s="57">
        <f t="shared" si="4"/>
        <v>0.13207455821834907</v>
      </c>
      <c r="AU15" s="57">
        <f t="shared" si="4"/>
        <v>0.13207455821834907</v>
      </c>
      <c r="AV15" s="57">
        <f t="shared" si="4"/>
        <v>0.13207455821834907</v>
      </c>
      <c r="AW15" s="57">
        <f t="shared" si="4"/>
        <v>0.13207455821834907</v>
      </c>
      <c r="AX15" s="57">
        <f t="shared" si="4"/>
        <v>0.13207455821834907</v>
      </c>
      <c r="AY15" s="57">
        <f t="shared" si="4"/>
        <v>0.13207455821834907</v>
      </c>
      <c r="AZ15" s="57">
        <f t="shared" si="4"/>
        <v>0.13207455821834907</v>
      </c>
      <c r="BA15" s="57">
        <f t="shared" si="4"/>
        <v>0.13207455821834907</v>
      </c>
      <c r="BB15" s="57">
        <f t="shared" si="4"/>
        <v>0.13207455821834907</v>
      </c>
      <c r="BC15" s="57">
        <f t="shared" si="4"/>
        <v>0.13207455821834907</v>
      </c>
      <c r="BD15" s="57">
        <f t="shared" si="4"/>
        <v>0.13207455821834907</v>
      </c>
      <c r="BE15" s="57">
        <f t="shared" si="4"/>
        <v>0.13207455821834907</v>
      </c>
      <c r="BF15" s="57">
        <f t="shared" si="4"/>
        <v>0.13207455821834907</v>
      </c>
      <c r="BG15" s="57">
        <f t="shared" si="4"/>
        <v>0.13207455821834907</v>
      </c>
      <c r="BH15" s="57">
        <f t="shared" si="4"/>
        <v>0.13207455821834907</v>
      </c>
      <c r="BI15" s="57">
        <f t="shared" si="4"/>
        <v>0.13207455821834907</v>
      </c>
      <c r="BJ15" s="57">
        <f t="shared" si="4"/>
        <v>0.13207455821834907</v>
      </c>
      <c r="BK15" s="57">
        <f t="shared" si="4"/>
        <v>0.13207455821834907</v>
      </c>
    </row>
    <row r="16" spans="1:71" x14ac:dyDescent="0.25">
      <c r="A16" s="2" t="s">
        <v>29</v>
      </c>
      <c r="B16" t="s">
        <v>3</v>
      </c>
      <c r="C16" s="57">
        <f t="shared" ref="C16:L16" si="25">D16</f>
        <v>0.73364549534671353</v>
      </c>
      <c r="D16" s="57">
        <f t="shared" si="25"/>
        <v>0.73364549534671353</v>
      </c>
      <c r="E16" s="57">
        <f t="shared" si="25"/>
        <v>0.73364549534671353</v>
      </c>
      <c r="F16" s="57">
        <f t="shared" si="25"/>
        <v>0.73364549534671353</v>
      </c>
      <c r="G16" s="57">
        <f t="shared" si="25"/>
        <v>0.73364549534671353</v>
      </c>
      <c r="H16" s="57">
        <f t="shared" si="25"/>
        <v>0.73364549534671353</v>
      </c>
      <c r="I16" s="57">
        <f t="shared" si="25"/>
        <v>0.73364549534671353</v>
      </c>
      <c r="J16" s="57">
        <f t="shared" si="25"/>
        <v>0.73364549534671353</v>
      </c>
      <c r="K16" s="57">
        <f t="shared" si="25"/>
        <v>0.73364549534671353</v>
      </c>
      <c r="L16" s="57">
        <f t="shared" si="25"/>
        <v>0.73364549534671353</v>
      </c>
      <c r="M16" s="3">
        <f>VLOOKUP($A16,mfh[[Country ]:[2015]],COLUMN()-11,FALSE)</f>
        <v>0.73364549534671353</v>
      </c>
      <c r="N16" s="3">
        <f>VLOOKUP($A16,mfh[[Country ]:[2015]],COLUMN()-11,FALSE)</f>
        <v>0.73635572061518928</v>
      </c>
      <c r="O16" s="3">
        <f>VLOOKUP($A16,mfh[[Country ]:[2015]],COLUMN()-11,FALSE)</f>
        <v>0.7322389807195312</v>
      </c>
      <c r="P16" s="3">
        <f>VLOOKUP($A16,mfh[[Country ]:[2015]],COLUMN()-11,FALSE)</f>
        <v>0.72939518496770406</v>
      </c>
      <c r="Q16" s="3">
        <f>VLOOKUP($A16,mfh[[Country ]:[2015]],COLUMN()-11,FALSE)</f>
        <v>0.72551508777457074</v>
      </c>
      <c r="R16" s="57">
        <f t="shared" ref="R16:Z16" si="26">S16</f>
        <v>0.72551442632691643</v>
      </c>
      <c r="S16" s="57">
        <f t="shared" si="26"/>
        <v>0.72551442632691643</v>
      </c>
      <c r="T16" s="57">
        <f t="shared" si="26"/>
        <v>0.72551442632691643</v>
      </c>
      <c r="U16" s="57">
        <f t="shared" si="26"/>
        <v>0.72551442632691643</v>
      </c>
      <c r="V16" s="57">
        <f t="shared" si="26"/>
        <v>0.72551442632691643</v>
      </c>
      <c r="W16" s="57">
        <f t="shared" si="26"/>
        <v>0.72551442632691643</v>
      </c>
      <c r="X16" s="57">
        <f t="shared" si="26"/>
        <v>0.72551442632691643</v>
      </c>
      <c r="Y16" s="57">
        <f t="shared" si="26"/>
        <v>0.72551442632691643</v>
      </c>
      <c r="Z16" s="57">
        <f t="shared" si="26"/>
        <v>0.72551442632691643</v>
      </c>
      <c r="AA16" s="3">
        <f>VLOOKUP($A16,mfh[[Country ]:[2015]],COLUMN()-11,FALSE)</f>
        <v>0.72551442632691643</v>
      </c>
      <c r="AB16" s="57">
        <f t="shared" si="20"/>
        <v>0.72551442632691643</v>
      </c>
      <c r="AC16" s="57">
        <f t="shared" si="21"/>
        <v>0.72551442632691643</v>
      </c>
      <c r="AD16" s="57">
        <f t="shared" si="21"/>
        <v>0.72551442632691643</v>
      </c>
      <c r="AE16" s="57">
        <f t="shared" si="21"/>
        <v>0.72551442632691643</v>
      </c>
      <c r="AF16" s="57">
        <f t="shared" si="21"/>
        <v>0.72551442632691643</v>
      </c>
      <c r="AG16" s="57">
        <f t="shared" si="21"/>
        <v>0.72551442632691643</v>
      </c>
      <c r="AH16" s="57">
        <f t="shared" si="21"/>
        <v>0.72551442632691643</v>
      </c>
      <c r="AI16" s="57">
        <f t="shared" si="21"/>
        <v>0.72551442632691643</v>
      </c>
      <c r="AJ16" s="57">
        <f t="shared" si="21"/>
        <v>0.72551442632691643</v>
      </c>
      <c r="AK16" s="57">
        <f t="shared" si="21"/>
        <v>0.72551442632691643</v>
      </c>
      <c r="AL16" s="57">
        <f t="shared" si="21"/>
        <v>0.72551442632691643</v>
      </c>
      <c r="AM16" s="57">
        <f t="shared" si="21"/>
        <v>0.72551442632691643</v>
      </c>
      <c r="AN16" s="57">
        <f t="shared" si="21"/>
        <v>0.72551442632691643</v>
      </c>
      <c r="AO16" s="57">
        <f t="shared" si="21"/>
        <v>0.72551442632691643</v>
      </c>
      <c r="AP16" s="57">
        <f t="shared" si="21"/>
        <v>0.72551442632691643</v>
      </c>
      <c r="AQ16" s="57">
        <f t="shared" si="21"/>
        <v>0.72551442632691643</v>
      </c>
      <c r="AR16" s="57">
        <f t="shared" si="21"/>
        <v>0.72551442632691643</v>
      </c>
      <c r="AS16" s="57">
        <f t="shared" si="4"/>
        <v>0.72551442632691643</v>
      </c>
      <c r="AT16" s="57">
        <f t="shared" si="4"/>
        <v>0.72551442632691643</v>
      </c>
      <c r="AU16" s="57">
        <f t="shared" si="4"/>
        <v>0.72551442632691643</v>
      </c>
      <c r="AV16" s="57">
        <f t="shared" si="4"/>
        <v>0.72551442632691643</v>
      </c>
      <c r="AW16" s="57">
        <f t="shared" si="4"/>
        <v>0.72551442632691643</v>
      </c>
      <c r="AX16" s="57">
        <f t="shared" si="4"/>
        <v>0.72551442632691643</v>
      </c>
      <c r="AY16" s="57">
        <f t="shared" si="4"/>
        <v>0.72551442632691643</v>
      </c>
      <c r="AZ16" s="57">
        <f t="shared" si="4"/>
        <v>0.72551442632691643</v>
      </c>
      <c r="BA16" s="57">
        <f t="shared" ref="BA16:BK30" si="27">$AB16</f>
        <v>0.72551442632691643</v>
      </c>
      <c r="BB16" s="57">
        <f t="shared" si="27"/>
        <v>0.72551442632691643</v>
      </c>
      <c r="BC16" s="57">
        <f t="shared" si="27"/>
        <v>0.72551442632691643</v>
      </c>
      <c r="BD16" s="57">
        <f t="shared" si="27"/>
        <v>0.72551442632691643</v>
      </c>
      <c r="BE16" s="57">
        <f t="shared" si="27"/>
        <v>0.72551442632691643</v>
      </c>
      <c r="BF16" s="57">
        <f t="shared" si="27"/>
        <v>0.72551442632691643</v>
      </c>
      <c r="BG16" s="57">
        <f t="shared" si="27"/>
        <v>0.72551442632691643</v>
      </c>
      <c r="BH16" s="57">
        <f t="shared" si="27"/>
        <v>0.72551442632691643</v>
      </c>
      <c r="BI16" s="57">
        <f t="shared" si="27"/>
        <v>0.72551442632691643</v>
      </c>
      <c r="BJ16" s="57">
        <f t="shared" si="27"/>
        <v>0.72551442632691643</v>
      </c>
      <c r="BK16" s="57">
        <f t="shared" si="27"/>
        <v>0.72551442632691643</v>
      </c>
    </row>
    <row r="17" spans="1:63" x14ac:dyDescent="0.25">
      <c r="A17" s="2" t="s">
        <v>25</v>
      </c>
      <c r="B17" t="s">
        <v>3</v>
      </c>
      <c r="C17" s="57">
        <f>C9</f>
        <v>0.62948430493273544</v>
      </c>
      <c r="D17" s="57">
        <f t="shared" ref="D17:AA17" si="28">D9</f>
        <v>0.62948430493273544</v>
      </c>
      <c r="E17" s="57">
        <f t="shared" si="28"/>
        <v>0.62948430493273544</v>
      </c>
      <c r="F17" s="57">
        <f t="shared" si="28"/>
        <v>0.62948430493273544</v>
      </c>
      <c r="G17" s="57">
        <f t="shared" si="28"/>
        <v>0.62948430493273544</v>
      </c>
      <c r="H17" s="57">
        <f t="shared" si="28"/>
        <v>0.62948430493273544</v>
      </c>
      <c r="I17" s="57">
        <f t="shared" si="28"/>
        <v>0.62948430493273544</v>
      </c>
      <c r="J17" s="57">
        <f t="shared" si="28"/>
        <v>0.62948430493273544</v>
      </c>
      <c r="K17" s="57">
        <f t="shared" si="28"/>
        <v>0.62948430493273544</v>
      </c>
      <c r="L17" s="57">
        <f t="shared" si="28"/>
        <v>0.62948430493273544</v>
      </c>
      <c r="M17" s="57">
        <f t="shared" si="28"/>
        <v>0.62948430493273544</v>
      </c>
      <c r="N17" s="57">
        <f t="shared" si="28"/>
        <v>0.62948430493273544</v>
      </c>
      <c r="O17" s="57">
        <f t="shared" si="28"/>
        <v>0.62948430493273544</v>
      </c>
      <c r="P17" s="57">
        <f t="shared" si="28"/>
        <v>0.62948430493273544</v>
      </c>
      <c r="Q17" s="57">
        <f t="shared" si="28"/>
        <v>0.62948430493273544</v>
      </c>
      <c r="R17" s="57">
        <f t="shared" si="28"/>
        <v>0.62682531097890748</v>
      </c>
      <c r="S17" s="57">
        <f t="shared" si="28"/>
        <v>0.62682531097890748</v>
      </c>
      <c r="T17" s="57">
        <f t="shared" si="28"/>
        <v>0.62682531097890748</v>
      </c>
      <c r="U17" s="57">
        <f t="shared" si="28"/>
        <v>0.62693773824650578</v>
      </c>
      <c r="V17" s="57">
        <f t="shared" si="28"/>
        <v>0.62693773824650578</v>
      </c>
      <c r="W17" s="57">
        <f t="shared" si="28"/>
        <v>0.62693773824650578</v>
      </c>
      <c r="X17" s="57">
        <f t="shared" si="28"/>
        <v>0.62693773824650578</v>
      </c>
      <c r="Y17" s="57">
        <f t="shared" si="28"/>
        <v>0.62693773824650578</v>
      </c>
      <c r="Z17" s="57">
        <f t="shared" si="28"/>
        <v>0.62693773824650578</v>
      </c>
      <c r="AA17" s="57">
        <f t="shared" si="28"/>
        <v>0.62693773824650578</v>
      </c>
      <c r="AB17" s="57">
        <f t="shared" si="20"/>
        <v>0.62693773824650578</v>
      </c>
      <c r="AC17" s="57">
        <f t="shared" si="21"/>
        <v>0.62693773824650578</v>
      </c>
      <c r="AD17" s="57">
        <f t="shared" si="21"/>
        <v>0.62693773824650578</v>
      </c>
      <c r="AE17" s="57">
        <f t="shared" si="21"/>
        <v>0.62693773824650578</v>
      </c>
      <c r="AF17" s="57">
        <f t="shared" si="21"/>
        <v>0.62693773824650578</v>
      </c>
      <c r="AG17" s="57">
        <f t="shared" si="21"/>
        <v>0.62693773824650578</v>
      </c>
      <c r="AH17" s="57">
        <f t="shared" si="21"/>
        <v>0.62693773824650578</v>
      </c>
      <c r="AI17" s="57">
        <f t="shared" si="21"/>
        <v>0.62693773824650578</v>
      </c>
      <c r="AJ17" s="57">
        <f t="shared" si="21"/>
        <v>0.62693773824650578</v>
      </c>
      <c r="AK17" s="57">
        <f t="shared" si="21"/>
        <v>0.62693773824650578</v>
      </c>
      <c r="AL17" s="57">
        <f t="shared" si="21"/>
        <v>0.62693773824650578</v>
      </c>
      <c r="AM17" s="57">
        <f t="shared" si="21"/>
        <v>0.62693773824650578</v>
      </c>
      <c r="AN17" s="57">
        <f t="shared" si="21"/>
        <v>0.62693773824650578</v>
      </c>
      <c r="AO17" s="57">
        <f t="shared" si="21"/>
        <v>0.62693773824650578</v>
      </c>
      <c r="AP17" s="57">
        <f t="shared" si="21"/>
        <v>0.62693773824650578</v>
      </c>
      <c r="AQ17" s="57">
        <f t="shared" si="21"/>
        <v>0.62693773824650578</v>
      </c>
      <c r="AR17" s="57">
        <f t="shared" si="21"/>
        <v>0.62693773824650578</v>
      </c>
      <c r="AS17" s="57">
        <f t="shared" ref="AS17:BH30" si="29">$AB17</f>
        <v>0.62693773824650578</v>
      </c>
      <c r="AT17" s="57">
        <f t="shared" si="29"/>
        <v>0.62693773824650578</v>
      </c>
      <c r="AU17" s="57">
        <f t="shared" si="29"/>
        <v>0.62693773824650578</v>
      </c>
      <c r="AV17" s="57">
        <f t="shared" si="29"/>
        <v>0.62693773824650578</v>
      </c>
      <c r="AW17" s="57">
        <f t="shared" si="29"/>
        <v>0.62693773824650578</v>
      </c>
      <c r="AX17" s="57">
        <f t="shared" si="29"/>
        <v>0.62693773824650578</v>
      </c>
      <c r="AY17" s="57">
        <f t="shared" si="29"/>
        <v>0.62693773824650578</v>
      </c>
      <c r="AZ17" s="57">
        <f t="shared" si="29"/>
        <v>0.62693773824650578</v>
      </c>
      <c r="BA17" s="57">
        <f t="shared" si="29"/>
        <v>0.62693773824650578</v>
      </c>
      <c r="BB17" s="57">
        <f t="shared" si="29"/>
        <v>0.62693773824650578</v>
      </c>
      <c r="BC17" s="57">
        <f t="shared" si="29"/>
        <v>0.62693773824650578</v>
      </c>
      <c r="BD17" s="57">
        <f t="shared" si="29"/>
        <v>0.62693773824650578</v>
      </c>
      <c r="BE17" s="57">
        <f t="shared" si="29"/>
        <v>0.62693773824650578</v>
      </c>
      <c r="BF17" s="57">
        <f t="shared" si="29"/>
        <v>0.62693773824650578</v>
      </c>
      <c r="BG17" s="57">
        <f t="shared" si="29"/>
        <v>0.62693773824650578</v>
      </c>
      <c r="BH17" s="57">
        <f t="shared" si="29"/>
        <v>0.62693773824650578</v>
      </c>
      <c r="BI17" s="57">
        <f t="shared" si="27"/>
        <v>0.62693773824650578</v>
      </c>
      <c r="BJ17" s="57">
        <f t="shared" si="27"/>
        <v>0.62693773824650578</v>
      </c>
      <c r="BK17" s="57">
        <f t="shared" si="27"/>
        <v>0.62693773824650578</v>
      </c>
    </row>
    <row r="18" spans="1:63" x14ac:dyDescent="0.25">
      <c r="A18" s="2" t="s">
        <v>22</v>
      </c>
      <c r="B18" t="s">
        <v>3</v>
      </c>
      <c r="C18" s="57">
        <f t="shared" ref="C18:R20" si="30">D18</f>
        <v>0.45125218404193368</v>
      </c>
      <c r="D18" s="57">
        <f t="shared" si="30"/>
        <v>0.45125218404193368</v>
      </c>
      <c r="E18" s="57">
        <f t="shared" si="30"/>
        <v>0.45125218404193368</v>
      </c>
      <c r="F18" s="57">
        <f t="shared" si="30"/>
        <v>0.45125218404193368</v>
      </c>
      <c r="G18" s="57">
        <f t="shared" si="30"/>
        <v>0.45125218404193368</v>
      </c>
      <c r="H18" s="57">
        <f t="shared" si="30"/>
        <v>0.45125218404193368</v>
      </c>
      <c r="I18" s="57">
        <f t="shared" si="30"/>
        <v>0.45125218404193368</v>
      </c>
      <c r="J18" s="57">
        <f t="shared" si="30"/>
        <v>0.45125218404193368</v>
      </c>
      <c r="K18" s="57">
        <f t="shared" si="30"/>
        <v>0.45125218404193368</v>
      </c>
      <c r="L18" s="57">
        <f t="shared" si="30"/>
        <v>0.45125218404193368</v>
      </c>
      <c r="M18" s="57">
        <f t="shared" si="30"/>
        <v>0.45125218404193368</v>
      </c>
      <c r="N18" s="57">
        <f t="shared" si="30"/>
        <v>0.45125218404193368</v>
      </c>
      <c r="O18" s="57">
        <f t="shared" si="30"/>
        <v>0.45125218404193368</v>
      </c>
      <c r="P18" s="57">
        <f t="shared" si="30"/>
        <v>0.45125218404193368</v>
      </c>
      <c r="Q18" s="57">
        <f t="shared" si="30"/>
        <v>0.45125218404193368</v>
      </c>
      <c r="R18" s="57">
        <f t="shared" si="30"/>
        <v>0.45125218404193368</v>
      </c>
      <c r="S18" s="57">
        <f t="shared" ref="S18:X19" si="31">T18</f>
        <v>0.45125218404193368</v>
      </c>
      <c r="T18" s="57">
        <f t="shared" si="31"/>
        <v>0.45125218404193368</v>
      </c>
      <c r="U18" s="57">
        <f t="shared" si="31"/>
        <v>0.45125218404193368</v>
      </c>
      <c r="V18" s="57">
        <f t="shared" si="31"/>
        <v>0.45125218404193368</v>
      </c>
      <c r="W18" s="57">
        <f t="shared" si="31"/>
        <v>0.45125218404193368</v>
      </c>
      <c r="X18" s="57">
        <f t="shared" si="31"/>
        <v>0.45125218404193368</v>
      </c>
      <c r="Y18" s="3">
        <f>VLOOKUP($A18,mfh[[Country ]:[2015]],COLUMN()-11,FALSE)</f>
        <v>0.45125218404193368</v>
      </c>
      <c r="Z18" s="57">
        <f t="shared" ref="Z18" si="32">AA18</f>
        <v>0.45126683405615153</v>
      </c>
      <c r="AA18" s="3">
        <f>VLOOKUP($A18,mfh[[Country ]:[2015]],COLUMN()-11,FALSE)</f>
        <v>0.45126683405615153</v>
      </c>
      <c r="AB18" s="57">
        <f t="shared" si="20"/>
        <v>0.45126683405615153</v>
      </c>
      <c r="AC18" s="57">
        <f t="shared" si="21"/>
        <v>0.45126683405615153</v>
      </c>
      <c r="AD18" s="57">
        <f t="shared" si="21"/>
        <v>0.45126683405615153</v>
      </c>
      <c r="AE18" s="57">
        <f t="shared" si="21"/>
        <v>0.45126683405615153</v>
      </c>
      <c r="AF18" s="57">
        <f t="shared" si="21"/>
        <v>0.45126683405615153</v>
      </c>
      <c r="AG18" s="57">
        <f t="shared" si="21"/>
        <v>0.45126683405615153</v>
      </c>
      <c r="AH18" s="57">
        <f t="shared" si="21"/>
        <v>0.45126683405615153</v>
      </c>
      <c r="AI18" s="57">
        <f t="shared" si="21"/>
        <v>0.45126683405615153</v>
      </c>
      <c r="AJ18" s="57">
        <f t="shared" si="21"/>
        <v>0.45126683405615153</v>
      </c>
      <c r="AK18" s="57">
        <f t="shared" si="21"/>
        <v>0.45126683405615153</v>
      </c>
      <c r="AL18" s="57">
        <f t="shared" si="21"/>
        <v>0.45126683405615153</v>
      </c>
      <c r="AM18" s="57">
        <f t="shared" si="21"/>
        <v>0.45126683405615153</v>
      </c>
      <c r="AN18" s="57">
        <f t="shared" si="21"/>
        <v>0.45126683405615153</v>
      </c>
      <c r="AO18" s="57">
        <f t="shared" si="21"/>
        <v>0.45126683405615153</v>
      </c>
      <c r="AP18" s="57">
        <f t="shared" si="21"/>
        <v>0.45126683405615153</v>
      </c>
      <c r="AQ18" s="57">
        <f t="shared" si="21"/>
        <v>0.45126683405615153</v>
      </c>
      <c r="AR18" s="57">
        <f t="shared" si="21"/>
        <v>0.45126683405615153</v>
      </c>
      <c r="AS18" s="57">
        <f t="shared" si="29"/>
        <v>0.45126683405615153</v>
      </c>
      <c r="AT18" s="57">
        <f t="shared" si="29"/>
        <v>0.45126683405615153</v>
      </c>
      <c r="AU18" s="57">
        <f t="shared" si="29"/>
        <v>0.45126683405615153</v>
      </c>
      <c r="AV18" s="57">
        <f t="shared" si="29"/>
        <v>0.45126683405615153</v>
      </c>
      <c r="AW18" s="57">
        <f t="shared" si="29"/>
        <v>0.45126683405615153</v>
      </c>
      <c r="AX18" s="57">
        <f t="shared" si="29"/>
        <v>0.45126683405615153</v>
      </c>
      <c r="AY18" s="57">
        <f t="shared" si="29"/>
        <v>0.45126683405615153</v>
      </c>
      <c r="AZ18" s="57">
        <f t="shared" si="29"/>
        <v>0.45126683405615153</v>
      </c>
      <c r="BA18" s="57">
        <f t="shared" si="29"/>
        <v>0.45126683405615153</v>
      </c>
      <c r="BB18" s="57">
        <f t="shared" si="29"/>
        <v>0.45126683405615153</v>
      </c>
      <c r="BC18" s="57">
        <f t="shared" si="29"/>
        <v>0.45126683405615153</v>
      </c>
      <c r="BD18" s="57">
        <f t="shared" si="29"/>
        <v>0.45126683405615153</v>
      </c>
      <c r="BE18" s="57">
        <f t="shared" si="29"/>
        <v>0.45126683405615153</v>
      </c>
      <c r="BF18" s="57">
        <f t="shared" si="29"/>
        <v>0.45126683405615153</v>
      </c>
      <c r="BG18" s="57">
        <f t="shared" si="29"/>
        <v>0.45126683405615153</v>
      </c>
      <c r="BH18" s="57">
        <f t="shared" si="29"/>
        <v>0.45126683405615153</v>
      </c>
      <c r="BI18" s="57">
        <f t="shared" si="27"/>
        <v>0.45126683405615153</v>
      </c>
      <c r="BJ18" s="57">
        <f t="shared" si="27"/>
        <v>0.45126683405615153</v>
      </c>
      <c r="BK18" s="57">
        <f t="shared" si="27"/>
        <v>0.45126683405615153</v>
      </c>
    </row>
    <row r="19" spans="1:63" x14ac:dyDescent="0.25">
      <c r="A19" s="2" t="s">
        <v>7</v>
      </c>
      <c r="B19" t="s">
        <v>3</v>
      </c>
      <c r="C19" s="57">
        <f t="shared" si="30"/>
        <v>0.28745247148288977</v>
      </c>
      <c r="D19" s="57">
        <f t="shared" si="30"/>
        <v>0.28745247148288977</v>
      </c>
      <c r="E19" s="57">
        <f t="shared" si="30"/>
        <v>0.28745247148288977</v>
      </c>
      <c r="F19" s="57">
        <f t="shared" si="30"/>
        <v>0.28745247148288977</v>
      </c>
      <c r="G19" s="57">
        <f t="shared" si="30"/>
        <v>0.28745247148288977</v>
      </c>
      <c r="H19" s="57">
        <f t="shared" si="30"/>
        <v>0.28745247148288977</v>
      </c>
      <c r="I19" s="57">
        <f t="shared" si="30"/>
        <v>0.28745247148288977</v>
      </c>
      <c r="J19" s="57">
        <f t="shared" si="30"/>
        <v>0.28745247148288977</v>
      </c>
      <c r="K19" s="57">
        <f t="shared" si="30"/>
        <v>0.28745247148288977</v>
      </c>
      <c r="L19" s="57">
        <f t="shared" si="30"/>
        <v>0.28745247148288977</v>
      </c>
      <c r="M19" s="57">
        <f t="shared" si="30"/>
        <v>0.28745247148288977</v>
      </c>
      <c r="N19" s="57">
        <f t="shared" si="30"/>
        <v>0.28745247148288977</v>
      </c>
      <c r="O19" s="57">
        <f t="shared" si="30"/>
        <v>0.28745247148288977</v>
      </c>
      <c r="P19" s="57">
        <f t="shared" si="30"/>
        <v>0.28745247148288977</v>
      </c>
      <c r="Q19" s="57">
        <f t="shared" si="30"/>
        <v>0.28745247148288977</v>
      </c>
      <c r="R19" s="57">
        <f t="shared" si="30"/>
        <v>0.28745247148288977</v>
      </c>
      <c r="S19" s="57">
        <f t="shared" si="31"/>
        <v>0.28745247148288977</v>
      </c>
      <c r="T19" s="57">
        <f t="shared" si="31"/>
        <v>0.28745247148288977</v>
      </c>
      <c r="U19" s="57">
        <f t="shared" si="31"/>
        <v>0.28745247148288977</v>
      </c>
      <c r="V19" s="57">
        <f t="shared" si="31"/>
        <v>0.28745247148288977</v>
      </c>
      <c r="W19" s="57">
        <f t="shared" si="31"/>
        <v>0.28745247148288977</v>
      </c>
      <c r="X19" s="3">
        <f>VLOOKUP($A19,mfh[[Country ]:[2015]],COLUMN()-11,FALSE)</f>
        <v>0.28745247148288977</v>
      </c>
      <c r="Y19" s="57">
        <f t="shared" ref="Y19:Z19" si="33">Z19</f>
        <v>0.28745220716023634</v>
      </c>
      <c r="Z19" s="57">
        <f t="shared" si="33"/>
        <v>0.28745220716023634</v>
      </c>
      <c r="AA19" s="3">
        <f>VLOOKUP($A19,mfh[[Country ]:[2015]],COLUMN()-11,FALSE)</f>
        <v>0.28745220716023634</v>
      </c>
      <c r="AB19" s="57">
        <f t="shared" si="20"/>
        <v>0.28745220716023634</v>
      </c>
      <c r="AC19" s="57">
        <f t="shared" si="21"/>
        <v>0.28745220716023634</v>
      </c>
      <c r="AD19" s="57">
        <f t="shared" si="21"/>
        <v>0.28745220716023634</v>
      </c>
      <c r="AE19" s="57">
        <f t="shared" si="21"/>
        <v>0.28745220716023634</v>
      </c>
      <c r="AF19" s="57">
        <f t="shared" si="21"/>
        <v>0.28745220716023634</v>
      </c>
      <c r="AG19" s="57">
        <f t="shared" si="21"/>
        <v>0.28745220716023634</v>
      </c>
      <c r="AH19" s="57">
        <f t="shared" si="21"/>
        <v>0.28745220716023634</v>
      </c>
      <c r="AI19" s="57">
        <f t="shared" si="21"/>
        <v>0.28745220716023634</v>
      </c>
      <c r="AJ19" s="57">
        <f t="shared" si="21"/>
        <v>0.28745220716023634</v>
      </c>
      <c r="AK19" s="57">
        <f t="shared" si="21"/>
        <v>0.28745220716023634</v>
      </c>
      <c r="AL19" s="57">
        <f t="shared" si="21"/>
        <v>0.28745220716023634</v>
      </c>
      <c r="AM19" s="57">
        <f t="shared" si="21"/>
        <v>0.28745220716023634</v>
      </c>
      <c r="AN19" s="57">
        <f t="shared" si="21"/>
        <v>0.28745220716023634</v>
      </c>
      <c r="AO19" s="57">
        <f t="shared" si="21"/>
        <v>0.28745220716023634</v>
      </c>
      <c r="AP19" s="57">
        <f t="shared" si="21"/>
        <v>0.28745220716023634</v>
      </c>
      <c r="AQ19" s="57">
        <f t="shared" si="21"/>
        <v>0.28745220716023634</v>
      </c>
      <c r="AR19" s="57">
        <f t="shared" si="21"/>
        <v>0.28745220716023634</v>
      </c>
      <c r="AS19" s="57">
        <f t="shared" si="29"/>
        <v>0.28745220716023634</v>
      </c>
      <c r="AT19" s="57">
        <f t="shared" si="29"/>
        <v>0.28745220716023634</v>
      </c>
      <c r="AU19" s="57">
        <f t="shared" si="29"/>
        <v>0.28745220716023634</v>
      </c>
      <c r="AV19" s="57">
        <f t="shared" si="29"/>
        <v>0.28745220716023634</v>
      </c>
      <c r="AW19" s="57">
        <f t="shared" si="29"/>
        <v>0.28745220716023634</v>
      </c>
      <c r="AX19" s="57">
        <f t="shared" si="29"/>
        <v>0.28745220716023634</v>
      </c>
      <c r="AY19" s="57">
        <f t="shared" si="29"/>
        <v>0.28745220716023634</v>
      </c>
      <c r="AZ19" s="57">
        <f t="shared" si="29"/>
        <v>0.28745220716023634</v>
      </c>
      <c r="BA19" s="57">
        <f t="shared" si="29"/>
        <v>0.28745220716023634</v>
      </c>
      <c r="BB19" s="57">
        <f t="shared" si="29"/>
        <v>0.28745220716023634</v>
      </c>
      <c r="BC19" s="57">
        <f t="shared" si="29"/>
        <v>0.28745220716023634</v>
      </c>
      <c r="BD19" s="57">
        <f t="shared" si="29"/>
        <v>0.28745220716023634</v>
      </c>
      <c r="BE19" s="57">
        <f t="shared" si="29"/>
        <v>0.28745220716023634</v>
      </c>
      <c r="BF19" s="57">
        <f t="shared" si="29"/>
        <v>0.28745220716023634</v>
      </c>
      <c r="BG19" s="57">
        <f t="shared" si="29"/>
        <v>0.28745220716023634</v>
      </c>
      <c r="BH19" s="57">
        <f t="shared" si="29"/>
        <v>0.28745220716023634</v>
      </c>
      <c r="BI19" s="57">
        <f t="shared" si="27"/>
        <v>0.28745220716023634</v>
      </c>
      <c r="BJ19" s="57">
        <f t="shared" si="27"/>
        <v>0.28745220716023634</v>
      </c>
      <c r="BK19" s="57">
        <f t="shared" si="27"/>
        <v>0.28745220716023634</v>
      </c>
    </row>
    <row r="20" spans="1:63" x14ac:dyDescent="0.25">
      <c r="A20" s="2" t="s">
        <v>26</v>
      </c>
      <c r="B20" t="s">
        <v>3</v>
      </c>
      <c r="C20" s="57">
        <f t="shared" si="30"/>
        <v>0.29774436090225564</v>
      </c>
      <c r="D20" s="57">
        <f t="shared" si="30"/>
        <v>0.29774436090225564</v>
      </c>
      <c r="E20" s="57">
        <f t="shared" si="30"/>
        <v>0.29774436090225564</v>
      </c>
      <c r="F20" s="57">
        <f t="shared" si="30"/>
        <v>0.29774436090225564</v>
      </c>
      <c r="G20" s="57">
        <f t="shared" si="30"/>
        <v>0.29774436090225564</v>
      </c>
      <c r="H20" s="57">
        <f t="shared" si="30"/>
        <v>0.29774436090225564</v>
      </c>
      <c r="I20" s="57">
        <f t="shared" si="30"/>
        <v>0.29774436090225564</v>
      </c>
      <c r="J20" s="57">
        <f t="shared" si="30"/>
        <v>0.29774436090225564</v>
      </c>
      <c r="K20" s="57">
        <f t="shared" si="30"/>
        <v>0.29774436090225564</v>
      </c>
      <c r="L20" s="57">
        <f t="shared" si="30"/>
        <v>0.29774436090225564</v>
      </c>
      <c r="M20" s="57">
        <f t="shared" si="30"/>
        <v>0.29774436090225564</v>
      </c>
      <c r="N20" s="57">
        <f t="shared" si="30"/>
        <v>0.29774436090225564</v>
      </c>
      <c r="O20" s="3">
        <f>VLOOKUP($A20,mfh[[Country ]:[2015]],COLUMN()-11,FALSE)</f>
        <v>0.29774436090225564</v>
      </c>
      <c r="P20" s="3">
        <f>VLOOKUP($A20,mfh[[Country ]:[2015]],COLUMN()-11,FALSE)</f>
        <v>0.29798356982823004</v>
      </c>
      <c r="Q20" s="3">
        <f>VLOOKUP($A20,mfh[[Country ]:[2015]],COLUMN()-11,FALSE)</f>
        <v>0.29821958456973291</v>
      </c>
      <c r="R20" s="3">
        <f>VLOOKUP($A20,mfh[[Country ]:[2015]],COLUMN()-11,FALSE)</f>
        <v>0.29771554900515845</v>
      </c>
      <c r="S20" s="3">
        <f>VLOOKUP($A20,mfh[[Country ]:[2015]],COLUMN()-11,FALSE)</f>
        <v>0.28131710808876165</v>
      </c>
      <c r="T20" s="3">
        <f>VLOOKUP($A20,mfh[[Country ]:[2015]],COLUMN()-11,FALSE)</f>
        <v>0.26564673157162721</v>
      </c>
      <c r="U20" s="3">
        <f>VLOOKUP($A20,mfh[[Country ]:[2015]],COLUMN()-11,FALSE)</f>
        <v>0.25135135135135134</v>
      </c>
      <c r="V20" s="3">
        <f>VLOOKUP($A20,mfh[[Country ]:[2015]],COLUMN()-11,FALSE)</f>
        <v>0.25034674063800277</v>
      </c>
      <c r="W20" s="3">
        <f>VLOOKUP($A20,mfh[[Country ]:[2015]],COLUMN()-11,FALSE)</f>
        <v>0.25017818959372773</v>
      </c>
      <c r="X20" s="3">
        <f>VLOOKUP($A20,mfh[[Country ]:[2015]],COLUMN()-11,FALSE)</f>
        <v>0.34378843788437885</v>
      </c>
      <c r="Y20" s="3">
        <f>VLOOKUP($A20,mfh[[Country ]:[2015]],COLUMN()-11,FALSE)</f>
        <v>0.34383792909397864</v>
      </c>
      <c r="Z20" s="3">
        <f>VLOOKUP($A20,mfh[[Country ]:[2015]],COLUMN()-11,FALSE)</f>
        <v>0.34390377255330784</v>
      </c>
      <c r="AA20" s="3">
        <f>VLOOKUP($A20,mfh[[Country ]:[2015]],COLUMN()-11,FALSE)</f>
        <v>0.34358430540827151</v>
      </c>
      <c r="AB20" s="57">
        <f t="shared" si="20"/>
        <v>0.34358430540827151</v>
      </c>
      <c r="AC20" s="57">
        <f t="shared" si="21"/>
        <v>0.34358430540827151</v>
      </c>
      <c r="AD20" s="57">
        <f t="shared" si="21"/>
        <v>0.34358430540827151</v>
      </c>
      <c r="AE20" s="57">
        <f t="shared" si="21"/>
        <v>0.34358430540827151</v>
      </c>
      <c r="AF20" s="57">
        <f t="shared" si="21"/>
        <v>0.34358430540827151</v>
      </c>
      <c r="AG20" s="57">
        <f t="shared" si="21"/>
        <v>0.34358430540827151</v>
      </c>
      <c r="AH20" s="57">
        <f t="shared" si="21"/>
        <v>0.34358430540827151</v>
      </c>
      <c r="AI20" s="57">
        <f t="shared" si="21"/>
        <v>0.34358430540827151</v>
      </c>
      <c r="AJ20" s="57">
        <f t="shared" si="21"/>
        <v>0.34358430540827151</v>
      </c>
      <c r="AK20" s="57">
        <f t="shared" si="21"/>
        <v>0.34358430540827151</v>
      </c>
      <c r="AL20" s="57">
        <f t="shared" si="21"/>
        <v>0.34358430540827151</v>
      </c>
      <c r="AM20" s="57">
        <f t="shared" si="21"/>
        <v>0.34358430540827151</v>
      </c>
      <c r="AN20" s="57">
        <f t="shared" si="21"/>
        <v>0.34358430540827151</v>
      </c>
      <c r="AO20" s="57">
        <f t="shared" si="21"/>
        <v>0.34358430540827151</v>
      </c>
      <c r="AP20" s="57">
        <f t="shared" si="21"/>
        <v>0.34358430540827151</v>
      </c>
      <c r="AQ20" s="57">
        <f t="shared" si="21"/>
        <v>0.34358430540827151</v>
      </c>
      <c r="AR20" s="57">
        <f t="shared" si="21"/>
        <v>0.34358430540827151</v>
      </c>
      <c r="AS20" s="57">
        <f t="shared" si="29"/>
        <v>0.34358430540827151</v>
      </c>
      <c r="AT20" s="57">
        <f t="shared" si="29"/>
        <v>0.34358430540827151</v>
      </c>
      <c r="AU20" s="57">
        <f t="shared" si="29"/>
        <v>0.34358430540827151</v>
      </c>
      <c r="AV20" s="57">
        <f t="shared" si="29"/>
        <v>0.34358430540827151</v>
      </c>
      <c r="AW20" s="57">
        <f t="shared" si="29"/>
        <v>0.34358430540827151</v>
      </c>
      <c r="AX20" s="57">
        <f t="shared" si="29"/>
        <v>0.34358430540827151</v>
      </c>
      <c r="AY20" s="57">
        <f t="shared" si="29"/>
        <v>0.34358430540827151</v>
      </c>
      <c r="AZ20" s="57">
        <f t="shared" si="29"/>
        <v>0.34358430540827151</v>
      </c>
      <c r="BA20" s="57">
        <f t="shared" si="29"/>
        <v>0.34358430540827151</v>
      </c>
      <c r="BB20" s="57">
        <f t="shared" si="29"/>
        <v>0.34358430540827151</v>
      </c>
      <c r="BC20" s="57">
        <f t="shared" si="29"/>
        <v>0.34358430540827151</v>
      </c>
      <c r="BD20" s="57">
        <f t="shared" si="29"/>
        <v>0.34358430540827151</v>
      </c>
      <c r="BE20" s="57">
        <f t="shared" si="29"/>
        <v>0.34358430540827151</v>
      </c>
      <c r="BF20" s="57">
        <f t="shared" si="29"/>
        <v>0.34358430540827151</v>
      </c>
      <c r="BG20" s="57">
        <f t="shared" si="29"/>
        <v>0.34358430540827151</v>
      </c>
      <c r="BH20" s="57">
        <f t="shared" si="29"/>
        <v>0.34358430540827151</v>
      </c>
      <c r="BI20" s="57">
        <f t="shared" si="27"/>
        <v>0.34358430540827151</v>
      </c>
      <c r="BJ20" s="57">
        <f t="shared" si="27"/>
        <v>0.34358430540827151</v>
      </c>
      <c r="BK20" s="57">
        <f t="shared" si="27"/>
        <v>0.34358430540827151</v>
      </c>
    </row>
    <row r="21" spans="1:63" x14ac:dyDescent="0.25">
      <c r="A21" s="2" t="s">
        <v>6</v>
      </c>
      <c r="B21" t="s">
        <v>3</v>
      </c>
      <c r="C21" s="57">
        <f t="shared" ref="C21:L21" si="34">D21</f>
        <v>0.20581910548571924</v>
      </c>
      <c r="D21" s="57">
        <f t="shared" si="34"/>
        <v>0.20581910548571924</v>
      </c>
      <c r="E21" s="57">
        <f t="shared" si="34"/>
        <v>0.20581910548571924</v>
      </c>
      <c r="F21" s="57">
        <f t="shared" si="34"/>
        <v>0.20581910548571924</v>
      </c>
      <c r="G21" s="57">
        <f t="shared" si="34"/>
        <v>0.20581910548571924</v>
      </c>
      <c r="H21" s="57">
        <f t="shared" si="34"/>
        <v>0.20581910548571924</v>
      </c>
      <c r="I21" s="57">
        <f t="shared" si="34"/>
        <v>0.20581910548571924</v>
      </c>
      <c r="J21" s="57">
        <f t="shared" si="34"/>
        <v>0.20581910548571924</v>
      </c>
      <c r="K21" s="57">
        <f t="shared" si="34"/>
        <v>0.20581910548571924</v>
      </c>
      <c r="L21" s="57">
        <f t="shared" si="34"/>
        <v>0.20581910548571924</v>
      </c>
      <c r="M21" s="3">
        <f>VLOOKUP($A21,mfh[[Country ]:[2015]],COLUMN()-11,FALSE)</f>
        <v>0.20581910548571924</v>
      </c>
      <c r="N21" s="3">
        <f>VLOOKUP($A21,mfh[[Country ]:[2015]],COLUMN()-11,FALSE)</f>
        <v>0.20569764786480932</v>
      </c>
      <c r="O21" s="3">
        <f>VLOOKUP($A21,mfh[[Country ]:[2015]],COLUMN()-11,FALSE)</f>
        <v>0.20439019560697566</v>
      </c>
      <c r="P21" s="3">
        <f>VLOOKUP($A21,mfh[[Country ]:[2015]],COLUMN()-11,FALSE)</f>
        <v>0.20458941938377864</v>
      </c>
      <c r="Q21" s="3">
        <f>VLOOKUP($A21,mfh[[Country ]:[2015]],COLUMN()-11,FALSE)</f>
        <v>0.20150967262927777</v>
      </c>
      <c r="R21" s="3">
        <f>VLOOKUP($A21,mfh[[Country ]:[2015]],COLUMN()-11,FALSE)</f>
        <v>0.19928210941084396</v>
      </c>
      <c r="S21" s="3">
        <f>VLOOKUP($A21,mfh[[Country ]:[2015]],COLUMN()-11,FALSE)</f>
        <v>0.19634334968205916</v>
      </c>
      <c r="T21" s="3">
        <f>VLOOKUP($A21,mfh[[Country ]:[2015]],COLUMN()-11,FALSE)</f>
        <v>0.19499029126213591</v>
      </c>
      <c r="U21" s="3">
        <f>VLOOKUP($A21,mfh[[Country ]:[2015]],COLUMN()-11,FALSE)</f>
        <v>0.19292086987377705</v>
      </c>
      <c r="V21" s="3">
        <f>VLOOKUP($A21,mfh[[Country ]:[2015]],COLUMN()-11,FALSE)</f>
        <v>0.19164936792253479</v>
      </c>
      <c r="W21" s="3">
        <f>VLOOKUP($A21,mfh[[Country ]:[2015]],COLUMN()-11,FALSE)</f>
        <v>0.18966148439216068</v>
      </c>
      <c r="X21" s="3">
        <f>VLOOKUP($A21,mfh[[Country ]:[2015]],COLUMN()-11,FALSE)</f>
        <v>0.18920993607043046</v>
      </c>
      <c r="Y21" s="3">
        <f>VLOOKUP($A21,mfh[[Country ]:[2015]],COLUMN()-11,FALSE)</f>
        <v>0.18921603830041892</v>
      </c>
      <c r="Z21" s="3">
        <f>VLOOKUP($A21,mfh[[Country ]:[2015]],COLUMN()-11,FALSE)</f>
        <v>0.18921367883452186</v>
      </c>
      <c r="AA21" s="3">
        <f>VLOOKUP($A21,mfh[[Country ]:[2015]],COLUMN()-11,FALSE)</f>
        <v>0.18921168541404143</v>
      </c>
      <c r="AB21" s="57">
        <f t="shared" si="20"/>
        <v>0.18921168541404143</v>
      </c>
      <c r="AC21" s="57">
        <f t="shared" si="21"/>
        <v>0.18921168541404143</v>
      </c>
      <c r="AD21" s="57">
        <f t="shared" si="21"/>
        <v>0.18921168541404143</v>
      </c>
      <c r="AE21" s="57">
        <f t="shared" si="21"/>
        <v>0.18921168541404143</v>
      </c>
      <c r="AF21" s="57">
        <f t="shared" si="21"/>
        <v>0.18921168541404143</v>
      </c>
      <c r="AG21" s="57">
        <f t="shared" si="21"/>
        <v>0.18921168541404143</v>
      </c>
      <c r="AH21" s="57">
        <f t="shared" si="21"/>
        <v>0.18921168541404143</v>
      </c>
      <c r="AI21" s="57">
        <f t="shared" si="21"/>
        <v>0.18921168541404143</v>
      </c>
      <c r="AJ21" s="57">
        <f t="shared" si="21"/>
        <v>0.18921168541404143</v>
      </c>
      <c r="AK21" s="57">
        <f t="shared" si="21"/>
        <v>0.18921168541404143</v>
      </c>
      <c r="AL21" s="57">
        <f t="shared" si="21"/>
        <v>0.18921168541404143</v>
      </c>
      <c r="AM21" s="57">
        <f t="shared" si="21"/>
        <v>0.18921168541404143</v>
      </c>
      <c r="AN21" s="57">
        <f t="shared" si="21"/>
        <v>0.18921168541404143</v>
      </c>
      <c r="AO21" s="57">
        <f t="shared" si="21"/>
        <v>0.18921168541404143</v>
      </c>
      <c r="AP21" s="57">
        <f t="shared" si="21"/>
        <v>0.18921168541404143</v>
      </c>
      <c r="AQ21" s="57">
        <f t="shared" si="21"/>
        <v>0.18921168541404143</v>
      </c>
      <c r="AR21" s="57">
        <f t="shared" si="21"/>
        <v>0.18921168541404143</v>
      </c>
      <c r="AS21" s="57">
        <f t="shared" si="29"/>
        <v>0.18921168541404143</v>
      </c>
      <c r="AT21" s="57">
        <f t="shared" si="29"/>
        <v>0.18921168541404143</v>
      </c>
      <c r="AU21" s="57">
        <f t="shared" si="29"/>
        <v>0.18921168541404143</v>
      </c>
      <c r="AV21" s="57">
        <f t="shared" si="29"/>
        <v>0.18921168541404143</v>
      </c>
      <c r="AW21" s="57">
        <f t="shared" si="29"/>
        <v>0.18921168541404143</v>
      </c>
      <c r="AX21" s="57">
        <f t="shared" si="29"/>
        <v>0.18921168541404143</v>
      </c>
      <c r="AY21" s="57">
        <f t="shared" si="29"/>
        <v>0.18921168541404143</v>
      </c>
      <c r="AZ21" s="57">
        <f t="shared" si="29"/>
        <v>0.18921168541404143</v>
      </c>
      <c r="BA21" s="57">
        <f t="shared" si="29"/>
        <v>0.18921168541404143</v>
      </c>
      <c r="BB21" s="57">
        <f t="shared" si="29"/>
        <v>0.18921168541404143</v>
      </c>
      <c r="BC21" s="57">
        <f t="shared" si="29"/>
        <v>0.18921168541404143</v>
      </c>
      <c r="BD21" s="57">
        <f t="shared" si="29"/>
        <v>0.18921168541404143</v>
      </c>
      <c r="BE21" s="57">
        <f t="shared" si="29"/>
        <v>0.18921168541404143</v>
      </c>
      <c r="BF21" s="57">
        <f t="shared" si="29"/>
        <v>0.18921168541404143</v>
      </c>
      <c r="BG21" s="57">
        <f t="shared" si="29"/>
        <v>0.18921168541404143</v>
      </c>
      <c r="BH21" s="57">
        <f t="shared" si="29"/>
        <v>0.18921168541404143</v>
      </c>
      <c r="BI21" s="57">
        <f t="shared" si="27"/>
        <v>0.18921168541404143</v>
      </c>
      <c r="BJ21" s="57">
        <f t="shared" si="27"/>
        <v>0.18921168541404143</v>
      </c>
      <c r="BK21" s="57">
        <f t="shared" si="27"/>
        <v>0.18921168541404143</v>
      </c>
    </row>
    <row r="22" spans="1:63" x14ac:dyDescent="0.25">
      <c r="A22" s="2" t="s">
        <v>12</v>
      </c>
      <c r="B22" t="s">
        <v>3</v>
      </c>
      <c r="C22" s="57">
        <f t="shared" ref="C22:R24" si="35">D22</f>
        <v>0.67213603078068751</v>
      </c>
      <c r="D22" s="57">
        <f t="shared" si="35"/>
        <v>0.67213603078068751</v>
      </c>
      <c r="E22" s="57">
        <f t="shared" si="35"/>
        <v>0.67213603078068751</v>
      </c>
      <c r="F22" s="57">
        <f t="shared" si="35"/>
        <v>0.67213603078068751</v>
      </c>
      <c r="G22" s="57">
        <f t="shared" si="35"/>
        <v>0.67213603078068751</v>
      </c>
      <c r="H22" s="57">
        <f t="shared" si="35"/>
        <v>0.67213603078068751</v>
      </c>
      <c r="I22" s="57">
        <f t="shared" si="35"/>
        <v>0.67213603078068751</v>
      </c>
      <c r="J22" s="57">
        <f t="shared" si="35"/>
        <v>0.67213603078068751</v>
      </c>
      <c r="K22" s="57">
        <f t="shared" si="35"/>
        <v>0.67213603078068751</v>
      </c>
      <c r="L22" s="57">
        <f t="shared" si="35"/>
        <v>0.67213603078068751</v>
      </c>
      <c r="M22" s="57">
        <f t="shared" si="35"/>
        <v>0.67213603078068751</v>
      </c>
      <c r="N22" s="3">
        <f>VLOOKUP($A22,mfh[[Country ]:[2015]],COLUMN()-11,FALSE)</f>
        <v>0.67213603078068751</v>
      </c>
      <c r="O22" s="3">
        <f>VLOOKUP($A22,mfh[[Country ]:[2015]],COLUMN()-11,FALSE)</f>
        <v>0.68148628723090532</v>
      </c>
      <c r="P22" s="3">
        <f>VLOOKUP($A22,mfh[[Country ]:[2015]],COLUMN()-11,FALSE)</f>
        <v>0.6770477421737926</v>
      </c>
      <c r="Q22" s="3">
        <f>VLOOKUP($A22,mfh[[Country ]:[2015]],COLUMN()-11,FALSE)</f>
        <v>0.67482581382067386</v>
      </c>
      <c r="R22" s="3">
        <f>VLOOKUP($A22,mfh[[Country ]:[2015]],COLUMN()-11,FALSE)</f>
        <v>0.67283573994983392</v>
      </c>
      <c r="S22" s="3">
        <f>VLOOKUP($A22,mfh[[Country ]:[2015]],COLUMN()-11,FALSE)</f>
        <v>0.67140367341466689</v>
      </c>
      <c r="T22" s="3">
        <f>VLOOKUP($A22,mfh[[Country ]:[2015]],COLUMN()-11,FALSE)</f>
        <v>0.66941939182782417</v>
      </c>
      <c r="U22" s="3">
        <f>VLOOKUP($A22,mfh[[Country ]:[2015]],COLUMN()-11,FALSE)</f>
        <v>0.66941450468504571</v>
      </c>
      <c r="V22" s="3">
        <f>VLOOKUP($A22,mfh[[Country ]:[2015]],COLUMN()-11,FALSE)</f>
        <v>0.66941417329551511</v>
      </c>
      <c r="W22" s="3">
        <f>VLOOKUP($A22,mfh[[Country ]:[2015]],COLUMN()-11,FALSE)</f>
        <v>0.66941512301310224</v>
      </c>
      <c r="X22" s="3">
        <f>VLOOKUP($A22,mfh[[Country ]:[2015]],COLUMN()-11,FALSE)</f>
        <v>0.66941738222443004</v>
      </c>
      <c r="Y22" s="3">
        <f>VLOOKUP($A22,mfh[[Country ]:[2015]],COLUMN()-11,FALSE)</f>
        <v>0.66941933675665399</v>
      </c>
      <c r="Z22" s="3">
        <f>VLOOKUP($A22,mfh[[Country ]:[2015]],COLUMN()-11,FALSE)</f>
        <v>0.66941520352339379</v>
      </c>
      <c r="AA22" s="3">
        <f>VLOOKUP($A22,mfh[[Country ]:[2015]],COLUMN()-11,FALSE)</f>
        <v>0.66941803262750588</v>
      </c>
      <c r="AB22" s="57">
        <f t="shared" si="20"/>
        <v>0.66941803262750588</v>
      </c>
      <c r="AC22" s="57">
        <f t="shared" si="21"/>
        <v>0.66941803262750588</v>
      </c>
      <c r="AD22" s="57">
        <f t="shared" si="21"/>
        <v>0.66941803262750588</v>
      </c>
      <c r="AE22" s="57">
        <f t="shared" si="21"/>
        <v>0.66941803262750588</v>
      </c>
      <c r="AF22" s="57">
        <f t="shared" si="21"/>
        <v>0.66941803262750588</v>
      </c>
      <c r="AG22" s="57">
        <f t="shared" si="21"/>
        <v>0.66941803262750588</v>
      </c>
      <c r="AH22" s="57">
        <f t="shared" si="21"/>
        <v>0.66941803262750588</v>
      </c>
      <c r="AI22" s="57">
        <f t="shared" si="21"/>
        <v>0.66941803262750588</v>
      </c>
      <c r="AJ22" s="57">
        <f t="shared" si="21"/>
        <v>0.66941803262750588</v>
      </c>
      <c r="AK22" s="57">
        <f t="shared" si="21"/>
        <v>0.66941803262750588</v>
      </c>
      <c r="AL22" s="57">
        <f t="shared" si="21"/>
        <v>0.66941803262750588</v>
      </c>
      <c r="AM22" s="57">
        <f t="shared" si="21"/>
        <v>0.66941803262750588</v>
      </c>
      <c r="AN22" s="57">
        <f t="shared" si="21"/>
        <v>0.66941803262750588</v>
      </c>
      <c r="AO22" s="57">
        <f t="shared" si="21"/>
        <v>0.66941803262750588</v>
      </c>
      <c r="AP22" s="57">
        <f t="shared" si="21"/>
        <v>0.66941803262750588</v>
      </c>
      <c r="AQ22" s="57">
        <f t="shared" si="21"/>
        <v>0.66941803262750588</v>
      </c>
      <c r="AR22" s="57">
        <f t="shared" si="21"/>
        <v>0.66941803262750588</v>
      </c>
      <c r="AS22" s="57">
        <f t="shared" si="29"/>
        <v>0.66941803262750588</v>
      </c>
      <c r="AT22" s="57">
        <f t="shared" si="29"/>
        <v>0.66941803262750588</v>
      </c>
      <c r="AU22" s="57">
        <f t="shared" si="29"/>
        <v>0.66941803262750588</v>
      </c>
      <c r="AV22" s="57">
        <f t="shared" si="29"/>
        <v>0.66941803262750588</v>
      </c>
      <c r="AW22" s="57">
        <f t="shared" si="29"/>
        <v>0.66941803262750588</v>
      </c>
      <c r="AX22" s="57">
        <f t="shared" si="29"/>
        <v>0.66941803262750588</v>
      </c>
      <c r="AY22" s="57">
        <f t="shared" si="29"/>
        <v>0.66941803262750588</v>
      </c>
      <c r="AZ22" s="57">
        <f t="shared" si="29"/>
        <v>0.66941803262750588</v>
      </c>
      <c r="BA22" s="57">
        <f t="shared" si="29"/>
        <v>0.66941803262750588</v>
      </c>
      <c r="BB22" s="57">
        <f t="shared" si="29"/>
        <v>0.66941803262750588</v>
      </c>
      <c r="BC22" s="57">
        <f t="shared" si="29"/>
        <v>0.66941803262750588</v>
      </c>
      <c r="BD22" s="57">
        <f t="shared" si="29"/>
        <v>0.66941803262750588</v>
      </c>
      <c r="BE22" s="57">
        <f t="shared" si="29"/>
        <v>0.66941803262750588</v>
      </c>
      <c r="BF22" s="57">
        <f t="shared" si="29"/>
        <v>0.66941803262750588</v>
      </c>
      <c r="BG22" s="57">
        <f t="shared" si="29"/>
        <v>0.66941803262750588</v>
      </c>
      <c r="BH22" s="57">
        <f t="shared" si="29"/>
        <v>0.66941803262750588</v>
      </c>
      <c r="BI22" s="57">
        <f t="shared" si="27"/>
        <v>0.66941803262750588</v>
      </c>
      <c r="BJ22" s="57">
        <f t="shared" si="27"/>
        <v>0.66941803262750588</v>
      </c>
      <c r="BK22" s="57">
        <f t="shared" si="27"/>
        <v>0.66941803262750588</v>
      </c>
    </row>
    <row r="23" spans="1:63" x14ac:dyDescent="0.25">
      <c r="A23" s="2" t="s">
        <v>14</v>
      </c>
      <c r="B23" t="s">
        <v>3</v>
      </c>
      <c r="C23" s="57">
        <f t="shared" ref="C23:L23" si="36">D23</f>
        <v>0.3668112952557081</v>
      </c>
      <c r="D23" s="57">
        <f t="shared" si="36"/>
        <v>0.3668112952557081</v>
      </c>
      <c r="E23" s="57">
        <f t="shared" si="36"/>
        <v>0.3668112952557081</v>
      </c>
      <c r="F23" s="57">
        <f t="shared" si="36"/>
        <v>0.3668112952557081</v>
      </c>
      <c r="G23" s="57">
        <f t="shared" si="36"/>
        <v>0.3668112952557081</v>
      </c>
      <c r="H23" s="57">
        <f t="shared" si="36"/>
        <v>0.3668112952557081</v>
      </c>
      <c r="I23" s="57">
        <f t="shared" si="36"/>
        <v>0.3668112952557081</v>
      </c>
      <c r="J23" s="57">
        <f t="shared" si="36"/>
        <v>0.3668112952557081</v>
      </c>
      <c r="K23" s="57">
        <f t="shared" si="36"/>
        <v>0.3668112952557081</v>
      </c>
      <c r="L23" s="57">
        <f t="shared" si="36"/>
        <v>0.3668112952557081</v>
      </c>
      <c r="M23" s="57">
        <f t="shared" si="35"/>
        <v>0.3668112952557081</v>
      </c>
      <c r="N23" s="57">
        <f t="shared" si="35"/>
        <v>0.3668112952557081</v>
      </c>
      <c r="O23" s="57">
        <f t="shared" si="35"/>
        <v>0.3668112952557081</v>
      </c>
      <c r="P23" s="57">
        <f t="shared" si="35"/>
        <v>0.3668112952557081</v>
      </c>
      <c r="Q23" s="57">
        <f t="shared" si="35"/>
        <v>0.3668112952557081</v>
      </c>
      <c r="R23" s="57">
        <f t="shared" si="35"/>
        <v>0.3668112952557081</v>
      </c>
      <c r="S23" s="57">
        <f t="shared" ref="S23:V23" si="37">T23</f>
        <v>0.3668112952557081</v>
      </c>
      <c r="T23" s="57">
        <f t="shared" si="37"/>
        <v>0.3668112952557081</v>
      </c>
      <c r="U23" s="57">
        <f t="shared" si="37"/>
        <v>0.3668112952557081</v>
      </c>
      <c r="V23" s="57">
        <f t="shared" si="37"/>
        <v>0.3668112952557081</v>
      </c>
      <c r="W23" s="3">
        <f>VLOOKUP($A23,mfh[[Country ]:[2015]],COLUMN()-11,FALSE)</f>
        <v>0.3668112952557081</v>
      </c>
      <c r="X23" s="3">
        <f>VLOOKUP($A23,mfh[[Country ]:[2015]],COLUMN()-11,FALSE)</f>
        <v>0.36679952354773682</v>
      </c>
      <c r="Y23" s="3">
        <f>VLOOKUP($A23,mfh[[Country ]:[2015]],COLUMN()-11,FALSE)</f>
        <v>0.36680530343068546</v>
      </c>
      <c r="Z23" s="3">
        <f>VLOOKUP($A23,mfh[[Country ]:[2015]],COLUMN()-11,FALSE)</f>
        <v>0.36680763515830378</v>
      </c>
      <c r="AA23" s="3">
        <f>VLOOKUP($A23,mfh[[Country ]:[2015]],COLUMN()-11,FALSE)</f>
        <v>0.36680086300851883</v>
      </c>
      <c r="AB23" s="57">
        <f t="shared" si="20"/>
        <v>0.36680086300851883</v>
      </c>
      <c r="AC23" s="57">
        <f t="shared" si="21"/>
        <v>0.36680086300851883</v>
      </c>
      <c r="AD23" s="57">
        <f t="shared" si="21"/>
        <v>0.36680086300851883</v>
      </c>
      <c r="AE23" s="57">
        <f t="shared" si="21"/>
        <v>0.36680086300851883</v>
      </c>
      <c r="AF23" s="57">
        <f t="shared" si="21"/>
        <v>0.36680086300851883</v>
      </c>
      <c r="AG23" s="57">
        <f t="shared" si="21"/>
        <v>0.36680086300851883</v>
      </c>
      <c r="AH23" s="57">
        <f t="shared" si="21"/>
        <v>0.36680086300851883</v>
      </c>
      <c r="AI23" s="57">
        <f t="shared" si="21"/>
        <v>0.36680086300851883</v>
      </c>
      <c r="AJ23" s="57">
        <f t="shared" si="21"/>
        <v>0.36680086300851883</v>
      </c>
      <c r="AK23" s="57">
        <f t="shared" si="21"/>
        <v>0.36680086300851883</v>
      </c>
      <c r="AL23" s="57">
        <f t="shared" si="21"/>
        <v>0.36680086300851883</v>
      </c>
      <c r="AM23" s="57">
        <f t="shared" si="21"/>
        <v>0.36680086300851883</v>
      </c>
      <c r="AN23" s="57">
        <f t="shared" si="21"/>
        <v>0.36680086300851883</v>
      </c>
      <c r="AO23" s="57">
        <f t="shared" si="21"/>
        <v>0.36680086300851883</v>
      </c>
      <c r="AP23" s="57">
        <f t="shared" si="21"/>
        <v>0.36680086300851883</v>
      </c>
      <c r="AQ23" s="57">
        <f t="shared" si="21"/>
        <v>0.36680086300851883</v>
      </c>
      <c r="AR23" s="57">
        <f t="shared" si="21"/>
        <v>0.36680086300851883</v>
      </c>
      <c r="AS23" s="57">
        <f t="shared" si="29"/>
        <v>0.36680086300851883</v>
      </c>
      <c r="AT23" s="57">
        <f t="shared" si="29"/>
        <v>0.36680086300851883</v>
      </c>
      <c r="AU23" s="57">
        <f t="shared" si="29"/>
        <v>0.36680086300851883</v>
      </c>
      <c r="AV23" s="57">
        <f t="shared" si="29"/>
        <v>0.36680086300851883</v>
      </c>
      <c r="AW23" s="57">
        <f t="shared" si="29"/>
        <v>0.36680086300851883</v>
      </c>
      <c r="AX23" s="57">
        <f t="shared" si="29"/>
        <v>0.36680086300851883</v>
      </c>
      <c r="AY23" s="57">
        <f t="shared" si="29"/>
        <v>0.36680086300851883</v>
      </c>
      <c r="AZ23" s="57">
        <f t="shared" si="29"/>
        <v>0.36680086300851883</v>
      </c>
      <c r="BA23" s="57">
        <f t="shared" si="29"/>
        <v>0.36680086300851883</v>
      </c>
      <c r="BB23" s="57">
        <f t="shared" si="29"/>
        <v>0.36680086300851883</v>
      </c>
      <c r="BC23" s="57">
        <f t="shared" si="29"/>
        <v>0.36680086300851883</v>
      </c>
      <c r="BD23" s="57">
        <f t="shared" si="29"/>
        <v>0.36680086300851883</v>
      </c>
      <c r="BE23" s="57">
        <f t="shared" si="29"/>
        <v>0.36680086300851883</v>
      </c>
      <c r="BF23" s="57">
        <f t="shared" si="29"/>
        <v>0.36680086300851883</v>
      </c>
      <c r="BG23" s="57">
        <f t="shared" si="29"/>
        <v>0.36680086300851883</v>
      </c>
      <c r="BH23" s="57">
        <f t="shared" si="29"/>
        <v>0.36680086300851883</v>
      </c>
      <c r="BI23" s="57">
        <f t="shared" si="27"/>
        <v>0.36680086300851883</v>
      </c>
      <c r="BJ23" s="57">
        <f t="shared" si="27"/>
        <v>0.36680086300851883</v>
      </c>
      <c r="BK23" s="57">
        <f t="shared" si="27"/>
        <v>0.36680086300851883</v>
      </c>
    </row>
    <row r="24" spans="1:63" x14ac:dyDescent="0.25">
      <c r="A24" s="2" t="s">
        <v>13</v>
      </c>
      <c r="B24" t="s">
        <v>3</v>
      </c>
      <c r="C24" s="57">
        <f t="shared" ref="C24:L24" si="38">D24</f>
        <v>0.40189650701929841</v>
      </c>
      <c r="D24" s="57">
        <f t="shared" si="38"/>
        <v>0.40189650701929841</v>
      </c>
      <c r="E24" s="57">
        <f t="shared" si="38"/>
        <v>0.40189650701929841</v>
      </c>
      <c r="F24" s="57">
        <f t="shared" si="38"/>
        <v>0.40189650701929841</v>
      </c>
      <c r="G24" s="57">
        <f t="shared" si="38"/>
        <v>0.40189650701929841</v>
      </c>
      <c r="H24" s="57">
        <f t="shared" si="38"/>
        <v>0.40189650701929841</v>
      </c>
      <c r="I24" s="57">
        <f t="shared" si="38"/>
        <v>0.40189650701929841</v>
      </c>
      <c r="J24" s="57">
        <f t="shared" si="38"/>
        <v>0.40189650701929841</v>
      </c>
      <c r="K24" s="57">
        <f t="shared" si="38"/>
        <v>0.40189650701929841</v>
      </c>
      <c r="L24" s="57">
        <f t="shared" si="38"/>
        <v>0.40189650701929841</v>
      </c>
      <c r="M24" s="57">
        <f t="shared" si="35"/>
        <v>0.40189650701929841</v>
      </c>
      <c r="N24" s="57">
        <f t="shared" si="35"/>
        <v>0.40189650701929841</v>
      </c>
      <c r="O24" s="3">
        <f>VLOOKUP($A24,mfh[[Country ]:[2015]],COLUMN()-11,FALSE)</f>
        <v>0.40189650701929841</v>
      </c>
      <c r="P24" s="3">
        <f>VLOOKUP($A24,mfh[[Country ]:[2015]],COLUMN()-11,FALSE)</f>
        <v>0.39986022731452531</v>
      </c>
      <c r="Q24" s="3">
        <f>VLOOKUP($A24,mfh[[Country ]:[2015]],COLUMN()-11,FALSE)</f>
        <v>0.39743730150038331</v>
      </c>
      <c r="R24" s="3">
        <f>VLOOKUP($A24,mfh[[Country ]:[2015]],COLUMN()-11,FALSE)</f>
        <v>0.39470730912645258</v>
      </c>
      <c r="S24" s="3">
        <f>VLOOKUP($A24,mfh[[Country ]:[2015]],COLUMN()-11,FALSE)</f>
        <v>0.3912622751057272</v>
      </c>
      <c r="T24" s="3">
        <f>VLOOKUP($A24,mfh[[Country ]:[2015]],COLUMN()-11,FALSE)</f>
        <v>0.38694036453725</v>
      </c>
      <c r="U24" s="3">
        <f>VLOOKUP($A24,mfh[[Country ]:[2015]],COLUMN()-11,FALSE)</f>
        <v>0.38140992167101828</v>
      </c>
      <c r="V24" s="3">
        <f>VLOOKUP($A24,mfh[[Country ]:[2015]],COLUMN()-11,FALSE)</f>
        <v>0.37644880323708935</v>
      </c>
      <c r="W24" s="3">
        <f>VLOOKUP($A24,mfh[[Country ]:[2015]],COLUMN()-11,FALSE)</f>
        <v>0.37208829902491874</v>
      </c>
      <c r="X24" s="3">
        <f>VLOOKUP($A24,mfh[[Country ]:[2015]],COLUMN()-11,FALSE)</f>
        <v>0.36703142254793691</v>
      </c>
      <c r="Y24" s="3">
        <f>VLOOKUP($A24,mfh[[Country ]:[2015]],COLUMN()-11,FALSE)</f>
        <v>0.36705327174238145</v>
      </c>
      <c r="Z24" s="3">
        <f>VLOOKUP($A24,mfh[[Country ]:[2015]],COLUMN()-11,FALSE)</f>
        <v>0.36703246155868047</v>
      </c>
      <c r="AA24" s="3">
        <f>VLOOKUP($A24,mfh[[Country ]:[2015]],COLUMN()-11,FALSE)</f>
        <v>0.36704545454545456</v>
      </c>
      <c r="AB24" s="57">
        <f t="shared" si="20"/>
        <v>0.36704545454545456</v>
      </c>
      <c r="AC24" s="57">
        <f t="shared" si="21"/>
        <v>0.36704545454545456</v>
      </c>
      <c r="AD24" s="57">
        <f t="shared" si="21"/>
        <v>0.36704545454545456</v>
      </c>
      <c r="AE24" s="57">
        <f t="shared" si="21"/>
        <v>0.36704545454545456</v>
      </c>
      <c r="AF24" s="57">
        <f t="shared" si="21"/>
        <v>0.36704545454545456</v>
      </c>
      <c r="AG24" s="57">
        <f t="shared" si="21"/>
        <v>0.36704545454545456</v>
      </c>
      <c r="AH24" s="57">
        <f t="shared" si="21"/>
        <v>0.36704545454545456</v>
      </c>
      <c r="AI24" s="57">
        <f t="shared" si="21"/>
        <v>0.36704545454545456</v>
      </c>
      <c r="AJ24" s="57">
        <f t="shared" si="21"/>
        <v>0.36704545454545456</v>
      </c>
      <c r="AK24" s="57">
        <f t="shared" si="21"/>
        <v>0.36704545454545456</v>
      </c>
      <c r="AL24" s="57">
        <f t="shared" si="21"/>
        <v>0.36704545454545456</v>
      </c>
      <c r="AM24" s="57">
        <f t="shared" si="21"/>
        <v>0.36704545454545456</v>
      </c>
      <c r="AN24" s="57">
        <f t="shared" si="21"/>
        <v>0.36704545454545456</v>
      </c>
      <c r="AO24" s="57">
        <f t="shared" si="21"/>
        <v>0.36704545454545456</v>
      </c>
      <c r="AP24" s="57">
        <f t="shared" si="21"/>
        <v>0.36704545454545456</v>
      </c>
      <c r="AQ24" s="57">
        <f t="shared" si="21"/>
        <v>0.36704545454545456</v>
      </c>
      <c r="AR24" s="57">
        <f t="shared" si="21"/>
        <v>0.36704545454545456</v>
      </c>
      <c r="AS24" s="57">
        <f t="shared" si="29"/>
        <v>0.36704545454545456</v>
      </c>
      <c r="AT24" s="57">
        <f t="shared" si="29"/>
        <v>0.36704545454545456</v>
      </c>
      <c r="AU24" s="57">
        <f t="shared" si="29"/>
        <v>0.36704545454545456</v>
      </c>
      <c r="AV24" s="57">
        <f t="shared" si="29"/>
        <v>0.36704545454545456</v>
      </c>
      <c r="AW24" s="57">
        <f t="shared" si="29"/>
        <v>0.36704545454545456</v>
      </c>
      <c r="AX24" s="57">
        <f t="shared" si="29"/>
        <v>0.36704545454545456</v>
      </c>
      <c r="AY24" s="57">
        <f t="shared" si="29"/>
        <v>0.36704545454545456</v>
      </c>
      <c r="AZ24" s="57">
        <f t="shared" si="29"/>
        <v>0.36704545454545456</v>
      </c>
      <c r="BA24" s="57">
        <f t="shared" si="29"/>
        <v>0.36704545454545456</v>
      </c>
      <c r="BB24" s="57">
        <f t="shared" si="29"/>
        <v>0.36704545454545456</v>
      </c>
      <c r="BC24" s="57">
        <f t="shared" si="29"/>
        <v>0.36704545454545456</v>
      </c>
      <c r="BD24" s="57">
        <f t="shared" si="29"/>
        <v>0.36704545454545456</v>
      </c>
      <c r="BE24" s="57">
        <f t="shared" si="29"/>
        <v>0.36704545454545456</v>
      </c>
      <c r="BF24" s="57">
        <f t="shared" si="29"/>
        <v>0.36704545454545456</v>
      </c>
      <c r="BG24" s="57">
        <f t="shared" si="29"/>
        <v>0.36704545454545456</v>
      </c>
      <c r="BH24" s="57">
        <f t="shared" si="29"/>
        <v>0.36704545454545456</v>
      </c>
      <c r="BI24" s="57">
        <f t="shared" si="27"/>
        <v>0.36704545454545456</v>
      </c>
      <c r="BJ24" s="57">
        <f t="shared" si="27"/>
        <v>0.36704545454545456</v>
      </c>
      <c r="BK24" s="57">
        <f t="shared" si="27"/>
        <v>0.36704545454545456</v>
      </c>
    </row>
    <row r="25" spans="1:63" x14ac:dyDescent="0.25">
      <c r="A25" s="2" t="s">
        <v>18</v>
      </c>
      <c r="B25" t="s">
        <v>3</v>
      </c>
      <c r="C25" s="57">
        <f t="shared" ref="C25:L25" si="39">D25</f>
        <v>0.39638304180254968</v>
      </c>
      <c r="D25" s="57">
        <f t="shared" si="39"/>
        <v>0.39638304180254968</v>
      </c>
      <c r="E25" s="57">
        <f t="shared" si="39"/>
        <v>0.39638304180254968</v>
      </c>
      <c r="F25" s="57">
        <f t="shared" si="39"/>
        <v>0.39638304180254968</v>
      </c>
      <c r="G25" s="57">
        <f t="shared" si="39"/>
        <v>0.39638304180254968</v>
      </c>
      <c r="H25" s="57">
        <f t="shared" si="39"/>
        <v>0.39638304180254968</v>
      </c>
      <c r="I25" s="57">
        <f t="shared" si="39"/>
        <v>0.39638304180254968</v>
      </c>
      <c r="J25" s="57">
        <f t="shared" si="39"/>
        <v>0.39638304180254968</v>
      </c>
      <c r="K25" s="57">
        <f t="shared" si="39"/>
        <v>0.39638304180254968</v>
      </c>
      <c r="L25" s="57">
        <f t="shared" si="39"/>
        <v>0.39638304180254968</v>
      </c>
      <c r="M25" s="3">
        <f>VLOOKUP($A25,mfh[[Country ]:[2015]],COLUMN()-11,FALSE)</f>
        <v>0.39638304180254968</v>
      </c>
      <c r="N25" s="3">
        <f>VLOOKUP($A25,mfh[[Country ]:[2015]],COLUMN()-11,FALSE)</f>
        <v>0.39479752125666523</v>
      </c>
      <c r="O25" s="3">
        <f>VLOOKUP($A25,mfh[[Country ]:[2015]],COLUMN()-11,FALSE)</f>
        <v>0.38745255317625155</v>
      </c>
      <c r="P25" s="3">
        <f>VLOOKUP($A25,mfh[[Country ]:[2015]],COLUMN()-11,FALSE)</f>
        <v>0.38317493840197109</v>
      </c>
      <c r="Q25" s="3">
        <f>VLOOKUP($A25,mfh[[Country ]:[2015]],COLUMN()-11,FALSE)</f>
        <v>0.3832444569183272</v>
      </c>
      <c r="R25" s="3">
        <f>VLOOKUP($A25,mfh[[Country ]:[2015]],COLUMN()-11,FALSE)</f>
        <v>0.38485187255449971</v>
      </c>
      <c r="S25" s="3">
        <f>VLOOKUP($A25,mfh[[Country ]:[2015]],COLUMN()-11,FALSE)</f>
        <v>0.38519858106698196</v>
      </c>
      <c r="T25" s="3">
        <f>VLOOKUP($A25,mfh[[Country ]:[2015]],COLUMN()-11,FALSE)</f>
        <v>0.38438666851057945</v>
      </c>
      <c r="U25" s="3">
        <f>VLOOKUP($A25,mfh[[Country ]:[2015]],COLUMN()-11,FALSE)</f>
        <v>0.38392001095740313</v>
      </c>
      <c r="V25" s="3">
        <f>VLOOKUP($A25,mfh[[Country ]:[2015]],COLUMN()-11,FALSE)</f>
        <v>0.38384798099762468</v>
      </c>
      <c r="W25" s="3">
        <f>VLOOKUP($A25,mfh[[Country ]:[2015]],COLUMN()-11,FALSE)</f>
        <v>0.38351640946155402</v>
      </c>
      <c r="X25" s="3">
        <f>VLOOKUP($A25,mfh[[Country ]:[2015]],COLUMN()-11,FALSE)</f>
        <v>0.38366520418494771</v>
      </c>
      <c r="Y25" s="3">
        <f>VLOOKUP($A25,mfh[[Country ]:[2015]],COLUMN()-11,FALSE)</f>
        <v>0.38324600295579736</v>
      </c>
      <c r="Z25" s="3">
        <f>VLOOKUP($A25,mfh[[Country ]:[2015]],COLUMN()-11,FALSE)</f>
        <v>0.38250635281530021</v>
      </c>
      <c r="AA25" s="3">
        <f>VLOOKUP($A25,mfh[[Country ]:[2015]],COLUMN()-11,FALSE)</f>
        <v>0.38243512974051896</v>
      </c>
      <c r="AB25" s="57">
        <f t="shared" si="20"/>
        <v>0.38243512974051896</v>
      </c>
      <c r="AC25" s="57">
        <f t="shared" si="21"/>
        <v>0.38243512974051896</v>
      </c>
      <c r="AD25" s="57">
        <f t="shared" si="21"/>
        <v>0.38243512974051896</v>
      </c>
      <c r="AE25" s="57">
        <f t="shared" si="21"/>
        <v>0.38243512974051896</v>
      </c>
      <c r="AF25" s="57">
        <f t="shared" si="21"/>
        <v>0.38243512974051896</v>
      </c>
      <c r="AG25" s="57">
        <f t="shared" si="21"/>
        <v>0.38243512974051896</v>
      </c>
      <c r="AH25" s="57">
        <f t="shared" si="21"/>
        <v>0.38243512974051896</v>
      </c>
      <c r="AI25" s="57">
        <f t="shared" si="21"/>
        <v>0.38243512974051896</v>
      </c>
      <c r="AJ25" s="57">
        <f t="shared" si="21"/>
        <v>0.38243512974051896</v>
      </c>
      <c r="AK25" s="57">
        <f t="shared" si="21"/>
        <v>0.38243512974051896</v>
      </c>
      <c r="AL25" s="57">
        <f t="shared" si="21"/>
        <v>0.38243512974051896</v>
      </c>
      <c r="AM25" s="57">
        <f t="shared" si="21"/>
        <v>0.38243512974051896</v>
      </c>
      <c r="AN25" s="57">
        <f t="shared" si="21"/>
        <v>0.38243512974051896</v>
      </c>
      <c r="AO25" s="57">
        <f t="shared" si="21"/>
        <v>0.38243512974051896</v>
      </c>
      <c r="AP25" s="57">
        <f t="shared" si="21"/>
        <v>0.38243512974051896</v>
      </c>
      <c r="AQ25" s="57">
        <f t="shared" si="21"/>
        <v>0.38243512974051896</v>
      </c>
      <c r="AR25" s="57">
        <f t="shared" si="21"/>
        <v>0.38243512974051896</v>
      </c>
      <c r="AS25" s="57">
        <f t="shared" si="29"/>
        <v>0.38243512974051896</v>
      </c>
      <c r="AT25" s="57">
        <f t="shared" si="29"/>
        <v>0.38243512974051896</v>
      </c>
      <c r="AU25" s="57">
        <f t="shared" si="29"/>
        <v>0.38243512974051896</v>
      </c>
      <c r="AV25" s="57">
        <f t="shared" si="29"/>
        <v>0.38243512974051896</v>
      </c>
      <c r="AW25" s="57">
        <f t="shared" si="29"/>
        <v>0.38243512974051896</v>
      </c>
      <c r="AX25" s="57">
        <f t="shared" si="29"/>
        <v>0.38243512974051896</v>
      </c>
      <c r="AY25" s="57">
        <f t="shared" si="29"/>
        <v>0.38243512974051896</v>
      </c>
      <c r="AZ25" s="57">
        <f t="shared" si="29"/>
        <v>0.38243512974051896</v>
      </c>
      <c r="BA25" s="57">
        <f t="shared" si="29"/>
        <v>0.38243512974051896</v>
      </c>
      <c r="BB25" s="57">
        <f t="shared" si="29"/>
        <v>0.38243512974051896</v>
      </c>
      <c r="BC25" s="57">
        <f t="shared" si="29"/>
        <v>0.38243512974051896</v>
      </c>
      <c r="BD25" s="57">
        <f t="shared" si="29"/>
        <v>0.38243512974051896</v>
      </c>
      <c r="BE25" s="57">
        <f t="shared" si="29"/>
        <v>0.38243512974051896</v>
      </c>
      <c r="BF25" s="57">
        <f t="shared" si="29"/>
        <v>0.38243512974051896</v>
      </c>
      <c r="BG25" s="57">
        <f t="shared" si="29"/>
        <v>0.38243512974051896</v>
      </c>
      <c r="BH25" s="57">
        <f t="shared" si="29"/>
        <v>0.38243512974051896</v>
      </c>
      <c r="BI25" s="57">
        <f t="shared" si="27"/>
        <v>0.38243512974051896</v>
      </c>
      <c r="BJ25" s="57">
        <f t="shared" si="27"/>
        <v>0.38243512974051896</v>
      </c>
      <c r="BK25" s="57">
        <f t="shared" si="27"/>
        <v>0.38243512974051896</v>
      </c>
    </row>
    <row r="26" spans="1:63" x14ac:dyDescent="0.25">
      <c r="A26" s="2" t="s">
        <v>8</v>
      </c>
      <c r="B26" t="s">
        <v>3</v>
      </c>
      <c r="C26" s="57">
        <f t="shared" ref="C26:L26" si="40">D26</f>
        <v>0.2262543973338271</v>
      </c>
      <c r="D26" s="57">
        <f t="shared" si="40"/>
        <v>0.2262543973338271</v>
      </c>
      <c r="E26" s="57">
        <f t="shared" si="40"/>
        <v>0.2262543973338271</v>
      </c>
      <c r="F26" s="57">
        <f t="shared" si="40"/>
        <v>0.2262543973338271</v>
      </c>
      <c r="G26" s="57">
        <f t="shared" si="40"/>
        <v>0.2262543973338271</v>
      </c>
      <c r="H26" s="57">
        <f t="shared" si="40"/>
        <v>0.2262543973338271</v>
      </c>
      <c r="I26" s="57">
        <f t="shared" si="40"/>
        <v>0.2262543973338271</v>
      </c>
      <c r="J26" s="57">
        <f t="shared" si="40"/>
        <v>0.2262543973338271</v>
      </c>
      <c r="K26" s="57">
        <f t="shared" si="40"/>
        <v>0.2262543973338271</v>
      </c>
      <c r="L26" s="57">
        <f t="shared" si="40"/>
        <v>0.2262543973338271</v>
      </c>
      <c r="M26" s="3">
        <f>VLOOKUP($A26,mfh[[Country ]:[2015]],COLUMN()-11,FALSE)</f>
        <v>0.2262543973338271</v>
      </c>
      <c r="N26" s="3">
        <f>VLOOKUP($A26,mfh[[Country ]:[2015]],COLUMN()-11,FALSE)</f>
        <v>0.22585356947233887</v>
      </c>
      <c r="O26" s="3">
        <f>VLOOKUP($A26,mfh[[Country ]:[2015]],COLUMN()-11,FALSE)</f>
        <v>0.22584128126687059</v>
      </c>
      <c r="P26" s="3">
        <f>VLOOKUP($A26,mfh[[Country ]:[2015]],COLUMN()-11,FALSE)</f>
        <v>0.22646536412078153</v>
      </c>
      <c r="Q26" s="3">
        <f>VLOOKUP($A26,mfh[[Country ]:[2015]],COLUMN()-11,FALSE)</f>
        <v>0.22676253945983862</v>
      </c>
      <c r="R26" s="3">
        <f>VLOOKUP($A26,mfh[[Country ]:[2015]],COLUMN()-11,FALSE)</f>
        <v>0.22785467128027681</v>
      </c>
      <c r="S26" s="3">
        <f>VLOOKUP($A26,mfh[[Country ]:[2015]],COLUMN()-11,FALSE)</f>
        <v>0.27379935053836946</v>
      </c>
      <c r="T26" s="3">
        <f>VLOOKUP($A26,mfh[[Country ]:[2015]],COLUMN()-11,FALSE)</f>
        <v>0.27486955058071033</v>
      </c>
      <c r="U26" s="3">
        <f>VLOOKUP($A26,mfh[[Country ]:[2015]],COLUMN()-11,FALSE)</f>
        <v>0.27626137303556658</v>
      </c>
      <c r="V26" s="3">
        <f>VLOOKUP($A26,mfh[[Country ]:[2015]],COLUMN()-11,FALSE)</f>
        <v>0.27659227887278059</v>
      </c>
      <c r="W26" s="3">
        <f>VLOOKUP($A26,mfh[[Country ]:[2015]],COLUMN()-11,FALSE)</f>
        <v>0.27532968800257318</v>
      </c>
      <c r="X26" s="3">
        <f>VLOOKUP($A26,mfh[[Country ]:[2015]],COLUMN()-11,FALSE)</f>
        <v>0.2741730279898219</v>
      </c>
      <c r="Y26" s="3">
        <f>VLOOKUP($A26,mfh[[Country ]:[2015]],COLUMN()-11,FALSE)</f>
        <v>0.27254098360655737</v>
      </c>
      <c r="Z26" s="3">
        <f>VLOOKUP($A26,mfh[[Country ]:[2015]],COLUMN()-11,FALSE)</f>
        <v>0.27093441853185157</v>
      </c>
      <c r="AA26" s="3">
        <f>VLOOKUP($A26,mfh[[Country ]:[2015]],COLUMN()-11,FALSE)</f>
        <v>0.27567567567567569</v>
      </c>
      <c r="AB26" s="57">
        <f t="shared" si="20"/>
        <v>0.27567567567567569</v>
      </c>
      <c r="AC26" s="57">
        <f t="shared" si="21"/>
        <v>0.27567567567567569</v>
      </c>
      <c r="AD26" s="57">
        <f t="shared" si="21"/>
        <v>0.27567567567567569</v>
      </c>
      <c r="AE26" s="57">
        <f t="shared" si="21"/>
        <v>0.27567567567567569</v>
      </c>
      <c r="AF26" s="57">
        <f t="shared" si="21"/>
        <v>0.27567567567567569</v>
      </c>
      <c r="AG26" s="57">
        <f t="shared" si="21"/>
        <v>0.27567567567567569</v>
      </c>
      <c r="AH26" s="57">
        <f t="shared" si="21"/>
        <v>0.27567567567567569</v>
      </c>
      <c r="AI26" s="57">
        <f t="shared" si="21"/>
        <v>0.27567567567567569</v>
      </c>
      <c r="AJ26" s="57">
        <f t="shared" si="21"/>
        <v>0.27567567567567569</v>
      </c>
      <c r="AK26" s="57">
        <f t="shared" si="21"/>
        <v>0.27567567567567569</v>
      </c>
      <c r="AL26" s="57">
        <f t="shared" si="21"/>
        <v>0.27567567567567569</v>
      </c>
      <c r="AM26" s="57">
        <f t="shared" si="21"/>
        <v>0.27567567567567569</v>
      </c>
      <c r="AN26" s="57">
        <f t="shared" si="21"/>
        <v>0.27567567567567569</v>
      </c>
      <c r="AO26" s="57">
        <f t="shared" si="21"/>
        <v>0.27567567567567569</v>
      </c>
      <c r="AP26" s="57">
        <f t="shared" si="21"/>
        <v>0.27567567567567569</v>
      </c>
      <c r="AQ26" s="57">
        <f t="shared" si="21"/>
        <v>0.27567567567567569</v>
      </c>
      <c r="AR26" s="57">
        <f t="shared" si="21"/>
        <v>0.27567567567567569</v>
      </c>
      <c r="AS26" s="57">
        <f t="shared" si="29"/>
        <v>0.27567567567567569</v>
      </c>
      <c r="AT26" s="57">
        <f t="shared" si="29"/>
        <v>0.27567567567567569</v>
      </c>
      <c r="AU26" s="57">
        <f t="shared" si="29"/>
        <v>0.27567567567567569</v>
      </c>
      <c r="AV26" s="57">
        <f t="shared" si="29"/>
        <v>0.27567567567567569</v>
      </c>
      <c r="AW26" s="57">
        <f t="shared" si="29"/>
        <v>0.27567567567567569</v>
      </c>
      <c r="AX26" s="57">
        <f t="shared" si="29"/>
        <v>0.27567567567567569</v>
      </c>
      <c r="AY26" s="57">
        <f t="shared" si="29"/>
        <v>0.27567567567567569</v>
      </c>
      <c r="AZ26" s="57">
        <f t="shared" si="29"/>
        <v>0.27567567567567569</v>
      </c>
      <c r="BA26" s="57">
        <f t="shared" si="29"/>
        <v>0.27567567567567569</v>
      </c>
      <c r="BB26" s="57">
        <f t="shared" si="29"/>
        <v>0.27567567567567569</v>
      </c>
      <c r="BC26" s="57">
        <f t="shared" si="29"/>
        <v>0.27567567567567569</v>
      </c>
      <c r="BD26" s="57">
        <f t="shared" si="29"/>
        <v>0.27567567567567569</v>
      </c>
      <c r="BE26" s="57">
        <f t="shared" si="29"/>
        <v>0.27567567567567569</v>
      </c>
      <c r="BF26" s="57">
        <f t="shared" si="29"/>
        <v>0.27567567567567569</v>
      </c>
      <c r="BG26" s="57">
        <f t="shared" si="29"/>
        <v>0.27567567567567569</v>
      </c>
      <c r="BH26" s="57">
        <f t="shared" si="29"/>
        <v>0.27567567567567569</v>
      </c>
      <c r="BI26" s="57">
        <f t="shared" si="27"/>
        <v>0.27567567567567569</v>
      </c>
      <c r="BJ26" s="57">
        <f t="shared" si="27"/>
        <v>0.27567567567567569</v>
      </c>
      <c r="BK26" s="57">
        <f t="shared" si="27"/>
        <v>0.27567567567567569</v>
      </c>
    </row>
    <row r="27" spans="1:63" x14ac:dyDescent="0.25">
      <c r="A27" s="2" t="s">
        <v>28</v>
      </c>
      <c r="B27" t="s">
        <v>3</v>
      </c>
      <c r="C27" s="57">
        <f t="shared" ref="C27:M27" si="41">D27</f>
        <v>0.68913767671577975</v>
      </c>
      <c r="D27" s="57">
        <f t="shared" si="41"/>
        <v>0.68913767671577975</v>
      </c>
      <c r="E27" s="57">
        <f t="shared" si="41"/>
        <v>0.68913767671577975</v>
      </c>
      <c r="F27" s="57">
        <f t="shared" si="41"/>
        <v>0.68913767671577975</v>
      </c>
      <c r="G27" s="57">
        <f t="shared" si="41"/>
        <v>0.68913767671577975</v>
      </c>
      <c r="H27" s="57">
        <f t="shared" si="41"/>
        <v>0.68913767671577975</v>
      </c>
      <c r="I27" s="57">
        <f t="shared" si="41"/>
        <v>0.68913767671577975</v>
      </c>
      <c r="J27" s="57">
        <f t="shared" si="41"/>
        <v>0.68913767671577975</v>
      </c>
      <c r="K27" s="57">
        <f t="shared" si="41"/>
        <v>0.68913767671577975</v>
      </c>
      <c r="L27" s="57">
        <f t="shared" si="41"/>
        <v>0.68913767671577975</v>
      </c>
      <c r="M27" s="57">
        <f t="shared" si="41"/>
        <v>0.68913767671577975</v>
      </c>
      <c r="N27" s="3">
        <f>VLOOKUP($A27,mfh[[Country ]:[2015]],COLUMN()-11,FALSE)</f>
        <v>0.68913767671577975</v>
      </c>
      <c r="O27" s="3">
        <f>VLOOKUP($A27,mfh[[Country ]:[2015]],COLUMN()-11,FALSE)</f>
        <v>0.69121391170677815</v>
      </c>
      <c r="P27" s="3">
        <f>VLOOKUP($A27,mfh[[Country ]:[2015]],COLUMN()-11,FALSE)</f>
        <v>0.69329510603463518</v>
      </c>
      <c r="Q27" s="3">
        <f>VLOOKUP($A27,mfh[[Country ]:[2015]],COLUMN()-11,FALSE)</f>
        <v>0.69537515760573576</v>
      </c>
      <c r="R27" s="3">
        <f>VLOOKUP($A27,mfh[[Country ]:[2015]],COLUMN()-11,FALSE)</f>
        <v>0.69745093779419221</v>
      </c>
      <c r="S27" s="3">
        <f>VLOOKUP($A27,mfh[[Country ]:[2015]],COLUMN()-11,FALSE)</f>
        <v>0.69953190610587179</v>
      </c>
      <c r="T27" s="3">
        <f>VLOOKUP($A27,mfh[[Country ]:[2015]],COLUMN()-11,FALSE)</f>
        <v>0.7016062945961612</v>
      </c>
      <c r="U27" s="3">
        <f>VLOOKUP($A27,mfh[[Country ]:[2015]],COLUMN()-11,FALSE)</f>
        <v>0.70368374931031119</v>
      </c>
      <c r="V27" s="3">
        <f>VLOOKUP($A27,mfh[[Country ]:[2015]],COLUMN()-11,FALSE)</f>
        <v>0.70576477680129446</v>
      </c>
      <c r="W27" s="3">
        <f>VLOOKUP($A27,mfh[[Country ]:[2015]],COLUMN()-11,FALSE)</f>
        <v>0.70784203630918963</v>
      </c>
      <c r="X27" s="57">
        <f t="shared" ref="X27:Z27" si="42">Y27</f>
        <v>0.7078418740849195</v>
      </c>
      <c r="Y27" s="57">
        <f t="shared" si="42"/>
        <v>0.7078418740849195</v>
      </c>
      <c r="Z27" s="57">
        <f t="shared" si="42"/>
        <v>0.7078418740849195</v>
      </c>
      <c r="AA27" s="3">
        <f>VLOOKUP($A27,mfh[[Country ]:[2015]],COLUMN()-11,FALSE)</f>
        <v>0.7078418740849195</v>
      </c>
      <c r="AB27" s="57">
        <f t="shared" si="20"/>
        <v>0.7078418740849195</v>
      </c>
      <c r="AC27" s="57">
        <f t="shared" si="21"/>
        <v>0.7078418740849195</v>
      </c>
      <c r="AD27" s="57">
        <f t="shared" si="21"/>
        <v>0.7078418740849195</v>
      </c>
      <c r="AE27" s="57">
        <f t="shared" si="21"/>
        <v>0.7078418740849195</v>
      </c>
      <c r="AF27" s="57">
        <f t="shared" si="21"/>
        <v>0.7078418740849195</v>
      </c>
      <c r="AG27" s="57">
        <f t="shared" si="21"/>
        <v>0.7078418740849195</v>
      </c>
      <c r="AH27" s="57">
        <f t="shared" si="21"/>
        <v>0.7078418740849195</v>
      </c>
      <c r="AI27" s="57">
        <f t="shared" si="21"/>
        <v>0.7078418740849195</v>
      </c>
      <c r="AJ27" s="57">
        <f t="shared" si="21"/>
        <v>0.7078418740849195</v>
      </c>
      <c r="AK27" s="57">
        <f t="shared" si="21"/>
        <v>0.7078418740849195</v>
      </c>
      <c r="AL27" s="57">
        <f t="shared" si="21"/>
        <v>0.7078418740849195</v>
      </c>
      <c r="AM27" s="57">
        <f t="shared" si="21"/>
        <v>0.7078418740849195</v>
      </c>
      <c r="AN27" s="57">
        <f t="shared" si="21"/>
        <v>0.7078418740849195</v>
      </c>
      <c r="AO27" s="57">
        <f t="shared" si="21"/>
        <v>0.7078418740849195</v>
      </c>
      <c r="AP27" s="57">
        <f t="shared" si="21"/>
        <v>0.7078418740849195</v>
      </c>
      <c r="AQ27" s="57">
        <f t="shared" si="21"/>
        <v>0.7078418740849195</v>
      </c>
      <c r="AR27" s="57">
        <f t="shared" si="21"/>
        <v>0.7078418740849195</v>
      </c>
      <c r="AS27" s="57">
        <f t="shared" si="29"/>
        <v>0.7078418740849195</v>
      </c>
      <c r="AT27" s="57">
        <f t="shared" si="29"/>
        <v>0.7078418740849195</v>
      </c>
      <c r="AU27" s="57">
        <f t="shared" si="29"/>
        <v>0.7078418740849195</v>
      </c>
      <c r="AV27" s="57">
        <f t="shared" si="29"/>
        <v>0.7078418740849195</v>
      </c>
      <c r="AW27" s="57">
        <f t="shared" si="29"/>
        <v>0.7078418740849195</v>
      </c>
      <c r="AX27" s="57">
        <f t="shared" si="29"/>
        <v>0.7078418740849195</v>
      </c>
      <c r="AY27" s="57">
        <f t="shared" si="29"/>
        <v>0.7078418740849195</v>
      </c>
      <c r="AZ27" s="57">
        <f t="shared" si="29"/>
        <v>0.7078418740849195</v>
      </c>
      <c r="BA27" s="57">
        <f t="shared" si="29"/>
        <v>0.7078418740849195</v>
      </c>
      <c r="BB27" s="57">
        <f t="shared" si="29"/>
        <v>0.7078418740849195</v>
      </c>
      <c r="BC27" s="57">
        <f t="shared" si="29"/>
        <v>0.7078418740849195</v>
      </c>
      <c r="BD27" s="57">
        <f t="shared" si="29"/>
        <v>0.7078418740849195</v>
      </c>
      <c r="BE27" s="57">
        <f t="shared" si="29"/>
        <v>0.7078418740849195</v>
      </c>
      <c r="BF27" s="57">
        <f t="shared" si="29"/>
        <v>0.7078418740849195</v>
      </c>
      <c r="BG27" s="57">
        <f t="shared" si="29"/>
        <v>0.7078418740849195</v>
      </c>
      <c r="BH27" s="57">
        <f t="shared" si="29"/>
        <v>0.7078418740849195</v>
      </c>
      <c r="BI27" s="57">
        <f t="shared" si="27"/>
        <v>0.7078418740849195</v>
      </c>
      <c r="BJ27" s="57">
        <f t="shared" si="27"/>
        <v>0.7078418740849195</v>
      </c>
      <c r="BK27" s="57">
        <f t="shared" si="27"/>
        <v>0.7078418740849195</v>
      </c>
    </row>
    <row r="28" spans="1:63" x14ac:dyDescent="0.25">
      <c r="A28" s="2" t="s">
        <v>19</v>
      </c>
      <c r="B28" t="s">
        <v>3</v>
      </c>
      <c r="C28" s="57">
        <f t="shared" ref="C28:L28" si="43">D28</f>
        <v>0.47604304879846676</v>
      </c>
      <c r="D28" s="57">
        <f t="shared" si="43"/>
        <v>0.47604304879846676</v>
      </c>
      <c r="E28" s="57">
        <f t="shared" si="43"/>
        <v>0.47604304879846676</v>
      </c>
      <c r="F28" s="57">
        <f t="shared" si="43"/>
        <v>0.47604304879846676</v>
      </c>
      <c r="G28" s="57">
        <f t="shared" si="43"/>
        <v>0.47604304879846676</v>
      </c>
      <c r="H28" s="57">
        <f t="shared" si="43"/>
        <v>0.47604304879846676</v>
      </c>
      <c r="I28" s="57">
        <f t="shared" si="43"/>
        <v>0.47604304879846676</v>
      </c>
      <c r="J28" s="57">
        <f t="shared" si="43"/>
        <v>0.47604304879846676</v>
      </c>
      <c r="K28" s="57">
        <f t="shared" si="43"/>
        <v>0.47604304879846676</v>
      </c>
      <c r="L28" s="57">
        <f t="shared" si="43"/>
        <v>0.47604304879846676</v>
      </c>
      <c r="M28" s="3">
        <f>VLOOKUP($A28,mfh[[Country ]:[2015]],COLUMN()-11,FALSE)</f>
        <v>0.47604304879846676</v>
      </c>
      <c r="N28" s="3">
        <f>VLOOKUP($A28,mfh[[Country ]:[2015]],COLUMN()-11,FALSE)</f>
        <v>0.46187568101766213</v>
      </c>
      <c r="O28" s="3">
        <f>VLOOKUP($A28,mfh[[Country ]:[2015]],COLUMN()-11,FALSE)</f>
        <v>0.46140565966922714</v>
      </c>
      <c r="P28" s="3">
        <f>VLOOKUP($A28,mfh[[Country ]:[2015]],COLUMN()-11,FALSE)</f>
        <v>0.45309094511591047</v>
      </c>
      <c r="Q28" s="3">
        <f>VLOOKUP($A28,mfh[[Country ]:[2015]],COLUMN()-11,FALSE)</f>
        <v>0.43406964656964658</v>
      </c>
      <c r="R28" s="3">
        <f>VLOOKUP($A28,mfh[[Country ]:[2015]],COLUMN()-11,FALSE)</f>
        <v>0.4258684134979252</v>
      </c>
      <c r="S28" s="3">
        <f>VLOOKUP($A28,mfh[[Country ]:[2015]],COLUMN()-11,FALSE)</f>
        <v>0.42006718575037111</v>
      </c>
      <c r="T28" s="3">
        <f>VLOOKUP($A28,mfh[[Country ]:[2015]],COLUMN()-11,FALSE)</f>
        <v>0.42494075983647112</v>
      </c>
      <c r="U28" s="3">
        <f>VLOOKUP($A28,mfh[[Country ]:[2015]],COLUMN()-11,FALSE)</f>
        <v>0.42718547072672242</v>
      </c>
      <c r="V28" s="3">
        <f>VLOOKUP($A28,mfh[[Country ]:[2015]],COLUMN()-11,FALSE)</f>
        <v>0.41078233293266159</v>
      </c>
      <c r="W28" s="3">
        <f>VLOOKUP($A28,mfh[[Country ]:[2015]],COLUMN()-11,FALSE)</f>
        <v>0.40719034720512193</v>
      </c>
      <c r="X28" s="3">
        <f>VLOOKUP($A28,mfh[[Country ]:[2015]],COLUMN()-11,FALSE)</f>
        <v>0.41587023661875927</v>
      </c>
      <c r="Y28" s="3">
        <f>VLOOKUP($A28,mfh[[Country ]:[2015]],COLUMN()-11,FALSE)</f>
        <v>0.41153612629022462</v>
      </c>
      <c r="Z28" s="3">
        <f>VLOOKUP($A28,mfh[[Country ]:[2015]],COLUMN()-11,FALSE)</f>
        <v>0.41668469247963086</v>
      </c>
      <c r="AA28" s="3">
        <f>VLOOKUP($A28,mfh[[Country ]:[2015]],COLUMN()-11,FALSE)</f>
        <v>0.41308930624760443</v>
      </c>
      <c r="AB28" s="57">
        <f t="shared" si="20"/>
        <v>0.41308930624760443</v>
      </c>
      <c r="AC28" s="57">
        <f t="shared" si="21"/>
        <v>0.41308930624760443</v>
      </c>
      <c r="AD28" s="57">
        <f t="shared" si="21"/>
        <v>0.41308930624760443</v>
      </c>
      <c r="AE28" s="57">
        <f t="shared" si="21"/>
        <v>0.41308930624760443</v>
      </c>
      <c r="AF28" s="57">
        <f t="shared" si="21"/>
        <v>0.41308930624760443</v>
      </c>
      <c r="AG28" s="57">
        <f t="shared" si="21"/>
        <v>0.41308930624760443</v>
      </c>
      <c r="AH28" s="57">
        <f t="shared" si="21"/>
        <v>0.41308930624760443</v>
      </c>
      <c r="AI28" s="57">
        <f t="shared" si="21"/>
        <v>0.41308930624760443</v>
      </c>
      <c r="AJ28" s="57">
        <f t="shared" si="21"/>
        <v>0.41308930624760443</v>
      </c>
      <c r="AK28" s="57">
        <f t="shared" si="21"/>
        <v>0.41308930624760443</v>
      </c>
      <c r="AL28" s="57">
        <f t="shared" si="21"/>
        <v>0.41308930624760443</v>
      </c>
      <c r="AM28" s="57">
        <f t="shared" si="21"/>
        <v>0.41308930624760443</v>
      </c>
      <c r="AN28" s="57">
        <f t="shared" si="21"/>
        <v>0.41308930624760443</v>
      </c>
      <c r="AO28" s="57">
        <f t="shared" si="21"/>
        <v>0.41308930624760443</v>
      </c>
      <c r="AP28" s="57">
        <f t="shared" si="21"/>
        <v>0.41308930624760443</v>
      </c>
      <c r="AQ28" s="57">
        <f t="shared" si="21"/>
        <v>0.41308930624760443</v>
      </c>
      <c r="AR28" s="57">
        <f t="shared" si="21"/>
        <v>0.41308930624760443</v>
      </c>
      <c r="AS28" s="57">
        <f t="shared" si="29"/>
        <v>0.41308930624760443</v>
      </c>
      <c r="AT28" s="57">
        <f t="shared" si="29"/>
        <v>0.41308930624760443</v>
      </c>
      <c r="AU28" s="57">
        <f t="shared" si="29"/>
        <v>0.41308930624760443</v>
      </c>
      <c r="AV28" s="57">
        <f t="shared" si="29"/>
        <v>0.41308930624760443</v>
      </c>
      <c r="AW28" s="57">
        <f t="shared" si="29"/>
        <v>0.41308930624760443</v>
      </c>
      <c r="AX28" s="57">
        <f t="shared" si="29"/>
        <v>0.41308930624760443</v>
      </c>
      <c r="AY28" s="57">
        <f t="shared" si="29"/>
        <v>0.41308930624760443</v>
      </c>
      <c r="AZ28" s="57">
        <f t="shared" si="29"/>
        <v>0.41308930624760443</v>
      </c>
      <c r="BA28" s="57">
        <f t="shared" si="29"/>
        <v>0.41308930624760443</v>
      </c>
      <c r="BB28" s="57">
        <f t="shared" si="29"/>
        <v>0.41308930624760443</v>
      </c>
      <c r="BC28" s="57">
        <f t="shared" si="29"/>
        <v>0.41308930624760443</v>
      </c>
      <c r="BD28" s="57">
        <f t="shared" si="29"/>
        <v>0.41308930624760443</v>
      </c>
      <c r="BE28" s="57">
        <f t="shared" si="29"/>
        <v>0.41308930624760443</v>
      </c>
      <c r="BF28" s="57">
        <f t="shared" si="29"/>
        <v>0.41308930624760443</v>
      </c>
      <c r="BG28" s="57">
        <f t="shared" si="29"/>
        <v>0.41308930624760443</v>
      </c>
      <c r="BH28" s="57">
        <f t="shared" si="29"/>
        <v>0.41308930624760443</v>
      </c>
      <c r="BI28" s="57">
        <f t="shared" si="27"/>
        <v>0.41308930624760443</v>
      </c>
      <c r="BJ28" s="57">
        <f t="shared" si="27"/>
        <v>0.41308930624760443</v>
      </c>
      <c r="BK28" s="57">
        <f t="shared" si="27"/>
        <v>0.41308930624760443</v>
      </c>
    </row>
    <row r="29" spans="1:63" x14ac:dyDescent="0.25">
      <c r="A29" s="2" t="s">
        <v>4</v>
      </c>
      <c r="B29" t="s">
        <v>3</v>
      </c>
      <c r="C29" s="57">
        <f t="shared" ref="C29:M29" si="44">D29</f>
        <v>0.12749127902803631</v>
      </c>
      <c r="D29" s="57">
        <f t="shared" si="44"/>
        <v>0.12749127902803631</v>
      </c>
      <c r="E29" s="57">
        <f t="shared" si="44"/>
        <v>0.12749127902803631</v>
      </c>
      <c r="F29" s="57">
        <f t="shared" si="44"/>
        <v>0.12749127902803631</v>
      </c>
      <c r="G29" s="57">
        <f t="shared" si="44"/>
        <v>0.12749127902803631</v>
      </c>
      <c r="H29" s="57">
        <f t="shared" si="44"/>
        <v>0.12749127902803631</v>
      </c>
      <c r="I29" s="57">
        <f t="shared" si="44"/>
        <v>0.12749127902803631</v>
      </c>
      <c r="J29" s="57">
        <f t="shared" si="44"/>
        <v>0.12749127902803631</v>
      </c>
      <c r="K29" s="57">
        <f t="shared" si="44"/>
        <v>0.12749127902803631</v>
      </c>
      <c r="L29" s="57">
        <f t="shared" si="44"/>
        <v>0.12749127902803631</v>
      </c>
      <c r="M29" s="57">
        <f t="shared" si="44"/>
        <v>0.12749127902803631</v>
      </c>
      <c r="N29" s="3">
        <f>VLOOKUP($A29,mfh[[Country ]:[2015]],COLUMN()-11,FALSE)</f>
        <v>0.12749127902803631</v>
      </c>
      <c r="O29" s="3">
        <f>VLOOKUP($A29,mfh[[Country ]:[2015]],COLUMN()-11,FALSE)</f>
        <v>0.12749339327195269</v>
      </c>
      <c r="P29" s="3">
        <f>VLOOKUP($A29,mfh[[Country ]:[2015]],COLUMN()-11,FALSE)</f>
        <v>0.12749151553594498</v>
      </c>
      <c r="Q29" s="3">
        <f>VLOOKUP($A29,mfh[[Country ]:[2015]],COLUMN()-11,FALSE)</f>
        <v>0.12749431191007185</v>
      </c>
      <c r="R29" s="3">
        <f>VLOOKUP($A29,mfh[[Country ]:[2015]],COLUMN()-11,FALSE)</f>
        <v>0.12749182915712476</v>
      </c>
      <c r="S29" s="3">
        <f>VLOOKUP($A29,mfh[[Country ]:[2015]],COLUMN()-11,FALSE)</f>
        <v>0.12749269956671175</v>
      </c>
      <c r="T29" s="3">
        <f>VLOOKUP($A29,mfh[[Country ]:[2015]],COLUMN()-11,FALSE)</f>
        <v>0.12749148520260523</v>
      </c>
      <c r="U29" s="3">
        <f>VLOOKUP($A29,mfh[[Country ]:[2015]],COLUMN()-11,FALSE)</f>
        <v>0.1274930838045582</v>
      </c>
      <c r="V29" s="3">
        <f>VLOOKUP($A29,mfh[[Country ]:[2015]],COLUMN()-11,FALSE)</f>
        <v>0.12749356029976908</v>
      </c>
      <c r="W29" s="3">
        <f>VLOOKUP($A29,mfh[[Country ]:[2015]],COLUMN()-11,FALSE)</f>
        <v>0.12749202019496605</v>
      </c>
      <c r="X29" s="3">
        <f>VLOOKUP($A29,mfh[[Country ]:[2015]],COLUMN()-11,FALSE)</f>
        <v>0.12749433408605629</v>
      </c>
      <c r="Y29" s="3">
        <f>VLOOKUP($A29,mfh[[Country ]:[2015]],COLUMN()-11,FALSE)</f>
        <v>0.12749374300866725</v>
      </c>
      <c r="Z29" s="3">
        <f>VLOOKUP($A29,mfh[[Country ]:[2015]],COLUMN()-11,FALSE)</f>
        <v>0.12749164138144289</v>
      </c>
      <c r="AA29" s="3">
        <f>VLOOKUP($A29,mfh[[Country ]:[2015]],COLUMN()-11,FALSE)</f>
        <v>0.12749214206538412</v>
      </c>
      <c r="AB29" s="57">
        <f t="shared" si="20"/>
        <v>0.12749214206538412</v>
      </c>
      <c r="AC29" s="57">
        <f t="shared" si="21"/>
        <v>0.12749214206538412</v>
      </c>
      <c r="AD29" s="57">
        <f t="shared" si="21"/>
        <v>0.12749214206538412</v>
      </c>
      <c r="AE29" s="57">
        <f t="shared" si="21"/>
        <v>0.12749214206538412</v>
      </c>
      <c r="AF29" s="57">
        <f t="shared" si="21"/>
        <v>0.12749214206538412</v>
      </c>
      <c r="AG29" s="57">
        <f t="shared" si="21"/>
        <v>0.12749214206538412</v>
      </c>
      <c r="AH29" s="57">
        <f t="shared" si="21"/>
        <v>0.12749214206538412</v>
      </c>
      <c r="AI29" s="57">
        <f t="shared" ref="AC29:AR30" si="45">$AB29</f>
        <v>0.12749214206538412</v>
      </c>
      <c r="AJ29" s="57">
        <f t="shared" si="45"/>
        <v>0.12749214206538412</v>
      </c>
      <c r="AK29" s="57">
        <f t="shared" si="45"/>
        <v>0.12749214206538412</v>
      </c>
      <c r="AL29" s="57">
        <f t="shared" si="45"/>
        <v>0.12749214206538412</v>
      </c>
      <c r="AM29" s="57">
        <f t="shared" si="45"/>
        <v>0.12749214206538412</v>
      </c>
      <c r="AN29" s="57">
        <f t="shared" si="45"/>
        <v>0.12749214206538412</v>
      </c>
      <c r="AO29" s="57">
        <f t="shared" si="45"/>
        <v>0.12749214206538412</v>
      </c>
      <c r="AP29" s="57">
        <f t="shared" si="45"/>
        <v>0.12749214206538412</v>
      </c>
      <c r="AQ29" s="57">
        <f t="shared" si="45"/>
        <v>0.12749214206538412</v>
      </c>
      <c r="AR29" s="57">
        <f t="shared" si="45"/>
        <v>0.12749214206538412</v>
      </c>
      <c r="AS29" s="57">
        <f t="shared" si="29"/>
        <v>0.12749214206538412</v>
      </c>
      <c r="AT29" s="57">
        <f t="shared" si="29"/>
        <v>0.12749214206538412</v>
      </c>
      <c r="AU29" s="57">
        <f t="shared" si="29"/>
        <v>0.12749214206538412</v>
      </c>
      <c r="AV29" s="57">
        <f t="shared" si="29"/>
        <v>0.12749214206538412</v>
      </c>
      <c r="AW29" s="57">
        <f t="shared" si="29"/>
        <v>0.12749214206538412</v>
      </c>
      <c r="AX29" s="57">
        <f t="shared" si="29"/>
        <v>0.12749214206538412</v>
      </c>
      <c r="AY29" s="57">
        <f t="shared" si="29"/>
        <v>0.12749214206538412</v>
      </c>
      <c r="AZ29" s="57">
        <f t="shared" si="29"/>
        <v>0.12749214206538412</v>
      </c>
      <c r="BA29" s="57">
        <f t="shared" si="29"/>
        <v>0.12749214206538412</v>
      </c>
      <c r="BB29" s="57">
        <f t="shared" si="29"/>
        <v>0.12749214206538412</v>
      </c>
      <c r="BC29" s="57">
        <f t="shared" si="29"/>
        <v>0.12749214206538412</v>
      </c>
      <c r="BD29" s="57">
        <f t="shared" si="29"/>
        <v>0.12749214206538412</v>
      </c>
      <c r="BE29" s="57">
        <f t="shared" si="29"/>
        <v>0.12749214206538412</v>
      </c>
      <c r="BF29" s="57">
        <f t="shared" si="29"/>
        <v>0.12749214206538412</v>
      </c>
      <c r="BG29" s="57">
        <f t="shared" si="29"/>
        <v>0.12749214206538412</v>
      </c>
      <c r="BH29" s="57">
        <f t="shared" si="29"/>
        <v>0.12749214206538412</v>
      </c>
      <c r="BI29" s="57">
        <f t="shared" si="27"/>
        <v>0.12749214206538412</v>
      </c>
      <c r="BJ29" s="57">
        <f t="shared" si="27"/>
        <v>0.12749214206538412</v>
      </c>
      <c r="BK29" s="57">
        <f t="shared" si="27"/>
        <v>0.12749214206538412</v>
      </c>
    </row>
    <row r="30" spans="1:63" x14ac:dyDescent="0.25">
      <c r="A30" s="2" t="s">
        <v>31</v>
      </c>
      <c r="B30" t="s">
        <v>3</v>
      </c>
      <c r="C30" s="57">
        <f>C2</f>
        <v>0.38139891877461124</v>
      </c>
      <c r="D30" s="57">
        <f t="shared" ref="D30:AA30" si="46">D2</f>
        <v>0.38139891877461124</v>
      </c>
      <c r="E30" s="57">
        <f t="shared" si="46"/>
        <v>0.38139891877461124</v>
      </c>
      <c r="F30" s="57">
        <f t="shared" si="46"/>
        <v>0.38139891877461124</v>
      </c>
      <c r="G30" s="57">
        <f t="shared" si="46"/>
        <v>0.38139891877461124</v>
      </c>
      <c r="H30" s="57">
        <f t="shared" si="46"/>
        <v>0.38139891877461124</v>
      </c>
      <c r="I30" s="57">
        <f t="shared" si="46"/>
        <v>0.38139891877461124</v>
      </c>
      <c r="J30" s="57">
        <f t="shared" si="46"/>
        <v>0.38139891877461124</v>
      </c>
      <c r="K30" s="57">
        <f t="shared" si="46"/>
        <v>0.38139891877461124</v>
      </c>
      <c r="L30" s="57">
        <f t="shared" si="46"/>
        <v>0.38139891877461124</v>
      </c>
      <c r="M30" s="57">
        <f t="shared" si="46"/>
        <v>0.38139891877461124</v>
      </c>
      <c r="N30" s="57">
        <f t="shared" si="46"/>
        <v>0.37913934835424501</v>
      </c>
      <c r="O30" s="57">
        <f t="shared" si="46"/>
        <v>0.37613505982625794</v>
      </c>
      <c r="P30" s="57">
        <f t="shared" si="46"/>
        <v>0.36335353404413911</v>
      </c>
      <c r="Q30" s="57">
        <f t="shared" si="46"/>
        <v>0.36028764308776051</v>
      </c>
      <c r="R30" s="57">
        <f t="shared" si="46"/>
        <v>0.35049054866645568</v>
      </c>
      <c r="S30" s="57">
        <f t="shared" si="46"/>
        <v>0.3433112955408637</v>
      </c>
      <c r="T30" s="57">
        <f t="shared" si="46"/>
        <v>0.34136579671475031</v>
      </c>
      <c r="U30" s="57">
        <f t="shared" si="46"/>
        <v>0.34673835518735946</v>
      </c>
      <c r="V30" s="57">
        <f t="shared" si="46"/>
        <v>0.35985065271305156</v>
      </c>
      <c r="W30" s="57">
        <f t="shared" si="46"/>
        <v>0.36387660446553766</v>
      </c>
      <c r="X30" s="57">
        <f t="shared" si="46"/>
        <v>0.35719618194422226</v>
      </c>
      <c r="Y30" s="57">
        <f t="shared" si="46"/>
        <v>0.35657707134181765</v>
      </c>
      <c r="Z30" s="57">
        <f t="shared" si="46"/>
        <v>0.36663888310064596</v>
      </c>
      <c r="AA30" s="57">
        <f t="shared" si="46"/>
        <v>0.3669724770642202</v>
      </c>
      <c r="AB30" s="57">
        <f t="shared" si="20"/>
        <v>0.3669724770642202</v>
      </c>
      <c r="AC30" s="57">
        <f t="shared" si="45"/>
        <v>0.3669724770642202</v>
      </c>
      <c r="AD30" s="57">
        <f t="shared" si="45"/>
        <v>0.3669724770642202</v>
      </c>
      <c r="AE30" s="57">
        <f t="shared" si="45"/>
        <v>0.3669724770642202</v>
      </c>
      <c r="AF30" s="57">
        <f t="shared" si="45"/>
        <v>0.3669724770642202</v>
      </c>
      <c r="AG30" s="57">
        <f t="shared" si="45"/>
        <v>0.3669724770642202</v>
      </c>
      <c r="AH30" s="57">
        <f t="shared" si="45"/>
        <v>0.3669724770642202</v>
      </c>
      <c r="AI30" s="57">
        <f t="shared" si="45"/>
        <v>0.3669724770642202</v>
      </c>
      <c r="AJ30" s="57">
        <f t="shared" si="45"/>
        <v>0.3669724770642202</v>
      </c>
      <c r="AK30" s="57">
        <f t="shared" si="45"/>
        <v>0.3669724770642202</v>
      </c>
      <c r="AL30" s="57">
        <f t="shared" si="45"/>
        <v>0.3669724770642202</v>
      </c>
      <c r="AM30" s="57">
        <f t="shared" si="45"/>
        <v>0.3669724770642202</v>
      </c>
      <c r="AN30" s="57">
        <f t="shared" si="45"/>
        <v>0.3669724770642202</v>
      </c>
      <c r="AO30" s="57">
        <f t="shared" si="45"/>
        <v>0.3669724770642202</v>
      </c>
      <c r="AP30" s="57">
        <f t="shared" si="45"/>
        <v>0.3669724770642202</v>
      </c>
      <c r="AQ30" s="57">
        <f t="shared" si="45"/>
        <v>0.3669724770642202</v>
      </c>
      <c r="AR30" s="57">
        <f t="shared" si="45"/>
        <v>0.3669724770642202</v>
      </c>
      <c r="AS30" s="57">
        <f t="shared" si="29"/>
        <v>0.3669724770642202</v>
      </c>
      <c r="AT30" s="57">
        <f t="shared" si="29"/>
        <v>0.3669724770642202</v>
      </c>
      <c r="AU30" s="57">
        <f t="shared" si="29"/>
        <v>0.3669724770642202</v>
      </c>
      <c r="AV30" s="57">
        <f t="shared" si="29"/>
        <v>0.3669724770642202</v>
      </c>
      <c r="AW30" s="57">
        <f t="shared" si="29"/>
        <v>0.3669724770642202</v>
      </c>
      <c r="AX30" s="57">
        <f t="shared" si="29"/>
        <v>0.3669724770642202</v>
      </c>
      <c r="AY30" s="57">
        <f t="shared" si="29"/>
        <v>0.3669724770642202</v>
      </c>
      <c r="AZ30" s="57">
        <f t="shared" si="29"/>
        <v>0.3669724770642202</v>
      </c>
      <c r="BA30" s="57">
        <f t="shared" si="29"/>
        <v>0.3669724770642202</v>
      </c>
      <c r="BB30" s="57">
        <f t="shared" si="29"/>
        <v>0.3669724770642202</v>
      </c>
      <c r="BC30" s="57">
        <f t="shared" si="29"/>
        <v>0.3669724770642202</v>
      </c>
      <c r="BD30" s="57">
        <f t="shared" si="29"/>
        <v>0.3669724770642202</v>
      </c>
      <c r="BE30" s="57">
        <f t="shared" si="29"/>
        <v>0.3669724770642202</v>
      </c>
      <c r="BF30" s="57">
        <f t="shared" si="29"/>
        <v>0.3669724770642202</v>
      </c>
      <c r="BG30" s="57">
        <f t="shared" si="29"/>
        <v>0.3669724770642202</v>
      </c>
      <c r="BH30" s="57">
        <f t="shared" si="29"/>
        <v>0.3669724770642202</v>
      </c>
      <c r="BI30" s="57">
        <f t="shared" si="27"/>
        <v>0.3669724770642202</v>
      </c>
      <c r="BJ30" s="57">
        <f t="shared" si="27"/>
        <v>0.3669724770642202</v>
      </c>
      <c r="BK30" s="57">
        <f t="shared" si="27"/>
        <v>0.3669724770642202</v>
      </c>
    </row>
    <row r="32" spans="1:63" x14ac:dyDescent="0.25">
      <c r="X32" s="1"/>
    </row>
    <row r="33" spans="8:24" x14ac:dyDescent="0.25">
      <c r="H33" s="2"/>
      <c r="I33" s="3"/>
      <c r="J33" s="3"/>
      <c r="K33" s="3"/>
      <c r="L33" s="3"/>
      <c r="M33" s="3"/>
      <c r="N33" s="3"/>
      <c r="O33" s="3"/>
      <c r="P33" s="3"/>
      <c r="Q33" s="3"/>
      <c r="R33" s="3"/>
      <c r="S33" s="3"/>
      <c r="T33" s="3"/>
      <c r="U33" s="3"/>
      <c r="V33" s="3"/>
      <c r="W33" s="3"/>
      <c r="X33" s="3"/>
    </row>
    <row r="34" spans="8:24" x14ac:dyDescent="0.25">
      <c r="H34" s="2"/>
      <c r="I34" s="3"/>
      <c r="J34" s="3"/>
      <c r="K34" s="3"/>
      <c r="L34" s="3"/>
      <c r="M34" s="3"/>
      <c r="N34" s="3"/>
      <c r="O34" s="3"/>
      <c r="P34" s="3"/>
      <c r="Q34" s="3"/>
      <c r="R34" s="3"/>
      <c r="S34" s="3"/>
      <c r="T34" s="3"/>
      <c r="U34" s="3"/>
      <c r="V34" s="3"/>
      <c r="W34" s="3"/>
      <c r="X34" s="3"/>
    </row>
    <row r="35" spans="8:24" x14ac:dyDescent="0.25">
      <c r="H35" s="2"/>
      <c r="I35" s="3"/>
      <c r="J35" s="3"/>
      <c r="K35" s="3"/>
      <c r="L35" s="3"/>
      <c r="M35" s="3"/>
      <c r="N35" s="3"/>
      <c r="O35" s="3"/>
      <c r="P35" s="3"/>
      <c r="Q35" s="3"/>
      <c r="R35" s="3"/>
      <c r="S35" s="3"/>
      <c r="T35" s="3"/>
      <c r="U35" s="3"/>
      <c r="V35" s="3"/>
      <c r="W35" s="3"/>
      <c r="X35" s="3"/>
    </row>
    <row r="36" spans="8:24" x14ac:dyDescent="0.25">
      <c r="H36" s="2"/>
      <c r="I36" s="3"/>
      <c r="J36" s="3"/>
      <c r="K36" s="3"/>
      <c r="L36" s="3"/>
      <c r="M36" s="3"/>
      <c r="N36" s="3"/>
      <c r="O36" s="3"/>
      <c r="P36" s="3"/>
      <c r="Q36" s="3"/>
      <c r="R36" s="3"/>
      <c r="S36" s="3"/>
      <c r="T36" s="3"/>
      <c r="U36" s="3"/>
      <c r="V36" s="3"/>
      <c r="W36" s="3"/>
      <c r="X36" s="3"/>
    </row>
    <row r="37" spans="8:24" x14ac:dyDescent="0.25">
      <c r="H37" s="2"/>
      <c r="I37" s="3"/>
      <c r="J37" s="3"/>
      <c r="K37" s="3"/>
      <c r="L37" s="3"/>
      <c r="M37" s="3"/>
      <c r="N37" s="3"/>
      <c r="O37" s="3"/>
      <c r="P37" s="3"/>
      <c r="Q37" s="3"/>
      <c r="R37" s="3"/>
      <c r="S37" s="3"/>
      <c r="T37" s="3"/>
      <c r="U37" s="3"/>
      <c r="V37" s="3"/>
      <c r="W37" s="3"/>
      <c r="X37" s="3"/>
    </row>
    <row r="38" spans="8:24" x14ac:dyDescent="0.25">
      <c r="H38" s="2"/>
      <c r="I38" s="3"/>
      <c r="J38" s="3"/>
      <c r="K38" s="3"/>
      <c r="L38" s="3"/>
      <c r="M38" s="3"/>
      <c r="N38" s="3"/>
      <c r="O38" s="3"/>
      <c r="P38" s="3"/>
      <c r="Q38" s="3"/>
      <c r="R38" s="3"/>
      <c r="S38" s="3"/>
      <c r="T38" s="3"/>
      <c r="U38" s="3"/>
      <c r="V38" s="3"/>
      <c r="W38" s="3"/>
      <c r="X38" s="3"/>
    </row>
    <row r="39" spans="8:24" x14ac:dyDescent="0.25">
      <c r="H39" s="2"/>
      <c r="I39" s="3"/>
      <c r="J39" s="3"/>
      <c r="K39" s="3"/>
      <c r="L39" s="3"/>
      <c r="M39" s="3"/>
      <c r="N39" s="3"/>
      <c r="O39" s="3"/>
      <c r="P39" s="3"/>
      <c r="Q39" s="3"/>
      <c r="R39" s="3"/>
      <c r="S39" s="3"/>
      <c r="T39" s="3"/>
      <c r="U39" s="3"/>
      <c r="V39" s="3"/>
      <c r="W39" s="3"/>
      <c r="X39" s="3"/>
    </row>
    <row r="40" spans="8:24" x14ac:dyDescent="0.25">
      <c r="H40" s="2"/>
      <c r="I40" s="3"/>
      <c r="J40" s="3"/>
      <c r="K40" s="3"/>
      <c r="L40" s="3"/>
      <c r="M40" s="3"/>
      <c r="N40" s="3"/>
      <c r="O40" s="3"/>
      <c r="P40" s="3"/>
      <c r="Q40" s="3"/>
      <c r="R40" s="3"/>
      <c r="S40" s="3"/>
      <c r="T40" s="3"/>
      <c r="U40" s="3"/>
      <c r="V40" s="3"/>
      <c r="W40" s="3"/>
      <c r="X40" s="3"/>
    </row>
    <row r="41" spans="8:24" x14ac:dyDescent="0.25">
      <c r="H41" s="2"/>
      <c r="I41" s="3"/>
      <c r="J41" s="3"/>
      <c r="K41" s="3"/>
      <c r="L41" s="3"/>
      <c r="M41" s="3"/>
      <c r="N41" s="3"/>
      <c r="O41" s="3"/>
      <c r="P41" s="3"/>
      <c r="Q41" s="3"/>
      <c r="R41" s="3"/>
      <c r="S41" s="3"/>
      <c r="T41" s="3"/>
      <c r="U41" s="3"/>
      <c r="V41" s="3"/>
      <c r="W41" s="3"/>
      <c r="X41" s="3"/>
    </row>
    <row r="42" spans="8:24" x14ac:dyDescent="0.25">
      <c r="H42" s="2"/>
      <c r="I42" s="3"/>
      <c r="J42" s="3"/>
      <c r="K42" s="3"/>
      <c r="L42" s="3"/>
      <c r="M42" s="3"/>
      <c r="N42" s="3"/>
      <c r="O42" s="3"/>
      <c r="P42" s="3"/>
      <c r="Q42" s="3"/>
      <c r="R42" s="3"/>
      <c r="S42" s="3"/>
      <c r="T42" s="3"/>
      <c r="U42" s="3"/>
      <c r="V42" s="3"/>
      <c r="W42" s="3"/>
      <c r="X42" s="3"/>
    </row>
    <row r="43" spans="8:24" x14ac:dyDescent="0.25">
      <c r="H43" s="2"/>
      <c r="I43" s="3"/>
      <c r="J43" s="3"/>
      <c r="K43" s="3"/>
      <c r="L43" s="3"/>
      <c r="M43" s="3"/>
      <c r="N43" s="3"/>
      <c r="O43" s="3"/>
      <c r="P43" s="3"/>
      <c r="Q43" s="3"/>
      <c r="R43" s="3"/>
      <c r="S43" s="3"/>
      <c r="T43" s="3"/>
      <c r="U43" s="3"/>
      <c r="V43" s="3"/>
      <c r="W43" s="3"/>
      <c r="X43" s="3"/>
    </row>
    <row r="44" spans="8:24" x14ac:dyDescent="0.25">
      <c r="H44" s="2"/>
      <c r="I44" s="3"/>
      <c r="J44" s="3"/>
      <c r="K44" s="3"/>
      <c r="L44" s="3"/>
      <c r="M44" s="3"/>
      <c r="N44" s="3"/>
      <c r="O44" s="3"/>
      <c r="P44" s="3"/>
      <c r="Q44" s="3"/>
      <c r="R44" s="3"/>
      <c r="S44" s="3"/>
      <c r="T44" s="3"/>
      <c r="U44" s="3"/>
      <c r="V44" s="3"/>
      <c r="W44" s="3"/>
      <c r="X44" s="3"/>
    </row>
    <row r="45" spans="8:24" x14ac:dyDescent="0.25">
      <c r="H45" s="2"/>
      <c r="I45" s="3"/>
      <c r="J45" s="3"/>
      <c r="K45" s="3"/>
      <c r="L45" s="3"/>
      <c r="M45" s="3"/>
      <c r="N45" s="3"/>
      <c r="O45" s="3"/>
      <c r="P45" s="3"/>
      <c r="Q45" s="3"/>
      <c r="R45" s="3"/>
      <c r="S45" s="3"/>
      <c r="T45" s="3"/>
      <c r="U45" s="3"/>
      <c r="V45" s="3"/>
      <c r="W45" s="3"/>
      <c r="X45" s="3"/>
    </row>
    <row r="46" spans="8:24" x14ac:dyDescent="0.25">
      <c r="H46" s="2"/>
      <c r="I46" s="3"/>
      <c r="J46" s="3"/>
      <c r="K46" s="3"/>
      <c r="L46" s="3"/>
      <c r="M46" s="3"/>
      <c r="N46" s="3"/>
      <c r="O46" s="3"/>
      <c r="P46" s="3"/>
      <c r="Q46" s="3"/>
      <c r="R46" s="3"/>
      <c r="S46" s="3"/>
      <c r="T46" s="3"/>
      <c r="U46" s="3"/>
      <c r="V46" s="3"/>
      <c r="W46" s="3"/>
      <c r="X46" s="3"/>
    </row>
    <row r="47" spans="8:24" x14ac:dyDescent="0.25">
      <c r="H47" s="2"/>
      <c r="I47" s="3"/>
      <c r="J47" s="3"/>
      <c r="K47" s="3"/>
      <c r="L47" s="3"/>
      <c r="M47" s="3"/>
      <c r="N47" s="3"/>
      <c r="O47" s="3"/>
      <c r="P47" s="3"/>
      <c r="Q47" s="3"/>
      <c r="R47" s="3"/>
      <c r="S47" s="3"/>
      <c r="T47" s="3"/>
      <c r="U47" s="3"/>
      <c r="V47" s="3"/>
      <c r="W47" s="3"/>
      <c r="X47" s="3"/>
    </row>
    <row r="48" spans="8:24" x14ac:dyDescent="0.25">
      <c r="H48" s="2"/>
      <c r="I48" s="3"/>
      <c r="J48" s="3"/>
      <c r="K48" s="3"/>
      <c r="L48" s="3"/>
      <c r="M48" s="3"/>
      <c r="N48" s="3"/>
      <c r="O48" s="3"/>
      <c r="P48" s="3"/>
      <c r="Q48" s="3"/>
      <c r="R48" s="3"/>
      <c r="S48" s="3"/>
      <c r="T48" s="3"/>
      <c r="U48" s="3"/>
      <c r="V48" s="3"/>
      <c r="W48" s="3"/>
      <c r="X48" s="3"/>
    </row>
    <row r="49" spans="8:24" x14ac:dyDescent="0.25">
      <c r="H49" s="2"/>
      <c r="I49" s="3"/>
      <c r="J49" s="3"/>
      <c r="K49" s="3"/>
      <c r="L49" s="3"/>
      <c r="M49" s="3"/>
      <c r="N49" s="3"/>
      <c r="O49" s="3"/>
      <c r="P49" s="3"/>
      <c r="Q49" s="3"/>
      <c r="R49" s="3"/>
      <c r="S49" s="3"/>
      <c r="T49" s="3"/>
      <c r="U49" s="3"/>
      <c r="V49" s="3"/>
      <c r="W49" s="3"/>
      <c r="X49" s="3"/>
    </row>
    <row r="50" spans="8:24" x14ac:dyDescent="0.25">
      <c r="H50" s="2"/>
      <c r="I50" s="3"/>
      <c r="J50" s="3"/>
      <c r="K50" s="3"/>
      <c r="L50" s="3"/>
      <c r="M50" s="3"/>
      <c r="N50" s="3"/>
      <c r="O50" s="3"/>
      <c r="P50" s="3"/>
      <c r="Q50" s="3"/>
      <c r="R50" s="3"/>
      <c r="S50" s="3"/>
      <c r="T50" s="3"/>
      <c r="U50" s="3"/>
      <c r="V50" s="3"/>
      <c r="W50" s="3"/>
      <c r="X50" s="3"/>
    </row>
    <row r="51" spans="8:24" x14ac:dyDescent="0.25">
      <c r="H51" s="2"/>
      <c r="I51" s="3"/>
      <c r="J51" s="3"/>
      <c r="K51" s="3"/>
      <c r="L51" s="3"/>
      <c r="M51" s="3"/>
      <c r="N51" s="3"/>
      <c r="O51" s="3"/>
      <c r="P51" s="3"/>
      <c r="Q51" s="3"/>
      <c r="R51" s="3"/>
      <c r="S51" s="3"/>
      <c r="T51" s="3"/>
      <c r="U51" s="3"/>
      <c r="V51" s="3"/>
      <c r="W51" s="3"/>
      <c r="X51" s="3"/>
    </row>
    <row r="52" spans="8:24" x14ac:dyDescent="0.25">
      <c r="H52" s="2"/>
      <c r="I52" s="3"/>
      <c r="J52" s="3"/>
      <c r="K52" s="3"/>
      <c r="L52" s="3"/>
      <c r="M52" s="3"/>
      <c r="N52" s="3"/>
      <c r="O52" s="3"/>
      <c r="P52" s="3"/>
      <c r="Q52" s="3"/>
      <c r="R52" s="3"/>
      <c r="S52" s="3"/>
      <c r="T52" s="3"/>
      <c r="U52" s="3"/>
      <c r="V52" s="3"/>
      <c r="W52" s="3"/>
      <c r="X52" s="3"/>
    </row>
    <row r="53" spans="8:24" x14ac:dyDescent="0.25">
      <c r="H53" s="2"/>
      <c r="I53" s="3"/>
      <c r="J53" s="3"/>
      <c r="K53" s="3"/>
      <c r="L53" s="3"/>
      <c r="M53" s="3"/>
      <c r="N53" s="3"/>
      <c r="O53" s="3"/>
      <c r="P53" s="3"/>
      <c r="Q53" s="3"/>
      <c r="R53" s="3"/>
      <c r="S53" s="3"/>
      <c r="T53" s="3"/>
      <c r="U53" s="3"/>
      <c r="V53" s="3"/>
      <c r="W53" s="3"/>
      <c r="X53" s="3"/>
    </row>
    <row r="54" spans="8:24" x14ac:dyDescent="0.25">
      <c r="H54" s="2"/>
      <c r="I54" s="3"/>
      <c r="J54" s="3"/>
      <c r="K54" s="3"/>
      <c r="L54" s="3"/>
      <c r="M54" s="3"/>
      <c r="N54" s="3"/>
      <c r="O54" s="3"/>
      <c r="P54" s="3"/>
      <c r="Q54" s="3"/>
      <c r="R54" s="3"/>
      <c r="S54" s="3"/>
      <c r="T54" s="3"/>
      <c r="U54" s="3"/>
      <c r="V54" s="3"/>
      <c r="W54" s="3"/>
      <c r="X54" s="3"/>
    </row>
    <row r="55" spans="8:24" x14ac:dyDescent="0.25">
      <c r="H55" s="2"/>
      <c r="I55" s="3"/>
      <c r="J55" s="3"/>
      <c r="K55" s="3"/>
      <c r="L55" s="3"/>
      <c r="M55" s="3"/>
      <c r="N55" s="3"/>
      <c r="O55" s="3"/>
      <c r="P55" s="3"/>
      <c r="Q55" s="3"/>
      <c r="R55" s="3"/>
      <c r="S55" s="3"/>
      <c r="T55" s="3"/>
      <c r="U55" s="3"/>
      <c r="V55" s="3"/>
      <c r="W55" s="3"/>
      <c r="X55" s="3"/>
    </row>
    <row r="56" spans="8:24" x14ac:dyDescent="0.25">
      <c r="H56" s="2"/>
      <c r="I56" s="3"/>
      <c r="J56" s="3"/>
      <c r="K56" s="3"/>
      <c r="L56" s="3"/>
      <c r="M56" s="3"/>
      <c r="N56" s="3"/>
      <c r="O56" s="3"/>
      <c r="P56" s="3"/>
      <c r="Q56" s="3"/>
      <c r="R56" s="3"/>
      <c r="S56" s="3"/>
      <c r="T56" s="3"/>
      <c r="U56" s="3"/>
      <c r="V56" s="3"/>
      <c r="W56" s="3"/>
      <c r="X56" s="3"/>
    </row>
    <row r="57" spans="8:24" x14ac:dyDescent="0.25">
      <c r="H57" s="2"/>
      <c r="I57" s="3"/>
      <c r="J57" s="3"/>
      <c r="K57" s="3"/>
      <c r="L57" s="3"/>
      <c r="M57" s="3"/>
      <c r="N57" s="3"/>
      <c r="O57" s="3"/>
      <c r="P57" s="3"/>
      <c r="Q57" s="3"/>
      <c r="R57" s="3"/>
      <c r="S57" s="3"/>
      <c r="T57" s="3"/>
      <c r="U57" s="3"/>
      <c r="V57" s="3"/>
      <c r="W57" s="3"/>
      <c r="X57" s="3"/>
    </row>
    <row r="58" spans="8:24" x14ac:dyDescent="0.25">
      <c r="H58" s="2"/>
      <c r="I58" s="3"/>
      <c r="J58" s="3"/>
      <c r="K58" s="3"/>
      <c r="L58" s="3"/>
      <c r="M58" s="3"/>
      <c r="N58" s="3"/>
      <c r="O58" s="3"/>
      <c r="P58" s="3"/>
      <c r="Q58" s="3"/>
      <c r="R58" s="3"/>
      <c r="S58" s="3"/>
      <c r="T58" s="3"/>
      <c r="U58" s="3"/>
      <c r="V58" s="3"/>
      <c r="W58" s="3"/>
      <c r="X58" s="3"/>
    </row>
    <row r="59" spans="8:24" x14ac:dyDescent="0.25">
      <c r="H59" s="2"/>
      <c r="I59" s="3"/>
      <c r="J59" s="3"/>
      <c r="K59" s="3"/>
      <c r="L59" s="3"/>
      <c r="M59" s="3"/>
      <c r="N59" s="3"/>
      <c r="O59" s="3"/>
      <c r="P59" s="3"/>
      <c r="Q59" s="3"/>
      <c r="R59" s="3"/>
      <c r="S59" s="3"/>
      <c r="T59" s="3"/>
      <c r="U59" s="3"/>
      <c r="V59" s="3"/>
      <c r="W59" s="3"/>
      <c r="X59" s="3"/>
    </row>
    <row r="60" spans="8:24" x14ac:dyDescent="0.25">
      <c r="H60" s="2"/>
      <c r="I60" s="3"/>
      <c r="J60" s="3"/>
      <c r="K60" s="3"/>
      <c r="L60" s="3"/>
      <c r="M60" s="3"/>
      <c r="N60" s="3"/>
      <c r="O60" s="3"/>
      <c r="P60" s="3"/>
      <c r="Q60" s="3"/>
      <c r="R60" s="3"/>
      <c r="S60" s="3"/>
      <c r="T60" s="3"/>
      <c r="U60" s="3"/>
      <c r="V60" s="3"/>
      <c r="W60" s="3"/>
      <c r="X60" s="3"/>
    </row>
    <row r="61" spans="8:24" x14ac:dyDescent="0.25">
      <c r="H61" s="2"/>
    </row>
  </sheetData>
  <sortState xmlns:xlrd2="http://schemas.microsoft.com/office/spreadsheetml/2017/richdata2" ref="A2:AB29">
    <sortCondition ref="A2"/>
  </sortState>
  <conditionalFormatting sqref="AB8">
    <cfRule type="colorScale" priority="2">
      <colorScale>
        <cfvo type="min"/>
        <cfvo type="percentile" val="50"/>
        <cfvo type="max"/>
        <color rgb="FF63BE7B"/>
        <color rgb="FFFFEB84"/>
        <color rgb="FFF8696B"/>
      </colorScale>
    </cfRule>
  </conditionalFormatting>
  <conditionalFormatting sqref="X34:X60">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S30"/>
  <sheetViews>
    <sheetView workbookViewId="0">
      <selection activeCell="H16" sqref="H16"/>
    </sheetView>
  </sheetViews>
  <sheetFormatPr defaultRowHeight="15" x14ac:dyDescent="0.25"/>
  <cols>
    <col min="1" max="1" width="15.42578125" bestFit="1" customWidth="1"/>
    <col min="2" max="2" width="10.85546875" bestFit="1" customWidth="1"/>
    <col min="3" max="63" width="5" bestFit="1" customWidth="1"/>
  </cols>
  <sheetData>
    <row r="1" spans="1:71"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1">
        <v>2015</v>
      </c>
      <c r="AC1" s="1">
        <f>AB1+1</f>
        <v>2016</v>
      </c>
      <c r="AD1" s="1">
        <f t="shared" ref="AD1:BK1" si="0">AC1+1</f>
        <v>2017</v>
      </c>
      <c r="AE1" s="1">
        <f t="shared" si="0"/>
        <v>2018</v>
      </c>
      <c r="AF1" s="1">
        <f t="shared" si="0"/>
        <v>2019</v>
      </c>
      <c r="AG1" s="1">
        <f t="shared" si="0"/>
        <v>2020</v>
      </c>
      <c r="AH1" s="1">
        <f t="shared" si="0"/>
        <v>2021</v>
      </c>
      <c r="AI1" s="1">
        <f t="shared" si="0"/>
        <v>2022</v>
      </c>
      <c r="AJ1" s="1">
        <f t="shared" si="0"/>
        <v>2023</v>
      </c>
      <c r="AK1" s="1">
        <f t="shared" si="0"/>
        <v>2024</v>
      </c>
      <c r="AL1" s="1">
        <f t="shared" si="0"/>
        <v>2025</v>
      </c>
      <c r="AM1" s="1">
        <f t="shared" si="0"/>
        <v>2026</v>
      </c>
      <c r="AN1" s="1">
        <f t="shared" si="0"/>
        <v>2027</v>
      </c>
      <c r="AO1" s="1">
        <f t="shared" si="0"/>
        <v>2028</v>
      </c>
      <c r="AP1" s="1">
        <f t="shared" si="0"/>
        <v>2029</v>
      </c>
      <c r="AQ1" s="1">
        <f t="shared" si="0"/>
        <v>2030</v>
      </c>
      <c r="AR1" s="1">
        <f t="shared" si="0"/>
        <v>2031</v>
      </c>
      <c r="AS1" s="1">
        <f t="shared" si="0"/>
        <v>2032</v>
      </c>
      <c r="AT1" s="1">
        <f t="shared" si="0"/>
        <v>2033</v>
      </c>
      <c r="AU1" s="1">
        <f t="shared" si="0"/>
        <v>2034</v>
      </c>
      <c r="AV1" s="1">
        <f t="shared" si="0"/>
        <v>2035</v>
      </c>
      <c r="AW1" s="1">
        <f t="shared" si="0"/>
        <v>2036</v>
      </c>
      <c r="AX1" s="1">
        <f t="shared" si="0"/>
        <v>2037</v>
      </c>
      <c r="AY1" s="1">
        <f t="shared" si="0"/>
        <v>2038</v>
      </c>
      <c r="AZ1" s="1">
        <f t="shared" si="0"/>
        <v>2039</v>
      </c>
      <c r="BA1" s="1">
        <f t="shared" si="0"/>
        <v>2040</v>
      </c>
      <c r="BB1" s="1">
        <f t="shared" si="0"/>
        <v>2041</v>
      </c>
      <c r="BC1" s="1">
        <f t="shared" si="0"/>
        <v>2042</v>
      </c>
      <c r="BD1" s="1">
        <f t="shared" si="0"/>
        <v>2043</v>
      </c>
      <c r="BE1" s="1">
        <f t="shared" si="0"/>
        <v>2044</v>
      </c>
      <c r="BF1" s="1">
        <f t="shared" si="0"/>
        <v>2045</v>
      </c>
      <c r="BG1" s="1">
        <f t="shared" si="0"/>
        <v>2046</v>
      </c>
      <c r="BH1" s="1">
        <f t="shared" si="0"/>
        <v>2047</v>
      </c>
      <c r="BI1" s="1">
        <f t="shared" si="0"/>
        <v>2048</v>
      </c>
      <c r="BJ1" s="1">
        <f t="shared" si="0"/>
        <v>2049</v>
      </c>
      <c r="BK1" s="1">
        <f t="shared" si="0"/>
        <v>2050</v>
      </c>
      <c r="BL1" s="1"/>
      <c r="BM1" s="1"/>
      <c r="BN1" s="1"/>
      <c r="BO1" s="1"/>
      <c r="BP1" s="1"/>
      <c r="BQ1" s="1"/>
      <c r="BR1" s="1"/>
      <c r="BS1" s="1"/>
    </row>
    <row r="2" spans="1:71" x14ac:dyDescent="0.25">
      <c r="A2" s="2" t="s">
        <v>17</v>
      </c>
      <c r="B2" t="s">
        <v>3</v>
      </c>
      <c r="C2" s="3">
        <f>IF(sfh!C2&lt;&gt;"",1-sfh!C2,"")</f>
        <v>0.61860108122538882</v>
      </c>
      <c r="D2" s="3">
        <f>IF(sfh!D2&lt;&gt;"",1-sfh!D2,"")</f>
        <v>0.61860108122538882</v>
      </c>
      <c r="E2" s="3">
        <f>IF(sfh!E2&lt;&gt;"",1-sfh!E2,"")</f>
        <v>0.61860108122538882</v>
      </c>
      <c r="F2" s="3">
        <f>IF(sfh!F2&lt;&gt;"",1-sfh!F2,"")</f>
        <v>0.61860108122538882</v>
      </c>
      <c r="G2" s="3">
        <f>IF(sfh!G2&lt;&gt;"",1-sfh!G2,"")</f>
        <v>0.61860108122538882</v>
      </c>
      <c r="H2" s="3">
        <f>IF(sfh!H2&lt;&gt;"",1-sfh!H2,"")</f>
        <v>0.61860108122538882</v>
      </c>
      <c r="I2" s="3">
        <f>IF(sfh!I2&lt;&gt;"",1-sfh!I2,"")</f>
        <v>0.61860108122538882</v>
      </c>
      <c r="J2" s="3">
        <f>IF(sfh!J2&lt;&gt;"",1-sfh!J2,"")</f>
        <v>0.61860108122538882</v>
      </c>
      <c r="K2" s="3">
        <f>IF(sfh!K2&lt;&gt;"",1-sfh!K2,"")</f>
        <v>0.61860108122538882</v>
      </c>
      <c r="L2" s="3">
        <f>IF(sfh!L2&lt;&gt;"",1-sfh!L2,"")</f>
        <v>0.61860108122538882</v>
      </c>
      <c r="M2" s="3">
        <f>IF(sfh!M2&lt;&gt;"",1-sfh!M2,"")</f>
        <v>0.61860108122538882</v>
      </c>
      <c r="N2" s="3">
        <f>IF(sfh!N2&lt;&gt;"",1-sfh!N2,"")</f>
        <v>0.62086065164575499</v>
      </c>
      <c r="O2" s="3">
        <f>IF(sfh!O2&lt;&gt;"",1-sfh!O2,"")</f>
        <v>0.62386494017374206</v>
      </c>
      <c r="P2" s="3">
        <f>IF(sfh!P2&lt;&gt;"",1-sfh!P2,"")</f>
        <v>0.63664646595586083</v>
      </c>
      <c r="Q2" s="3">
        <f>IF(sfh!Q2&lt;&gt;"",1-sfh!Q2,"")</f>
        <v>0.63971235691223949</v>
      </c>
      <c r="R2" s="3">
        <f>IF(sfh!R2&lt;&gt;"",1-sfh!R2,"")</f>
        <v>0.64950945133354432</v>
      </c>
      <c r="S2" s="3">
        <f>IF(sfh!S2&lt;&gt;"",1-sfh!S2,"")</f>
        <v>0.6566887044591363</v>
      </c>
      <c r="T2" s="3">
        <f>IF(sfh!T2&lt;&gt;"",1-sfh!T2,"")</f>
        <v>0.65863420328524969</v>
      </c>
      <c r="U2" s="3">
        <f>IF(sfh!U2&lt;&gt;"",1-sfh!U2,"")</f>
        <v>0.65326164481264049</v>
      </c>
      <c r="V2" s="3">
        <f>IF(sfh!V2&lt;&gt;"",1-sfh!V2,"")</f>
        <v>0.64014934728694839</v>
      </c>
      <c r="W2" s="3">
        <f>IF(sfh!W2&lt;&gt;"",1-sfh!W2,"")</f>
        <v>0.63612339553446229</v>
      </c>
      <c r="X2" s="3">
        <f>IF(sfh!X2&lt;&gt;"",1-sfh!X2,"")</f>
        <v>0.6428038180557778</v>
      </c>
      <c r="Y2" s="3">
        <f>IF(sfh!Y2&lt;&gt;"",1-sfh!Y2,"")</f>
        <v>0.64342292865818229</v>
      </c>
      <c r="Z2" s="3">
        <f>IF(sfh!Z2&lt;&gt;"",1-sfh!Z2,"")</f>
        <v>0.63336111689935404</v>
      </c>
      <c r="AA2" s="3">
        <f>IF(sfh!AA2&lt;&gt;"",1-sfh!AA2,"")</f>
        <v>0.6330275229357798</v>
      </c>
      <c r="AB2" s="3">
        <f>IF(sfh!AB2&lt;&gt;"",1-sfh!AB2,"")</f>
        <v>0.6330275229357798</v>
      </c>
      <c r="AC2" s="3">
        <f>IF(sfh!AC2&lt;&gt;"",1-sfh!AC2,"")</f>
        <v>0.6330275229357798</v>
      </c>
      <c r="AD2" s="3">
        <f>IF(sfh!AD2&lt;&gt;"",1-sfh!AD2,"")</f>
        <v>0.6330275229357798</v>
      </c>
      <c r="AE2" s="3">
        <f>IF(sfh!AE2&lt;&gt;"",1-sfh!AE2,"")</f>
        <v>0.6330275229357798</v>
      </c>
      <c r="AF2" s="3">
        <f>IF(sfh!AF2&lt;&gt;"",1-sfh!AF2,"")</f>
        <v>0.6330275229357798</v>
      </c>
      <c r="AG2" s="3">
        <f>IF(sfh!AG2&lt;&gt;"",1-sfh!AG2,"")</f>
        <v>0.6330275229357798</v>
      </c>
      <c r="AH2" s="3">
        <f>IF(sfh!AH2&lt;&gt;"",1-sfh!AH2,"")</f>
        <v>0.6330275229357798</v>
      </c>
      <c r="AI2" s="3">
        <f>IF(sfh!AI2&lt;&gt;"",1-sfh!AI2,"")</f>
        <v>0.6330275229357798</v>
      </c>
      <c r="AJ2" s="3">
        <f>IF(sfh!AJ2&lt;&gt;"",1-sfh!AJ2,"")</f>
        <v>0.6330275229357798</v>
      </c>
      <c r="AK2" s="3">
        <f>IF(sfh!AK2&lt;&gt;"",1-sfh!AK2,"")</f>
        <v>0.6330275229357798</v>
      </c>
      <c r="AL2" s="3">
        <f>IF(sfh!AL2&lt;&gt;"",1-sfh!AL2,"")</f>
        <v>0.6330275229357798</v>
      </c>
      <c r="AM2" s="3">
        <f>IF(sfh!AM2&lt;&gt;"",1-sfh!AM2,"")</f>
        <v>0.6330275229357798</v>
      </c>
      <c r="AN2" s="3">
        <f>IF(sfh!AN2&lt;&gt;"",1-sfh!AN2,"")</f>
        <v>0.6330275229357798</v>
      </c>
      <c r="AO2" s="3">
        <f>IF(sfh!AO2&lt;&gt;"",1-sfh!AO2,"")</f>
        <v>0.6330275229357798</v>
      </c>
      <c r="AP2" s="3">
        <f>IF(sfh!AP2&lt;&gt;"",1-sfh!AP2,"")</f>
        <v>0.6330275229357798</v>
      </c>
      <c r="AQ2" s="3">
        <f>IF(sfh!AQ2&lt;&gt;"",1-sfh!AQ2,"")</f>
        <v>0.6330275229357798</v>
      </c>
      <c r="AR2" s="3">
        <f>IF(sfh!AR2&lt;&gt;"",1-sfh!AR2,"")</f>
        <v>0.6330275229357798</v>
      </c>
      <c r="AS2" s="3">
        <f>IF(sfh!AS2&lt;&gt;"",1-sfh!AS2,"")</f>
        <v>0.6330275229357798</v>
      </c>
      <c r="AT2" s="3">
        <f>IF(sfh!AT2&lt;&gt;"",1-sfh!AT2,"")</f>
        <v>0.6330275229357798</v>
      </c>
      <c r="AU2" s="3">
        <f>IF(sfh!AU2&lt;&gt;"",1-sfh!AU2,"")</f>
        <v>0.6330275229357798</v>
      </c>
      <c r="AV2" s="3">
        <f>IF(sfh!AV2&lt;&gt;"",1-sfh!AV2,"")</f>
        <v>0.6330275229357798</v>
      </c>
      <c r="AW2" s="3">
        <f>IF(sfh!AW2&lt;&gt;"",1-sfh!AW2,"")</f>
        <v>0.6330275229357798</v>
      </c>
      <c r="AX2" s="3">
        <f>IF(sfh!AX2&lt;&gt;"",1-sfh!AX2,"")</f>
        <v>0.6330275229357798</v>
      </c>
      <c r="AY2" s="3">
        <f>IF(sfh!AY2&lt;&gt;"",1-sfh!AY2,"")</f>
        <v>0.6330275229357798</v>
      </c>
      <c r="AZ2" s="3">
        <f>IF(sfh!AZ2&lt;&gt;"",1-sfh!AZ2,"")</f>
        <v>0.6330275229357798</v>
      </c>
      <c r="BA2" s="3">
        <f>IF(sfh!BA2&lt;&gt;"",1-sfh!BA2,"")</f>
        <v>0.6330275229357798</v>
      </c>
      <c r="BB2" s="3">
        <f>IF(sfh!BB2&lt;&gt;"",1-sfh!BB2,"")</f>
        <v>0.6330275229357798</v>
      </c>
      <c r="BC2" s="3">
        <f>IF(sfh!BC2&lt;&gt;"",1-sfh!BC2,"")</f>
        <v>0.6330275229357798</v>
      </c>
      <c r="BD2" s="3">
        <f>IF(sfh!BD2&lt;&gt;"",1-sfh!BD2,"")</f>
        <v>0.6330275229357798</v>
      </c>
      <c r="BE2" s="3">
        <f>IF(sfh!BE2&lt;&gt;"",1-sfh!BE2,"")</f>
        <v>0.6330275229357798</v>
      </c>
      <c r="BF2" s="3">
        <f>IF(sfh!BF2&lt;&gt;"",1-sfh!BF2,"")</f>
        <v>0.6330275229357798</v>
      </c>
      <c r="BG2" s="3">
        <f>IF(sfh!BG2&lt;&gt;"",1-sfh!BG2,"")</f>
        <v>0.6330275229357798</v>
      </c>
      <c r="BH2" s="3">
        <f>IF(sfh!BH2&lt;&gt;"",1-sfh!BH2,"")</f>
        <v>0.6330275229357798</v>
      </c>
      <c r="BI2" s="3">
        <f>IF(sfh!BI2&lt;&gt;"",1-sfh!BI2,"")</f>
        <v>0.6330275229357798</v>
      </c>
      <c r="BJ2" s="3">
        <f>IF(sfh!BJ2&lt;&gt;"",1-sfh!BJ2,"")</f>
        <v>0.6330275229357798</v>
      </c>
      <c r="BK2" s="3">
        <f>IF(sfh!BK2&lt;&gt;"",1-sfh!BK2,"")</f>
        <v>0.6330275229357798</v>
      </c>
    </row>
    <row r="3" spans="1:71" x14ac:dyDescent="0.25">
      <c r="A3" s="2" t="s">
        <v>11</v>
      </c>
      <c r="B3" t="s">
        <v>3</v>
      </c>
      <c r="C3" s="3">
        <f>IF(sfh!C3&lt;&gt;"",1-sfh!C3,"")</f>
        <v>0.75399721932568653</v>
      </c>
      <c r="D3" s="3">
        <f>IF(sfh!D3&lt;&gt;"",1-sfh!D3,"")</f>
        <v>0.75399721932568653</v>
      </c>
      <c r="E3" s="3">
        <f>IF(sfh!E3&lt;&gt;"",1-sfh!E3,"")</f>
        <v>0.75399721932568653</v>
      </c>
      <c r="F3" s="3">
        <f>IF(sfh!F3&lt;&gt;"",1-sfh!F3,"")</f>
        <v>0.75399721932568653</v>
      </c>
      <c r="G3" s="3">
        <f>IF(sfh!G3&lt;&gt;"",1-sfh!G3,"")</f>
        <v>0.75399721932568653</v>
      </c>
      <c r="H3" s="3">
        <f>IF(sfh!H3&lt;&gt;"",1-sfh!H3,"")</f>
        <v>0.75399721932568653</v>
      </c>
      <c r="I3" s="3">
        <f>IF(sfh!I3&lt;&gt;"",1-sfh!I3,"")</f>
        <v>0.75399721932568653</v>
      </c>
      <c r="J3" s="3">
        <f>IF(sfh!J3&lt;&gt;"",1-sfh!J3,"")</f>
        <v>0.75399721932568653</v>
      </c>
      <c r="K3" s="3">
        <f>IF(sfh!K3&lt;&gt;"",1-sfh!K3,"")</f>
        <v>0.75399721932568653</v>
      </c>
      <c r="L3" s="3">
        <f>IF(sfh!L3&lt;&gt;"",1-sfh!L3,"")</f>
        <v>0.75399721932568653</v>
      </c>
      <c r="M3" s="3">
        <f>IF(sfh!M3&lt;&gt;"",1-sfh!M3,"")</f>
        <v>0.75399721932568653</v>
      </c>
      <c r="N3" s="3">
        <f>IF(sfh!N3&lt;&gt;"",1-sfh!N3,"")</f>
        <v>0.75399721932568653</v>
      </c>
      <c r="O3" s="3">
        <f>IF(sfh!O3&lt;&gt;"",1-sfh!O3,"")</f>
        <v>0.7515490533562823</v>
      </c>
      <c r="P3" s="3">
        <f>IF(sfh!P3&lt;&gt;"",1-sfh!P3,"")</f>
        <v>0.74907686189854006</v>
      </c>
      <c r="Q3" s="3">
        <f>IF(sfh!Q3&lt;&gt;"",1-sfh!Q3,"")</f>
        <v>0.74677060760419889</v>
      </c>
      <c r="R3" s="3">
        <f>IF(sfh!R3&lt;&gt;"",1-sfh!R3,"")</f>
        <v>0.74470460190327348</v>
      </c>
      <c r="S3" s="3">
        <f>IF(sfh!S3&lt;&gt;"",1-sfh!S3,"")</f>
        <v>0.7423982750995135</v>
      </c>
      <c r="T3" s="3">
        <f>IF(sfh!T3&lt;&gt;"",1-sfh!T3,"")</f>
        <v>0.74031846959190939</v>
      </c>
      <c r="U3" s="3">
        <f>IF(sfh!U3&lt;&gt;"",1-sfh!U3,"")</f>
        <v>0.7378614441490805</v>
      </c>
      <c r="V3" s="3">
        <f>IF(sfh!V3&lt;&gt;"",1-sfh!V3,"")</f>
        <v>0.73582723752151469</v>
      </c>
      <c r="W3" s="3">
        <f>IF(sfh!W3&lt;&gt;"",1-sfh!W3,"")</f>
        <v>0.73352862849533951</v>
      </c>
      <c r="X3" s="3">
        <f>IF(sfh!X3&lt;&gt;"",1-sfh!X3,"")</f>
        <v>0.73126219737327913</v>
      </c>
      <c r="Y3" s="3">
        <f>IF(sfh!Y3&lt;&gt;"",1-sfh!Y3,"")</f>
        <v>0.72947087454859472</v>
      </c>
      <c r="Z3" s="3">
        <f>IF(sfh!Z3&lt;&gt;"",1-sfh!Z3,"")</f>
        <v>0.72947087454859472</v>
      </c>
      <c r="AA3" s="3">
        <f>IF(sfh!AA3&lt;&gt;"",1-sfh!AA3,"")</f>
        <v>0.72947087454859472</v>
      </c>
      <c r="AB3" s="3">
        <f>IF(sfh!AB3&lt;&gt;"",1-sfh!AB3,"")</f>
        <v>0.72947087454859472</v>
      </c>
      <c r="AC3" s="3">
        <f>IF(sfh!AC3&lt;&gt;"",1-sfh!AC3,"")</f>
        <v>0.72947087454859472</v>
      </c>
      <c r="AD3" s="3">
        <f>IF(sfh!AD3&lt;&gt;"",1-sfh!AD3,"")</f>
        <v>0.72947087454859472</v>
      </c>
      <c r="AE3" s="3">
        <f>IF(sfh!AE3&lt;&gt;"",1-sfh!AE3,"")</f>
        <v>0.72947087454859472</v>
      </c>
      <c r="AF3" s="3">
        <f>IF(sfh!AF3&lt;&gt;"",1-sfh!AF3,"")</f>
        <v>0.72947087454859472</v>
      </c>
      <c r="AG3" s="3">
        <f>IF(sfh!AG3&lt;&gt;"",1-sfh!AG3,"")</f>
        <v>0.72947087454859472</v>
      </c>
      <c r="AH3" s="3">
        <f>IF(sfh!AH3&lt;&gt;"",1-sfh!AH3,"")</f>
        <v>0.72947087454859472</v>
      </c>
      <c r="AI3" s="3">
        <f>IF(sfh!AI3&lt;&gt;"",1-sfh!AI3,"")</f>
        <v>0.72947087454859472</v>
      </c>
      <c r="AJ3" s="3">
        <f>IF(sfh!AJ3&lt;&gt;"",1-sfh!AJ3,"")</f>
        <v>0.72947087454859472</v>
      </c>
      <c r="AK3" s="3">
        <f>IF(sfh!AK3&lt;&gt;"",1-sfh!AK3,"")</f>
        <v>0.72947087454859472</v>
      </c>
      <c r="AL3" s="3">
        <f>IF(sfh!AL3&lt;&gt;"",1-sfh!AL3,"")</f>
        <v>0.72947087454859472</v>
      </c>
      <c r="AM3" s="3">
        <f>IF(sfh!AM3&lt;&gt;"",1-sfh!AM3,"")</f>
        <v>0.72947087454859472</v>
      </c>
      <c r="AN3" s="3">
        <f>IF(sfh!AN3&lt;&gt;"",1-sfh!AN3,"")</f>
        <v>0.72947087454859472</v>
      </c>
      <c r="AO3" s="3">
        <f>IF(sfh!AO3&lt;&gt;"",1-sfh!AO3,"")</f>
        <v>0.72947087454859472</v>
      </c>
      <c r="AP3" s="3">
        <f>IF(sfh!AP3&lt;&gt;"",1-sfh!AP3,"")</f>
        <v>0.72947087454859472</v>
      </c>
      <c r="AQ3" s="3">
        <f>IF(sfh!AQ3&lt;&gt;"",1-sfh!AQ3,"")</f>
        <v>0.72947087454859472</v>
      </c>
      <c r="AR3" s="3">
        <f>IF(sfh!AR3&lt;&gt;"",1-sfh!AR3,"")</f>
        <v>0.72947087454859472</v>
      </c>
      <c r="AS3" s="3">
        <f>IF(sfh!AS3&lt;&gt;"",1-sfh!AS3,"")</f>
        <v>0.72947087454859472</v>
      </c>
      <c r="AT3" s="3">
        <f>IF(sfh!AT3&lt;&gt;"",1-sfh!AT3,"")</f>
        <v>0.72947087454859472</v>
      </c>
      <c r="AU3" s="3">
        <f>IF(sfh!AU3&lt;&gt;"",1-sfh!AU3,"")</f>
        <v>0.72947087454859472</v>
      </c>
      <c r="AV3" s="3">
        <f>IF(sfh!AV3&lt;&gt;"",1-sfh!AV3,"")</f>
        <v>0.72947087454859472</v>
      </c>
      <c r="AW3" s="3">
        <f>IF(sfh!AW3&lt;&gt;"",1-sfh!AW3,"")</f>
        <v>0.72947087454859472</v>
      </c>
      <c r="AX3" s="3">
        <f>IF(sfh!AX3&lt;&gt;"",1-sfh!AX3,"")</f>
        <v>0.72947087454859472</v>
      </c>
      <c r="AY3" s="3">
        <f>IF(sfh!AY3&lt;&gt;"",1-sfh!AY3,"")</f>
        <v>0.72947087454859472</v>
      </c>
      <c r="AZ3" s="3">
        <f>IF(sfh!AZ3&lt;&gt;"",1-sfh!AZ3,"")</f>
        <v>0.72947087454859472</v>
      </c>
      <c r="BA3" s="3">
        <f>IF(sfh!BA3&lt;&gt;"",1-sfh!BA3,"")</f>
        <v>0.72947087454859472</v>
      </c>
      <c r="BB3" s="3">
        <f>IF(sfh!BB3&lt;&gt;"",1-sfh!BB3,"")</f>
        <v>0.72947087454859472</v>
      </c>
      <c r="BC3" s="3">
        <f>IF(sfh!BC3&lt;&gt;"",1-sfh!BC3,"")</f>
        <v>0.72947087454859472</v>
      </c>
      <c r="BD3" s="3">
        <f>IF(sfh!BD3&lt;&gt;"",1-sfh!BD3,"")</f>
        <v>0.72947087454859472</v>
      </c>
      <c r="BE3" s="3">
        <f>IF(sfh!BE3&lt;&gt;"",1-sfh!BE3,"")</f>
        <v>0.72947087454859472</v>
      </c>
      <c r="BF3" s="3">
        <f>IF(sfh!BF3&lt;&gt;"",1-sfh!BF3,"")</f>
        <v>0.72947087454859472</v>
      </c>
      <c r="BG3" s="3">
        <f>IF(sfh!BG3&lt;&gt;"",1-sfh!BG3,"")</f>
        <v>0.72947087454859472</v>
      </c>
      <c r="BH3" s="3">
        <f>IF(sfh!BH3&lt;&gt;"",1-sfh!BH3,"")</f>
        <v>0.72947087454859472</v>
      </c>
      <c r="BI3" s="3">
        <f>IF(sfh!BI3&lt;&gt;"",1-sfh!BI3,"")</f>
        <v>0.72947087454859472</v>
      </c>
      <c r="BJ3" s="3">
        <f>IF(sfh!BJ3&lt;&gt;"",1-sfh!BJ3,"")</f>
        <v>0.72947087454859472</v>
      </c>
      <c r="BK3" s="3">
        <f>IF(sfh!BK3&lt;&gt;"",1-sfh!BK3,"")</f>
        <v>0.72947087454859472</v>
      </c>
    </row>
    <row r="4" spans="1:71" x14ac:dyDescent="0.25">
      <c r="A4" s="2" t="s">
        <v>21</v>
      </c>
      <c r="B4" t="s">
        <v>3</v>
      </c>
      <c r="C4" s="3">
        <f>IF(sfh!C4&lt;&gt;"",1-sfh!C4,"")</f>
        <v>0.54872485554155626</v>
      </c>
      <c r="D4" s="3">
        <f>IF(sfh!D4&lt;&gt;"",1-sfh!D4,"")</f>
        <v>0.54872485554155626</v>
      </c>
      <c r="E4" s="3">
        <f>IF(sfh!E4&lt;&gt;"",1-sfh!E4,"")</f>
        <v>0.54872485554155626</v>
      </c>
      <c r="F4" s="3">
        <f>IF(sfh!F4&lt;&gt;"",1-sfh!F4,"")</f>
        <v>0.54872485554155626</v>
      </c>
      <c r="G4" s="3">
        <f>IF(sfh!G4&lt;&gt;"",1-sfh!G4,"")</f>
        <v>0.54872485554155626</v>
      </c>
      <c r="H4" s="3">
        <f>IF(sfh!H4&lt;&gt;"",1-sfh!H4,"")</f>
        <v>0.54872485554155626</v>
      </c>
      <c r="I4" s="3">
        <f>IF(sfh!I4&lt;&gt;"",1-sfh!I4,"")</f>
        <v>0.54872485554155626</v>
      </c>
      <c r="J4" s="3">
        <f>IF(sfh!J4&lt;&gt;"",1-sfh!J4,"")</f>
        <v>0.54872485554155626</v>
      </c>
      <c r="K4" s="3">
        <f>IF(sfh!K4&lt;&gt;"",1-sfh!K4,"")</f>
        <v>0.54872485554155626</v>
      </c>
      <c r="L4" s="3">
        <f>IF(sfh!L4&lt;&gt;"",1-sfh!L4,"")</f>
        <v>0.54872485554155626</v>
      </c>
      <c r="M4" s="3">
        <f>IF(sfh!M4&lt;&gt;"",1-sfh!M4,"")</f>
        <v>0.54872485554155626</v>
      </c>
      <c r="N4" s="3">
        <f>IF(sfh!N4&lt;&gt;"",1-sfh!N4,"")</f>
        <v>0.54872485554155626</v>
      </c>
      <c r="O4" s="3">
        <f>IF(sfh!O4&lt;&gt;"",1-sfh!O4,"")</f>
        <v>0.54872485554155626</v>
      </c>
      <c r="P4" s="3">
        <f>IF(sfh!P4&lt;&gt;"",1-sfh!P4,"")</f>
        <v>0.54872485554155626</v>
      </c>
      <c r="Q4" s="3">
        <f>IF(sfh!Q4&lt;&gt;"",1-sfh!Q4,"")</f>
        <v>0.54872485554155626</v>
      </c>
      <c r="R4" s="3">
        <f>IF(sfh!R4&lt;&gt;"",1-sfh!R4,"")</f>
        <v>0.54872485554155626</v>
      </c>
      <c r="S4" s="3">
        <f>IF(sfh!S4&lt;&gt;"",1-sfh!S4,"")</f>
        <v>0.54872485554155626</v>
      </c>
      <c r="T4" s="3">
        <f>IF(sfh!T4&lt;&gt;"",1-sfh!T4,"")</f>
        <v>0.54872485554155626</v>
      </c>
      <c r="U4" s="3">
        <f>IF(sfh!U4&lt;&gt;"",1-sfh!U4,"")</f>
        <v>0.54872485554155626</v>
      </c>
      <c r="V4" s="3">
        <f>IF(sfh!V4&lt;&gt;"",1-sfh!V4,"")</f>
        <v>0.54872485554155626</v>
      </c>
      <c r="W4" s="3">
        <f>IF(sfh!W4&lt;&gt;"",1-sfh!W4,"")</f>
        <v>0.54872485554155626</v>
      </c>
      <c r="X4" s="3">
        <f>IF(sfh!X4&lt;&gt;"",1-sfh!X4,"")</f>
        <v>0.54872485554155626</v>
      </c>
      <c r="Y4" s="3">
        <f>IF(sfh!Y4&lt;&gt;"",1-sfh!Y4,"")</f>
        <v>0.54872485554155626</v>
      </c>
      <c r="Z4" s="3">
        <f>IF(sfh!Z4&lt;&gt;"",1-sfh!Z4,"")</f>
        <v>0.54871459694989111</v>
      </c>
      <c r="AA4" s="3">
        <f>IF(sfh!AA4&lt;&gt;"",1-sfh!AA4,"")</f>
        <v>0.54873198477526408</v>
      </c>
      <c r="AB4" s="3">
        <f>IF(sfh!AB4&lt;&gt;"",1-sfh!AB4,"")</f>
        <v>0.54873198477526408</v>
      </c>
      <c r="AC4" s="3">
        <f>IF(sfh!AC4&lt;&gt;"",1-sfh!AC4,"")</f>
        <v>0.54873198477526408</v>
      </c>
      <c r="AD4" s="3">
        <f>IF(sfh!AD4&lt;&gt;"",1-sfh!AD4,"")</f>
        <v>0.54873198477526408</v>
      </c>
      <c r="AE4" s="3">
        <f>IF(sfh!AE4&lt;&gt;"",1-sfh!AE4,"")</f>
        <v>0.54873198477526408</v>
      </c>
      <c r="AF4" s="3">
        <f>IF(sfh!AF4&lt;&gt;"",1-sfh!AF4,"")</f>
        <v>0.54873198477526408</v>
      </c>
      <c r="AG4" s="3">
        <f>IF(sfh!AG4&lt;&gt;"",1-sfh!AG4,"")</f>
        <v>0.54873198477526408</v>
      </c>
      <c r="AH4" s="3">
        <f>IF(sfh!AH4&lt;&gt;"",1-sfh!AH4,"")</f>
        <v>0.54873198477526408</v>
      </c>
      <c r="AI4" s="3">
        <f>IF(sfh!AI4&lt;&gt;"",1-sfh!AI4,"")</f>
        <v>0.54873198477526408</v>
      </c>
      <c r="AJ4" s="3">
        <f>IF(sfh!AJ4&lt;&gt;"",1-sfh!AJ4,"")</f>
        <v>0.54873198477526408</v>
      </c>
      <c r="AK4" s="3">
        <f>IF(sfh!AK4&lt;&gt;"",1-sfh!AK4,"")</f>
        <v>0.54873198477526408</v>
      </c>
      <c r="AL4" s="3">
        <f>IF(sfh!AL4&lt;&gt;"",1-sfh!AL4,"")</f>
        <v>0.54873198477526408</v>
      </c>
      <c r="AM4" s="3">
        <f>IF(sfh!AM4&lt;&gt;"",1-sfh!AM4,"")</f>
        <v>0.54873198477526408</v>
      </c>
      <c r="AN4" s="3">
        <f>IF(sfh!AN4&lt;&gt;"",1-sfh!AN4,"")</f>
        <v>0.54873198477526408</v>
      </c>
      <c r="AO4" s="3">
        <f>IF(sfh!AO4&lt;&gt;"",1-sfh!AO4,"")</f>
        <v>0.54873198477526408</v>
      </c>
      <c r="AP4" s="3">
        <f>IF(sfh!AP4&lt;&gt;"",1-sfh!AP4,"")</f>
        <v>0.54873198477526408</v>
      </c>
      <c r="AQ4" s="3">
        <f>IF(sfh!AQ4&lt;&gt;"",1-sfh!AQ4,"")</f>
        <v>0.54873198477526408</v>
      </c>
      <c r="AR4" s="3">
        <f>IF(sfh!AR4&lt;&gt;"",1-sfh!AR4,"")</f>
        <v>0.54873198477526408</v>
      </c>
      <c r="AS4" s="3">
        <f>IF(sfh!AS4&lt;&gt;"",1-sfh!AS4,"")</f>
        <v>0.54873198477526408</v>
      </c>
      <c r="AT4" s="3">
        <f>IF(sfh!AT4&lt;&gt;"",1-sfh!AT4,"")</f>
        <v>0.54873198477526408</v>
      </c>
      <c r="AU4" s="3">
        <f>IF(sfh!AU4&lt;&gt;"",1-sfh!AU4,"")</f>
        <v>0.54873198477526408</v>
      </c>
      <c r="AV4" s="3">
        <f>IF(sfh!AV4&lt;&gt;"",1-sfh!AV4,"")</f>
        <v>0.54873198477526408</v>
      </c>
      <c r="AW4" s="3">
        <f>IF(sfh!AW4&lt;&gt;"",1-sfh!AW4,"")</f>
        <v>0.54873198477526408</v>
      </c>
      <c r="AX4" s="3">
        <f>IF(sfh!AX4&lt;&gt;"",1-sfh!AX4,"")</f>
        <v>0.54873198477526408</v>
      </c>
      <c r="AY4" s="3">
        <f>IF(sfh!AY4&lt;&gt;"",1-sfh!AY4,"")</f>
        <v>0.54873198477526408</v>
      </c>
      <c r="AZ4" s="3">
        <f>IF(sfh!AZ4&lt;&gt;"",1-sfh!AZ4,"")</f>
        <v>0.54873198477526408</v>
      </c>
      <c r="BA4" s="3">
        <f>IF(sfh!BA4&lt;&gt;"",1-sfh!BA4,"")</f>
        <v>0.54873198477526408</v>
      </c>
      <c r="BB4" s="3">
        <f>IF(sfh!BB4&lt;&gt;"",1-sfh!BB4,"")</f>
        <v>0.54873198477526408</v>
      </c>
      <c r="BC4" s="3">
        <f>IF(sfh!BC4&lt;&gt;"",1-sfh!BC4,"")</f>
        <v>0.54873198477526408</v>
      </c>
      <c r="BD4" s="3">
        <f>IF(sfh!BD4&lt;&gt;"",1-sfh!BD4,"")</f>
        <v>0.54873198477526408</v>
      </c>
      <c r="BE4" s="3">
        <f>IF(sfh!BE4&lt;&gt;"",1-sfh!BE4,"")</f>
        <v>0.54873198477526408</v>
      </c>
      <c r="BF4" s="3">
        <f>IF(sfh!BF4&lt;&gt;"",1-sfh!BF4,"")</f>
        <v>0.54873198477526408</v>
      </c>
      <c r="BG4" s="3">
        <f>IF(sfh!BG4&lt;&gt;"",1-sfh!BG4,"")</f>
        <v>0.54873198477526408</v>
      </c>
      <c r="BH4" s="3">
        <f>IF(sfh!BH4&lt;&gt;"",1-sfh!BH4,"")</f>
        <v>0.54873198477526408</v>
      </c>
      <c r="BI4" s="3">
        <f>IF(sfh!BI4&lt;&gt;"",1-sfh!BI4,"")</f>
        <v>0.54873198477526408</v>
      </c>
      <c r="BJ4" s="3">
        <f>IF(sfh!BJ4&lt;&gt;"",1-sfh!BJ4,"")</f>
        <v>0.54873198477526408</v>
      </c>
      <c r="BK4" s="3">
        <f>IF(sfh!BK4&lt;&gt;"",1-sfh!BK4,"")</f>
        <v>0.54873198477526408</v>
      </c>
    </row>
    <row r="5" spans="1:71" x14ac:dyDescent="0.25">
      <c r="A5" s="2" t="s">
        <v>24</v>
      </c>
      <c r="B5" t="s">
        <v>3</v>
      </c>
      <c r="C5" s="3">
        <f>IF(sfh!C5&lt;&gt;"",1-sfh!C5,"")</f>
        <v>0.65680249598184748</v>
      </c>
      <c r="D5" s="3">
        <f>IF(sfh!D5&lt;&gt;"",1-sfh!D5,"")</f>
        <v>0.65680249598184748</v>
      </c>
      <c r="E5" s="3">
        <f>IF(sfh!E5&lt;&gt;"",1-sfh!E5,"")</f>
        <v>0.65680249598184748</v>
      </c>
      <c r="F5" s="3">
        <f>IF(sfh!F5&lt;&gt;"",1-sfh!F5,"")</f>
        <v>0.65680249598184748</v>
      </c>
      <c r="G5" s="3">
        <f>IF(sfh!G5&lt;&gt;"",1-sfh!G5,"")</f>
        <v>0.65680249598184748</v>
      </c>
      <c r="H5" s="3">
        <f>IF(sfh!H5&lt;&gt;"",1-sfh!H5,"")</f>
        <v>0.65680249598184748</v>
      </c>
      <c r="I5" s="3">
        <f>IF(sfh!I5&lt;&gt;"",1-sfh!I5,"")</f>
        <v>0.65680249598184748</v>
      </c>
      <c r="J5" s="3">
        <f>IF(sfh!J5&lt;&gt;"",1-sfh!J5,"")</f>
        <v>0.65680249598184748</v>
      </c>
      <c r="K5" s="3">
        <f>IF(sfh!K5&lt;&gt;"",1-sfh!K5,"")</f>
        <v>0.65680249598184748</v>
      </c>
      <c r="L5" s="3">
        <f>IF(sfh!L5&lt;&gt;"",1-sfh!L5,"")</f>
        <v>0.65680249598184748</v>
      </c>
      <c r="M5" s="3">
        <f>IF(sfh!M5&lt;&gt;"",1-sfh!M5,"")</f>
        <v>0.65680249598184748</v>
      </c>
      <c r="N5" s="3">
        <f>IF(sfh!N5&lt;&gt;"",1-sfh!N5,"")</f>
        <v>0.65680249598184748</v>
      </c>
      <c r="O5" s="3">
        <f>IF(sfh!O5&lt;&gt;"",1-sfh!O5,"")</f>
        <v>0.65206857994781964</v>
      </c>
      <c r="P5" s="3">
        <f>IF(sfh!P5&lt;&gt;"",1-sfh!P5,"")</f>
        <v>0.64554400809344248</v>
      </c>
      <c r="Q5" s="3">
        <f>IF(sfh!Q5&lt;&gt;"",1-sfh!Q5,"")</f>
        <v>0.6386745347253745</v>
      </c>
      <c r="R5" s="3">
        <f>IF(sfh!R5&lt;&gt;"",1-sfh!R5,"")</f>
        <v>0.63429696589993734</v>
      </c>
      <c r="S5" s="3">
        <f>IF(sfh!S5&lt;&gt;"",1-sfh!S5,"")</f>
        <v>0.63477338987543064</v>
      </c>
      <c r="T5" s="3">
        <f>IF(sfh!T5&lt;&gt;"",1-sfh!T5,"")</f>
        <v>0.63571428571428568</v>
      </c>
      <c r="U5" s="3">
        <f>IF(sfh!U5&lt;&gt;"",1-sfh!U5,"")</f>
        <v>0.63550356927840368</v>
      </c>
      <c r="V5" s="3">
        <f>IF(sfh!V5&lt;&gt;"",1-sfh!V5,"")</f>
        <v>0.66810856658184903</v>
      </c>
      <c r="W5" s="3">
        <f>IF(sfh!W5&lt;&gt;"",1-sfh!W5,"")</f>
        <v>0.66465913843580093</v>
      </c>
      <c r="X5" s="3">
        <f>IF(sfh!X5&lt;&gt;"",1-sfh!X5,"")</f>
        <v>0.65840766435414599</v>
      </c>
      <c r="Y5" s="3">
        <f>IF(sfh!Y5&lt;&gt;"",1-sfh!Y5,"")</f>
        <v>0.66012219959266805</v>
      </c>
      <c r="Z5" s="3">
        <f>IF(sfh!Z5&lt;&gt;"",1-sfh!Z5,"")</f>
        <v>0.65855030536804882</v>
      </c>
      <c r="AA5" s="3">
        <f>IF(sfh!AA5&lt;&gt;"",1-sfh!AA5,"")</f>
        <v>0.65982241953385135</v>
      </c>
      <c r="AB5" s="3">
        <f>IF(sfh!AB5&lt;&gt;"",1-sfh!AB5,"")</f>
        <v>0.65982241953385135</v>
      </c>
      <c r="AC5" s="3">
        <f>IF(sfh!AC5&lt;&gt;"",1-sfh!AC5,"")</f>
        <v>0.65982241953385135</v>
      </c>
      <c r="AD5" s="3">
        <f>IF(sfh!AD5&lt;&gt;"",1-sfh!AD5,"")</f>
        <v>0.65982241953385135</v>
      </c>
      <c r="AE5" s="3">
        <f>IF(sfh!AE5&lt;&gt;"",1-sfh!AE5,"")</f>
        <v>0.65982241953385135</v>
      </c>
      <c r="AF5" s="3">
        <f>IF(sfh!AF5&lt;&gt;"",1-sfh!AF5,"")</f>
        <v>0.65982241953385135</v>
      </c>
      <c r="AG5" s="3">
        <f>IF(sfh!AG5&lt;&gt;"",1-sfh!AG5,"")</f>
        <v>0.65982241953385135</v>
      </c>
      <c r="AH5" s="3">
        <f>IF(sfh!AH5&lt;&gt;"",1-sfh!AH5,"")</f>
        <v>0.65982241953385135</v>
      </c>
      <c r="AI5" s="3">
        <f>IF(sfh!AI5&lt;&gt;"",1-sfh!AI5,"")</f>
        <v>0.65982241953385135</v>
      </c>
      <c r="AJ5" s="3">
        <f>IF(sfh!AJ5&lt;&gt;"",1-sfh!AJ5,"")</f>
        <v>0.65982241953385135</v>
      </c>
      <c r="AK5" s="3">
        <f>IF(sfh!AK5&lt;&gt;"",1-sfh!AK5,"")</f>
        <v>0.65982241953385135</v>
      </c>
      <c r="AL5" s="3">
        <f>IF(sfh!AL5&lt;&gt;"",1-sfh!AL5,"")</f>
        <v>0.65982241953385135</v>
      </c>
      <c r="AM5" s="3">
        <f>IF(sfh!AM5&lt;&gt;"",1-sfh!AM5,"")</f>
        <v>0.65982241953385135</v>
      </c>
      <c r="AN5" s="3">
        <f>IF(sfh!AN5&lt;&gt;"",1-sfh!AN5,"")</f>
        <v>0.65982241953385135</v>
      </c>
      <c r="AO5" s="3">
        <f>IF(sfh!AO5&lt;&gt;"",1-sfh!AO5,"")</f>
        <v>0.65982241953385135</v>
      </c>
      <c r="AP5" s="3">
        <f>IF(sfh!AP5&lt;&gt;"",1-sfh!AP5,"")</f>
        <v>0.65982241953385135</v>
      </c>
      <c r="AQ5" s="3">
        <f>IF(sfh!AQ5&lt;&gt;"",1-sfh!AQ5,"")</f>
        <v>0.65982241953385135</v>
      </c>
      <c r="AR5" s="3">
        <f>IF(sfh!AR5&lt;&gt;"",1-sfh!AR5,"")</f>
        <v>0.65982241953385135</v>
      </c>
      <c r="AS5" s="3">
        <f>IF(sfh!AS5&lt;&gt;"",1-sfh!AS5,"")</f>
        <v>0.65982241953385135</v>
      </c>
      <c r="AT5" s="3">
        <f>IF(sfh!AT5&lt;&gt;"",1-sfh!AT5,"")</f>
        <v>0.65982241953385135</v>
      </c>
      <c r="AU5" s="3">
        <f>IF(sfh!AU5&lt;&gt;"",1-sfh!AU5,"")</f>
        <v>0.65982241953385135</v>
      </c>
      <c r="AV5" s="3">
        <f>IF(sfh!AV5&lt;&gt;"",1-sfh!AV5,"")</f>
        <v>0.65982241953385135</v>
      </c>
      <c r="AW5" s="3">
        <f>IF(sfh!AW5&lt;&gt;"",1-sfh!AW5,"")</f>
        <v>0.65982241953385135</v>
      </c>
      <c r="AX5" s="3">
        <f>IF(sfh!AX5&lt;&gt;"",1-sfh!AX5,"")</f>
        <v>0.65982241953385135</v>
      </c>
      <c r="AY5" s="3">
        <f>IF(sfh!AY5&lt;&gt;"",1-sfh!AY5,"")</f>
        <v>0.65982241953385135</v>
      </c>
      <c r="AZ5" s="3">
        <f>IF(sfh!AZ5&lt;&gt;"",1-sfh!AZ5,"")</f>
        <v>0.65982241953385135</v>
      </c>
      <c r="BA5" s="3">
        <f>IF(sfh!BA5&lt;&gt;"",1-sfh!BA5,"")</f>
        <v>0.65982241953385135</v>
      </c>
      <c r="BB5" s="3">
        <f>IF(sfh!BB5&lt;&gt;"",1-sfh!BB5,"")</f>
        <v>0.65982241953385135</v>
      </c>
      <c r="BC5" s="3">
        <f>IF(sfh!BC5&lt;&gt;"",1-sfh!BC5,"")</f>
        <v>0.65982241953385135</v>
      </c>
      <c r="BD5" s="3">
        <f>IF(sfh!BD5&lt;&gt;"",1-sfh!BD5,"")</f>
        <v>0.65982241953385135</v>
      </c>
      <c r="BE5" s="3">
        <f>IF(sfh!BE5&lt;&gt;"",1-sfh!BE5,"")</f>
        <v>0.65982241953385135</v>
      </c>
      <c r="BF5" s="3">
        <f>IF(sfh!BF5&lt;&gt;"",1-sfh!BF5,"")</f>
        <v>0.65982241953385135</v>
      </c>
      <c r="BG5" s="3">
        <f>IF(sfh!BG5&lt;&gt;"",1-sfh!BG5,"")</f>
        <v>0.65982241953385135</v>
      </c>
      <c r="BH5" s="3">
        <f>IF(sfh!BH5&lt;&gt;"",1-sfh!BH5,"")</f>
        <v>0.65982241953385135</v>
      </c>
      <c r="BI5" s="3">
        <f>IF(sfh!BI5&lt;&gt;"",1-sfh!BI5,"")</f>
        <v>0.65982241953385135</v>
      </c>
      <c r="BJ5" s="3">
        <f>IF(sfh!BJ5&lt;&gt;"",1-sfh!BJ5,"")</f>
        <v>0.65982241953385135</v>
      </c>
      <c r="BK5" s="3">
        <f>IF(sfh!BK5&lt;&gt;"",1-sfh!BK5,"")</f>
        <v>0.65982241953385135</v>
      </c>
    </row>
    <row r="6" spans="1:71" x14ac:dyDescent="0.25">
      <c r="A6" s="2" t="s">
        <v>15</v>
      </c>
      <c r="B6" t="s">
        <v>3</v>
      </c>
      <c r="C6" s="3">
        <f>IF(sfh!C6&lt;&gt;"",1-sfh!C6,"")</f>
        <v>0.63542926239419595</v>
      </c>
      <c r="D6" s="3">
        <f>IF(sfh!D6&lt;&gt;"",1-sfh!D6,"")</f>
        <v>0.63542926239419595</v>
      </c>
      <c r="E6" s="3">
        <f>IF(sfh!E6&lt;&gt;"",1-sfh!E6,"")</f>
        <v>0.63542926239419595</v>
      </c>
      <c r="F6" s="3">
        <f>IF(sfh!F6&lt;&gt;"",1-sfh!F6,"")</f>
        <v>0.63542926239419595</v>
      </c>
      <c r="G6" s="3">
        <f>IF(sfh!G6&lt;&gt;"",1-sfh!G6,"")</f>
        <v>0.63542926239419595</v>
      </c>
      <c r="H6" s="3">
        <f>IF(sfh!H6&lt;&gt;"",1-sfh!H6,"")</f>
        <v>0.63542926239419595</v>
      </c>
      <c r="I6" s="3">
        <f>IF(sfh!I6&lt;&gt;"",1-sfh!I6,"")</f>
        <v>0.63542926239419595</v>
      </c>
      <c r="J6" s="3">
        <f>IF(sfh!J6&lt;&gt;"",1-sfh!J6,"")</f>
        <v>0.63542926239419595</v>
      </c>
      <c r="K6" s="3">
        <f>IF(sfh!K6&lt;&gt;"",1-sfh!K6,"")</f>
        <v>0.63542926239419595</v>
      </c>
      <c r="L6" s="3">
        <f>IF(sfh!L6&lt;&gt;"",1-sfh!L6,"")</f>
        <v>0.63542926239419595</v>
      </c>
      <c r="M6" s="3">
        <f>IF(sfh!M6&lt;&gt;"",1-sfh!M6,"")</f>
        <v>0.63542926239419595</v>
      </c>
      <c r="N6" s="3">
        <f>IF(sfh!N6&lt;&gt;"",1-sfh!N6,"")</f>
        <v>0.63542926239419595</v>
      </c>
      <c r="O6" s="3">
        <f>IF(sfh!O6&lt;&gt;"",1-sfh!O6,"")</f>
        <v>0.63542926239419595</v>
      </c>
      <c r="P6" s="3">
        <f>IF(sfh!P6&lt;&gt;"",1-sfh!P6,"")</f>
        <v>0.63542926239419595</v>
      </c>
      <c r="Q6" s="3">
        <f>IF(sfh!Q6&lt;&gt;"",1-sfh!Q6,"")</f>
        <v>0.63542926239419595</v>
      </c>
      <c r="R6" s="3">
        <f>IF(sfh!R6&lt;&gt;"",1-sfh!R6,"")</f>
        <v>0.63542926239419595</v>
      </c>
      <c r="S6" s="3">
        <f>IF(sfh!S6&lt;&gt;"",1-sfh!S6,"")</f>
        <v>0.63542926239419595</v>
      </c>
      <c r="T6" s="3">
        <f>IF(sfh!T6&lt;&gt;"",1-sfh!T6,"")</f>
        <v>0.63542926239419595</v>
      </c>
      <c r="U6" s="3">
        <f>IF(sfh!U6&lt;&gt;"",1-sfh!U6,"")</f>
        <v>0.63542926239419595</v>
      </c>
      <c r="V6" s="3">
        <f>IF(sfh!V6&lt;&gt;"",1-sfh!V6,"")</f>
        <v>0.63542926239419595</v>
      </c>
      <c r="W6" s="3">
        <f>IF(sfh!W6&lt;&gt;"",1-sfh!W6,"")</f>
        <v>0.63542926239419595</v>
      </c>
      <c r="X6" s="3">
        <f>IF(sfh!X6&lt;&gt;"",1-sfh!X6,"")</f>
        <v>0.63542926239419595</v>
      </c>
      <c r="Y6" s="3">
        <f>IF(sfh!Y6&lt;&gt;"",1-sfh!Y6,"")</f>
        <v>0.63543670642554839</v>
      </c>
      <c r="Z6" s="3">
        <f>IF(sfh!Z6&lt;&gt;"",1-sfh!Z6,"")</f>
        <v>0.63543670642554839</v>
      </c>
      <c r="AA6" s="3">
        <f>IF(sfh!AA6&lt;&gt;"",1-sfh!AA6,"")</f>
        <v>0.6354797284901853</v>
      </c>
      <c r="AB6" s="3">
        <f>IF(sfh!AB6&lt;&gt;"",1-sfh!AB6,"")</f>
        <v>0.6354797284901853</v>
      </c>
      <c r="AC6" s="3">
        <f>IF(sfh!AC6&lt;&gt;"",1-sfh!AC6,"")</f>
        <v>0.6354797284901853</v>
      </c>
      <c r="AD6" s="3">
        <f>IF(sfh!AD6&lt;&gt;"",1-sfh!AD6,"")</f>
        <v>0.6354797284901853</v>
      </c>
      <c r="AE6" s="3">
        <f>IF(sfh!AE6&lt;&gt;"",1-sfh!AE6,"")</f>
        <v>0.6354797284901853</v>
      </c>
      <c r="AF6" s="3">
        <f>IF(sfh!AF6&lt;&gt;"",1-sfh!AF6,"")</f>
        <v>0.6354797284901853</v>
      </c>
      <c r="AG6" s="3">
        <f>IF(sfh!AG6&lt;&gt;"",1-sfh!AG6,"")</f>
        <v>0.6354797284901853</v>
      </c>
      <c r="AH6" s="3">
        <f>IF(sfh!AH6&lt;&gt;"",1-sfh!AH6,"")</f>
        <v>0.6354797284901853</v>
      </c>
      <c r="AI6" s="3">
        <f>IF(sfh!AI6&lt;&gt;"",1-sfh!AI6,"")</f>
        <v>0.6354797284901853</v>
      </c>
      <c r="AJ6" s="3">
        <f>IF(sfh!AJ6&lt;&gt;"",1-sfh!AJ6,"")</f>
        <v>0.6354797284901853</v>
      </c>
      <c r="AK6" s="3">
        <f>IF(sfh!AK6&lt;&gt;"",1-sfh!AK6,"")</f>
        <v>0.6354797284901853</v>
      </c>
      <c r="AL6" s="3">
        <f>IF(sfh!AL6&lt;&gt;"",1-sfh!AL6,"")</f>
        <v>0.6354797284901853</v>
      </c>
      <c r="AM6" s="3">
        <f>IF(sfh!AM6&lt;&gt;"",1-sfh!AM6,"")</f>
        <v>0.6354797284901853</v>
      </c>
      <c r="AN6" s="3">
        <f>IF(sfh!AN6&lt;&gt;"",1-sfh!AN6,"")</f>
        <v>0.6354797284901853</v>
      </c>
      <c r="AO6" s="3">
        <f>IF(sfh!AO6&lt;&gt;"",1-sfh!AO6,"")</f>
        <v>0.6354797284901853</v>
      </c>
      <c r="AP6" s="3">
        <f>IF(sfh!AP6&lt;&gt;"",1-sfh!AP6,"")</f>
        <v>0.6354797284901853</v>
      </c>
      <c r="AQ6" s="3">
        <f>IF(sfh!AQ6&lt;&gt;"",1-sfh!AQ6,"")</f>
        <v>0.6354797284901853</v>
      </c>
      <c r="AR6" s="3">
        <f>IF(sfh!AR6&lt;&gt;"",1-sfh!AR6,"")</f>
        <v>0.6354797284901853</v>
      </c>
      <c r="AS6" s="3">
        <f>IF(sfh!AS6&lt;&gt;"",1-sfh!AS6,"")</f>
        <v>0.6354797284901853</v>
      </c>
      <c r="AT6" s="3">
        <f>IF(sfh!AT6&lt;&gt;"",1-sfh!AT6,"")</f>
        <v>0.6354797284901853</v>
      </c>
      <c r="AU6" s="3">
        <f>IF(sfh!AU6&lt;&gt;"",1-sfh!AU6,"")</f>
        <v>0.6354797284901853</v>
      </c>
      <c r="AV6" s="3">
        <f>IF(sfh!AV6&lt;&gt;"",1-sfh!AV6,"")</f>
        <v>0.6354797284901853</v>
      </c>
      <c r="AW6" s="3">
        <f>IF(sfh!AW6&lt;&gt;"",1-sfh!AW6,"")</f>
        <v>0.6354797284901853</v>
      </c>
      <c r="AX6" s="3">
        <f>IF(sfh!AX6&lt;&gt;"",1-sfh!AX6,"")</f>
        <v>0.6354797284901853</v>
      </c>
      <c r="AY6" s="3">
        <f>IF(sfh!AY6&lt;&gt;"",1-sfh!AY6,"")</f>
        <v>0.6354797284901853</v>
      </c>
      <c r="AZ6" s="3">
        <f>IF(sfh!AZ6&lt;&gt;"",1-sfh!AZ6,"")</f>
        <v>0.6354797284901853</v>
      </c>
      <c r="BA6" s="3">
        <f>IF(sfh!BA6&lt;&gt;"",1-sfh!BA6,"")</f>
        <v>0.6354797284901853</v>
      </c>
      <c r="BB6" s="3">
        <f>IF(sfh!BB6&lt;&gt;"",1-sfh!BB6,"")</f>
        <v>0.6354797284901853</v>
      </c>
      <c r="BC6" s="3">
        <f>IF(sfh!BC6&lt;&gt;"",1-sfh!BC6,"")</f>
        <v>0.6354797284901853</v>
      </c>
      <c r="BD6" s="3">
        <f>IF(sfh!BD6&lt;&gt;"",1-sfh!BD6,"")</f>
        <v>0.6354797284901853</v>
      </c>
      <c r="BE6" s="3">
        <f>IF(sfh!BE6&lt;&gt;"",1-sfh!BE6,"")</f>
        <v>0.6354797284901853</v>
      </c>
      <c r="BF6" s="3">
        <f>IF(sfh!BF6&lt;&gt;"",1-sfh!BF6,"")</f>
        <v>0.6354797284901853</v>
      </c>
      <c r="BG6" s="3">
        <f>IF(sfh!BG6&lt;&gt;"",1-sfh!BG6,"")</f>
        <v>0.6354797284901853</v>
      </c>
      <c r="BH6" s="3">
        <f>IF(sfh!BH6&lt;&gt;"",1-sfh!BH6,"")</f>
        <v>0.6354797284901853</v>
      </c>
      <c r="BI6" s="3">
        <f>IF(sfh!BI6&lt;&gt;"",1-sfh!BI6,"")</f>
        <v>0.6354797284901853</v>
      </c>
      <c r="BJ6" s="3">
        <f>IF(sfh!BJ6&lt;&gt;"",1-sfh!BJ6,"")</f>
        <v>0.6354797284901853</v>
      </c>
      <c r="BK6" s="3">
        <f>IF(sfh!BK6&lt;&gt;"",1-sfh!BK6,"")</f>
        <v>0.6354797284901853</v>
      </c>
    </row>
    <row r="7" spans="1:71" x14ac:dyDescent="0.25">
      <c r="A7" s="2" t="s">
        <v>23</v>
      </c>
      <c r="B7" t="s">
        <v>3</v>
      </c>
      <c r="C7" s="3">
        <f>IF(sfh!C7&lt;&gt;"",1-sfh!C7,"")</f>
        <v>0.56607601356705883</v>
      </c>
      <c r="D7" s="3">
        <f>IF(sfh!D7&lt;&gt;"",1-sfh!D7,"")</f>
        <v>0.56607601356705883</v>
      </c>
      <c r="E7" s="3">
        <f>IF(sfh!E7&lt;&gt;"",1-sfh!E7,"")</f>
        <v>0.56607601356705883</v>
      </c>
      <c r="F7" s="3">
        <f>IF(sfh!F7&lt;&gt;"",1-sfh!F7,"")</f>
        <v>0.56607601356705883</v>
      </c>
      <c r="G7" s="3">
        <f>IF(sfh!G7&lt;&gt;"",1-sfh!G7,"")</f>
        <v>0.56607601356705883</v>
      </c>
      <c r="H7" s="3">
        <f>IF(sfh!H7&lt;&gt;"",1-sfh!H7,"")</f>
        <v>0.56607601356705883</v>
      </c>
      <c r="I7" s="3">
        <f>IF(sfh!I7&lt;&gt;"",1-sfh!I7,"")</f>
        <v>0.56607601356705883</v>
      </c>
      <c r="J7" s="3">
        <f>IF(sfh!J7&lt;&gt;"",1-sfh!J7,"")</f>
        <v>0.56607601356705883</v>
      </c>
      <c r="K7" s="3">
        <f>IF(sfh!K7&lt;&gt;"",1-sfh!K7,"")</f>
        <v>0.56607601356705883</v>
      </c>
      <c r="L7" s="3">
        <f>IF(sfh!L7&lt;&gt;"",1-sfh!L7,"")</f>
        <v>0.56607601356705883</v>
      </c>
      <c r="M7" s="3">
        <f>IF(sfh!M7&lt;&gt;"",1-sfh!M7,"")</f>
        <v>0.56607601356705883</v>
      </c>
      <c r="N7" s="3">
        <f>IF(sfh!N7&lt;&gt;"",1-sfh!N7,"")</f>
        <v>0.56607601356705883</v>
      </c>
      <c r="O7" s="3">
        <f>IF(sfh!O7&lt;&gt;"",1-sfh!O7,"")</f>
        <v>0.56607601356705883</v>
      </c>
      <c r="P7" s="3">
        <f>IF(sfh!P7&lt;&gt;"",1-sfh!P7,"")</f>
        <v>0.56607601356705883</v>
      </c>
      <c r="Q7" s="3">
        <f>IF(sfh!Q7&lt;&gt;"",1-sfh!Q7,"")</f>
        <v>0.56607601356705883</v>
      </c>
      <c r="R7" s="3">
        <f>IF(sfh!R7&lt;&gt;"",1-sfh!R7,"")</f>
        <v>0.56607601356705883</v>
      </c>
      <c r="S7" s="3">
        <f>IF(sfh!S7&lt;&gt;"",1-sfh!S7,"")</f>
        <v>0.56607601356705883</v>
      </c>
      <c r="T7" s="3">
        <f>IF(sfh!T7&lt;&gt;"",1-sfh!T7,"")</f>
        <v>0.56607601356705883</v>
      </c>
      <c r="U7" s="3">
        <f>IF(sfh!U7&lt;&gt;"",1-sfh!U7,"")</f>
        <v>0.56607601356705883</v>
      </c>
      <c r="V7" s="3">
        <f>IF(sfh!V7&lt;&gt;"",1-sfh!V7,"")</f>
        <v>0.56607601356705883</v>
      </c>
      <c r="W7" s="3">
        <f>IF(sfh!W7&lt;&gt;"",1-sfh!W7,"")</f>
        <v>0.56607601356705883</v>
      </c>
      <c r="X7" s="3">
        <f>IF(sfh!X7&lt;&gt;"",1-sfh!X7,"")</f>
        <v>0.56607601356705883</v>
      </c>
      <c r="Y7" s="3">
        <f>IF(sfh!Y7&lt;&gt;"",1-sfh!Y7,"")</f>
        <v>0.56608222490931071</v>
      </c>
      <c r="Z7" s="3">
        <f>IF(sfh!Z7&lt;&gt;"",1-sfh!Z7,"")</f>
        <v>0.56608222490931071</v>
      </c>
      <c r="AA7" s="3">
        <f>IF(sfh!AA7&lt;&gt;"",1-sfh!AA7,"")</f>
        <v>0.56608222490931071</v>
      </c>
      <c r="AB7" s="3">
        <f>IF(sfh!AB7&lt;&gt;"",1-sfh!AB7,"")</f>
        <v>0.56608222490931071</v>
      </c>
      <c r="AC7" s="3">
        <f>IF(sfh!AC7&lt;&gt;"",1-sfh!AC7,"")</f>
        <v>0.56608222490931071</v>
      </c>
      <c r="AD7" s="3">
        <f>IF(sfh!AD7&lt;&gt;"",1-sfh!AD7,"")</f>
        <v>0.56608222490931071</v>
      </c>
      <c r="AE7" s="3">
        <f>IF(sfh!AE7&lt;&gt;"",1-sfh!AE7,"")</f>
        <v>0.56608222490931071</v>
      </c>
      <c r="AF7" s="3">
        <f>IF(sfh!AF7&lt;&gt;"",1-sfh!AF7,"")</f>
        <v>0.56608222490931071</v>
      </c>
      <c r="AG7" s="3">
        <f>IF(sfh!AG7&lt;&gt;"",1-sfh!AG7,"")</f>
        <v>0.56608222490931071</v>
      </c>
      <c r="AH7" s="3">
        <f>IF(sfh!AH7&lt;&gt;"",1-sfh!AH7,"")</f>
        <v>0.56608222490931071</v>
      </c>
      <c r="AI7" s="3">
        <f>IF(sfh!AI7&lt;&gt;"",1-sfh!AI7,"")</f>
        <v>0.56608222490931071</v>
      </c>
      <c r="AJ7" s="3">
        <f>IF(sfh!AJ7&lt;&gt;"",1-sfh!AJ7,"")</f>
        <v>0.56608222490931071</v>
      </c>
      <c r="AK7" s="3">
        <f>IF(sfh!AK7&lt;&gt;"",1-sfh!AK7,"")</f>
        <v>0.56608222490931071</v>
      </c>
      <c r="AL7" s="3">
        <f>IF(sfh!AL7&lt;&gt;"",1-sfh!AL7,"")</f>
        <v>0.56608222490931071</v>
      </c>
      <c r="AM7" s="3">
        <f>IF(sfh!AM7&lt;&gt;"",1-sfh!AM7,"")</f>
        <v>0.56608222490931071</v>
      </c>
      <c r="AN7" s="3">
        <f>IF(sfh!AN7&lt;&gt;"",1-sfh!AN7,"")</f>
        <v>0.56608222490931071</v>
      </c>
      <c r="AO7" s="3">
        <f>IF(sfh!AO7&lt;&gt;"",1-sfh!AO7,"")</f>
        <v>0.56608222490931071</v>
      </c>
      <c r="AP7" s="3">
        <f>IF(sfh!AP7&lt;&gt;"",1-sfh!AP7,"")</f>
        <v>0.56608222490931071</v>
      </c>
      <c r="AQ7" s="3">
        <f>IF(sfh!AQ7&lt;&gt;"",1-sfh!AQ7,"")</f>
        <v>0.56608222490931071</v>
      </c>
      <c r="AR7" s="3">
        <f>IF(sfh!AR7&lt;&gt;"",1-sfh!AR7,"")</f>
        <v>0.56608222490931071</v>
      </c>
      <c r="AS7" s="3">
        <f>IF(sfh!AS7&lt;&gt;"",1-sfh!AS7,"")</f>
        <v>0.56608222490931071</v>
      </c>
      <c r="AT7" s="3">
        <f>IF(sfh!AT7&lt;&gt;"",1-sfh!AT7,"")</f>
        <v>0.56608222490931071</v>
      </c>
      <c r="AU7" s="3">
        <f>IF(sfh!AU7&lt;&gt;"",1-sfh!AU7,"")</f>
        <v>0.56608222490931071</v>
      </c>
      <c r="AV7" s="3">
        <f>IF(sfh!AV7&lt;&gt;"",1-sfh!AV7,"")</f>
        <v>0.56608222490931071</v>
      </c>
      <c r="AW7" s="3">
        <f>IF(sfh!AW7&lt;&gt;"",1-sfh!AW7,"")</f>
        <v>0.56608222490931071</v>
      </c>
      <c r="AX7" s="3">
        <f>IF(sfh!AX7&lt;&gt;"",1-sfh!AX7,"")</f>
        <v>0.56608222490931071</v>
      </c>
      <c r="AY7" s="3">
        <f>IF(sfh!AY7&lt;&gt;"",1-sfh!AY7,"")</f>
        <v>0.56608222490931071</v>
      </c>
      <c r="AZ7" s="3">
        <f>IF(sfh!AZ7&lt;&gt;"",1-sfh!AZ7,"")</f>
        <v>0.56608222490931071</v>
      </c>
      <c r="BA7" s="3">
        <f>IF(sfh!BA7&lt;&gt;"",1-sfh!BA7,"")</f>
        <v>0.56608222490931071</v>
      </c>
      <c r="BB7" s="3">
        <f>IF(sfh!BB7&lt;&gt;"",1-sfh!BB7,"")</f>
        <v>0.56608222490931071</v>
      </c>
      <c r="BC7" s="3">
        <f>IF(sfh!BC7&lt;&gt;"",1-sfh!BC7,"")</f>
        <v>0.56608222490931071</v>
      </c>
      <c r="BD7" s="3">
        <f>IF(sfh!BD7&lt;&gt;"",1-sfh!BD7,"")</f>
        <v>0.56608222490931071</v>
      </c>
      <c r="BE7" s="3">
        <f>IF(sfh!BE7&lt;&gt;"",1-sfh!BE7,"")</f>
        <v>0.56608222490931071</v>
      </c>
      <c r="BF7" s="3">
        <f>IF(sfh!BF7&lt;&gt;"",1-sfh!BF7,"")</f>
        <v>0.56608222490931071</v>
      </c>
      <c r="BG7" s="3">
        <f>IF(sfh!BG7&lt;&gt;"",1-sfh!BG7,"")</f>
        <v>0.56608222490931071</v>
      </c>
      <c r="BH7" s="3">
        <f>IF(sfh!BH7&lt;&gt;"",1-sfh!BH7,"")</f>
        <v>0.56608222490931071</v>
      </c>
      <c r="BI7" s="3">
        <f>IF(sfh!BI7&lt;&gt;"",1-sfh!BI7,"")</f>
        <v>0.56608222490931071</v>
      </c>
      <c r="BJ7" s="3">
        <f>IF(sfh!BJ7&lt;&gt;"",1-sfh!BJ7,"")</f>
        <v>0.56608222490931071</v>
      </c>
      <c r="BK7" s="3">
        <f>IF(sfh!BK7&lt;&gt;"",1-sfh!BK7,"")</f>
        <v>0.56608222490931071</v>
      </c>
    </row>
    <row r="8" spans="1:71" x14ac:dyDescent="0.25">
      <c r="A8" s="2" t="s">
        <v>9</v>
      </c>
      <c r="B8" t="s">
        <v>3</v>
      </c>
      <c r="C8" s="3">
        <f>IF(sfh!C8&lt;&gt;"",1-sfh!C8,"")</f>
        <v>0.71972715607482951</v>
      </c>
      <c r="D8" s="3">
        <f>IF(sfh!D8&lt;&gt;"",1-sfh!D8,"")</f>
        <v>0.71972715607482951</v>
      </c>
      <c r="E8" s="3">
        <f>IF(sfh!E8&lt;&gt;"",1-sfh!E8,"")</f>
        <v>0.71972715607482951</v>
      </c>
      <c r="F8" s="3">
        <f>IF(sfh!F8&lt;&gt;"",1-sfh!F8,"")</f>
        <v>0.71972715607482951</v>
      </c>
      <c r="G8" s="3">
        <f>IF(sfh!G8&lt;&gt;"",1-sfh!G8,"")</f>
        <v>0.71972715607482951</v>
      </c>
      <c r="H8" s="3">
        <f>IF(sfh!H8&lt;&gt;"",1-sfh!H8,"")</f>
        <v>0.71972715607482951</v>
      </c>
      <c r="I8" s="3">
        <f>IF(sfh!I8&lt;&gt;"",1-sfh!I8,"")</f>
        <v>0.71972715607482951</v>
      </c>
      <c r="J8" s="3">
        <f>IF(sfh!J8&lt;&gt;"",1-sfh!J8,"")</f>
        <v>0.71972715607482951</v>
      </c>
      <c r="K8" s="3">
        <f>IF(sfh!K8&lt;&gt;"",1-sfh!K8,"")</f>
        <v>0.71972715607482951</v>
      </c>
      <c r="L8" s="3">
        <f>IF(sfh!L8&lt;&gt;"",1-sfh!L8,"")</f>
        <v>0.71972715607482951</v>
      </c>
      <c r="M8" s="3">
        <f>IF(sfh!M8&lt;&gt;"",1-sfh!M8,"")</f>
        <v>0.71972715607482951</v>
      </c>
      <c r="N8" s="3">
        <f>IF(sfh!N8&lt;&gt;"",1-sfh!N8,"")</f>
        <v>0.71972715607482951</v>
      </c>
      <c r="O8" s="3">
        <f>IF(sfh!O8&lt;&gt;"",1-sfh!O8,"")</f>
        <v>0.71972715607482951</v>
      </c>
      <c r="P8" s="3">
        <f>IF(sfh!P8&lt;&gt;"",1-sfh!P8,"")</f>
        <v>0.71972715607482951</v>
      </c>
      <c r="Q8" s="3">
        <f>IF(sfh!Q8&lt;&gt;"",1-sfh!Q8,"")</f>
        <v>0.71972715607482951</v>
      </c>
      <c r="R8" s="3">
        <f>IF(sfh!R8&lt;&gt;"",1-sfh!R8,"")</f>
        <v>0.71972715607482951</v>
      </c>
      <c r="S8" s="3">
        <f>IF(sfh!S8&lt;&gt;"",1-sfh!S8,"")</f>
        <v>0.71972715607482951</v>
      </c>
      <c r="T8" s="3">
        <f>IF(sfh!T8&lt;&gt;"",1-sfh!T8,"")</f>
        <v>0.71972715607482951</v>
      </c>
      <c r="U8" s="3">
        <f>IF(sfh!U8&lt;&gt;"",1-sfh!U8,"")</f>
        <v>0.71972715607482951</v>
      </c>
      <c r="V8" s="3">
        <f>IF(sfh!V8&lt;&gt;"",1-sfh!V8,"")</f>
        <v>0.71972715607482951</v>
      </c>
      <c r="W8" s="3">
        <f>IF(sfh!W8&lt;&gt;"",1-sfh!W8,"")</f>
        <v>0.71972715607482951</v>
      </c>
      <c r="X8" s="3">
        <f>IF(sfh!X8&lt;&gt;"",1-sfh!X8,"")</f>
        <v>0.71972715607482951</v>
      </c>
      <c r="Y8" s="3">
        <f>IF(sfh!Y8&lt;&gt;"",1-sfh!Y8,"")</f>
        <v>0.71999597261377368</v>
      </c>
      <c r="Z8" s="3">
        <f>IF(sfh!Z8&lt;&gt;"",1-sfh!Z8,"")</f>
        <v>0.71964672554574238</v>
      </c>
      <c r="AA8" s="3">
        <f>IF(sfh!AA8&lt;&gt;"",1-sfh!AA8,"")</f>
        <v>0.71919486194795734</v>
      </c>
      <c r="AB8" s="3">
        <f>IF(sfh!AB8&lt;&gt;"",1-sfh!AB8,"")</f>
        <v>0.71868623708286705</v>
      </c>
      <c r="AC8" s="3">
        <f>IF(sfh!AC8&lt;&gt;"",1-sfh!AC8,"")</f>
        <v>0.71868623708286705</v>
      </c>
      <c r="AD8" s="3">
        <f>IF(sfh!AD8&lt;&gt;"",1-sfh!AD8,"")</f>
        <v>0.71868623708286705</v>
      </c>
      <c r="AE8" s="3">
        <f>IF(sfh!AE8&lt;&gt;"",1-sfh!AE8,"")</f>
        <v>0.71868623708286705</v>
      </c>
      <c r="AF8" s="3">
        <f>IF(sfh!AF8&lt;&gt;"",1-sfh!AF8,"")</f>
        <v>0.71868623708286705</v>
      </c>
      <c r="AG8" s="3">
        <f>IF(sfh!AG8&lt;&gt;"",1-sfh!AG8,"")</f>
        <v>0.71868623708286705</v>
      </c>
      <c r="AH8" s="3">
        <f>IF(sfh!AH8&lt;&gt;"",1-sfh!AH8,"")</f>
        <v>0.71868623708286705</v>
      </c>
      <c r="AI8" s="3">
        <f>IF(sfh!AI8&lt;&gt;"",1-sfh!AI8,"")</f>
        <v>0.71868623708286705</v>
      </c>
      <c r="AJ8" s="3">
        <f>IF(sfh!AJ8&lt;&gt;"",1-sfh!AJ8,"")</f>
        <v>0.71868623708286705</v>
      </c>
      <c r="AK8" s="3">
        <f>IF(sfh!AK8&lt;&gt;"",1-sfh!AK8,"")</f>
        <v>0.71868623708286705</v>
      </c>
      <c r="AL8" s="3">
        <f>IF(sfh!AL8&lt;&gt;"",1-sfh!AL8,"")</f>
        <v>0.71868623708286705</v>
      </c>
      <c r="AM8" s="3">
        <f>IF(sfh!AM8&lt;&gt;"",1-sfh!AM8,"")</f>
        <v>0.71868623708286705</v>
      </c>
      <c r="AN8" s="3">
        <f>IF(sfh!AN8&lt;&gt;"",1-sfh!AN8,"")</f>
        <v>0.71868623708286705</v>
      </c>
      <c r="AO8" s="3">
        <f>IF(sfh!AO8&lt;&gt;"",1-sfh!AO8,"")</f>
        <v>0.71868623708286705</v>
      </c>
      <c r="AP8" s="3">
        <f>IF(sfh!AP8&lt;&gt;"",1-sfh!AP8,"")</f>
        <v>0.71868623708286705</v>
      </c>
      <c r="AQ8" s="3">
        <f>IF(sfh!AQ8&lt;&gt;"",1-sfh!AQ8,"")</f>
        <v>0.71868623708286705</v>
      </c>
      <c r="AR8" s="3">
        <f>IF(sfh!AR8&lt;&gt;"",1-sfh!AR8,"")</f>
        <v>0.71868623708286705</v>
      </c>
      <c r="AS8" s="3">
        <f>IF(sfh!AS8&lt;&gt;"",1-sfh!AS8,"")</f>
        <v>0.71868623708286705</v>
      </c>
      <c r="AT8" s="3">
        <f>IF(sfh!AT8&lt;&gt;"",1-sfh!AT8,"")</f>
        <v>0.71868623708286705</v>
      </c>
      <c r="AU8" s="3">
        <f>IF(sfh!AU8&lt;&gt;"",1-sfh!AU8,"")</f>
        <v>0.71868623708286705</v>
      </c>
      <c r="AV8" s="3">
        <f>IF(sfh!AV8&lt;&gt;"",1-sfh!AV8,"")</f>
        <v>0.71868623708286705</v>
      </c>
      <c r="AW8" s="3">
        <f>IF(sfh!AW8&lt;&gt;"",1-sfh!AW8,"")</f>
        <v>0.71868623708286705</v>
      </c>
      <c r="AX8" s="3">
        <f>IF(sfh!AX8&lt;&gt;"",1-sfh!AX8,"")</f>
        <v>0.71868623708286705</v>
      </c>
      <c r="AY8" s="3">
        <f>IF(sfh!AY8&lt;&gt;"",1-sfh!AY8,"")</f>
        <v>0.71868623708286705</v>
      </c>
      <c r="AZ8" s="3">
        <f>IF(sfh!AZ8&lt;&gt;"",1-sfh!AZ8,"")</f>
        <v>0.71868623708286705</v>
      </c>
      <c r="BA8" s="3">
        <f>IF(sfh!BA8&lt;&gt;"",1-sfh!BA8,"")</f>
        <v>0.71868623708286705</v>
      </c>
      <c r="BB8" s="3">
        <f>IF(sfh!BB8&lt;&gt;"",1-sfh!BB8,"")</f>
        <v>0.71868623708286705</v>
      </c>
      <c r="BC8" s="3">
        <f>IF(sfh!BC8&lt;&gt;"",1-sfh!BC8,"")</f>
        <v>0.71868623708286705</v>
      </c>
      <c r="BD8" s="3">
        <f>IF(sfh!BD8&lt;&gt;"",1-sfh!BD8,"")</f>
        <v>0.71868623708286705</v>
      </c>
      <c r="BE8" s="3">
        <f>IF(sfh!BE8&lt;&gt;"",1-sfh!BE8,"")</f>
        <v>0.71868623708286705</v>
      </c>
      <c r="BF8" s="3">
        <f>IF(sfh!BF8&lt;&gt;"",1-sfh!BF8,"")</f>
        <v>0.71868623708286705</v>
      </c>
      <c r="BG8" s="3">
        <f>IF(sfh!BG8&lt;&gt;"",1-sfh!BG8,"")</f>
        <v>0.71868623708286705</v>
      </c>
      <c r="BH8" s="3">
        <f>IF(sfh!BH8&lt;&gt;"",1-sfh!BH8,"")</f>
        <v>0.71868623708286705</v>
      </c>
      <c r="BI8" s="3">
        <f>IF(sfh!BI8&lt;&gt;"",1-sfh!BI8,"")</f>
        <v>0.71868623708286705</v>
      </c>
      <c r="BJ8" s="3">
        <f>IF(sfh!BJ8&lt;&gt;"",1-sfh!BJ8,"")</f>
        <v>0.71868623708286705</v>
      </c>
      <c r="BK8" s="3">
        <f>IF(sfh!BK8&lt;&gt;"",1-sfh!BK8,"")</f>
        <v>0.71868623708286705</v>
      </c>
    </row>
    <row r="9" spans="1:71" x14ac:dyDescent="0.25">
      <c r="A9" s="2" t="s">
        <v>27</v>
      </c>
      <c r="B9" t="s">
        <v>3</v>
      </c>
      <c r="C9" s="3">
        <f>IF(sfh!C9&lt;&gt;"",1-sfh!C9,"")</f>
        <v>0.37051569506726456</v>
      </c>
      <c r="D9" s="3">
        <f>IF(sfh!D9&lt;&gt;"",1-sfh!D9,"")</f>
        <v>0.37051569506726456</v>
      </c>
      <c r="E9" s="3">
        <f>IF(sfh!E9&lt;&gt;"",1-sfh!E9,"")</f>
        <v>0.37051569506726456</v>
      </c>
      <c r="F9" s="3">
        <f>IF(sfh!F9&lt;&gt;"",1-sfh!F9,"")</f>
        <v>0.37051569506726456</v>
      </c>
      <c r="G9" s="3">
        <f>IF(sfh!G9&lt;&gt;"",1-sfh!G9,"")</f>
        <v>0.37051569506726456</v>
      </c>
      <c r="H9" s="3">
        <f>IF(sfh!H9&lt;&gt;"",1-sfh!H9,"")</f>
        <v>0.37051569506726456</v>
      </c>
      <c r="I9" s="3">
        <f>IF(sfh!I9&lt;&gt;"",1-sfh!I9,"")</f>
        <v>0.37051569506726456</v>
      </c>
      <c r="J9" s="3">
        <f>IF(sfh!J9&lt;&gt;"",1-sfh!J9,"")</f>
        <v>0.37051569506726456</v>
      </c>
      <c r="K9" s="3">
        <f>IF(sfh!K9&lt;&gt;"",1-sfh!K9,"")</f>
        <v>0.37051569506726456</v>
      </c>
      <c r="L9" s="3">
        <f>IF(sfh!L9&lt;&gt;"",1-sfh!L9,"")</f>
        <v>0.37051569506726456</v>
      </c>
      <c r="M9" s="3">
        <f>IF(sfh!M9&lt;&gt;"",1-sfh!M9,"")</f>
        <v>0.37051569506726456</v>
      </c>
      <c r="N9" s="3">
        <f>IF(sfh!N9&lt;&gt;"",1-sfh!N9,"")</f>
        <v>0.37051569506726456</v>
      </c>
      <c r="O9" s="3">
        <f>IF(sfh!O9&lt;&gt;"",1-sfh!O9,"")</f>
        <v>0.37051569506726456</v>
      </c>
      <c r="P9" s="3">
        <f>IF(sfh!P9&lt;&gt;"",1-sfh!P9,"")</f>
        <v>0.37051569506726456</v>
      </c>
      <c r="Q9" s="3">
        <f>IF(sfh!Q9&lt;&gt;"",1-sfh!Q9,"")</f>
        <v>0.37051569506726456</v>
      </c>
      <c r="R9" s="3">
        <f>IF(sfh!R9&lt;&gt;"",1-sfh!R9,"")</f>
        <v>0.37317468902109252</v>
      </c>
      <c r="S9" s="3">
        <f>IF(sfh!S9&lt;&gt;"",1-sfh!S9,"")</f>
        <v>0.37317468902109252</v>
      </c>
      <c r="T9" s="3">
        <f>IF(sfh!T9&lt;&gt;"",1-sfh!T9,"")</f>
        <v>0.37317468902109252</v>
      </c>
      <c r="U9" s="3">
        <f>IF(sfh!U9&lt;&gt;"",1-sfh!U9,"")</f>
        <v>0.37306226175349422</v>
      </c>
      <c r="V9" s="3">
        <f>IF(sfh!V9&lt;&gt;"",1-sfh!V9,"")</f>
        <v>0.37306226175349422</v>
      </c>
      <c r="W9" s="3">
        <f>IF(sfh!W9&lt;&gt;"",1-sfh!W9,"")</f>
        <v>0.37306226175349422</v>
      </c>
      <c r="X9" s="3">
        <f>IF(sfh!X9&lt;&gt;"",1-sfh!X9,"")</f>
        <v>0.37306226175349422</v>
      </c>
      <c r="Y9" s="3">
        <f>IF(sfh!Y9&lt;&gt;"",1-sfh!Y9,"")</f>
        <v>0.37306226175349422</v>
      </c>
      <c r="Z9" s="3">
        <f>IF(sfh!Z9&lt;&gt;"",1-sfh!Z9,"")</f>
        <v>0.37306226175349422</v>
      </c>
      <c r="AA9" s="3">
        <f>IF(sfh!AA9&lt;&gt;"",1-sfh!AA9,"")</f>
        <v>0.37306226175349422</v>
      </c>
      <c r="AB9" s="3">
        <f>IF(sfh!AB9&lt;&gt;"",1-sfh!AB9,"")</f>
        <v>0.37306226175349422</v>
      </c>
      <c r="AC9" s="3">
        <f>IF(sfh!AC9&lt;&gt;"",1-sfh!AC9,"")</f>
        <v>0.37306226175349422</v>
      </c>
      <c r="AD9" s="3">
        <f>IF(sfh!AD9&lt;&gt;"",1-sfh!AD9,"")</f>
        <v>0.37306226175349422</v>
      </c>
      <c r="AE9" s="3">
        <f>IF(sfh!AE9&lt;&gt;"",1-sfh!AE9,"")</f>
        <v>0.37306226175349422</v>
      </c>
      <c r="AF9" s="3">
        <f>IF(sfh!AF9&lt;&gt;"",1-sfh!AF9,"")</f>
        <v>0.37306226175349422</v>
      </c>
      <c r="AG9" s="3">
        <f>IF(sfh!AG9&lt;&gt;"",1-sfh!AG9,"")</f>
        <v>0.37306226175349422</v>
      </c>
      <c r="AH9" s="3">
        <f>IF(sfh!AH9&lt;&gt;"",1-sfh!AH9,"")</f>
        <v>0.37306226175349422</v>
      </c>
      <c r="AI9" s="3">
        <f>IF(sfh!AI9&lt;&gt;"",1-sfh!AI9,"")</f>
        <v>0.37306226175349422</v>
      </c>
      <c r="AJ9" s="3">
        <f>IF(sfh!AJ9&lt;&gt;"",1-sfh!AJ9,"")</f>
        <v>0.37306226175349422</v>
      </c>
      <c r="AK9" s="3">
        <f>IF(sfh!AK9&lt;&gt;"",1-sfh!AK9,"")</f>
        <v>0.37306226175349422</v>
      </c>
      <c r="AL9" s="3">
        <f>IF(sfh!AL9&lt;&gt;"",1-sfh!AL9,"")</f>
        <v>0.37306226175349422</v>
      </c>
      <c r="AM9" s="3">
        <f>IF(sfh!AM9&lt;&gt;"",1-sfh!AM9,"")</f>
        <v>0.37306226175349422</v>
      </c>
      <c r="AN9" s="3">
        <f>IF(sfh!AN9&lt;&gt;"",1-sfh!AN9,"")</f>
        <v>0.37306226175349422</v>
      </c>
      <c r="AO9" s="3">
        <f>IF(sfh!AO9&lt;&gt;"",1-sfh!AO9,"")</f>
        <v>0.37306226175349422</v>
      </c>
      <c r="AP9" s="3">
        <f>IF(sfh!AP9&lt;&gt;"",1-sfh!AP9,"")</f>
        <v>0.37306226175349422</v>
      </c>
      <c r="AQ9" s="3">
        <f>IF(sfh!AQ9&lt;&gt;"",1-sfh!AQ9,"")</f>
        <v>0.37306226175349422</v>
      </c>
      <c r="AR9" s="3">
        <f>IF(sfh!AR9&lt;&gt;"",1-sfh!AR9,"")</f>
        <v>0.37306226175349422</v>
      </c>
      <c r="AS9" s="3">
        <f>IF(sfh!AS9&lt;&gt;"",1-sfh!AS9,"")</f>
        <v>0.37306226175349422</v>
      </c>
      <c r="AT9" s="3">
        <f>IF(sfh!AT9&lt;&gt;"",1-sfh!AT9,"")</f>
        <v>0.37306226175349422</v>
      </c>
      <c r="AU9" s="3">
        <f>IF(sfh!AU9&lt;&gt;"",1-sfh!AU9,"")</f>
        <v>0.37306226175349422</v>
      </c>
      <c r="AV9" s="3">
        <f>IF(sfh!AV9&lt;&gt;"",1-sfh!AV9,"")</f>
        <v>0.37306226175349422</v>
      </c>
      <c r="AW9" s="3">
        <f>IF(sfh!AW9&lt;&gt;"",1-sfh!AW9,"")</f>
        <v>0.37306226175349422</v>
      </c>
      <c r="AX9" s="3">
        <f>IF(sfh!AX9&lt;&gt;"",1-sfh!AX9,"")</f>
        <v>0.37306226175349422</v>
      </c>
      <c r="AY9" s="3">
        <f>IF(sfh!AY9&lt;&gt;"",1-sfh!AY9,"")</f>
        <v>0.37306226175349422</v>
      </c>
      <c r="AZ9" s="3">
        <f>IF(sfh!AZ9&lt;&gt;"",1-sfh!AZ9,"")</f>
        <v>0.37306226175349422</v>
      </c>
      <c r="BA9" s="3">
        <f>IF(sfh!BA9&lt;&gt;"",1-sfh!BA9,"")</f>
        <v>0.37306226175349422</v>
      </c>
      <c r="BB9" s="3">
        <f>IF(sfh!BB9&lt;&gt;"",1-sfh!BB9,"")</f>
        <v>0.37306226175349422</v>
      </c>
      <c r="BC9" s="3">
        <f>IF(sfh!BC9&lt;&gt;"",1-sfh!BC9,"")</f>
        <v>0.37306226175349422</v>
      </c>
      <c r="BD9" s="3">
        <f>IF(sfh!BD9&lt;&gt;"",1-sfh!BD9,"")</f>
        <v>0.37306226175349422</v>
      </c>
      <c r="BE9" s="3">
        <f>IF(sfh!BE9&lt;&gt;"",1-sfh!BE9,"")</f>
        <v>0.37306226175349422</v>
      </c>
      <c r="BF9" s="3">
        <f>IF(sfh!BF9&lt;&gt;"",1-sfh!BF9,"")</f>
        <v>0.37306226175349422</v>
      </c>
      <c r="BG9" s="3">
        <f>IF(sfh!BG9&lt;&gt;"",1-sfh!BG9,"")</f>
        <v>0.37306226175349422</v>
      </c>
      <c r="BH9" s="3">
        <f>IF(sfh!BH9&lt;&gt;"",1-sfh!BH9,"")</f>
        <v>0.37306226175349422</v>
      </c>
      <c r="BI9" s="3">
        <f>IF(sfh!BI9&lt;&gt;"",1-sfh!BI9,"")</f>
        <v>0.37306226175349422</v>
      </c>
      <c r="BJ9" s="3">
        <f>IF(sfh!BJ9&lt;&gt;"",1-sfh!BJ9,"")</f>
        <v>0.37306226175349422</v>
      </c>
      <c r="BK9" s="3">
        <f>IF(sfh!BK9&lt;&gt;"",1-sfh!BK9,"")</f>
        <v>0.37306226175349422</v>
      </c>
    </row>
    <row r="10" spans="1:71" x14ac:dyDescent="0.25">
      <c r="A10" s="2" t="s">
        <v>30</v>
      </c>
      <c r="B10" t="s">
        <v>3</v>
      </c>
      <c r="C10" s="3">
        <f>IF(sfh!C10&lt;&gt;"",1-sfh!C10,"")</f>
        <v>0.66409991548502201</v>
      </c>
      <c r="D10" s="3">
        <f>IF(sfh!D10&lt;&gt;"",1-sfh!D10,"")</f>
        <v>0.66409991548502201</v>
      </c>
      <c r="E10" s="3">
        <f>IF(sfh!E10&lt;&gt;"",1-sfh!E10,"")</f>
        <v>0.66409991548502201</v>
      </c>
      <c r="F10" s="3">
        <f>IF(sfh!F10&lt;&gt;"",1-sfh!F10,"")</f>
        <v>0.66409991548502201</v>
      </c>
      <c r="G10" s="3">
        <f>IF(sfh!G10&lt;&gt;"",1-sfh!G10,"")</f>
        <v>0.66409991548502201</v>
      </c>
      <c r="H10" s="3">
        <f>IF(sfh!H10&lt;&gt;"",1-sfh!H10,"")</f>
        <v>0.66409991548502201</v>
      </c>
      <c r="I10" s="3">
        <f>IF(sfh!I10&lt;&gt;"",1-sfh!I10,"")</f>
        <v>0.66409991548502201</v>
      </c>
      <c r="J10" s="3">
        <f>IF(sfh!J10&lt;&gt;"",1-sfh!J10,"")</f>
        <v>0.66409991548502201</v>
      </c>
      <c r="K10" s="3">
        <f>IF(sfh!K10&lt;&gt;"",1-sfh!K10,"")</f>
        <v>0.66409991548502201</v>
      </c>
      <c r="L10" s="3">
        <f>IF(sfh!L10&lt;&gt;"",1-sfh!L10,"")</f>
        <v>0.66409991548502201</v>
      </c>
      <c r="M10" s="3">
        <f>IF(sfh!M10&lt;&gt;"",1-sfh!M10,"")</f>
        <v>0.66409991548502201</v>
      </c>
      <c r="N10" s="3">
        <f>IF(sfh!N10&lt;&gt;"",1-sfh!N10,"")</f>
        <v>0.55452699192367638</v>
      </c>
      <c r="O10" s="3">
        <f>IF(sfh!O10&lt;&gt;"",1-sfh!O10,"")</f>
        <v>0.55393667694031934</v>
      </c>
      <c r="P10" s="3">
        <f>IF(sfh!P10&lt;&gt;"",1-sfh!P10,"")</f>
        <v>0.55347445927289463</v>
      </c>
      <c r="Q10" s="3">
        <f>IF(sfh!Q10&lt;&gt;"",1-sfh!Q10,"")</f>
        <v>0.55586667871014361</v>
      </c>
      <c r="R10" s="3">
        <f>IF(sfh!R10&lt;&gt;"",1-sfh!R10,"")</f>
        <v>0.55630620750164506</v>
      </c>
      <c r="S10" s="3">
        <f>IF(sfh!S10&lt;&gt;"",1-sfh!S10,"")</f>
        <v>0.55655737704918029</v>
      </c>
      <c r="T10" s="3">
        <f>IF(sfh!T10&lt;&gt;"",1-sfh!T10,"")</f>
        <v>0.55699548128570209</v>
      </c>
      <c r="U10" s="3">
        <f>IF(sfh!U10&lt;&gt;"",1-sfh!U10,"")</f>
        <v>0.55656926634433468</v>
      </c>
      <c r="V10" s="3">
        <f>IF(sfh!V10&lt;&gt;"",1-sfh!V10,"")</f>
        <v>0.55656352263783604</v>
      </c>
      <c r="W10" s="3">
        <f>IF(sfh!W10&lt;&gt;"",1-sfh!W10,"")</f>
        <v>0.55536325050480073</v>
      </c>
      <c r="X10" s="3">
        <f>IF(sfh!X10&lt;&gt;"",1-sfh!X10,"")</f>
        <v>0.55390742471654408</v>
      </c>
      <c r="Y10" s="3">
        <f>IF(sfh!Y10&lt;&gt;"",1-sfh!Y10,"")</f>
        <v>0.55225257752637691</v>
      </c>
      <c r="Z10" s="3">
        <f>IF(sfh!Z10&lt;&gt;"",1-sfh!Z10,"")</f>
        <v>0.55033905065815714</v>
      </c>
      <c r="AA10" s="3">
        <f>IF(sfh!AA10&lt;&gt;"",1-sfh!AA10,"")</f>
        <v>0.55003735598285552</v>
      </c>
      <c r="AB10" s="3">
        <f>IF(sfh!AB10&lt;&gt;"",1-sfh!AB10,"")</f>
        <v>0.55003735598285552</v>
      </c>
      <c r="AC10" s="3">
        <f>IF(sfh!AC10&lt;&gt;"",1-sfh!AC10,"")</f>
        <v>0.55003735598285552</v>
      </c>
      <c r="AD10" s="3">
        <f>IF(sfh!AD10&lt;&gt;"",1-sfh!AD10,"")</f>
        <v>0.55003735598285552</v>
      </c>
      <c r="AE10" s="3">
        <f>IF(sfh!AE10&lt;&gt;"",1-sfh!AE10,"")</f>
        <v>0.55003735598285552</v>
      </c>
      <c r="AF10" s="3">
        <f>IF(sfh!AF10&lt;&gt;"",1-sfh!AF10,"")</f>
        <v>0.55003735598285552</v>
      </c>
      <c r="AG10" s="3">
        <f>IF(sfh!AG10&lt;&gt;"",1-sfh!AG10,"")</f>
        <v>0.55003735598285552</v>
      </c>
      <c r="AH10" s="3">
        <f>IF(sfh!AH10&lt;&gt;"",1-sfh!AH10,"")</f>
        <v>0.55003735598285552</v>
      </c>
      <c r="AI10" s="3">
        <f>IF(sfh!AI10&lt;&gt;"",1-sfh!AI10,"")</f>
        <v>0.55003735598285552</v>
      </c>
      <c r="AJ10" s="3">
        <f>IF(sfh!AJ10&lt;&gt;"",1-sfh!AJ10,"")</f>
        <v>0.55003735598285552</v>
      </c>
      <c r="AK10" s="3">
        <f>IF(sfh!AK10&lt;&gt;"",1-sfh!AK10,"")</f>
        <v>0.55003735598285552</v>
      </c>
      <c r="AL10" s="3">
        <f>IF(sfh!AL10&lt;&gt;"",1-sfh!AL10,"")</f>
        <v>0.55003735598285552</v>
      </c>
      <c r="AM10" s="3">
        <f>IF(sfh!AM10&lt;&gt;"",1-sfh!AM10,"")</f>
        <v>0.55003735598285552</v>
      </c>
      <c r="AN10" s="3">
        <f>IF(sfh!AN10&lt;&gt;"",1-sfh!AN10,"")</f>
        <v>0.55003735598285552</v>
      </c>
      <c r="AO10" s="3">
        <f>IF(sfh!AO10&lt;&gt;"",1-sfh!AO10,"")</f>
        <v>0.55003735598285552</v>
      </c>
      <c r="AP10" s="3">
        <f>IF(sfh!AP10&lt;&gt;"",1-sfh!AP10,"")</f>
        <v>0.55003735598285552</v>
      </c>
      <c r="AQ10" s="3">
        <f>IF(sfh!AQ10&lt;&gt;"",1-sfh!AQ10,"")</f>
        <v>0.55003735598285552</v>
      </c>
      <c r="AR10" s="3">
        <f>IF(sfh!AR10&lt;&gt;"",1-sfh!AR10,"")</f>
        <v>0.55003735598285552</v>
      </c>
      <c r="AS10" s="3">
        <f>IF(sfh!AS10&lt;&gt;"",1-sfh!AS10,"")</f>
        <v>0.55003735598285552</v>
      </c>
      <c r="AT10" s="3">
        <f>IF(sfh!AT10&lt;&gt;"",1-sfh!AT10,"")</f>
        <v>0.55003735598285552</v>
      </c>
      <c r="AU10" s="3">
        <f>IF(sfh!AU10&lt;&gt;"",1-sfh!AU10,"")</f>
        <v>0.55003735598285552</v>
      </c>
      <c r="AV10" s="3">
        <f>IF(sfh!AV10&lt;&gt;"",1-sfh!AV10,"")</f>
        <v>0.55003735598285552</v>
      </c>
      <c r="AW10" s="3">
        <f>IF(sfh!AW10&lt;&gt;"",1-sfh!AW10,"")</f>
        <v>0.55003735598285552</v>
      </c>
      <c r="AX10" s="3">
        <f>IF(sfh!AX10&lt;&gt;"",1-sfh!AX10,"")</f>
        <v>0.55003735598285552</v>
      </c>
      <c r="AY10" s="3">
        <f>IF(sfh!AY10&lt;&gt;"",1-sfh!AY10,"")</f>
        <v>0.55003735598285552</v>
      </c>
      <c r="AZ10" s="3">
        <f>IF(sfh!AZ10&lt;&gt;"",1-sfh!AZ10,"")</f>
        <v>0.55003735598285552</v>
      </c>
      <c r="BA10" s="3">
        <f>IF(sfh!BA10&lt;&gt;"",1-sfh!BA10,"")</f>
        <v>0.55003735598285552</v>
      </c>
      <c r="BB10" s="3">
        <f>IF(sfh!BB10&lt;&gt;"",1-sfh!BB10,"")</f>
        <v>0.55003735598285552</v>
      </c>
      <c r="BC10" s="3">
        <f>IF(sfh!BC10&lt;&gt;"",1-sfh!BC10,"")</f>
        <v>0.55003735598285552</v>
      </c>
      <c r="BD10" s="3">
        <f>IF(sfh!BD10&lt;&gt;"",1-sfh!BD10,"")</f>
        <v>0.55003735598285552</v>
      </c>
      <c r="BE10" s="3">
        <f>IF(sfh!BE10&lt;&gt;"",1-sfh!BE10,"")</f>
        <v>0.55003735598285552</v>
      </c>
      <c r="BF10" s="3">
        <f>IF(sfh!BF10&lt;&gt;"",1-sfh!BF10,"")</f>
        <v>0.55003735598285552</v>
      </c>
      <c r="BG10" s="3">
        <f>IF(sfh!BG10&lt;&gt;"",1-sfh!BG10,"")</f>
        <v>0.55003735598285552</v>
      </c>
      <c r="BH10" s="3">
        <f>IF(sfh!BH10&lt;&gt;"",1-sfh!BH10,"")</f>
        <v>0.55003735598285552</v>
      </c>
      <c r="BI10" s="3">
        <f>IF(sfh!BI10&lt;&gt;"",1-sfh!BI10,"")</f>
        <v>0.55003735598285552</v>
      </c>
      <c r="BJ10" s="3">
        <f>IF(sfh!BJ10&lt;&gt;"",1-sfh!BJ10,"")</f>
        <v>0.55003735598285552</v>
      </c>
      <c r="BK10" s="3">
        <f>IF(sfh!BK10&lt;&gt;"",1-sfh!BK10,"")</f>
        <v>0.55003735598285552</v>
      </c>
    </row>
    <row r="11" spans="1:71" x14ac:dyDescent="0.25">
      <c r="A11" s="2" t="s">
        <v>10</v>
      </c>
      <c r="B11" t="s">
        <v>3</v>
      </c>
      <c r="C11" s="3">
        <f>IF(sfh!C11&lt;&gt;"",1-sfh!C11,"")</f>
        <v>0.67589151024089822</v>
      </c>
      <c r="D11" s="3">
        <f>IF(sfh!D11&lt;&gt;"",1-sfh!D11,"")</f>
        <v>0.67589151024089822</v>
      </c>
      <c r="E11" s="3">
        <f>IF(sfh!E11&lt;&gt;"",1-sfh!E11,"")</f>
        <v>0.67589151024089822</v>
      </c>
      <c r="F11" s="3">
        <f>IF(sfh!F11&lt;&gt;"",1-sfh!F11,"")</f>
        <v>0.67589151024089822</v>
      </c>
      <c r="G11" s="3">
        <f>IF(sfh!G11&lt;&gt;"",1-sfh!G11,"")</f>
        <v>0.67589151024089822</v>
      </c>
      <c r="H11" s="3">
        <f>IF(sfh!H11&lt;&gt;"",1-sfh!H11,"")</f>
        <v>0.67589151024089822</v>
      </c>
      <c r="I11" s="3">
        <f>IF(sfh!I11&lt;&gt;"",1-sfh!I11,"")</f>
        <v>0.67589151024089822</v>
      </c>
      <c r="J11" s="3">
        <f>IF(sfh!J11&lt;&gt;"",1-sfh!J11,"")</f>
        <v>0.67589151024089822</v>
      </c>
      <c r="K11" s="3">
        <f>IF(sfh!K11&lt;&gt;"",1-sfh!K11,"")</f>
        <v>0.67589151024089822</v>
      </c>
      <c r="L11" s="3">
        <f>IF(sfh!L11&lt;&gt;"",1-sfh!L11,"")</f>
        <v>0.67589151024089822</v>
      </c>
      <c r="M11" s="3">
        <f>IF(sfh!M11&lt;&gt;"",1-sfh!M11,"")</f>
        <v>0.67589151024089822</v>
      </c>
      <c r="N11" s="3">
        <f>IF(sfh!N11&lt;&gt;"",1-sfh!N11,"")</f>
        <v>0.67605962877563375</v>
      </c>
      <c r="O11" s="3">
        <f>IF(sfh!O11&lt;&gt;"",1-sfh!O11,"")</f>
        <v>0.67847606962524876</v>
      </c>
      <c r="P11" s="3">
        <f>IF(sfh!P11&lt;&gt;"",1-sfh!P11,"")</f>
        <v>0.6807407242538227</v>
      </c>
      <c r="Q11" s="3">
        <f>IF(sfh!Q11&lt;&gt;"",1-sfh!Q11,"")</f>
        <v>0.68291607609372895</v>
      </c>
      <c r="R11" s="3">
        <f>IF(sfh!R11&lt;&gt;"",1-sfh!R11,"")</f>
        <v>0.68465324897719371</v>
      </c>
      <c r="S11" s="3">
        <f>IF(sfh!S11&lt;&gt;"",1-sfh!S11,"")</f>
        <v>0.68586966475763789</v>
      </c>
      <c r="T11" s="3">
        <f>IF(sfh!T11&lt;&gt;"",1-sfh!T11,"")</f>
        <v>0.6862344946308212</v>
      </c>
      <c r="U11" s="3">
        <f>IF(sfh!U11&lt;&gt;"",1-sfh!U11,"")</f>
        <v>0.68613792109974692</v>
      </c>
      <c r="V11" s="3">
        <f>IF(sfh!V11&lt;&gt;"",1-sfh!V11,"")</f>
        <v>0.68553286133890223</v>
      </c>
      <c r="W11" s="3">
        <f>IF(sfh!W11&lt;&gt;"",1-sfh!W11,"")</f>
        <v>0.6850431560578194</v>
      </c>
      <c r="X11" s="3">
        <f>IF(sfh!X11&lt;&gt;"",1-sfh!X11,"")</f>
        <v>0.68471052517743825</v>
      </c>
      <c r="Y11" s="3">
        <f>IF(sfh!Y11&lt;&gt;"",1-sfh!Y11,"")</f>
        <v>0.68451745893757987</v>
      </c>
      <c r="Z11" s="3">
        <f>IF(sfh!Z11&lt;&gt;"",1-sfh!Z11,"")</f>
        <v>0.68413697853724953</v>
      </c>
      <c r="AA11" s="3">
        <f>IF(sfh!AA11&lt;&gt;"",1-sfh!AA11,"")</f>
        <v>0.68447824059932794</v>
      </c>
      <c r="AB11" s="3">
        <f>IF(sfh!AB11&lt;&gt;"",1-sfh!AB11,"")</f>
        <v>0.68447824059932794</v>
      </c>
      <c r="AC11" s="3">
        <f>IF(sfh!AC11&lt;&gt;"",1-sfh!AC11,"")</f>
        <v>0.68447824059932794</v>
      </c>
      <c r="AD11" s="3">
        <f>IF(sfh!AD11&lt;&gt;"",1-sfh!AD11,"")</f>
        <v>0.68447824059932794</v>
      </c>
      <c r="AE11" s="3">
        <f>IF(sfh!AE11&lt;&gt;"",1-sfh!AE11,"")</f>
        <v>0.68447824059932794</v>
      </c>
      <c r="AF11" s="3">
        <f>IF(sfh!AF11&lt;&gt;"",1-sfh!AF11,"")</f>
        <v>0.68447824059932794</v>
      </c>
      <c r="AG11" s="3">
        <f>IF(sfh!AG11&lt;&gt;"",1-sfh!AG11,"")</f>
        <v>0.68447824059932794</v>
      </c>
      <c r="AH11" s="3">
        <f>IF(sfh!AH11&lt;&gt;"",1-sfh!AH11,"")</f>
        <v>0.68447824059932794</v>
      </c>
      <c r="AI11" s="3">
        <f>IF(sfh!AI11&lt;&gt;"",1-sfh!AI11,"")</f>
        <v>0.68447824059932794</v>
      </c>
      <c r="AJ11" s="3">
        <f>IF(sfh!AJ11&lt;&gt;"",1-sfh!AJ11,"")</f>
        <v>0.68447824059932794</v>
      </c>
      <c r="AK11" s="3">
        <f>IF(sfh!AK11&lt;&gt;"",1-sfh!AK11,"")</f>
        <v>0.68447824059932794</v>
      </c>
      <c r="AL11" s="3">
        <f>IF(sfh!AL11&lt;&gt;"",1-sfh!AL11,"")</f>
        <v>0.68447824059932794</v>
      </c>
      <c r="AM11" s="3">
        <f>IF(sfh!AM11&lt;&gt;"",1-sfh!AM11,"")</f>
        <v>0.68447824059932794</v>
      </c>
      <c r="AN11" s="3">
        <f>IF(sfh!AN11&lt;&gt;"",1-sfh!AN11,"")</f>
        <v>0.68447824059932794</v>
      </c>
      <c r="AO11" s="3">
        <f>IF(sfh!AO11&lt;&gt;"",1-sfh!AO11,"")</f>
        <v>0.68447824059932794</v>
      </c>
      <c r="AP11" s="3">
        <f>IF(sfh!AP11&lt;&gt;"",1-sfh!AP11,"")</f>
        <v>0.68447824059932794</v>
      </c>
      <c r="AQ11" s="3">
        <f>IF(sfh!AQ11&lt;&gt;"",1-sfh!AQ11,"")</f>
        <v>0.68447824059932794</v>
      </c>
      <c r="AR11" s="3">
        <f>IF(sfh!AR11&lt;&gt;"",1-sfh!AR11,"")</f>
        <v>0.68447824059932794</v>
      </c>
      <c r="AS11" s="3">
        <f>IF(sfh!AS11&lt;&gt;"",1-sfh!AS11,"")</f>
        <v>0.68447824059932794</v>
      </c>
      <c r="AT11" s="3">
        <f>IF(sfh!AT11&lt;&gt;"",1-sfh!AT11,"")</f>
        <v>0.68447824059932794</v>
      </c>
      <c r="AU11" s="3">
        <f>IF(sfh!AU11&lt;&gt;"",1-sfh!AU11,"")</f>
        <v>0.68447824059932794</v>
      </c>
      <c r="AV11" s="3">
        <f>IF(sfh!AV11&lt;&gt;"",1-sfh!AV11,"")</f>
        <v>0.68447824059932794</v>
      </c>
      <c r="AW11" s="3">
        <f>IF(sfh!AW11&lt;&gt;"",1-sfh!AW11,"")</f>
        <v>0.68447824059932794</v>
      </c>
      <c r="AX11" s="3">
        <f>IF(sfh!AX11&lt;&gt;"",1-sfh!AX11,"")</f>
        <v>0.68447824059932794</v>
      </c>
      <c r="AY11" s="3">
        <f>IF(sfh!AY11&lt;&gt;"",1-sfh!AY11,"")</f>
        <v>0.68447824059932794</v>
      </c>
      <c r="AZ11" s="3">
        <f>IF(sfh!AZ11&lt;&gt;"",1-sfh!AZ11,"")</f>
        <v>0.68447824059932794</v>
      </c>
      <c r="BA11" s="3">
        <f>IF(sfh!BA11&lt;&gt;"",1-sfh!BA11,"")</f>
        <v>0.68447824059932794</v>
      </c>
      <c r="BB11" s="3">
        <f>IF(sfh!BB11&lt;&gt;"",1-sfh!BB11,"")</f>
        <v>0.68447824059932794</v>
      </c>
      <c r="BC11" s="3">
        <f>IF(sfh!BC11&lt;&gt;"",1-sfh!BC11,"")</f>
        <v>0.68447824059932794</v>
      </c>
      <c r="BD11" s="3">
        <f>IF(sfh!BD11&lt;&gt;"",1-sfh!BD11,"")</f>
        <v>0.68447824059932794</v>
      </c>
      <c r="BE11" s="3">
        <f>IF(sfh!BE11&lt;&gt;"",1-sfh!BE11,"")</f>
        <v>0.68447824059932794</v>
      </c>
      <c r="BF11" s="3">
        <f>IF(sfh!BF11&lt;&gt;"",1-sfh!BF11,"")</f>
        <v>0.68447824059932794</v>
      </c>
      <c r="BG11" s="3">
        <f>IF(sfh!BG11&lt;&gt;"",1-sfh!BG11,"")</f>
        <v>0.68447824059932794</v>
      </c>
      <c r="BH11" s="3">
        <f>IF(sfh!BH11&lt;&gt;"",1-sfh!BH11,"")</f>
        <v>0.68447824059932794</v>
      </c>
      <c r="BI11" s="3">
        <f>IF(sfh!BI11&lt;&gt;"",1-sfh!BI11,"")</f>
        <v>0.68447824059932794</v>
      </c>
      <c r="BJ11" s="3">
        <f>IF(sfh!BJ11&lt;&gt;"",1-sfh!BJ11,"")</f>
        <v>0.68447824059932794</v>
      </c>
      <c r="BK11" s="3">
        <f>IF(sfh!BK11&lt;&gt;"",1-sfh!BK11,"")</f>
        <v>0.68447824059932794</v>
      </c>
    </row>
    <row r="12" spans="1:71" x14ac:dyDescent="0.25">
      <c r="A12" s="2" t="s">
        <v>1</v>
      </c>
      <c r="B12" t="s">
        <v>3</v>
      </c>
      <c r="C12" s="3">
        <f>IF(sfh!C12&lt;&gt;"",1-sfh!C12,"")</f>
        <v>0.577542968798616</v>
      </c>
      <c r="D12" s="3">
        <f>IF(sfh!D12&lt;&gt;"",1-sfh!D12,"")</f>
        <v>0.577542968798616</v>
      </c>
      <c r="E12" s="3">
        <f>IF(sfh!E12&lt;&gt;"",1-sfh!E12,"")</f>
        <v>0.577542968798616</v>
      </c>
      <c r="F12" s="3">
        <f>IF(sfh!F12&lt;&gt;"",1-sfh!F12,"")</f>
        <v>0.577542968798616</v>
      </c>
      <c r="G12" s="3">
        <f>IF(sfh!G12&lt;&gt;"",1-sfh!G12,"")</f>
        <v>0.577542968798616</v>
      </c>
      <c r="H12" s="3">
        <f>IF(sfh!H12&lt;&gt;"",1-sfh!H12,"")</f>
        <v>0.577542968798616</v>
      </c>
      <c r="I12" s="3">
        <f>IF(sfh!I12&lt;&gt;"",1-sfh!I12,"")</f>
        <v>0.577542968798616</v>
      </c>
      <c r="J12" s="3">
        <f>IF(sfh!J12&lt;&gt;"",1-sfh!J12,"")</f>
        <v>0.577542968798616</v>
      </c>
      <c r="K12" s="3">
        <f>IF(sfh!K12&lt;&gt;"",1-sfh!K12,"")</f>
        <v>0.577542968798616</v>
      </c>
      <c r="L12" s="3">
        <f>IF(sfh!L12&lt;&gt;"",1-sfh!L12,"")</f>
        <v>0.577542968798616</v>
      </c>
      <c r="M12" s="3">
        <f>IF(sfh!M12&lt;&gt;"",1-sfh!M12,"")</f>
        <v>0.577542968798616</v>
      </c>
      <c r="N12" s="3">
        <f>IF(sfh!N12&lt;&gt;"",1-sfh!N12,"")</f>
        <v>0.577542968798616</v>
      </c>
      <c r="O12" s="3">
        <f>IF(sfh!O12&lt;&gt;"",1-sfh!O12,"")</f>
        <v>0.57956255241477972</v>
      </c>
      <c r="P12" s="3">
        <f>IF(sfh!P12&lt;&gt;"",1-sfh!P12,"")</f>
        <v>0.58171249037274297</v>
      </c>
      <c r="Q12" s="3">
        <f>IF(sfh!Q12&lt;&gt;"",1-sfh!Q12,"")</f>
        <v>0.58404315901710846</v>
      </c>
      <c r="R12" s="3">
        <f>IF(sfh!R12&lt;&gt;"",1-sfh!R12,"")</f>
        <v>0.58600778514210139</v>
      </c>
      <c r="S12" s="3">
        <f>IF(sfh!S12&lt;&gt;"",1-sfh!S12,"")</f>
        <v>0.58778566763392792</v>
      </c>
      <c r="T12" s="3">
        <f>IF(sfh!T12&lt;&gt;"",1-sfh!T12,"")</f>
        <v>0.5892544990193116</v>
      </c>
      <c r="U12" s="3">
        <f>IF(sfh!U12&lt;&gt;"",1-sfh!U12,"")</f>
        <v>0.59021630223374788</v>
      </c>
      <c r="V12" s="3">
        <f>IF(sfh!V12&lt;&gt;"",1-sfh!V12,"")</f>
        <v>0.59099307294813208</v>
      </c>
      <c r="W12" s="3">
        <f>IF(sfh!W12&lt;&gt;"",1-sfh!W12,"")</f>
        <v>0.59619103296307951</v>
      </c>
      <c r="X12" s="3">
        <f>IF(sfh!X12&lt;&gt;"",1-sfh!X12,"")</f>
        <v>0.59685897543435829</v>
      </c>
      <c r="Y12" s="3">
        <f>IF(sfh!Y12&lt;&gt;"",1-sfh!Y12,"")</f>
        <v>0.59743111513840907</v>
      </c>
      <c r="Z12" s="3">
        <f>IF(sfh!Z12&lt;&gt;"",1-sfh!Z12,"")</f>
        <v>0.59791328272615774</v>
      </c>
      <c r="AA12" s="3">
        <f>IF(sfh!AA12&lt;&gt;"",1-sfh!AA12,"")</f>
        <v>0.59805406057813104</v>
      </c>
      <c r="AB12" s="3">
        <f>IF(sfh!AB12&lt;&gt;"",1-sfh!AB12,"")</f>
        <v>0.59805406057813104</v>
      </c>
      <c r="AC12" s="3">
        <f>IF(sfh!AC12&lt;&gt;"",1-sfh!AC12,"")</f>
        <v>0.59805406057813104</v>
      </c>
      <c r="AD12" s="3">
        <f>IF(sfh!AD12&lt;&gt;"",1-sfh!AD12,"")</f>
        <v>0.59805406057813104</v>
      </c>
      <c r="AE12" s="3">
        <f>IF(sfh!AE12&lt;&gt;"",1-sfh!AE12,"")</f>
        <v>0.59805406057813104</v>
      </c>
      <c r="AF12" s="3">
        <f>IF(sfh!AF12&lt;&gt;"",1-sfh!AF12,"")</f>
        <v>0.59805406057813104</v>
      </c>
      <c r="AG12" s="3">
        <f>IF(sfh!AG12&lt;&gt;"",1-sfh!AG12,"")</f>
        <v>0.59805406057813104</v>
      </c>
      <c r="AH12" s="3">
        <f>IF(sfh!AH12&lt;&gt;"",1-sfh!AH12,"")</f>
        <v>0.59805406057813104</v>
      </c>
      <c r="AI12" s="3">
        <f>IF(sfh!AI12&lt;&gt;"",1-sfh!AI12,"")</f>
        <v>0.59805406057813104</v>
      </c>
      <c r="AJ12" s="3">
        <f>IF(sfh!AJ12&lt;&gt;"",1-sfh!AJ12,"")</f>
        <v>0.59805406057813104</v>
      </c>
      <c r="AK12" s="3">
        <f>IF(sfh!AK12&lt;&gt;"",1-sfh!AK12,"")</f>
        <v>0.59805406057813104</v>
      </c>
      <c r="AL12" s="3">
        <f>IF(sfh!AL12&lt;&gt;"",1-sfh!AL12,"")</f>
        <v>0.59805406057813104</v>
      </c>
      <c r="AM12" s="3">
        <f>IF(sfh!AM12&lt;&gt;"",1-sfh!AM12,"")</f>
        <v>0.59805406057813104</v>
      </c>
      <c r="AN12" s="3">
        <f>IF(sfh!AN12&lt;&gt;"",1-sfh!AN12,"")</f>
        <v>0.59805406057813104</v>
      </c>
      <c r="AO12" s="3">
        <f>IF(sfh!AO12&lt;&gt;"",1-sfh!AO12,"")</f>
        <v>0.59805406057813104</v>
      </c>
      <c r="AP12" s="3">
        <f>IF(sfh!AP12&lt;&gt;"",1-sfh!AP12,"")</f>
        <v>0.59805406057813104</v>
      </c>
      <c r="AQ12" s="3">
        <f>IF(sfh!AQ12&lt;&gt;"",1-sfh!AQ12,"")</f>
        <v>0.59805406057813104</v>
      </c>
      <c r="AR12" s="3">
        <f>IF(sfh!AR12&lt;&gt;"",1-sfh!AR12,"")</f>
        <v>0.59805406057813104</v>
      </c>
      <c r="AS12" s="3">
        <f>IF(sfh!AS12&lt;&gt;"",1-sfh!AS12,"")</f>
        <v>0.59805406057813104</v>
      </c>
      <c r="AT12" s="3">
        <f>IF(sfh!AT12&lt;&gt;"",1-sfh!AT12,"")</f>
        <v>0.59805406057813104</v>
      </c>
      <c r="AU12" s="3">
        <f>IF(sfh!AU12&lt;&gt;"",1-sfh!AU12,"")</f>
        <v>0.59805406057813104</v>
      </c>
      <c r="AV12" s="3">
        <f>IF(sfh!AV12&lt;&gt;"",1-sfh!AV12,"")</f>
        <v>0.59805406057813104</v>
      </c>
      <c r="AW12" s="3">
        <f>IF(sfh!AW12&lt;&gt;"",1-sfh!AW12,"")</f>
        <v>0.59805406057813104</v>
      </c>
      <c r="AX12" s="3">
        <f>IF(sfh!AX12&lt;&gt;"",1-sfh!AX12,"")</f>
        <v>0.59805406057813104</v>
      </c>
      <c r="AY12" s="3">
        <f>IF(sfh!AY12&lt;&gt;"",1-sfh!AY12,"")</f>
        <v>0.59805406057813104</v>
      </c>
      <c r="AZ12" s="3">
        <f>IF(sfh!AZ12&lt;&gt;"",1-sfh!AZ12,"")</f>
        <v>0.59805406057813104</v>
      </c>
      <c r="BA12" s="3">
        <f>IF(sfh!BA12&lt;&gt;"",1-sfh!BA12,"")</f>
        <v>0.59805406057813104</v>
      </c>
      <c r="BB12" s="3">
        <f>IF(sfh!BB12&lt;&gt;"",1-sfh!BB12,"")</f>
        <v>0.59805406057813104</v>
      </c>
      <c r="BC12" s="3">
        <f>IF(sfh!BC12&lt;&gt;"",1-sfh!BC12,"")</f>
        <v>0.59805406057813104</v>
      </c>
      <c r="BD12" s="3">
        <f>IF(sfh!BD12&lt;&gt;"",1-sfh!BD12,"")</f>
        <v>0.59805406057813104</v>
      </c>
      <c r="BE12" s="3">
        <f>IF(sfh!BE12&lt;&gt;"",1-sfh!BE12,"")</f>
        <v>0.59805406057813104</v>
      </c>
      <c r="BF12" s="3">
        <f>IF(sfh!BF12&lt;&gt;"",1-sfh!BF12,"")</f>
        <v>0.59805406057813104</v>
      </c>
      <c r="BG12" s="3">
        <f>IF(sfh!BG12&lt;&gt;"",1-sfh!BG12,"")</f>
        <v>0.59805406057813104</v>
      </c>
      <c r="BH12" s="3">
        <f>IF(sfh!BH12&lt;&gt;"",1-sfh!BH12,"")</f>
        <v>0.59805406057813104</v>
      </c>
      <c r="BI12" s="3">
        <f>IF(sfh!BI12&lt;&gt;"",1-sfh!BI12,"")</f>
        <v>0.59805406057813104</v>
      </c>
      <c r="BJ12" s="3">
        <f>IF(sfh!BJ12&lt;&gt;"",1-sfh!BJ12,"")</f>
        <v>0.59805406057813104</v>
      </c>
      <c r="BK12" s="3">
        <f>IF(sfh!BK12&lt;&gt;"",1-sfh!BK12,"")</f>
        <v>0.59805406057813104</v>
      </c>
    </row>
    <row r="13" spans="1:71" x14ac:dyDescent="0.25">
      <c r="A13" s="2" t="s">
        <v>20</v>
      </c>
      <c r="B13" t="s">
        <v>3</v>
      </c>
      <c r="C13" s="3">
        <f>IF(sfh!C13&lt;&gt;"",1-sfh!C13,"")</f>
        <v>0.43778705636743209</v>
      </c>
      <c r="D13" s="3">
        <f>IF(sfh!D13&lt;&gt;"",1-sfh!D13,"")</f>
        <v>0.43778705636743209</v>
      </c>
      <c r="E13" s="3">
        <f>IF(sfh!E13&lt;&gt;"",1-sfh!E13,"")</f>
        <v>0.43778705636743209</v>
      </c>
      <c r="F13" s="3">
        <f>IF(sfh!F13&lt;&gt;"",1-sfh!F13,"")</f>
        <v>0.43778705636743209</v>
      </c>
      <c r="G13" s="3">
        <f>IF(sfh!G13&lt;&gt;"",1-sfh!G13,"")</f>
        <v>0.43778705636743209</v>
      </c>
      <c r="H13" s="3">
        <f>IF(sfh!H13&lt;&gt;"",1-sfh!H13,"")</f>
        <v>0.43778705636743209</v>
      </c>
      <c r="I13" s="3">
        <f>IF(sfh!I13&lt;&gt;"",1-sfh!I13,"")</f>
        <v>0.43778705636743209</v>
      </c>
      <c r="J13" s="3">
        <f>IF(sfh!J13&lt;&gt;"",1-sfh!J13,"")</f>
        <v>0.43778705636743209</v>
      </c>
      <c r="K13" s="3">
        <f>IF(sfh!K13&lt;&gt;"",1-sfh!K13,"")</f>
        <v>0.43778705636743209</v>
      </c>
      <c r="L13" s="3">
        <f>IF(sfh!L13&lt;&gt;"",1-sfh!L13,"")</f>
        <v>0.43778705636743209</v>
      </c>
      <c r="M13" s="3">
        <f>IF(sfh!M13&lt;&gt;"",1-sfh!M13,"")</f>
        <v>0.43778705636743209</v>
      </c>
      <c r="N13" s="3">
        <f>IF(sfh!N13&lt;&gt;"",1-sfh!N13,"")</f>
        <v>0.43778705636743209</v>
      </c>
      <c r="O13" s="3">
        <f>IF(sfh!O13&lt;&gt;"",1-sfh!O13,"")</f>
        <v>0.42915428105146591</v>
      </c>
      <c r="P13" s="3">
        <f>IF(sfh!P13&lt;&gt;"",1-sfh!P13,"")</f>
        <v>0.42055169269349146</v>
      </c>
      <c r="Q13" s="3">
        <f>IF(sfh!Q13&lt;&gt;"",1-sfh!Q13,"")</f>
        <v>0.41196819640117166</v>
      </c>
      <c r="R13" s="3">
        <f>IF(sfh!R13&lt;&gt;"",1-sfh!R13,"")</f>
        <v>0.40339221087884192</v>
      </c>
      <c r="S13" s="3">
        <f>IF(sfh!S13&lt;&gt;"",1-sfh!S13,"")</f>
        <v>0.39484126984126988</v>
      </c>
      <c r="T13" s="3">
        <f>IF(sfh!T13&lt;&gt;"",1-sfh!T13,"")</f>
        <v>0.3863174884156817</v>
      </c>
      <c r="U13" s="3">
        <f>IF(sfh!U13&lt;&gt;"",1-sfh!U13,"")</f>
        <v>0.37779090979162921</v>
      </c>
      <c r="V13" s="3">
        <f>IF(sfh!V13&lt;&gt;"",1-sfh!V13,"")</f>
        <v>0.36928437007273285</v>
      </c>
      <c r="W13" s="3">
        <f>IF(sfh!W13&lt;&gt;"",1-sfh!W13,"")</f>
        <v>0.36080576845502221</v>
      </c>
      <c r="X13" s="3">
        <f>IF(sfh!X13&lt;&gt;"",1-sfh!X13,"")</f>
        <v>0.35300261096605745</v>
      </c>
      <c r="Y13" s="3">
        <f>IF(sfh!Y13&lt;&gt;"",1-sfh!Y13,"")</f>
        <v>0.35300729343590775</v>
      </c>
      <c r="Z13" s="3">
        <f>IF(sfh!Z13&lt;&gt;"",1-sfh!Z13,"")</f>
        <v>0.34790799127503469</v>
      </c>
      <c r="AA13" s="3">
        <f>IF(sfh!AA13&lt;&gt;"",1-sfh!AA13,"")</f>
        <v>0.34094238281250011</v>
      </c>
      <c r="AB13" s="3">
        <f>IF(sfh!AB13&lt;&gt;"",1-sfh!AB13,"")</f>
        <v>0.34094238281250011</v>
      </c>
      <c r="AC13" s="3">
        <f>IF(sfh!AC13&lt;&gt;"",1-sfh!AC13,"")</f>
        <v>0.34094238281250011</v>
      </c>
      <c r="AD13" s="3">
        <f>IF(sfh!AD13&lt;&gt;"",1-sfh!AD13,"")</f>
        <v>0.34094238281250011</v>
      </c>
      <c r="AE13" s="3">
        <f>IF(sfh!AE13&lt;&gt;"",1-sfh!AE13,"")</f>
        <v>0.34094238281250011</v>
      </c>
      <c r="AF13" s="3">
        <f>IF(sfh!AF13&lt;&gt;"",1-sfh!AF13,"")</f>
        <v>0.34094238281250011</v>
      </c>
      <c r="AG13" s="3">
        <f>IF(sfh!AG13&lt;&gt;"",1-sfh!AG13,"")</f>
        <v>0.34094238281250011</v>
      </c>
      <c r="AH13" s="3">
        <f>IF(sfh!AH13&lt;&gt;"",1-sfh!AH13,"")</f>
        <v>0.34094238281250011</v>
      </c>
      <c r="AI13" s="3">
        <f>IF(sfh!AI13&lt;&gt;"",1-sfh!AI13,"")</f>
        <v>0.34094238281250011</v>
      </c>
      <c r="AJ13" s="3">
        <f>IF(sfh!AJ13&lt;&gt;"",1-sfh!AJ13,"")</f>
        <v>0.34094238281250011</v>
      </c>
      <c r="AK13" s="3">
        <f>IF(sfh!AK13&lt;&gt;"",1-sfh!AK13,"")</f>
        <v>0.34094238281250011</v>
      </c>
      <c r="AL13" s="3">
        <f>IF(sfh!AL13&lt;&gt;"",1-sfh!AL13,"")</f>
        <v>0.34094238281250011</v>
      </c>
      <c r="AM13" s="3">
        <f>IF(sfh!AM13&lt;&gt;"",1-sfh!AM13,"")</f>
        <v>0.34094238281250011</v>
      </c>
      <c r="AN13" s="3">
        <f>IF(sfh!AN13&lt;&gt;"",1-sfh!AN13,"")</f>
        <v>0.34094238281250011</v>
      </c>
      <c r="AO13" s="3">
        <f>IF(sfh!AO13&lt;&gt;"",1-sfh!AO13,"")</f>
        <v>0.34094238281250011</v>
      </c>
      <c r="AP13" s="3">
        <f>IF(sfh!AP13&lt;&gt;"",1-sfh!AP13,"")</f>
        <v>0.34094238281250011</v>
      </c>
      <c r="AQ13" s="3">
        <f>IF(sfh!AQ13&lt;&gt;"",1-sfh!AQ13,"")</f>
        <v>0.34094238281250011</v>
      </c>
      <c r="AR13" s="3">
        <f>IF(sfh!AR13&lt;&gt;"",1-sfh!AR13,"")</f>
        <v>0.34094238281250011</v>
      </c>
      <c r="AS13" s="3">
        <f>IF(sfh!AS13&lt;&gt;"",1-sfh!AS13,"")</f>
        <v>0.34094238281250011</v>
      </c>
      <c r="AT13" s="3">
        <f>IF(sfh!AT13&lt;&gt;"",1-sfh!AT13,"")</f>
        <v>0.34094238281250011</v>
      </c>
      <c r="AU13" s="3">
        <f>IF(sfh!AU13&lt;&gt;"",1-sfh!AU13,"")</f>
        <v>0.34094238281250011</v>
      </c>
      <c r="AV13" s="3">
        <f>IF(sfh!AV13&lt;&gt;"",1-sfh!AV13,"")</f>
        <v>0.34094238281250011</v>
      </c>
      <c r="AW13" s="3">
        <f>IF(sfh!AW13&lt;&gt;"",1-sfh!AW13,"")</f>
        <v>0.34094238281250011</v>
      </c>
      <c r="AX13" s="3">
        <f>IF(sfh!AX13&lt;&gt;"",1-sfh!AX13,"")</f>
        <v>0.34094238281250011</v>
      </c>
      <c r="AY13" s="3">
        <f>IF(sfh!AY13&lt;&gt;"",1-sfh!AY13,"")</f>
        <v>0.34094238281250011</v>
      </c>
      <c r="AZ13" s="3">
        <f>IF(sfh!AZ13&lt;&gt;"",1-sfh!AZ13,"")</f>
        <v>0.34094238281250011</v>
      </c>
      <c r="BA13" s="3">
        <f>IF(sfh!BA13&lt;&gt;"",1-sfh!BA13,"")</f>
        <v>0.34094238281250011</v>
      </c>
      <c r="BB13" s="3">
        <f>IF(sfh!BB13&lt;&gt;"",1-sfh!BB13,"")</f>
        <v>0.34094238281250011</v>
      </c>
      <c r="BC13" s="3">
        <f>IF(sfh!BC13&lt;&gt;"",1-sfh!BC13,"")</f>
        <v>0.34094238281250011</v>
      </c>
      <c r="BD13" s="3">
        <f>IF(sfh!BD13&lt;&gt;"",1-sfh!BD13,"")</f>
        <v>0.34094238281250011</v>
      </c>
      <c r="BE13" s="3">
        <f>IF(sfh!BE13&lt;&gt;"",1-sfh!BE13,"")</f>
        <v>0.34094238281250011</v>
      </c>
      <c r="BF13" s="3">
        <f>IF(sfh!BF13&lt;&gt;"",1-sfh!BF13,"")</f>
        <v>0.34094238281250011</v>
      </c>
      <c r="BG13" s="3">
        <f>IF(sfh!BG13&lt;&gt;"",1-sfh!BG13,"")</f>
        <v>0.34094238281250011</v>
      </c>
      <c r="BH13" s="3">
        <f>IF(sfh!BH13&lt;&gt;"",1-sfh!BH13,"")</f>
        <v>0.34094238281250011</v>
      </c>
      <c r="BI13" s="3">
        <f>IF(sfh!BI13&lt;&gt;"",1-sfh!BI13,"")</f>
        <v>0.34094238281250011</v>
      </c>
      <c r="BJ13" s="3">
        <f>IF(sfh!BJ13&lt;&gt;"",1-sfh!BJ13,"")</f>
        <v>0.34094238281250011</v>
      </c>
      <c r="BK13" s="3">
        <f>IF(sfh!BK13&lt;&gt;"",1-sfh!BK13,"")</f>
        <v>0.34094238281250011</v>
      </c>
    </row>
    <row r="14" spans="1:71" x14ac:dyDescent="0.25">
      <c r="A14" s="2" t="s">
        <v>16</v>
      </c>
      <c r="B14" t="s">
        <v>3</v>
      </c>
      <c r="C14" s="3">
        <f>IF(sfh!C14&lt;&gt;"",1-sfh!C14,"")</f>
        <v>0.70836807524263756</v>
      </c>
      <c r="D14" s="3">
        <f>IF(sfh!D14&lt;&gt;"",1-sfh!D14,"")</f>
        <v>0.70836807524263756</v>
      </c>
      <c r="E14" s="3">
        <f>IF(sfh!E14&lt;&gt;"",1-sfh!E14,"")</f>
        <v>0.70836807524263756</v>
      </c>
      <c r="F14" s="3">
        <f>IF(sfh!F14&lt;&gt;"",1-sfh!F14,"")</f>
        <v>0.70836807524263756</v>
      </c>
      <c r="G14" s="3">
        <f>IF(sfh!G14&lt;&gt;"",1-sfh!G14,"")</f>
        <v>0.70836807524263756</v>
      </c>
      <c r="H14" s="3">
        <f>IF(sfh!H14&lt;&gt;"",1-sfh!H14,"")</f>
        <v>0.70836807524263756</v>
      </c>
      <c r="I14" s="3">
        <f>IF(sfh!I14&lt;&gt;"",1-sfh!I14,"")</f>
        <v>0.70836807524263756</v>
      </c>
      <c r="J14" s="3">
        <f>IF(sfh!J14&lt;&gt;"",1-sfh!J14,"")</f>
        <v>0.70836807524263756</v>
      </c>
      <c r="K14" s="3">
        <f>IF(sfh!K14&lt;&gt;"",1-sfh!K14,"")</f>
        <v>0.70836807524263756</v>
      </c>
      <c r="L14" s="3">
        <f>IF(sfh!L14&lt;&gt;"",1-sfh!L14,"")</f>
        <v>0.70836807524263756</v>
      </c>
      <c r="M14" s="3">
        <f>IF(sfh!M14&lt;&gt;"",1-sfh!M14,"")</f>
        <v>0.70836807524263756</v>
      </c>
      <c r="N14" s="3">
        <f>IF(sfh!N14&lt;&gt;"",1-sfh!N14,"")</f>
        <v>0.70836807524263756</v>
      </c>
      <c r="O14" s="3">
        <f>IF(sfh!O14&lt;&gt;"",1-sfh!O14,"")</f>
        <v>0.70836807524263756</v>
      </c>
      <c r="P14" s="3">
        <f>IF(sfh!P14&lt;&gt;"",1-sfh!P14,"")</f>
        <v>0.70836807524263756</v>
      </c>
      <c r="Q14" s="3">
        <f>IF(sfh!Q14&lt;&gt;"",1-sfh!Q14,"")</f>
        <v>0.70836807524263756</v>
      </c>
      <c r="R14" s="3">
        <f>IF(sfh!R14&lt;&gt;"",1-sfh!R14,"")</f>
        <v>0.70836807524263756</v>
      </c>
      <c r="S14" s="3">
        <f>IF(sfh!S14&lt;&gt;"",1-sfh!S14,"")</f>
        <v>0.70837916208379159</v>
      </c>
      <c r="T14" s="3">
        <f>IF(sfh!T14&lt;&gt;"",1-sfh!T14,"")</f>
        <v>0.70837916208379159</v>
      </c>
      <c r="U14" s="3">
        <f>IF(sfh!U14&lt;&gt;"",1-sfh!U14,"")</f>
        <v>0.70837916208379159</v>
      </c>
      <c r="V14" s="3">
        <f>IF(sfh!V14&lt;&gt;"",1-sfh!V14,"")</f>
        <v>0.70837916208379159</v>
      </c>
      <c r="W14" s="3">
        <f>IF(sfh!W14&lt;&gt;"",1-sfh!W14,"")</f>
        <v>0.70837916208379159</v>
      </c>
      <c r="X14" s="3">
        <f>IF(sfh!X14&lt;&gt;"",1-sfh!X14,"")</f>
        <v>0.70837916208379159</v>
      </c>
      <c r="Y14" s="3">
        <f>IF(sfh!Y14&lt;&gt;"",1-sfh!Y14,"")</f>
        <v>0.70837916208379159</v>
      </c>
      <c r="Z14" s="3">
        <f>IF(sfh!Z14&lt;&gt;"",1-sfh!Z14,"")</f>
        <v>0.70837916208379159</v>
      </c>
      <c r="AA14" s="3">
        <f>IF(sfh!AA14&lt;&gt;"",1-sfh!AA14,"")</f>
        <v>0.70837916208379159</v>
      </c>
      <c r="AB14" s="3">
        <f>IF(sfh!AB14&lt;&gt;"",1-sfh!AB14,"")</f>
        <v>0.70837916208379159</v>
      </c>
      <c r="AC14" s="3">
        <f>IF(sfh!AC14&lt;&gt;"",1-sfh!AC14,"")</f>
        <v>0.70837916208379159</v>
      </c>
      <c r="AD14" s="3">
        <f>IF(sfh!AD14&lt;&gt;"",1-sfh!AD14,"")</f>
        <v>0.70837916208379159</v>
      </c>
      <c r="AE14" s="3">
        <f>IF(sfh!AE14&lt;&gt;"",1-sfh!AE14,"")</f>
        <v>0.70837916208379159</v>
      </c>
      <c r="AF14" s="3">
        <f>IF(sfh!AF14&lt;&gt;"",1-sfh!AF14,"")</f>
        <v>0.70837916208379159</v>
      </c>
      <c r="AG14" s="3">
        <f>IF(sfh!AG14&lt;&gt;"",1-sfh!AG14,"")</f>
        <v>0.70837916208379159</v>
      </c>
      <c r="AH14" s="3">
        <f>IF(sfh!AH14&lt;&gt;"",1-sfh!AH14,"")</f>
        <v>0.70837916208379159</v>
      </c>
      <c r="AI14" s="3">
        <f>IF(sfh!AI14&lt;&gt;"",1-sfh!AI14,"")</f>
        <v>0.70837916208379159</v>
      </c>
      <c r="AJ14" s="3">
        <f>IF(sfh!AJ14&lt;&gt;"",1-sfh!AJ14,"")</f>
        <v>0.70837916208379159</v>
      </c>
      <c r="AK14" s="3">
        <f>IF(sfh!AK14&lt;&gt;"",1-sfh!AK14,"")</f>
        <v>0.70837916208379159</v>
      </c>
      <c r="AL14" s="3">
        <f>IF(sfh!AL14&lt;&gt;"",1-sfh!AL14,"")</f>
        <v>0.70837916208379159</v>
      </c>
      <c r="AM14" s="3">
        <f>IF(sfh!AM14&lt;&gt;"",1-sfh!AM14,"")</f>
        <v>0.70837916208379159</v>
      </c>
      <c r="AN14" s="3">
        <f>IF(sfh!AN14&lt;&gt;"",1-sfh!AN14,"")</f>
        <v>0.70837916208379159</v>
      </c>
      <c r="AO14" s="3">
        <f>IF(sfh!AO14&lt;&gt;"",1-sfh!AO14,"")</f>
        <v>0.70837916208379159</v>
      </c>
      <c r="AP14" s="3">
        <f>IF(sfh!AP14&lt;&gt;"",1-sfh!AP14,"")</f>
        <v>0.70837916208379159</v>
      </c>
      <c r="AQ14" s="3">
        <f>IF(sfh!AQ14&lt;&gt;"",1-sfh!AQ14,"")</f>
        <v>0.70837916208379159</v>
      </c>
      <c r="AR14" s="3">
        <f>IF(sfh!AR14&lt;&gt;"",1-sfh!AR14,"")</f>
        <v>0.70837916208379159</v>
      </c>
      <c r="AS14" s="3">
        <f>IF(sfh!AS14&lt;&gt;"",1-sfh!AS14,"")</f>
        <v>0.70837916208379159</v>
      </c>
      <c r="AT14" s="3">
        <f>IF(sfh!AT14&lt;&gt;"",1-sfh!AT14,"")</f>
        <v>0.70837916208379159</v>
      </c>
      <c r="AU14" s="3">
        <f>IF(sfh!AU14&lt;&gt;"",1-sfh!AU14,"")</f>
        <v>0.70837916208379159</v>
      </c>
      <c r="AV14" s="3">
        <f>IF(sfh!AV14&lt;&gt;"",1-sfh!AV14,"")</f>
        <v>0.70837916208379159</v>
      </c>
      <c r="AW14" s="3">
        <f>IF(sfh!AW14&lt;&gt;"",1-sfh!AW14,"")</f>
        <v>0.70837916208379159</v>
      </c>
      <c r="AX14" s="3">
        <f>IF(sfh!AX14&lt;&gt;"",1-sfh!AX14,"")</f>
        <v>0.70837916208379159</v>
      </c>
      <c r="AY14" s="3">
        <f>IF(sfh!AY14&lt;&gt;"",1-sfh!AY14,"")</f>
        <v>0.70837916208379159</v>
      </c>
      <c r="AZ14" s="3">
        <f>IF(sfh!AZ14&lt;&gt;"",1-sfh!AZ14,"")</f>
        <v>0.70837916208379159</v>
      </c>
      <c r="BA14" s="3">
        <f>IF(sfh!BA14&lt;&gt;"",1-sfh!BA14,"")</f>
        <v>0.70837916208379159</v>
      </c>
      <c r="BB14" s="3">
        <f>IF(sfh!BB14&lt;&gt;"",1-sfh!BB14,"")</f>
        <v>0.70837916208379159</v>
      </c>
      <c r="BC14" s="3">
        <f>IF(sfh!BC14&lt;&gt;"",1-sfh!BC14,"")</f>
        <v>0.70837916208379159</v>
      </c>
      <c r="BD14" s="3">
        <f>IF(sfh!BD14&lt;&gt;"",1-sfh!BD14,"")</f>
        <v>0.70837916208379159</v>
      </c>
      <c r="BE14" s="3">
        <f>IF(sfh!BE14&lt;&gt;"",1-sfh!BE14,"")</f>
        <v>0.70837916208379159</v>
      </c>
      <c r="BF14" s="3">
        <f>IF(sfh!BF14&lt;&gt;"",1-sfh!BF14,"")</f>
        <v>0.70837916208379159</v>
      </c>
      <c r="BG14" s="3">
        <f>IF(sfh!BG14&lt;&gt;"",1-sfh!BG14,"")</f>
        <v>0.70837916208379159</v>
      </c>
      <c r="BH14" s="3">
        <f>IF(sfh!BH14&lt;&gt;"",1-sfh!BH14,"")</f>
        <v>0.70837916208379159</v>
      </c>
      <c r="BI14" s="3">
        <f>IF(sfh!BI14&lt;&gt;"",1-sfh!BI14,"")</f>
        <v>0.70837916208379159</v>
      </c>
      <c r="BJ14" s="3">
        <f>IF(sfh!BJ14&lt;&gt;"",1-sfh!BJ14,"")</f>
        <v>0.70837916208379159</v>
      </c>
      <c r="BK14" s="3">
        <f>IF(sfh!BK14&lt;&gt;"",1-sfh!BK14,"")</f>
        <v>0.70837916208379159</v>
      </c>
    </row>
    <row r="15" spans="1:71" x14ac:dyDescent="0.25">
      <c r="A15" s="2" t="s">
        <v>5</v>
      </c>
      <c r="B15" t="s">
        <v>3</v>
      </c>
      <c r="C15" s="3">
        <f>IF(sfh!C15&lt;&gt;"",1-sfh!C15,"")</f>
        <v>0.91376870950927103</v>
      </c>
      <c r="D15" s="3">
        <f>IF(sfh!D15&lt;&gt;"",1-sfh!D15,"")</f>
        <v>0.91376870950927103</v>
      </c>
      <c r="E15" s="3">
        <f>IF(sfh!E15&lt;&gt;"",1-sfh!E15,"")</f>
        <v>0.91376870950927103</v>
      </c>
      <c r="F15" s="3">
        <f>IF(sfh!F15&lt;&gt;"",1-sfh!F15,"")</f>
        <v>0.91376870950927103</v>
      </c>
      <c r="G15" s="3">
        <f>IF(sfh!G15&lt;&gt;"",1-sfh!G15,"")</f>
        <v>0.91376870950927103</v>
      </c>
      <c r="H15" s="3">
        <f>IF(sfh!H15&lt;&gt;"",1-sfh!H15,"")</f>
        <v>0.91376870950927103</v>
      </c>
      <c r="I15" s="3">
        <f>IF(sfh!I15&lt;&gt;"",1-sfh!I15,"")</f>
        <v>0.91376870950927103</v>
      </c>
      <c r="J15" s="3">
        <f>IF(sfh!J15&lt;&gt;"",1-sfh!J15,"")</f>
        <v>0.91376870950927103</v>
      </c>
      <c r="K15" s="3">
        <f>IF(sfh!K15&lt;&gt;"",1-sfh!K15,"")</f>
        <v>0.91376870950927103</v>
      </c>
      <c r="L15" s="3">
        <f>IF(sfh!L15&lt;&gt;"",1-sfh!L15,"")</f>
        <v>0.91376870950927103</v>
      </c>
      <c r="M15" s="3">
        <f>IF(sfh!M15&lt;&gt;"",1-sfh!M15,"")</f>
        <v>0.91376870950927103</v>
      </c>
      <c r="N15" s="3">
        <f>IF(sfh!N15&lt;&gt;"",1-sfh!N15,"")</f>
        <v>0.91376870950927103</v>
      </c>
      <c r="O15" s="3">
        <f>IF(sfh!O15&lt;&gt;"",1-sfh!O15,"")</f>
        <v>0.91186071817192604</v>
      </c>
      <c r="P15" s="3">
        <f>IF(sfh!P15&lt;&gt;"",1-sfh!P15,"")</f>
        <v>0.90752209310416809</v>
      </c>
      <c r="Q15" s="3">
        <f>IF(sfh!Q15&lt;&gt;"",1-sfh!Q15,"")</f>
        <v>0.90344460699561113</v>
      </c>
      <c r="R15" s="3">
        <f>IF(sfh!R15&lt;&gt;"",1-sfh!R15,"")</f>
        <v>0.89963770418864808</v>
      </c>
      <c r="S15" s="3">
        <f>IF(sfh!S15&lt;&gt;"",1-sfh!S15,"")</f>
        <v>0.89612601106853984</v>
      </c>
      <c r="T15" s="3">
        <f>IF(sfh!T15&lt;&gt;"",1-sfh!T15,"")</f>
        <v>0.89073772399348383</v>
      </c>
      <c r="U15" s="3">
        <f>IF(sfh!U15&lt;&gt;"",1-sfh!U15,"")</f>
        <v>0.88563919024717597</v>
      </c>
      <c r="V15" s="3">
        <f>IF(sfh!V15&lt;&gt;"",1-sfh!V15,"")</f>
        <v>0.88086623103094452</v>
      </c>
      <c r="W15" s="3">
        <f>IF(sfh!W15&lt;&gt;"",1-sfh!W15,"")</f>
        <v>0.8763480263846718</v>
      </c>
      <c r="X15" s="3">
        <f>IF(sfh!X15&lt;&gt;"",1-sfh!X15,"")</f>
        <v>0.87202804308067461</v>
      </c>
      <c r="Y15" s="3">
        <f>IF(sfh!Y15&lt;&gt;"",1-sfh!Y15,"")</f>
        <v>0.87201855680500229</v>
      </c>
      <c r="Z15" s="3">
        <f>IF(sfh!Z15&lt;&gt;"",1-sfh!Z15,"")</f>
        <v>0.87202082916082513</v>
      </c>
      <c r="AA15" s="3">
        <f>IF(sfh!AA15&lt;&gt;"",1-sfh!AA15,"")</f>
        <v>0.86792544178165087</v>
      </c>
      <c r="AB15" s="3">
        <f>IF(sfh!AB15&lt;&gt;"",1-sfh!AB15,"")</f>
        <v>0.86792544178165087</v>
      </c>
      <c r="AC15" s="3">
        <f>IF(sfh!AC15&lt;&gt;"",1-sfh!AC15,"")</f>
        <v>0.86792544178165087</v>
      </c>
      <c r="AD15" s="3">
        <f>IF(sfh!AD15&lt;&gt;"",1-sfh!AD15,"")</f>
        <v>0.86792544178165087</v>
      </c>
      <c r="AE15" s="3">
        <f>IF(sfh!AE15&lt;&gt;"",1-sfh!AE15,"")</f>
        <v>0.86792544178165087</v>
      </c>
      <c r="AF15" s="3">
        <f>IF(sfh!AF15&lt;&gt;"",1-sfh!AF15,"")</f>
        <v>0.86792544178165087</v>
      </c>
      <c r="AG15" s="3">
        <f>IF(sfh!AG15&lt;&gt;"",1-sfh!AG15,"")</f>
        <v>0.86792544178165087</v>
      </c>
      <c r="AH15" s="3">
        <f>IF(sfh!AH15&lt;&gt;"",1-sfh!AH15,"")</f>
        <v>0.86792544178165087</v>
      </c>
      <c r="AI15" s="3">
        <f>IF(sfh!AI15&lt;&gt;"",1-sfh!AI15,"")</f>
        <v>0.86792544178165087</v>
      </c>
      <c r="AJ15" s="3">
        <f>IF(sfh!AJ15&lt;&gt;"",1-sfh!AJ15,"")</f>
        <v>0.86792544178165087</v>
      </c>
      <c r="AK15" s="3">
        <f>IF(sfh!AK15&lt;&gt;"",1-sfh!AK15,"")</f>
        <v>0.86792544178165087</v>
      </c>
      <c r="AL15" s="3">
        <f>IF(sfh!AL15&lt;&gt;"",1-sfh!AL15,"")</f>
        <v>0.86792544178165087</v>
      </c>
      <c r="AM15" s="3">
        <f>IF(sfh!AM15&lt;&gt;"",1-sfh!AM15,"")</f>
        <v>0.86792544178165087</v>
      </c>
      <c r="AN15" s="3">
        <f>IF(sfh!AN15&lt;&gt;"",1-sfh!AN15,"")</f>
        <v>0.86792544178165087</v>
      </c>
      <c r="AO15" s="3">
        <f>IF(sfh!AO15&lt;&gt;"",1-sfh!AO15,"")</f>
        <v>0.86792544178165087</v>
      </c>
      <c r="AP15" s="3">
        <f>IF(sfh!AP15&lt;&gt;"",1-sfh!AP15,"")</f>
        <v>0.86792544178165087</v>
      </c>
      <c r="AQ15" s="3">
        <f>IF(sfh!AQ15&lt;&gt;"",1-sfh!AQ15,"")</f>
        <v>0.86792544178165087</v>
      </c>
      <c r="AR15" s="3">
        <f>IF(sfh!AR15&lt;&gt;"",1-sfh!AR15,"")</f>
        <v>0.86792544178165087</v>
      </c>
      <c r="AS15" s="3">
        <f>IF(sfh!AS15&lt;&gt;"",1-sfh!AS15,"")</f>
        <v>0.86792544178165087</v>
      </c>
      <c r="AT15" s="3">
        <f>IF(sfh!AT15&lt;&gt;"",1-sfh!AT15,"")</f>
        <v>0.86792544178165087</v>
      </c>
      <c r="AU15" s="3">
        <f>IF(sfh!AU15&lt;&gt;"",1-sfh!AU15,"")</f>
        <v>0.86792544178165087</v>
      </c>
      <c r="AV15" s="3">
        <f>IF(sfh!AV15&lt;&gt;"",1-sfh!AV15,"")</f>
        <v>0.86792544178165087</v>
      </c>
      <c r="AW15" s="3">
        <f>IF(sfh!AW15&lt;&gt;"",1-sfh!AW15,"")</f>
        <v>0.86792544178165087</v>
      </c>
      <c r="AX15" s="3">
        <f>IF(sfh!AX15&lt;&gt;"",1-sfh!AX15,"")</f>
        <v>0.86792544178165087</v>
      </c>
      <c r="AY15" s="3">
        <f>IF(sfh!AY15&lt;&gt;"",1-sfh!AY15,"")</f>
        <v>0.86792544178165087</v>
      </c>
      <c r="AZ15" s="3">
        <f>IF(sfh!AZ15&lt;&gt;"",1-sfh!AZ15,"")</f>
        <v>0.86792544178165087</v>
      </c>
      <c r="BA15" s="3">
        <f>IF(sfh!BA15&lt;&gt;"",1-sfh!BA15,"")</f>
        <v>0.86792544178165087</v>
      </c>
      <c r="BB15" s="3">
        <f>IF(sfh!BB15&lt;&gt;"",1-sfh!BB15,"")</f>
        <v>0.86792544178165087</v>
      </c>
      <c r="BC15" s="3">
        <f>IF(sfh!BC15&lt;&gt;"",1-sfh!BC15,"")</f>
        <v>0.86792544178165087</v>
      </c>
      <c r="BD15" s="3">
        <f>IF(sfh!BD15&lt;&gt;"",1-sfh!BD15,"")</f>
        <v>0.86792544178165087</v>
      </c>
      <c r="BE15" s="3">
        <f>IF(sfh!BE15&lt;&gt;"",1-sfh!BE15,"")</f>
        <v>0.86792544178165087</v>
      </c>
      <c r="BF15" s="3">
        <f>IF(sfh!BF15&lt;&gt;"",1-sfh!BF15,"")</f>
        <v>0.86792544178165087</v>
      </c>
      <c r="BG15" s="3">
        <f>IF(sfh!BG15&lt;&gt;"",1-sfh!BG15,"")</f>
        <v>0.86792544178165087</v>
      </c>
      <c r="BH15" s="3">
        <f>IF(sfh!BH15&lt;&gt;"",1-sfh!BH15,"")</f>
        <v>0.86792544178165087</v>
      </c>
      <c r="BI15" s="3">
        <f>IF(sfh!BI15&lt;&gt;"",1-sfh!BI15,"")</f>
        <v>0.86792544178165087</v>
      </c>
      <c r="BJ15" s="3">
        <f>IF(sfh!BJ15&lt;&gt;"",1-sfh!BJ15,"")</f>
        <v>0.86792544178165087</v>
      </c>
      <c r="BK15" s="3">
        <f>IF(sfh!BK15&lt;&gt;"",1-sfh!BK15,"")</f>
        <v>0.86792544178165087</v>
      </c>
    </row>
    <row r="16" spans="1:71" x14ac:dyDescent="0.25">
      <c r="A16" s="2" t="s">
        <v>29</v>
      </c>
      <c r="B16" t="s">
        <v>3</v>
      </c>
      <c r="C16" s="3">
        <f>IF(sfh!C16&lt;&gt;"",1-sfh!C16,"")</f>
        <v>0.26635450465328647</v>
      </c>
      <c r="D16" s="3">
        <f>IF(sfh!D16&lt;&gt;"",1-sfh!D16,"")</f>
        <v>0.26635450465328647</v>
      </c>
      <c r="E16" s="3">
        <f>IF(sfh!E16&lt;&gt;"",1-sfh!E16,"")</f>
        <v>0.26635450465328647</v>
      </c>
      <c r="F16" s="3">
        <f>IF(sfh!F16&lt;&gt;"",1-sfh!F16,"")</f>
        <v>0.26635450465328647</v>
      </c>
      <c r="G16" s="3">
        <f>IF(sfh!G16&lt;&gt;"",1-sfh!G16,"")</f>
        <v>0.26635450465328647</v>
      </c>
      <c r="H16" s="3">
        <f>IF(sfh!H16&lt;&gt;"",1-sfh!H16,"")</f>
        <v>0.26635450465328647</v>
      </c>
      <c r="I16" s="3">
        <f>IF(sfh!I16&lt;&gt;"",1-sfh!I16,"")</f>
        <v>0.26635450465328647</v>
      </c>
      <c r="J16" s="3">
        <f>IF(sfh!J16&lt;&gt;"",1-sfh!J16,"")</f>
        <v>0.26635450465328647</v>
      </c>
      <c r="K16" s="3">
        <f>IF(sfh!K16&lt;&gt;"",1-sfh!K16,"")</f>
        <v>0.26635450465328647</v>
      </c>
      <c r="L16" s="3">
        <f>IF(sfh!L16&lt;&gt;"",1-sfh!L16,"")</f>
        <v>0.26635450465328647</v>
      </c>
      <c r="M16" s="3">
        <f>IF(sfh!M16&lt;&gt;"",1-sfh!M16,"")</f>
        <v>0.26635450465328647</v>
      </c>
      <c r="N16" s="3">
        <f>IF(sfh!N16&lt;&gt;"",1-sfh!N16,"")</f>
        <v>0.26364427938481072</v>
      </c>
      <c r="O16" s="3">
        <f>IF(sfh!O16&lt;&gt;"",1-sfh!O16,"")</f>
        <v>0.2677610192804688</v>
      </c>
      <c r="P16" s="3">
        <f>IF(sfh!P16&lt;&gt;"",1-sfh!P16,"")</f>
        <v>0.27060481503229594</v>
      </c>
      <c r="Q16" s="3">
        <f>IF(sfh!Q16&lt;&gt;"",1-sfh!Q16,"")</f>
        <v>0.27448491222542926</v>
      </c>
      <c r="R16" s="3">
        <f>IF(sfh!R16&lt;&gt;"",1-sfh!R16,"")</f>
        <v>0.27448557367308357</v>
      </c>
      <c r="S16" s="3">
        <f>IF(sfh!S16&lt;&gt;"",1-sfh!S16,"")</f>
        <v>0.27448557367308357</v>
      </c>
      <c r="T16" s="3">
        <f>IF(sfh!T16&lt;&gt;"",1-sfh!T16,"")</f>
        <v>0.27448557367308357</v>
      </c>
      <c r="U16" s="3">
        <f>IF(sfh!U16&lt;&gt;"",1-sfh!U16,"")</f>
        <v>0.27448557367308357</v>
      </c>
      <c r="V16" s="3">
        <f>IF(sfh!V16&lt;&gt;"",1-sfh!V16,"")</f>
        <v>0.27448557367308357</v>
      </c>
      <c r="W16" s="3">
        <f>IF(sfh!W16&lt;&gt;"",1-sfh!W16,"")</f>
        <v>0.27448557367308357</v>
      </c>
      <c r="X16" s="3">
        <f>IF(sfh!X16&lt;&gt;"",1-sfh!X16,"")</f>
        <v>0.27448557367308357</v>
      </c>
      <c r="Y16" s="3">
        <f>IF(sfh!Y16&lt;&gt;"",1-sfh!Y16,"")</f>
        <v>0.27448557367308357</v>
      </c>
      <c r="Z16" s="3">
        <f>IF(sfh!Z16&lt;&gt;"",1-sfh!Z16,"")</f>
        <v>0.27448557367308357</v>
      </c>
      <c r="AA16" s="3">
        <f>IF(sfh!AA16&lt;&gt;"",1-sfh!AA16,"")</f>
        <v>0.27448557367308357</v>
      </c>
      <c r="AB16" s="3">
        <f>IF(sfh!AB16&lt;&gt;"",1-sfh!AB16,"")</f>
        <v>0.27448557367308357</v>
      </c>
      <c r="AC16" s="3">
        <f>IF(sfh!AC16&lt;&gt;"",1-sfh!AC16,"")</f>
        <v>0.27448557367308357</v>
      </c>
      <c r="AD16" s="3">
        <f>IF(sfh!AD16&lt;&gt;"",1-sfh!AD16,"")</f>
        <v>0.27448557367308357</v>
      </c>
      <c r="AE16" s="3">
        <f>IF(sfh!AE16&lt;&gt;"",1-sfh!AE16,"")</f>
        <v>0.27448557367308357</v>
      </c>
      <c r="AF16" s="3">
        <f>IF(sfh!AF16&lt;&gt;"",1-sfh!AF16,"")</f>
        <v>0.27448557367308357</v>
      </c>
      <c r="AG16" s="3">
        <f>IF(sfh!AG16&lt;&gt;"",1-sfh!AG16,"")</f>
        <v>0.27448557367308357</v>
      </c>
      <c r="AH16" s="3">
        <f>IF(sfh!AH16&lt;&gt;"",1-sfh!AH16,"")</f>
        <v>0.27448557367308357</v>
      </c>
      <c r="AI16" s="3">
        <f>IF(sfh!AI16&lt;&gt;"",1-sfh!AI16,"")</f>
        <v>0.27448557367308357</v>
      </c>
      <c r="AJ16" s="3">
        <f>IF(sfh!AJ16&lt;&gt;"",1-sfh!AJ16,"")</f>
        <v>0.27448557367308357</v>
      </c>
      <c r="AK16" s="3">
        <f>IF(sfh!AK16&lt;&gt;"",1-sfh!AK16,"")</f>
        <v>0.27448557367308357</v>
      </c>
      <c r="AL16" s="3">
        <f>IF(sfh!AL16&lt;&gt;"",1-sfh!AL16,"")</f>
        <v>0.27448557367308357</v>
      </c>
      <c r="AM16" s="3">
        <f>IF(sfh!AM16&lt;&gt;"",1-sfh!AM16,"")</f>
        <v>0.27448557367308357</v>
      </c>
      <c r="AN16" s="3">
        <f>IF(sfh!AN16&lt;&gt;"",1-sfh!AN16,"")</f>
        <v>0.27448557367308357</v>
      </c>
      <c r="AO16" s="3">
        <f>IF(sfh!AO16&lt;&gt;"",1-sfh!AO16,"")</f>
        <v>0.27448557367308357</v>
      </c>
      <c r="AP16" s="3">
        <f>IF(sfh!AP16&lt;&gt;"",1-sfh!AP16,"")</f>
        <v>0.27448557367308357</v>
      </c>
      <c r="AQ16" s="3">
        <f>IF(sfh!AQ16&lt;&gt;"",1-sfh!AQ16,"")</f>
        <v>0.27448557367308357</v>
      </c>
      <c r="AR16" s="3">
        <f>IF(sfh!AR16&lt;&gt;"",1-sfh!AR16,"")</f>
        <v>0.27448557367308357</v>
      </c>
      <c r="AS16" s="3">
        <f>IF(sfh!AS16&lt;&gt;"",1-sfh!AS16,"")</f>
        <v>0.27448557367308357</v>
      </c>
      <c r="AT16" s="3">
        <f>IF(sfh!AT16&lt;&gt;"",1-sfh!AT16,"")</f>
        <v>0.27448557367308357</v>
      </c>
      <c r="AU16" s="3">
        <f>IF(sfh!AU16&lt;&gt;"",1-sfh!AU16,"")</f>
        <v>0.27448557367308357</v>
      </c>
      <c r="AV16" s="3">
        <f>IF(sfh!AV16&lt;&gt;"",1-sfh!AV16,"")</f>
        <v>0.27448557367308357</v>
      </c>
      <c r="AW16" s="3">
        <f>IF(sfh!AW16&lt;&gt;"",1-sfh!AW16,"")</f>
        <v>0.27448557367308357</v>
      </c>
      <c r="AX16" s="3">
        <f>IF(sfh!AX16&lt;&gt;"",1-sfh!AX16,"")</f>
        <v>0.27448557367308357</v>
      </c>
      <c r="AY16" s="3">
        <f>IF(sfh!AY16&lt;&gt;"",1-sfh!AY16,"")</f>
        <v>0.27448557367308357</v>
      </c>
      <c r="AZ16" s="3">
        <f>IF(sfh!AZ16&lt;&gt;"",1-sfh!AZ16,"")</f>
        <v>0.27448557367308357</v>
      </c>
      <c r="BA16" s="3">
        <f>IF(sfh!BA16&lt;&gt;"",1-sfh!BA16,"")</f>
        <v>0.27448557367308357</v>
      </c>
      <c r="BB16" s="3">
        <f>IF(sfh!BB16&lt;&gt;"",1-sfh!BB16,"")</f>
        <v>0.27448557367308357</v>
      </c>
      <c r="BC16" s="3">
        <f>IF(sfh!BC16&lt;&gt;"",1-sfh!BC16,"")</f>
        <v>0.27448557367308357</v>
      </c>
      <c r="BD16" s="3">
        <f>IF(sfh!BD16&lt;&gt;"",1-sfh!BD16,"")</f>
        <v>0.27448557367308357</v>
      </c>
      <c r="BE16" s="3">
        <f>IF(sfh!BE16&lt;&gt;"",1-sfh!BE16,"")</f>
        <v>0.27448557367308357</v>
      </c>
      <c r="BF16" s="3">
        <f>IF(sfh!BF16&lt;&gt;"",1-sfh!BF16,"")</f>
        <v>0.27448557367308357</v>
      </c>
      <c r="BG16" s="3">
        <f>IF(sfh!BG16&lt;&gt;"",1-sfh!BG16,"")</f>
        <v>0.27448557367308357</v>
      </c>
      <c r="BH16" s="3">
        <f>IF(sfh!BH16&lt;&gt;"",1-sfh!BH16,"")</f>
        <v>0.27448557367308357</v>
      </c>
      <c r="BI16" s="3">
        <f>IF(sfh!BI16&lt;&gt;"",1-sfh!BI16,"")</f>
        <v>0.27448557367308357</v>
      </c>
      <c r="BJ16" s="3">
        <f>IF(sfh!BJ16&lt;&gt;"",1-sfh!BJ16,"")</f>
        <v>0.27448557367308357</v>
      </c>
      <c r="BK16" s="3">
        <f>IF(sfh!BK16&lt;&gt;"",1-sfh!BK16,"")</f>
        <v>0.27448557367308357</v>
      </c>
    </row>
    <row r="17" spans="1:63" x14ac:dyDescent="0.25">
      <c r="A17" s="2" t="s">
        <v>25</v>
      </c>
      <c r="B17" t="s">
        <v>3</v>
      </c>
      <c r="C17" s="3">
        <f>IF(sfh!C17&lt;&gt;"",1-sfh!C17,"")</f>
        <v>0.37051569506726456</v>
      </c>
      <c r="D17" s="3">
        <f>IF(sfh!D17&lt;&gt;"",1-sfh!D17,"")</f>
        <v>0.37051569506726456</v>
      </c>
      <c r="E17" s="3">
        <f>IF(sfh!E17&lt;&gt;"",1-sfh!E17,"")</f>
        <v>0.37051569506726456</v>
      </c>
      <c r="F17" s="3">
        <f>IF(sfh!F17&lt;&gt;"",1-sfh!F17,"")</f>
        <v>0.37051569506726456</v>
      </c>
      <c r="G17" s="3">
        <f>IF(sfh!G17&lt;&gt;"",1-sfh!G17,"")</f>
        <v>0.37051569506726456</v>
      </c>
      <c r="H17" s="3">
        <f>IF(sfh!H17&lt;&gt;"",1-sfh!H17,"")</f>
        <v>0.37051569506726456</v>
      </c>
      <c r="I17" s="3">
        <f>IF(sfh!I17&lt;&gt;"",1-sfh!I17,"")</f>
        <v>0.37051569506726456</v>
      </c>
      <c r="J17" s="3">
        <f>IF(sfh!J17&lt;&gt;"",1-sfh!J17,"")</f>
        <v>0.37051569506726456</v>
      </c>
      <c r="K17" s="3">
        <f>IF(sfh!K17&lt;&gt;"",1-sfh!K17,"")</f>
        <v>0.37051569506726456</v>
      </c>
      <c r="L17" s="3">
        <f>IF(sfh!L17&lt;&gt;"",1-sfh!L17,"")</f>
        <v>0.37051569506726456</v>
      </c>
      <c r="M17" s="3">
        <f>IF(sfh!M17&lt;&gt;"",1-sfh!M17,"")</f>
        <v>0.37051569506726456</v>
      </c>
      <c r="N17" s="3">
        <f>IF(sfh!N17&lt;&gt;"",1-sfh!N17,"")</f>
        <v>0.37051569506726456</v>
      </c>
      <c r="O17" s="3">
        <f>IF(sfh!O17&lt;&gt;"",1-sfh!O17,"")</f>
        <v>0.37051569506726456</v>
      </c>
      <c r="P17" s="3">
        <f>IF(sfh!P17&lt;&gt;"",1-sfh!P17,"")</f>
        <v>0.37051569506726456</v>
      </c>
      <c r="Q17" s="3">
        <f>IF(sfh!Q17&lt;&gt;"",1-sfh!Q17,"")</f>
        <v>0.37051569506726456</v>
      </c>
      <c r="R17" s="3">
        <f>IF(sfh!R17&lt;&gt;"",1-sfh!R17,"")</f>
        <v>0.37317468902109252</v>
      </c>
      <c r="S17" s="3">
        <f>IF(sfh!S17&lt;&gt;"",1-sfh!S17,"")</f>
        <v>0.37317468902109252</v>
      </c>
      <c r="T17" s="3">
        <f>IF(sfh!T17&lt;&gt;"",1-sfh!T17,"")</f>
        <v>0.37317468902109252</v>
      </c>
      <c r="U17" s="3">
        <f>IF(sfh!U17&lt;&gt;"",1-sfh!U17,"")</f>
        <v>0.37306226175349422</v>
      </c>
      <c r="V17" s="3">
        <f>IF(sfh!V17&lt;&gt;"",1-sfh!V17,"")</f>
        <v>0.37306226175349422</v>
      </c>
      <c r="W17" s="3">
        <f>IF(sfh!W17&lt;&gt;"",1-sfh!W17,"")</f>
        <v>0.37306226175349422</v>
      </c>
      <c r="X17" s="3">
        <f>IF(sfh!X17&lt;&gt;"",1-sfh!X17,"")</f>
        <v>0.37306226175349422</v>
      </c>
      <c r="Y17" s="3">
        <f>IF(sfh!Y17&lt;&gt;"",1-sfh!Y17,"")</f>
        <v>0.37306226175349422</v>
      </c>
      <c r="Z17" s="3">
        <f>IF(sfh!Z17&lt;&gt;"",1-sfh!Z17,"")</f>
        <v>0.37306226175349422</v>
      </c>
      <c r="AA17" s="3">
        <f>IF(sfh!AA17&lt;&gt;"",1-sfh!AA17,"")</f>
        <v>0.37306226175349422</v>
      </c>
      <c r="AB17" s="3">
        <f>IF(sfh!AB17&lt;&gt;"",1-sfh!AB17,"")</f>
        <v>0.37306226175349422</v>
      </c>
      <c r="AC17" s="3">
        <f>IF(sfh!AC17&lt;&gt;"",1-sfh!AC17,"")</f>
        <v>0.37306226175349422</v>
      </c>
      <c r="AD17" s="3">
        <f>IF(sfh!AD17&lt;&gt;"",1-sfh!AD17,"")</f>
        <v>0.37306226175349422</v>
      </c>
      <c r="AE17" s="3">
        <f>IF(sfh!AE17&lt;&gt;"",1-sfh!AE17,"")</f>
        <v>0.37306226175349422</v>
      </c>
      <c r="AF17" s="3">
        <f>IF(sfh!AF17&lt;&gt;"",1-sfh!AF17,"")</f>
        <v>0.37306226175349422</v>
      </c>
      <c r="AG17" s="3">
        <f>IF(sfh!AG17&lt;&gt;"",1-sfh!AG17,"")</f>
        <v>0.37306226175349422</v>
      </c>
      <c r="AH17" s="3">
        <f>IF(sfh!AH17&lt;&gt;"",1-sfh!AH17,"")</f>
        <v>0.37306226175349422</v>
      </c>
      <c r="AI17" s="3">
        <f>IF(sfh!AI17&lt;&gt;"",1-sfh!AI17,"")</f>
        <v>0.37306226175349422</v>
      </c>
      <c r="AJ17" s="3">
        <f>IF(sfh!AJ17&lt;&gt;"",1-sfh!AJ17,"")</f>
        <v>0.37306226175349422</v>
      </c>
      <c r="AK17" s="3">
        <f>IF(sfh!AK17&lt;&gt;"",1-sfh!AK17,"")</f>
        <v>0.37306226175349422</v>
      </c>
      <c r="AL17" s="3">
        <f>IF(sfh!AL17&lt;&gt;"",1-sfh!AL17,"")</f>
        <v>0.37306226175349422</v>
      </c>
      <c r="AM17" s="3">
        <f>IF(sfh!AM17&lt;&gt;"",1-sfh!AM17,"")</f>
        <v>0.37306226175349422</v>
      </c>
      <c r="AN17" s="3">
        <f>IF(sfh!AN17&lt;&gt;"",1-sfh!AN17,"")</f>
        <v>0.37306226175349422</v>
      </c>
      <c r="AO17" s="3">
        <f>IF(sfh!AO17&lt;&gt;"",1-sfh!AO17,"")</f>
        <v>0.37306226175349422</v>
      </c>
      <c r="AP17" s="3">
        <f>IF(sfh!AP17&lt;&gt;"",1-sfh!AP17,"")</f>
        <v>0.37306226175349422</v>
      </c>
      <c r="AQ17" s="3">
        <f>IF(sfh!AQ17&lt;&gt;"",1-sfh!AQ17,"")</f>
        <v>0.37306226175349422</v>
      </c>
      <c r="AR17" s="3">
        <f>IF(sfh!AR17&lt;&gt;"",1-sfh!AR17,"")</f>
        <v>0.37306226175349422</v>
      </c>
      <c r="AS17" s="3">
        <f>IF(sfh!AS17&lt;&gt;"",1-sfh!AS17,"")</f>
        <v>0.37306226175349422</v>
      </c>
      <c r="AT17" s="3">
        <f>IF(sfh!AT17&lt;&gt;"",1-sfh!AT17,"")</f>
        <v>0.37306226175349422</v>
      </c>
      <c r="AU17" s="3">
        <f>IF(sfh!AU17&lt;&gt;"",1-sfh!AU17,"")</f>
        <v>0.37306226175349422</v>
      </c>
      <c r="AV17" s="3">
        <f>IF(sfh!AV17&lt;&gt;"",1-sfh!AV17,"")</f>
        <v>0.37306226175349422</v>
      </c>
      <c r="AW17" s="3">
        <f>IF(sfh!AW17&lt;&gt;"",1-sfh!AW17,"")</f>
        <v>0.37306226175349422</v>
      </c>
      <c r="AX17" s="3">
        <f>IF(sfh!AX17&lt;&gt;"",1-sfh!AX17,"")</f>
        <v>0.37306226175349422</v>
      </c>
      <c r="AY17" s="3">
        <f>IF(sfh!AY17&lt;&gt;"",1-sfh!AY17,"")</f>
        <v>0.37306226175349422</v>
      </c>
      <c r="AZ17" s="3">
        <f>IF(sfh!AZ17&lt;&gt;"",1-sfh!AZ17,"")</f>
        <v>0.37306226175349422</v>
      </c>
      <c r="BA17" s="3">
        <f>IF(sfh!BA17&lt;&gt;"",1-sfh!BA17,"")</f>
        <v>0.37306226175349422</v>
      </c>
      <c r="BB17" s="3">
        <f>IF(sfh!BB17&lt;&gt;"",1-sfh!BB17,"")</f>
        <v>0.37306226175349422</v>
      </c>
      <c r="BC17" s="3">
        <f>IF(sfh!BC17&lt;&gt;"",1-sfh!BC17,"")</f>
        <v>0.37306226175349422</v>
      </c>
      <c r="BD17" s="3">
        <f>IF(sfh!BD17&lt;&gt;"",1-sfh!BD17,"")</f>
        <v>0.37306226175349422</v>
      </c>
      <c r="BE17" s="3">
        <f>IF(sfh!BE17&lt;&gt;"",1-sfh!BE17,"")</f>
        <v>0.37306226175349422</v>
      </c>
      <c r="BF17" s="3">
        <f>IF(sfh!BF17&lt;&gt;"",1-sfh!BF17,"")</f>
        <v>0.37306226175349422</v>
      </c>
      <c r="BG17" s="3">
        <f>IF(sfh!BG17&lt;&gt;"",1-sfh!BG17,"")</f>
        <v>0.37306226175349422</v>
      </c>
      <c r="BH17" s="3">
        <f>IF(sfh!BH17&lt;&gt;"",1-sfh!BH17,"")</f>
        <v>0.37306226175349422</v>
      </c>
      <c r="BI17" s="3">
        <f>IF(sfh!BI17&lt;&gt;"",1-sfh!BI17,"")</f>
        <v>0.37306226175349422</v>
      </c>
      <c r="BJ17" s="3">
        <f>IF(sfh!BJ17&lt;&gt;"",1-sfh!BJ17,"")</f>
        <v>0.37306226175349422</v>
      </c>
      <c r="BK17" s="3">
        <f>IF(sfh!BK17&lt;&gt;"",1-sfh!BK17,"")</f>
        <v>0.37306226175349422</v>
      </c>
    </row>
    <row r="18" spans="1:63" x14ac:dyDescent="0.25">
      <c r="A18" s="2" t="s">
        <v>22</v>
      </c>
      <c r="B18" t="s">
        <v>3</v>
      </c>
      <c r="C18" s="3">
        <f>IF(sfh!C18&lt;&gt;"",1-sfh!C18,"")</f>
        <v>0.54874781595806632</v>
      </c>
      <c r="D18" s="3">
        <f>IF(sfh!D18&lt;&gt;"",1-sfh!D18,"")</f>
        <v>0.54874781595806632</v>
      </c>
      <c r="E18" s="3">
        <f>IF(sfh!E18&lt;&gt;"",1-sfh!E18,"")</f>
        <v>0.54874781595806632</v>
      </c>
      <c r="F18" s="3">
        <f>IF(sfh!F18&lt;&gt;"",1-sfh!F18,"")</f>
        <v>0.54874781595806632</v>
      </c>
      <c r="G18" s="3">
        <f>IF(sfh!G18&lt;&gt;"",1-sfh!G18,"")</f>
        <v>0.54874781595806632</v>
      </c>
      <c r="H18" s="3">
        <f>IF(sfh!H18&lt;&gt;"",1-sfh!H18,"")</f>
        <v>0.54874781595806632</v>
      </c>
      <c r="I18" s="3">
        <f>IF(sfh!I18&lt;&gt;"",1-sfh!I18,"")</f>
        <v>0.54874781595806632</v>
      </c>
      <c r="J18" s="3">
        <f>IF(sfh!J18&lt;&gt;"",1-sfh!J18,"")</f>
        <v>0.54874781595806632</v>
      </c>
      <c r="K18" s="3">
        <f>IF(sfh!K18&lt;&gt;"",1-sfh!K18,"")</f>
        <v>0.54874781595806632</v>
      </c>
      <c r="L18" s="3">
        <f>IF(sfh!L18&lt;&gt;"",1-sfh!L18,"")</f>
        <v>0.54874781595806632</v>
      </c>
      <c r="M18" s="3">
        <f>IF(sfh!M18&lt;&gt;"",1-sfh!M18,"")</f>
        <v>0.54874781595806632</v>
      </c>
      <c r="N18" s="3">
        <f>IF(sfh!N18&lt;&gt;"",1-sfh!N18,"")</f>
        <v>0.54874781595806632</v>
      </c>
      <c r="O18" s="3">
        <f>IF(sfh!O18&lt;&gt;"",1-sfh!O18,"")</f>
        <v>0.54874781595806632</v>
      </c>
      <c r="P18" s="3">
        <f>IF(sfh!P18&lt;&gt;"",1-sfh!P18,"")</f>
        <v>0.54874781595806632</v>
      </c>
      <c r="Q18" s="3">
        <f>IF(sfh!Q18&lt;&gt;"",1-sfh!Q18,"")</f>
        <v>0.54874781595806632</v>
      </c>
      <c r="R18" s="3">
        <f>IF(sfh!R18&lt;&gt;"",1-sfh!R18,"")</f>
        <v>0.54874781595806632</v>
      </c>
      <c r="S18" s="3">
        <f>IF(sfh!S18&lt;&gt;"",1-sfh!S18,"")</f>
        <v>0.54874781595806632</v>
      </c>
      <c r="T18" s="3">
        <f>IF(sfh!T18&lt;&gt;"",1-sfh!T18,"")</f>
        <v>0.54874781595806632</v>
      </c>
      <c r="U18" s="3">
        <f>IF(sfh!U18&lt;&gt;"",1-sfh!U18,"")</f>
        <v>0.54874781595806632</v>
      </c>
      <c r="V18" s="3">
        <f>IF(sfh!V18&lt;&gt;"",1-sfh!V18,"")</f>
        <v>0.54874781595806632</v>
      </c>
      <c r="W18" s="3">
        <f>IF(sfh!W18&lt;&gt;"",1-sfh!W18,"")</f>
        <v>0.54874781595806632</v>
      </c>
      <c r="X18" s="3">
        <f>IF(sfh!X18&lt;&gt;"",1-sfh!X18,"")</f>
        <v>0.54874781595806632</v>
      </c>
      <c r="Y18" s="3">
        <f>IF(sfh!Y18&lt;&gt;"",1-sfh!Y18,"")</f>
        <v>0.54874781595806632</v>
      </c>
      <c r="Z18" s="3">
        <f>IF(sfh!Z18&lt;&gt;"",1-sfh!Z18,"")</f>
        <v>0.54873316594384847</v>
      </c>
      <c r="AA18" s="3">
        <f>IF(sfh!AA18&lt;&gt;"",1-sfh!AA18,"")</f>
        <v>0.54873316594384847</v>
      </c>
      <c r="AB18" s="3">
        <f>IF(sfh!AB18&lt;&gt;"",1-sfh!AB18,"")</f>
        <v>0.54873316594384847</v>
      </c>
      <c r="AC18" s="3">
        <f>IF(sfh!AC18&lt;&gt;"",1-sfh!AC18,"")</f>
        <v>0.54873316594384847</v>
      </c>
      <c r="AD18" s="3">
        <f>IF(sfh!AD18&lt;&gt;"",1-sfh!AD18,"")</f>
        <v>0.54873316594384847</v>
      </c>
      <c r="AE18" s="3">
        <f>IF(sfh!AE18&lt;&gt;"",1-sfh!AE18,"")</f>
        <v>0.54873316594384847</v>
      </c>
      <c r="AF18" s="3">
        <f>IF(sfh!AF18&lt;&gt;"",1-sfh!AF18,"")</f>
        <v>0.54873316594384847</v>
      </c>
      <c r="AG18" s="3">
        <f>IF(sfh!AG18&lt;&gt;"",1-sfh!AG18,"")</f>
        <v>0.54873316594384847</v>
      </c>
      <c r="AH18" s="3">
        <f>IF(sfh!AH18&lt;&gt;"",1-sfh!AH18,"")</f>
        <v>0.54873316594384847</v>
      </c>
      <c r="AI18" s="3">
        <f>IF(sfh!AI18&lt;&gt;"",1-sfh!AI18,"")</f>
        <v>0.54873316594384847</v>
      </c>
      <c r="AJ18" s="3">
        <f>IF(sfh!AJ18&lt;&gt;"",1-sfh!AJ18,"")</f>
        <v>0.54873316594384847</v>
      </c>
      <c r="AK18" s="3">
        <f>IF(sfh!AK18&lt;&gt;"",1-sfh!AK18,"")</f>
        <v>0.54873316594384847</v>
      </c>
      <c r="AL18" s="3">
        <f>IF(sfh!AL18&lt;&gt;"",1-sfh!AL18,"")</f>
        <v>0.54873316594384847</v>
      </c>
      <c r="AM18" s="3">
        <f>IF(sfh!AM18&lt;&gt;"",1-sfh!AM18,"")</f>
        <v>0.54873316594384847</v>
      </c>
      <c r="AN18" s="3">
        <f>IF(sfh!AN18&lt;&gt;"",1-sfh!AN18,"")</f>
        <v>0.54873316594384847</v>
      </c>
      <c r="AO18" s="3">
        <f>IF(sfh!AO18&lt;&gt;"",1-sfh!AO18,"")</f>
        <v>0.54873316594384847</v>
      </c>
      <c r="AP18" s="3">
        <f>IF(sfh!AP18&lt;&gt;"",1-sfh!AP18,"")</f>
        <v>0.54873316594384847</v>
      </c>
      <c r="AQ18" s="3">
        <f>IF(sfh!AQ18&lt;&gt;"",1-sfh!AQ18,"")</f>
        <v>0.54873316594384847</v>
      </c>
      <c r="AR18" s="3">
        <f>IF(sfh!AR18&lt;&gt;"",1-sfh!AR18,"")</f>
        <v>0.54873316594384847</v>
      </c>
      <c r="AS18" s="3">
        <f>IF(sfh!AS18&lt;&gt;"",1-sfh!AS18,"")</f>
        <v>0.54873316594384847</v>
      </c>
      <c r="AT18" s="3">
        <f>IF(sfh!AT18&lt;&gt;"",1-sfh!AT18,"")</f>
        <v>0.54873316594384847</v>
      </c>
      <c r="AU18" s="3">
        <f>IF(sfh!AU18&lt;&gt;"",1-sfh!AU18,"")</f>
        <v>0.54873316594384847</v>
      </c>
      <c r="AV18" s="3">
        <f>IF(sfh!AV18&lt;&gt;"",1-sfh!AV18,"")</f>
        <v>0.54873316594384847</v>
      </c>
      <c r="AW18" s="3">
        <f>IF(sfh!AW18&lt;&gt;"",1-sfh!AW18,"")</f>
        <v>0.54873316594384847</v>
      </c>
      <c r="AX18" s="3">
        <f>IF(sfh!AX18&lt;&gt;"",1-sfh!AX18,"")</f>
        <v>0.54873316594384847</v>
      </c>
      <c r="AY18" s="3">
        <f>IF(sfh!AY18&lt;&gt;"",1-sfh!AY18,"")</f>
        <v>0.54873316594384847</v>
      </c>
      <c r="AZ18" s="3">
        <f>IF(sfh!AZ18&lt;&gt;"",1-sfh!AZ18,"")</f>
        <v>0.54873316594384847</v>
      </c>
      <c r="BA18" s="3">
        <f>IF(sfh!BA18&lt;&gt;"",1-sfh!BA18,"")</f>
        <v>0.54873316594384847</v>
      </c>
      <c r="BB18" s="3">
        <f>IF(sfh!BB18&lt;&gt;"",1-sfh!BB18,"")</f>
        <v>0.54873316594384847</v>
      </c>
      <c r="BC18" s="3">
        <f>IF(sfh!BC18&lt;&gt;"",1-sfh!BC18,"")</f>
        <v>0.54873316594384847</v>
      </c>
      <c r="BD18" s="3">
        <f>IF(sfh!BD18&lt;&gt;"",1-sfh!BD18,"")</f>
        <v>0.54873316594384847</v>
      </c>
      <c r="BE18" s="3">
        <f>IF(sfh!BE18&lt;&gt;"",1-sfh!BE18,"")</f>
        <v>0.54873316594384847</v>
      </c>
      <c r="BF18" s="3">
        <f>IF(sfh!BF18&lt;&gt;"",1-sfh!BF18,"")</f>
        <v>0.54873316594384847</v>
      </c>
      <c r="BG18" s="3">
        <f>IF(sfh!BG18&lt;&gt;"",1-sfh!BG18,"")</f>
        <v>0.54873316594384847</v>
      </c>
      <c r="BH18" s="3">
        <f>IF(sfh!BH18&lt;&gt;"",1-sfh!BH18,"")</f>
        <v>0.54873316594384847</v>
      </c>
      <c r="BI18" s="3">
        <f>IF(sfh!BI18&lt;&gt;"",1-sfh!BI18,"")</f>
        <v>0.54873316594384847</v>
      </c>
      <c r="BJ18" s="3">
        <f>IF(sfh!BJ18&lt;&gt;"",1-sfh!BJ18,"")</f>
        <v>0.54873316594384847</v>
      </c>
      <c r="BK18" s="3">
        <f>IF(sfh!BK18&lt;&gt;"",1-sfh!BK18,"")</f>
        <v>0.54873316594384847</v>
      </c>
    </row>
    <row r="19" spans="1:63" x14ac:dyDescent="0.25">
      <c r="A19" s="2" t="s">
        <v>7</v>
      </c>
      <c r="B19" t="s">
        <v>3</v>
      </c>
      <c r="C19" s="3">
        <f>IF(sfh!C19&lt;&gt;"",1-sfh!C19,"")</f>
        <v>0.71254752851711023</v>
      </c>
      <c r="D19" s="3">
        <f>IF(sfh!D19&lt;&gt;"",1-sfh!D19,"")</f>
        <v>0.71254752851711023</v>
      </c>
      <c r="E19" s="3">
        <f>IF(sfh!E19&lt;&gt;"",1-sfh!E19,"")</f>
        <v>0.71254752851711023</v>
      </c>
      <c r="F19" s="3">
        <f>IF(sfh!F19&lt;&gt;"",1-sfh!F19,"")</f>
        <v>0.71254752851711023</v>
      </c>
      <c r="G19" s="3">
        <f>IF(sfh!G19&lt;&gt;"",1-sfh!G19,"")</f>
        <v>0.71254752851711023</v>
      </c>
      <c r="H19" s="3">
        <f>IF(sfh!H19&lt;&gt;"",1-sfh!H19,"")</f>
        <v>0.71254752851711023</v>
      </c>
      <c r="I19" s="3">
        <f>IF(sfh!I19&lt;&gt;"",1-sfh!I19,"")</f>
        <v>0.71254752851711023</v>
      </c>
      <c r="J19" s="3">
        <f>IF(sfh!J19&lt;&gt;"",1-sfh!J19,"")</f>
        <v>0.71254752851711023</v>
      </c>
      <c r="K19" s="3">
        <f>IF(sfh!K19&lt;&gt;"",1-sfh!K19,"")</f>
        <v>0.71254752851711023</v>
      </c>
      <c r="L19" s="3">
        <f>IF(sfh!L19&lt;&gt;"",1-sfh!L19,"")</f>
        <v>0.71254752851711023</v>
      </c>
      <c r="M19" s="3">
        <f>IF(sfh!M19&lt;&gt;"",1-sfh!M19,"")</f>
        <v>0.71254752851711023</v>
      </c>
      <c r="N19" s="3">
        <f>IF(sfh!N19&lt;&gt;"",1-sfh!N19,"")</f>
        <v>0.71254752851711023</v>
      </c>
      <c r="O19" s="3">
        <f>IF(sfh!O19&lt;&gt;"",1-sfh!O19,"")</f>
        <v>0.71254752851711023</v>
      </c>
      <c r="P19" s="3">
        <f>IF(sfh!P19&lt;&gt;"",1-sfh!P19,"")</f>
        <v>0.71254752851711023</v>
      </c>
      <c r="Q19" s="3">
        <f>IF(sfh!Q19&lt;&gt;"",1-sfh!Q19,"")</f>
        <v>0.71254752851711023</v>
      </c>
      <c r="R19" s="3">
        <f>IF(sfh!R19&lt;&gt;"",1-sfh!R19,"")</f>
        <v>0.71254752851711023</v>
      </c>
      <c r="S19" s="3">
        <f>IF(sfh!S19&lt;&gt;"",1-sfh!S19,"")</f>
        <v>0.71254752851711023</v>
      </c>
      <c r="T19" s="3">
        <f>IF(sfh!T19&lt;&gt;"",1-sfh!T19,"")</f>
        <v>0.71254752851711023</v>
      </c>
      <c r="U19" s="3">
        <f>IF(sfh!U19&lt;&gt;"",1-sfh!U19,"")</f>
        <v>0.71254752851711023</v>
      </c>
      <c r="V19" s="3">
        <f>IF(sfh!V19&lt;&gt;"",1-sfh!V19,"")</f>
        <v>0.71254752851711023</v>
      </c>
      <c r="W19" s="3">
        <f>IF(sfh!W19&lt;&gt;"",1-sfh!W19,"")</f>
        <v>0.71254752851711023</v>
      </c>
      <c r="X19" s="3">
        <f>IF(sfh!X19&lt;&gt;"",1-sfh!X19,"")</f>
        <v>0.71254752851711023</v>
      </c>
      <c r="Y19" s="3">
        <f>IF(sfh!Y19&lt;&gt;"",1-sfh!Y19,"")</f>
        <v>0.71254779283976366</v>
      </c>
      <c r="Z19" s="3">
        <f>IF(sfh!Z19&lt;&gt;"",1-sfh!Z19,"")</f>
        <v>0.71254779283976366</v>
      </c>
      <c r="AA19" s="3">
        <f>IF(sfh!AA19&lt;&gt;"",1-sfh!AA19,"")</f>
        <v>0.71254779283976366</v>
      </c>
      <c r="AB19" s="3">
        <f>IF(sfh!AB19&lt;&gt;"",1-sfh!AB19,"")</f>
        <v>0.71254779283976366</v>
      </c>
      <c r="AC19" s="3">
        <f>IF(sfh!AC19&lt;&gt;"",1-sfh!AC19,"")</f>
        <v>0.71254779283976366</v>
      </c>
      <c r="AD19" s="3">
        <f>IF(sfh!AD19&lt;&gt;"",1-sfh!AD19,"")</f>
        <v>0.71254779283976366</v>
      </c>
      <c r="AE19" s="3">
        <f>IF(sfh!AE19&lt;&gt;"",1-sfh!AE19,"")</f>
        <v>0.71254779283976366</v>
      </c>
      <c r="AF19" s="3">
        <f>IF(sfh!AF19&lt;&gt;"",1-sfh!AF19,"")</f>
        <v>0.71254779283976366</v>
      </c>
      <c r="AG19" s="3">
        <f>IF(sfh!AG19&lt;&gt;"",1-sfh!AG19,"")</f>
        <v>0.71254779283976366</v>
      </c>
      <c r="AH19" s="3">
        <f>IF(sfh!AH19&lt;&gt;"",1-sfh!AH19,"")</f>
        <v>0.71254779283976366</v>
      </c>
      <c r="AI19" s="3">
        <f>IF(sfh!AI19&lt;&gt;"",1-sfh!AI19,"")</f>
        <v>0.71254779283976366</v>
      </c>
      <c r="AJ19" s="3">
        <f>IF(sfh!AJ19&lt;&gt;"",1-sfh!AJ19,"")</f>
        <v>0.71254779283976366</v>
      </c>
      <c r="AK19" s="3">
        <f>IF(sfh!AK19&lt;&gt;"",1-sfh!AK19,"")</f>
        <v>0.71254779283976366</v>
      </c>
      <c r="AL19" s="3">
        <f>IF(sfh!AL19&lt;&gt;"",1-sfh!AL19,"")</f>
        <v>0.71254779283976366</v>
      </c>
      <c r="AM19" s="3">
        <f>IF(sfh!AM19&lt;&gt;"",1-sfh!AM19,"")</f>
        <v>0.71254779283976366</v>
      </c>
      <c r="AN19" s="3">
        <f>IF(sfh!AN19&lt;&gt;"",1-sfh!AN19,"")</f>
        <v>0.71254779283976366</v>
      </c>
      <c r="AO19" s="3">
        <f>IF(sfh!AO19&lt;&gt;"",1-sfh!AO19,"")</f>
        <v>0.71254779283976366</v>
      </c>
      <c r="AP19" s="3">
        <f>IF(sfh!AP19&lt;&gt;"",1-sfh!AP19,"")</f>
        <v>0.71254779283976366</v>
      </c>
      <c r="AQ19" s="3">
        <f>IF(sfh!AQ19&lt;&gt;"",1-sfh!AQ19,"")</f>
        <v>0.71254779283976366</v>
      </c>
      <c r="AR19" s="3">
        <f>IF(sfh!AR19&lt;&gt;"",1-sfh!AR19,"")</f>
        <v>0.71254779283976366</v>
      </c>
      <c r="AS19" s="3">
        <f>IF(sfh!AS19&lt;&gt;"",1-sfh!AS19,"")</f>
        <v>0.71254779283976366</v>
      </c>
      <c r="AT19" s="3">
        <f>IF(sfh!AT19&lt;&gt;"",1-sfh!AT19,"")</f>
        <v>0.71254779283976366</v>
      </c>
      <c r="AU19" s="3">
        <f>IF(sfh!AU19&lt;&gt;"",1-sfh!AU19,"")</f>
        <v>0.71254779283976366</v>
      </c>
      <c r="AV19" s="3">
        <f>IF(sfh!AV19&lt;&gt;"",1-sfh!AV19,"")</f>
        <v>0.71254779283976366</v>
      </c>
      <c r="AW19" s="3">
        <f>IF(sfh!AW19&lt;&gt;"",1-sfh!AW19,"")</f>
        <v>0.71254779283976366</v>
      </c>
      <c r="AX19" s="3">
        <f>IF(sfh!AX19&lt;&gt;"",1-sfh!AX19,"")</f>
        <v>0.71254779283976366</v>
      </c>
      <c r="AY19" s="3">
        <f>IF(sfh!AY19&lt;&gt;"",1-sfh!AY19,"")</f>
        <v>0.71254779283976366</v>
      </c>
      <c r="AZ19" s="3">
        <f>IF(sfh!AZ19&lt;&gt;"",1-sfh!AZ19,"")</f>
        <v>0.71254779283976366</v>
      </c>
      <c r="BA19" s="3">
        <f>IF(sfh!BA19&lt;&gt;"",1-sfh!BA19,"")</f>
        <v>0.71254779283976366</v>
      </c>
      <c r="BB19" s="3">
        <f>IF(sfh!BB19&lt;&gt;"",1-sfh!BB19,"")</f>
        <v>0.71254779283976366</v>
      </c>
      <c r="BC19" s="3">
        <f>IF(sfh!BC19&lt;&gt;"",1-sfh!BC19,"")</f>
        <v>0.71254779283976366</v>
      </c>
      <c r="BD19" s="3">
        <f>IF(sfh!BD19&lt;&gt;"",1-sfh!BD19,"")</f>
        <v>0.71254779283976366</v>
      </c>
      <c r="BE19" s="3">
        <f>IF(sfh!BE19&lt;&gt;"",1-sfh!BE19,"")</f>
        <v>0.71254779283976366</v>
      </c>
      <c r="BF19" s="3">
        <f>IF(sfh!BF19&lt;&gt;"",1-sfh!BF19,"")</f>
        <v>0.71254779283976366</v>
      </c>
      <c r="BG19" s="3">
        <f>IF(sfh!BG19&lt;&gt;"",1-sfh!BG19,"")</f>
        <v>0.71254779283976366</v>
      </c>
      <c r="BH19" s="3">
        <f>IF(sfh!BH19&lt;&gt;"",1-sfh!BH19,"")</f>
        <v>0.71254779283976366</v>
      </c>
      <c r="BI19" s="3">
        <f>IF(sfh!BI19&lt;&gt;"",1-sfh!BI19,"")</f>
        <v>0.71254779283976366</v>
      </c>
      <c r="BJ19" s="3">
        <f>IF(sfh!BJ19&lt;&gt;"",1-sfh!BJ19,"")</f>
        <v>0.71254779283976366</v>
      </c>
      <c r="BK19" s="3">
        <f>IF(sfh!BK19&lt;&gt;"",1-sfh!BK19,"")</f>
        <v>0.71254779283976366</v>
      </c>
    </row>
    <row r="20" spans="1:63" x14ac:dyDescent="0.25">
      <c r="A20" s="2" t="s">
        <v>26</v>
      </c>
      <c r="B20" t="s">
        <v>3</v>
      </c>
      <c r="C20" s="3">
        <f>IF(sfh!C20&lt;&gt;"",1-sfh!C20,"")</f>
        <v>0.70225563909774436</v>
      </c>
      <c r="D20" s="3">
        <f>IF(sfh!D20&lt;&gt;"",1-sfh!D20,"")</f>
        <v>0.70225563909774436</v>
      </c>
      <c r="E20" s="3">
        <f>IF(sfh!E20&lt;&gt;"",1-sfh!E20,"")</f>
        <v>0.70225563909774436</v>
      </c>
      <c r="F20" s="3">
        <f>IF(sfh!F20&lt;&gt;"",1-sfh!F20,"")</f>
        <v>0.70225563909774436</v>
      </c>
      <c r="G20" s="3">
        <f>IF(sfh!G20&lt;&gt;"",1-sfh!G20,"")</f>
        <v>0.70225563909774436</v>
      </c>
      <c r="H20" s="3">
        <f>IF(sfh!H20&lt;&gt;"",1-sfh!H20,"")</f>
        <v>0.70225563909774436</v>
      </c>
      <c r="I20" s="3">
        <f>IF(sfh!I20&lt;&gt;"",1-sfh!I20,"")</f>
        <v>0.70225563909774436</v>
      </c>
      <c r="J20" s="3">
        <f>IF(sfh!J20&lt;&gt;"",1-sfh!J20,"")</f>
        <v>0.70225563909774436</v>
      </c>
      <c r="K20" s="3">
        <f>IF(sfh!K20&lt;&gt;"",1-sfh!K20,"")</f>
        <v>0.70225563909774436</v>
      </c>
      <c r="L20" s="3">
        <f>IF(sfh!L20&lt;&gt;"",1-sfh!L20,"")</f>
        <v>0.70225563909774436</v>
      </c>
      <c r="M20" s="3">
        <f>IF(sfh!M20&lt;&gt;"",1-sfh!M20,"")</f>
        <v>0.70225563909774436</v>
      </c>
      <c r="N20" s="3">
        <f>IF(sfh!N20&lt;&gt;"",1-sfh!N20,"")</f>
        <v>0.70225563909774436</v>
      </c>
      <c r="O20" s="3">
        <f>IF(sfh!O20&lt;&gt;"",1-sfh!O20,"")</f>
        <v>0.70225563909774436</v>
      </c>
      <c r="P20" s="3">
        <f>IF(sfh!P20&lt;&gt;"",1-sfh!P20,"")</f>
        <v>0.70201643017176996</v>
      </c>
      <c r="Q20" s="3">
        <f>IF(sfh!Q20&lt;&gt;"",1-sfh!Q20,"")</f>
        <v>0.70178041543026715</v>
      </c>
      <c r="R20" s="3">
        <f>IF(sfh!R20&lt;&gt;"",1-sfh!R20,"")</f>
        <v>0.7022844509948416</v>
      </c>
      <c r="S20" s="3">
        <f>IF(sfh!S20&lt;&gt;"",1-sfh!S20,"")</f>
        <v>0.71868289191123835</v>
      </c>
      <c r="T20" s="3">
        <f>IF(sfh!T20&lt;&gt;"",1-sfh!T20,"")</f>
        <v>0.73435326842837279</v>
      </c>
      <c r="U20" s="3">
        <f>IF(sfh!U20&lt;&gt;"",1-sfh!U20,"")</f>
        <v>0.74864864864864866</v>
      </c>
      <c r="V20" s="3">
        <f>IF(sfh!V20&lt;&gt;"",1-sfh!V20,"")</f>
        <v>0.74965325936199723</v>
      </c>
      <c r="W20" s="3">
        <f>IF(sfh!W20&lt;&gt;"",1-sfh!W20,"")</f>
        <v>0.74982181040627227</v>
      </c>
      <c r="X20" s="3">
        <f>IF(sfh!X20&lt;&gt;"",1-sfh!X20,"")</f>
        <v>0.65621156211562115</v>
      </c>
      <c r="Y20" s="3">
        <f>IF(sfh!Y20&lt;&gt;"",1-sfh!Y20,"")</f>
        <v>0.65616207090602141</v>
      </c>
      <c r="Z20" s="3">
        <f>IF(sfh!Z20&lt;&gt;"",1-sfh!Z20,"")</f>
        <v>0.65609622744669216</v>
      </c>
      <c r="AA20" s="3">
        <f>IF(sfh!AA20&lt;&gt;"",1-sfh!AA20,"")</f>
        <v>0.65641569459172855</v>
      </c>
      <c r="AB20" s="3">
        <f>IF(sfh!AB20&lt;&gt;"",1-sfh!AB20,"")</f>
        <v>0.65641569459172855</v>
      </c>
      <c r="AC20" s="3">
        <f>IF(sfh!AC20&lt;&gt;"",1-sfh!AC20,"")</f>
        <v>0.65641569459172855</v>
      </c>
      <c r="AD20" s="3">
        <f>IF(sfh!AD20&lt;&gt;"",1-sfh!AD20,"")</f>
        <v>0.65641569459172855</v>
      </c>
      <c r="AE20" s="3">
        <f>IF(sfh!AE20&lt;&gt;"",1-sfh!AE20,"")</f>
        <v>0.65641569459172855</v>
      </c>
      <c r="AF20" s="3">
        <f>IF(sfh!AF20&lt;&gt;"",1-sfh!AF20,"")</f>
        <v>0.65641569459172855</v>
      </c>
      <c r="AG20" s="3">
        <f>IF(sfh!AG20&lt;&gt;"",1-sfh!AG20,"")</f>
        <v>0.65641569459172855</v>
      </c>
      <c r="AH20" s="3">
        <f>IF(sfh!AH20&lt;&gt;"",1-sfh!AH20,"")</f>
        <v>0.65641569459172855</v>
      </c>
      <c r="AI20" s="3">
        <f>IF(sfh!AI20&lt;&gt;"",1-sfh!AI20,"")</f>
        <v>0.65641569459172855</v>
      </c>
      <c r="AJ20" s="3">
        <f>IF(sfh!AJ20&lt;&gt;"",1-sfh!AJ20,"")</f>
        <v>0.65641569459172855</v>
      </c>
      <c r="AK20" s="3">
        <f>IF(sfh!AK20&lt;&gt;"",1-sfh!AK20,"")</f>
        <v>0.65641569459172855</v>
      </c>
      <c r="AL20" s="3">
        <f>IF(sfh!AL20&lt;&gt;"",1-sfh!AL20,"")</f>
        <v>0.65641569459172855</v>
      </c>
      <c r="AM20" s="3">
        <f>IF(sfh!AM20&lt;&gt;"",1-sfh!AM20,"")</f>
        <v>0.65641569459172855</v>
      </c>
      <c r="AN20" s="3">
        <f>IF(sfh!AN20&lt;&gt;"",1-sfh!AN20,"")</f>
        <v>0.65641569459172855</v>
      </c>
      <c r="AO20" s="3">
        <f>IF(sfh!AO20&lt;&gt;"",1-sfh!AO20,"")</f>
        <v>0.65641569459172855</v>
      </c>
      <c r="AP20" s="3">
        <f>IF(sfh!AP20&lt;&gt;"",1-sfh!AP20,"")</f>
        <v>0.65641569459172855</v>
      </c>
      <c r="AQ20" s="3">
        <f>IF(sfh!AQ20&lt;&gt;"",1-sfh!AQ20,"")</f>
        <v>0.65641569459172855</v>
      </c>
      <c r="AR20" s="3">
        <f>IF(sfh!AR20&lt;&gt;"",1-sfh!AR20,"")</f>
        <v>0.65641569459172855</v>
      </c>
      <c r="AS20" s="3">
        <f>IF(sfh!AS20&lt;&gt;"",1-sfh!AS20,"")</f>
        <v>0.65641569459172855</v>
      </c>
      <c r="AT20" s="3">
        <f>IF(sfh!AT20&lt;&gt;"",1-sfh!AT20,"")</f>
        <v>0.65641569459172855</v>
      </c>
      <c r="AU20" s="3">
        <f>IF(sfh!AU20&lt;&gt;"",1-sfh!AU20,"")</f>
        <v>0.65641569459172855</v>
      </c>
      <c r="AV20" s="3">
        <f>IF(sfh!AV20&lt;&gt;"",1-sfh!AV20,"")</f>
        <v>0.65641569459172855</v>
      </c>
      <c r="AW20" s="3">
        <f>IF(sfh!AW20&lt;&gt;"",1-sfh!AW20,"")</f>
        <v>0.65641569459172855</v>
      </c>
      <c r="AX20" s="3">
        <f>IF(sfh!AX20&lt;&gt;"",1-sfh!AX20,"")</f>
        <v>0.65641569459172855</v>
      </c>
      <c r="AY20" s="3">
        <f>IF(sfh!AY20&lt;&gt;"",1-sfh!AY20,"")</f>
        <v>0.65641569459172855</v>
      </c>
      <c r="AZ20" s="3">
        <f>IF(sfh!AZ20&lt;&gt;"",1-sfh!AZ20,"")</f>
        <v>0.65641569459172855</v>
      </c>
      <c r="BA20" s="3">
        <f>IF(sfh!BA20&lt;&gt;"",1-sfh!BA20,"")</f>
        <v>0.65641569459172855</v>
      </c>
      <c r="BB20" s="3">
        <f>IF(sfh!BB20&lt;&gt;"",1-sfh!BB20,"")</f>
        <v>0.65641569459172855</v>
      </c>
      <c r="BC20" s="3">
        <f>IF(sfh!BC20&lt;&gt;"",1-sfh!BC20,"")</f>
        <v>0.65641569459172855</v>
      </c>
      <c r="BD20" s="3">
        <f>IF(sfh!BD20&lt;&gt;"",1-sfh!BD20,"")</f>
        <v>0.65641569459172855</v>
      </c>
      <c r="BE20" s="3">
        <f>IF(sfh!BE20&lt;&gt;"",1-sfh!BE20,"")</f>
        <v>0.65641569459172855</v>
      </c>
      <c r="BF20" s="3">
        <f>IF(sfh!BF20&lt;&gt;"",1-sfh!BF20,"")</f>
        <v>0.65641569459172855</v>
      </c>
      <c r="BG20" s="3">
        <f>IF(sfh!BG20&lt;&gt;"",1-sfh!BG20,"")</f>
        <v>0.65641569459172855</v>
      </c>
      <c r="BH20" s="3">
        <f>IF(sfh!BH20&lt;&gt;"",1-sfh!BH20,"")</f>
        <v>0.65641569459172855</v>
      </c>
      <c r="BI20" s="3">
        <f>IF(sfh!BI20&lt;&gt;"",1-sfh!BI20,"")</f>
        <v>0.65641569459172855</v>
      </c>
      <c r="BJ20" s="3">
        <f>IF(sfh!BJ20&lt;&gt;"",1-sfh!BJ20,"")</f>
        <v>0.65641569459172855</v>
      </c>
      <c r="BK20" s="3">
        <f>IF(sfh!BK20&lt;&gt;"",1-sfh!BK20,"")</f>
        <v>0.65641569459172855</v>
      </c>
    </row>
    <row r="21" spans="1:63" x14ac:dyDescent="0.25">
      <c r="A21" s="2" t="s">
        <v>6</v>
      </c>
      <c r="B21" t="s">
        <v>3</v>
      </c>
      <c r="C21" s="3">
        <f>IF(sfh!C21&lt;&gt;"",1-sfh!C21,"")</f>
        <v>0.79418089451428076</v>
      </c>
      <c r="D21" s="3">
        <f>IF(sfh!D21&lt;&gt;"",1-sfh!D21,"")</f>
        <v>0.79418089451428076</v>
      </c>
      <c r="E21" s="3">
        <f>IF(sfh!E21&lt;&gt;"",1-sfh!E21,"")</f>
        <v>0.79418089451428076</v>
      </c>
      <c r="F21" s="3">
        <f>IF(sfh!F21&lt;&gt;"",1-sfh!F21,"")</f>
        <v>0.79418089451428076</v>
      </c>
      <c r="G21" s="3">
        <f>IF(sfh!G21&lt;&gt;"",1-sfh!G21,"")</f>
        <v>0.79418089451428076</v>
      </c>
      <c r="H21" s="3">
        <f>IF(sfh!H21&lt;&gt;"",1-sfh!H21,"")</f>
        <v>0.79418089451428076</v>
      </c>
      <c r="I21" s="3">
        <f>IF(sfh!I21&lt;&gt;"",1-sfh!I21,"")</f>
        <v>0.79418089451428076</v>
      </c>
      <c r="J21" s="3">
        <f>IF(sfh!J21&lt;&gt;"",1-sfh!J21,"")</f>
        <v>0.79418089451428076</v>
      </c>
      <c r="K21" s="3">
        <f>IF(sfh!K21&lt;&gt;"",1-sfh!K21,"")</f>
        <v>0.79418089451428076</v>
      </c>
      <c r="L21" s="3">
        <f>IF(sfh!L21&lt;&gt;"",1-sfh!L21,"")</f>
        <v>0.79418089451428076</v>
      </c>
      <c r="M21" s="3">
        <f>IF(sfh!M21&lt;&gt;"",1-sfh!M21,"")</f>
        <v>0.79418089451428076</v>
      </c>
      <c r="N21" s="3">
        <f>IF(sfh!N21&lt;&gt;"",1-sfh!N21,"")</f>
        <v>0.79430235213519063</v>
      </c>
      <c r="O21" s="3">
        <f>IF(sfh!O21&lt;&gt;"",1-sfh!O21,"")</f>
        <v>0.79560980439302431</v>
      </c>
      <c r="P21" s="3">
        <f>IF(sfh!P21&lt;&gt;"",1-sfh!P21,"")</f>
        <v>0.79541058061622139</v>
      </c>
      <c r="Q21" s="3">
        <f>IF(sfh!Q21&lt;&gt;"",1-sfh!Q21,"")</f>
        <v>0.79849032737072223</v>
      </c>
      <c r="R21" s="3">
        <f>IF(sfh!R21&lt;&gt;"",1-sfh!R21,"")</f>
        <v>0.8007178905891561</v>
      </c>
      <c r="S21" s="3">
        <f>IF(sfh!S21&lt;&gt;"",1-sfh!S21,"")</f>
        <v>0.80365665031794087</v>
      </c>
      <c r="T21" s="3">
        <f>IF(sfh!T21&lt;&gt;"",1-sfh!T21,"")</f>
        <v>0.80500970873786404</v>
      </c>
      <c r="U21" s="3">
        <f>IF(sfh!U21&lt;&gt;"",1-sfh!U21,"")</f>
        <v>0.80707913012622301</v>
      </c>
      <c r="V21" s="3">
        <f>IF(sfh!V21&lt;&gt;"",1-sfh!V21,"")</f>
        <v>0.80835063207746516</v>
      </c>
      <c r="W21" s="3">
        <f>IF(sfh!W21&lt;&gt;"",1-sfh!W21,"")</f>
        <v>0.81033851560783932</v>
      </c>
      <c r="X21" s="3">
        <f>IF(sfh!X21&lt;&gt;"",1-sfh!X21,"")</f>
        <v>0.81079006392956954</v>
      </c>
      <c r="Y21" s="3">
        <f>IF(sfh!Y21&lt;&gt;"",1-sfh!Y21,"")</f>
        <v>0.81078396169958111</v>
      </c>
      <c r="Z21" s="3">
        <f>IF(sfh!Z21&lt;&gt;"",1-sfh!Z21,"")</f>
        <v>0.81078632116547811</v>
      </c>
      <c r="AA21" s="3">
        <f>IF(sfh!AA21&lt;&gt;"",1-sfh!AA21,"")</f>
        <v>0.81078831458595857</v>
      </c>
      <c r="AB21" s="3">
        <f>IF(sfh!AB21&lt;&gt;"",1-sfh!AB21,"")</f>
        <v>0.81078831458595857</v>
      </c>
      <c r="AC21" s="3">
        <f>IF(sfh!AC21&lt;&gt;"",1-sfh!AC21,"")</f>
        <v>0.81078831458595857</v>
      </c>
      <c r="AD21" s="3">
        <f>IF(sfh!AD21&lt;&gt;"",1-sfh!AD21,"")</f>
        <v>0.81078831458595857</v>
      </c>
      <c r="AE21" s="3">
        <f>IF(sfh!AE21&lt;&gt;"",1-sfh!AE21,"")</f>
        <v>0.81078831458595857</v>
      </c>
      <c r="AF21" s="3">
        <f>IF(sfh!AF21&lt;&gt;"",1-sfh!AF21,"")</f>
        <v>0.81078831458595857</v>
      </c>
      <c r="AG21" s="3">
        <f>IF(sfh!AG21&lt;&gt;"",1-sfh!AG21,"")</f>
        <v>0.81078831458595857</v>
      </c>
      <c r="AH21" s="3">
        <f>IF(sfh!AH21&lt;&gt;"",1-sfh!AH21,"")</f>
        <v>0.81078831458595857</v>
      </c>
      <c r="AI21" s="3">
        <f>IF(sfh!AI21&lt;&gt;"",1-sfh!AI21,"")</f>
        <v>0.81078831458595857</v>
      </c>
      <c r="AJ21" s="3">
        <f>IF(sfh!AJ21&lt;&gt;"",1-sfh!AJ21,"")</f>
        <v>0.81078831458595857</v>
      </c>
      <c r="AK21" s="3">
        <f>IF(sfh!AK21&lt;&gt;"",1-sfh!AK21,"")</f>
        <v>0.81078831458595857</v>
      </c>
      <c r="AL21" s="3">
        <f>IF(sfh!AL21&lt;&gt;"",1-sfh!AL21,"")</f>
        <v>0.81078831458595857</v>
      </c>
      <c r="AM21" s="3">
        <f>IF(sfh!AM21&lt;&gt;"",1-sfh!AM21,"")</f>
        <v>0.81078831458595857</v>
      </c>
      <c r="AN21" s="3">
        <f>IF(sfh!AN21&lt;&gt;"",1-sfh!AN21,"")</f>
        <v>0.81078831458595857</v>
      </c>
      <c r="AO21" s="3">
        <f>IF(sfh!AO21&lt;&gt;"",1-sfh!AO21,"")</f>
        <v>0.81078831458595857</v>
      </c>
      <c r="AP21" s="3">
        <f>IF(sfh!AP21&lt;&gt;"",1-sfh!AP21,"")</f>
        <v>0.81078831458595857</v>
      </c>
      <c r="AQ21" s="3">
        <f>IF(sfh!AQ21&lt;&gt;"",1-sfh!AQ21,"")</f>
        <v>0.81078831458595857</v>
      </c>
      <c r="AR21" s="3">
        <f>IF(sfh!AR21&lt;&gt;"",1-sfh!AR21,"")</f>
        <v>0.81078831458595857</v>
      </c>
      <c r="AS21" s="3">
        <f>IF(sfh!AS21&lt;&gt;"",1-sfh!AS21,"")</f>
        <v>0.81078831458595857</v>
      </c>
      <c r="AT21" s="3">
        <f>IF(sfh!AT21&lt;&gt;"",1-sfh!AT21,"")</f>
        <v>0.81078831458595857</v>
      </c>
      <c r="AU21" s="3">
        <f>IF(sfh!AU21&lt;&gt;"",1-sfh!AU21,"")</f>
        <v>0.81078831458595857</v>
      </c>
      <c r="AV21" s="3">
        <f>IF(sfh!AV21&lt;&gt;"",1-sfh!AV21,"")</f>
        <v>0.81078831458595857</v>
      </c>
      <c r="AW21" s="3">
        <f>IF(sfh!AW21&lt;&gt;"",1-sfh!AW21,"")</f>
        <v>0.81078831458595857</v>
      </c>
      <c r="AX21" s="3">
        <f>IF(sfh!AX21&lt;&gt;"",1-sfh!AX21,"")</f>
        <v>0.81078831458595857</v>
      </c>
      <c r="AY21" s="3">
        <f>IF(sfh!AY21&lt;&gt;"",1-sfh!AY21,"")</f>
        <v>0.81078831458595857</v>
      </c>
      <c r="AZ21" s="3">
        <f>IF(sfh!AZ21&lt;&gt;"",1-sfh!AZ21,"")</f>
        <v>0.81078831458595857</v>
      </c>
      <c r="BA21" s="3">
        <f>IF(sfh!BA21&lt;&gt;"",1-sfh!BA21,"")</f>
        <v>0.81078831458595857</v>
      </c>
      <c r="BB21" s="3">
        <f>IF(sfh!BB21&lt;&gt;"",1-sfh!BB21,"")</f>
        <v>0.81078831458595857</v>
      </c>
      <c r="BC21" s="3">
        <f>IF(sfh!BC21&lt;&gt;"",1-sfh!BC21,"")</f>
        <v>0.81078831458595857</v>
      </c>
      <c r="BD21" s="3">
        <f>IF(sfh!BD21&lt;&gt;"",1-sfh!BD21,"")</f>
        <v>0.81078831458595857</v>
      </c>
      <c r="BE21" s="3">
        <f>IF(sfh!BE21&lt;&gt;"",1-sfh!BE21,"")</f>
        <v>0.81078831458595857</v>
      </c>
      <c r="BF21" s="3">
        <f>IF(sfh!BF21&lt;&gt;"",1-sfh!BF21,"")</f>
        <v>0.81078831458595857</v>
      </c>
      <c r="BG21" s="3">
        <f>IF(sfh!BG21&lt;&gt;"",1-sfh!BG21,"")</f>
        <v>0.81078831458595857</v>
      </c>
      <c r="BH21" s="3">
        <f>IF(sfh!BH21&lt;&gt;"",1-sfh!BH21,"")</f>
        <v>0.81078831458595857</v>
      </c>
      <c r="BI21" s="3">
        <f>IF(sfh!BI21&lt;&gt;"",1-sfh!BI21,"")</f>
        <v>0.81078831458595857</v>
      </c>
      <c r="BJ21" s="3">
        <f>IF(sfh!BJ21&lt;&gt;"",1-sfh!BJ21,"")</f>
        <v>0.81078831458595857</v>
      </c>
      <c r="BK21" s="3">
        <f>IF(sfh!BK21&lt;&gt;"",1-sfh!BK21,"")</f>
        <v>0.81078831458595857</v>
      </c>
    </row>
    <row r="22" spans="1:63" x14ac:dyDescent="0.25">
      <c r="A22" s="2" t="s">
        <v>12</v>
      </c>
      <c r="B22" t="s">
        <v>3</v>
      </c>
      <c r="C22" s="3">
        <f>IF(sfh!C22&lt;&gt;"",1-sfh!C22,"")</f>
        <v>0.32786396921931249</v>
      </c>
      <c r="D22" s="3">
        <f>IF(sfh!D22&lt;&gt;"",1-sfh!D22,"")</f>
        <v>0.32786396921931249</v>
      </c>
      <c r="E22" s="3">
        <f>IF(sfh!E22&lt;&gt;"",1-sfh!E22,"")</f>
        <v>0.32786396921931249</v>
      </c>
      <c r="F22" s="3">
        <f>IF(sfh!F22&lt;&gt;"",1-sfh!F22,"")</f>
        <v>0.32786396921931249</v>
      </c>
      <c r="G22" s="3">
        <f>IF(sfh!G22&lt;&gt;"",1-sfh!G22,"")</f>
        <v>0.32786396921931249</v>
      </c>
      <c r="H22" s="3">
        <f>IF(sfh!H22&lt;&gt;"",1-sfh!H22,"")</f>
        <v>0.32786396921931249</v>
      </c>
      <c r="I22" s="3">
        <f>IF(sfh!I22&lt;&gt;"",1-sfh!I22,"")</f>
        <v>0.32786396921931249</v>
      </c>
      <c r="J22" s="3">
        <f>IF(sfh!J22&lt;&gt;"",1-sfh!J22,"")</f>
        <v>0.32786396921931249</v>
      </c>
      <c r="K22" s="3">
        <f>IF(sfh!K22&lt;&gt;"",1-sfh!K22,"")</f>
        <v>0.32786396921931249</v>
      </c>
      <c r="L22" s="3">
        <f>IF(sfh!L22&lt;&gt;"",1-sfh!L22,"")</f>
        <v>0.32786396921931249</v>
      </c>
      <c r="M22" s="3">
        <f>IF(sfh!M22&lt;&gt;"",1-sfh!M22,"")</f>
        <v>0.32786396921931249</v>
      </c>
      <c r="N22" s="3">
        <f>IF(sfh!N22&lt;&gt;"",1-sfh!N22,"")</f>
        <v>0.32786396921931249</v>
      </c>
      <c r="O22" s="3">
        <f>IF(sfh!O22&lt;&gt;"",1-sfh!O22,"")</f>
        <v>0.31851371276909468</v>
      </c>
      <c r="P22" s="3">
        <f>IF(sfh!P22&lt;&gt;"",1-sfh!P22,"")</f>
        <v>0.3229522578262074</v>
      </c>
      <c r="Q22" s="3">
        <f>IF(sfh!Q22&lt;&gt;"",1-sfh!Q22,"")</f>
        <v>0.32517418617932614</v>
      </c>
      <c r="R22" s="3">
        <f>IF(sfh!R22&lt;&gt;"",1-sfh!R22,"")</f>
        <v>0.32716426005016608</v>
      </c>
      <c r="S22" s="3">
        <f>IF(sfh!S22&lt;&gt;"",1-sfh!S22,"")</f>
        <v>0.32859632658533311</v>
      </c>
      <c r="T22" s="3">
        <f>IF(sfh!T22&lt;&gt;"",1-sfh!T22,"")</f>
        <v>0.33058060817217583</v>
      </c>
      <c r="U22" s="3">
        <f>IF(sfh!U22&lt;&gt;"",1-sfh!U22,"")</f>
        <v>0.33058549531495429</v>
      </c>
      <c r="V22" s="3">
        <f>IF(sfh!V22&lt;&gt;"",1-sfh!V22,"")</f>
        <v>0.33058582670448489</v>
      </c>
      <c r="W22" s="3">
        <f>IF(sfh!W22&lt;&gt;"",1-sfh!W22,"")</f>
        <v>0.33058487698689776</v>
      </c>
      <c r="X22" s="3">
        <f>IF(sfh!X22&lt;&gt;"",1-sfh!X22,"")</f>
        <v>0.33058261777556996</v>
      </c>
      <c r="Y22" s="3">
        <f>IF(sfh!Y22&lt;&gt;"",1-sfh!Y22,"")</f>
        <v>0.33058066324334601</v>
      </c>
      <c r="Z22" s="3">
        <f>IF(sfh!Z22&lt;&gt;"",1-sfh!Z22,"")</f>
        <v>0.33058479647660621</v>
      </c>
      <c r="AA22" s="3">
        <f>IF(sfh!AA22&lt;&gt;"",1-sfh!AA22,"")</f>
        <v>0.33058196737249412</v>
      </c>
      <c r="AB22" s="3">
        <f>IF(sfh!AB22&lt;&gt;"",1-sfh!AB22,"")</f>
        <v>0.33058196737249412</v>
      </c>
      <c r="AC22" s="3">
        <f>IF(sfh!AC22&lt;&gt;"",1-sfh!AC22,"")</f>
        <v>0.33058196737249412</v>
      </c>
      <c r="AD22" s="3">
        <f>IF(sfh!AD22&lt;&gt;"",1-sfh!AD22,"")</f>
        <v>0.33058196737249412</v>
      </c>
      <c r="AE22" s="3">
        <f>IF(sfh!AE22&lt;&gt;"",1-sfh!AE22,"")</f>
        <v>0.33058196737249412</v>
      </c>
      <c r="AF22" s="3">
        <f>IF(sfh!AF22&lt;&gt;"",1-sfh!AF22,"")</f>
        <v>0.33058196737249412</v>
      </c>
      <c r="AG22" s="3">
        <f>IF(sfh!AG22&lt;&gt;"",1-sfh!AG22,"")</f>
        <v>0.33058196737249412</v>
      </c>
      <c r="AH22" s="3">
        <f>IF(sfh!AH22&lt;&gt;"",1-sfh!AH22,"")</f>
        <v>0.33058196737249412</v>
      </c>
      <c r="AI22" s="3">
        <f>IF(sfh!AI22&lt;&gt;"",1-sfh!AI22,"")</f>
        <v>0.33058196737249412</v>
      </c>
      <c r="AJ22" s="3">
        <f>IF(sfh!AJ22&lt;&gt;"",1-sfh!AJ22,"")</f>
        <v>0.33058196737249412</v>
      </c>
      <c r="AK22" s="3">
        <f>IF(sfh!AK22&lt;&gt;"",1-sfh!AK22,"")</f>
        <v>0.33058196737249412</v>
      </c>
      <c r="AL22" s="3">
        <f>IF(sfh!AL22&lt;&gt;"",1-sfh!AL22,"")</f>
        <v>0.33058196737249412</v>
      </c>
      <c r="AM22" s="3">
        <f>IF(sfh!AM22&lt;&gt;"",1-sfh!AM22,"")</f>
        <v>0.33058196737249412</v>
      </c>
      <c r="AN22" s="3">
        <f>IF(sfh!AN22&lt;&gt;"",1-sfh!AN22,"")</f>
        <v>0.33058196737249412</v>
      </c>
      <c r="AO22" s="3">
        <f>IF(sfh!AO22&lt;&gt;"",1-sfh!AO22,"")</f>
        <v>0.33058196737249412</v>
      </c>
      <c r="AP22" s="3">
        <f>IF(sfh!AP22&lt;&gt;"",1-sfh!AP22,"")</f>
        <v>0.33058196737249412</v>
      </c>
      <c r="AQ22" s="3">
        <f>IF(sfh!AQ22&lt;&gt;"",1-sfh!AQ22,"")</f>
        <v>0.33058196737249412</v>
      </c>
      <c r="AR22" s="3">
        <f>IF(sfh!AR22&lt;&gt;"",1-sfh!AR22,"")</f>
        <v>0.33058196737249412</v>
      </c>
      <c r="AS22" s="3">
        <f>IF(sfh!AS22&lt;&gt;"",1-sfh!AS22,"")</f>
        <v>0.33058196737249412</v>
      </c>
      <c r="AT22" s="3">
        <f>IF(sfh!AT22&lt;&gt;"",1-sfh!AT22,"")</f>
        <v>0.33058196737249412</v>
      </c>
      <c r="AU22" s="3">
        <f>IF(sfh!AU22&lt;&gt;"",1-sfh!AU22,"")</f>
        <v>0.33058196737249412</v>
      </c>
      <c r="AV22" s="3">
        <f>IF(sfh!AV22&lt;&gt;"",1-sfh!AV22,"")</f>
        <v>0.33058196737249412</v>
      </c>
      <c r="AW22" s="3">
        <f>IF(sfh!AW22&lt;&gt;"",1-sfh!AW22,"")</f>
        <v>0.33058196737249412</v>
      </c>
      <c r="AX22" s="3">
        <f>IF(sfh!AX22&lt;&gt;"",1-sfh!AX22,"")</f>
        <v>0.33058196737249412</v>
      </c>
      <c r="AY22" s="3">
        <f>IF(sfh!AY22&lt;&gt;"",1-sfh!AY22,"")</f>
        <v>0.33058196737249412</v>
      </c>
      <c r="AZ22" s="3">
        <f>IF(sfh!AZ22&lt;&gt;"",1-sfh!AZ22,"")</f>
        <v>0.33058196737249412</v>
      </c>
      <c r="BA22" s="3">
        <f>IF(sfh!BA22&lt;&gt;"",1-sfh!BA22,"")</f>
        <v>0.33058196737249412</v>
      </c>
      <c r="BB22" s="3">
        <f>IF(sfh!BB22&lt;&gt;"",1-sfh!BB22,"")</f>
        <v>0.33058196737249412</v>
      </c>
      <c r="BC22" s="3">
        <f>IF(sfh!BC22&lt;&gt;"",1-sfh!BC22,"")</f>
        <v>0.33058196737249412</v>
      </c>
      <c r="BD22" s="3">
        <f>IF(sfh!BD22&lt;&gt;"",1-sfh!BD22,"")</f>
        <v>0.33058196737249412</v>
      </c>
      <c r="BE22" s="3">
        <f>IF(sfh!BE22&lt;&gt;"",1-sfh!BE22,"")</f>
        <v>0.33058196737249412</v>
      </c>
      <c r="BF22" s="3">
        <f>IF(sfh!BF22&lt;&gt;"",1-sfh!BF22,"")</f>
        <v>0.33058196737249412</v>
      </c>
      <c r="BG22" s="3">
        <f>IF(sfh!BG22&lt;&gt;"",1-sfh!BG22,"")</f>
        <v>0.33058196737249412</v>
      </c>
      <c r="BH22" s="3">
        <f>IF(sfh!BH22&lt;&gt;"",1-sfh!BH22,"")</f>
        <v>0.33058196737249412</v>
      </c>
      <c r="BI22" s="3">
        <f>IF(sfh!BI22&lt;&gt;"",1-sfh!BI22,"")</f>
        <v>0.33058196737249412</v>
      </c>
      <c r="BJ22" s="3">
        <f>IF(sfh!BJ22&lt;&gt;"",1-sfh!BJ22,"")</f>
        <v>0.33058196737249412</v>
      </c>
      <c r="BK22" s="3">
        <f>IF(sfh!BK22&lt;&gt;"",1-sfh!BK22,"")</f>
        <v>0.33058196737249412</v>
      </c>
    </row>
    <row r="23" spans="1:63" x14ac:dyDescent="0.25">
      <c r="A23" s="2" t="s">
        <v>14</v>
      </c>
      <c r="B23" t="s">
        <v>3</v>
      </c>
      <c r="C23" s="3">
        <f>IF(sfh!C23&lt;&gt;"",1-sfh!C23,"")</f>
        <v>0.6331887047442919</v>
      </c>
      <c r="D23" s="3">
        <f>IF(sfh!D23&lt;&gt;"",1-sfh!D23,"")</f>
        <v>0.6331887047442919</v>
      </c>
      <c r="E23" s="3">
        <f>IF(sfh!E23&lt;&gt;"",1-sfh!E23,"")</f>
        <v>0.6331887047442919</v>
      </c>
      <c r="F23" s="3">
        <f>IF(sfh!F23&lt;&gt;"",1-sfh!F23,"")</f>
        <v>0.6331887047442919</v>
      </c>
      <c r="G23" s="3">
        <f>IF(sfh!G23&lt;&gt;"",1-sfh!G23,"")</f>
        <v>0.6331887047442919</v>
      </c>
      <c r="H23" s="3">
        <f>IF(sfh!H23&lt;&gt;"",1-sfh!H23,"")</f>
        <v>0.6331887047442919</v>
      </c>
      <c r="I23" s="3">
        <f>IF(sfh!I23&lt;&gt;"",1-sfh!I23,"")</f>
        <v>0.6331887047442919</v>
      </c>
      <c r="J23" s="3">
        <f>IF(sfh!J23&lt;&gt;"",1-sfh!J23,"")</f>
        <v>0.6331887047442919</v>
      </c>
      <c r="K23" s="3">
        <f>IF(sfh!K23&lt;&gt;"",1-sfh!K23,"")</f>
        <v>0.6331887047442919</v>
      </c>
      <c r="L23" s="3">
        <f>IF(sfh!L23&lt;&gt;"",1-sfh!L23,"")</f>
        <v>0.6331887047442919</v>
      </c>
      <c r="M23" s="3">
        <f>IF(sfh!M23&lt;&gt;"",1-sfh!M23,"")</f>
        <v>0.6331887047442919</v>
      </c>
      <c r="N23" s="3">
        <f>IF(sfh!N23&lt;&gt;"",1-sfh!N23,"")</f>
        <v>0.6331887047442919</v>
      </c>
      <c r="O23" s="3">
        <f>IF(sfh!O23&lt;&gt;"",1-sfh!O23,"")</f>
        <v>0.6331887047442919</v>
      </c>
      <c r="P23" s="3">
        <f>IF(sfh!P23&lt;&gt;"",1-sfh!P23,"")</f>
        <v>0.6331887047442919</v>
      </c>
      <c r="Q23" s="3">
        <f>IF(sfh!Q23&lt;&gt;"",1-sfh!Q23,"")</f>
        <v>0.6331887047442919</v>
      </c>
      <c r="R23" s="3">
        <f>IF(sfh!R23&lt;&gt;"",1-sfh!R23,"")</f>
        <v>0.6331887047442919</v>
      </c>
      <c r="S23" s="3">
        <f>IF(sfh!S23&lt;&gt;"",1-sfh!S23,"")</f>
        <v>0.6331887047442919</v>
      </c>
      <c r="T23" s="3">
        <f>IF(sfh!T23&lt;&gt;"",1-sfh!T23,"")</f>
        <v>0.6331887047442919</v>
      </c>
      <c r="U23" s="3">
        <f>IF(sfh!U23&lt;&gt;"",1-sfh!U23,"")</f>
        <v>0.6331887047442919</v>
      </c>
      <c r="V23" s="3">
        <f>IF(sfh!V23&lt;&gt;"",1-sfh!V23,"")</f>
        <v>0.6331887047442919</v>
      </c>
      <c r="W23" s="3">
        <f>IF(sfh!W23&lt;&gt;"",1-sfh!W23,"")</f>
        <v>0.6331887047442919</v>
      </c>
      <c r="X23" s="3">
        <f>IF(sfh!X23&lt;&gt;"",1-sfh!X23,"")</f>
        <v>0.63320047645226318</v>
      </c>
      <c r="Y23" s="3">
        <f>IF(sfh!Y23&lt;&gt;"",1-sfh!Y23,"")</f>
        <v>0.63319469656931449</v>
      </c>
      <c r="Z23" s="3">
        <f>IF(sfh!Z23&lt;&gt;"",1-sfh!Z23,"")</f>
        <v>0.63319236484169616</v>
      </c>
      <c r="AA23" s="3">
        <f>IF(sfh!AA23&lt;&gt;"",1-sfh!AA23,"")</f>
        <v>0.63319913699148112</v>
      </c>
      <c r="AB23" s="3">
        <f>IF(sfh!AB23&lt;&gt;"",1-sfh!AB23,"")</f>
        <v>0.63319913699148112</v>
      </c>
      <c r="AC23" s="3">
        <f>IF(sfh!AC23&lt;&gt;"",1-sfh!AC23,"")</f>
        <v>0.63319913699148112</v>
      </c>
      <c r="AD23" s="3">
        <f>IF(sfh!AD23&lt;&gt;"",1-sfh!AD23,"")</f>
        <v>0.63319913699148112</v>
      </c>
      <c r="AE23" s="3">
        <f>IF(sfh!AE23&lt;&gt;"",1-sfh!AE23,"")</f>
        <v>0.63319913699148112</v>
      </c>
      <c r="AF23" s="3">
        <f>IF(sfh!AF23&lt;&gt;"",1-sfh!AF23,"")</f>
        <v>0.63319913699148112</v>
      </c>
      <c r="AG23" s="3">
        <f>IF(sfh!AG23&lt;&gt;"",1-sfh!AG23,"")</f>
        <v>0.63319913699148112</v>
      </c>
      <c r="AH23" s="3">
        <f>IF(sfh!AH23&lt;&gt;"",1-sfh!AH23,"")</f>
        <v>0.63319913699148112</v>
      </c>
      <c r="AI23" s="3">
        <f>IF(sfh!AI23&lt;&gt;"",1-sfh!AI23,"")</f>
        <v>0.63319913699148112</v>
      </c>
      <c r="AJ23" s="3">
        <f>IF(sfh!AJ23&lt;&gt;"",1-sfh!AJ23,"")</f>
        <v>0.63319913699148112</v>
      </c>
      <c r="AK23" s="3">
        <f>IF(sfh!AK23&lt;&gt;"",1-sfh!AK23,"")</f>
        <v>0.63319913699148112</v>
      </c>
      <c r="AL23" s="3">
        <f>IF(sfh!AL23&lt;&gt;"",1-sfh!AL23,"")</f>
        <v>0.63319913699148112</v>
      </c>
      <c r="AM23" s="3">
        <f>IF(sfh!AM23&lt;&gt;"",1-sfh!AM23,"")</f>
        <v>0.63319913699148112</v>
      </c>
      <c r="AN23" s="3">
        <f>IF(sfh!AN23&lt;&gt;"",1-sfh!AN23,"")</f>
        <v>0.63319913699148112</v>
      </c>
      <c r="AO23" s="3">
        <f>IF(sfh!AO23&lt;&gt;"",1-sfh!AO23,"")</f>
        <v>0.63319913699148112</v>
      </c>
      <c r="AP23" s="3">
        <f>IF(sfh!AP23&lt;&gt;"",1-sfh!AP23,"")</f>
        <v>0.63319913699148112</v>
      </c>
      <c r="AQ23" s="3">
        <f>IF(sfh!AQ23&lt;&gt;"",1-sfh!AQ23,"")</f>
        <v>0.63319913699148112</v>
      </c>
      <c r="AR23" s="3">
        <f>IF(sfh!AR23&lt;&gt;"",1-sfh!AR23,"")</f>
        <v>0.63319913699148112</v>
      </c>
      <c r="AS23" s="3">
        <f>IF(sfh!AS23&lt;&gt;"",1-sfh!AS23,"")</f>
        <v>0.63319913699148112</v>
      </c>
      <c r="AT23" s="3">
        <f>IF(sfh!AT23&lt;&gt;"",1-sfh!AT23,"")</f>
        <v>0.63319913699148112</v>
      </c>
      <c r="AU23" s="3">
        <f>IF(sfh!AU23&lt;&gt;"",1-sfh!AU23,"")</f>
        <v>0.63319913699148112</v>
      </c>
      <c r="AV23" s="3">
        <f>IF(sfh!AV23&lt;&gt;"",1-sfh!AV23,"")</f>
        <v>0.63319913699148112</v>
      </c>
      <c r="AW23" s="3">
        <f>IF(sfh!AW23&lt;&gt;"",1-sfh!AW23,"")</f>
        <v>0.63319913699148112</v>
      </c>
      <c r="AX23" s="3">
        <f>IF(sfh!AX23&lt;&gt;"",1-sfh!AX23,"")</f>
        <v>0.63319913699148112</v>
      </c>
      <c r="AY23" s="3">
        <f>IF(sfh!AY23&lt;&gt;"",1-sfh!AY23,"")</f>
        <v>0.63319913699148112</v>
      </c>
      <c r="AZ23" s="3">
        <f>IF(sfh!AZ23&lt;&gt;"",1-sfh!AZ23,"")</f>
        <v>0.63319913699148112</v>
      </c>
      <c r="BA23" s="3">
        <f>IF(sfh!BA23&lt;&gt;"",1-sfh!BA23,"")</f>
        <v>0.63319913699148112</v>
      </c>
      <c r="BB23" s="3">
        <f>IF(sfh!BB23&lt;&gt;"",1-sfh!BB23,"")</f>
        <v>0.63319913699148112</v>
      </c>
      <c r="BC23" s="3">
        <f>IF(sfh!BC23&lt;&gt;"",1-sfh!BC23,"")</f>
        <v>0.63319913699148112</v>
      </c>
      <c r="BD23" s="3">
        <f>IF(sfh!BD23&lt;&gt;"",1-sfh!BD23,"")</f>
        <v>0.63319913699148112</v>
      </c>
      <c r="BE23" s="3">
        <f>IF(sfh!BE23&lt;&gt;"",1-sfh!BE23,"")</f>
        <v>0.63319913699148112</v>
      </c>
      <c r="BF23" s="3">
        <f>IF(sfh!BF23&lt;&gt;"",1-sfh!BF23,"")</f>
        <v>0.63319913699148112</v>
      </c>
      <c r="BG23" s="3">
        <f>IF(sfh!BG23&lt;&gt;"",1-sfh!BG23,"")</f>
        <v>0.63319913699148112</v>
      </c>
      <c r="BH23" s="3">
        <f>IF(sfh!BH23&lt;&gt;"",1-sfh!BH23,"")</f>
        <v>0.63319913699148112</v>
      </c>
      <c r="BI23" s="3">
        <f>IF(sfh!BI23&lt;&gt;"",1-sfh!BI23,"")</f>
        <v>0.63319913699148112</v>
      </c>
      <c r="BJ23" s="3">
        <f>IF(sfh!BJ23&lt;&gt;"",1-sfh!BJ23,"")</f>
        <v>0.63319913699148112</v>
      </c>
      <c r="BK23" s="3">
        <f>IF(sfh!BK23&lt;&gt;"",1-sfh!BK23,"")</f>
        <v>0.63319913699148112</v>
      </c>
    </row>
    <row r="24" spans="1:63" x14ac:dyDescent="0.25">
      <c r="A24" s="2" t="s">
        <v>13</v>
      </c>
      <c r="B24" t="s">
        <v>3</v>
      </c>
      <c r="C24" s="3">
        <f>IF(sfh!C24&lt;&gt;"",1-sfh!C24,"")</f>
        <v>0.59810349298070165</v>
      </c>
      <c r="D24" s="3">
        <f>IF(sfh!D24&lt;&gt;"",1-sfh!D24,"")</f>
        <v>0.59810349298070165</v>
      </c>
      <c r="E24" s="3">
        <f>IF(sfh!E24&lt;&gt;"",1-sfh!E24,"")</f>
        <v>0.59810349298070165</v>
      </c>
      <c r="F24" s="3">
        <f>IF(sfh!F24&lt;&gt;"",1-sfh!F24,"")</f>
        <v>0.59810349298070165</v>
      </c>
      <c r="G24" s="3">
        <f>IF(sfh!G24&lt;&gt;"",1-sfh!G24,"")</f>
        <v>0.59810349298070165</v>
      </c>
      <c r="H24" s="3">
        <f>IF(sfh!H24&lt;&gt;"",1-sfh!H24,"")</f>
        <v>0.59810349298070165</v>
      </c>
      <c r="I24" s="3">
        <f>IF(sfh!I24&lt;&gt;"",1-sfh!I24,"")</f>
        <v>0.59810349298070165</v>
      </c>
      <c r="J24" s="3">
        <f>IF(sfh!J24&lt;&gt;"",1-sfh!J24,"")</f>
        <v>0.59810349298070165</v>
      </c>
      <c r="K24" s="3">
        <f>IF(sfh!K24&lt;&gt;"",1-sfh!K24,"")</f>
        <v>0.59810349298070165</v>
      </c>
      <c r="L24" s="3">
        <f>IF(sfh!L24&lt;&gt;"",1-sfh!L24,"")</f>
        <v>0.59810349298070165</v>
      </c>
      <c r="M24" s="3">
        <f>IF(sfh!M24&lt;&gt;"",1-sfh!M24,"")</f>
        <v>0.59810349298070165</v>
      </c>
      <c r="N24" s="3">
        <f>IF(sfh!N24&lt;&gt;"",1-sfh!N24,"")</f>
        <v>0.59810349298070165</v>
      </c>
      <c r="O24" s="3">
        <f>IF(sfh!O24&lt;&gt;"",1-sfh!O24,"")</f>
        <v>0.59810349298070165</v>
      </c>
      <c r="P24" s="3">
        <f>IF(sfh!P24&lt;&gt;"",1-sfh!P24,"")</f>
        <v>0.60013977268547469</v>
      </c>
      <c r="Q24" s="3">
        <f>IF(sfh!Q24&lt;&gt;"",1-sfh!Q24,"")</f>
        <v>0.60256269849961663</v>
      </c>
      <c r="R24" s="3">
        <f>IF(sfh!R24&lt;&gt;"",1-sfh!R24,"")</f>
        <v>0.60529269087354742</v>
      </c>
      <c r="S24" s="3">
        <f>IF(sfh!S24&lt;&gt;"",1-sfh!S24,"")</f>
        <v>0.6087377248942728</v>
      </c>
      <c r="T24" s="3">
        <f>IF(sfh!T24&lt;&gt;"",1-sfh!T24,"")</f>
        <v>0.61305963546275</v>
      </c>
      <c r="U24" s="3">
        <f>IF(sfh!U24&lt;&gt;"",1-sfh!U24,"")</f>
        <v>0.61859007832898172</v>
      </c>
      <c r="V24" s="3">
        <f>IF(sfh!V24&lt;&gt;"",1-sfh!V24,"")</f>
        <v>0.6235511967629106</v>
      </c>
      <c r="W24" s="3">
        <f>IF(sfh!W24&lt;&gt;"",1-sfh!W24,"")</f>
        <v>0.6279117009750812</v>
      </c>
      <c r="X24" s="3">
        <f>IF(sfh!X24&lt;&gt;"",1-sfh!X24,"")</f>
        <v>0.63296857745206303</v>
      </c>
      <c r="Y24" s="3">
        <f>IF(sfh!Y24&lt;&gt;"",1-sfh!Y24,"")</f>
        <v>0.63294672825761855</v>
      </c>
      <c r="Z24" s="3">
        <f>IF(sfh!Z24&lt;&gt;"",1-sfh!Z24,"")</f>
        <v>0.63296753844131959</v>
      </c>
      <c r="AA24" s="3">
        <f>IF(sfh!AA24&lt;&gt;"",1-sfh!AA24,"")</f>
        <v>0.63295454545454544</v>
      </c>
      <c r="AB24" s="3">
        <f>IF(sfh!AB24&lt;&gt;"",1-sfh!AB24,"")</f>
        <v>0.63295454545454544</v>
      </c>
      <c r="AC24" s="3">
        <f>IF(sfh!AC24&lt;&gt;"",1-sfh!AC24,"")</f>
        <v>0.63295454545454544</v>
      </c>
      <c r="AD24" s="3">
        <f>IF(sfh!AD24&lt;&gt;"",1-sfh!AD24,"")</f>
        <v>0.63295454545454544</v>
      </c>
      <c r="AE24" s="3">
        <f>IF(sfh!AE24&lt;&gt;"",1-sfh!AE24,"")</f>
        <v>0.63295454545454544</v>
      </c>
      <c r="AF24" s="3">
        <f>IF(sfh!AF24&lt;&gt;"",1-sfh!AF24,"")</f>
        <v>0.63295454545454544</v>
      </c>
      <c r="AG24" s="3">
        <f>IF(sfh!AG24&lt;&gt;"",1-sfh!AG24,"")</f>
        <v>0.63295454545454544</v>
      </c>
      <c r="AH24" s="3">
        <f>IF(sfh!AH24&lt;&gt;"",1-sfh!AH24,"")</f>
        <v>0.63295454545454544</v>
      </c>
      <c r="AI24" s="3">
        <f>IF(sfh!AI24&lt;&gt;"",1-sfh!AI24,"")</f>
        <v>0.63295454545454544</v>
      </c>
      <c r="AJ24" s="3">
        <f>IF(sfh!AJ24&lt;&gt;"",1-sfh!AJ24,"")</f>
        <v>0.63295454545454544</v>
      </c>
      <c r="AK24" s="3">
        <f>IF(sfh!AK24&lt;&gt;"",1-sfh!AK24,"")</f>
        <v>0.63295454545454544</v>
      </c>
      <c r="AL24" s="3">
        <f>IF(sfh!AL24&lt;&gt;"",1-sfh!AL24,"")</f>
        <v>0.63295454545454544</v>
      </c>
      <c r="AM24" s="3">
        <f>IF(sfh!AM24&lt;&gt;"",1-sfh!AM24,"")</f>
        <v>0.63295454545454544</v>
      </c>
      <c r="AN24" s="3">
        <f>IF(sfh!AN24&lt;&gt;"",1-sfh!AN24,"")</f>
        <v>0.63295454545454544</v>
      </c>
      <c r="AO24" s="3">
        <f>IF(sfh!AO24&lt;&gt;"",1-sfh!AO24,"")</f>
        <v>0.63295454545454544</v>
      </c>
      <c r="AP24" s="3">
        <f>IF(sfh!AP24&lt;&gt;"",1-sfh!AP24,"")</f>
        <v>0.63295454545454544</v>
      </c>
      <c r="AQ24" s="3">
        <f>IF(sfh!AQ24&lt;&gt;"",1-sfh!AQ24,"")</f>
        <v>0.63295454545454544</v>
      </c>
      <c r="AR24" s="3">
        <f>IF(sfh!AR24&lt;&gt;"",1-sfh!AR24,"")</f>
        <v>0.63295454545454544</v>
      </c>
      <c r="AS24" s="3">
        <f>IF(sfh!AS24&lt;&gt;"",1-sfh!AS24,"")</f>
        <v>0.63295454545454544</v>
      </c>
      <c r="AT24" s="3">
        <f>IF(sfh!AT24&lt;&gt;"",1-sfh!AT24,"")</f>
        <v>0.63295454545454544</v>
      </c>
      <c r="AU24" s="3">
        <f>IF(sfh!AU24&lt;&gt;"",1-sfh!AU24,"")</f>
        <v>0.63295454545454544</v>
      </c>
      <c r="AV24" s="3">
        <f>IF(sfh!AV24&lt;&gt;"",1-sfh!AV24,"")</f>
        <v>0.63295454545454544</v>
      </c>
      <c r="AW24" s="3">
        <f>IF(sfh!AW24&lt;&gt;"",1-sfh!AW24,"")</f>
        <v>0.63295454545454544</v>
      </c>
      <c r="AX24" s="3">
        <f>IF(sfh!AX24&lt;&gt;"",1-sfh!AX24,"")</f>
        <v>0.63295454545454544</v>
      </c>
      <c r="AY24" s="3">
        <f>IF(sfh!AY24&lt;&gt;"",1-sfh!AY24,"")</f>
        <v>0.63295454545454544</v>
      </c>
      <c r="AZ24" s="3">
        <f>IF(sfh!AZ24&lt;&gt;"",1-sfh!AZ24,"")</f>
        <v>0.63295454545454544</v>
      </c>
      <c r="BA24" s="3">
        <f>IF(sfh!BA24&lt;&gt;"",1-sfh!BA24,"")</f>
        <v>0.63295454545454544</v>
      </c>
      <c r="BB24" s="3">
        <f>IF(sfh!BB24&lt;&gt;"",1-sfh!BB24,"")</f>
        <v>0.63295454545454544</v>
      </c>
      <c r="BC24" s="3">
        <f>IF(sfh!BC24&lt;&gt;"",1-sfh!BC24,"")</f>
        <v>0.63295454545454544</v>
      </c>
      <c r="BD24" s="3">
        <f>IF(sfh!BD24&lt;&gt;"",1-sfh!BD24,"")</f>
        <v>0.63295454545454544</v>
      </c>
      <c r="BE24" s="3">
        <f>IF(sfh!BE24&lt;&gt;"",1-sfh!BE24,"")</f>
        <v>0.63295454545454544</v>
      </c>
      <c r="BF24" s="3">
        <f>IF(sfh!BF24&lt;&gt;"",1-sfh!BF24,"")</f>
        <v>0.63295454545454544</v>
      </c>
      <c r="BG24" s="3">
        <f>IF(sfh!BG24&lt;&gt;"",1-sfh!BG24,"")</f>
        <v>0.63295454545454544</v>
      </c>
      <c r="BH24" s="3">
        <f>IF(sfh!BH24&lt;&gt;"",1-sfh!BH24,"")</f>
        <v>0.63295454545454544</v>
      </c>
      <c r="BI24" s="3">
        <f>IF(sfh!BI24&lt;&gt;"",1-sfh!BI24,"")</f>
        <v>0.63295454545454544</v>
      </c>
      <c r="BJ24" s="3">
        <f>IF(sfh!BJ24&lt;&gt;"",1-sfh!BJ24,"")</f>
        <v>0.63295454545454544</v>
      </c>
      <c r="BK24" s="3">
        <f>IF(sfh!BK24&lt;&gt;"",1-sfh!BK24,"")</f>
        <v>0.63295454545454544</v>
      </c>
    </row>
    <row r="25" spans="1:63" x14ac:dyDescent="0.25">
      <c r="A25" s="2" t="s">
        <v>18</v>
      </c>
      <c r="B25" t="s">
        <v>3</v>
      </c>
      <c r="C25" s="3">
        <f>IF(sfh!C25&lt;&gt;"",1-sfh!C25,"")</f>
        <v>0.60361695819745032</v>
      </c>
      <c r="D25" s="3">
        <f>IF(sfh!D25&lt;&gt;"",1-sfh!D25,"")</f>
        <v>0.60361695819745032</v>
      </c>
      <c r="E25" s="3">
        <f>IF(sfh!E25&lt;&gt;"",1-sfh!E25,"")</f>
        <v>0.60361695819745032</v>
      </c>
      <c r="F25" s="3">
        <f>IF(sfh!F25&lt;&gt;"",1-sfh!F25,"")</f>
        <v>0.60361695819745032</v>
      </c>
      <c r="G25" s="3">
        <f>IF(sfh!G25&lt;&gt;"",1-sfh!G25,"")</f>
        <v>0.60361695819745032</v>
      </c>
      <c r="H25" s="3">
        <f>IF(sfh!H25&lt;&gt;"",1-sfh!H25,"")</f>
        <v>0.60361695819745032</v>
      </c>
      <c r="I25" s="3">
        <f>IF(sfh!I25&lt;&gt;"",1-sfh!I25,"")</f>
        <v>0.60361695819745032</v>
      </c>
      <c r="J25" s="3">
        <f>IF(sfh!J25&lt;&gt;"",1-sfh!J25,"")</f>
        <v>0.60361695819745032</v>
      </c>
      <c r="K25" s="3">
        <f>IF(sfh!K25&lt;&gt;"",1-sfh!K25,"")</f>
        <v>0.60361695819745032</v>
      </c>
      <c r="L25" s="3">
        <f>IF(sfh!L25&lt;&gt;"",1-sfh!L25,"")</f>
        <v>0.60361695819745032</v>
      </c>
      <c r="M25" s="3">
        <f>IF(sfh!M25&lt;&gt;"",1-sfh!M25,"")</f>
        <v>0.60361695819745032</v>
      </c>
      <c r="N25" s="3">
        <f>IF(sfh!N25&lt;&gt;"",1-sfh!N25,"")</f>
        <v>0.60520247874333477</v>
      </c>
      <c r="O25" s="3">
        <f>IF(sfh!O25&lt;&gt;"",1-sfh!O25,"")</f>
        <v>0.6125474468237484</v>
      </c>
      <c r="P25" s="3">
        <f>IF(sfh!P25&lt;&gt;"",1-sfh!P25,"")</f>
        <v>0.61682506159802886</v>
      </c>
      <c r="Q25" s="3">
        <f>IF(sfh!Q25&lt;&gt;"",1-sfh!Q25,"")</f>
        <v>0.6167555430816728</v>
      </c>
      <c r="R25" s="3">
        <f>IF(sfh!R25&lt;&gt;"",1-sfh!R25,"")</f>
        <v>0.61514812744550029</v>
      </c>
      <c r="S25" s="3">
        <f>IF(sfh!S25&lt;&gt;"",1-sfh!S25,"")</f>
        <v>0.61480141893301798</v>
      </c>
      <c r="T25" s="3">
        <f>IF(sfh!T25&lt;&gt;"",1-sfh!T25,"")</f>
        <v>0.61561333148942055</v>
      </c>
      <c r="U25" s="3">
        <f>IF(sfh!U25&lt;&gt;"",1-sfh!U25,"")</f>
        <v>0.61607998904259687</v>
      </c>
      <c r="V25" s="3">
        <f>IF(sfh!V25&lt;&gt;"",1-sfh!V25,"")</f>
        <v>0.61615201900237526</v>
      </c>
      <c r="W25" s="3">
        <f>IF(sfh!W25&lt;&gt;"",1-sfh!W25,"")</f>
        <v>0.61648359053844604</v>
      </c>
      <c r="X25" s="3">
        <f>IF(sfh!X25&lt;&gt;"",1-sfh!X25,"")</f>
        <v>0.61633479581505224</v>
      </c>
      <c r="Y25" s="3">
        <f>IF(sfh!Y25&lt;&gt;"",1-sfh!Y25,"")</f>
        <v>0.61675399704420264</v>
      </c>
      <c r="Z25" s="3">
        <f>IF(sfh!Z25&lt;&gt;"",1-sfh!Z25,"")</f>
        <v>0.61749364718469979</v>
      </c>
      <c r="AA25" s="3">
        <f>IF(sfh!AA25&lt;&gt;"",1-sfh!AA25,"")</f>
        <v>0.61756487025948104</v>
      </c>
      <c r="AB25" s="3">
        <f>IF(sfh!AB25&lt;&gt;"",1-sfh!AB25,"")</f>
        <v>0.61756487025948104</v>
      </c>
      <c r="AC25" s="3">
        <f>IF(sfh!AC25&lt;&gt;"",1-sfh!AC25,"")</f>
        <v>0.61756487025948104</v>
      </c>
      <c r="AD25" s="3">
        <f>IF(sfh!AD25&lt;&gt;"",1-sfh!AD25,"")</f>
        <v>0.61756487025948104</v>
      </c>
      <c r="AE25" s="3">
        <f>IF(sfh!AE25&lt;&gt;"",1-sfh!AE25,"")</f>
        <v>0.61756487025948104</v>
      </c>
      <c r="AF25" s="3">
        <f>IF(sfh!AF25&lt;&gt;"",1-sfh!AF25,"")</f>
        <v>0.61756487025948104</v>
      </c>
      <c r="AG25" s="3">
        <f>IF(sfh!AG25&lt;&gt;"",1-sfh!AG25,"")</f>
        <v>0.61756487025948104</v>
      </c>
      <c r="AH25" s="3">
        <f>IF(sfh!AH25&lt;&gt;"",1-sfh!AH25,"")</f>
        <v>0.61756487025948104</v>
      </c>
      <c r="AI25" s="3">
        <f>IF(sfh!AI25&lt;&gt;"",1-sfh!AI25,"")</f>
        <v>0.61756487025948104</v>
      </c>
      <c r="AJ25" s="3">
        <f>IF(sfh!AJ25&lt;&gt;"",1-sfh!AJ25,"")</f>
        <v>0.61756487025948104</v>
      </c>
      <c r="AK25" s="3">
        <f>IF(sfh!AK25&lt;&gt;"",1-sfh!AK25,"")</f>
        <v>0.61756487025948104</v>
      </c>
      <c r="AL25" s="3">
        <f>IF(sfh!AL25&lt;&gt;"",1-sfh!AL25,"")</f>
        <v>0.61756487025948104</v>
      </c>
      <c r="AM25" s="3">
        <f>IF(sfh!AM25&lt;&gt;"",1-sfh!AM25,"")</f>
        <v>0.61756487025948104</v>
      </c>
      <c r="AN25" s="3">
        <f>IF(sfh!AN25&lt;&gt;"",1-sfh!AN25,"")</f>
        <v>0.61756487025948104</v>
      </c>
      <c r="AO25" s="3">
        <f>IF(sfh!AO25&lt;&gt;"",1-sfh!AO25,"")</f>
        <v>0.61756487025948104</v>
      </c>
      <c r="AP25" s="3">
        <f>IF(sfh!AP25&lt;&gt;"",1-sfh!AP25,"")</f>
        <v>0.61756487025948104</v>
      </c>
      <c r="AQ25" s="3">
        <f>IF(sfh!AQ25&lt;&gt;"",1-sfh!AQ25,"")</f>
        <v>0.61756487025948104</v>
      </c>
      <c r="AR25" s="3">
        <f>IF(sfh!AR25&lt;&gt;"",1-sfh!AR25,"")</f>
        <v>0.61756487025948104</v>
      </c>
      <c r="AS25" s="3">
        <f>IF(sfh!AS25&lt;&gt;"",1-sfh!AS25,"")</f>
        <v>0.61756487025948104</v>
      </c>
      <c r="AT25" s="3">
        <f>IF(sfh!AT25&lt;&gt;"",1-sfh!AT25,"")</f>
        <v>0.61756487025948104</v>
      </c>
      <c r="AU25" s="3">
        <f>IF(sfh!AU25&lt;&gt;"",1-sfh!AU25,"")</f>
        <v>0.61756487025948104</v>
      </c>
      <c r="AV25" s="3">
        <f>IF(sfh!AV25&lt;&gt;"",1-sfh!AV25,"")</f>
        <v>0.61756487025948104</v>
      </c>
      <c r="AW25" s="3">
        <f>IF(sfh!AW25&lt;&gt;"",1-sfh!AW25,"")</f>
        <v>0.61756487025948104</v>
      </c>
      <c r="AX25" s="3">
        <f>IF(sfh!AX25&lt;&gt;"",1-sfh!AX25,"")</f>
        <v>0.61756487025948104</v>
      </c>
      <c r="AY25" s="3">
        <f>IF(sfh!AY25&lt;&gt;"",1-sfh!AY25,"")</f>
        <v>0.61756487025948104</v>
      </c>
      <c r="AZ25" s="3">
        <f>IF(sfh!AZ25&lt;&gt;"",1-sfh!AZ25,"")</f>
        <v>0.61756487025948104</v>
      </c>
      <c r="BA25" s="3">
        <f>IF(sfh!BA25&lt;&gt;"",1-sfh!BA25,"")</f>
        <v>0.61756487025948104</v>
      </c>
      <c r="BB25" s="3">
        <f>IF(sfh!BB25&lt;&gt;"",1-sfh!BB25,"")</f>
        <v>0.61756487025948104</v>
      </c>
      <c r="BC25" s="3">
        <f>IF(sfh!BC25&lt;&gt;"",1-sfh!BC25,"")</f>
        <v>0.61756487025948104</v>
      </c>
      <c r="BD25" s="3">
        <f>IF(sfh!BD25&lt;&gt;"",1-sfh!BD25,"")</f>
        <v>0.61756487025948104</v>
      </c>
      <c r="BE25" s="3">
        <f>IF(sfh!BE25&lt;&gt;"",1-sfh!BE25,"")</f>
        <v>0.61756487025948104</v>
      </c>
      <c r="BF25" s="3">
        <f>IF(sfh!BF25&lt;&gt;"",1-sfh!BF25,"")</f>
        <v>0.61756487025948104</v>
      </c>
      <c r="BG25" s="3">
        <f>IF(sfh!BG25&lt;&gt;"",1-sfh!BG25,"")</f>
        <v>0.61756487025948104</v>
      </c>
      <c r="BH25" s="3">
        <f>IF(sfh!BH25&lt;&gt;"",1-sfh!BH25,"")</f>
        <v>0.61756487025948104</v>
      </c>
      <c r="BI25" s="3">
        <f>IF(sfh!BI25&lt;&gt;"",1-sfh!BI25,"")</f>
        <v>0.61756487025948104</v>
      </c>
      <c r="BJ25" s="3">
        <f>IF(sfh!BJ25&lt;&gt;"",1-sfh!BJ25,"")</f>
        <v>0.61756487025948104</v>
      </c>
      <c r="BK25" s="3">
        <f>IF(sfh!BK25&lt;&gt;"",1-sfh!BK25,"")</f>
        <v>0.61756487025948104</v>
      </c>
    </row>
    <row r="26" spans="1:63" x14ac:dyDescent="0.25">
      <c r="A26" s="2" t="s">
        <v>8</v>
      </c>
      <c r="B26" t="s">
        <v>3</v>
      </c>
      <c r="C26" s="3">
        <f>IF(sfh!C26&lt;&gt;"",1-sfh!C26,"")</f>
        <v>0.77374560266617287</v>
      </c>
      <c r="D26" s="3">
        <f>IF(sfh!D26&lt;&gt;"",1-sfh!D26,"")</f>
        <v>0.77374560266617287</v>
      </c>
      <c r="E26" s="3">
        <f>IF(sfh!E26&lt;&gt;"",1-sfh!E26,"")</f>
        <v>0.77374560266617287</v>
      </c>
      <c r="F26" s="3">
        <f>IF(sfh!F26&lt;&gt;"",1-sfh!F26,"")</f>
        <v>0.77374560266617287</v>
      </c>
      <c r="G26" s="3">
        <f>IF(sfh!G26&lt;&gt;"",1-sfh!G26,"")</f>
        <v>0.77374560266617287</v>
      </c>
      <c r="H26" s="3">
        <f>IF(sfh!H26&lt;&gt;"",1-sfh!H26,"")</f>
        <v>0.77374560266617287</v>
      </c>
      <c r="I26" s="3">
        <f>IF(sfh!I26&lt;&gt;"",1-sfh!I26,"")</f>
        <v>0.77374560266617287</v>
      </c>
      <c r="J26" s="3">
        <f>IF(sfh!J26&lt;&gt;"",1-sfh!J26,"")</f>
        <v>0.77374560266617287</v>
      </c>
      <c r="K26" s="3">
        <f>IF(sfh!K26&lt;&gt;"",1-sfh!K26,"")</f>
        <v>0.77374560266617287</v>
      </c>
      <c r="L26" s="3">
        <f>IF(sfh!L26&lt;&gt;"",1-sfh!L26,"")</f>
        <v>0.77374560266617287</v>
      </c>
      <c r="M26" s="3">
        <f>IF(sfh!M26&lt;&gt;"",1-sfh!M26,"")</f>
        <v>0.77374560266617287</v>
      </c>
      <c r="N26" s="3">
        <f>IF(sfh!N26&lt;&gt;"",1-sfh!N26,"")</f>
        <v>0.77414643052766108</v>
      </c>
      <c r="O26" s="3">
        <f>IF(sfh!O26&lt;&gt;"",1-sfh!O26,"")</f>
        <v>0.77415871873312936</v>
      </c>
      <c r="P26" s="3">
        <f>IF(sfh!P26&lt;&gt;"",1-sfh!P26,"")</f>
        <v>0.77353463587921845</v>
      </c>
      <c r="Q26" s="3">
        <f>IF(sfh!Q26&lt;&gt;"",1-sfh!Q26,"")</f>
        <v>0.7732374605401614</v>
      </c>
      <c r="R26" s="3">
        <f>IF(sfh!R26&lt;&gt;"",1-sfh!R26,"")</f>
        <v>0.77214532871972319</v>
      </c>
      <c r="S26" s="3">
        <f>IF(sfh!S26&lt;&gt;"",1-sfh!S26,"")</f>
        <v>0.72620064946163054</v>
      </c>
      <c r="T26" s="3">
        <f>IF(sfh!T26&lt;&gt;"",1-sfh!T26,"")</f>
        <v>0.72513044941928961</v>
      </c>
      <c r="U26" s="3">
        <f>IF(sfh!U26&lt;&gt;"",1-sfh!U26,"")</f>
        <v>0.72373862696443347</v>
      </c>
      <c r="V26" s="3">
        <f>IF(sfh!V26&lt;&gt;"",1-sfh!V26,"")</f>
        <v>0.72340772112721941</v>
      </c>
      <c r="W26" s="3">
        <f>IF(sfh!W26&lt;&gt;"",1-sfh!W26,"")</f>
        <v>0.72467031199742682</v>
      </c>
      <c r="X26" s="3">
        <f>IF(sfh!X26&lt;&gt;"",1-sfh!X26,"")</f>
        <v>0.7258269720101781</v>
      </c>
      <c r="Y26" s="3">
        <f>IF(sfh!Y26&lt;&gt;"",1-sfh!Y26,"")</f>
        <v>0.72745901639344268</v>
      </c>
      <c r="Z26" s="3">
        <f>IF(sfh!Z26&lt;&gt;"",1-sfh!Z26,"")</f>
        <v>0.72906558146814837</v>
      </c>
      <c r="AA26" s="3">
        <f>IF(sfh!AA26&lt;&gt;"",1-sfh!AA26,"")</f>
        <v>0.72432432432432425</v>
      </c>
      <c r="AB26" s="3">
        <f>IF(sfh!AB26&lt;&gt;"",1-sfh!AB26,"")</f>
        <v>0.72432432432432425</v>
      </c>
      <c r="AC26" s="3">
        <f>IF(sfh!AC26&lt;&gt;"",1-sfh!AC26,"")</f>
        <v>0.72432432432432425</v>
      </c>
      <c r="AD26" s="3">
        <f>IF(sfh!AD26&lt;&gt;"",1-sfh!AD26,"")</f>
        <v>0.72432432432432425</v>
      </c>
      <c r="AE26" s="3">
        <f>IF(sfh!AE26&lt;&gt;"",1-sfh!AE26,"")</f>
        <v>0.72432432432432425</v>
      </c>
      <c r="AF26" s="3">
        <f>IF(sfh!AF26&lt;&gt;"",1-sfh!AF26,"")</f>
        <v>0.72432432432432425</v>
      </c>
      <c r="AG26" s="3">
        <f>IF(sfh!AG26&lt;&gt;"",1-sfh!AG26,"")</f>
        <v>0.72432432432432425</v>
      </c>
      <c r="AH26" s="3">
        <f>IF(sfh!AH26&lt;&gt;"",1-sfh!AH26,"")</f>
        <v>0.72432432432432425</v>
      </c>
      <c r="AI26" s="3">
        <f>IF(sfh!AI26&lt;&gt;"",1-sfh!AI26,"")</f>
        <v>0.72432432432432425</v>
      </c>
      <c r="AJ26" s="3">
        <f>IF(sfh!AJ26&lt;&gt;"",1-sfh!AJ26,"")</f>
        <v>0.72432432432432425</v>
      </c>
      <c r="AK26" s="3">
        <f>IF(sfh!AK26&lt;&gt;"",1-sfh!AK26,"")</f>
        <v>0.72432432432432425</v>
      </c>
      <c r="AL26" s="3">
        <f>IF(sfh!AL26&lt;&gt;"",1-sfh!AL26,"")</f>
        <v>0.72432432432432425</v>
      </c>
      <c r="AM26" s="3">
        <f>IF(sfh!AM26&lt;&gt;"",1-sfh!AM26,"")</f>
        <v>0.72432432432432425</v>
      </c>
      <c r="AN26" s="3">
        <f>IF(sfh!AN26&lt;&gt;"",1-sfh!AN26,"")</f>
        <v>0.72432432432432425</v>
      </c>
      <c r="AO26" s="3">
        <f>IF(sfh!AO26&lt;&gt;"",1-sfh!AO26,"")</f>
        <v>0.72432432432432425</v>
      </c>
      <c r="AP26" s="3">
        <f>IF(sfh!AP26&lt;&gt;"",1-sfh!AP26,"")</f>
        <v>0.72432432432432425</v>
      </c>
      <c r="AQ26" s="3">
        <f>IF(sfh!AQ26&lt;&gt;"",1-sfh!AQ26,"")</f>
        <v>0.72432432432432425</v>
      </c>
      <c r="AR26" s="3">
        <f>IF(sfh!AR26&lt;&gt;"",1-sfh!AR26,"")</f>
        <v>0.72432432432432425</v>
      </c>
      <c r="AS26" s="3">
        <f>IF(sfh!AS26&lt;&gt;"",1-sfh!AS26,"")</f>
        <v>0.72432432432432425</v>
      </c>
      <c r="AT26" s="3">
        <f>IF(sfh!AT26&lt;&gt;"",1-sfh!AT26,"")</f>
        <v>0.72432432432432425</v>
      </c>
      <c r="AU26" s="3">
        <f>IF(sfh!AU26&lt;&gt;"",1-sfh!AU26,"")</f>
        <v>0.72432432432432425</v>
      </c>
      <c r="AV26" s="3">
        <f>IF(sfh!AV26&lt;&gt;"",1-sfh!AV26,"")</f>
        <v>0.72432432432432425</v>
      </c>
      <c r="AW26" s="3">
        <f>IF(sfh!AW26&lt;&gt;"",1-sfh!AW26,"")</f>
        <v>0.72432432432432425</v>
      </c>
      <c r="AX26" s="3">
        <f>IF(sfh!AX26&lt;&gt;"",1-sfh!AX26,"")</f>
        <v>0.72432432432432425</v>
      </c>
      <c r="AY26" s="3">
        <f>IF(sfh!AY26&lt;&gt;"",1-sfh!AY26,"")</f>
        <v>0.72432432432432425</v>
      </c>
      <c r="AZ26" s="3">
        <f>IF(sfh!AZ26&lt;&gt;"",1-sfh!AZ26,"")</f>
        <v>0.72432432432432425</v>
      </c>
      <c r="BA26" s="3">
        <f>IF(sfh!BA26&lt;&gt;"",1-sfh!BA26,"")</f>
        <v>0.72432432432432425</v>
      </c>
      <c r="BB26" s="3">
        <f>IF(sfh!BB26&lt;&gt;"",1-sfh!BB26,"")</f>
        <v>0.72432432432432425</v>
      </c>
      <c r="BC26" s="3">
        <f>IF(sfh!BC26&lt;&gt;"",1-sfh!BC26,"")</f>
        <v>0.72432432432432425</v>
      </c>
      <c r="BD26" s="3">
        <f>IF(sfh!BD26&lt;&gt;"",1-sfh!BD26,"")</f>
        <v>0.72432432432432425</v>
      </c>
      <c r="BE26" s="3">
        <f>IF(sfh!BE26&lt;&gt;"",1-sfh!BE26,"")</f>
        <v>0.72432432432432425</v>
      </c>
      <c r="BF26" s="3">
        <f>IF(sfh!BF26&lt;&gt;"",1-sfh!BF26,"")</f>
        <v>0.72432432432432425</v>
      </c>
      <c r="BG26" s="3">
        <f>IF(sfh!BG26&lt;&gt;"",1-sfh!BG26,"")</f>
        <v>0.72432432432432425</v>
      </c>
      <c r="BH26" s="3">
        <f>IF(sfh!BH26&lt;&gt;"",1-sfh!BH26,"")</f>
        <v>0.72432432432432425</v>
      </c>
      <c r="BI26" s="3">
        <f>IF(sfh!BI26&lt;&gt;"",1-sfh!BI26,"")</f>
        <v>0.72432432432432425</v>
      </c>
      <c r="BJ26" s="3">
        <f>IF(sfh!BJ26&lt;&gt;"",1-sfh!BJ26,"")</f>
        <v>0.72432432432432425</v>
      </c>
      <c r="BK26" s="3">
        <f>IF(sfh!BK26&lt;&gt;"",1-sfh!BK26,"")</f>
        <v>0.72432432432432425</v>
      </c>
    </row>
    <row r="27" spans="1:63" x14ac:dyDescent="0.25">
      <c r="A27" s="2" t="s">
        <v>28</v>
      </c>
      <c r="B27" t="s">
        <v>3</v>
      </c>
      <c r="C27" s="3">
        <f>IF(sfh!C27&lt;&gt;"",1-sfh!C27,"")</f>
        <v>0.31086232328422025</v>
      </c>
      <c r="D27" s="3">
        <f>IF(sfh!D27&lt;&gt;"",1-sfh!D27,"")</f>
        <v>0.31086232328422025</v>
      </c>
      <c r="E27" s="3">
        <f>IF(sfh!E27&lt;&gt;"",1-sfh!E27,"")</f>
        <v>0.31086232328422025</v>
      </c>
      <c r="F27" s="3">
        <f>IF(sfh!F27&lt;&gt;"",1-sfh!F27,"")</f>
        <v>0.31086232328422025</v>
      </c>
      <c r="G27" s="3">
        <f>IF(sfh!G27&lt;&gt;"",1-sfh!G27,"")</f>
        <v>0.31086232328422025</v>
      </c>
      <c r="H27" s="3">
        <f>IF(sfh!H27&lt;&gt;"",1-sfh!H27,"")</f>
        <v>0.31086232328422025</v>
      </c>
      <c r="I27" s="3">
        <f>IF(sfh!I27&lt;&gt;"",1-sfh!I27,"")</f>
        <v>0.31086232328422025</v>
      </c>
      <c r="J27" s="3">
        <f>IF(sfh!J27&lt;&gt;"",1-sfh!J27,"")</f>
        <v>0.31086232328422025</v>
      </c>
      <c r="K27" s="3">
        <f>IF(sfh!K27&lt;&gt;"",1-sfh!K27,"")</f>
        <v>0.31086232328422025</v>
      </c>
      <c r="L27" s="3">
        <f>IF(sfh!L27&lt;&gt;"",1-sfh!L27,"")</f>
        <v>0.31086232328422025</v>
      </c>
      <c r="M27" s="3">
        <f>IF(sfh!M27&lt;&gt;"",1-sfh!M27,"")</f>
        <v>0.31086232328422025</v>
      </c>
      <c r="N27" s="3">
        <f>IF(sfh!N27&lt;&gt;"",1-sfh!N27,"")</f>
        <v>0.31086232328422025</v>
      </c>
      <c r="O27" s="3">
        <f>IF(sfh!O27&lt;&gt;"",1-sfh!O27,"")</f>
        <v>0.30878608829322185</v>
      </c>
      <c r="P27" s="3">
        <f>IF(sfh!P27&lt;&gt;"",1-sfh!P27,"")</f>
        <v>0.30670489396536482</v>
      </c>
      <c r="Q27" s="3">
        <f>IF(sfh!Q27&lt;&gt;"",1-sfh!Q27,"")</f>
        <v>0.30462484239426424</v>
      </c>
      <c r="R27" s="3">
        <f>IF(sfh!R27&lt;&gt;"",1-sfh!R27,"")</f>
        <v>0.30254906220580779</v>
      </c>
      <c r="S27" s="3">
        <f>IF(sfh!S27&lt;&gt;"",1-sfh!S27,"")</f>
        <v>0.30046809389412821</v>
      </c>
      <c r="T27" s="3">
        <f>IF(sfh!T27&lt;&gt;"",1-sfh!T27,"")</f>
        <v>0.2983937054038388</v>
      </c>
      <c r="U27" s="3">
        <f>IF(sfh!U27&lt;&gt;"",1-sfh!U27,"")</f>
        <v>0.29631625068968881</v>
      </c>
      <c r="V27" s="3">
        <f>IF(sfh!V27&lt;&gt;"",1-sfh!V27,"")</f>
        <v>0.29423522319870554</v>
      </c>
      <c r="W27" s="3">
        <f>IF(sfh!W27&lt;&gt;"",1-sfh!W27,"")</f>
        <v>0.29215796369081037</v>
      </c>
      <c r="X27" s="3">
        <f>IF(sfh!X27&lt;&gt;"",1-sfh!X27,"")</f>
        <v>0.2921581259150805</v>
      </c>
      <c r="Y27" s="3">
        <f>IF(sfh!Y27&lt;&gt;"",1-sfh!Y27,"")</f>
        <v>0.2921581259150805</v>
      </c>
      <c r="Z27" s="3">
        <f>IF(sfh!Z27&lt;&gt;"",1-sfh!Z27,"")</f>
        <v>0.2921581259150805</v>
      </c>
      <c r="AA27" s="3">
        <f>IF(sfh!AA27&lt;&gt;"",1-sfh!AA27,"")</f>
        <v>0.2921581259150805</v>
      </c>
      <c r="AB27" s="3">
        <f>IF(sfh!AB27&lt;&gt;"",1-sfh!AB27,"")</f>
        <v>0.2921581259150805</v>
      </c>
      <c r="AC27" s="3">
        <f>IF(sfh!AC27&lt;&gt;"",1-sfh!AC27,"")</f>
        <v>0.2921581259150805</v>
      </c>
      <c r="AD27" s="3">
        <f>IF(sfh!AD27&lt;&gt;"",1-sfh!AD27,"")</f>
        <v>0.2921581259150805</v>
      </c>
      <c r="AE27" s="3">
        <f>IF(sfh!AE27&lt;&gt;"",1-sfh!AE27,"")</f>
        <v>0.2921581259150805</v>
      </c>
      <c r="AF27" s="3">
        <f>IF(sfh!AF27&lt;&gt;"",1-sfh!AF27,"")</f>
        <v>0.2921581259150805</v>
      </c>
      <c r="AG27" s="3">
        <f>IF(sfh!AG27&lt;&gt;"",1-sfh!AG27,"")</f>
        <v>0.2921581259150805</v>
      </c>
      <c r="AH27" s="3">
        <f>IF(sfh!AH27&lt;&gt;"",1-sfh!AH27,"")</f>
        <v>0.2921581259150805</v>
      </c>
      <c r="AI27" s="3">
        <f>IF(sfh!AI27&lt;&gt;"",1-sfh!AI27,"")</f>
        <v>0.2921581259150805</v>
      </c>
      <c r="AJ27" s="3">
        <f>IF(sfh!AJ27&lt;&gt;"",1-sfh!AJ27,"")</f>
        <v>0.2921581259150805</v>
      </c>
      <c r="AK27" s="3">
        <f>IF(sfh!AK27&lt;&gt;"",1-sfh!AK27,"")</f>
        <v>0.2921581259150805</v>
      </c>
      <c r="AL27" s="3">
        <f>IF(sfh!AL27&lt;&gt;"",1-sfh!AL27,"")</f>
        <v>0.2921581259150805</v>
      </c>
      <c r="AM27" s="3">
        <f>IF(sfh!AM27&lt;&gt;"",1-sfh!AM27,"")</f>
        <v>0.2921581259150805</v>
      </c>
      <c r="AN27" s="3">
        <f>IF(sfh!AN27&lt;&gt;"",1-sfh!AN27,"")</f>
        <v>0.2921581259150805</v>
      </c>
      <c r="AO27" s="3">
        <f>IF(sfh!AO27&lt;&gt;"",1-sfh!AO27,"")</f>
        <v>0.2921581259150805</v>
      </c>
      <c r="AP27" s="3">
        <f>IF(sfh!AP27&lt;&gt;"",1-sfh!AP27,"")</f>
        <v>0.2921581259150805</v>
      </c>
      <c r="AQ27" s="3">
        <f>IF(sfh!AQ27&lt;&gt;"",1-sfh!AQ27,"")</f>
        <v>0.2921581259150805</v>
      </c>
      <c r="AR27" s="3">
        <f>IF(sfh!AR27&lt;&gt;"",1-sfh!AR27,"")</f>
        <v>0.2921581259150805</v>
      </c>
      <c r="AS27" s="3">
        <f>IF(sfh!AS27&lt;&gt;"",1-sfh!AS27,"")</f>
        <v>0.2921581259150805</v>
      </c>
      <c r="AT27" s="3">
        <f>IF(sfh!AT27&lt;&gt;"",1-sfh!AT27,"")</f>
        <v>0.2921581259150805</v>
      </c>
      <c r="AU27" s="3">
        <f>IF(sfh!AU27&lt;&gt;"",1-sfh!AU27,"")</f>
        <v>0.2921581259150805</v>
      </c>
      <c r="AV27" s="3">
        <f>IF(sfh!AV27&lt;&gt;"",1-sfh!AV27,"")</f>
        <v>0.2921581259150805</v>
      </c>
      <c r="AW27" s="3">
        <f>IF(sfh!AW27&lt;&gt;"",1-sfh!AW27,"")</f>
        <v>0.2921581259150805</v>
      </c>
      <c r="AX27" s="3">
        <f>IF(sfh!AX27&lt;&gt;"",1-sfh!AX27,"")</f>
        <v>0.2921581259150805</v>
      </c>
      <c r="AY27" s="3">
        <f>IF(sfh!AY27&lt;&gt;"",1-sfh!AY27,"")</f>
        <v>0.2921581259150805</v>
      </c>
      <c r="AZ27" s="3">
        <f>IF(sfh!AZ27&lt;&gt;"",1-sfh!AZ27,"")</f>
        <v>0.2921581259150805</v>
      </c>
      <c r="BA27" s="3">
        <f>IF(sfh!BA27&lt;&gt;"",1-sfh!BA27,"")</f>
        <v>0.2921581259150805</v>
      </c>
      <c r="BB27" s="3">
        <f>IF(sfh!BB27&lt;&gt;"",1-sfh!BB27,"")</f>
        <v>0.2921581259150805</v>
      </c>
      <c r="BC27" s="3">
        <f>IF(sfh!BC27&lt;&gt;"",1-sfh!BC27,"")</f>
        <v>0.2921581259150805</v>
      </c>
      <c r="BD27" s="3">
        <f>IF(sfh!BD27&lt;&gt;"",1-sfh!BD27,"")</f>
        <v>0.2921581259150805</v>
      </c>
      <c r="BE27" s="3">
        <f>IF(sfh!BE27&lt;&gt;"",1-sfh!BE27,"")</f>
        <v>0.2921581259150805</v>
      </c>
      <c r="BF27" s="3">
        <f>IF(sfh!BF27&lt;&gt;"",1-sfh!BF27,"")</f>
        <v>0.2921581259150805</v>
      </c>
      <c r="BG27" s="3">
        <f>IF(sfh!BG27&lt;&gt;"",1-sfh!BG27,"")</f>
        <v>0.2921581259150805</v>
      </c>
      <c r="BH27" s="3">
        <f>IF(sfh!BH27&lt;&gt;"",1-sfh!BH27,"")</f>
        <v>0.2921581259150805</v>
      </c>
      <c r="BI27" s="3">
        <f>IF(sfh!BI27&lt;&gt;"",1-sfh!BI27,"")</f>
        <v>0.2921581259150805</v>
      </c>
      <c r="BJ27" s="3">
        <f>IF(sfh!BJ27&lt;&gt;"",1-sfh!BJ27,"")</f>
        <v>0.2921581259150805</v>
      </c>
      <c r="BK27" s="3">
        <f>IF(sfh!BK27&lt;&gt;"",1-sfh!BK27,"")</f>
        <v>0.2921581259150805</v>
      </c>
    </row>
    <row r="28" spans="1:63" x14ac:dyDescent="0.25">
      <c r="A28" s="2" t="s">
        <v>19</v>
      </c>
      <c r="B28" t="s">
        <v>3</v>
      </c>
      <c r="C28" s="3">
        <f>IF(sfh!C28&lt;&gt;"",1-sfh!C28,"")</f>
        <v>0.52395695120153318</v>
      </c>
      <c r="D28" s="3">
        <f>IF(sfh!D28&lt;&gt;"",1-sfh!D28,"")</f>
        <v>0.52395695120153318</v>
      </c>
      <c r="E28" s="3">
        <f>IF(sfh!E28&lt;&gt;"",1-sfh!E28,"")</f>
        <v>0.52395695120153318</v>
      </c>
      <c r="F28" s="3">
        <f>IF(sfh!F28&lt;&gt;"",1-sfh!F28,"")</f>
        <v>0.52395695120153318</v>
      </c>
      <c r="G28" s="3">
        <f>IF(sfh!G28&lt;&gt;"",1-sfh!G28,"")</f>
        <v>0.52395695120153318</v>
      </c>
      <c r="H28" s="3">
        <f>IF(sfh!H28&lt;&gt;"",1-sfh!H28,"")</f>
        <v>0.52395695120153318</v>
      </c>
      <c r="I28" s="3">
        <f>IF(sfh!I28&lt;&gt;"",1-sfh!I28,"")</f>
        <v>0.52395695120153318</v>
      </c>
      <c r="J28" s="3">
        <f>IF(sfh!J28&lt;&gt;"",1-sfh!J28,"")</f>
        <v>0.52395695120153318</v>
      </c>
      <c r="K28" s="3">
        <f>IF(sfh!K28&lt;&gt;"",1-sfh!K28,"")</f>
        <v>0.52395695120153318</v>
      </c>
      <c r="L28" s="3">
        <f>IF(sfh!L28&lt;&gt;"",1-sfh!L28,"")</f>
        <v>0.52395695120153318</v>
      </c>
      <c r="M28" s="3">
        <f>IF(sfh!M28&lt;&gt;"",1-sfh!M28,"")</f>
        <v>0.52395695120153318</v>
      </c>
      <c r="N28" s="3">
        <f>IF(sfh!N28&lt;&gt;"",1-sfh!N28,"")</f>
        <v>0.53812431898233792</v>
      </c>
      <c r="O28" s="3">
        <f>IF(sfh!O28&lt;&gt;"",1-sfh!O28,"")</f>
        <v>0.53859434033077291</v>
      </c>
      <c r="P28" s="3">
        <f>IF(sfh!P28&lt;&gt;"",1-sfh!P28,"")</f>
        <v>0.54690905488408958</v>
      </c>
      <c r="Q28" s="3">
        <f>IF(sfh!Q28&lt;&gt;"",1-sfh!Q28,"")</f>
        <v>0.56593035343035347</v>
      </c>
      <c r="R28" s="3">
        <f>IF(sfh!R28&lt;&gt;"",1-sfh!R28,"")</f>
        <v>0.57413158650207485</v>
      </c>
      <c r="S28" s="3">
        <f>IF(sfh!S28&lt;&gt;"",1-sfh!S28,"")</f>
        <v>0.57993281424962895</v>
      </c>
      <c r="T28" s="3">
        <f>IF(sfh!T28&lt;&gt;"",1-sfh!T28,"")</f>
        <v>0.57505924016352883</v>
      </c>
      <c r="U28" s="3">
        <f>IF(sfh!U28&lt;&gt;"",1-sfh!U28,"")</f>
        <v>0.57281452927327758</v>
      </c>
      <c r="V28" s="3">
        <f>IF(sfh!V28&lt;&gt;"",1-sfh!V28,"")</f>
        <v>0.58921766706733836</v>
      </c>
      <c r="W28" s="3">
        <f>IF(sfh!W28&lt;&gt;"",1-sfh!W28,"")</f>
        <v>0.59280965279487807</v>
      </c>
      <c r="X28" s="3">
        <f>IF(sfh!X28&lt;&gt;"",1-sfh!X28,"")</f>
        <v>0.58412976338124079</v>
      </c>
      <c r="Y28" s="3">
        <f>IF(sfh!Y28&lt;&gt;"",1-sfh!Y28,"")</f>
        <v>0.58846387370977538</v>
      </c>
      <c r="Z28" s="3">
        <f>IF(sfh!Z28&lt;&gt;"",1-sfh!Z28,"")</f>
        <v>0.5833153075203692</v>
      </c>
      <c r="AA28" s="3">
        <f>IF(sfh!AA28&lt;&gt;"",1-sfh!AA28,"")</f>
        <v>0.58691069375239557</v>
      </c>
      <c r="AB28" s="3">
        <f>IF(sfh!AB28&lt;&gt;"",1-sfh!AB28,"")</f>
        <v>0.58691069375239557</v>
      </c>
      <c r="AC28" s="3">
        <f>IF(sfh!AC28&lt;&gt;"",1-sfh!AC28,"")</f>
        <v>0.58691069375239557</v>
      </c>
      <c r="AD28" s="3">
        <f>IF(sfh!AD28&lt;&gt;"",1-sfh!AD28,"")</f>
        <v>0.58691069375239557</v>
      </c>
      <c r="AE28" s="3">
        <f>IF(sfh!AE28&lt;&gt;"",1-sfh!AE28,"")</f>
        <v>0.58691069375239557</v>
      </c>
      <c r="AF28" s="3">
        <f>IF(sfh!AF28&lt;&gt;"",1-sfh!AF28,"")</f>
        <v>0.58691069375239557</v>
      </c>
      <c r="AG28" s="3">
        <f>IF(sfh!AG28&lt;&gt;"",1-sfh!AG28,"")</f>
        <v>0.58691069375239557</v>
      </c>
      <c r="AH28" s="3">
        <f>IF(sfh!AH28&lt;&gt;"",1-sfh!AH28,"")</f>
        <v>0.58691069375239557</v>
      </c>
      <c r="AI28" s="3">
        <f>IF(sfh!AI28&lt;&gt;"",1-sfh!AI28,"")</f>
        <v>0.58691069375239557</v>
      </c>
      <c r="AJ28" s="3">
        <f>IF(sfh!AJ28&lt;&gt;"",1-sfh!AJ28,"")</f>
        <v>0.58691069375239557</v>
      </c>
      <c r="AK28" s="3">
        <f>IF(sfh!AK28&lt;&gt;"",1-sfh!AK28,"")</f>
        <v>0.58691069375239557</v>
      </c>
      <c r="AL28" s="3">
        <f>IF(sfh!AL28&lt;&gt;"",1-sfh!AL28,"")</f>
        <v>0.58691069375239557</v>
      </c>
      <c r="AM28" s="3">
        <f>IF(sfh!AM28&lt;&gt;"",1-sfh!AM28,"")</f>
        <v>0.58691069375239557</v>
      </c>
      <c r="AN28" s="3">
        <f>IF(sfh!AN28&lt;&gt;"",1-sfh!AN28,"")</f>
        <v>0.58691069375239557</v>
      </c>
      <c r="AO28" s="3">
        <f>IF(sfh!AO28&lt;&gt;"",1-sfh!AO28,"")</f>
        <v>0.58691069375239557</v>
      </c>
      <c r="AP28" s="3">
        <f>IF(sfh!AP28&lt;&gt;"",1-sfh!AP28,"")</f>
        <v>0.58691069375239557</v>
      </c>
      <c r="AQ28" s="3">
        <f>IF(sfh!AQ28&lt;&gt;"",1-sfh!AQ28,"")</f>
        <v>0.58691069375239557</v>
      </c>
      <c r="AR28" s="3">
        <f>IF(sfh!AR28&lt;&gt;"",1-sfh!AR28,"")</f>
        <v>0.58691069375239557</v>
      </c>
      <c r="AS28" s="3">
        <f>IF(sfh!AS28&lt;&gt;"",1-sfh!AS28,"")</f>
        <v>0.58691069375239557</v>
      </c>
      <c r="AT28" s="3">
        <f>IF(sfh!AT28&lt;&gt;"",1-sfh!AT28,"")</f>
        <v>0.58691069375239557</v>
      </c>
      <c r="AU28" s="3">
        <f>IF(sfh!AU28&lt;&gt;"",1-sfh!AU28,"")</f>
        <v>0.58691069375239557</v>
      </c>
      <c r="AV28" s="3">
        <f>IF(sfh!AV28&lt;&gt;"",1-sfh!AV28,"")</f>
        <v>0.58691069375239557</v>
      </c>
      <c r="AW28" s="3">
        <f>IF(sfh!AW28&lt;&gt;"",1-sfh!AW28,"")</f>
        <v>0.58691069375239557</v>
      </c>
      <c r="AX28" s="3">
        <f>IF(sfh!AX28&lt;&gt;"",1-sfh!AX28,"")</f>
        <v>0.58691069375239557</v>
      </c>
      <c r="AY28" s="3">
        <f>IF(sfh!AY28&lt;&gt;"",1-sfh!AY28,"")</f>
        <v>0.58691069375239557</v>
      </c>
      <c r="AZ28" s="3">
        <f>IF(sfh!AZ28&lt;&gt;"",1-sfh!AZ28,"")</f>
        <v>0.58691069375239557</v>
      </c>
      <c r="BA28" s="3">
        <f>IF(sfh!BA28&lt;&gt;"",1-sfh!BA28,"")</f>
        <v>0.58691069375239557</v>
      </c>
      <c r="BB28" s="3">
        <f>IF(sfh!BB28&lt;&gt;"",1-sfh!BB28,"")</f>
        <v>0.58691069375239557</v>
      </c>
      <c r="BC28" s="3">
        <f>IF(sfh!BC28&lt;&gt;"",1-sfh!BC28,"")</f>
        <v>0.58691069375239557</v>
      </c>
      <c r="BD28" s="3">
        <f>IF(sfh!BD28&lt;&gt;"",1-sfh!BD28,"")</f>
        <v>0.58691069375239557</v>
      </c>
      <c r="BE28" s="3">
        <f>IF(sfh!BE28&lt;&gt;"",1-sfh!BE28,"")</f>
        <v>0.58691069375239557</v>
      </c>
      <c r="BF28" s="3">
        <f>IF(sfh!BF28&lt;&gt;"",1-sfh!BF28,"")</f>
        <v>0.58691069375239557</v>
      </c>
      <c r="BG28" s="3">
        <f>IF(sfh!BG28&lt;&gt;"",1-sfh!BG28,"")</f>
        <v>0.58691069375239557</v>
      </c>
      <c r="BH28" s="3">
        <f>IF(sfh!BH28&lt;&gt;"",1-sfh!BH28,"")</f>
        <v>0.58691069375239557</v>
      </c>
      <c r="BI28" s="3">
        <f>IF(sfh!BI28&lt;&gt;"",1-sfh!BI28,"")</f>
        <v>0.58691069375239557</v>
      </c>
      <c r="BJ28" s="3">
        <f>IF(sfh!BJ28&lt;&gt;"",1-sfh!BJ28,"")</f>
        <v>0.58691069375239557</v>
      </c>
      <c r="BK28" s="3">
        <f>IF(sfh!BK28&lt;&gt;"",1-sfh!BK28,"")</f>
        <v>0.58691069375239557</v>
      </c>
    </row>
    <row r="29" spans="1:63" x14ac:dyDescent="0.25">
      <c r="A29" s="2" t="s">
        <v>4</v>
      </c>
      <c r="B29" t="s">
        <v>3</v>
      </c>
      <c r="C29" s="3">
        <f>IF(sfh!C29&lt;&gt;"",1-sfh!C29,"")</f>
        <v>0.87250872097196375</v>
      </c>
      <c r="D29" s="3">
        <f>IF(sfh!D29&lt;&gt;"",1-sfh!D29,"")</f>
        <v>0.87250872097196375</v>
      </c>
      <c r="E29" s="3">
        <f>IF(sfh!E29&lt;&gt;"",1-sfh!E29,"")</f>
        <v>0.87250872097196375</v>
      </c>
      <c r="F29" s="3">
        <f>IF(sfh!F29&lt;&gt;"",1-sfh!F29,"")</f>
        <v>0.87250872097196375</v>
      </c>
      <c r="G29" s="3">
        <f>IF(sfh!G29&lt;&gt;"",1-sfh!G29,"")</f>
        <v>0.87250872097196375</v>
      </c>
      <c r="H29" s="3">
        <f>IF(sfh!H29&lt;&gt;"",1-sfh!H29,"")</f>
        <v>0.87250872097196375</v>
      </c>
      <c r="I29" s="3">
        <f>IF(sfh!I29&lt;&gt;"",1-sfh!I29,"")</f>
        <v>0.87250872097196375</v>
      </c>
      <c r="J29" s="3">
        <f>IF(sfh!J29&lt;&gt;"",1-sfh!J29,"")</f>
        <v>0.87250872097196375</v>
      </c>
      <c r="K29" s="3">
        <f>IF(sfh!K29&lt;&gt;"",1-sfh!K29,"")</f>
        <v>0.87250872097196375</v>
      </c>
      <c r="L29" s="3">
        <f>IF(sfh!L29&lt;&gt;"",1-sfh!L29,"")</f>
        <v>0.87250872097196375</v>
      </c>
      <c r="M29" s="3">
        <f>IF(sfh!M29&lt;&gt;"",1-sfh!M29,"")</f>
        <v>0.87250872097196375</v>
      </c>
      <c r="N29" s="3">
        <f>IF(sfh!N29&lt;&gt;"",1-sfh!N29,"")</f>
        <v>0.87250872097196375</v>
      </c>
      <c r="O29" s="3">
        <f>IF(sfh!O29&lt;&gt;"",1-sfh!O29,"")</f>
        <v>0.87250660672804736</v>
      </c>
      <c r="P29" s="3">
        <f>IF(sfh!P29&lt;&gt;"",1-sfh!P29,"")</f>
        <v>0.87250848446405505</v>
      </c>
      <c r="Q29" s="3">
        <f>IF(sfh!Q29&lt;&gt;"",1-sfh!Q29,"")</f>
        <v>0.87250568808992812</v>
      </c>
      <c r="R29" s="3">
        <f>IF(sfh!R29&lt;&gt;"",1-sfh!R29,"")</f>
        <v>0.87250817084287524</v>
      </c>
      <c r="S29" s="3">
        <f>IF(sfh!S29&lt;&gt;"",1-sfh!S29,"")</f>
        <v>0.87250730043328828</v>
      </c>
      <c r="T29" s="3">
        <f>IF(sfh!T29&lt;&gt;"",1-sfh!T29,"")</f>
        <v>0.87250851479739477</v>
      </c>
      <c r="U29" s="3">
        <f>IF(sfh!U29&lt;&gt;"",1-sfh!U29,"")</f>
        <v>0.87250691619544174</v>
      </c>
      <c r="V29" s="3">
        <f>IF(sfh!V29&lt;&gt;"",1-sfh!V29,"")</f>
        <v>0.8725064397002309</v>
      </c>
      <c r="W29" s="3">
        <f>IF(sfh!W29&lt;&gt;"",1-sfh!W29,"")</f>
        <v>0.87250797980503392</v>
      </c>
      <c r="X29" s="3">
        <f>IF(sfh!X29&lt;&gt;"",1-sfh!X29,"")</f>
        <v>0.87250566591394374</v>
      </c>
      <c r="Y29" s="3">
        <f>IF(sfh!Y29&lt;&gt;"",1-sfh!Y29,"")</f>
        <v>0.87250625699133277</v>
      </c>
      <c r="Z29" s="3">
        <f>IF(sfh!Z29&lt;&gt;"",1-sfh!Z29,"")</f>
        <v>0.87250835861855713</v>
      </c>
      <c r="AA29" s="3">
        <f>IF(sfh!AA29&lt;&gt;"",1-sfh!AA29,"")</f>
        <v>0.87250785793461594</v>
      </c>
      <c r="AB29" s="3">
        <f>IF(sfh!AB29&lt;&gt;"",1-sfh!AB29,"")</f>
        <v>0.87250785793461594</v>
      </c>
      <c r="AC29" s="3">
        <f>IF(sfh!AC29&lt;&gt;"",1-sfh!AC29,"")</f>
        <v>0.87250785793461594</v>
      </c>
      <c r="AD29" s="3">
        <f>IF(sfh!AD29&lt;&gt;"",1-sfh!AD29,"")</f>
        <v>0.87250785793461594</v>
      </c>
      <c r="AE29" s="3">
        <f>IF(sfh!AE29&lt;&gt;"",1-sfh!AE29,"")</f>
        <v>0.87250785793461594</v>
      </c>
      <c r="AF29" s="3">
        <f>IF(sfh!AF29&lt;&gt;"",1-sfh!AF29,"")</f>
        <v>0.87250785793461594</v>
      </c>
      <c r="AG29" s="3">
        <f>IF(sfh!AG29&lt;&gt;"",1-sfh!AG29,"")</f>
        <v>0.87250785793461594</v>
      </c>
      <c r="AH29" s="3">
        <f>IF(sfh!AH29&lt;&gt;"",1-sfh!AH29,"")</f>
        <v>0.87250785793461594</v>
      </c>
      <c r="AI29" s="3">
        <f>IF(sfh!AI29&lt;&gt;"",1-sfh!AI29,"")</f>
        <v>0.87250785793461594</v>
      </c>
      <c r="AJ29" s="3">
        <f>IF(sfh!AJ29&lt;&gt;"",1-sfh!AJ29,"")</f>
        <v>0.87250785793461594</v>
      </c>
      <c r="AK29" s="3">
        <f>IF(sfh!AK29&lt;&gt;"",1-sfh!AK29,"")</f>
        <v>0.87250785793461594</v>
      </c>
      <c r="AL29" s="3">
        <f>IF(sfh!AL29&lt;&gt;"",1-sfh!AL29,"")</f>
        <v>0.87250785793461594</v>
      </c>
      <c r="AM29" s="3">
        <f>IF(sfh!AM29&lt;&gt;"",1-sfh!AM29,"")</f>
        <v>0.87250785793461594</v>
      </c>
      <c r="AN29" s="3">
        <f>IF(sfh!AN29&lt;&gt;"",1-sfh!AN29,"")</f>
        <v>0.87250785793461594</v>
      </c>
      <c r="AO29" s="3">
        <f>IF(sfh!AO29&lt;&gt;"",1-sfh!AO29,"")</f>
        <v>0.87250785793461594</v>
      </c>
      <c r="AP29" s="3">
        <f>IF(sfh!AP29&lt;&gt;"",1-sfh!AP29,"")</f>
        <v>0.87250785793461594</v>
      </c>
      <c r="AQ29" s="3">
        <f>IF(sfh!AQ29&lt;&gt;"",1-sfh!AQ29,"")</f>
        <v>0.87250785793461594</v>
      </c>
      <c r="AR29" s="3">
        <f>IF(sfh!AR29&lt;&gt;"",1-sfh!AR29,"")</f>
        <v>0.87250785793461594</v>
      </c>
      <c r="AS29" s="3">
        <f>IF(sfh!AS29&lt;&gt;"",1-sfh!AS29,"")</f>
        <v>0.87250785793461594</v>
      </c>
      <c r="AT29" s="3">
        <f>IF(sfh!AT29&lt;&gt;"",1-sfh!AT29,"")</f>
        <v>0.87250785793461594</v>
      </c>
      <c r="AU29" s="3">
        <f>IF(sfh!AU29&lt;&gt;"",1-sfh!AU29,"")</f>
        <v>0.87250785793461594</v>
      </c>
      <c r="AV29" s="3">
        <f>IF(sfh!AV29&lt;&gt;"",1-sfh!AV29,"")</f>
        <v>0.87250785793461594</v>
      </c>
      <c r="AW29" s="3">
        <f>IF(sfh!AW29&lt;&gt;"",1-sfh!AW29,"")</f>
        <v>0.87250785793461594</v>
      </c>
      <c r="AX29" s="3">
        <f>IF(sfh!AX29&lt;&gt;"",1-sfh!AX29,"")</f>
        <v>0.87250785793461594</v>
      </c>
      <c r="AY29" s="3">
        <f>IF(sfh!AY29&lt;&gt;"",1-sfh!AY29,"")</f>
        <v>0.87250785793461594</v>
      </c>
      <c r="AZ29" s="3">
        <f>IF(sfh!AZ29&lt;&gt;"",1-sfh!AZ29,"")</f>
        <v>0.87250785793461594</v>
      </c>
      <c r="BA29" s="3">
        <f>IF(sfh!BA29&lt;&gt;"",1-sfh!BA29,"")</f>
        <v>0.87250785793461594</v>
      </c>
      <c r="BB29" s="3">
        <f>IF(sfh!BB29&lt;&gt;"",1-sfh!BB29,"")</f>
        <v>0.87250785793461594</v>
      </c>
      <c r="BC29" s="3">
        <f>IF(sfh!BC29&lt;&gt;"",1-sfh!BC29,"")</f>
        <v>0.87250785793461594</v>
      </c>
      <c r="BD29" s="3">
        <f>IF(sfh!BD29&lt;&gt;"",1-sfh!BD29,"")</f>
        <v>0.87250785793461594</v>
      </c>
      <c r="BE29" s="3">
        <f>IF(sfh!BE29&lt;&gt;"",1-sfh!BE29,"")</f>
        <v>0.87250785793461594</v>
      </c>
      <c r="BF29" s="3">
        <f>IF(sfh!BF29&lt;&gt;"",1-sfh!BF29,"")</f>
        <v>0.87250785793461594</v>
      </c>
      <c r="BG29" s="3">
        <f>IF(sfh!BG29&lt;&gt;"",1-sfh!BG29,"")</f>
        <v>0.87250785793461594</v>
      </c>
      <c r="BH29" s="3">
        <f>IF(sfh!BH29&lt;&gt;"",1-sfh!BH29,"")</f>
        <v>0.87250785793461594</v>
      </c>
      <c r="BI29" s="3">
        <f>IF(sfh!BI29&lt;&gt;"",1-sfh!BI29,"")</f>
        <v>0.87250785793461594</v>
      </c>
      <c r="BJ29" s="3">
        <f>IF(sfh!BJ29&lt;&gt;"",1-sfh!BJ29,"")</f>
        <v>0.87250785793461594</v>
      </c>
      <c r="BK29" s="3">
        <f>IF(sfh!BK29&lt;&gt;"",1-sfh!BK29,"")</f>
        <v>0.87250785793461594</v>
      </c>
    </row>
    <row r="30" spans="1:63" x14ac:dyDescent="0.25">
      <c r="A30" s="2" t="s">
        <v>31</v>
      </c>
      <c r="B30" t="s">
        <v>3</v>
      </c>
      <c r="C30" s="3">
        <f>IF(sfh!C30&lt;&gt;"",1-sfh!C30,"")</f>
        <v>0.61860108122538882</v>
      </c>
      <c r="D30" s="3">
        <f>IF(sfh!D30&lt;&gt;"",1-sfh!D30,"")</f>
        <v>0.61860108122538882</v>
      </c>
      <c r="E30" s="3">
        <f>IF(sfh!E30&lt;&gt;"",1-sfh!E30,"")</f>
        <v>0.61860108122538882</v>
      </c>
      <c r="F30" s="3">
        <f>IF(sfh!F30&lt;&gt;"",1-sfh!F30,"")</f>
        <v>0.61860108122538882</v>
      </c>
      <c r="G30" s="3">
        <f>IF(sfh!G30&lt;&gt;"",1-sfh!G30,"")</f>
        <v>0.61860108122538882</v>
      </c>
      <c r="H30" s="3">
        <f>IF(sfh!H30&lt;&gt;"",1-sfh!H30,"")</f>
        <v>0.61860108122538882</v>
      </c>
      <c r="I30" s="3">
        <f>IF(sfh!I30&lt;&gt;"",1-sfh!I30,"")</f>
        <v>0.61860108122538882</v>
      </c>
      <c r="J30" s="3">
        <f>IF(sfh!J30&lt;&gt;"",1-sfh!J30,"")</f>
        <v>0.61860108122538882</v>
      </c>
      <c r="K30" s="3">
        <f>IF(sfh!K30&lt;&gt;"",1-sfh!K30,"")</f>
        <v>0.61860108122538882</v>
      </c>
      <c r="L30" s="3">
        <f>IF(sfh!L30&lt;&gt;"",1-sfh!L30,"")</f>
        <v>0.61860108122538882</v>
      </c>
      <c r="M30" s="3">
        <f>IF(sfh!M30&lt;&gt;"",1-sfh!M30,"")</f>
        <v>0.61860108122538882</v>
      </c>
      <c r="N30" s="3">
        <f>IF(sfh!N30&lt;&gt;"",1-sfh!N30,"")</f>
        <v>0.62086065164575499</v>
      </c>
      <c r="O30" s="3">
        <f>IF(sfh!O30&lt;&gt;"",1-sfh!O30,"")</f>
        <v>0.62386494017374206</v>
      </c>
      <c r="P30" s="3">
        <f>IF(sfh!P30&lt;&gt;"",1-sfh!P30,"")</f>
        <v>0.63664646595586083</v>
      </c>
      <c r="Q30" s="3">
        <f>IF(sfh!Q30&lt;&gt;"",1-sfh!Q30,"")</f>
        <v>0.63971235691223949</v>
      </c>
      <c r="R30" s="3">
        <f>IF(sfh!R30&lt;&gt;"",1-sfh!R30,"")</f>
        <v>0.64950945133354432</v>
      </c>
      <c r="S30" s="3">
        <f>IF(sfh!S30&lt;&gt;"",1-sfh!S30,"")</f>
        <v>0.6566887044591363</v>
      </c>
      <c r="T30" s="3">
        <f>IF(sfh!T30&lt;&gt;"",1-sfh!T30,"")</f>
        <v>0.65863420328524969</v>
      </c>
      <c r="U30" s="3">
        <f>IF(sfh!U30&lt;&gt;"",1-sfh!U30,"")</f>
        <v>0.65326164481264049</v>
      </c>
      <c r="V30" s="3">
        <f>IF(sfh!V30&lt;&gt;"",1-sfh!V30,"")</f>
        <v>0.64014934728694839</v>
      </c>
      <c r="W30" s="3">
        <f>IF(sfh!W30&lt;&gt;"",1-sfh!W30,"")</f>
        <v>0.63612339553446229</v>
      </c>
      <c r="X30" s="3">
        <f>IF(sfh!X30&lt;&gt;"",1-sfh!X30,"")</f>
        <v>0.6428038180557778</v>
      </c>
      <c r="Y30" s="3">
        <f>IF(sfh!Y30&lt;&gt;"",1-sfh!Y30,"")</f>
        <v>0.64342292865818229</v>
      </c>
      <c r="Z30" s="3">
        <f>IF(sfh!Z30&lt;&gt;"",1-sfh!Z30,"")</f>
        <v>0.63336111689935404</v>
      </c>
      <c r="AA30" s="3">
        <f>IF(sfh!AA30&lt;&gt;"",1-sfh!AA30,"")</f>
        <v>0.6330275229357798</v>
      </c>
      <c r="AB30" s="3">
        <f>IF(sfh!AB30&lt;&gt;"",1-sfh!AB30,"")</f>
        <v>0.6330275229357798</v>
      </c>
      <c r="AC30" s="3">
        <f>IF(sfh!AC30&lt;&gt;"",1-sfh!AC30,"")</f>
        <v>0.6330275229357798</v>
      </c>
      <c r="AD30" s="3">
        <f>IF(sfh!AD30&lt;&gt;"",1-sfh!AD30,"")</f>
        <v>0.6330275229357798</v>
      </c>
      <c r="AE30" s="3">
        <f>IF(sfh!AE30&lt;&gt;"",1-sfh!AE30,"")</f>
        <v>0.6330275229357798</v>
      </c>
      <c r="AF30" s="3">
        <f>IF(sfh!AF30&lt;&gt;"",1-sfh!AF30,"")</f>
        <v>0.6330275229357798</v>
      </c>
      <c r="AG30" s="3">
        <f>IF(sfh!AG30&lt;&gt;"",1-sfh!AG30,"")</f>
        <v>0.6330275229357798</v>
      </c>
      <c r="AH30" s="3">
        <f>IF(sfh!AH30&lt;&gt;"",1-sfh!AH30,"")</f>
        <v>0.6330275229357798</v>
      </c>
      <c r="AI30" s="3">
        <f>IF(sfh!AI30&lt;&gt;"",1-sfh!AI30,"")</f>
        <v>0.6330275229357798</v>
      </c>
      <c r="AJ30" s="3">
        <f>IF(sfh!AJ30&lt;&gt;"",1-sfh!AJ30,"")</f>
        <v>0.6330275229357798</v>
      </c>
      <c r="AK30" s="3">
        <f>IF(sfh!AK30&lt;&gt;"",1-sfh!AK30,"")</f>
        <v>0.6330275229357798</v>
      </c>
      <c r="AL30" s="3">
        <f>IF(sfh!AL30&lt;&gt;"",1-sfh!AL30,"")</f>
        <v>0.6330275229357798</v>
      </c>
      <c r="AM30" s="3">
        <f>IF(sfh!AM30&lt;&gt;"",1-sfh!AM30,"")</f>
        <v>0.6330275229357798</v>
      </c>
      <c r="AN30" s="3">
        <f>IF(sfh!AN30&lt;&gt;"",1-sfh!AN30,"")</f>
        <v>0.6330275229357798</v>
      </c>
      <c r="AO30" s="3">
        <f>IF(sfh!AO30&lt;&gt;"",1-sfh!AO30,"")</f>
        <v>0.6330275229357798</v>
      </c>
      <c r="AP30" s="3">
        <f>IF(sfh!AP30&lt;&gt;"",1-sfh!AP30,"")</f>
        <v>0.6330275229357798</v>
      </c>
      <c r="AQ30" s="3">
        <f>IF(sfh!AQ30&lt;&gt;"",1-sfh!AQ30,"")</f>
        <v>0.6330275229357798</v>
      </c>
      <c r="AR30" s="3">
        <f>IF(sfh!AR30&lt;&gt;"",1-sfh!AR30,"")</f>
        <v>0.6330275229357798</v>
      </c>
      <c r="AS30" s="3">
        <f>IF(sfh!AS30&lt;&gt;"",1-sfh!AS30,"")</f>
        <v>0.6330275229357798</v>
      </c>
      <c r="AT30" s="3">
        <f>IF(sfh!AT30&lt;&gt;"",1-sfh!AT30,"")</f>
        <v>0.6330275229357798</v>
      </c>
      <c r="AU30" s="3">
        <f>IF(sfh!AU30&lt;&gt;"",1-sfh!AU30,"")</f>
        <v>0.6330275229357798</v>
      </c>
      <c r="AV30" s="3">
        <f>IF(sfh!AV30&lt;&gt;"",1-sfh!AV30,"")</f>
        <v>0.6330275229357798</v>
      </c>
      <c r="AW30" s="3">
        <f>IF(sfh!AW30&lt;&gt;"",1-sfh!AW30,"")</f>
        <v>0.6330275229357798</v>
      </c>
      <c r="AX30" s="3">
        <f>IF(sfh!AX30&lt;&gt;"",1-sfh!AX30,"")</f>
        <v>0.6330275229357798</v>
      </c>
      <c r="AY30" s="3">
        <f>IF(sfh!AY30&lt;&gt;"",1-sfh!AY30,"")</f>
        <v>0.6330275229357798</v>
      </c>
      <c r="AZ30" s="3">
        <f>IF(sfh!AZ30&lt;&gt;"",1-sfh!AZ30,"")</f>
        <v>0.6330275229357798</v>
      </c>
      <c r="BA30" s="3">
        <f>IF(sfh!BA30&lt;&gt;"",1-sfh!BA30,"")</f>
        <v>0.6330275229357798</v>
      </c>
      <c r="BB30" s="3">
        <f>IF(sfh!BB30&lt;&gt;"",1-sfh!BB30,"")</f>
        <v>0.6330275229357798</v>
      </c>
      <c r="BC30" s="3">
        <f>IF(sfh!BC30&lt;&gt;"",1-sfh!BC30,"")</f>
        <v>0.6330275229357798</v>
      </c>
      <c r="BD30" s="3">
        <f>IF(sfh!BD30&lt;&gt;"",1-sfh!BD30,"")</f>
        <v>0.6330275229357798</v>
      </c>
      <c r="BE30" s="3">
        <f>IF(sfh!BE30&lt;&gt;"",1-sfh!BE30,"")</f>
        <v>0.6330275229357798</v>
      </c>
      <c r="BF30" s="3">
        <f>IF(sfh!BF30&lt;&gt;"",1-sfh!BF30,"")</f>
        <v>0.6330275229357798</v>
      </c>
      <c r="BG30" s="3">
        <f>IF(sfh!BG30&lt;&gt;"",1-sfh!BG30,"")</f>
        <v>0.6330275229357798</v>
      </c>
      <c r="BH30" s="3">
        <f>IF(sfh!BH30&lt;&gt;"",1-sfh!BH30,"")</f>
        <v>0.6330275229357798</v>
      </c>
      <c r="BI30" s="3">
        <f>IF(sfh!BI30&lt;&gt;"",1-sfh!BI30,"")</f>
        <v>0.6330275229357798</v>
      </c>
      <c r="BJ30" s="3">
        <f>IF(sfh!BJ30&lt;&gt;"",1-sfh!BJ30,"")</f>
        <v>0.6330275229357798</v>
      </c>
      <c r="BK30" s="3">
        <f>IF(sfh!BK30&lt;&gt;"",1-sfh!BK30,"")</f>
        <v>0.6330275229357798</v>
      </c>
    </row>
  </sheetData>
  <autoFilter ref="A1:AB1" xr:uid="{B364BB63-7C7F-4354-88BD-334F6EB6723E}">
    <sortState xmlns:xlrd2="http://schemas.microsoft.com/office/spreadsheetml/2017/richdata2" ref="A2:AB29">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543B-6B9A-4353-996A-074FECE938F3}">
  <dimension ref="A1:BK30"/>
  <sheetViews>
    <sheetView workbookViewId="0">
      <selection activeCell="AB7" sqref="AB7"/>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0.12551484933882506</v>
      </c>
      <c r="D2" s="3">
        <f t="shared" si="1"/>
        <v>0.12551484933882506</v>
      </c>
      <c r="E2" s="3">
        <f t="shared" si="1"/>
        <v>0.12551484933882506</v>
      </c>
      <c r="F2" s="3">
        <f t="shared" si="1"/>
        <v>0.12551484933882506</v>
      </c>
      <c r="G2" s="3">
        <f t="shared" si="1"/>
        <v>0.12551484933882506</v>
      </c>
      <c r="H2" s="3">
        <f t="shared" si="1"/>
        <v>0.12551484933882506</v>
      </c>
      <c r="I2" s="3">
        <f t="shared" si="1"/>
        <v>0.12551484933882506</v>
      </c>
      <c r="J2" s="3">
        <f t="shared" si="1"/>
        <v>0.12551484933882506</v>
      </c>
      <c r="K2" s="3">
        <f t="shared" si="1"/>
        <v>0.12551484933882506</v>
      </c>
      <c r="L2" s="3">
        <f t="shared" si="1"/>
        <v>0.12551484933882506</v>
      </c>
      <c r="M2" s="3">
        <f t="shared" si="1"/>
        <v>0.12551484933882506</v>
      </c>
      <c r="N2" s="3">
        <f t="shared" si="1"/>
        <v>0.12551484933882506</v>
      </c>
      <c r="O2" s="3">
        <f t="shared" si="1"/>
        <v>0.12551484933882506</v>
      </c>
      <c r="P2" s="3">
        <f t="shared" si="1"/>
        <v>0.12551484933882506</v>
      </c>
      <c r="Q2" s="3">
        <f t="shared" si="1"/>
        <v>0.12551484933882506</v>
      </c>
      <c r="R2" s="3">
        <f t="shared" si="1"/>
        <v>0.12551484933882506</v>
      </c>
      <c r="S2" s="3">
        <f t="shared" ref="S2:AA17" si="2">$AB2</f>
        <v>0.12551484933882506</v>
      </c>
      <c r="T2" s="3">
        <f t="shared" si="2"/>
        <v>0.12551484933882506</v>
      </c>
      <c r="U2" s="3">
        <f t="shared" si="2"/>
        <v>0.12551484933882506</v>
      </c>
      <c r="V2" s="3">
        <f t="shared" si="2"/>
        <v>0.12551484933882506</v>
      </c>
      <c r="W2" s="3">
        <f t="shared" si="2"/>
        <v>0.12551484933882506</v>
      </c>
      <c r="X2" s="3">
        <f t="shared" si="2"/>
        <v>0.12551484933882506</v>
      </c>
      <c r="Y2" s="3">
        <f t="shared" si="2"/>
        <v>0.12551484933882506</v>
      </c>
      <c r="Z2" s="3">
        <f t="shared" si="2"/>
        <v>0.12551484933882506</v>
      </c>
      <c r="AA2" s="3">
        <f>$AB2</f>
        <v>0.12551484933882506</v>
      </c>
      <c r="AB2" s="9">
        <f>VLOOKUP($A2,Table2[[#All],[Country ]:[Checksumtotal non-res % ]],MATCH("share of retail-trade",'_non-residential floorarea calc'!$A$3:$T$3,0),FALSE)</f>
        <v>0.12551484933882506</v>
      </c>
      <c r="AC2" s="3">
        <f t="shared" ref="AC2:AR30" si="3">$AB2</f>
        <v>0.12551484933882506</v>
      </c>
      <c r="AD2" s="3">
        <f t="shared" si="3"/>
        <v>0.12551484933882506</v>
      </c>
      <c r="AE2" s="3">
        <f t="shared" si="3"/>
        <v>0.12551484933882506</v>
      </c>
      <c r="AF2" s="3">
        <f t="shared" si="3"/>
        <v>0.12551484933882506</v>
      </c>
      <c r="AG2" s="3">
        <f t="shared" si="3"/>
        <v>0.12551484933882506</v>
      </c>
      <c r="AH2" s="3">
        <f t="shared" si="3"/>
        <v>0.12551484933882506</v>
      </c>
      <c r="AI2" s="3">
        <f t="shared" si="3"/>
        <v>0.12551484933882506</v>
      </c>
      <c r="AJ2" s="3">
        <f t="shared" si="3"/>
        <v>0.12551484933882506</v>
      </c>
      <c r="AK2" s="3">
        <f t="shared" si="3"/>
        <v>0.12551484933882506</v>
      </c>
      <c r="AL2" s="3">
        <f t="shared" si="3"/>
        <v>0.12551484933882506</v>
      </c>
      <c r="AM2" s="3">
        <f t="shared" si="3"/>
        <v>0.12551484933882506</v>
      </c>
      <c r="AN2" s="3">
        <f t="shared" si="3"/>
        <v>0.12551484933882506</v>
      </c>
      <c r="AO2" s="3">
        <f t="shared" si="3"/>
        <v>0.12551484933882506</v>
      </c>
      <c r="AP2" s="3">
        <f t="shared" si="3"/>
        <v>0.12551484933882506</v>
      </c>
      <c r="AQ2" s="3">
        <f t="shared" si="3"/>
        <v>0.12551484933882506</v>
      </c>
      <c r="AR2" s="3">
        <f t="shared" si="3"/>
        <v>0.12551484933882506</v>
      </c>
      <c r="AS2" s="3">
        <f t="shared" ref="AD2:BK9" si="4">$AB2</f>
        <v>0.12551484933882506</v>
      </c>
      <c r="AT2" s="3">
        <f t="shared" si="4"/>
        <v>0.12551484933882506</v>
      </c>
      <c r="AU2" s="3">
        <f t="shared" si="4"/>
        <v>0.12551484933882506</v>
      </c>
      <c r="AV2" s="3">
        <f t="shared" si="4"/>
        <v>0.12551484933882506</v>
      </c>
      <c r="AW2" s="3">
        <f t="shared" si="4"/>
        <v>0.12551484933882506</v>
      </c>
      <c r="AX2" s="3">
        <f t="shared" si="4"/>
        <v>0.12551484933882506</v>
      </c>
      <c r="AY2" s="3">
        <f t="shared" si="4"/>
        <v>0.12551484933882506</v>
      </c>
      <c r="AZ2" s="3">
        <f t="shared" si="4"/>
        <v>0.12551484933882506</v>
      </c>
      <c r="BA2" s="3">
        <f t="shared" si="4"/>
        <v>0.12551484933882506</v>
      </c>
      <c r="BB2" s="3">
        <f t="shared" si="4"/>
        <v>0.12551484933882506</v>
      </c>
      <c r="BC2" s="3">
        <f t="shared" si="4"/>
        <v>0.12551484933882506</v>
      </c>
      <c r="BD2" s="3">
        <f t="shared" si="4"/>
        <v>0.12551484933882506</v>
      </c>
      <c r="BE2" s="3">
        <f t="shared" si="4"/>
        <v>0.12551484933882506</v>
      </c>
      <c r="BF2" s="3">
        <f t="shared" si="4"/>
        <v>0.12551484933882506</v>
      </c>
      <c r="BG2" s="3">
        <f t="shared" si="4"/>
        <v>0.12551484933882506</v>
      </c>
      <c r="BH2" s="3">
        <f t="shared" si="4"/>
        <v>0.12551484933882506</v>
      </c>
      <c r="BI2" s="3">
        <f t="shared" si="4"/>
        <v>0.12551484933882506</v>
      </c>
      <c r="BJ2" s="3">
        <f t="shared" si="4"/>
        <v>0.12551484933882506</v>
      </c>
      <c r="BK2" s="3">
        <f t="shared" si="4"/>
        <v>0.12551484933882506</v>
      </c>
    </row>
    <row r="3" spans="1:63" x14ac:dyDescent="0.25">
      <c r="A3" s="2" t="s">
        <v>11</v>
      </c>
      <c r="B3" t="s">
        <v>3</v>
      </c>
      <c r="C3" s="3">
        <f t="shared" si="1"/>
        <v>0.14447561501942166</v>
      </c>
      <c r="D3" s="3">
        <f t="shared" si="1"/>
        <v>0.14447561501942166</v>
      </c>
      <c r="E3" s="3">
        <f t="shared" si="1"/>
        <v>0.14447561501942166</v>
      </c>
      <c r="F3" s="3">
        <f t="shared" si="1"/>
        <v>0.14447561501942166</v>
      </c>
      <c r="G3" s="3">
        <f t="shared" si="1"/>
        <v>0.14447561501942166</v>
      </c>
      <c r="H3" s="3">
        <f t="shared" si="1"/>
        <v>0.14447561501942166</v>
      </c>
      <c r="I3" s="3">
        <f t="shared" si="1"/>
        <v>0.14447561501942166</v>
      </c>
      <c r="J3" s="3">
        <f t="shared" si="1"/>
        <v>0.14447561501942166</v>
      </c>
      <c r="K3" s="3">
        <f t="shared" si="1"/>
        <v>0.14447561501942166</v>
      </c>
      <c r="L3" s="3">
        <f t="shared" si="1"/>
        <v>0.14447561501942166</v>
      </c>
      <c r="M3" s="3">
        <f t="shared" si="1"/>
        <v>0.14447561501942166</v>
      </c>
      <c r="N3" s="3">
        <f t="shared" si="1"/>
        <v>0.14447561501942166</v>
      </c>
      <c r="O3" s="3">
        <f t="shared" si="1"/>
        <v>0.14447561501942166</v>
      </c>
      <c r="P3" s="3">
        <f t="shared" si="1"/>
        <v>0.14447561501942166</v>
      </c>
      <c r="Q3" s="3">
        <f t="shared" si="1"/>
        <v>0.14447561501942166</v>
      </c>
      <c r="R3" s="3">
        <f t="shared" si="1"/>
        <v>0.14447561501942166</v>
      </c>
      <c r="S3" s="3">
        <f t="shared" si="2"/>
        <v>0.14447561501942166</v>
      </c>
      <c r="T3" s="3">
        <f t="shared" si="2"/>
        <v>0.14447561501942166</v>
      </c>
      <c r="U3" s="3">
        <f t="shared" si="2"/>
        <v>0.14447561501942166</v>
      </c>
      <c r="V3" s="3">
        <f t="shared" si="2"/>
        <v>0.14447561501942166</v>
      </c>
      <c r="W3" s="3">
        <f t="shared" si="2"/>
        <v>0.14447561501942166</v>
      </c>
      <c r="X3" s="3">
        <f t="shared" si="2"/>
        <v>0.14447561501942166</v>
      </c>
      <c r="Y3" s="3">
        <f t="shared" si="2"/>
        <v>0.14447561501942166</v>
      </c>
      <c r="Z3" s="3">
        <f t="shared" si="2"/>
        <v>0.14447561501942166</v>
      </c>
      <c r="AA3" s="3">
        <f t="shared" si="2"/>
        <v>0.14447561501942166</v>
      </c>
      <c r="AB3" s="9">
        <f>VLOOKUP($A3,Table2[[#All],[Country ]:[Checksumtotal non-res % ]],MATCH("share of retail-trade",'_non-residential floorarea calc'!$A$3:$T$3,0),FALSE)</f>
        <v>0.14447561501942166</v>
      </c>
      <c r="AC3" s="3">
        <f t="shared" si="3"/>
        <v>0.14447561501942166</v>
      </c>
      <c r="AD3" s="3">
        <f t="shared" si="4"/>
        <v>0.14447561501942166</v>
      </c>
      <c r="AE3" s="3">
        <f t="shared" si="4"/>
        <v>0.14447561501942166</v>
      </c>
      <c r="AF3" s="3">
        <f t="shared" si="4"/>
        <v>0.14447561501942166</v>
      </c>
      <c r="AG3" s="3">
        <f t="shared" si="4"/>
        <v>0.14447561501942166</v>
      </c>
      <c r="AH3" s="3">
        <f t="shared" si="4"/>
        <v>0.14447561501942166</v>
      </c>
      <c r="AI3" s="3">
        <f t="shared" si="4"/>
        <v>0.14447561501942166</v>
      </c>
      <c r="AJ3" s="3">
        <f t="shared" si="4"/>
        <v>0.14447561501942166</v>
      </c>
      <c r="AK3" s="3">
        <f t="shared" si="4"/>
        <v>0.14447561501942166</v>
      </c>
      <c r="AL3" s="3">
        <f t="shared" si="4"/>
        <v>0.14447561501942166</v>
      </c>
      <c r="AM3" s="3">
        <f t="shared" si="4"/>
        <v>0.14447561501942166</v>
      </c>
      <c r="AN3" s="3">
        <f t="shared" si="4"/>
        <v>0.14447561501942166</v>
      </c>
      <c r="AO3" s="3">
        <f t="shared" si="4"/>
        <v>0.14447561501942166</v>
      </c>
      <c r="AP3" s="3">
        <f t="shared" si="4"/>
        <v>0.14447561501942166</v>
      </c>
      <c r="AQ3" s="3">
        <f t="shared" si="4"/>
        <v>0.14447561501942166</v>
      </c>
      <c r="AR3" s="3">
        <f t="shared" si="4"/>
        <v>0.14447561501942166</v>
      </c>
      <c r="AS3" s="3">
        <f t="shared" si="4"/>
        <v>0.14447561501942166</v>
      </c>
      <c r="AT3" s="3">
        <f t="shared" si="4"/>
        <v>0.14447561501942166</v>
      </c>
      <c r="AU3" s="3">
        <f t="shared" si="4"/>
        <v>0.14447561501942166</v>
      </c>
      <c r="AV3" s="3">
        <f t="shared" si="4"/>
        <v>0.14447561501942166</v>
      </c>
      <c r="AW3" s="3">
        <f t="shared" si="4"/>
        <v>0.14447561501942166</v>
      </c>
      <c r="AX3" s="3">
        <f t="shared" si="4"/>
        <v>0.14447561501942166</v>
      </c>
      <c r="AY3" s="3">
        <f t="shared" si="4"/>
        <v>0.14447561501942166</v>
      </c>
      <c r="AZ3" s="3">
        <f t="shared" si="4"/>
        <v>0.14447561501942166</v>
      </c>
      <c r="BA3" s="3">
        <f t="shared" si="4"/>
        <v>0.14447561501942166</v>
      </c>
      <c r="BB3" s="3">
        <f t="shared" si="4"/>
        <v>0.14447561501942166</v>
      </c>
      <c r="BC3" s="3">
        <f t="shared" si="4"/>
        <v>0.14447561501942166</v>
      </c>
      <c r="BD3" s="3">
        <f t="shared" si="4"/>
        <v>0.14447561501942166</v>
      </c>
      <c r="BE3" s="3">
        <f t="shared" si="4"/>
        <v>0.14447561501942166</v>
      </c>
      <c r="BF3" s="3">
        <f t="shared" si="4"/>
        <v>0.14447561501942166</v>
      </c>
      <c r="BG3" s="3">
        <f t="shared" si="4"/>
        <v>0.14447561501942166</v>
      </c>
      <c r="BH3" s="3">
        <f t="shared" si="4"/>
        <v>0.14447561501942166</v>
      </c>
      <c r="BI3" s="3">
        <f t="shared" si="4"/>
        <v>0.14447561501942166</v>
      </c>
      <c r="BJ3" s="3">
        <f t="shared" si="4"/>
        <v>0.14447561501942166</v>
      </c>
      <c r="BK3" s="3">
        <f t="shared" si="4"/>
        <v>0.14447561501942166</v>
      </c>
    </row>
    <row r="4" spans="1:63" x14ac:dyDescent="0.25">
      <c r="A4" s="2" t="s">
        <v>21</v>
      </c>
      <c r="B4" t="s">
        <v>3</v>
      </c>
      <c r="C4" s="3">
        <f t="shared" si="1"/>
        <v>0.21738640207464202</v>
      </c>
      <c r="D4" s="3">
        <f t="shared" si="1"/>
        <v>0.21738640207464202</v>
      </c>
      <c r="E4" s="3">
        <f t="shared" si="1"/>
        <v>0.21738640207464202</v>
      </c>
      <c r="F4" s="3">
        <f t="shared" si="1"/>
        <v>0.21738640207464202</v>
      </c>
      <c r="G4" s="3">
        <f t="shared" si="1"/>
        <v>0.21738640207464202</v>
      </c>
      <c r="H4" s="3">
        <f t="shared" si="1"/>
        <v>0.21738640207464202</v>
      </c>
      <c r="I4" s="3">
        <f t="shared" si="1"/>
        <v>0.21738640207464202</v>
      </c>
      <c r="J4" s="3">
        <f t="shared" si="1"/>
        <v>0.21738640207464202</v>
      </c>
      <c r="K4" s="3">
        <f t="shared" si="1"/>
        <v>0.21738640207464202</v>
      </c>
      <c r="L4" s="3">
        <f t="shared" si="1"/>
        <v>0.21738640207464202</v>
      </c>
      <c r="M4" s="3">
        <f t="shared" si="1"/>
        <v>0.21738640207464202</v>
      </c>
      <c r="N4" s="3">
        <f t="shared" si="1"/>
        <v>0.21738640207464202</v>
      </c>
      <c r="O4" s="3">
        <f t="shared" si="1"/>
        <v>0.21738640207464202</v>
      </c>
      <c r="P4" s="3">
        <f t="shared" si="1"/>
        <v>0.21738640207464202</v>
      </c>
      <c r="Q4" s="3">
        <f t="shared" si="1"/>
        <v>0.21738640207464202</v>
      </c>
      <c r="R4" s="3">
        <f t="shared" si="1"/>
        <v>0.21738640207464202</v>
      </c>
      <c r="S4" s="3">
        <f t="shared" si="2"/>
        <v>0.21738640207464202</v>
      </c>
      <c r="T4" s="3">
        <f t="shared" si="2"/>
        <v>0.21738640207464202</v>
      </c>
      <c r="U4" s="3">
        <f t="shared" si="2"/>
        <v>0.21738640207464202</v>
      </c>
      <c r="V4" s="3">
        <f t="shared" si="2"/>
        <v>0.21738640207464202</v>
      </c>
      <c r="W4" s="3">
        <f t="shared" si="2"/>
        <v>0.21738640207464202</v>
      </c>
      <c r="X4" s="3">
        <f t="shared" si="2"/>
        <v>0.21738640207464202</v>
      </c>
      <c r="Y4" s="3">
        <f t="shared" si="2"/>
        <v>0.21738640207464202</v>
      </c>
      <c r="Z4" s="3">
        <f t="shared" si="2"/>
        <v>0.21738640207464202</v>
      </c>
      <c r="AA4" s="3">
        <f t="shared" si="2"/>
        <v>0.21738640207464202</v>
      </c>
      <c r="AB4" s="9">
        <f>VLOOKUP($A4,Table2[[#All],[Country ]:[Checksumtotal non-res % ]],MATCH("share of retail-trade",'_non-residential floorarea calc'!$A$3:$T$3,0),FALSE)</f>
        <v>0.21738640207464202</v>
      </c>
      <c r="AC4" s="3">
        <f t="shared" si="3"/>
        <v>0.21738640207464202</v>
      </c>
      <c r="AD4" s="3">
        <f t="shared" si="4"/>
        <v>0.21738640207464202</v>
      </c>
      <c r="AE4" s="3">
        <f t="shared" si="4"/>
        <v>0.21738640207464202</v>
      </c>
      <c r="AF4" s="3">
        <f t="shared" si="4"/>
        <v>0.21738640207464202</v>
      </c>
      <c r="AG4" s="3">
        <f t="shared" si="4"/>
        <v>0.21738640207464202</v>
      </c>
      <c r="AH4" s="3">
        <f t="shared" si="4"/>
        <v>0.21738640207464202</v>
      </c>
      <c r="AI4" s="3">
        <f t="shared" si="4"/>
        <v>0.21738640207464202</v>
      </c>
      <c r="AJ4" s="3">
        <f t="shared" si="4"/>
        <v>0.21738640207464202</v>
      </c>
      <c r="AK4" s="3">
        <f t="shared" si="4"/>
        <v>0.21738640207464202</v>
      </c>
      <c r="AL4" s="3">
        <f t="shared" si="4"/>
        <v>0.21738640207464202</v>
      </c>
      <c r="AM4" s="3">
        <f t="shared" si="4"/>
        <v>0.21738640207464202</v>
      </c>
      <c r="AN4" s="3">
        <f t="shared" si="4"/>
        <v>0.21738640207464202</v>
      </c>
      <c r="AO4" s="3">
        <f t="shared" si="4"/>
        <v>0.21738640207464202</v>
      </c>
      <c r="AP4" s="3">
        <f t="shared" si="4"/>
        <v>0.21738640207464202</v>
      </c>
      <c r="AQ4" s="3">
        <f t="shared" si="4"/>
        <v>0.21738640207464202</v>
      </c>
      <c r="AR4" s="3">
        <f t="shared" si="4"/>
        <v>0.21738640207464202</v>
      </c>
      <c r="AS4" s="3">
        <f t="shared" si="4"/>
        <v>0.21738640207464202</v>
      </c>
      <c r="AT4" s="3">
        <f t="shared" si="4"/>
        <v>0.21738640207464202</v>
      </c>
      <c r="AU4" s="3">
        <f t="shared" si="4"/>
        <v>0.21738640207464202</v>
      </c>
      <c r="AV4" s="3">
        <f t="shared" si="4"/>
        <v>0.21738640207464202</v>
      </c>
      <c r="AW4" s="3">
        <f t="shared" si="4"/>
        <v>0.21738640207464202</v>
      </c>
      <c r="AX4" s="3">
        <f t="shared" si="4"/>
        <v>0.21738640207464202</v>
      </c>
      <c r="AY4" s="3">
        <f t="shared" si="4"/>
        <v>0.21738640207464202</v>
      </c>
      <c r="AZ4" s="3">
        <f t="shared" si="4"/>
        <v>0.21738640207464202</v>
      </c>
      <c r="BA4" s="3">
        <f t="shared" si="4"/>
        <v>0.21738640207464202</v>
      </c>
      <c r="BB4" s="3">
        <f t="shared" si="4"/>
        <v>0.21738640207464202</v>
      </c>
      <c r="BC4" s="3">
        <f t="shared" si="4"/>
        <v>0.21738640207464202</v>
      </c>
      <c r="BD4" s="3">
        <f t="shared" si="4"/>
        <v>0.21738640207464202</v>
      </c>
      <c r="BE4" s="3">
        <f t="shared" si="4"/>
        <v>0.21738640207464202</v>
      </c>
      <c r="BF4" s="3">
        <f t="shared" si="4"/>
        <v>0.21738640207464202</v>
      </c>
      <c r="BG4" s="3">
        <f t="shared" si="4"/>
        <v>0.21738640207464202</v>
      </c>
      <c r="BH4" s="3">
        <f t="shared" si="4"/>
        <v>0.21738640207464202</v>
      </c>
      <c r="BI4" s="3">
        <f t="shared" si="4"/>
        <v>0.21738640207464202</v>
      </c>
      <c r="BJ4" s="3">
        <f t="shared" si="4"/>
        <v>0.21738640207464202</v>
      </c>
      <c r="BK4" s="3">
        <f t="shared" si="4"/>
        <v>0.21738640207464202</v>
      </c>
    </row>
    <row r="5" spans="1:63" x14ac:dyDescent="0.25">
      <c r="A5" s="2" t="s">
        <v>24</v>
      </c>
      <c r="B5" t="s">
        <v>3</v>
      </c>
      <c r="C5" s="3">
        <f t="shared" si="1"/>
        <v>0.44155480984340045</v>
      </c>
      <c r="D5" s="3">
        <f t="shared" si="1"/>
        <v>0.44155480984340045</v>
      </c>
      <c r="E5" s="3">
        <f t="shared" si="1"/>
        <v>0.44155480984340045</v>
      </c>
      <c r="F5" s="3">
        <f t="shared" si="1"/>
        <v>0.44155480984340045</v>
      </c>
      <c r="G5" s="3">
        <f t="shared" si="1"/>
        <v>0.44155480984340045</v>
      </c>
      <c r="H5" s="3">
        <f t="shared" si="1"/>
        <v>0.44155480984340045</v>
      </c>
      <c r="I5" s="3">
        <f t="shared" si="1"/>
        <v>0.44155480984340045</v>
      </c>
      <c r="J5" s="3">
        <f t="shared" si="1"/>
        <v>0.44155480984340045</v>
      </c>
      <c r="K5" s="3">
        <f t="shared" si="1"/>
        <v>0.44155480984340045</v>
      </c>
      <c r="L5" s="3">
        <f t="shared" si="1"/>
        <v>0.44155480984340045</v>
      </c>
      <c r="M5" s="3">
        <f t="shared" si="1"/>
        <v>0.44155480984340045</v>
      </c>
      <c r="N5" s="3">
        <f t="shared" si="1"/>
        <v>0.44155480984340045</v>
      </c>
      <c r="O5" s="3">
        <f t="shared" si="1"/>
        <v>0.44155480984340045</v>
      </c>
      <c r="P5" s="3">
        <f t="shared" si="1"/>
        <v>0.44155480984340045</v>
      </c>
      <c r="Q5" s="3">
        <f t="shared" si="1"/>
        <v>0.44155480984340045</v>
      </c>
      <c r="R5" s="3">
        <f t="shared" si="1"/>
        <v>0.44155480984340045</v>
      </c>
      <c r="S5" s="3">
        <f t="shared" si="2"/>
        <v>0.44155480984340045</v>
      </c>
      <c r="T5" s="3">
        <f t="shared" si="2"/>
        <v>0.44155480984340045</v>
      </c>
      <c r="U5" s="3">
        <f t="shared" si="2"/>
        <v>0.44155480984340045</v>
      </c>
      <c r="V5" s="3">
        <f t="shared" si="2"/>
        <v>0.44155480984340045</v>
      </c>
      <c r="W5" s="3">
        <f t="shared" si="2"/>
        <v>0.44155480984340045</v>
      </c>
      <c r="X5" s="3">
        <f t="shared" si="2"/>
        <v>0.44155480984340045</v>
      </c>
      <c r="Y5" s="3">
        <f t="shared" si="2"/>
        <v>0.44155480984340045</v>
      </c>
      <c r="Z5" s="3">
        <f t="shared" si="2"/>
        <v>0.44155480984340045</v>
      </c>
      <c r="AA5" s="3">
        <f t="shared" si="2"/>
        <v>0.44155480984340045</v>
      </c>
      <c r="AB5" s="9">
        <f>VLOOKUP($A5,Table2[[#All],[Country ]:[Checksumtotal non-res % ]],MATCH("share of retail-trade",'_non-residential floorarea calc'!$A$3:$T$3,0),FALSE)</f>
        <v>0.44155480984340045</v>
      </c>
      <c r="AC5" s="3">
        <f t="shared" si="3"/>
        <v>0.44155480984340045</v>
      </c>
      <c r="AD5" s="3">
        <f t="shared" si="4"/>
        <v>0.44155480984340045</v>
      </c>
      <c r="AE5" s="3">
        <f t="shared" si="4"/>
        <v>0.44155480984340045</v>
      </c>
      <c r="AF5" s="3">
        <f t="shared" si="4"/>
        <v>0.44155480984340045</v>
      </c>
      <c r="AG5" s="3">
        <f t="shared" si="4"/>
        <v>0.44155480984340045</v>
      </c>
      <c r="AH5" s="3">
        <f t="shared" si="4"/>
        <v>0.44155480984340045</v>
      </c>
      <c r="AI5" s="3">
        <f t="shared" si="4"/>
        <v>0.44155480984340045</v>
      </c>
      <c r="AJ5" s="3">
        <f t="shared" si="4"/>
        <v>0.44155480984340045</v>
      </c>
      <c r="AK5" s="3">
        <f t="shared" si="4"/>
        <v>0.44155480984340045</v>
      </c>
      <c r="AL5" s="3">
        <f t="shared" si="4"/>
        <v>0.44155480984340045</v>
      </c>
      <c r="AM5" s="3">
        <f t="shared" si="4"/>
        <v>0.44155480984340045</v>
      </c>
      <c r="AN5" s="3">
        <f t="shared" si="4"/>
        <v>0.44155480984340045</v>
      </c>
      <c r="AO5" s="3">
        <f t="shared" si="4"/>
        <v>0.44155480984340045</v>
      </c>
      <c r="AP5" s="3">
        <f t="shared" si="4"/>
        <v>0.44155480984340045</v>
      </c>
      <c r="AQ5" s="3">
        <f t="shared" si="4"/>
        <v>0.44155480984340045</v>
      </c>
      <c r="AR5" s="3">
        <f t="shared" si="4"/>
        <v>0.44155480984340045</v>
      </c>
      <c r="AS5" s="3">
        <f t="shared" si="4"/>
        <v>0.44155480984340045</v>
      </c>
      <c r="AT5" s="3">
        <f t="shared" si="4"/>
        <v>0.44155480984340045</v>
      </c>
      <c r="AU5" s="3">
        <f t="shared" si="4"/>
        <v>0.44155480984340045</v>
      </c>
      <c r="AV5" s="3">
        <f t="shared" si="4"/>
        <v>0.44155480984340045</v>
      </c>
      <c r="AW5" s="3">
        <f t="shared" si="4"/>
        <v>0.44155480984340045</v>
      </c>
      <c r="AX5" s="3">
        <f t="shared" si="4"/>
        <v>0.44155480984340045</v>
      </c>
      <c r="AY5" s="3">
        <f t="shared" si="4"/>
        <v>0.44155480984340045</v>
      </c>
      <c r="AZ5" s="3">
        <f t="shared" si="4"/>
        <v>0.44155480984340045</v>
      </c>
      <c r="BA5" s="3">
        <f t="shared" si="4"/>
        <v>0.44155480984340045</v>
      </c>
      <c r="BB5" s="3">
        <f t="shared" si="4"/>
        <v>0.44155480984340045</v>
      </c>
      <c r="BC5" s="3">
        <f t="shared" si="4"/>
        <v>0.44155480984340045</v>
      </c>
      <c r="BD5" s="3">
        <f t="shared" si="4"/>
        <v>0.44155480984340045</v>
      </c>
      <c r="BE5" s="3">
        <f t="shared" si="4"/>
        <v>0.44155480984340045</v>
      </c>
      <c r="BF5" s="3">
        <f t="shared" si="4"/>
        <v>0.44155480984340045</v>
      </c>
      <c r="BG5" s="3">
        <f t="shared" si="4"/>
        <v>0.44155480984340045</v>
      </c>
      <c r="BH5" s="3">
        <f t="shared" si="4"/>
        <v>0.44155480984340045</v>
      </c>
      <c r="BI5" s="3">
        <f t="shared" si="4"/>
        <v>0.44155480984340045</v>
      </c>
      <c r="BJ5" s="3">
        <f t="shared" si="4"/>
        <v>0.44155480984340045</v>
      </c>
      <c r="BK5" s="3">
        <f t="shared" si="4"/>
        <v>0.44155480984340045</v>
      </c>
    </row>
    <row r="6" spans="1:63" x14ac:dyDescent="0.25">
      <c r="A6" s="2" t="s">
        <v>15</v>
      </c>
      <c r="B6" t="s">
        <v>3</v>
      </c>
      <c r="C6" s="3">
        <f t="shared" si="1"/>
        <v>0.36746987951807231</v>
      </c>
      <c r="D6" s="3">
        <f t="shared" si="1"/>
        <v>0.36746987951807231</v>
      </c>
      <c r="E6" s="3">
        <f t="shared" si="1"/>
        <v>0.36746987951807231</v>
      </c>
      <c r="F6" s="3">
        <f t="shared" si="1"/>
        <v>0.36746987951807231</v>
      </c>
      <c r="G6" s="3">
        <f t="shared" si="1"/>
        <v>0.36746987951807231</v>
      </c>
      <c r="H6" s="3">
        <f t="shared" si="1"/>
        <v>0.36746987951807231</v>
      </c>
      <c r="I6" s="3">
        <f t="shared" si="1"/>
        <v>0.36746987951807231</v>
      </c>
      <c r="J6" s="3">
        <f t="shared" si="1"/>
        <v>0.36746987951807231</v>
      </c>
      <c r="K6" s="3">
        <f t="shared" si="1"/>
        <v>0.36746987951807231</v>
      </c>
      <c r="L6" s="3">
        <f t="shared" si="1"/>
        <v>0.36746987951807231</v>
      </c>
      <c r="M6" s="3">
        <f t="shared" si="1"/>
        <v>0.36746987951807231</v>
      </c>
      <c r="N6" s="3">
        <f t="shared" si="1"/>
        <v>0.36746987951807231</v>
      </c>
      <c r="O6" s="3">
        <f t="shared" si="1"/>
        <v>0.36746987951807231</v>
      </c>
      <c r="P6" s="3">
        <f t="shared" si="1"/>
        <v>0.36746987951807231</v>
      </c>
      <c r="Q6" s="3">
        <f t="shared" si="1"/>
        <v>0.36746987951807231</v>
      </c>
      <c r="R6" s="3">
        <f t="shared" si="1"/>
        <v>0.36746987951807231</v>
      </c>
      <c r="S6" s="3">
        <f t="shared" si="2"/>
        <v>0.36746987951807231</v>
      </c>
      <c r="T6" s="3">
        <f t="shared" si="2"/>
        <v>0.36746987951807231</v>
      </c>
      <c r="U6" s="3">
        <f t="shared" si="2"/>
        <v>0.36746987951807231</v>
      </c>
      <c r="V6" s="3">
        <f t="shared" si="2"/>
        <v>0.36746987951807231</v>
      </c>
      <c r="W6" s="3">
        <f t="shared" si="2"/>
        <v>0.36746987951807231</v>
      </c>
      <c r="X6" s="3">
        <f t="shared" si="2"/>
        <v>0.36746987951807231</v>
      </c>
      <c r="Y6" s="3">
        <f t="shared" si="2"/>
        <v>0.36746987951807231</v>
      </c>
      <c r="Z6" s="3">
        <f t="shared" si="2"/>
        <v>0.36746987951807231</v>
      </c>
      <c r="AA6" s="3">
        <f t="shared" si="2"/>
        <v>0.36746987951807231</v>
      </c>
      <c r="AB6" s="9">
        <f>VLOOKUP($A6,Table2[[#All],[Country ]:[Checksumtotal non-res % ]],MATCH("share of retail-trade",'_non-residential floorarea calc'!$A$3:$T$3,0),FALSE)</f>
        <v>0.36746987951807231</v>
      </c>
      <c r="AC6" s="3">
        <f t="shared" si="3"/>
        <v>0.36746987951807231</v>
      </c>
      <c r="AD6" s="3">
        <f t="shared" si="4"/>
        <v>0.36746987951807231</v>
      </c>
      <c r="AE6" s="3">
        <f t="shared" si="4"/>
        <v>0.36746987951807231</v>
      </c>
      <c r="AF6" s="3">
        <f t="shared" si="4"/>
        <v>0.36746987951807231</v>
      </c>
      <c r="AG6" s="3">
        <f t="shared" si="4"/>
        <v>0.36746987951807231</v>
      </c>
      <c r="AH6" s="3">
        <f t="shared" si="4"/>
        <v>0.36746987951807231</v>
      </c>
      <c r="AI6" s="3">
        <f t="shared" si="4"/>
        <v>0.36746987951807231</v>
      </c>
      <c r="AJ6" s="3">
        <f t="shared" si="4"/>
        <v>0.36746987951807231</v>
      </c>
      <c r="AK6" s="3">
        <f t="shared" si="4"/>
        <v>0.36746987951807231</v>
      </c>
      <c r="AL6" s="3">
        <f t="shared" si="4"/>
        <v>0.36746987951807231</v>
      </c>
      <c r="AM6" s="3">
        <f t="shared" si="4"/>
        <v>0.36746987951807231</v>
      </c>
      <c r="AN6" s="3">
        <f t="shared" si="4"/>
        <v>0.36746987951807231</v>
      </c>
      <c r="AO6" s="3">
        <f t="shared" si="4"/>
        <v>0.36746987951807231</v>
      </c>
      <c r="AP6" s="3">
        <f t="shared" si="4"/>
        <v>0.36746987951807231</v>
      </c>
      <c r="AQ6" s="3">
        <f t="shared" si="4"/>
        <v>0.36746987951807231</v>
      </c>
      <c r="AR6" s="3">
        <f t="shared" si="4"/>
        <v>0.36746987951807231</v>
      </c>
      <c r="AS6" s="3">
        <f t="shared" si="4"/>
        <v>0.36746987951807231</v>
      </c>
      <c r="AT6" s="3">
        <f t="shared" si="4"/>
        <v>0.36746987951807231</v>
      </c>
      <c r="AU6" s="3">
        <f t="shared" si="4"/>
        <v>0.36746987951807231</v>
      </c>
      <c r="AV6" s="3">
        <f t="shared" si="4"/>
        <v>0.36746987951807231</v>
      </c>
      <c r="AW6" s="3">
        <f t="shared" si="4"/>
        <v>0.36746987951807231</v>
      </c>
      <c r="AX6" s="3">
        <f t="shared" si="4"/>
        <v>0.36746987951807231</v>
      </c>
      <c r="AY6" s="3">
        <f t="shared" si="4"/>
        <v>0.36746987951807231</v>
      </c>
      <c r="AZ6" s="3">
        <f t="shared" si="4"/>
        <v>0.36746987951807231</v>
      </c>
      <c r="BA6" s="3">
        <f t="shared" si="4"/>
        <v>0.36746987951807231</v>
      </c>
      <c r="BB6" s="3">
        <f t="shared" si="4"/>
        <v>0.36746987951807231</v>
      </c>
      <c r="BC6" s="3">
        <f t="shared" si="4"/>
        <v>0.36746987951807231</v>
      </c>
      <c r="BD6" s="3">
        <f t="shared" si="4"/>
        <v>0.36746987951807231</v>
      </c>
      <c r="BE6" s="3">
        <f t="shared" si="4"/>
        <v>0.36746987951807231</v>
      </c>
      <c r="BF6" s="3">
        <f t="shared" si="4"/>
        <v>0.36746987951807231</v>
      </c>
      <c r="BG6" s="3">
        <f t="shared" si="4"/>
        <v>0.36746987951807231</v>
      </c>
      <c r="BH6" s="3">
        <f t="shared" si="4"/>
        <v>0.36746987951807231</v>
      </c>
      <c r="BI6" s="3">
        <f t="shared" si="4"/>
        <v>0.36746987951807231</v>
      </c>
      <c r="BJ6" s="3">
        <f t="shared" si="4"/>
        <v>0.36746987951807231</v>
      </c>
      <c r="BK6" s="3">
        <f t="shared" si="4"/>
        <v>0.36746987951807231</v>
      </c>
    </row>
    <row r="7" spans="1:63" x14ac:dyDescent="0.25">
      <c r="A7" s="2" t="s">
        <v>23</v>
      </c>
      <c r="B7" t="s">
        <v>3</v>
      </c>
      <c r="C7" s="3">
        <f t="shared" si="1"/>
        <v>0.20988146797355822</v>
      </c>
      <c r="D7" s="3">
        <f t="shared" si="1"/>
        <v>0.20988146797355822</v>
      </c>
      <c r="E7" s="3">
        <f t="shared" si="1"/>
        <v>0.20988146797355822</v>
      </c>
      <c r="F7" s="3">
        <f t="shared" si="1"/>
        <v>0.20988146797355822</v>
      </c>
      <c r="G7" s="3">
        <f t="shared" si="1"/>
        <v>0.20988146797355822</v>
      </c>
      <c r="H7" s="3">
        <f t="shared" si="1"/>
        <v>0.20988146797355822</v>
      </c>
      <c r="I7" s="3">
        <f t="shared" si="1"/>
        <v>0.20988146797355822</v>
      </c>
      <c r="J7" s="3">
        <f t="shared" si="1"/>
        <v>0.20988146797355822</v>
      </c>
      <c r="K7" s="3">
        <f t="shared" si="1"/>
        <v>0.20988146797355822</v>
      </c>
      <c r="L7" s="3">
        <f t="shared" si="1"/>
        <v>0.20988146797355822</v>
      </c>
      <c r="M7" s="3">
        <f t="shared" si="1"/>
        <v>0.20988146797355822</v>
      </c>
      <c r="N7" s="3">
        <f t="shared" si="1"/>
        <v>0.20988146797355822</v>
      </c>
      <c r="O7" s="3">
        <f t="shared" si="1"/>
        <v>0.20988146797355822</v>
      </c>
      <c r="P7" s="3">
        <f t="shared" si="1"/>
        <v>0.20988146797355822</v>
      </c>
      <c r="Q7" s="3">
        <f t="shared" si="1"/>
        <v>0.20988146797355822</v>
      </c>
      <c r="R7" s="3">
        <f t="shared" si="1"/>
        <v>0.20988146797355822</v>
      </c>
      <c r="S7" s="3">
        <f t="shared" si="2"/>
        <v>0.20988146797355822</v>
      </c>
      <c r="T7" s="3">
        <f t="shared" si="2"/>
        <v>0.20988146797355822</v>
      </c>
      <c r="U7" s="3">
        <f t="shared" si="2"/>
        <v>0.20988146797355822</v>
      </c>
      <c r="V7" s="3">
        <f t="shared" si="2"/>
        <v>0.20988146797355822</v>
      </c>
      <c r="W7" s="3">
        <f t="shared" si="2"/>
        <v>0.20988146797355822</v>
      </c>
      <c r="X7" s="3">
        <f t="shared" si="2"/>
        <v>0.20988146797355822</v>
      </c>
      <c r="Y7" s="3">
        <f t="shared" si="2"/>
        <v>0.20988146797355822</v>
      </c>
      <c r="Z7" s="3">
        <f t="shared" si="2"/>
        <v>0.20988146797355822</v>
      </c>
      <c r="AA7" s="3">
        <f t="shared" si="2"/>
        <v>0.20988146797355822</v>
      </c>
      <c r="AB7" s="9">
        <f>VLOOKUP($A7,Table2[[#All],[Country ]:[Checksumtotal non-res % ]],MATCH("share of retail-trade",'_non-residential floorarea calc'!$A$3:$T$3,0),FALSE)</f>
        <v>0.20988146797355822</v>
      </c>
      <c r="AC7" s="3">
        <f t="shared" si="3"/>
        <v>0.20988146797355822</v>
      </c>
      <c r="AD7" s="3">
        <f t="shared" si="4"/>
        <v>0.20988146797355822</v>
      </c>
      <c r="AE7" s="3">
        <f t="shared" si="4"/>
        <v>0.20988146797355822</v>
      </c>
      <c r="AF7" s="3">
        <f t="shared" si="4"/>
        <v>0.20988146797355822</v>
      </c>
      <c r="AG7" s="3">
        <f t="shared" si="4"/>
        <v>0.20988146797355822</v>
      </c>
      <c r="AH7" s="3">
        <f t="shared" si="4"/>
        <v>0.20988146797355822</v>
      </c>
      <c r="AI7" s="3">
        <f t="shared" si="4"/>
        <v>0.20988146797355822</v>
      </c>
      <c r="AJ7" s="3">
        <f t="shared" si="4"/>
        <v>0.20988146797355822</v>
      </c>
      <c r="AK7" s="3">
        <f t="shared" si="4"/>
        <v>0.20988146797355822</v>
      </c>
      <c r="AL7" s="3">
        <f t="shared" si="4"/>
        <v>0.20988146797355822</v>
      </c>
      <c r="AM7" s="3">
        <f t="shared" si="4"/>
        <v>0.20988146797355822</v>
      </c>
      <c r="AN7" s="3">
        <f t="shared" si="4"/>
        <v>0.20988146797355822</v>
      </c>
      <c r="AO7" s="3">
        <f t="shared" si="4"/>
        <v>0.20988146797355822</v>
      </c>
      <c r="AP7" s="3">
        <f t="shared" si="4"/>
        <v>0.20988146797355822</v>
      </c>
      <c r="AQ7" s="3">
        <f t="shared" si="4"/>
        <v>0.20988146797355822</v>
      </c>
      <c r="AR7" s="3">
        <f t="shared" si="4"/>
        <v>0.20988146797355822</v>
      </c>
      <c r="AS7" s="3">
        <f t="shared" si="4"/>
        <v>0.20988146797355822</v>
      </c>
      <c r="AT7" s="3">
        <f t="shared" si="4"/>
        <v>0.20988146797355822</v>
      </c>
      <c r="AU7" s="3">
        <f t="shared" si="4"/>
        <v>0.20988146797355822</v>
      </c>
      <c r="AV7" s="3">
        <f t="shared" si="4"/>
        <v>0.20988146797355822</v>
      </c>
      <c r="AW7" s="3">
        <f t="shared" si="4"/>
        <v>0.20988146797355822</v>
      </c>
      <c r="AX7" s="3">
        <f t="shared" si="4"/>
        <v>0.20988146797355822</v>
      </c>
      <c r="AY7" s="3">
        <f t="shared" si="4"/>
        <v>0.20988146797355822</v>
      </c>
      <c r="AZ7" s="3">
        <f t="shared" si="4"/>
        <v>0.20988146797355822</v>
      </c>
      <c r="BA7" s="3">
        <f t="shared" si="4"/>
        <v>0.20988146797355822</v>
      </c>
      <c r="BB7" s="3">
        <f t="shared" si="4"/>
        <v>0.20988146797355822</v>
      </c>
      <c r="BC7" s="3">
        <f t="shared" si="4"/>
        <v>0.20988146797355822</v>
      </c>
      <c r="BD7" s="3">
        <f t="shared" si="4"/>
        <v>0.20988146797355822</v>
      </c>
      <c r="BE7" s="3">
        <f t="shared" si="4"/>
        <v>0.20988146797355822</v>
      </c>
      <c r="BF7" s="3">
        <f t="shared" si="4"/>
        <v>0.20988146797355822</v>
      </c>
      <c r="BG7" s="3">
        <f t="shared" si="4"/>
        <v>0.20988146797355822</v>
      </c>
      <c r="BH7" s="3">
        <f t="shared" si="4"/>
        <v>0.20988146797355822</v>
      </c>
      <c r="BI7" s="3">
        <f t="shared" si="4"/>
        <v>0.20988146797355822</v>
      </c>
      <c r="BJ7" s="3">
        <f t="shared" si="4"/>
        <v>0.20988146797355822</v>
      </c>
      <c r="BK7" s="3">
        <f t="shared" si="4"/>
        <v>0.20988146797355822</v>
      </c>
    </row>
    <row r="8" spans="1:63" x14ac:dyDescent="0.25">
      <c r="A8" s="2" t="s">
        <v>9</v>
      </c>
      <c r="B8" t="s">
        <v>3</v>
      </c>
      <c r="C8" s="3">
        <f t="shared" si="1"/>
        <v>5.5415835573670968E-2</v>
      </c>
      <c r="D8" s="3">
        <f t="shared" si="1"/>
        <v>5.5415835573670968E-2</v>
      </c>
      <c r="E8" s="3">
        <f t="shared" si="1"/>
        <v>5.5415835573670968E-2</v>
      </c>
      <c r="F8" s="3">
        <f t="shared" si="1"/>
        <v>5.5415835573670968E-2</v>
      </c>
      <c r="G8" s="3">
        <f t="shared" si="1"/>
        <v>5.5415835573670968E-2</v>
      </c>
      <c r="H8" s="3">
        <f t="shared" si="1"/>
        <v>5.5415835573670968E-2</v>
      </c>
      <c r="I8" s="3">
        <f t="shared" si="1"/>
        <v>5.5415835573670968E-2</v>
      </c>
      <c r="J8" s="3">
        <f t="shared" si="1"/>
        <v>5.5415835573670968E-2</v>
      </c>
      <c r="K8" s="3">
        <f t="shared" si="1"/>
        <v>5.5415835573670968E-2</v>
      </c>
      <c r="L8" s="3">
        <f t="shared" si="1"/>
        <v>5.5415835573670968E-2</v>
      </c>
      <c r="M8" s="3">
        <f t="shared" si="1"/>
        <v>5.5415835573670968E-2</v>
      </c>
      <c r="N8" s="3">
        <f t="shared" si="1"/>
        <v>5.5415835573670968E-2</v>
      </c>
      <c r="O8" s="3">
        <f t="shared" si="1"/>
        <v>5.5415835573670968E-2</v>
      </c>
      <c r="P8" s="3">
        <f t="shared" si="1"/>
        <v>5.5415835573670968E-2</v>
      </c>
      <c r="Q8" s="3">
        <f t="shared" si="1"/>
        <v>5.5415835573670968E-2</v>
      </c>
      <c r="R8" s="3">
        <f t="shared" si="1"/>
        <v>5.5415835573670968E-2</v>
      </c>
      <c r="S8" s="3">
        <f t="shared" si="2"/>
        <v>5.5415835573670968E-2</v>
      </c>
      <c r="T8" s="3">
        <f t="shared" si="2"/>
        <v>5.5415835573670968E-2</v>
      </c>
      <c r="U8" s="3">
        <f t="shared" si="2"/>
        <v>5.5415835573670968E-2</v>
      </c>
      <c r="V8" s="3">
        <f t="shared" si="2"/>
        <v>5.5415835573670968E-2</v>
      </c>
      <c r="W8" s="3">
        <f t="shared" si="2"/>
        <v>5.5415835573670968E-2</v>
      </c>
      <c r="X8" s="3">
        <f t="shared" si="2"/>
        <v>5.5415835573670968E-2</v>
      </c>
      <c r="Y8" s="3">
        <f t="shared" si="2"/>
        <v>5.5415835573670968E-2</v>
      </c>
      <c r="Z8" s="3">
        <f t="shared" si="2"/>
        <v>5.5415835573670968E-2</v>
      </c>
      <c r="AA8" s="3">
        <f t="shared" si="2"/>
        <v>5.5415835573670968E-2</v>
      </c>
      <c r="AB8" s="9">
        <f>VLOOKUP($A8,Table2[[#All],[Country ]:[Checksumtotal non-res % ]],MATCH("share of retail-trade",'_non-residential floorarea calc'!$A$3:$T$3,0),FALSE)</f>
        <v>5.5415835573670968E-2</v>
      </c>
      <c r="AC8" s="3">
        <f t="shared" si="3"/>
        <v>5.5415835573670968E-2</v>
      </c>
      <c r="AD8" s="3">
        <f t="shared" si="4"/>
        <v>5.5415835573670968E-2</v>
      </c>
      <c r="AE8" s="3">
        <f t="shared" si="4"/>
        <v>5.5415835573670968E-2</v>
      </c>
      <c r="AF8" s="3">
        <f t="shared" si="4"/>
        <v>5.5415835573670968E-2</v>
      </c>
      <c r="AG8" s="3">
        <f t="shared" si="4"/>
        <v>5.5415835573670968E-2</v>
      </c>
      <c r="AH8" s="3">
        <f t="shared" si="4"/>
        <v>5.5415835573670968E-2</v>
      </c>
      <c r="AI8" s="3">
        <f t="shared" si="4"/>
        <v>5.5415835573670968E-2</v>
      </c>
      <c r="AJ8" s="3">
        <f t="shared" si="4"/>
        <v>5.5415835573670968E-2</v>
      </c>
      <c r="AK8" s="3">
        <f t="shared" si="4"/>
        <v>5.5415835573670968E-2</v>
      </c>
      <c r="AL8" s="3">
        <f t="shared" si="4"/>
        <v>5.5415835573670968E-2</v>
      </c>
      <c r="AM8" s="3">
        <f t="shared" si="4"/>
        <v>5.5415835573670968E-2</v>
      </c>
      <c r="AN8" s="3">
        <f t="shared" si="4"/>
        <v>5.5415835573670968E-2</v>
      </c>
      <c r="AO8" s="3">
        <f t="shared" si="4"/>
        <v>5.5415835573670968E-2</v>
      </c>
      <c r="AP8" s="3">
        <f t="shared" si="4"/>
        <v>5.5415835573670968E-2</v>
      </c>
      <c r="AQ8" s="3">
        <f t="shared" si="4"/>
        <v>5.5415835573670968E-2</v>
      </c>
      <c r="AR8" s="3">
        <f t="shared" si="4"/>
        <v>5.5415835573670968E-2</v>
      </c>
      <c r="AS8" s="3">
        <f t="shared" si="4"/>
        <v>5.5415835573670968E-2</v>
      </c>
      <c r="AT8" s="3">
        <f t="shared" si="4"/>
        <v>5.5415835573670968E-2</v>
      </c>
      <c r="AU8" s="3">
        <f t="shared" si="4"/>
        <v>5.5415835573670968E-2</v>
      </c>
      <c r="AV8" s="3">
        <f t="shared" si="4"/>
        <v>5.5415835573670968E-2</v>
      </c>
      <c r="AW8" s="3">
        <f t="shared" si="4"/>
        <v>5.5415835573670968E-2</v>
      </c>
      <c r="AX8" s="3">
        <f t="shared" si="4"/>
        <v>5.5415835573670968E-2</v>
      </c>
      <c r="AY8" s="3">
        <f t="shared" si="4"/>
        <v>5.5415835573670968E-2</v>
      </c>
      <c r="AZ8" s="3">
        <f t="shared" si="4"/>
        <v>5.5415835573670968E-2</v>
      </c>
      <c r="BA8" s="3">
        <f t="shared" si="4"/>
        <v>5.5415835573670968E-2</v>
      </c>
      <c r="BB8" s="3">
        <f t="shared" si="4"/>
        <v>5.5415835573670968E-2</v>
      </c>
      <c r="BC8" s="3">
        <f t="shared" si="4"/>
        <v>5.5415835573670968E-2</v>
      </c>
      <c r="BD8" s="3">
        <f t="shared" si="4"/>
        <v>5.5415835573670968E-2</v>
      </c>
      <c r="BE8" s="3">
        <f t="shared" si="4"/>
        <v>5.5415835573670968E-2</v>
      </c>
      <c r="BF8" s="3">
        <f t="shared" si="4"/>
        <v>5.5415835573670968E-2</v>
      </c>
      <c r="BG8" s="3">
        <f t="shared" si="4"/>
        <v>5.5415835573670968E-2</v>
      </c>
      <c r="BH8" s="3">
        <f t="shared" si="4"/>
        <v>5.5415835573670968E-2</v>
      </c>
      <c r="BI8" s="3">
        <f t="shared" si="4"/>
        <v>5.5415835573670968E-2</v>
      </c>
      <c r="BJ8" s="3">
        <f t="shared" si="4"/>
        <v>5.5415835573670968E-2</v>
      </c>
      <c r="BK8" s="3">
        <f t="shared" si="4"/>
        <v>5.5415835573670968E-2</v>
      </c>
    </row>
    <row r="9" spans="1:63" x14ac:dyDescent="0.25">
      <c r="A9" s="2" t="s">
        <v>27</v>
      </c>
      <c r="B9" t="s">
        <v>3</v>
      </c>
      <c r="C9" s="3">
        <f t="shared" si="1"/>
        <v>0.26319999999999999</v>
      </c>
      <c r="D9" s="3">
        <f t="shared" si="1"/>
        <v>0.26319999999999999</v>
      </c>
      <c r="E9" s="3">
        <f t="shared" si="1"/>
        <v>0.26319999999999999</v>
      </c>
      <c r="F9" s="3">
        <f t="shared" si="1"/>
        <v>0.26319999999999999</v>
      </c>
      <c r="G9" s="3">
        <f t="shared" si="1"/>
        <v>0.26319999999999999</v>
      </c>
      <c r="H9" s="3">
        <f t="shared" si="1"/>
        <v>0.26319999999999999</v>
      </c>
      <c r="I9" s="3">
        <f t="shared" si="1"/>
        <v>0.26319999999999999</v>
      </c>
      <c r="J9" s="3">
        <f t="shared" si="1"/>
        <v>0.26319999999999999</v>
      </c>
      <c r="K9" s="3">
        <f t="shared" si="1"/>
        <v>0.26319999999999999</v>
      </c>
      <c r="L9" s="3">
        <f t="shared" si="1"/>
        <v>0.26319999999999999</v>
      </c>
      <c r="M9" s="3">
        <f t="shared" si="1"/>
        <v>0.26319999999999999</v>
      </c>
      <c r="N9" s="3">
        <f t="shared" si="1"/>
        <v>0.26319999999999999</v>
      </c>
      <c r="O9" s="3">
        <f t="shared" si="1"/>
        <v>0.26319999999999999</v>
      </c>
      <c r="P9" s="3">
        <f t="shared" si="1"/>
        <v>0.26319999999999999</v>
      </c>
      <c r="Q9" s="3">
        <f t="shared" si="1"/>
        <v>0.26319999999999999</v>
      </c>
      <c r="R9" s="3">
        <f t="shared" si="1"/>
        <v>0.26319999999999999</v>
      </c>
      <c r="S9" s="3">
        <f t="shared" si="2"/>
        <v>0.26319999999999999</v>
      </c>
      <c r="T9" s="3">
        <f t="shared" si="2"/>
        <v>0.26319999999999999</v>
      </c>
      <c r="U9" s="3">
        <f t="shared" si="2"/>
        <v>0.26319999999999999</v>
      </c>
      <c r="V9" s="3">
        <f t="shared" si="2"/>
        <v>0.26319999999999999</v>
      </c>
      <c r="W9" s="3">
        <f t="shared" si="2"/>
        <v>0.26319999999999999</v>
      </c>
      <c r="X9" s="3">
        <f t="shared" si="2"/>
        <v>0.26319999999999999</v>
      </c>
      <c r="Y9" s="3">
        <f t="shared" si="2"/>
        <v>0.26319999999999999</v>
      </c>
      <c r="Z9" s="3">
        <f t="shared" si="2"/>
        <v>0.26319999999999999</v>
      </c>
      <c r="AA9" s="3">
        <f t="shared" si="2"/>
        <v>0.26319999999999999</v>
      </c>
      <c r="AB9" s="9">
        <f>VLOOKUP($A9,Table2[[#All],[Country ]:[Checksumtotal non-res % ]],MATCH("share of retail-trade",'_non-residential floorarea calc'!$A$3:$T$3,0),FALSE)</f>
        <v>0.26319999999999999</v>
      </c>
      <c r="AC9" s="3">
        <f t="shared" si="3"/>
        <v>0.26319999999999999</v>
      </c>
      <c r="AD9" s="3">
        <f t="shared" si="4"/>
        <v>0.26319999999999999</v>
      </c>
      <c r="AE9" s="3">
        <f t="shared" si="4"/>
        <v>0.26319999999999999</v>
      </c>
      <c r="AF9" s="3">
        <f t="shared" si="4"/>
        <v>0.26319999999999999</v>
      </c>
      <c r="AG9" s="3">
        <f t="shared" si="4"/>
        <v>0.26319999999999999</v>
      </c>
      <c r="AH9" s="3">
        <f t="shared" si="4"/>
        <v>0.26319999999999999</v>
      </c>
      <c r="AI9" s="3">
        <f t="shared" si="4"/>
        <v>0.26319999999999999</v>
      </c>
      <c r="AJ9" s="3">
        <f t="shared" si="4"/>
        <v>0.26319999999999999</v>
      </c>
      <c r="AK9" s="3">
        <f t="shared" si="4"/>
        <v>0.26319999999999999</v>
      </c>
      <c r="AL9" s="3">
        <f t="shared" si="4"/>
        <v>0.26319999999999999</v>
      </c>
      <c r="AM9" s="3">
        <f t="shared" si="4"/>
        <v>0.26319999999999999</v>
      </c>
      <c r="AN9" s="3">
        <f t="shared" si="4"/>
        <v>0.26319999999999999</v>
      </c>
      <c r="AO9" s="3">
        <f t="shared" si="4"/>
        <v>0.26319999999999999</v>
      </c>
      <c r="AP9" s="3">
        <f t="shared" si="4"/>
        <v>0.26319999999999999</v>
      </c>
      <c r="AQ9" s="3">
        <f t="shared" si="4"/>
        <v>0.26319999999999999</v>
      </c>
      <c r="AR9" s="3">
        <f t="shared" si="4"/>
        <v>0.26319999999999999</v>
      </c>
      <c r="AS9" s="3">
        <f t="shared" si="4"/>
        <v>0.26319999999999999</v>
      </c>
      <c r="AT9" s="3">
        <f t="shared" si="4"/>
        <v>0.26319999999999999</v>
      </c>
      <c r="AU9" s="3">
        <f t="shared" si="4"/>
        <v>0.26319999999999999</v>
      </c>
      <c r="AV9" s="3">
        <f t="shared" si="4"/>
        <v>0.26319999999999999</v>
      </c>
      <c r="AW9" s="3">
        <f t="shared" si="4"/>
        <v>0.26319999999999999</v>
      </c>
      <c r="AX9" s="3">
        <f t="shared" si="4"/>
        <v>0.26319999999999999</v>
      </c>
      <c r="AY9" s="3">
        <f t="shared" si="4"/>
        <v>0.26319999999999999</v>
      </c>
      <c r="AZ9" s="3">
        <f t="shared" si="4"/>
        <v>0.26319999999999999</v>
      </c>
      <c r="BA9" s="3">
        <f t="shared" si="4"/>
        <v>0.26319999999999999</v>
      </c>
      <c r="BB9" s="3">
        <f t="shared" si="4"/>
        <v>0.26319999999999999</v>
      </c>
      <c r="BC9" s="3">
        <f t="shared" si="4"/>
        <v>0.26319999999999999</v>
      </c>
      <c r="BD9" s="3">
        <f t="shared" si="4"/>
        <v>0.26319999999999999</v>
      </c>
      <c r="BE9" s="3">
        <f t="shared" si="4"/>
        <v>0.26319999999999999</v>
      </c>
      <c r="BF9" s="3">
        <f t="shared" si="4"/>
        <v>0.26319999999999999</v>
      </c>
      <c r="BG9" s="3">
        <f t="shared" si="4"/>
        <v>0.26319999999999999</v>
      </c>
      <c r="BH9" s="3">
        <f t="shared" si="4"/>
        <v>0.26319999999999999</v>
      </c>
      <c r="BI9" s="3">
        <f t="shared" si="4"/>
        <v>0.26319999999999999</v>
      </c>
      <c r="BJ9" s="3">
        <f t="shared" ref="AD9:BK17" si="5">$AB9</f>
        <v>0.26319999999999999</v>
      </c>
      <c r="BK9" s="3">
        <f t="shared" si="5"/>
        <v>0.26319999999999999</v>
      </c>
    </row>
    <row r="10" spans="1:63" x14ac:dyDescent="0.25">
      <c r="A10" s="2" t="s">
        <v>30</v>
      </c>
      <c r="B10" t="s">
        <v>3</v>
      </c>
      <c r="C10" s="3">
        <f t="shared" si="1"/>
        <v>4.1200657894736842E-2</v>
      </c>
      <c r="D10" s="3">
        <f t="shared" si="1"/>
        <v>4.1200657894736842E-2</v>
      </c>
      <c r="E10" s="3">
        <f t="shared" si="1"/>
        <v>4.1200657894736842E-2</v>
      </c>
      <c r="F10" s="3">
        <f t="shared" si="1"/>
        <v>4.1200657894736842E-2</v>
      </c>
      <c r="G10" s="3">
        <f t="shared" si="1"/>
        <v>4.1200657894736842E-2</v>
      </c>
      <c r="H10" s="3">
        <f t="shared" si="1"/>
        <v>4.1200657894736842E-2</v>
      </c>
      <c r="I10" s="3">
        <f t="shared" si="1"/>
        <v>4.1200657894736842E-2</v>
      </c>
      <c r="J10" s="3">
        <f t="shared" si="1"/>
        <v>4.1200657894736842E-2</v>
      </c>
      <c r="K10" s="3">
        <f t="shared" si="1"/>
        <v>4.1200657894736842E-2</v>
      </c>
      <c r="L10" s="3">
        <f t="shared" si="1"/>
        <v>4.1200657894736842E-2</v>
      </c>
      <c r="M10" s="3">
        <f t="shared" si="1"/>
        <v>4.1200657894736842E-2</v>
      </c>
      <c r="N10" s="3">
        <f t="shared" si="1"/>
        <v>4.1200657894736842E-2</v>
      </c>
      <c r="O10" s="3">
        <f t="shared" si="1"/>
        <v>4.1200657894736842E-2</v>
      </c>
      <c r="P10" s="3">
        <f t="shared" si="1"/>
        <v>4.1200657894736842E-2</v>
      </c>
      <c r="Q10" s="3">
        <f t="shared" si="1"/>
        <v>4.1200657894736842E-2</v>
      </c>
      <c r="R10" s="3">
        <f t="shared" si="1"/>
        <v>4.1200657894736842E-2</v>
      </c>
      <c r="S10" s="3">
        <f t="shared" si="2"/>
        <v>4.1200657894736842E-2</v>
      </c>
      <c r="T10" s="3">
        <f t="shared" si="2"/>
        <v>4.1200657894736842E-2</v>
      </c>
      <c r="U10" s="3">
        <f t="shared" si="2"/>
        <v>4.1200657894736842E-2</v>
      </c>
      <c r="V10" s="3">
        <f t="shared" si="2"/>
        <v>4.1200657894736842E-2</v>
      </c>
      <c r="W10" s="3">
        <f t="shared" si="2"/>
        <v>4.1200657894736842E-2</v>
      </c>
      <c r="X10" s="3">
        <f t="shared" si="2"/>
        <v>4.1200657894736842E-2</v>
      </c>
      <c r="Y10" s="3">
        <f t="shared" si="2"/>
        <v>4.1200657894736842E-2</v>
      </c>
      <c r="Z10" s="3">
        <f t="shared" si="2"/>
        <v>4.1200657894736842E-2</v>
      </c>
      <c r="AA10" s="3">
        <f t="shared" si="2"/>
        <v>4.1200657894736842E-2</v>
      </c>
      <c r="AB10" s="9">
        <f>VLOOKUP($A10,Table2[[#All],[Country ]:[Checksumtotal non-res % ]],MATCH("share of retail-trade",'_non-residential floorarea calc'!$A$3:$T$3,0),FALSE)</f>
        <v>4.1200657894736842E-2</v>
      </c>
      <c r="AC10" s="3">
        <f t="shared" si="3"/>
        <v>4.1200657894736842E-2</v>
      </c>
      <c r="AD10" s="3">
        <f t="shared" si="5"/>
        <v>4.1200657894736842E-2</v>
      </c>
      <c r="AE10" s="3">
        <f t="shared" si="5"/>
        <v>4.1200657894736842E-2</v>
      </c>
      <c r="AF10" s="3">
        <f t="shared" si="5"/>
        <v>4.1200657894736842E-2</v>
      </c>
      <c r="AG10" s="3">
        <f t="shared" si="5"/>
        <v>4.1200657894736842E-2</v>
      </c>
      <c r="AH10" s="3">
        <f t="shared" si="5"/>
        <v>4.1200657894736842E-2</v>
      </c>
      <c r="AI10" s="3">
        <f t="shared" si="5"/>
        <v>4.1200657894736842E-2</v>
      </c>
      <c r="AJ10" s="3">
        <f t="shared" si="5"/>
        <v>4.1200657894736842E-2</v>
      </c>
      <c r="AK10" s="3">
        <f t="shared" si="5"/>
        <v>4.1200657894736842E-2</v>
      </c>
      <c r="AL10" s="3">
        <f t="shared" si="5"/>
        <v>4.1200657894736842E-2</v>
      </c>
      <c r="AM10" s="3">
        <f t="shared" si="5"/>
        <v>4.1200657894736842E-2</v>
      </c>
      <c r="AN10" s="3">
        <f t="shared" si="5"/>
        <v>4.1200657894736842E-2</v>
      </c>
      <c r="AO10" s="3">
        <f t="shared" si="5"/>
        <v>4.1200657894736842E-2</v>
      </c>
      <c r="AP10" s="3">
        <f t="shared" si="5"/>
        <v>4.1200657894736842E-2</v>
      </c>
      <c r="AQ10" s="3">
        <f t="shared" si="5"/>
        <v>4.1200657894736842E-2</v>
      </c>
      <c r="AR10" s="3">
        <f t="shared" si="5"/>
        <v>4.1200657894736842E-2</v>
      </c>
      <c r="AS10" s="3">
        <f t="shared" si="5"/>
        <v>4.1200657894736842E-2</v>
      </c>
      <c r="AT10" s="3">
        <f t="shared" si="5"/>
        <v>4.1200657894736842E-2</v>
      </c>
      <c r="AU10" s="3">
        <f t="shared" si="5"/>
        <v>4.1200657894736842E-2</v>
      </c>
      <c r="AV10" s="3">
        <f t="shared" si="5"/>
        <v>4.1200657894736842E-2</v>
      </c>
      <c r="AW10" s="3">
        <f t="shared" si="5"/>
        <v>4.1200657894736842E-2</v>
      </c>
      <c r="AX10" s="3">
        <f t="shared" si="5"/>
        <v>4.1200657894736842E-2</v>
      </c>
      <c r="AY10" s="3">
        <f t="shared" si="5"/>
        <v>4.1200657894736842E-2</v>
      </c>
      <c r="AZ10" s="3">
        <f t="shared" si="5"/>
        <v>4.1200657894736842E-2</v>
      </c>
      <c r="BA10" s="3">
        <f t="shared" si="5"/>
        <v>4.1200657894736842E-2</v>
      </c>
      <c r="BB10" s="3">
        <f t="shared" si="5"/>
        <v>4.1200657894736842E-2</v>
      </c>
      <c r="BC10" s="3">
        <f t="shared" si="5"/>
        <v>4.1200657894736842E-2</v>
      </c>
      <c r="BD10" s="3">
        <f t="shared" si="5"/>
        <v>4.1200657894736842E-2</v>
      </c>
      <c r="BE10" s="3">
        <f t="shared" si="5"/>
        <v>4.1200657894736842E-2</v>
      </c>
      <c r="BF10" s="3">
        <f t="shared" si="5"/>
        <v>4.1200657894736842E-2</v>
      </c>
      <c r="BG10" s="3">
        <f t="shared" si="5"/>
        <v>4.1200657894736842E-2</v>
      </c>
      <c r="BH10" s="3">
        <f t="shared" si="5"/>
        <v>4.1200657894736842E-2</v>
      </c>
      <c r="BI10" s="3">
        <f t="shared" si="5"/>
        <v>4.1200657894736842E-2</v>
      </c>
      <c r="BJ10" s="3">
        <f t="shared" si="5"/>
        <v>4.1200657894736842E-2</v>
      </c>
      <c r="BK10" s="3">
        <f t="shared" si="5"/>
        <v>4.1200657894736842E-2</v>
      </c>
    </row>
    <row r="11" spans="1:63" x14ac:dyDescent="0.25">
      <c r="A11" s="2" t="s">
        <v>10</v>
      </c>
      <c r="B11" t="s">
        <v>3</v>
      </c>
      <c r="C11" s="3">
        <f t="shared" si="1"/>
        <v>6.9036818229771077E-2</v>
      </c>
      <c r="D11" s="3">
        <f t="shared" si="1"/>
        <v>6.9036818229771077E-2</v>
      </c>
      <c r="E11" s="3">
        <f t="shared" si="1"/>
        <v>6.9036818229771077E-2</v>
      </c>
      <c r="F11" s="3">
        <f t="shared" si="1"/>
        <v>6.9036818229771077E-2</v>
      </c>
      <c r="G11" s="3">
        <f t="shared" si="1"/>
        <v>6.9036818229771077E-2</v>
      </c>
      <c r="H11" s="3">
        <f t="shared" si="1"/>
        <v>6.9036818229771077E-2</v>
      </c>
      <c r="I11" s="3">
        <f t="shared" si="1"/>
        <v>6.9036818229771077E-2</v>
      </c>
      <c r="J11" s="3">
        <f t="shared" si="1"/>
        <v>6.9036818229771077E-2</v>
      </c>
      <c r="K11" s="3">
        <f t="shared" si="1"/>
        <v>6.9036818229771077E-2</v>
      </c>
      <c r="L11" s="3">
        <f t="shared" si="1"/>
        <v>6.9036818229771077E-2</v>
      </c>
      <c r="M11" s="3">
        <f t="shared" si="1"/>
        <v>6.9036818229771077E-2</v>
      </c>
      <c r="N11" s="3">
        <f t="shared" si="1"/>
        <v>6.9036818229771077E-2</v>
      </c>
      <c r="O11" s="3">
        <f t="shared" si="1"/>
        <v>6.9036818229771077E-2</v>
      </c>
      <c r="P11" s="3">
        <f t="shared" si="1"/>
        <v>6.9036818229771077E-2</v>
      </c>
      <c r="Q11" s="3">
        <f t="shared" si="1"/>
        <v>6.9036818229771077E-2</v>
      </c>
      <c r="R11" s="3">
        <f t="shared" si="1"/>
        <v>6.9036818229771077E-2</v>
      </c>
      <c r="S11" s="3">
        <f t="shared" si="2"/>
        <v>6.9036818229771077E-2</v>
      </c>
      <c r="T11" s="3">
        <f t="shared" si="2"/>
        <v>6.9036818229771077E-2</v>
      </c>
      <c r="U11" s="3">
        <f t="shared" si="2"/>
        <v>6.9036818229771077E-2</v>
      </c>
      <c r="V11" s="3">
        <f t="shared" si="2"/>
        <v>6.9036818229771077E-2</v>
      </c>
      <c r="W11" s="3">
        <f t="shared" si="2"/>
        <v>6.9036818229771077E-2</v>
      </c>
      <c r="X11" s="3">
        <f t="shared" si="2"/>
        <v>6.9036818229771077E-2</v>
      </c>
      <c r="Y11" s="3">
        <f t="shared" si="2"/>
        <v>6.9036818229771077E-2</v>
      </c>
      <c r="Z11" s="3">
        <f t="shared" si="2"/>
        <v>6.9036818229771077E-2</v>
      </c>
      <c r="AA11" s="3">
        <f t="shared" si="2"/>
        <v>6.9036818229771077E-2</v>
      </c>
      <c r="AB11" s="9">
        <f>VLOOKUP($A11,Table2[[#All],[Country ]:[Checksumtotal non-res % ]],MATCH("share of retail-trade",'_non-residential floorarea calc'!$A$3:$T$3,0),FALSE)</f>
        <v>6.9036818229771077E-2</v>
      </c>
      <c r="AC11" s="3">
        <f t="shared" si="3"/>
        <v>6.9036818229771077E-2</v>
      </c>
      <c r="AD11" s="3">
        <f t="shared" si="5"/>
        <v>6.9036818229771077E-2</v>
      </c>
      <c r="AE11" s="3">
        <f t="shared" si="5"/>
        <v>6.9036818229771077E-2</v>
      </c>
      <c r="AF11" s="3">
        <f t="shared" si="5"/>
        <v>6.9036818229771077E-2</v>
      </c>
      <c r="AG11" s="3">
        <f t="shared" si="5"/>
        <v>6.9036818229771077E-2</v>
      </c>
      <c r="AH11" s="3">
        <f t="shared" si="5"/>
        <v>6.9036818229771077E-2</v>
      </c>
      <c r="AI11" s="3">
        <f t="shared" si="5"/>
        <v>6.9036818229771077E-2</v>
      </c>
      <c r="AJ11" s="3">
        <f t="shared" si="5"/>
        <v>6.9036818229771077E-2</v>
      </c>
      <c r="AK11" s="3">
        <f t="shared" si="5"/>
        <v>6.9036818229771077E-2</v>
      </c>
      <c r="AL11" s="3">
        <f t="shared" si="5"/>
        <v>6.9036818229771077E-2</v>
      </c>
      <c r="AM11" s="3">
        <f t="shared" si="5"/>
        <v>6.9036818229771077E-2</v>
      </c>
      <c r="AN11" s="3">
        <f t="shared" si="5"/>
        <v>6.9036818229771077E-2</v>
      </c>
      <c r="AO11" s="3">
        <f t="shared" si="5"/>
        <v>6.9036818229771077E-2</v>
      </c>
      <c r="AP11" s="3">
        <f t="shared" si="5"/>
        <v>6.9036818229771077E-2</v>
      </c>
      <c r="AQ11" s="3">
        <f t="shared" si="5"/>
        <v>6.9036818229771077E-2</v>
      </c>
      <c r="AR11" s="3">
        <f t="shared" si="5"/>
        <v>6.9036818229771077E-2</v>
      </c>
      <c r="AS11" s="3">
        <f t="shared" si="5"/>
        <v>6.9036818229771077E-2</v>
      </c>
      <c r="AT11" s="3">
        <f t="shared" si="5"/>
        <v>6.9036818229771077E-2</v>
      </c>
      <c r="AU11" s="3">
        <f t="shared" si="5"/>
        <v>6.9036818229771077E-2</v>
      </c>
      <c r="AV11" s="3">
        <f t="shared" si="5"/>
        <v>6.9036818229771077E-2</v>
      </c>
      <c r="AW11" s="3">
        <f t="shared" si="5"/>
        <v>6.9036818229771077E-2</v>
      </c>
      <c r="AX11" s="3">
        <f t="shared" si="5"/>
        <v>6.9036818229771077E-2</v>
      </c>
      <c r="AY11" s="3">
        <f t="shared" si="5"/>
        <v>6.9036818229771077E-2</v>
      </c>
      <c r="AZ11" s="3">
        <f t="shared" si="5"/>
        <v>6.9036818229771077E-2</v>
      </c>
      <c r="BA11" s="3">
        <f t="shared" si="5"/>
        <v>6.9036818229771077E-2</v>
      </c>
      <c r="BB11" s="3">
        <f t="shared" si="5"/>
        <v>6.9036818229771077E-2</v>
      </c>
      <c r="BC11" s="3">
        <f t="shared" si="5"/>
        <v>6.9036818229771077E-2</v>
      </c>
      <c r="BD11" s="3">
        <f t="shared" si="5"/>
        <v>6.9036818229771077E-2</v>
      </c>
      <c r="BE11" s="3">
        <f t="shared" si="5"/>
        <v>6.9036818229771077E-2</v>
      </c>
      <c r="BF11" s="3">
        <f t="shared" si="5"/>
        <v>6.9036818229771077E-2</v>
      </c>
      <c r="BG11" s="3">
        <f t="shared" si="5"/>
        <v>6.9036818229771077E-2</v>
      </c>
      <c r="BH11" s="3">
        <f t="shared" si="5"/>
        <v>6.9036818229771077E-2</v>
      </c>
      <c r="BI11" s="3">
        <f t="shared" si="5"/>
        <v>6.9036818229771077E-2</v>
      </c>
      <c r="BJ11" s="3">
        <f t="shared" si="5"/>
        <v>6.9036818229771077E-2</v>
      </c>
      <c r="BK11" s="3">
        <f t="shared" si="5"/>
        <v>6.9036818229771077E-2</v>
      </c>
    </row>
    <row r="12" spans="1:63" x14ac:dyDescent="0.25">
      <c r="A12" s="2" t="s">
        <v>1</v>
      </c>
      <c r="B12" t="s">
        <v>3</v>
      </c>
      <c r="C12" s="3">
        <f t="shared" si="1"/>
        <v>0.19214308374684999</v>
      </c>
      <c r="D12" s="3">
        <f t="shared" si="1"/>
        <v>0.19214308374684999</v>
      </c>
      <c r="E12" s="3">
        <f t="shared" si="1"/>
        <v>0.19214308374684999</v>
      </c>
      <c r="F12" s="3">
        <f t="shared" si="1"/>
        <v>0.19214308374684999</v>
      </c>
      <c r="G12" s="3">
        <f t="shared" si="1"/>
        <v>0.19214308374684999</v>
      </c>
      <c r="H12" s="3">
        <f t="shared" si="1"/>
        <v>0.19214308374684999</v>
      </c>
      <c r="I12" s="3">
        <f t="shared" si="1"/>
        <v>0.19214308374684999</v>
      </c>
      <c r="J12" s="3">
        <f t="shared" si="1"/>
        <v>0.19214308374684999</v>
      </c>
      <c r="K12" s="3">
        <f t="shared" si="1"/>
        <v>0.19214308374684999</v>
      </c>
      <c r="L12" s="3">
        <f t="shared" si="1"/>
        <v>0.19214308374684999</v>
      </c>
      <c r="M12" s="3">
        <f t="shared" si="1"/>
        <v>0.19214308374684999</v>
      </c>
      <c r="N12" s="3">
        <f t="shared" si="1"/>
        <v>0.19214308374684999</v>
      </c>
      <c r="O12" s="3">
        <f t="shared" si="1"/>
        <v>0.19214308374684999</v>
      </c>
      <c r="P12" s="3">
        <f t="shared" si="1"/>
        <v>0.19214308374684999</v>
      </c>
      <c r="Q12" s="3">
        <f t="shared" si="1"/>
        <v>0.19214308374684999</v>
      </c>
      <c r="R12" s="3">
        <f t="shared" si="1"/>
        <v>0.19214308374684999</v>
      </c>
      <c r="S12" s="3">
        <f t="shared" si="2"/>
        <v>0.19214308374684999</v>
      </c>
      <c r="T12" s="3">
        <f t="shared" si="2"/>
        <v>0.19214308374684999</v>
      </c>
      <c r="U12" s="3">
        <f t="shared" si="2"/>
        <v>0.19214308374684999</v>
      </c>
      <c r="V12" s="3">
        <f t="shared" si="2"/>
        <v>0.19214308374684999</v>
      </c>
      <c r="W12" s="3">
        <f t="shared" si="2"/>
        <v>0.19214308374684999</v>
      </c>
      <c r="X12" s="3">
        <f t="shared" si="2"/>
        <v>0.19214308374684999</v>
      </c>
      <c r="Y12" s="3">
        <f t="shared" si="2"/>
        <v>0.19214308374684999</v>
      </c>
      <c r="Z12" s="3">
        <f t="shared" si="2"/>
        <v>0.19214308374684999</v>
      </c>
      <c r="AA12" s="3">
        <f t="shared" si="2"/>
        <v>0.19214308374684999</v>
      </c>
      <c r="AB12" s="9">
        <f>VLOOKUP($A12,Table2[[#All],[Country ]:[Checksumtotal non-res % ]],MATCH("share of retail-trade",'_non-residential floorarea calc'!$A$3:$T$3,0),FALSE)</f>
        <v>0.19214308374684999</v>
      </c>
      <c r="AC12" s="3">
        <f t="shared" si="3"/>
        <v>0.19214308374684999</v>
      </c>
      <c r="AD12" s="3">
        <f t="shared" si="5"/>
        <v>0.19214308374684999</v>
      </c>
      <c r="AE12" s="3">
        <f t="shared" si="5"/>
        <v>0.19214308374684999</v>
      </c>
      <c r="AF12" s="3">
        <f t="shared" si="5"/>
        <v>0.19214308374684999</v>
      </c>
      <c r="AG12" s="3">
        <f t="shared" si="5"/>
        <v>0.19214308374684999</v>
      </c>
      <c r="AH12" s="3">
        <f t="shared" si="5"/>
        <v>0.19214308374684999</v>
      </c>
      <c r="AI12" s="3">
        <f t="shared" si="5"/>
        <v>0.19214308374684999</v>
      </c>
      <c r="AJ12" s="3">
        <f t="shared" si="5"/>
        <v>0.19214308374684999</v>
      </c>
      <c r="AK12" s="3">
        <f t="shared" si="5"/>
        <v>0.19214308374684999</v>
      </c>
      <c r="AL12" s="3">
        <f t="shared" si="5"/>
        <v>0.19214308374684999</v>
      </c>
      <c r="AM12" s="3">
        <f t="shared" si="5"/>
        <v>0.19214308374684999</v>
      </c>
      <c r="AN12" s="3">
        <f t="shared" si="5"/>
        <v>0.19214308374684999</v>
      </c>
      <c r="AO12" s="3">
        <f t="shared" si="5"/>
        <v>0.19214308374684999</v>
      </c>
      <c r="AP12" s="3">
        <f t="shared" si="5"/>
        <v>0.19214308374684999</v>
      </c>
      <c r="AQ12" s="3">
        <f t="shared" si="5"/>
        <v>0.19214308374684999</v>
      </c>
      <c r="AR12" s="3">
        <f t="shared" si="5"/>
        <v>0.19214308374684999</v>
      </c>
      <c r="AS12" s="3">
        <f t="shared" si="5"/>
        <v>0.19214308374684999</v>
      </c>
      <c r="AT12" s="3">
        <f t="shared" si="5"/>
        <v>0.19214308374684999</v>
      </c>
      <c r="AU12" s="3">
        <f t="shared" si="5"/>
        <v>0.19214308374684999</v>
      </c>
      <c r="AV12" s="3">
        <f t="shared" si="5"/>
        <v>0.19214308374684999</v>
      </c>
      <c r="AW12" s="3">
        <f t="shared" si="5"/>
        <v>0.19214308374684999</v>
      </c>
      <c r="AX12" s="3">
        <f t="shared" si="5"/>
        <v>0.19214308374684999</v>
      </c>
      <c r="AY12" s="3">
        <f t="shared" si="5"/>
        <v>0.19214308374684999</v>
      </c>
      <c r="AZ12" s="3">
        <f t="shared" si="5"/>
        <v>0.19214308374684999</v>
      </c>
      <c r="BA12" s="3">
        <f t="shared" si="5"/>
        <v>0.19214308374684999</v>
      </c>
      <c r="BB12" s="3">
        <f t="shared" si="5"/>
        <v>0.19214308374684999</v>
      </c>
      <c r="BC12" s="3">
        <f t="shared" si="5"/>
        <v>0.19214308374684999</v>
      </c>
      <c r="BD12" s="3">
        <f t="shared" si="5"/>
        <v>0.19214308374684999</v>
      </c>
      <c r="BE12" s="3">
        <f t="shared" si="5"/>
        <v>0.19214308374684999</v>
      </c>
      <c r="BF12" s="3">
        <f t="shared" si="5"/>
        <v>0.19214308374684999</v>
      </c>
      <c r="BG12" s="3">
        <f t="shared" si="5"/>
        <v>0.19214308374684999</v>
      </c>
      <c r="BH12" s="3">
        <f t="shared" si="5"/>
        <v>0.19214308374684999</v>
      </c>
      <c r="BI12" s="3">
        <f t="shared" si="5"/>
        <v>0.19214308374684999</v>
      </c>
      <c r="BJ12" s="3">
        <f t="shared" si="5"/>
        <v>0.19214308374684999</v>
      </c>
      <c r="BK12" s="3">
        <f t="shared" si="5"/>
        <v>0.19214308374684999</v>
      </c>
    </row>
    <row r="13" spans="1:63" x14ac:dyDescent="0.25">
      <c r="A13" s="2" t="s">
        <v>20</v>
      </c>
      <c r="B13" t="s">
        <v>3</v>
      </c>
      <c r="C13" s="3">
        <f t="shared" si="1"/>
        <v>0.29220514215752957</v>
      </c>
      <c r="D13" s="3">
        <f t="shared" si="1"/>
        <v>0.29220514215752957</v>
      </c>
      <c r="E13" s="3">
        <f t="shared" si="1"/>
        <v>0.29220514215752957</v>
      </c>
      <c r="F13" s="3">
        <f t="shared" si="1"/>
        <v>0.29220514215752957</v>
      </c>
      <c r="G13" s="3">
        <f t="shared" si="1"/>
        <v>0.29220514215752957</v>
      </c>
      <c r="H13" s="3">
        <f t="shared" si="1"/>
        <v>0.29220514215752957</v>
      </c>
      <c r="I13" s="3">
        <f t="shared" si="1"/>
        <v>0.29220514215752957</v>
      </c>
      <c r="J13" s="3">
        <f t="shared" si="1"/>
        <v>0.29220514215752957</v>
      </c>
      <c r="K13" s="3">
        <f t="shared" si="1"/>
        <v>0.29220514215752957</v>
      </c>
      <c r="L13" s="3">
        <f t="shared" si="1"/>
        <v>0.29220514215752957</v>
      </c>
      <c r="M13" s="3">
        <f t="shared" si="1"/>
        <v>0.29220514215752957</v>
      </c>
      <c r="N13" s="3">
        <f t="shared" si="1"/>
        <v>0.29220514215752957</v>
      </c>
      <c r="O13" s="3">
        <f t="shared" si="1"/>
        <v>0.29220514215752957</v>
      </c>
      <c r="P13" s="3">
        <f t="shared" si="1"/>
        <v>0.29220514215752957</v>
      </c>
      <c r="Q13" s="3">
        <f t="shared" si="1"/>
        <v>0.29220514215752957</v>
      </c>
      <c r="R13" s="3">
        <f t="shared" si="1"/>
        <v>0.29220514215752957</v>
      </c>
      <c r="S13" s="3">
        <f t="shared" si="2"/>
        <v>0.29220514215752957</v>
      </c>
      <c r="T13" s="3">
        <f t="shared" si="2"/>
        <v>0.29220514215752957</v>
      </c>
      <c r="U13" s="3">
        <f t="shared" si="2"/>
        <v>0.29220514215752957</v>
      </c>
      <c r="V13" s="3">
        <f t="shared" si="2"/>
        <v>0.29220514215752957</v>
      </c>
      <c r="W13" s="3">
        <f t="shared" si="2"/>
        <v>0.29220514215752957</v>
      </c>
      <c r="X13" s="3">
        <f t="shared" si="2"/>
        <v>0.29220514215752957</v>
      </c>
      <c r="Y13" s="3">
        <f t="shared" si="2"/>
        <v>0.29220514215752957</v>
      </c>
      <c r="Z13" s="3">
        <f t="shared" si="2"/>
        <v>0.29220514215752957</v>
      </c>
      <c r="AA13" s="3">
        <f t="shared" si="2"/>
        <v>0.29220514215752957</v>
      </c>
      <c r="AB13" s="9">
        <f>VLOOKUP($A13,Table2[[#All],[Country ]:[Checksumtotal non-res % ]],MATCH("share of retail-trade",'_non-residential floorarea calc'!$A$3:$T$3,0),FALSE)</f>
        <v>0.29220514215752957</v>
      </c>
      <c r="AC13" s="3">
        <f t="shared" si="3"/>
        <v>0.29220514215752957</v>
      </c>
      <c r="AD13" s="3">
        <f t="shared" si="5"/>
        <v>0.29220514215752957</v>
      </c>
      <c r="AE13" s="3">
        <f t="shared" si="5"/>
        <v>0.29220514215752957</v>
      </c>
      <c r="AF13" s="3">
        <f t="shared" si="5"/>
        <v>0.29220514215752957</v>
      </c>
      <c r="AG13" s="3">
        <f t="shared" si="5"/>
        <v>0.29220514215752957</v>
      </c>
      <c r="AH13" s="3">
        <f t="shared" si="5"/>
        <v>0.29220514215752957</v>
      </c>
      <c r="AI13" s="3">
        <f t="shared" si="5"/>
        <v>0.29220514215752957</v>
      </c>
      <c r="AJ13" s="3">
        <f t="shared" si="5"/>
        <v>0.29220514215752957</v>
      </c>
      <c r="AK13" s="3">
        <f t="shared" si="5"/>
        <v>0.29220514215752957</v>
      </c>
      <c r="AL13" s="3">
        <f t="shared" si="5"/>
        <v>0.29220514215752957</v>
      </c>
      <c r="AM13" s="3">
        <f t="shared" si="5"/>
        <v>0.29220514215752957</v>
      </c>
      <c r="AN13" s="3">
        <f t="shared" si="5"/>
        <v>0.29220514215752957</v>
      </c>
      <c r="AO13" s="3">
        <f t="shared" si="5"/>
        <v>0.29220514215752957</v>
      </c>
      <c r="AP13" s="3">
        <f t="shared" si="5"/>
        <v>0.29220514215752957</v>
      </c>
      <c r="AQ13" s="3">
        <f t="shared" si="5"/>
        <v>0.29220514215752957</v>
      </c>
      <c r="AR13" s="3">
        <f t="shared" si="5"/>
        <v>0.29220514215752957</v>
      </c>
      <c r="AS13" s="3">
        <f t="shared" si="5"/>
        <v>0.29220514215752957</v>
      </c>
      <c r="AT13" s="3">
        <f t="shared" si="5"/>
        <v>0.29220514215752957</v>
      </c>
      <c r="AU13" s="3">
        <f t="shared" si="5"/>
        <v>0.29220514215752957</v>
      </c>
      <c r="AV13" s="3">
        <f t="shared" si="5"/>
        <v>0.29220514215752957</v>
      </c>
      <c r="AW13" s="3">
        <f t="shared" si="5"/>
        <v>0.29220514215752957</v>
      </c>
      <c r="AX13" s="3">
        <f t="shared" si="5"/>
        <v>0.29220514215752957</v>
      </c>
      <c r="AY13" s="3">
        <f t="shared" si="5"/>
        <v>0.29220514215752957</v>
      </c>
      <c r="AZ13" s="3">
        <f t="shared" si="5"/>
        <v>0.29220514215752957</v>
      </c>
      <c r="BA13" s="3">
        <f t="shared" si="5"/>
        <v>0.29220514215752957</v>
      </c>
      <c r="BB13" s="3">
        <f t="shared" si="5"/>
        <v>0.29220514215752957</v>
      </c>
      <c r="BC13" s="3">
        <f t="shared" si="5"/>
        <v>0.29220514215752957</v>
      </c>
      <c r="BD13" s="3">
        <f t="shared" si="5"/>
        <v>0.29220514215752957</v>
      </c>
      <c r="BE13" s="3">
        <f t="shared" si="5"/>
        <v>0.29220514215752957</v>
      </c>
      <c r="BF13" s="3">
        <f t="shared" si="5"/>
        <v>0.29220514215752957</v>
      </c>
      <c r="BG13" s="3">
        <f t="shared" si="5"/>
        <v>0.29220514215752957</v>
      </c>
      <c r="BH13" s="3">
        <f t="shared" si="5"/>
        <v>0.29220514215752957</v>
      </c>
      <c r="BI13" s="3">
        <f t="shared" si="5"/>
        <v>0.29220514215752957</v>
      </c>
      <c r="BJ13" s="3">
        <f t="shared" si="5"/>
        <v>0.29220514215752957</v>
      </c>
      <c r="BK13" s="3">
        <f t="shared" si="5"/>
        <v>0.29220514215752957</v>
      </c>
    </row>
    <row r="14" spans="1:63" x14ac:dyDescent="0.25">
      <c r="A14" s="2" t="s">
        <v>16</v>
      </c>
      <c r="B14" t="s">
        <v>3</v>
      </c>
      <c r="C14" s="3">
        <f t="shared" si="1"/>
        <v>8.9064106959204664E-2</v>
      </c>
      <c r="D14" s="3">
        <f t="shared" si="1"/>
        <v>8.9064106959204664E-2</v>
      </c>
      <c r="E14" s="3">
        <f t="shared" si="1"/>
        <v>8.9064106959204664E-2</v>
      </c>
      <c r="F14" s="3">
        <f t="shared" si="1"/>
        <v>8.9064106959204664E-2</v>
      </c>
      <c r="G14" s="3">
        <f t="shared" si="1"/>
        <v>8.9064106959204664E-2</v>
      </c>
      <c r="H14" s="3">
        <f t="shared" si="1"/>
        <v>8.9064106959204664E-2</v>
      </c>
      <c r="I14" s="3">
        <f t="shared" si="1"/>
        <v>8.9064106959204664E-2</v>
      </c>
      <c r="J14" s="3">
        <f t="shared" si="1"/>
        <v>8.9064106959204664E-2</v>
      </c>
      <c r="K14" s="3">
        <f t="shared" si="1"/>
        <v>8.9064106959204664E-2</v>
      </c>
      <c r="L14" s="3">
        <f t="shared" si="1"/>
        <v>8.9064106959204664E-2</v>
      </c>
      <c r="M14" s="3">
        <f t="shared" si="1"/>
        <v>8.9064106959204664E-2</v>
      </c>
      <c r="N14" s="3">
        <f t="shared" si="1"/>
        <v>8.9064106959204664E-2</v>
      </c>
      <c r="O14" s="3">
        <f t="shared" si="1"/>
        <v>8.9064106959204664E-2</v>
      </c>
      <c r="P14" s="3">
        <f t="shared" si="1"/>
        <v>8.9064106959204664E-2</v>
      </c>
      <c r="Q14" s="3">
        <f t="shared" si="1"/>
        <v>8.9064106959204664E-2</v>
      </c>
      <c r="R14" s="3">
        <f t="shared" si="1"/>
        <v>8.9064106959204664E-2</v>
      </c>
      <c r="S14" s="3">
        <f t="shared" si="2"/>
        <v>8.9064106959204664E-2</v>
      </c>
      <c r="T14" s="3">
        <f t="shared" si="2"/>
        <v>8.9064106959204664E-2</v>
      </c>
      <c r="U14" s="3">
        <f t="shared" si="2"/>
        <v>8.9064106959204664E-2</v>
      </c>
      <c r="V14" s="3">
        <f t="shared" si="2"/>
        <v>8.9064106959204664E-2</v>
      </c>
      <c r="W14" s="3">
        <f t="shared" si="2"/>
        <v>8.9064106959204664E-2</v>
      </c>
      <c r="X14" s="3">
        <f t="shared" si="2"/>
        <v>8.9064106959204664E-2</v>
      </c>
      <c r="Y14" s="3">
        <f t="shared" si="2"/>
        <v>8.9064106959204664E-2</v>
      </c>
      <c r="Z14" s="3">
        <f t="shared" si="2"/>
        <v>8.9064106959204664E-2</v>
      </c>
      <c r="AA14" s="3">
        <f t="shared" si="2"/>
        <v>8.9064106959204664E-2</v>
      </c>
      <c r="AB14" s="9">
        <f>VLOOKUP($A14,Table2[[#All],[Country ]:[Checksumtotal non-res % ]],MATCH("share of retail-trade",'_non-residential floorarea calc'!$A$3:$T$3,0),FALSE)</f>
        <v>8.9064106959204664E-2</v>
      </c>
      <c r="AC14" s="3">
        <f t="shared" si="3"/>
        <v>8.9064106959204664E-2</v>
      </c>
      <c r="AD14" s="3">
        <f t="shared" si="5"/>
        <v>8.9064106959204664E-2</v>
      </c>
      <c r="AE14" s="3">
        <f t="shared" si="5"/>
        <v>8.9064106959204664E-2</v>
      </c>
      <c r="AF14" s="3">
        <f t="shared" si="5"/>
        <v>8.9064106959204664E-2</v>
      </c>
      <c r="AG14" s="3">
        <f t="shared" si="5"/>
        <v>8.9064106959204664E-2</v>
      </c>
      <c r="AH14" s="3">
        <f t="shared" si="5"/>
        <v>8.9064106959204664E-2</v>
      </c>
      <c r="AI14" s="3">
        <f t="shared" si="5"/>
        <v>8.9064106959204664E-2</v>
      </c>
      <c r="AJ14" s="3">
        <f t="shared" si="5"/>
        <v>8.9064106959204664E-2</v>
      </c>
      <c r="AK14" s="3">
        <f t="shared" si="5"/>
        <v>8.9064106959204664E-2</v>
      </c>
      <c r="AL14" s="3">
        <f t="shared" si="5"/>
        <v>8.9064106959204664E-2</v>
      </c>
      <c r="AM14" s="3">
        <f t="shared" si="5"/>
        <v>8.9064106959204664E-2</v>
      </c>
      <c r="AN14" s="3">
        <f t="shared" si="5"/>
        <v>8.9064106959204664E-2</v>
      </c>
      <c r="AO14" s="3">
        <f t="shared" si="5"/>
        <v>8.9064106959204664E-2</v>
      </c>
      <c r="AP14" s="3">
        <f t="shared" si="5"/>
        <v>8.9064106959204664E-2</v>
      </c>
      <c r="AQ14" s="3">
        <f t="shared" si="5"/>
        <v>8.9064106959204664E-2</v>
      </c>
      <c r="AR14" s="3">
        <f t="shared" si="5"/>
        <v>8.9064106959204664E-2</v>
      </c>
      <c r="AS14" s="3">
        <f t="shared" si="5"/>
        <v>8.9064106959204664E-2</v>
      </c>
      <c r="AT14" s="3">
        <f t="shared" si="5"/>
        <v>8.9064106959204664E-2</v>
      </c>
      <c r="AU14" s="3">
        <f t="shared" si="5"/>
        <v>8.9064106959204664E-2</v>
      </c>
      <c r="AV14" s="3">
        <f t="shared" si="5"/>
        <v>8.9064106959204664E-2</v>
      </c>
      <c r="AW14" s="3">
        <f t="shared" si="5"/>
        <v>8.9064106959204664E-2</v>
      </c>
      <c r="AX14" s="3">
        <f t="shared" si="5"/>
        <v>8.9064106959204664E-2</v>
      </c>
      <c r="AY14" s="3">
        <f t="shared" si="5"/>
        <v>8.9064106959204664E-2</v>
      </c>
      <c r="AZ14" s="3">
        <f t="shared" si="5"/>
        <v>8.9064106959204664E-2</v>
      </c>
      <c r="BA14" s="3">
        <f t="shared" si="5"/>
        <v>8.9064106959204664E-2</v>
      </c>
      <c r="BB14" s="3">
        <f t="shared" si="5"/>
        <v>8.9064106959204664E-2</v>
      </c>
      <c r="BC14" s="3">
        <f t="shared" si="5"/>
        <v>8.9064106959204664E-2</v>
      </c>
      <c r="BD14" s="3">
        <f t="shared" si="5"/>
        <v>8.9064106959204664E-2</v>
      </c>
      <c r="BE14" s="3">
        <f t="shared" si="5"/>
        <v>8.9064106959204664E-2</v>
      </c>
      <c r="BF14" s="3">
        <f t="shared" si="5"/>
        <v>8.9064106959204664E-2</v>
      </c>
      <c r="BG14" s="3">
        <f t="shared" si="5"/>
        <v>8.9064106959204664E-2</v>
      </c>
      <c r="BH14" s="3">
        <f t="shared" si="5"/>
        <v>8.9064106959204664E-2</v>
      </c>
      <c r="BI14" s="3">
        <f t="shared" si="5"/>
        <v>8.9064106959204664E-2</v>
      </c>
      <c r="BJ14" s="3">
        <f t="shared" si="5"/>
        <v>8.9064106959204664E-2</v>
      </c>
      <c r="BK14" s="3">
        <f t="shared" si="5"/>
        <v>8.9064106959204664E-2</v>
      </c>
    </row>
    <row r="15" spans="1:63" x14ac:dyDescent="0.25">
      <c r="A15" s="2" t="s">
        <v>5</v>
      </c>
      <c r="B15" t="s">
        <v>3</v>
      </c>
      <c r="C15" s="3">
        <f t="shared" si="1"/>
        <v>0.26552436505043142</v>
      </c>
      <c r="D15" s="3">
        <f t="shared" si="1"/>
        <v>0.26552436505043142</v>
      </c>
      <c r="E15" s="3">
        <f t="shared" si="1"/>
        <v>0.26552436505043142</v>
      </c>
      <c r="F15" s="3">
        <f t="shared" si="1"/>
        <v>0.26552436505043142</v>
      </c>
      <c r="G15" s="3">
        <f t="shared" si="1"/>
        <v>0.26552436505043142</v>
      </c>
      <c r="H15" s="3">
        <f t="shared" si="1"/>
        <v>0.26552436505043142</v>
      </c>
      <c r="I15" s="3">
        <f t="shared" si="1"/>
        <v>0.26552436505043142</v>
      </c>
      <c r="J15" s="3">
        <f t="shared" si="1"/>
        <v>0.26552436505043142</v>
      </c>
      <c r="K15" s="3">
        <f t="shared" si="1"/>
        <v>0.26552436505043142</v>
      </c>
      <c r="L15" s="3">
        <f t="shared" si="1"/>
        <v>0.26552436505043142</v>
      </c>
      <c r="M15" s="3">
        <f t="shared" si="1"/>
        <v>0.26552436505043142</v>
      </c>
      <c r="N15" s="3">
        <f t="shared" si="1"/>
        <v>0.26552436505043142</v>
      </c>
      <c r="O15" s="3">
        <f t="shared" si="1"/>
        <v>0.26552436505043142</v>
      </c>
      <c r="P15" s="3">
        <f t="shared" si="1"/>
        <v>0.26552436505043142</v>
      </c>
      <c r="Q15" s="3">
        <f t="shared" si="1"/>
        <v>0.26552436505043142</v>
      </c>
      <c r="R15" s="3">
        <f t="shared" si="1"/>
        <v>0.26552436505043142</v>
      </c>
      <c r="S15" s="3">
        <f t="shared" si="2"/>
        <v>0.26552436505043142</v>
      </c>
      <c r="T15" s="3">
        <f t="shared" si="2"/>
        <v>0.26552436505043142</v>
      </c>
      <c r="U15" s="3">
        <f t="shared" si="2"/>
        <v>0.26552436505043142</v>
      </c>
      <c r="V15" s="3">
        <f t="shared" si="2"/>
        <v>0.26552436505043142</v>
      </c>
      <c r="W15" s="3">
        <f t="shared" si="2"/>
        <v>0.26552436505043142</v>
      </c>
      <c r="X15" s="3">
        <f t="shared" si="2"/>
        <v>0.26552436505043142</v>
      </c>
      <c r="Y15" s="3">
        <f t="shared" si="2"/>
        <v>0.26552436505043142</v>
      </c>
      <c r="Z15" s="3">
        <f t="shared" si="2"/>
        <v>0.26552436505043142</v>
      </c>
      <c r="AA15" s="3">
        <f t="shared" si="2"/>
        <v>0.26552436505043142</v>
      </c>
      <c r="AB15" s="9">
        <f>VLOOKUP($A15,Table2[[#All],[Country ]:[Checksumtotal non-res % ]],MATCH("share of retail-trade",'_non-residential floorarea calc'!$A$3:$T$3,0),FALSE)</f>
        <v>0.26552436505043142</v>
      </c>
      <c r="AC15" s="3">
        <f t="shared" si="3"/>
        <v>0.26552436505043142</v>
      </c>
      <c r="AD15" s="3">
        <f t="shared" si="5"/>
        <v>0.26552436505043142</v>
      </c>
      <c r="AE15" s="3">
        <f t="shared" si="5"/>
        <v>0.26552436505043142</v>
      </c>
      <c r="AF15" s="3">
        <f t="shared" si="5"/>
        <v>0.26552436505043142</v>
      </c>
      <c r="AG15" s="3">
        <f t="shared" si="5"/>
        <v>0.26552436505043142</v>
      </c>
      <c r="AH15" s="3">
        <f t="shared" si="5"/>
        <v>0.26552436505043142</v>
      </c>
      <c r="AI15" s="3">
        <f t="shared" si="5"/>
        <v>0.26552436505043142</v>
      </c>
      <c r="AJ15" s="3">
        <f t="shared" si="5"/>
        <v>0.26552436505043142</v>
      </c>
      <c r="AK15" s="3">
        <f t="shared" si="5"/>
        <v>0.26552436505043142</v>
      </c>
      <c r="AL15" s="3">
        <f t="shared" si="5"/>
        <v>0.26552436505043142</v>
      </c>
      <c r="AM15" s="3">
        <f t="shared" si="5"/>
        <v>0.26552436505043142</v>
      </c>
      <c r="AN15" s="3">
        <f t="shared" si="5"/>
        <v>0.26552436505043142</v>
      </c>
      <c r="AO15" s="3">
        <f t="shared" si="5"/>
        <v>0.26552436505043142</v>
      </c>
      <c r="AP15" s="3">
        <f t="shared" si="5"/>
        <v>0.26552436505043142</v>
      </c>
      <c r="AQ15" s="3">
        <f t="shared" si="5"/>
        <v>0.26552436505043142</v>
      </c>
      <c r="AR15" s="3">
        <f t="shared" si="5"/>
        <v>0.26552436505043142</v>
      </c>
      <c r="AS15" s="3">
        <f t="shared" si="5"/>
        <v>0.26552436505043142</v>
      </c>
      <c r="AT15" s="3">
        <f t="shared" si="5"/>
        <v>0.26552436505043142</v>
      </c>
      <c r="AU15" s="3">
        <f t="shared" si="5"/>
        <v>0.26552436505043142</v>
      </c>
      <c r="AV15" s="3">
        <f t="shared" si="5"/>
        <v>0.26552436505043142</v>
      </c>
      <c r="AW15" s="3">
        <f t="shared" si="5"/>
        <v>0.26552436505043142</v>
      </c>
      <c r="AX15" s="3">
        <f t="shared" si="5"/>
        <v>0.26552436505043142</v>
      </c>
      <c r="AY15" s="3">
        <f t="shared" si="5"/>
        <v>0.26552436505043142</v>
      </c>
      <c r="AZ15" s="3">
        <f t="shared" si="5"/>
        <v>0.26552436505043142</v>
      </c>
      <c r="BA15" s="3">
        <f t="shared" si="5"/>
        <v>0.26552436505043142</v>
      </c>
      <c r="BB15" s="3">
        <f t="shared" si="5"/>
        <v>0.26552436505043142</v>
      </c>
      <c r="BC15" s="3">
        <f t="shared" si="5"/>
        <v>0.26552436505043142</v>
      </c>
      <c r="BD15" s="3">
        <f t="shared" si="5"/>
        <v>0.26552436505043142</v>
      </c>
      <c r="BE15" s="3">
        <f t="shared" si="5"/>
        <v>0.26552436505043142</v>
      </c>
      <c r="BF15" s="3">
        <f t="shared" si="5"/>
        <v>0.26552436505043142</v>
      </c>
      <c r="BG15" s="3">
        <f t="shared" si="5"/>
        <v>0.26552436505043142</v>
      </c>
      <c r="BH15" s="3">
        <f t="shared" si="5"/>
        <v>0.26552436505043142</v>
      </c>
      <c r="BI15" s="3">
        <f t="shared" si="5"/>
        <v>0.26552436505043142</v>
      </c>
      <c r="BJ15" s="3">
        <f t="shared" si="5"/>
        <v>0.26552436505043142</v>
      </c>
      <c r="BK15" s="3">
        <f t="shared" si="5"/>
        <v>0.26552436505043142</v>
      </c>
    </row>
    <row r="16" spans="1:63" x14ac:dyDescent="0.25">
      <c r="A16" s="2" t="s">
        <v>29</v>
      </c>
      <c r="B16" t="s">
        <v>3</v>
      </c>
      <c r="C16" s="3">
        <f t="shared" si="1"/>
        <v>0.17250219490781385</v>
      </c>
      <c r="D16" s="3">
        <f t="shared" si="1"/>
        <v>0.17250219490781385</v>
      </c>
      <c r="E16" s="3">
        <f t="shared" si="1"/>
        <v>0.17250219490781385</v>
      </c>
      <c r="F16" s="3">
        <f t="shared" si="1"/>
        <v>0.17250219490781385</v>
      </c>
      <c r="G16" s="3">
        <f t="shared" si="1"/>
        <v>0.17250219490781385</v>
      </c>
      <c r="H16" s="3">
        <f t="shared" si="1"/>
        <v>0.17250219490781385</v>
      </c>
      <c r="I16" s="3">
        <f t="shared" si="1"/>
        <v>0.17250219490781385</v>
      </c>
      <c r="J16" s="3">
        <f t="shared" si="1"/>
        <v>0.17250219490781385</v>
      </c>
      <c r="K16" s="3">
        <f t="shared" si="1"/>
        <v>0.17250219490781385</v>
      </c>
      <c r="L16" s="3">
        <f t="shared" si="1"/>
        <v>0.17250219490781385</v>
      </c>
      <c r="M16" s="3">
        <f t="shared" si="1"/>
        <v>0.17250219490781385</v>
      </c>
      <c r="N16" s="3">
        <f t="shared" si="1"/>
        <v>0.17250219490781385</v>
      </c>
      <c r="O16" s="3">
        <f t="shared" si="1"/>
        <v>0.17250219490781385</v>
      </c>
      <c r="P16" s="3">
        <f t="shared" si="1"/>
        <v>0.17250219490781385</v>
      </c>
      <c r="Q16" s="3">
        <f t="shared" si="1"/>
        <v>0.17250219490781385</v>
      </c>
      <c r="R16" s="3">
        <f t="shared" si="1"/>
        <v>0.17250219490781385</v>
      </c>
      <c r="S16" s="3">
        <f t="shared" si="2"/>
        <v>0.17250219490781385</v>
      </c>
      <c r="T16" s="3">
        <f t="shared" si="2"/>
        <v>0.17250219490781385</v>
      </c>
      <c r="U16" s="3">
        <f t="shared" si="2"/>
        <v>0.17250219490781385</v>
      </c>
      <c r="V16" s="3">
        <f t="shared" si="2"/>
        <v>0.17250219490781385</v>
      </c>
      <c r="W16" s="3">
        <f t="shared" si="2"/>
        <v>0.17250219490781385</v>
      </c>
      <c r="X16" s="3">
        <f t="shared" si="2"/>
        <v>0.17250219490781385</v>
      </c>
      <c r="Y16" s="3">
        <f t="shared" si="2"/>
        <v>0.17250219490781385</v>
      </c>
      <c r="Z16" s="3">
        <f t="shared" si="2"/>
        <v>0.17250219490781385</v>
      </c>
      <c r="AA16" s="3">
        <f t="shared" si="2"/>
        <v>0.17250219490781385</v>
      </c>
      <c r="AB16" s="9">
        <f>VLOOKUP($A16,Table2[[#All],[Country ]:[Checksumtotal non-res % ]],MATCH("share of retail-trade",'_non-residential floorarea calc'!$A$3:$T$3,0),FALSE)</f>
        <v>0.17250219490781385</v>
      </c>
      <c r="AC16" s="3">
        <f t="shared" si="3"/>
        <v>0.17250219490781385</v>
      </c>
      <c r="AD16" s="3">
        <f t="shared" si="5"/>
        <v>0.17250219490781385</v>
      </c>
      <c r="AE16" s="3">
        <f t="shared" si="5"/>
        <v>0.17250219490781385</v>
      </c>
      <c r="AF16" s="3">
        <f t="shared" si="5"/>
        <v>0.17250219490781385</v>
      </c>
      <c r="AG16" s="3">
        <f t="shared" si="5"/>
        <v>0.17250219490781385</v>
      </c>
      <c r="AH16" s="3">
        <f t="shared" si="5"/>
        <v>0.17250219490781385</v>
      </c>
      <c r="AI16" s="3">
        <f t="shared" si="5"/>
        <v>0.17250219490781385</v>
      </c>
      <c r="AJ16" s="3">
        <f t="shared" si="5"/>
        <v>0.17250219490781385</v>
      </c>
      <c r="AK16" s="3">
        <f t="shared" si="5"/>
        <v>0.17250219490781385</v>
      </c>
      <c r="AL16" s="3">
        <f t="shared" si="5"/>
        <v>0.17250219490781385</v>
      </c>
      <c r="AM16" s="3">
        <f t="shared" si="5"/>
        <v>0.17250219490781385</v>
      </c>
      <c r="AN16" s="3">
        <f t="shared" si="5"/>
        <v>0.17250219490781385</v>
      </c>
      <c r="AO16" s="3">
        <f t="shared" si="5"/>
        <v>0.17250219490781385</v>
      </c>
      <c r="AP16" s="3">
        <f t="shared" si="5"/>
        <v>0.17250219490781385</v>
      </c>
      <c r="AQ16" s="3">
        <f t="shared" si="5"/>
        <v>0.17250219490781385</v>
      </c>
      <c r="AR16" s="3">
        <f t="shared" si="5"/>
        <v>0.17250219490781385</v>
      </c>
      <c r="AS16" s="3">
        <f t="shared" si="5"/>
        <v>0.17250219490781385</v>
      </c>
      <c r="AT16" s="3">
        <f t="shared" si="5"/>
        <v>0.17250219490781385</v>
      </c>
      <c r="AU16" s="3">
        <f t="shared" si="5"/>
        <v>0.17250219490781385</v>
      </c>
      <c r="AV16" s="3">
        <f t="shared" si="5"/>
        <v>0.17250219490781385</v>
      </c>
      <c r="AW16" s="3">
        <f t="shared" si="5"/>
        <v>0.17250219490781385</v>
      </c>
      <c r="AX16" s="3">
        <f t="shared" si="5"/>
        <v>0.17250219490781385</v>
      </c>
      <c r="AY16" s="3">
        <f t="shared" si="5"/>
        <v>0.17250219490781385</v>
      </c>
      <c r="AZ16" s="3">
        <f t="shared" si="5"/>
        <v>0.17250219490781385</v>
      </c>
      <c r="BA16" s="3">
        <f t="shared" si="5"/>
        <v>0.17250219490781385</v>
      </c>
      <c r="BB16" s="3">
        <f t="shared" si="5"/>
        <v>0.17250219490781385</v>
      </c>
      <c r="BC16" s="3">
        <f t="shared" si="5"/>
        <v>0.17250219490781385</v>
      </c>
      <c r="BD16" s="3">
        <f t="shared" si="5"/>
        <v>0.17250219490781385</v>
      </c>
      <c r="BE16" s="3">
        <f t="shared" si="5"/>
        <v>0.17250219490781385</v>
      </c>
      <c r="BF16" s="3">
        <f t="shared" si="5"/>
        <v>0.17250219490781385</v>
      </c>
      <c r="BG16" s="3">
        <f t="shared" si="5"/>
        <v>0.17250219490781385</v>
      </c>
      <c r="BH16" s="3">
        <f t="shared" si="5"/>
        <v>0.17250219490781385</v>
      </c>
      <c r="BI16" s="3">
        <f t="shared" si="5"/>
        <v>0.17250219490781385</v>
      </c>
      <c r="BJ16" s="3">
        <f t="shared" si="5"/>
        <v>0.17250219490781385</v>
      </c>
      <c r="BK16" s="3">
        <f t="shared" si="5"/>
        <v>0.17250219490781385</v>
      </c>
    </row>
    <row r="17" spans="1:63" x14ac:dyDescent="0.25">
      <c r="A17" s="2" t="s">
        <v>25</v>
      </c>
      <c r="B17" t="s">
        <v>3</v>
      </c>
      <c r="C17" s="3">
        <f t="shared" si="1"/>
        <v>0.10198061525495153</v>
      </c>
      <c r="D17" s="3">
        <f t="shared" si="1"/>
        <v>0.10198061525495153</v>
      </c>
      <c r="E17" s="3">
        <f t="shared" si="1"/>
        <v>0.10198061525495153</v>
      </c>
      <c r="F17" s="3">
        <f t="shared" si="1"/>
        <v>0.10198061525495153</v>
      </c>
      <c r="G17" s="3">
        <f t="shared" si="1"/>
        <v>0.10198061525495153</v>
      </c>
      <c r="H17" s="3">
        <f t="shared" si="1"/>
        <v>0.10198061525495153</v>
      </c>
      <c r="I17" s="3">
        <f t="shared" si="1"/>
        <v>0.10198061525495153</v>
      </c>
      <c r="J17" s="3">
        <f t="shared" si="1"/>
        <v>0.10198061525495153</v>
      </c>
      <c r="K17" s="3">
        <f t="shared" si="1"/>
        <v>0.10198061525495153</v>
      </c>
      <c r="L17" s="3">
        <f t="shared" si="1"/>
        <v>0.10198061525495153</v>
      </c>
      <c r="M17" s="3">
        <f t="shared" si="1"/>
        <v>0.10198061525495153</v>
      </c>
      <c r="N17" s="3">
        <f t="shared" si="1"/>
        <v>0.10198061525495153</v>
      </c>
      <c r="O17" s="3">
        <f t="shared" si="1"/>
        <v>0.10198061525495153</v>
      </c>
      <c r="P17" s="3">
        <f t="shared" si="1"/>
        <v>0.10198061525495153</v>
      </c>
      <c r="Q17" s="3">
        <f t="shared" si="1"/>
        <v>0.10198061525495153</v>
      </c>
      <c r="R17" s="3">
        <f t="shared" ref="R17:AA30" si="6">$AB17</f>
        <v>0.10198061525495153</v>
      </c>
      <c r="S17" s="3">
        <f t="shared" si="2"/>
        <v>0.10198061525495153</v>
      </c>
      <c r="T17" s="3">
        <f t="shared" si="2"/>
        <v>0.10198061525495153</v>
      </c>
      <c r="U17" s="3">
        <f t="shared" si="2"/>
        <v>0.10198061525495153</v>
      </c>
      <c r="V17" s="3">
        <f t="shared" si="2"/>
        <v>0.10198061525495153</v>
      </c>
      <c r="W17" s="3">
        <f t="shared" si="2"/>
        <v>0.10198061525495153</v>
      </c>
      <c r="X17" s="3">
        <f t="shared" si="2"/>
        <v>0.10198061525495153</v>
      </c>
      <c r="Y17" s="3">
        <f t="shared" si="2"/>
        <v>0.10198061525495153</v>
      </c>
      <c r="Z17" s="3">
        <f t="shared" si="2"/>
        <v>0.10198061525495153</v>
      </c>
      <c r="AA17" s="3">
        <f t="shared" si="2"/>
        <v>0.10198061525495153</v>
      </c>
      <c r="AB17" s="9">
        <f>VLOOKUP($A17,Table2[[#All],[Country ]:[Checksumtotal non-res % ]],MATCH("share of retail-trade",'_non-residential floorarea calc'!$A$3:$T$3,0),FALSE)</f>
        <v>0.10198061525495153</v>
      </c>
      <c r="AC17" s="3">
        <f t="shared" si="3"/>
        <v>0.10198061525495153</v>
      </c>
      <c r="AD17" s="3">
        <f t="shared" si="5"/>
        <v>0.10198061525495153</v>
      </c>
      <c r="AE17" s="3">
        <f t="shared" si="5"/>
        <v>0.10198061525495153</v>
      </c>
      <c r="AF17" s="3">
        <f t="shared" si="5"/>
        <v>0.10198061525495153</v>
      </c>
      <c r="AG17" s="3">
        <f t="shared" si="5"/>
        <v>0.10198061525495153</v>
      </c>
      <c r="AH17" s="3">
        <f t="shared" si="5"/>
        <v>0.10198061525495153</v>
      </c>
      <c r="AI17" s="3">
        <f t="shared" si="5"/>
        <v>0.10198061525495153</v>
      </c>
      <c r="AJ17" s="3">
        <f t="shared" si="5"/>
        <v>0.10198061525495153</v>
      </c>
      <c r="AK17" s="3">
        <f t="shared" si="5"/>
        <v>0.10198061525495153</v>
      </c>
      <c r="AL17" s="3">
        <f t="shared" si="5"/>
        <v>0.10198061525495153</v>
      </c>
      <c r="AM17" s="3">
        <f t="shared" si="5"/>
        <v>0.10198061525495153</v>
      </c>
      <c r="AN17" s="3">
        <f t="shared" si="5"/>
        <v>0.10198061525495153</v>
      </c>
      <c r="AO17" s="3">
        <f t="shared" si="5"/>
        <v>0.10198061525495153</v>
      </c>
      <c r="AP17" s="3">
        <f t="shared" si="5"/>
        <v>0.10198061525495153</v>
      </c>
      <c r="AQ17" s="3">
        <f t="shared" si="5"/>
        <v>0.10198061525495153</v>
      </c>
      <c r="AR17" s="3">
        <f t="shared" si="5"/>
        <v>0.10198061525495153</v>
      </c>
      <c r="AS17" s="3">
        <f t="shared" ref="AD17:BK24" si="7">$AB17</f>
        <v>0.10198061525495153</v>
      </c>
      <c r="AT17" s="3">
        <f t="shared" si="7"/>
        <v>0.10198061525495153</v>
      </c>
      <c r="AU17" s="3">
        <f t="shared" si="7"/>
        <v>0.10198061525495153</v>
      </c>
      <c r="AV17" s="3">
        <f t="shared" si="7"/>
        <v>0.10198061525495153</v>
      </c>
      <c r="AW17" s="3">
        <f t="shared" si="7"/>
        <v>0.10198061525495153</v>
      </c>
      <c r="AX17" s="3">
        <f t="shared" si="7"/>
        <v>0.10198061525495153</v>
      </c>
      <c r="AY17" s="3">
        <f t="shared" si="7"/>
        <v>0.10198061525495153</v>
      </c>
      <c r="AZ17" s="3">
        <f t="shared" si="7"/>
        <v>0.10198061525495153</v>
      </c>
      <c r="BA17" s="3">
        <f t="shared" si="7"/>
        <v>0.10198061525495153</v>
      </c>
      <c r="BB17" s="3">
        <f t="shared" si="7"/>
        <v>0.10198061525495153</v>
      </c>
      <c r="BC17" s="3">
        <f t="shared" si="7"/>
        <v>0.10198061525495153</v>
      </c>
      <c r="BD17" s="3">
        <f t="shared" si="7"/>
        <v>0.10198061525495153</v>
      </c>
      <c r="BE17" s="3">
        <f t="shared" si="7"/>
        <v>0.10198061525495153</v>
      </c>
      <c r="BF17" s="3">
        <f t="shared" si="7"/>
        <v>0.10198061525495153</v>
      </c>
      <c r="BG17" s="3">
        <f t="shared" si="7"/>
        <v>0.10198061525495153</v>
      </c>
      <c r="BH17" s="3">
        <f t="shared" si="7"/>
        <v>0.10198061525495153</v>
      </c>
      <c r="BI17" s="3">
        <f t="shared" si="7"/>
        <v>0.10198061525495153</v>
      </c>
      <c r="BJ17" s="3">
        <f t="shared" si="7"/>
        <v>0.10198061525495153</v>
      </c>
      <c r="BK17" s="3">
        <f t="shared" si="7"/>
        <v>0.10198061525495153</v>
      </c>
    </row>
    <row r="18" spans="1:63" x14ac:dyDescent="0.25">
      <c r="A18" s="2" t="s">
        <v>22</v>
      </c>
      <c r="B18" t="s">
        <v>3</v>
      </c>
      <c r="C18" s="3">
        <f t="shared" ref="C18:Q30" si="8">$AB18</f>
        <v>3.7565016374494317E-2</v>
      </c>
      <c r="D18" s="3">
        <f t="shared" si="8"/>
        <v>3.7565016374494317E-2</v>
      </c>
      <c r="E18" s="3">
        <f t="shared" si="8"/>
        <v>3.7565016374494317E-2</v>
      </c>
      <c r="F18" s="3">
        <f t="shared" si="8"/>
        <v>3.7565016374494317E-2</v>
      </c>
      <c r="G18" s="3">
        <f t="shared" si="8"/>
        <v>3.7565016374494317E-2</v>
      </c>
      <c r="H18" s="3">
        <f t="shared" si="8"/>
        <v>3.7565016374494317E-2</v>
      </c>
      <c r="I18" s="3">
        <f t="shared" si="8"/>
        <v>3.7565016374494317E-2</v>
      </c>
      <c r="J18" s="3">
        <f t="shared" si="8"/>
        <v>3.7565016374494317E-2</v>
      </c>
      <c r="K18" s="3">
        <f t="shared" si="8"/>
        <v>3.7565016374494317E-2</v>
      </c>
      <c r="L18" s="3">
        <f t="shared" si="8"/>
        <v>3.7565016374494317E-2</v>
      </c>
      <c r="M18" s="3">
        <f t="shared" si="8"/>
        <v>3.7565016374494317E-2</v>
      </c>
      <c r="N18" s="3">
        <f t="shared" si="8"/>
        <v>3.7565016374494317E-2</v>
      </c>
      <c r="O18" s="3">
        <f t="shared" si="8"/>
        <v>3.7565016374494317E-2</v>
      </c>
      <c r="P18" s="3">
        <f t="shared" si="8"/>
        <v>3.7565016374494317E-2</v>
      </c>
      <c r="Q18" s="3">
        <f t="shared" si="8"/>
        <v>3.7565016374494317E-2</v>
      </c>
      <c r="R18" s="3">
        <f t="shared" si="6"/>
        <v>3.7565016374494317E-2</v>
      </c>
      <c r="S18" s="3">
        <f t="shared" si="6"/>
        <v>3.7565016374494317E-2</v>
      </c>
      <c r="T18" s="3">
        <f t="shared" si="6"/>
        <v>3.7565016374494317E-2</v>
      </c>
      <c r="U18" s="3">
        <f t="shared" si="6"/>
        <v>3.7565016374494317E-2</v>
      </c>
      <c r="V18" s="3">
        <f t="shared" si="6"/>
        <v>3.7565016374494317E-2</v>
      </c>
      <c r="W18" s="3">
        <f t="shared" si="6"/>
        <v>3.7565016374494317E-2</v>
      </c>
      <c r="X18" s="3">
        <f t="shared" si="6"/>
        <v>3.7565016374494317E-2</v>
      </c>
      <c r="Y18" s="3">
        <f t="shared" si="6"/>
        <v>3.7565016374494317E-2</v>
      </c>
      <c r="Z18" s="3">
        <f t="shared" si="6"/>
        <v>3.7565016374494317E-2</v>
      </c>
      <c r="AA18" s="3">
        <f t="shared" si="6"/>
        <v>3.7565016374494317E-2</v>
      </c>
      <c r="AB18" s="9">
        <f>VLOOKUP($A18,Table2[[#All],[Country ]:[Checksumtotal non-res % ]],MATCH("share of retail-trade",'_non-residential floorarea calc'!$A$3:$T$3,0),FALSE)</f>
        <v>3.7565016374494317E-2</v>
      </c>
      <c r="AC18" s="3">
        <f t="shared" si="3"/>
        <v>3.7565016374494317E-2</v>
      </c>
      <c r="AD18" s="3">
        <f t="shared" si="7"/>
        <v>3.7565016374494317E-2</v>
      </c>
      <c r="AE18" s="3">
        <f t="shared" si="7"/>
        <v>3.7565016374494317E-2</v>
      </c>
      <c r="AF18" s="3">
        <f t="shared" si="7"/>
        <v>3.7565016374494317E-2</v>
      </c>
      <c r="AG18" s="3">
        <f t="shared" si="7"/>
        <v>3.7565016374494317E-2</v>
      </c>
      <c r="AH18" s="3">
        <f t="shared" si="7"/>
        <v>3.7565016374494317E-2</v>
      </c>
      <c r="AI18" s="3">
        <f t="shared" si="7"/>
        <v>3.7565016374494317E-2</v>
      </c>
      <c r="AJ18" s="3">
        <f t="shared" si="7"/>
        <v>3.7565016374494317E-2</v>
      </c>
      <c r="AK18" s="3">
        <f t="shared" si="7"/>
        <v>3.7565016374494317E-2</v>
      </c>
      <c r="AL18" s="3">
        <f t="shared" si="7"/>
        <v>3.7565016374494317E-2</v>
      </c>
      <c r="AM18" s="3">
        <f t="shared" si="7"/>
        <v>3.7565016374494317E-2</v>
      </c>
      <c r="AN18" s="3">
        <f t="shared" si="7"/>
        <v>3.7565016374494317E-2</v>
      </c>
      <c r="AO18" s="3">
        <f t="shared" si="7"/>
        <v>3.7565016374494317E-2</v>
      </c>
      <c r="AP18" s="3">
        <f t="shared" si="7"/>
        <v>3.7565016374494317E-2</v>
      </c>
      <c r="AQ18" s="3">
        <f t="shared" si="7"/>
        <v>3.7565016374494317E-2</v>
      </c>
      <c r="AR18" s="3">
        <f t="shared" si="7"/>
        <v>3.7565016374494317E-2</v>
      </c>
      <c r="AS18" s="3">
        <f t="shared" si="7"/>
        <v>3.7565016374494317E-2</v>
      </c>
      <c r="AT18" s="3">
        <f t="shared" si="7"/>
        <v>3.7565016374494317E-2</v>
      </c>
      <c r="AU18" s="3">
        <f t="shared" si="7"/>
        <v>3.7565016374494317E-2</v>
      </c>
      <c r="AV18" s="3">
        <f t="shared" si="7"/>
        <v>3.7565016374494317E-2</v>
      </c>
      <c r="AW18" s="3">
        <f t="shared" si="7"/>
        <v>3.7565016374494317E-2</v>
      </c>
      <c r="AX18" s="3">
        <f t="shared" si="7"/>
        <v>3.7565016374494317E-2</v>
      </c>
      <c r="AY18" s="3">
        <f t="shared" si="7"/>
        <v>3.7565016374494317E-2</v>
      </c>
      <c r="AZ18" s="3">
        <f t="shared" si="7"/>
        <v>3.7565016374494317E-2</v>
      </c>
      <c r="BA18" s="3">
        <f t="shared" si="7"/>
        <v>3.7565016374494317E-2</v>
      </c>
      <c r="BB18" s="3">
        <f t="shared" si="7"/>
        <v>3.7565016374494317E-2</v>
      </c>
      <c r="BC18" s="3">
        <f t="shared" si="7"/>
        <v>3.7565016374494317E-2</v>
      </c>
      <c r="BD18" s="3">
        <f t="shared" si="7"/>
        <v>3.7565016374494317E-2</v>
      </c>
      <c r="BE18" s="3">
        <f t="shared" si="7"/>
        <v>3.7565016374494317E-2</v>
      </c>
      <c r="BF18" s="3">
        <f t="shared" si="7"/>
        <v>3.7565016374494317E-2</v>
      </c>
      <c r="BG18" s="3">
        <f t="shared" si="7"/>
        <v>3.7565016374494317E-2</v>
      </c>
      <c r="BH18" s="3">
        <f t="shared" si="7"/>
        <v>3.7565016374494317E-2</v>
      </c>
      <c r="BI18" s="3">
        <f t="shared" si="7"/>
        <v>3.7565016374494317E-2</v>
      </c>
      <c r="BJ18" s="3">
        <f t="shared" si="7"/>
        <v>3.7565016374494317E-2</v>
      </c>
      <c r="BK18" s="3">
        <f t="shared" si="7"/>
        <v>3.7565016374494317E-2</v>
      </c>
    </row>
    <row r="19" spans="1:63" x14ac:dyDescent="0.25">
      <c r="A19" s="2" t="s">
        <v>7</v>
      </c>
      <c r="B19" t="s">
        <v>3</v>
      </c>
      <c r="C19" s="3">
        <f t="shared" si="8"/>
        <v>0.21052631578947367</v>
      </c>
      <c r="D19" s="3">
        <f t="shared" si="8"/>
        <v>0.21052631578947367</v>
      </c>
      <c r="E19" s="3">
        <f t="shared" si="8"/>
        <v>0.21052631578947367</v>
      </c>
      <c r="F19" s="3">
        <f t="shared" si="8"/>
        <v>0.21052631578947367</v>
      </c>
      <c r="G19" s="3">
        <f t="shared" si="8"/>
        <v>0.21052631578947367</v>
      </c>
      <c r="H19" s="3">
        <f t="shared" si="8"/>
        <v>0.21052631578947367</v>
      </c>
      <c r="I19" s="3">
        <f t="shared" si="8"/>
        <v>0.21052631578947367</v>
      </c>
      <c r="J19" s="3">
        <f t="shared" si="8"/>
        <v>0.21052631578947367</v>
      </c>
      <c r="K19" s="3">
        <f t="shared" si="8"/>
        <v>0.21052631578947367</v>
      </c>
      <c r="L19" s="3">
        <f t="shared" si="8"/>
        <v>0.21052631578947367</v>
      </c>
      <c r="M19" s="3">
        <f t="shared" si="8"/>
        <v>0.21052631578947367</v>
      </c>
      <c r="N19" s="3">
        <f t="shared" si="8"/>
        <v>0.21052631578947367</v>
      </c>
      <c r="O19" s="3">
        <f t="shared" si="8"/>
        <v>0.21052631578947367</v>
      </c>
      <c r="P19" s="3">
        <f t="shared" si="8"/>
        <v>0.21052631578947367</v>
      </c>
      <c r="Q19" s="3">
        <f t="shared" si="8"/>
        <v>0.21052631578947367</v>
      </c>
      <c r="R19" s="3">
        <f t="shared" si="6"/>
        <v>0.21052631578947367</v>
      </c>
      <c r="S19" s="3">
        <f t="shared" si="6"/>
        <v>0.21052631578947367</v>
      </c>
      <c r="T19" s="3">
        <f t="shared" si="6"/>
        <v>0.21052631578947367</v>
      </c>
      <c r="U19" s="3">
        <f t="shared" si="6"/>
        <v>0.21052631578947367</v>
      </c>
      <c r="V19" s="3">
        <f t="shared" si="6"/>
        <v>0.21052631578947367</v>
      </c>
      <c r="W19" s="3">
        <f t="shared" si="6"/>
        <v>0.21052631578947367</v>
      </c>
      <c r="X19" s="3">
        <f t="shared" si="6"/>
        <v>0.21052631578947367</v>
      </c>
      <c r="Y19" s="3">
        <f t="shared" si="6"/>
        <v>0.21052631578947367</v>
      </c>
      <c r="Z19" s="3">
        <f t="shared" si="6"/>
        <v>0.21052631578947367</v>
      </c>
      <c r="AA19" s="3">
        <f t="shared" si="6"/>
        <v>0.21052631578947367</v>
      </c>
      <c r="AB19" s="9">
        <f>VLOOKUP($A19,Table2[[#All],[Country ]:[Checksumtotal non-res % ]],MATCH("share of retail-trade",'_non-residential floorarea calc'!$A$3:$T$3,0),FALSE)</f>
        <v>0.21052631578947367</v>
      </c>
      <c r="AC19" s="3">
        <f t="shared" si="3"/>
        <v>0.21052631578947367</v>
      </c>
      <c r="AD19" s="3">
        <f t="shared" si="7"/>
        <v>0.21052631578947367</v>
      </c>
      <c r="AE19" s="3">
        <f t="shared" si="7"/>
        <v>0.21052631578947367</v>
      </c>
      <c r="AF19" s="3">
        <f t="shared" si="7"/>
        <v>0.21052631578947367</v>
      </c>
      <c r="AG19" s="3">
        <f t="shared" si="7"/>
        <v>0.21052631578947367</v>
      </c>
      <c r="AH19" s="3">
        <f t="shared" si="7"/>
        <v>0.21052631578947367</v>
      </c>
      <c r="AI19" s="3">
        <f t="shared" si="7"/>
        <v>0.21052631578947367</v>
      </c>
      <c r="AJ19" s="3">
        <f t="shared" si="7"/>
        <v>0.21052631578947367</v>
      </c>
      <c r="AK19" s="3">
        <f t="shared" si="7"/>
        <v>0.21052631578947367</v>
      </c>
      <c r="AL19" s="3">
        <f t="shared" si="7"/>
        <v>0.21052631578947367</v>
      </c>
      <c r="AM19" s="3">
        <f t="shared" si="7"/>
        <v>0.21052631578947367</v>
      </c>
      <c r="AN19" s="3">
        <f t="shared" si="7"/>
        <v>0.21052631578947367</v>
      </c>
      <c r="AO19" s="3">
        <f t="shared" si="7"/>
        <v>0.21052631578947367</v>
      </c>
      <c r="AP19" s="3">
        <f t="shared" si="7"/>
        <v>0.21052631578947367</v>
      </c>
      <c r="AQ19" s="3">
        <f t="shared" si="7"/>
        <v>0.21052631578947367</v>
      </c>
      <c r="AR19" s="3">
        <f t="shared" si="7"/>
        <v>0.21052631578947367</v>
      </c>
      <c r="AS19" s="3">
        <f t="shared" si="7"/>
        <v>0.21052631578947367</v>
      </c>
      <c r="AT19" s="3">
        <f t="shared" si="7"/>
        <v>0.21052631578947367</v>
      </c>
      <c r="AU19" s="3">
        <f t="shared" si="7"/>
        <v>0.21052631578947367</v>
      </c>
      <c r="AV19" s="3">
        <f t="shared" si="7"/>
        <v>0.21052631578947367</v>
      </c>
      <c r="AW19" s="3">
        <f t="shared" si="7"/>
        <v>0.21052631578947367</v>
      </c>
      <c r="AX19" s="3">
        <f t="shared" si="7"/>
        <v>0.21052631578947367</v>
      </c>
      <c r="AY19" s="3">
        <f t="shared" si="7"/>
        <v>0.21052631578947367</v>
      </c>
      <c r="AZ19" s="3">
        <f t="shared" si="7"/>
        <v>0.21052631578947367</v>
      </c>
      <c r="BA19" s="3">
        <f t="shared" si="7"/>
        <v>0.21052631578947367</v>
      </c>
      <c r="BB19" s="3">
        <f t="shared" si="7"/>
        <v>0.21052631578947367</v>
      </c>
      <c r="BC19" s="3">
        <f t="shared" si="7"/>
        <v>0.21052631578947367</v>
      </c>
      <c r="BD19" s="3">
        <f t="shared" si="7"/>
        <v>0.21052631578947367</v>
      </c>
      <c r="BE19" s="3">
        <f t="shared" si="7"/>
        <v>0.21052631578947367</v>
      </c>
      <c r="BF19" s="3">
        <f t="shared" si="7"/>
        <v>0.21052631578947367</v>
      </c>
      <c r="BG19" s="3">
        <f t="shared" si="7"/>
        <v>0.21052631578947367</v>
      </c>
      <c r="BH19" s="3">
        <f t="shared" si="7"/>
        <v>0.21052631578947367</v>
      </c>
      <c r="BI19" s="3">
        <f t="shared" si="7"/>
        <v>0.21052631578947367</v>
      </c>
      <c r="BJ19" s="3">
        <f t="shared" si="7"/>
        <v>0.21052631578947367</v>
      </c>
      <c r="BK19" s="3">
        <f t="shared" si="7"/>
        <v>0.21052631578947367</v>
      </c>
    </row>
    <row r="20" spans="1:63" x14ac:dyDescent="0.25">
      <c r="A20" s="2" t="s">
        <v>26</v>
      </c>
      <c r="B20" t="s">
        <v>3</v>
      </c>
      <c r="C20" s="3">
        <f t="shared" si="8"/>
        <v>0.24444444444444441</v>
      </c>
      <c r="D20" s="3">
        <f t="shared" si="8"/>
        <v>0.24444444444444441</v>
      </c>
      <c r="E20" s="3">
        <f t="shared" si="8"/>
        <v>0.24444444444444441</v>
      </c>
      <c r="F20" s="3">
        <f t="shared" si="8"/>
        <v>0.24444444444444441</v>
      </c>
      <c r="G20" s="3">
        <f t="shared" si="8"/>
        <v>0.24444444444444441</v>
      </c>
      <c r="H20" s="3">
        <f t="shared" si="8"/>
        <v>0.24444444444444441</v>
      </c>
      <c r="I20" s="3">
        <f t="shared" si="8"/>
        <v>0.24444444444444441</v>
      </c>
      <c r="J20" s="3">
        <f t="shared" si="8"/>
        <v>0.24444444444444441</v>
      </c>
      <c r="K20" s="3">
        <f t="shared" si="8"/>
        <v>0.24444444444444441</v>
      </c>
      <c r="L20" s="3">
        <f t="shared" si="8"/>
        <v>0.24444444444444441</v>
      </c>
      <c r="M20" s="3">
        <f t="shared" si="8"/>
        <v>0.24444444444444441</v>
      </c>
      <c r="N20" s="3">
        <f t="shared" si="8"/>
        <v>0.24444444444444441</v>
      </c>
      <c r="O20" s="3">
        <f t="shared" si="8"/>
        <v>0.24444444444444441</v>
      </c>
      <c r="P20" s="3">
        <f t="shared" si="8"/>
        <v>0.24444444444444441</v>
      </c>
      <c r="Q20" s="3">
        <f t="shared" si="8"/>
        <v>0.24444444444444441</v>
      </c>
      <c r="R20" s="3">
        <f t="shared" si="6"/>
        <v>0.24444444444444441</v>
      </c>
      <c r="S20" s="3">
        <f t="shared" si="6"/>
        <v>0.24444444444444441</v>
      </c>
      <c r="T20" s="3">
        <f t="shared" si="6"/>
        <v>0.24444444444444441</v>
      </c>
      <c r="U20" s="3">
        <f t="shared" si="6"/>
        <v>0.24444444444444441</v>
      </c>
      <c r="V20" s="3">
        <f t="shared" si="6"/>
        <v>0.24444444444444441</v>
      </c>
      <c r="W20" s="3">
        <f t="shared" si="6"/>
        <v>0.24444444444444441</v>
      </c>
      <c r="X20" s="3">
        <f t="shared" si="6"/>
        <v>0.24444444444444441</v>
      </c>
      <c r="Y20" s="3">
        <f t="shared" si="6"/>
        <v>0.24444444444444441</v>
      </c>
      <c r="Z20" s="3">
        <f t="shared" si="6"/>
        <v>0.24444444444444441</v>
      </c>
      <c r="AA20" s="3">
        <f t="shared" si="6"/>
        <v>0.24444444444444441</v>
      </c>
      <c r="AB20" s="9">
        <f>VLOOKUP($A20,Table2[[#All],[Country ]:[Checksumtotal non-res % ]],MATCH("share of retail-trade",'_non-residential floorarea calc'!$A$3:$T$3,0),FALSE)</f>
        <v>0.24444444444444441</v>
      </c>
      <c r="AC20" s="3">
        <f t="shared" si="3"/>
        <v>0.24444444444444441</v>
      </c>
      <c r="AD20" s="3">
        <f t="shared" si="7"/>
        <v>0.24444444444444441</v>
      </c>
      <c r="AE20" s="3">
        <f t="shared" si="7"/>
        <v>0.24444444444444441</v>
      </c>
      <c r="AF20" s="3">
        <f t="shared" si="7"/>
        <v>0.24444444444444441</v>
      </c>
      <c r="AG20" s="3">
        <f t="shared" si="7"/>
        <v>0.24444444444444441</v>
      </c>
      <c r="AH20" s="3">
        <f t="shared" si="7"/>
        <v>0.24444444444444441</v>
      </c>
      <c r="AI20" s="3">
        <f t="shared" si="7"/>
        <v>0.24444444444444441</v>
      </c>
      <c r="AJ20" s="3">
        <f t="shared" si="7"/>
        <v>0.24444444444444441</v>
      </c>
      <c r="AK20" s="3">
        <f t="shared" si="7"/>
        <v>0.24444444444444441</v>
      </c>
      <c r="AL20" s="3">
        <f t="shared" si="7"/>
        <v>0.24444444444444441</v>
      </c>
      <c r="AM20" s="3">
        <f t="shared" si="7"/>
        <v>0.24444444444444441</v>
      </c>
      <c r="AN20" s="3">
        <f t="shared" si="7"/>
        <v>0.24444444444444441</v>
      </c>
      <c r="AO20" s="3">
        <f t="shared" si="7"/>
        <v>0.24444444444444441</v>
      </c>
      <c r="AP20" s="3">
        <f t="shared" si="7"/>
        <v>0.24444444444444441</v>
      </c>
      <c r="AQ20" s="3">
        <f t="shared" si="7"/>
        <v>0.24444444444444441</v>
      </c>
      <c r="AR20" s="3">
        <f t="shared" si="7"/>
        <v>0.24444444444444441</v>
      </c>
      <c r="AS20" s="3">
        <f t="shared" si="7"/>
        <v>0.24444444444444441</v>
      </c>
      <c r="AT20" s="3">
        <f t="shared" si="7"/>
        <v>0.24444444444444441</v>
      </c>
      <c r="AU20" s="3">
        <f t="shared" si="7"/>
        <v>0.24444444444444441</v>
      </c>
      <c r="AV20" s="3">
        <f t="shared" si="7"/>
        <v>0.24444444444444441</v>
      </c>
      <c r="AW20" s="3">
        <f t="shared" si="7"/>
        <v>0.24444444444444441</v>
      </c>
      <c r="AX20" s="3">
        <f t="shared" si="7"/>
        <v>0.24444444444444441</v>
      </c>
      <c r="AY20" s="3">
        <f t="shared" si="7"/>
        <v>0.24444444444444441</v>
      </c>
      <c r="AZ20" s="3">
        <f t="shared" si="7"/>
        <v>0.24444444444444441</v>
      </c>
      <c r="BA20" s="3">
        <f t="shared" si="7"/>
        <v>0.24444444444444441</v>
      </c>
      <c r="BB20" s="3">
        <f t="shared" si="7"/>
        <v>0.24444444444444441</v>
      </c>
      <c r="BC20" s="3">
        <f t="shared" si="7"/>
        <v>0.24444444444444441</v>
      </c>
      <c r="BD20" s="3">
        <f t="shared" si="7"/>
        <v>0.24444444444444441</v>
      </c>
      <c r="BE20" s="3">
        <f t="shared" si="7"/>
        <v>0.24444444444444441</v>
      </c>
      <c r="BF20" s="3">
        <f t="shared" si="7"/>
        <v>0.24444444444444441</v>
      </c>
      <c r="BG20" s="3">
        <f t="shared" si="7"/>
        <v>0.24444444444444441</v>
      </c>
      <c r="BH20" s="3">
        <f t="shared" si="7"/>
        <v>0.24444444444444441</v>
      </c>
      <c r="BI20" s="3">
        <f t="shared" si="7"/>
        <v>0.24444444444444441</v>
      </c>
      <c r="BJ20" s="3">
        <f t="shared" si="7"/>
        <v>0.24444444444444441</v>
      </c>
      <c r="BK20" s="3">
        <f t="shared" si="7"/>
        <v>0.24444444444444441</v>
      </c>
    </row>
    <row r="21" spans="1:63" x14ac:dyDescent="0.25">
      <c r="A21" s="2" t="s">
        <v>6</v>
      </c>
      <c r="B21" t="s">
        <v>3</v>
      </c>
      <c r="C21" s="3">
        <f t="shared" si="8"/>
        <v>8.5624294505334458E-2</v>
      </c>
      <c r="D21" s="3">
        <f t="shared" si="8"/>
        <v>8.5624294505334458E-2</v>
      </c>
      <c r="E21" s="3">
        <f t="shared" si="8"/>
        <v>8.5624294505334458E-2</v>
      </c>
      <c r="F21" s="3">
        <f t="shared" si="8"/>
        <v>8.5624294505334458E-2</v>
      </c>
      <c r="G21" s="3">
        <f t="shared" si="8"/>
        <v>8.5624294505334458E-2</v>
      </c>
      <c r="H21" s="3">
        <f t="shared" si="8"/>
        <v>8.5624294505334458E-2</v>
      </c>
      <c r="I21" s="3">
        <f t="shared" si="8"/>
        <v>8.5624294505334458E-2</v>
      </c>
      <c r="J21" s="3">
        <f t="shared" si="8"/>
        <v>8.5624294505334458E-2</v>
      </c>
      <c r="K21" s="3">
        <f t="shared" si="8"/>
        <v>8.5624294505334458E-2</v>
      </c>
      <c r="L21" s="3">
        <f t="shared" si="8"/>
        <v>8.5624294505334458E-2</v>
      </c>
      <c r="M21" s="3">
        <f t="shared" si="8"/>
        <v>8.5624294505334458E-2</v>
      </c>
      <c r="N21" s="3">
        <f t="shared" si="8"/>
        <v>8.5624294505334458E-2</v>
      </c>
      <c r="O21" s="3">
        <f t="shared" si="8"/>
        <v>8.5624294505334458E-2</v>
      </c>
      <c r="P21" s="3">
        <f t="shared" si="8"/>
        <v>8.5624294505334458E-2</v>
      </c>
      <c r="Q21" s="3">
        <f t="shared" si="8"/>
        <v>8.5624294505334458E-2</v>
      </c>
      <c r="R21" s="3">
        <f t="shared" si="6"/>
        <v>8.5624294505334458E-2</v>
      </c>
      <c r="S21" s="3">
        <f t="shared" si="6"/>
        <v>8.5624294505334458E-2</v>
      </c>
      <c r="T21" s="3">
        <f t="shared" si="6"/>
        <v>8.5624294505334458E-2</v>
      </c>
      <c r="U21" s="3">
        <f t="shared" si="6"/>
        <v>8.5624294505334458E-2</v>
      </c>
      <c r="V21" s="3">
        <f t="shared" si="6"/>
        <v>8.5624294505334458E-2</v>
      </c>
      <c r="W21" s="3">
        <f t="shared" si="6"/>
        <v>8.5624294505334458E-2</v>
      </c>
      <c r="X21" s="3">
        <f t="shared" si="6"/>
        <v>8.5624294505334458E-2</v>
      </c>
      <c r="Y21" s="3">
        <f t="shared" si="6"/>
        <v>8.5624294505334458E-2</v>
      </c>
      <c r="Z21" s="3">
        <f t="shared" si="6"/>
        <v>8.5624294505334458E-2</v>
      </c>
      <c r="AA21" s="3">
        <f t="shared" si="6"/>
        <v>8.5624294505334458E-2</v>
      </c>
      <c r="AB21" s="9">
        <f>VLOOKUP($A21,Table2[[#All],[Country ]:[Checksumtotal non-res % ]],MATCH("share of retail-trade",'_non-residential floorarea calc'!$A$3:$T$3,0),FALSE)</f>
        <v>8.5624294505334458E-2</v>
      </c>
      <c r="AC21" s="3">
        <f t="shared" si="3"/>
        <v>8.5624294505334458E-2</v>
      </c>
      <c r="AD21" s="3">
        <f t="shared" si="7"/>
        <v>8.5624294505334458E-2</v>
      </c>
      <c r="AE21" s="3">
        <f t="shared" si="7"/>
        <v>8.5624294505334458E-2</v>
      </c>
      <c r="AF21" s="3">
        <f t="shared" si="7"/>
        <v>8.5624294505334458E-2</v>
      </c>
      <c r="AG21" s="3">
        <f t="shared" si="7"/>
        <v>8.5624294505334458E-2</v>
      </c>
      <c r="AH21" s="3">
        <f t="shared" si="7"/>
        <v>8.5624294505334458E-2</v>
      </c>
      <c r="AI21" s="3">
        <f t="shared" si="7"/>
        <v>8.5624294505334458E-2</v>
      </c>
      <c r="AJ21" s="3">
        <f t="shared" si="7"/>
        <v>8.5624294505334458E-2</v>
      </c>
      <c r="AK21" s="3">
        <f t="shared" si="7"/>
        <v>8.5624294505334458E-2</v>
      </c>
      <c r="AL21" s="3">
        <f t="shared" si="7"/>
        <v>8.5624294505334458E-2</v>
      </c>
      <c r="AM21" s="3">
        <f t="shared" si="7"/>
        <v>8.5624294505334458E-2</v>
      </c>
      <c r="AN21" s="3">
        <f t="shared" si="7"/>
        <v>8.5624294505334458E-2</v>
      </c>
      <c r="AO21" s="3">
        <f t="shared" si="7"/>
        <v>8.5624294505334458E-2</v>
      </c>
      <c r="AP21" s="3">
        <f t="shared" si="7"/>
        <v>8.5624294505334458E-2</v>
      </c>
      <c r="AQ21" s="3">
        <f t="shared" si="7"/>
        <v>8.5624294505334458E-2</v>
      </c>
      <c r="AR21" s="3">
        <f t="shared" si="7"/>
        <v>8.5624294505334458E-2</v>
      </c>
      <c r="AS21" s="3">
        <f t="shared" si="7"/>
        <v>8.5624294505334458E-2</v>
      </c>
      <c r="AT21" s="3">
        <f t="shared" si="7"/>
        <v>8.5624294505334458E-2</v>
      </c>
      <c r="AU21" s="3">
        <f t="shared" si="7"/>
        <v>8.5624294505334458E-2</v>
      </c>
      <c r="AV21" s="3">
        <f t="shared" si="7"/>
        <v>8.5624294505334458E-2</v>
      </c>
      <c r="AW21" s="3">
        <f t="shared" si="7"/>
        <v>8.5624294505334458E-2</v>
      </c>
      <c r="AX21" s="3">
        <f t="shared" si="7"/>
        <v>8.5624294505334458E-2</v>
      </c>
      <c r="AY21" s="3">
        <f t="shared" si="7"/>
        <v>8.5624294505334458E-2</v>
      </c>
      <c r="AZ21" s="3">
        <f t="shared" si="7"/>
        <v>8.5624294505334458E-2</v>
      </c>
      <c r="BA21" s="3">
        <f t="shared" si="7"/>
        <v>8.5624294505334458E-2</v>
      </c>
      <c r="BB21" s="3">
        <f t="shared" si="7"/>
        <v>8.5624294505334458E-2</v>
      </c>
      <c r="BC21" s="3">
        <f t="shared" si="7"/>
        <v>8.5624294505334458E-2</v>
      </c>
      <c r="BD21" s="3">
        <f t="shared" si="7"/>
        <v>8.5624294505334458E-2</v>
      </c>
      <c r="BE21" s="3">
        <f t="shared" si="7"/>
        <v>8.5624294505334458E-2</v>
      </c>
      <c r="BF21" s="3">
        <f t="shared" si="7"/>
        <v>8.5624294505334458E-2</v>
      </c>
      <c r="BG21" s="3">
        <f t="shared" si="7"/>
        <v>8.5624294505334458E-2</v>
      </c>
      <c r="BH21" s="3">
        <f t="shared" si="7"/>
        <v>8.5624294505334458E-2</v>
      </c>
      <c r="BI21" s="3">
        <f t="shared" si="7"/>
        <v>8.5624294505334458E-2</v>
      </c>
      <c r="BJ21" s="3">
        <f t="shared" si="7"/>
        <v>8.5624294505334458E-2</v>
      </c>
      <c r="BK21" s="3">
        <f t="shared" si="7"/>
        <v>8.5624294505334458E-2</v>
      </c>
    </row>
    <row r="22" spans="1:63" x14ac:dyDescent="0.25">
      <c r="A22" s="2" t="s">
        <v>12</v>
      </c>
      <c r="B22" t="s">
        <v>3</v>
      </c>
      <c r="C22" s="3">
        <f t="shared" si="8"/>
        <v>2.8566273755111858E-2</v>
      </c>
      <c r="D22" s="3">
        <f t="shared" si="8"/>
        <v>2.8566273755111858E-2</v>
      </c>
      <c r="E22" s="3">
        <f t="shared" si="8"/>
        <v>2.8566273755111858E-2</v>
      </c>
      <c r="F22" s="3">
        <f t="shared" si="8"/>
        <v>2.8566273755111858E-2</v>
      </c>
      <c r="G22" s="3">
        <f t="shared" si="8"/>
        <v>2.8566273755111858E-2</v>
      </c>
      <c r="H22" s="3">
        <f t="shared" si="8"/>
        <v>2.8566273755111858E-2</v>
      </c>
      <c r="I22" s="3">
        <f t="shared" si="8"/>
        <v>2.8566273755111858E-2</v>
      </c>
      <c r="J22" s="3">
        <f t="shared" si="8"/>
        <v>2.8566273755111858E-2</v>
      </c>
      <c r="K22" s="3">
        <f t="shared" si="8"/>
        <v>2.8566273755111858E-2</v>
      </c>
      <c r="L22" s="3">
        <f t="shared" si="8"/>
        <v>2.8566273755111858E-2</v>
      </c>
      <c r="M22" s="3">
        <f t="shared" si="8"/>
        <v>2.8566273755111858E-2</v>
      </c>
      <c r="N22" s="3">
        <f t="shared" si="8"/>
        <v>2.8566273755111858E-2</v>
      </c>
      <c r="O22" s="3">
        <f t="shared" si="8"/>
        <v>2.8566273755111858E-2</v>
      </c>
      <c r="P22" s="3">
        <f t="shared" si="8"/>
        <v>2.8566273755111858E-2</v>
      </c>
      <c r="Q22" s="3">
        <f t="shared" si="8"/>
        <v>2.8566273755111858E-2</v>
      </c>
      <c r="R22" s="3">
        <f t="shared" si="6"/>
        <v>2.8566273755111858E-2</v>
      </c>
      <c r="S22" s="3">
        <f t="shared" si="6"/>
        <v>2.8566273755111858E-2</v>
      </c>
      <c r="T22" s="3">
        <f t="shared" si="6"/>
        <v>2.8566273755111858E-2</v>
      </c>
      <c r="U22" s="3">
        <f t="shared" si="6"/>
        <v>2.8566273755111858E-2</v>
      </c>
      <c r="V22" s="3">
        <f t="shared" si="6"/>
        <v>2.8566273755111858E-2</v>
      </c>
      <c r="W22" s="3">
        <f t="shared" si="6"/>
        <v>2.8566273755111858E-2</v>
      </c>
      <c r="X22" s="3">
        <f t="shared" si="6"/>
        <v>2.8566273755111858E-2</v>
      </c>
      <c r="Y22" s="3">
        <f t="shared" si="6"/>
        <v>2.8566273755111858E-2</v>
      </c>
      <c r="Z22" s="3">
        <f t="shared" si="6"/>
        <v>2.8566273755111858E-2</v>
      </c>
      <c r="AA22" s="3">
        <f t="shared" si="6"/>
        <v>2.8566273755111858E-2</v>
      </c>
      <c r="AB22" s="9">
        <f>VLOOKUP($A22,Table2[[#All],[Country ]:[Checksumtotal non-res % ]],MATCH("share of retail-trade",'_non-residential floorarea calc'!$A$3:$T$3,0),FALSE)</f>
        <v>2.8566273755111858E-2</v>
      </c>
      <c r="AC22" s="3">
        <f t="shared" si="3"/>
        <v>2.8566273755111858E-2</v>
      </c>
      <c r="AD22" s="3">
        <f t="shared" si="7"/>
        <v>2.8566273755111858E-2</v>
      </c>
      <c r="AE22" s="3">
        <f t="shared" si="7"/>
        <v>2.8566273755111858E-2</v>
      </c>
      <c r="AF22" s="3">
        <f t="shared" si="7"/>
        <v>2.8566273755111858E-2</v>
      </c>
      <c r="AG22" s="3">
        <f t="shared" si="7"/>
        <v>2.8566273755111858E-2</v>
      </c>
      <c r="AH22" s="3">
        <f t="shared" si="7"/>
        <v>2.8566273755111858E-2</v>
      </c>
      <c r="AI22" s="3">
        <f t="shared" si="7"/>
        <v>2.8566273755111858E-2</v>
      </c>
      <c r="AJ22" s="3">
        <f t="shared" si="7"/>
        <v>2.8566273755111858E-2</v>
      </c>
      <c r="AK22" s="3">
        <f t="shared" si="7"/>
        <v>2.8566273755111858E-2</v>
      </c>
      <c r="AL22" s="3">
        <f t="shared" si="7"/>
        <v>2.8566273755111858E-2</v>
      </c>
      <c r="AM22" s="3">
        <f t="shared" si="7"/>
        <v>2.8566273755111858E-2</v>
      </c>
      <c r="AN22" s="3">
        <f t="shared" si="7"/>
        <v>2.8566273755111858E-2</v>
      </c>
      <c r="AO22" s="3">
        <f t="shared" si="7"/>
        <v>2.8566273755111858E-2</v>
      </c>
      <c r="AP22" s="3">
        <f t="shared" si="7"/>
        <v>2.8566273755111858E-2</v>
      </c>
      <c r="AQ22" s="3">
        <f t="shared" si="7"/>
        <v>2.8566273755111858E-2</v>
      </c>
      <c r="AR22" s="3">
        <f t="shared" si="7"/>
        <v>2.8566273755111858E-2</v>
      </c>
      <c r="AS22" s="3">
        <f t="shared" si="7"/>
        <v>2.8566273755111858E-2</v>
      </c>
      <c r="AT22" s="3">
        <f t="shared" si="7"/>
        <v>2.8566273755111858E-2</v>
      </c>
      <c r="AU22" s="3">
        <f t="shared" si="7"/>
        <v>2.8566273755111858E-2</v>
      </c>
      <c r="AV22" s="3">
        <f t="shared" si="7"/>
        <v>2.8566273755111858E-2</v>
      </c>
      <c r="AW22" s="3">
        <f t="shared" si="7"/>
        <v>2.8566273755111858E-2</v>
      </c>
      <c r="AX22" s="3">
        <f t="shared" si="7"/>
        <v>2.8566273755111858E-2</v>
      </c>
      <c r="AY22" s="3">
        <f t="shared" si="7"/>
        <v>2.8566273755111858E-2</v>
      </c>
      <c r="AZ22" s="3">
        <f t="shared" si="7"/>
        <v>2.8566273755111858E-2</v>
      </c>
      <c r="BA22" s="3">
        <f t="shared" si="7"/>
        <v>2.8566273755111858E-2</v>
      </c>
      <c r="BB22" s="3">
        <f t="shared" si="7"/>
        <v>2.8566273755111858E-2</v>
      </c>
      <c r="BC22" s="3">
        <f t="shared" si="7"/>
        <v>2.8566273755111858E-2</v>
      </c>
      <c r="BD22" s="3">
        <f t="shared" si="7"/>
        <v>2.8566273755111858E-2</v>
      </c>
      <c r="BE22" s="3">
        <f t="shared" si="7"/>
        <v>2.8566273755111858E-2</v>
      </c>
      <c r="BF22" s="3">
        <f t="shared" si="7"/>
        <v>2.8566273755111858E-2</v>
      </c>
      <c r="BG22" s="3">
        <f t="shared" si="7"/>
        <v>2.8566273755111858E-2</v>
      </c>
      <c r="BH22" s="3">
        <f t="shared" si="7"/>
        <v>2.8566273755111858E-2</v>
      </c>
      <c r="BI22" s="3">
        <f t="shared" si="7"/>
        <v>2.8566273755111858E-2</v>
      </c>
      <c r="BJ22" s="3">
        <f t="shared" si="7"/>
        <v>2.8566273755111858E-2</v>
      </c>
      <c r="BK22" s="3">
        <f t="shared" si="7"/>
        <v>2.8566273755111858E-2</v>
      </c>
    </row>
    <row r="23" spans="1:63" x14ac:dyDescent="0.25">
      <c r="A23" s="2" t="s">
        <v>14</v>
      </c>
      <c r="B23" t="s">
        <v>3</v>
      </c>
      <c r="C23" s="3">
        <f t="shared" si="8"/>
        <v>0.1350626974250981</v>
      </c>
      <c r="D23" s="3">
        <f t="shared" si="8"/>
        <v>0.1350626974250981</v>
      </c>
      <c r="E23" s="3">
        <f t="shared" si="8"/>
        <v>0.1350626974250981</v>
      </c>
      <c r="F23" s="3">
        <f t="shared" si="8"/>
        <v>0.1350626974250981</v>
      </c>
      <c r="G23" s="3">
        <f t="shared" si="8"/>
        <v>0.1350626974250981</v>
      </c>
      <c r="H23" s="3">
        <f t="shared" si="8"/>
        <v>0.1350626974250981</v>
      </c>
      <c r="I23" s="3">
        <f t="shared" si="8"/>
        <v>0.1350626974250981</v>
      </c>
      <c r="J23" s="3">
        <f t="shared" si="8"/>
        <v>0.1350626974250981</v>
      </c>
      <c r="K23" s="3">
        <f t="shared" si="8"/>
        <v>0.1350626974250981</v>
      </c>
      <c r="L23" s="3">
        <f t="shared" si="8"/>
        <v>0.1350626974250981</v>
      </c>
      <c r="M23" s="3">
        <f t="shared" si="8"/>
        <v>0.1350626974250981</v>
      </c>
      <c r="N23" s="3">
        <f t="shared" si="8"/>
        <v>0.1350626974250981</v>
      </c>
      <c r="O23" s="3">
        <f t="shared" si="8"/>
        <v>0.1350626974250981</v>
      </c>
      <c r="P23" s="3">
        <f t="shared" si="8"/>
        <v>0.1350626974250981</v>
      </c>
      <c r="Q23" s="3">
        <f t="shared" si="8"/>
        <v>0.1350626974250981</v>
      </c>
      <c r="R23" s="3">
        <f t="shared" si="6"/>
        <v>0.1350626974250981</v>
      </c>
      <c r="S23" s="3">
        <f t="shared" si="6"/>
        <v>0.1350626974250981</v>
      </c>
      <c r="T23" s="3">
        <f t="shared" si="6"/>
        <v>0.1350626974250981</v>
      </c>
      <c r="U23" s="3">
        <f t="shared" si="6"/>
        <v>0.1350626974250981</v>
      </c>
      <c r="V23" s="3">
        <f t="shared" si="6"/>
        <v>0.1350626974250981</v>
      </c>
      <c r="W23" s="3">
        <f t="shared" si="6"/>
        <v>0.1350626974250981</v>
      </c>
      <c r="X23" s="3">
        <f t="shared" si="6"/>
        <v>0.1350626974250981</v>
      </c>
      <c r="Y23" s="3">
        <f t="shared" si="6"/>
        <v>0.1350626974250981</v>
      </c>
      <c r="Z23" s="3">
        <f t="shared" si="6"/>
        <v>0.1350626974250981</v>
      </c>
      <c r="AA23" s="3">
        <f t="shared" si="6"/>
        <v>0.1350626974250981</v>
      </c>
      <c r="AB23" s="9">
        <f>VLOOKUP($A23,Table2[[#All],[Country ]:[Checksumtotal non-res % ]],MATCH("share of retail-trade",'_non-residential floorarea calc'!$A$3:$T$3,0),FALSE)</f>
        <v>0.1350626974250981</v>
      </c>
      <c r="AC23" s="3">
        <f t="shared" si="3"/>
        <v>0.1350626974250981</v>
      </c>
      <c r="AD23" s="3">
        <f t="shared" si="7"/>
        <v>0.1350626974250981</v>
      </c>
      <c r="AE23" s="3">
        <f t="shared" si="7"/>
        <v>0.1350626974250981</v>
      </c>
      <c r="AF23" s="3">
        <f t="shared" si="7"/>
        <v>0.1350626974250981</v>
      </c>
      <c r="AG23" s="3">
        <f t="shared" si="7"/>
        <v>0.1350626974250981</v>
      </c>
      <c r="AH23" s="3">
        <f t="shared" si="7"/>
        <v>0.1350626974250981</v>
      </c>
      <c r="AI23" s="3">
        <f t="shared" si="7"/>
        <v>0.1350626974250981</v>
      </c>
      <c r="AJ23" s="3">
        <f t="shared" si="7"/>
        <v>0.1350626974250981</v>
      </c>
      <c r="AK23" s="3">
        <f t="shared" si="7"/>
        <v>0.1350626974250981</v>
      </c>
      <c r="AL23" s="3">
        <f t="shared" si="7"/>
        <v>0.1350626974250981</v>
      </c>
      <c r="AM23" s="3">
        <f t="shared" si="7"/>
        <v>0.1350626974250981</v>
      </c>
      <c r="AN23" s="3">
        <f t="shared" si="7"/>
        <v>0.1350626974250981</v>
      </c>
      <c r="AO23" s="3">
        <f t="shared" si="7"/>
        <v>0.1350626974250981</v>
      </c>
      <c r="AP23" s="3">
        <f t="shared" si="7"/>
        <v>0.1350626974250981</v>
      </c>
      <c r="AQ23" s="3">
        <f t="shared" si="7"/>
        <v>0.1350626974250981</v>
      </c>
      <c r="AR23" s="3">
        <f t="shared" si="7"/>
        <v>0.1350626974250981</v>
      </c>
      <c r="AS23" s="3">
        <f t="shared" si="7"/>
        <v>0.1350626974250981</v>
      </c>
      <c r="AT23" s="3">
        <f t="shared" si="7"/>
        <v>0.1350626974250981</v>
      </c>
      <c r="AU23" s="3">
        <f t="shared" si="7"/>
        <v>0.1350626974250981</v>
      </c>
      <c r="AV23" s="3">
        <f t="shared" si="7"/>
        <v>0.1350626974250981</v>
      </c>
      <c r="AW23" s="3">
        <f t="shared" si="7"/>
        <v>0.1350626974250981</v>
      </c>
      <c r="AX23" s="3">
        <f t="shared" si="7"/>
        <v>0.1350626974250981</v>
      </c>
      <c r="AY23" s="3">
        <f t="shared" si="7"/>
        <v>0.1350626974250981</v>
      </c>
      <c r="AZ23" s="3">
        <f t="shared" si="7"/>
        <v>0.1350626974250981</v>
      </c>
      <c r="BA23" s="3">
        <f t="shared" si="7"/>
        <v>0.1350626974250981</v>
      </c>
      <c r="BB23" s="3">
        <f t="shared" si="7"/>
        <v>0.1350626974250981</v>
      </c>
      <c r="BC23" s="3">
        <f t="shared" si="7"/>
        <v>0.1350626974250981</v>
      </c>
      <c r="BD23" s="3">
        <f t="shared" si="7"/>
        <v>0.1350626974250981</v>
      </c>
      <c r="BE23" s="3">
        <f t="shared" si="7"/>
        <v>0.1350626974250981</v>
      </c>
      <c r="BF23" s="3">
        <f t="shared" si="7"/>
        <v>0.1350626974250981</v>
      </c>
      <c r="BG23" s="3">
        <f t="shared" si="7"/>
        <v>0.1350626974250981</v>
      </c>
      <c r="BH23" s="3">
        <f t="shared" si="7"/>
        <v>0.1350626974250981</v>
      </c>
      <c r="BI23" s="3">
        <f t="shared" si="7"/>
        <v>0.1350626974250981</v>
      </c>
      <c r="BJ23" s="3">
        <f t="shared" si="7"/>
        <v>0.1350626974250981</v>
      </c>
      <c r="BK23" s="3">
        <f t="shared" si="7"/>
        <v>0.1350626974250981</v>
      </c>
    </row>
    <row r="24" spans="1:63" x14ac:dyDescent="0.25">
      <c r="A24" s="2" t="s">
        <v>13</v>
      </c>
      <c r="B24" t="s">
        <v>3</v>
      </c>
      <c r="C24" s="3">
        <f t="shared" si="8"/>
        <v>9.6799999999999997E-2</v>
      </c>
      <c r="D24" s="3">
        <f t="shared" si="8"/>
        <v>9.6799999999999997E-2</v>
      </c>
      <c r="E24" s="3">
        <f t="shared" si="8"/>
        <v>9.6799999999999997E-2</v>
      </c>
      <c r="F24" s="3">
        <f t="shared" si="8"/>
        <v>9.6799999999999997E-2</v>
      </c>
      <c r="G24" s="3">
        <f t="shared" si="8"/>
        <v>9.6799999999999997E-2</v>
      </c>
      <c r="H24" s="3">
        <f t="shared" si="8"/>
        <v>9.6799999999999997E-2</v>
      </c>
      <c r="I24" s="3">
        <f t="shared" si="8"/>
        <v>9.6799999999999997E-2</v>
      </c>
      <c r="J24" s="3">
        <f t="shared" si="8"/>
        <v>9.6799999999999997E-2</v>
      </c>
      <c r="K24" s="3">
        <f t="shared" si="8"/>
        <v>9.6799999999999997E-2</v>
      </c>
      <c r="L24" s="3">
        <f t="shared" si="8"/>
        <v>9.6799999999999997E-2</v>
      </c>
      <c r="M24" s="3">
        <f t="shared" si="8"/>
        <v>9.6799999999999997E-2</v>
      </c>
      <c r="N24" s="3">
        <f t="shared" si="8"/>
        <v>9.6799999999999997E-2</v>
      </c>
      <c r="O24" s="3">
        <f t="shared" si="8"/>
        <v>9.6799999999999997E-2</v>
      </c>
      <c r="P24" s="3">
        <f t="shared" si="8"/>
        <v>9.6799999999999997E-2</v>
      </c>
      <c r="Q24" s="3">
        <f t="shared" si="8"/>
        <v>9.6799999999999997E-2</v>
      </c>
      <c r="R24" s="3">
        <f t="shared" si="6"/>
        <v>9.6799999999999997E-2</v>
      </c>
      <c r="S24" s="3">
        <f t="shared" si="6"/>
        <v>9.6799999999999997E-2</v>
      </c>
      <c r="T24" s="3">
        <f t="shared" si="6"/>
        <v>9.6799999999999997E-2</v>
      </c>
      <c r="U24" s="3">
        <f t="shared" si="6"/>
        <v>9.6799999999999997E-2</v>
      </c>
      <c r="V24" s="3">
        <f t="shared" si="6"/>
        <v>9.6799999999999997E-2</v>
      </c>
      <c r="W24" s="3">
        <f t="shared" si="6"/>
        <v>9.6799999999999997E-2</v>
      </c>
      <c r="X24" s="3">
        <f t="shared" si="6"/>
        <v>9.6799999999999997E-2</v>
      </c>
      <c r="Y24" s="3">
        <f t="shared" si="6"/>
        <v>9.6799999999999997E-2</v>
      </c>
      <c r="Z24" s="3">
        <f t="shared" si="6"/>
        <v>9.6799999999999997E-2</v>
      </c>
      <c r="AA24" s="3">
        <f t="shared" si="6"/>
        <v>9.6799999999999997E-2</v>
      </c>
      <c r="AB24" s="9">
        <f>VLOOKUP($A24,Table2[[#All],[Country ]:[Checksumtotal non-res % ]],MATCH("share of retail-trade",'_non-residential floorarea calc'!$A$3:$T$3,0),FALSE)</f>
        <v>9.6799999999999997E-2</v>
      </c>
      <c r="AC24" s="3">
        <f t="shared" si="3"/>
        <v>9.6799999999999997E-2</v>
      </c>
      <c r="AD24" s="3">
        <f t="shared" si="7"/>
        <v>9.6799999999999997E-2</v>
      </c>
      <c r="AE24" s="3">
        <f t="shared" si="7"/>
        <v>9.6799999999999997E-2</v>
      </c>
      <c r="AF24" s="3">
        <f t="shared" si="7"/>
        <v>9.6799999999999997E-2</v>
      </c>
      <c r="AG24" s="3">
        <f t="shared" si="7"/>
        <v>9.6799999999999997E-2</v>
      </c>
      <c r="AH24" s="3">
        <f t="shared" si="7"/>
        <v>9.6799999999999997E-2</v>
      </c>
      <c r="AI24" s="3">
        <f t="shared" si="7"/>
        <v>9.6799999999999997E-2</v>
      </c>
      <c r="AJ24" s="3">
        <f t="shared" si="7"/>
        <v>9.6799999999999997E-2</v>
      </c>
      <c r="AK24" s="3">
        <f t="shared" si="7"/>
        <v>9.6799999999999997E-2</v>
      </c>
      <c r="AL24" s="3">
        <f t="shared" si="7"/>
        <v>9.6799999999999997E-2</v>
      </c>
      <c r="AM24" s="3">
        <f t="shared" si="7"/>
        <v>9.6799999999999997E-2</v>
      </c>
      <c r="AN24" s="3">
        <f t="shared" si="7"/>
        <v>9.6799999999999997E-2</v>
      </c>
      <c r="AO24" s="3">
        <f t="shared" si="7"/>
        <v>9.6799999999999997E-2</v>
      </c>
      <c r="AP24" s="3">
        <f t="shared" si="7"/>
        <v>9.6799999999999997E-2</v>
      </c>
      <c r="AQ24" s="3">
        <f t="shared" si="7"/>
        <v>9.6799999999999997E-2</v>
      </c>
      <c r="AR24" s="3">
        <f t="shared" si="7"/>
        <v>9.6799999999999997E-2</v>
      </c>
      <c r="AS24" s="3">
        <f t="shared" si="7"/>
        <v>9.6799999999999997E-2</v>
      </c>
      <c r="AT24" s="3">
        <f t="shared" si="7"/>
        <v>9.6799999999999997E-2</v>
      </c>
      <c r="AU24" s="3">
        <f t="shared" si="7"/>
        <v>9.6799999999999997E-2</v>
      </c>
      <c r="AV24" s="3">
        <f t="shared" si="7"/>
        <v>9.6799999999999997E-2</v>
      </c>
      <c r="AW24" s="3">
        <f t="shared" si="7"/>
        <v>9.6799999999999997E-2</v>
      </c>
      <c r="AX24" s="3">
        <f t="shared" si="7"/>
        <v>9.6799999999999997E-2</v>
      </c>
      <c r="AY24" s="3">
        <f t="shared" si="7"/>
        <v>9.6799999999999997E-2</v>
      </c>
      <c r="AZ24" s="3">
        <f t="shared" si="7"/>
        <v>9.6799999999999997E-2</v>
      </c>
      <c r="BA24" s="3">
        <f t="shared" si="7"/>
        <v>9.6799999999999997E-2</v>
      </c>
      <c r="BB24" s="3">
        <f t="shared" si="7"/>
        <v>9.6799999999999997E-2</v>
      </c>
      <c r="BC24" s="3">
        <f t="shared" si="7"/>
        <v>9.6799999999999997E-2</v>
      </c>
      <c r="BD24" s="3">
        <f t="shared" si="7"/>
        <v>9.6799999999999997E-2</v>
      </c>
      <c r="BE24" s="3">
        <f t="shared" si="7"/>
        <v>9.6799999999999997E-2</v>
      </c>
      <c r="BF24" s="3">
        <f t="shared" si="7"/>
        <v>9.6799999999999997E-2</v>
      </c>
      <c r="BG24" s="3">
        <f t="shared" si="7"/>
        <v>9.6799999999999997E-2</v>
      </c>
      <c r="BH24" s="3">
        <f t="shared" si="7"/>
        <v>9.6799999999999997E-2</v>
      </c>
      <c r="BI24" s="3">
        <f t="shared" si="7"/>
        <v>9.6799999999999997E-2</v>
      </c>
      <c r="BJ24" s="3">
        <f t="shared" ref="AD24:BK30" si="9">$AB24</f>
        <v>9.6799999999999997E-2</v>
      </c>
      <c r="BK24" s="3">
        <f t="shared" si="9"/>
        <v>9.6799999999999997E-2</v>
      </c>
    </row>
    <row r="25" spans="1:63" x14ac:dyDescent="0.25">
      <c r="A25" s="2" t="s">
        <v>18</v>
      </c>
      <c r="B25" t="s">
        <v>3</v>
      </c>
      <c r="C25" s="3">
        <f t="shared" si="8"/>
        <v>0.11836694732719796</v>
      </c>
      <c r="D25" s="3">
        <f t="shared" si="8"/>
        <v>0.11836694732719796</v>
      </c>
      <c r="E25" s="3">
        <f t="shared" si="8"/>
        <v>0.11836694732719796</v>
      </c>
      <c r="F25" s="3">
        <f t="shared" si="8"/>
        <v>0.11836694732719796</v>
      </c>
      <c r="G25" s="3">
        <f t="shared" si="8"/>
        <v>0.11836694732719796</v>
      </c>
      <c r="H25" s="3">
        <f t="shared" si="8"/>
        <v>0.11836694732719796</v>
      </c>
      <c r="I25" s="3">
        <f t="shared" si="8"/>
        <v>0.11836694732719796</v>
      </c>
      <c r="J25" s="3">
        <f t="shared" si="8"/>
        <v>0.11836694732719796</v>
      </c>
      <c r="K25" s="3">
        <f t="shared" si="8"/>
        <v>0.11836694732719796</v>
      </c>
      <c r="L25" s="3">
        <f t="shared" si="8"/>
        <v>0.11836694732719796</v>
      </c>
      <c r="M25" s="3">
        <f t="shared" si="8"/>
        <v>0.11836694732719796</v>
      </c>
      <c r="N25" s="3">
        <f t="shared" si="8"/>
        <v>0.11836694732719796</v>
      </c>
      <c r="O25" s="3">
        <f t="shared" si="8"/>
        <v>0.11836694732719796</v>
      </c>
      <c r="P25" s="3">
        <f t="shared" si="8"/>
        <v>0.11836694732719796</v>
      </c>
      <c r="Q25" s="3">
        <f t="shared" si="8"/>
        <v>0.11836694732719796</v>
      </c>
      <c r="R25" s="3">
        <f t="shared" si="6"/>
        <v>0.11836694732719796</v>
      </c>
      <c r="S25" s="3">
        <f t="shared" si="6"/>
        <v>0.11836694732719796</v>
      </c>
      <c r="T25" s="3">
        <f t="shared" si="6"/>
        <v>0.11836694732719796</v>
      </c>
      <c r="U25" s="3">
        <f t="shared" si="6"/>
        <v>0.11836694732719796</v>
      </c>
      <c r="V25" s="3">
        <f t="shared" si="6"/>
        <v>0.11836694732719796</v>
      </c>
      <c r="W25" s="3">
        <f t="shared" si="6"/>
        <v>0.11836694732719796</v>
      </c>
      <c r="X25" s="3">
        <f t="shared" si="6"/>
        <v>0.11836694732719796</v>
      </c>
      <c r="Y25" s="3">
        <f t="shared" si="6"/>
        <v>0.11836694732719796</v>
      </c>
      <c r="Z25" s="3">
        <f t="shared" si="6"/>
        <v>0.11836694732719796</v>
      </c>
      <c r="AA25" s="3">
        <f t="shared" si="6"/>
        <v>0.11836694732719796</v>
      </c>
      <c r="AB25" s="9">
        <f>VLOOKUP($A25,Table2[[#All],[Country ]:[Checksumtotal non-res % ]],MATCH("share of retail-trade",'_non-residential floorarea calc'!$A$3:$T$3,0),FALSE)</f>
        <v>0.11836694732719796</v>
      </c>
      <c r="AC25" s="3">
        <f t="shared" si="3"/>
        <v>0.11836694732719796</v>
      </c>
      <c r="AD25" s="3">
        <f t="shared" si="9"/>
        <v>0.11836694732719796</v>
      </c>
      <c r="AE25" s="3">
        <f t="shared" si="9"/>
        <v>0.11836694732719796</v>
      </c>
      <c r="AF25" s="3">
        <f t="shared" si="9"/>
        <v>0.11836694732719796</v>
      </c>
      <c r="AG25" s="3">
        <f t="shared" si="9"/>
        <v>0.11836694732719796</v>
      </c>
      <c r="AH25" s="3">
        <f t="shared" si="9"/>
        <v>0.11836694732719796</v>
      </c>
      <c r="AI25" s="3">
        <f t="shared" si="9"/>
        <v>0.11836694732719796</v>
      </c>
      <c r="AJ25" s="3">
        <f t="shared" si="9"/>
        <v>0.11836694732719796</v>
      </c>
      <c r="AK25" s="3">
        <f t="shared" si="9"/>
        <v>0.11836694732719796</v>
      </c>
      <c r="AL25" s="3">
        <f t="shared" si="9"/>
        <v>0.11836694732719796</v>
      </c>
      <c r="AM25" s="3">
        <f t="shared" si="9"/>
        <v>0.11836694732719796</v>
      </c>
      <c r="AN25" s="3">
        <f t="shared" si="9"/>
        <v>0.11836694732719796</v>
      </c>
      <c r="AO25" s="3">
        <f t="shared" si="9"/>
        <v>0.11836694732719796</v>
      </c>
      <c r="AP25" s="3">
        <f t="shared" si="9"/>
        <v>0.11836694732719796</v>
      </c>
      <c r="AQ25" s="3">
        <f t="shared" si="9"/>
        <v>0.11836694732719796</v>
      </c>
      <c r="AR25" s="3">
        <f t="shared" si="9"/>
        <v>0.11836694732719796</v>
      </c>
      <c r="AS25" s="3">
        <f t="shared" si="9"/>
        <v>0.11836694732719796</v>
      </c>
      <c r="AT25" s="3">
        <f t="shared" si="9"/>
        <v>0.11836694732719796</v>
      </c>
      <c r="AU25" s="3">
        <f t="shared" si="9"/>
        <v>0.11836694732719796</v>
      </c>
      <c r="AV25" s="3">
        <f t="shared" si="9"/>
        <v>0.11836694732719796</v>
      </c>
      <c r="AW25" s="3">
        <f t="shared" si="9"/>
        <v>0.11836694732719796</v>
      </c>
      <c r="AX25" s="3">
        <f t="shared" si="9"/>
        <v>0.11836694732719796</v>
      </c>
      <c r="AY25" s="3">
        <f t="shared" si="9"/>
        <v>0.11836694732719796</v>
      </c>
      <c r="AZ25" s="3">
        <f t="shared" si="9"/>
        <v>0.11836694732719796</v>
      </c>
      <c r="BA25" s="3">
        <f t="shared" si="9"/>
        <v>0.11836694732719796</v>
      </c>
      <c r="BB25" s="3">
        <f t="shared" si="9"/>
        <v>0.11836694732719796</v>
      </c>
      <c r="BC25" s="3">
        <f t="shared" si="9"/>
        <v>0.11836694732719796</v>
      </c>
      <c r="BD25" s="3">
        <f t="shared" si="9"/>
        <v>0.11836694732719796</v>
      </c>
      <c r="BE25" s="3">
        <f t="shared" si="9"/>
        <v>0.11836694732719796</v>
      </c>
      <c r="BF25" s="3">
        <f t="shared" si="9"/>
        <v>0.11836694732719796</v>
      </c>
      <c r="BG25" s="3">
        <f t="shared" si="9"/>
        <v>0.11836694732719796</v>
      </c>
      <c r="BH25" s="3">
        <f t="shared" si="9"/>
        <v>0.11836694732719796</v>
      </c>
      <c r="BI25" s="3">
        <f t="shared" si="9"/>
        <v>0.11836694732719796</v>
      </c>
      <c r="BJ25" s="3">
        <f t="shared" si="9"/>
        <v>0.11836694732719796</v>
      </c>
      <c r="BK25" s="3">
        <f t="shared" si="9"/>
        <v>0.11836694732719796</v>
      </c>
    </row>
    <row r="26" spans="1:63" x14ac:dyDescent="0.25">
      <c r="A26" s="2" t="s">
        <v>8</v>
      </c>
      <c r="B26" t="s">
        <v>3</v>
      </c>
      <c r="C26" s="3">
        <f t="shared" si="8"/>
        <v>0.18937805730258558</v>
      </c>
      <c r="D26" s="3">
        <f t="shared" si="8"/>
        <v>0.18937805730258558</v>
      </c>
      <c r="E26" s="3">
        <f t="shared" si="8"/>
        <v>0.18937805730258558</v>
      </c>
      <c r="F26" s="3">
        <f t="shared" si="8"/>
        <v>0.18937805730258558</v>
      </c>
      <c r="G26" s="3">
        <f t="shared" si="8"/>
        <v>0.18937805730258558</v>
      </c>
      <c r="H26" s="3">
        <f t="shared" si="8"/>
        <v>0.18937805730258558</v>
      </c>
      <c r="I26" s="3">
        <f t="shared" si="8"/>
        <v>0.18937805730258558</v>
      </c>
      <c r="J26" s="3">
        <f t="shared" si="8"/>
        <v>0.18937805730258558</v>
      </c>
      <c r="K26" s="3">
        <f t="shared" si="8"/>
        <v>0.18937805730258558</v>
      </c>
      <c r="L26" s="3">
        <f t="shared" si="8"/>
        <v>0.18937805730258558</v>
      </c>
      <c r="M26" s="3">
        <f t="shared" si="8"/>
        <v>0.18937805730258558</v>
      </c>
      <c r="N26" s="3">
        <f t="shared" si="8"/>
        <v>0.18937805730258558</v>
      </c>
      <c r="O26" s="3">
        <f t="shared" si="8"/>
        <v>0.18937805730258558</v>
      </c>
      <c r="P26" s="3">
        <f t="shared" si="8"/>
        <v>0.18937805730258558</v>
      </c>
      <c r="Q26" s="3">
        <f t="shared" si="8"/>
        <v>0.18937805730258558</v>
      </c>
      <c r="R26" s="3">
        <f t="shared" si="6"/>
        <v>0.18937805730258558</v>
      </c>
      <c r="S26" s="3">
        <f t="shared" si="6"/>
        <v>0.18937805730258558</v>
      </c>
      <c r="T26" s="3">
        <f t="shared" si="6"/>
        <v>0.18937805730258558</v>
      </c>
      <c r="U26" s="3">
        <f t="shared" si="6"/>
        <v>0.18937805730258558</v>
      </c>
      <c r="V26" s="3">
        <f t="shared" si="6"/>
        <v>0.18937805730258558</v>
      </c>
      <c r="W26" s="3">
        <f t="shared" si="6"/>
        <v>0.18937805730258558</v>
      </c>
      <c r="X26" s="3">
        <f t="shared" si="6"/>
        <v>0.18937805730258558</v>
      </c>
      <c r="Y26" s="3">
        <f t="shared" si="6"/>
        <v>0.18937805730258558</v>
      </c>
      <c r="Z26" s="3">
        <f t="shared" si="6"/>
        <v>0.18937805730258558</v>
      </c>
      <c r="AA26" s="3">
        <f t="shared" si="6"/>
        <v>0.18937805730258558</v>
      </c>
      <c r="AB26" s="9">
        <f>VLOOKUP($A26,Table2[[#All],[Country ]:[Checksumtotal non-res % ]],MATCH("share of retail-trade",'_non-residential floorarea calc'!$A$3:$T$3,0),FALSE)</f>
        <v>0.18937805730258558</v>
      </c>
      <c r="AC26" s="3">
        <f t="shared" si="3"/>
        <v>0.18937805730258558</v>
      </c>
      <c r="AD26" s="3">
        <f t="shared" si="9"/>
        <v>0.18937805730258558</v>
      </c>
      <c r="AE26" s="3">
        <f t="shared" si="9"/>
        <v>0.18937805730258558</v>
      </c>
      <c r="AF26" s="3">
        <f t="shared" si="9"/>
        <v>0.18937805730258558</v>
      </c>
      <c r="AG26" s="3">
        <f t="shared" si="9"/>
        <v>0.18937805730258558</v>
      </c>
      <c r="AH26" s="3">
        <f t="shared" si="9"/>
        <v>0.18937805730258558</v>
      </c>
      <c r="AI26" s="3">
        <f t="shared" si="9"/>
        <v>0.18937805730258558</v>
      </c>
      <c r="AJ26" s="3">
        <f t="shared" si="9"/>
        <v>0.18937805730258558</v>
      </c>
      <c r="AK26" s="3">
        <f t="shared" si="9"/>
        <v>0.18937805730258558</v>
      </c>
      <c r="AL26" s="3">
        <f t="shared" si="9"/>
        <v>0.18937805730258558</v>
      </c>
      <c r="AM26" s="3">
        <f t="shared" si="9"/>
        <v>0.18937805730258558</v>
      </c>
      <c r="AN26" s="3">
        <f t="shared" si="9"/>
        <v>0.18937805730258558</v>
      </c>
      <c r="AO26" s="3">
        <f t="shared" si="9"/>
        <v>0.18937805730258558</v>
      </c>
      <c r="AP26" s="3">
        <f t="shared" si="9"/>
        <v>0.18937805730258558</v>
      </c>
      <c r="AQ26" s="3">
        <f t="shared" si="9"/>
        <v>0.18937805730258558</v>
      </c>
      <c r="AR26" s="3">
        <f t="shared" si="9"/>
        <v>0.18937805730258558</v>
      </c>
      <c r="AS26" s="3">
        <f t="shared" si="9"/>
        <v>0.18937805730258558</v>
      </c>
      <c r="AT26" s="3">
        <f t="shared" si="9"/>
        <v>0.18937805730258558</v>
      </c>
      <c r="AU26" s="3">
        <f t="shared" si="9"/>
        <v>0.18937805730258558</v>
      </c>
      <c r="AV26" s="3">
        <f t="shared" si="9"/>
        <v>0.18937805730258558</v>
      </c>
      <c r="AW26" s="3">
        <f t="shared" si="9"/>
        <v>0.18937805730258558</v>
      </c>
      <c r="AX26" s="3">
        <f t="shared" si="9"/>
        <v>0.18937805730258558</v>
      </c>
      <c r="AY26" s="3">
        <f t="shared" si="9"/>
        <v>0.18937805730258558</v>
      </c>
      <c r="AZ26" s="3">
        <f t="shared" si="9"/>
        <v>0.18937805730258558</v>
      </c>
      <c r="BA26" s="3">
        <f t="shared" si="9"/>
        <v>0.18937805730258558</v>
      </c>
      <c r="BB26" s="3">
        <f t="shared" si="9"/>
        <v>0.18937805730258558</v>
      </c>
      <c r="BC26" s="3">
        <f t="shared" si="9"/>
        <v>0.18937805730258558</v>
      </c>
      <c r="BD26" s="3">
        <f t="shared" si="9"/>
        <v>0.18937805730258558</v>
      </c>
      <c r="BE26" s="3">
        <f t="shared" si="9"/>
        <v>0.18937805730258558</v>
      </c>
      <c r="BF26" s="3">
        <f t="shared" si="9"/>
        <v>0.18937805730258558</v>
      </c>
      <c r="BG26" s="3">
        <f t="shared" si="9"/>
        <v>0.18937805730258558</v>
      </c>
      <c r="BH26" s="3">
        <f t="shared" si="9"/>
        <v>0.18937805730258558</v>
      </c>
      <c r="BI26" s="3">
        <f t="shared" si="9"/>
        <v>0.18937805730258558</v>
      </c>
      <c r="BJ26" s="3">
        <f t="shared" si="9"/>
        <v>0.18937805730258558</v>
      </c>
      <c r="BK26" s="3">
        <f t="shared" si="9"/>
        <v>0.18937805730258558</v>
      </c>
    </row>
    <row r="27" spans="1:63" x14ac:dyDescent="0.25">
      <c r="A27" s="2" t="s">
        <v>28</v>
      </c>
      <c r="B27" t="s">
        <v>3</v>
      </c>
      <c r="C27" s="3">
        <f t="shared" si="8"/>
        <v>0.30371664185087616</v>
      </c>
      <c r="D27" s="3">
        <f t="shared" si="8"/>
        <v>0.30371664185087616</v>
      </c>
      <c r="E27" s="3">
        <f t="shared" si="8"/>
        <v>0.30371664185087616</v>
      </c>
      <c r="F27" s="3">
        <f t="shared" si="8"/>
        <v>0.30371664185087616</v>
      </c>
      <c r="G27" s="3">
        <f t="shared" si="8"/>
        <v>0.30371664185087616</v>
      </c>
      <c r="H27" s="3">
        <f t="shared" si="8"/>
        <v>0.30371664185087616</v>
      </c>
      <c r="I27" s="3">
        <f t="shared" si="8"/>
        <v>0.30371664185087616</v>
      </c>
      <c r="J27" s="3">
        <f t="shared" si="8"/>
        <v>0.30371664185087616</v>
      </c>
      <c r="K27" s="3">
        <f t="shared" si="8"/>
        <v>0.30371664185087616</v>
      </c>
      <c r="L27" s="3">
        <f t="shared" si="8"/>
        <v>0.30371664185087616</v>
      </c>
      <c r="M27" s="3">
        <f t="shared" si="8"/>
        <v>0.30371664185087616</v>
      </c>
      <c r="N27" s="3">
        <f t="shared" si="8"/>
        <v>0.30371664185087616</v>
      </c>
      <c r="O27" s="3">
        <f t="shared" si="8"/>
        <v>0.30371664185087616</v>
      </c>
      <c r="P27" s="3">
        <f t="shared" si="8"/>
        <v>0.30371664185087616</v>
      </c>
      <c r="Q27" s="3">
        <f t="shared" si="8"/>
        <v>0.30371664185087616</v>
      </c>
      <c r="R27" s="3">
        <f t="shared" si="6"/>
        <v>0.30371664185087616</v>
      </c>
      <c r="S27" s="3">
        <f t="shared" si="6"/>
        <v>0.30371664185087616</v>
      </c>
      <c r="T27" s="3">
        <f t="shared" si="6"/>
        <v>0.30371664185087616</v>
      </c>
      <c r="U27" s="3">
        <f t="shared" si="6"/>
        <v>0.30371664185087616</v>
      </c>
      <c r="V27" s="3">
        <f t="shared" si="6"/>
        <v>0.30371664185087616</v>
      </c>
      <c r="W27" s="3">
        <f t="shared" si="6"/>
        <v>0.30371664185087616</v>
      </c>
      <c r="X27" s="3">
        <f t="shared" si="6"/>
        <v>0.30371664185087616</v>
      </c>
      <c r="Y27" s="3">
        <f t="shared" si="6"/>
        <v>0.30371664185087616</v>
      </c>
      <c r="Z27" s="3">
        <f t="shared" si="6"/>
        <v>0.30371664185087616</v>
      </c>
      <c r="AA27" s="3">
        <f t="shared" si="6"/>
        <v>0.30371664185087616</v>
      </c>
      <c r="AB27" s="9">
        <f>VLOOKUP($A27,Table2[[#All],[Country ]:[Checksumtotal non-res % ]],MATCH("share of retail-trade",'_non-residential floorarea calc'!$A$3:$T$3,0),FALSE)</f>
        <v>0.30371664185087616</v>
      </c>
      <c r="AC27" s="3">
        <f t="shared" si="3"/>
        <v>0.30371664185087616</v>
      </c>
      <c r="AD27" s="3">
        <f t="shared" si="9"/>
        <v>0.30371664185087616</v>
      </c>
      <c r="AE27" s="3">
        <f t="shared" si="9"/>
        <v>0.30371664185087616</v>
      </c>
      <c r="AF27" s="3">
        <f t="shared" si="9"/>
        <v>0.30371664185087616</v>
      </c>
      <c r="AG27" s="3">
        <f t="shared" si="9"/>
        <v>0.30371664185087616</v>
      </c>
      <c r="AH27" s="3">
        <f t="shared" si="9"/>
        <v>0.30371664185087616</v>
      </c>
      <c r="AI27" s="3">
        <f t="shared" si="9"/>
        <v>0.30371664185087616</v>
      </c>
      <c r="AJ27" s="3">
        <f t="shared" si="9"/>
        <v>0.30371664185087616</v>
      </c>
      <c r="AK27" s="3">
        <f t="shared" si="9"/>
        <v>0.30371664185087616</v>
      </c>
      <c r="AL27" s="3">
        <f t="shared" si="9"/>
        <v>0.30371664185087616</v>
      </c>
      <c r="AM27" s="3">
        <f t="shared" si="9"/>
        <v>0.30371664185087616</v>
      </c>
      <c r="AN27" s="3">
        <f t="shared" si="9"/>
        <v>0.30371664185087616</v>
      </c>
      <c r="AO27" s="3">
        <f t="shared" si="9"/>
        <v>0.30371664185087616</v>
      </c>
      <c r="AP27" s="3">
        <f t="shared" si="9"/>
        <v>0.30371664185087616</v>
      </c>
      <c r="AQ27" s="3">
        <f t="shared" si="9"/>
        <v>0.30371664185087616</v>
      </c>
      <c r="AR27" s="3">
        <f t="shared" si="9"/>
        <v>0.30371664185087616</v>
      </c>
      <c r="AS27" s="3">
        <f t="shared" si="9"/>
        <v>0.30371664185087616</v>
      </c>
      <c r="AT27" s="3">
        <f t="shared" si="9"/>
        <v>0.30371664185087616</v>
      </c>
      <c r="AU27" s="3">
        <f t="shared" si="9"/>
        <v>0.30371664185087616</v>
      </c>
      <c r="AV27" s="3">
        <f t="shared" si="9"/>
        <v>0.30371664185087616</v>
      </c>
      <c r="AW27" s="3">
        <f t="shared" si="9"/>
        <v>0.30371664185087616</v>
      </c>
      <c r="AX27" s="3">
        <f t="shared" si="9"/>
        <v>0.30371664185087616</v>
      </c>
      <c r="AY27" s="3">
        <f t="shared" si="9"/>
        <v>0.30371664185087616</v>
      </c>
      <c r="AZ27" s="3">
        <f t="shared" si="9"/>
        <v>0.30371664185087616</v>
      </c>
      <c r="BA27" s="3">
        <f t="shared" si="9"/>
        <v>0.30371664185087616</v>
      </c>
      <c r="BB27" s="3">
        <f t="shared" si="9"/>
        <v>0.30371664185087616</v>
      </c>
      <c r="BC27" s="3">
        <f t="shared" si="9"/>
        <v>0.30371664185087616</v>
      </c>
      <c r="BD27" s="3">
        <f t="shared" si="9"/>
        <v>0.30371664185087616</v>
      </c>
      <c r="BE27" s="3">
        <f t="shared" si="9"/>
        <v>0.30371664185087616</v>
      </c>
      <c r="BF27" s="3">
        <f t="shared" si="9"/>
        <v>0.30371664185087616</v>
      </c>
      <c r="BG27" s="3">
        <f t="shared" si="9"/>
        <v>0.30371664185087616</v>
      </c>
      <c r="BH27" s="3">
        <f t="shared" si="9"/>
        <v>0.30371664185087616</v>
      </c>
      <c r="BI27" s="3">
        <f t="shared" si="9"/>
        <v>0.30371664185087616</v>
      </c>
      <c r="BJ27" s="3">
        <f t="shared" si="9"/>
        <v>0.30371664185087616</v>
      </c>
      <c r="BK27" s="3">
        <f t="shared" si="9"/>
        <v>0.30371664185087616</v>
      </c>
    </row>
    <row r="28" spans="1:63" x14ac:dyDescent="0.25">
      <c r="A28" s="2" t="s">
        <v>19</v>
      </c>
      <c r="B28" t="s">
        <v>3</v>
      </c>
      <c r="C28" s="3">
        <f t="shared" si="8"/>
        <v>4.4464696853415198E-2</v>
      </c>
      <c r="D28" s="3">
        <f t="shared" si="8"/>
        <v>4.4464696853415198E-2</v>
      </c>
      <c r="E28" s="3">
        <f t="shared" si="8"/>
        <v>4.4464696853415198E-2</v>
      </c>
      <c r="F28" s="3">
        <f t="shared" si="8"/>
        <v>4.4464696853415198E-2</v>
      </c>
      <c r="G28" s="3">
        <f t="shared" si="8"/>
        <v>4.4464696853415198E-2</v>
      </c>
      <c r="H28" s="3">
        <f t="shared" si="8"/>
        <v>4.4464696853415198E-2</v>
      </c>
      <c r="I28" s="3">
        <f t="shared" si="8"/>
        <v>4.4464696853415198E-2</v>
      </c>
      <c r="J28" s="3">
        <f t="shared" si="8"/>
        <v>4.4464696853415198E-2</v>
      </c>
      <c r="K28" s="3">
        <f t="shared" si="8"/>
        <v>4.4464696853415198E-2</v>
      </c>
      <c r="L28" s="3">
        <f t="shared" si="8"/>
        <v>4.4464696853415198E-2</v>
      </c>
      <c r="M28" s="3">
        <f t="shared" si="8"/>
        <v>4.4464696853415198E-2</v>
      </c>
      <c r="N28" s="3">
        <f t="shared" si="8"/>
        <v>4.4464696853415198E-2</v>
      </c>
      <c r="O28" s="3">
        <f t="shared" si="8"/>
        <v>4.4464696853415198E-2</v>
      </c>
      <c r="P28" s="3">
        <f t="shared" si="8"/>
        <v>4.4464696853415198E-2</v>
      </c>
      <c r="Q28" s="3">
        <f t="shared" si="8"/>
        <v>4.4464696853415198E-2</v>
      </c>
      <c r="R28" s="3">
        <f t="shared" si="6"/>
        <v>4.4464696853415198E-2</v>
      </c>
      <c r="S28" s="3">
        <f t="shared" si="6"/>
        <v>4.4464696853415198E-2</v>
      </c>
      <c r="T28" s="3">
        <f t="shared" si="6"/>
        <v>4.4464696853415198E-2</v>
      </c>
      <c r="U28" s="3">
        <f t="shared" si="6"/>
        <v>4.4464696853415198E-2</v>
      </c>
      <c r="V28" s="3">
        <f t="shared" si="6"/>
        <v>4.4464696853415198E-2</v>
      </c>
      <c r="W28" s="3">
        <f t="shared" si="6"/>
        <v>4.4464696853415198E-2</v>
      </c>
      <c r="X28" s="3">
        <f t="shared" si="6"/>
        <v>4.4464696853415198E-2</v>
      </c>
      <c r="Y28" s="3">
        <f t="shared" si="6"/>
        <v>4.4464696853415198E-2</v>
      </c>
      <c r="Z28" s="3">
        <f t="shared" si="6"/>
        <v>4.4464696853415198E-2</v>
      </c>
      <c r="AA28" s="3">
        <f t="shared" si="6"/>
        <v>4.4464696853415198E-2</v>
      </c>
      <c r="AB28" s="9">
        <f>VLOOKUP($A28,Table2[[#All],[Country ]:[Checksumtotal non-res % ]],MATCH("share of retail-trade",'_non-residential floorarea calc'!$A$3:$T$3,0),FALSE)</f>
        <v>4.4464696853415198E-2</v>
      </c>
      <c r="AC28" s="3">
        <f t="shared" si="3"/>
        <v>4.4464696853415198E-2</v>
      </c>
      <c r="AD28" s="3">
        <f t="shared" si="9"/>
        <v>4.4464696853415198E-2</v>
      </c>
      <c r="AE28" s="3">
        <f t="shared" si="9"/>
        <v>4.4464696853415198E-2</v>
      </c>
      <c r="AF28" s="3">
        <f t="shared" si="9"/>
        <v>4.4464696853415198E-2</v>
      </c>
      <c r="AG28" s="3">
        <f t="shared" si="9"/>
        <v>4.4464696853415198E-2</v>
      </c>
      <c r="AH28" s="3">
        <f t="shared" si="9"/>
        <v>4.4464696853415198E-2</v>
      </c>
      <c r="AI28" s="3">
        <f t="shared" si="9"/>
        <v>4.4464696853415198E-2</v>
      </c>
      <c r="AJ28" s="3">
        <f t="shared" si="9"/>
        <v>4.4464696853415198E-2</v>
      </c>
      <c r="AK28" s="3">
        <f t="shared" si="9"/>
        <v>4.4464696853415198E-2</v>
      </c>
      <c r="AL28" s="3">
        <f t="shared" si="9"/>
        <v>4.4464696853415198E-2</v>
      </c>
      <c r="AM28" s="3">
        <f t="shared" si="9"/>
        <v>4.4464696853415198E-2</v>
      </c>
      <c r="AN28" s="3">
        <f t="shared" si="9"/>
        <v>4.4464696853415198E-2</v>
      </c>
      <c r="AO28" s="3">
        <f t="shared" si="9"/>
        <v>4.4464696853415198E-2</v>
      </c>
      <c r="AP28" s="3">
        <f t="shared" si="9"/>
        <v>4.4464696853415198E-2</v>
      </c>
      <c r="AQ28" s="3">
        <f t="shared" si="9"/>
        <v>4.4464696853415198E-2</v>
      </c>
      <c r="AR28" s="3">
        <f t="shared" si="9"/>
        <v>4.4464696853415198E-2</v>
      </c>
      <c r="AS28" s="3">
        <f t="shared" si="9"/>
        <v>4.4464696853415198E-2</v>
      </c>
      <c r="AT28" s="3">
        <f t="shared" si="9"/>
        <v>4.4464696853415198E-2</v>
      </c>
      <c r="AU28" s="3">
        <f t="shared" si="9"/>
        <v>4.4464696853415198E-2</v>
      </c>
      <c r="AV28" s="3">
        <f t="shared" si="9"/>
        <v>4.4464696853415198E-2</v>
      </c>
      <c r="AW28" s="3">
        <f t="shared" si="9"/>
        <v>4.4464696853415198E-2</v>
      </c>
      <c r="AX28" s="3">
        <f t="shared" si="9"/>
        <v>4.4464696853415198E-2</v>
      </c>
      <c r="AY28" s="3">
        <f t="shared" si="9"/>
        <v>4.4464696853415198E-2</v>
      </c>
      <c r="AZ28" s="3">
        <f t="shared" si="9"/>
        <v>4.4464696853415198E-2</v>
      </c>
      <c r="BA28" s="3">
        <f t="shared" si="9"/>
        <v>4.4464696853415198E-2</v>
      </c>
      <c r="BB28" s="3">
        <f t="shared" si="9"/>
        <v>4.4464696853415198E-2</v>
      </c>
      <c r="BC28" s="3">
        <f t="shared" si="9"/>
        <v>4.4464696853415198E-2</v>
      </c>
      <c r="BD28" s="3">
        <f t="shared" si="9"/>
        <v>4.4464696853415198E-2</v>
      </c>
      <c r="BE28" s="3">
        <f t="shared" si="9"/>
        <v>4.4464696853415198E-2</v>
      </c>
      <c r="BF28" s="3">
        <f t="shared" si="9"/>
        <v>4.4464696853415198E-2</v>
      </c>
      <c r="BG28" s="3">
        <f t="shared" si="9"/>
        <v>4.4464696853415198E-2</v>
      </c>
      <c r="BH28" s="3">
        <f t="shared" si="9"/>
        <v>4.4464696853415198E-2</v>
      </c>
      <c r="BI28" s="3">
        <f t="shared" si="9"/>
        <v>4.4464696853415198E-2</v>
      </c>
      <c r="BJ28" s="3">
        <f t="shared" si="9"/>
        <v>4.4464696853415198E-2</v>
      </c>
      <c r="BK28" s="3">
        <f t="shared" si="9"/>
        <v>4.4464696853415198E-2</v>
      </c>
    </row>
    <row r="29" spans="1:63" x14ac:dyDescent="0.25">
      <c r="A29" s="2" t="s">
        <v>4</v>
      </c>
      <c r="B29" t="s">
        <v>3</v>
      </c>
      <c r="C29" s="3">
        <f t="shared" si="8"/>
        <v>9.5701892256475629E-2</v>
      </c>
      <c r="D29" s="3">
        <f t="shared" si="8"/>
        <v>9.5701892256475629E-2</v>
      </c>
      <c r="E29" s="3">
        <f t="shared" si="8"/>
        <v>9.5701892256475629E-2</v>
      </c>
      <c r="F29" s="3">
        <f t="shared" si="8"/>
        <v>9.5701892256475629E-2</v>
      </c>
      <c r="G29" s="3">
        <f t="shared" si="8"/>
        <v>9.5701892256475629E-2</v>
      </c>
      <c r="H29" s="3">
        <f t="shared" si="8"/>
        <v>9.5701892256475629E-2</v>
      </c>
      <c r="I29" s="3">
        <f t="shared" si="8"/>
        <v>9.5701892256475629E-2</v>
      </c>
      <c r="J29" s="3">
        <f t="shared" si="8"/>
        <v>9.5701892256475629E-2</v>
      </c>
      <c r="K29" s="3">
        <f t="shared" si="8"/>
        <v>9.5701892256475629E-2</v>
      </c>
      <c r="L29" s="3">
        <f t="shared" si="8"/>
        <v>9.5701892256475629E-2</v>
      </c>
      <c r="M29" s="3">
        <f t="shared" si="8"/>
        <v>9.5701892256475629E-2</v>
      </c>
      <c r="N29" s="3">
        <f t="shared" si="8"/>
        <v>9.5701892256475629E-2</v>
      </c>
      <c r="O29" s="3">
        <f t="shared" si="8"/>
        <v>9.5701892256475629E-2</v>
      </c>
      <c r="P29" s="3">
        <f t="shared" si="8"/>
        <v>9.5701892256475629E-2</v>
      </c>
      <c r="Q29" s="3">
        <f t="shared" si="8"/>
        <v>9.5701892256475629E-2</v>
      </c>
      <c r="R29" s="3">
        <f t="shared" si="6"/>
        <v>9.5701892256475629E-2</v>
      </c>
      <c r="S29" s="3">
        <f t="shared" si="6"/>
        <v>9.5701892256475629E-2</v>
      </c>
      <c r="T29" s="3">
        <f t="shared" si="6"/>
        <v>9.5701892256475629E-2</v>
      </c>
      <c r="U29" s="3">
        <f t="shared" si="6"/>
        <v>9.5701892256475629E-2</v>
      </c>
      <c r="V29" s="3">
        <f t="shared" si="6"/>
        <v>9.5701892256475629E-2</v>
      </c>
      <c r="W29" s="3">
        <f t="shared" si="6"/>
        <v>9.5701892256475629E-2</v>
      </c>
      <c r="X29" s="3">
        <f t="shared" si="6"/>
        <v>9.5701892256475629E-2</v>
      </c>
      <c r="Y29" s="3">
        <f t="shared" si="6"/>
        <v>9.5701892256475629E-2</v>
      </c>
      <c r="Z29" s="3">
        <f t="shared" si="6"/>
        <v>9.5701892256475629E-2</v>
      </c>
      <c r="AA29" s="3">
        <f t="shared" si="6"/>
        <v>9.5701892256475629E-2</v>
      </c>
      <c r="AB29" s="9">
        <f>VLOOKUP($A29,Table2[[#All],[Country ]:[Checksumtotal non-res % ]],MATCH("share of retail-trade",'_non-residential floorarea calc'!$A$3:$T$3,0),FALSE)</f>
        <v>9.5701892256475629E-2</v>
      </c>
      <c r="AC29" s="3">
        <f t="shared" si="3"/>
        <v>9.5701892256475629E-2</v>
      </c>
      <c r="AD29" s="3">
        <f t="shared" si="9"/>
        <v>9.5701892256475629E-2</v>
      </c>
      <c r="AE29" s="3">
        <f t="shared" si="9"/>
        <v>9.5701892256475629E-2</v>
      </c>
      <c r="AF29" s="3">
        <f t="shared" si="9"/>
        <v>9.5701892256475629E-2</v>
      </c>
      <c r="AG29" s="3">
        <f t="shared" si="9"/>
        <v>9.5701892256475629E-2</v>
      </c>
      <c r="AH29" s="3">
        <f t="shared" si="9"/>
        <v>9.5701892256475629E-2</v>
      </c>
      <c r="AI29" s="3">
        <f t="shared" si="9"/>
        <v>9.5701892256475629E-2</v>
      </c>
      <c r="AJ29" s="3">
        <f t="shared" si="9"/>
        <v>9.5701892256475629E-2</v>
      </c>
      <c r="AK29" s="3">
        <f t="shared" si="9"/>
        <v>9.5701892256475629E-2</v>
      </c>
      <c r="AL29" s="3">
        <f t="shared" si="9"/>
        <v>9.5701892256475629E-2</v>
      </c>
      <c r="AM29" s="3">
        <f t="shared" si="9"/>
        <v>9.5701892256475629E-2</v>
      </c>
      <c r="AN29" s="3">
        <f t="shared" si="9"/>
        <v>9.5701892256475629E-2</v>
      </c>
      <c r="AO29" s="3">
        <f t="shared" si="9"/>
        <v>9.5701892256475629E-2</v>
      </c>
      <c r="AP29" s="3">
        <f t="shared" si="9"/>
        <v>9.5701892256475629E-2</v>
      </c>
      <c r="AQ29" s="3">
        <f t="shared" si="9"/>
        <v>9.5701892256475629E-2</v>
      </c>
      <c r="AR29" s="3">
        <f t="shared" si="9"/>
        <v>9.5701892256475629E-2</v>
      </c>
      <c r="AS29" s="3">
        <f t="shared" si="9"/>
        <v>9.5701892256475629E-2</v>
      </c>
      <c r="AT29" s="3">
        <f t="shared" si="9"/>
        <v>9.5701892256475629E-2</v>
      </c>
      <c r="AU29" s="3">
        <f t="shared" si="9"/>
        <v>9.5701892256475629E-2</v>
      </c>
      <c r="AV29" s="3">
        <f t="shared" si="9"/>
        <v>9.5701892256475629E-2</v>
      </c>
      <c r="AW29" s="3">
        <f t="shared" si="9"/>
        <v>9.5701892256475629E-2</v>
      </c>
      <c r="AX29" s="3">
        <f t="shared" si="9"/>
        <v>9.5701892256475629E-2</v>
      </c>
      <c r="AY29" s="3">
        <f t="shared" si="9"/>
        <v>9.5701892256475629E-2</v>
      </c>
      <c r="AZ29" s="3">
        <f t="shared" si="9"/>
        <v>9.5701892256475629E-2</v>
      </c>
      <c r="BA29" s="3">
        <f t="shared" si="9"/>
        <v>9.5701892256475629E-2</v>
      </c>
      <c r="BB29" s="3">
        <f t="shared" si="9"/>
        <v>9.5701892256475629E-2</v>
      </c>
      <c r="BC29" s="3">
        <f t="shared" si="9"/>
        <v>9.5701892256475629E-2</v>
      </c>
      <c r="BD29" s="3">
        <f t="shared" si="9"/>
        <v>9.5701892256475629E-2</v>
      </c>
      <c r="BE29" s="3">
        <f t="shared" si="9"/>
        <v>9.5701892256475629E-2</v>
      </c>
      <c r="BF29" s="3">
        <f t="shared" si="9"/>
        <v>9.5701892256475629E-2</v>
      </c>
      <c r="BG29" s="3">
        <f t="shared" si="9"/>
        <v>9.5701892256475629E-2</v>
      </c>
      <c r="BH29" s="3">
        <f t="shared" si="9"/>
        <v>9.5701892256475629E-2</v>
      </c>
      <c r="BI29" s="3">
        <f t="shared" si="9"/>
        <v>9.5701892256475629E-2</v>
      </c>
      <c r="BJ29" s="3">
        <f t="shared" si="9"/>
        <v>9.5701892256475629E-2</v>
      </c>
      <c r="BK29" s="3">
        <f t="shared" si="9"/>
        <v>9.5701892256475629E-2</v>
      </c>
    </row>
    <row r="30" spans="1:63" x14ac:dyDescent="0.25">
      <c r="A30" s="2" t="s">
        <v>31</v>
      </c>
      <c r="B30" t="s">
        <v>3</v>
      </c>
      <c r="C30" s="3">
        <f t="shared" si="8"/>
        <v>9.5701892256475629E-2</v>
      </c>
      <c r="D30" s="3">
        <f t="shared" si="8"/>
        <v>9.5701892256475629E-2</v>
      </c>
      <c r="E30" s="3">
        <f t="shared" si="8"/>
        <v>9.5701892256475629E-2</v>
      </c>
      <c r="F30" s="3">
        <f t="shared" si="8"/>
        <v>9.5701892256475629E-2</v>
      </c>
      <c r="G30" s="3">
        <f t="shared" si="8"/>
        <v>9.5701892256475629E-2</v>
      </c>
      <c r="H30" s="3">
        <f t="shared" si="8"/>
        <v>9.5701892256475629E-2</v>
      </c>
      <c r="I30" s="3">
        <f t="shared" si="8"/>
        <v>9.5701892256475629E-2</v>
      </c>
      <c r="J30" s="3">
        <f t="shared" si="8"/>
        <v>9.5701892256475629E-2</v>
      </c>
      <c r="K30" s="3">
        <f t="shared" si="8"/>
        <v>9.5701892256475629E-2</v>
      </c>
      <c r="L30" s="3">
        <f t="shared" si="8"/>
        <v>9.5701892256475629E-2</v>
      </c>
      <c r="M30" s="3">
        <f t="shared" si="8"/>
        <v>9.5701892256475629E-2</v>
      </c>
      <c r="N30" s="3">
        <f t="shared" si="8"/>
        <v>9.5701892256475629E-2</v>
      </c>
      <c r="O30" s="3">
        <f t="shared" si="8"/>
        <v>9.5701892256475629E-2</v>
      </c>
      <c r="P30" s="3">
        <f t="shared" si="8"/>
        <v>9.5701892256475629E-2</v>
      </c>
      <c r="Q30" s="3">
        <f t="shared" si="8"/>
        <v>9.5701892256475629E-2</v>
      </c>
      <c r="R30" s="3">
        <f t="shared" si="6"/>
        <v>9.5701892256475629E-2</v>
      </c>
      <c r="S30" s="3">
        <f t="shared" si="6"/>
        <v>9.5701892256475629E-2</v>
      </c>
      <c r="T30" s="3">
        <f t="shared" si="6"/>
        <v>9.5701892256475629E-2</v>
      </c>
      <c r="U30" s="3">
        <f t="shared" si="6"/>
        <v>9.5701892256475629E-2</v>
      </c>
      <c r="V30" s="3">
        <f t="shared" si="6"/>
        <v>9.5701892256475629E-2</v>
      </c>
      <c r="W30" s="3">
        <f t="shared" si="6"/>
        <v>9.5701892256475629E-2</v>
      </c>
      <c r="X30" s="3">
        <f t="shared" si="6"/>
        <v>9.5701892256475629E-2</v>
      </c>
      <c r="Y30" s="3">
        <f t="shared" si="6"/>
        <v>9.5701892256475629E-2</v>
      </c>
      <c r="Z30" s="3">
        <f t="shared" si="6"/>
        <v>9.5701892256475629E-2</v>
      </c>
      <c r="AA30" s="3">
        <f t="shared" si="6"/>
        <v>9.5701892256475629E-2</v>
      </c>
      <c r="AB30" s="9">
        <f>VLOOKUP($A30,Table2[[#All],[Country ]:[Checksumtotal non-res % ]],MATCH("share of retail-trade",'_non-residential floorarea calc'!$A$3:$T$3,0),FALSE)</f>
        <v>9.5701892256475629E-2</v>
      </c>
      <c r="AC30" s="3">
        <f t="shared" si="3"/>
        <v>9.5701892256475629E-2</v>
      </c>
      <c r="AD30" s="3">
        <f t="shared" si="9"/>
        <v>9.5701892256475629E-2</v>
      </c>
      <c r="AE30" s="3">
        <f t="shared" si="9"/>
        <v>9.5701892256475629E-2</v>
      </c>
      <c r="AF30" s="3">
        <f t="shared" si="9"/>
        <v>9.5701892256475629E-2</v>
      </c>
      <c r="AG30" s="3">
        <f t="shared" si="9"/>
        <v>9.5701892256475629E-2</v>
      </c>
      <c r="AH30" s="3">
        <f t="shared" si="9"/>
        <v>9.5701892256475629E-2</v>
      </c>
      <c r="AI30" s="3">
        <f t="shared" si="9"/>
        <v>9.5701892256475629E-2</v>
      </c>
      <c r="AJ30" s="3">
        <f t="shared" si="9"/>
        <v>9.5701892256475629E-2</v>
      </c>
      <c r="AK30" s="3">
        <f t="shared" si="9"/>
        <v>9.5701892256475629E-2</v>
      </c>
      <c r="AL30" s="3">
        <f t="shared" si="9"/>
        <v>9.5701892256475629E-2</v>
      </c>
      <c r="AM30" s="3">
        <f t="shared" si="9"/>
        <v>9.5701892256475629E-2</v>
      </c>
      <c r="AN30" s="3">
        <f t="shared" si="9"/>
        <v>9.5701892256475629E-2</v>
      </c>
      <c r="AO30" s="3">
        <f t="shared" si="9"/>
        <v>9.5701892256475629E-2</v>
      </c>
      <c r="AP30" s="3">
        <f t="shared" si="9"/>
        <v>9.5701892256475629E-2</v>
      </c>
      <c r="AQ30" s="3">
        <f t="shared" si="9"/>
        <v>9.5701892256475629E-2</v>
      </c>
      <c r="AR30" s="3">
        <f t="shared" si="9"/>
        <v>9.5701892256475629E-2</v>
      </c>
      <c r="AS30" s="3">
        <f t="shared" si="9"/>
        <v>9.5701892256475629E-2</v>
      </c>
      <c r="AT30" s="3">
        <f t="shared" si="9"/>
        <v>9.5701892256475629E-2</v>
      </c>
      <c r="AU30" s="3">
        <f t="shared" si="9"/>
        <v>9.5701892256475629E-2</v>
      </c>
      <c r="AV30" s="3">
        <f t="shared" si="9"/>
        <v>9.5701892256475629E-2</v>
      </c>
      <c r="AW30" s="3">
        <f t="shared" si="9"/>
        <v>9.5701892256475629E-2</v>
      </c>
      <c r="AX30" s="3">
        <f t="shared" si="9"/>
        <v>9.5701892256475629E-2</v>
      </c>
      <c r="AY30" s="3">
        <f t="shared" si="9"/>
        <v>9.5701892256475629E-2</v>
      </c>
      <c r="AZ30" s="3">
        <f t="shared" si="9"/>
        <v>9.5701892256475629E-2</v>
      </c>
      <c r="BA30" s="3">
        <f t="shared" si="9"/>
        <v>9.5701892256475629E-2</v>
      </c>
      <c r="BB30" s="3">
        <f t="shared" si="9"/>
        <v>9.5701892256475629E-2</v>
      </c>
      <c r="BC30" s="3">
        <f t="shared" si="9"/>
        <v>9.5701892256475629E-2</v>
      </c>
      <c r="BD30" s="3">
        <f t="shared" si="9"/>
        <v>9.5701892256475629E-2</v>
      </c>
      <c r="BE30" s="3">
        <f t="shared" si="9"/>
        <v>9.5701892256475629E-2</v>
      </c>
      <c r="BF30" s="3">
        <f t="shared" si="9"/>
        <v>9.5701892256475629E-2</v>
      </c>
      <c r="BG30" s="3">
        <f t="shared" si="9"/>
        <v>9.5701892256475629E-2</v>
      </c>
      <c r="BH30" s="3">
        <f t="shared" si="9"/>
        <v>9.5701892256475629E-2</v>
      </c>
      <c r="BI30" s="3">
        <f t="shared" si="9"/>
        <v>9.5701892256475629E-2</v>
      </c>
      <c r="BJ30" s="3">
        <f t="shared" si="9"/>
        <v>9.5701892256475629E-2</v>
      </c>
      <c r="BK30" s="3">
        <f t="shared" si="9"/>
        <v>9.5701892256475629E-2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B1835-87C5-4A70-BD29-F055052F9B3C}">
  <dimension ref="A1:BK30"/>
  <sheetViews>
    <sheetView workbookViewId="0">
      <selection activeCell="AB7" sqref="AB7"/>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0.12551484933882506</v>
      </c>
      <c r="D2" s="3">
        <f t="shared" si="1"/>
        <v>0.12551484933882506</v>
      </c>
      <c r="E2" s="3">
        <f t="shared" si="1"/>
        <v>0.12551484933882506</v>
      </c>
      <c r="F2" s="3">
        <f t="shared" si="1"/>
        <v>0.12551484933882506</v>
      </c>
      <c r="G2" s="3">
        <f t="shared" si="1"/>
        <v>0.12551484933882506</v>
      </c>
      <c r="H2" s="3">
        <f t="shared" si="1"/>
        <v>0.12551484933882506</v>
      </c>
      <c r="I2" s="3">
        <f t="shared" si="1"/>
        <v>0.12551484933882506</v>
      </c>
      <c r="J2" s="3">
        <f t="shared" si="1"/>
        <v>0.12551484933882506</v>
      </c>
      <c r="K2" s="3">
        <f t="shared" si="1"/>
        <v>0.12551484933882506</v>
      </c>
      <c r="L2" s="3">
        <f t="shared" si="1"/>
        <v>0.12551484933882506</v>
      </c>
      <c r="M2" s="3">
        <f t="shared" si="1"/>
        <v>0.12551484933882506</v>
      </c>
      <c r="N2" s="3">
        <f t="shared" si="1"/>
        <v>0.12551484933882506</v>
      </c>
      <c r="O2" s="3">
        <f t="shared" si="1"/>
        <v>0.12551484933882506</v>
      </c>
      <c r="P2" s="3">
        <f t="shared" si="1"/>
        <v>0.12551484933882506</v>
      </c>
      <c r="Q2" s="3">
        <f t="shared" si="1"/>
        <v>0.12551484933882506</v>
      </c>
      <c r="R2" s="3">
        <f t="shared" si="1"/>
        <v>0.12551484933882506</v>
      </c>
      <c r="S2" s="3">
        <f t="shared" ref="S2:AA17" si="2">$AB2</f>
        <v>0.12551484933882506</v>
      </c>
      <c r="T2" s="3">
        <f t="shared" si="2"/>
        <v>0.12551484933882506</v>
      </c>
      <c r="U2" s="3">
        <f t="shared" si="2"/>
        <v>0.12551484933882506</v>
      </c>
      <c r="V2" s="3">
        <f t="shared" si="2"/>
        <v>0.12551484933882506</v>
      </c>
      <c r="W2" s="3">
        <f t="shared" si="2"/>
        <v>0.12551484933882506</v>
      </c>
      <c r="X2" s="3">
        <f t="shared" si="2"/>
        <v>0.12551484933882506</v>
      </c>
      <c r="Y2" s="3">
        <f t="shared" si="2"/>
        <v>0.12551484933882506</v>
      </c>
      <c r="Z2" s="3">
        <f t="shared" si="2"/>
        <v>0.12551484933882506</v>
      </c>
      <c r="AA2" s="3">
        <f>$AB2</f>
        <v>0.12551484933882506</v>
      </c>
      <c r="AB2" s="9">
        <f>VLOOKUP($A2,Table2[[#All],[Country ]:[Checksumtotal non-res % ]],MATCH("share of retail-trade",'_non-residential floorarea calc'!$A$3:$T$3,0),FALSE)</f>
        <v>0.12551484933882506</v>
      </c>
      <c r="AC2" s="3">
        <f t="shared" ref="AC2:AR30" si="3">$AB2</f>
        <v>0.12551484933882506</v>
      </c>
      <c r="AD2" s="3">
        <f t="shared" si="3"/>
        <v>0.12551484933882506</v>
      </c>
      <c r="AE2" s="3">
        <f t="shared" si="3"/>
        <v>0.12551484933882506</v>
      </c>
      <c r="AF2" s="3">
        <f t="shared" si="3"/>
        <v>0.12551484933882506</v>
      </c>
      <c r="AG2" s="3">
        <f t="shared" si="3"/>
        <v>0.12551484933882506</v>
      </c>
      <c r="AH2" s="3">
        <f t="shared" si="3"/>
        <v>0.12551484933882506</v>
      </c>
      <c r="AI2" s="3">
        <f t="shared" si="3"/>
        <v>0.12551484933882506</v>
      </c>
      <c r="AJ2" s="3">
        <f t="shared" si="3"/>
        <v>0.12551484933882506</v>
      </c>
      <c r="AK2" s="3">
        <f t="shared" si="3"/>
        <v>0.12551484933882506</v>
      </c>
      <c r="AL2" s="3">
        <f t="shared" si="3"/>
        <v>0.12551484933882506</v>
      </c>
      <c r="AM2" s="3">
        <f t="shared" si="3"/>
        <v>0.12551484933882506</v>
      </c>
      <c r="AN2" s="3">
        <f t="shared" si="3"/>
        <v>0.12551484933882506</v>
      </c>
      <c r="AO2" s="3">
        <f t="shared" si="3"/>
        <v>0.12551484933882506</v>
      </c>
      <c r="AP2" s="3">
        <f t="shared" si="3"/>
        <v>0.12551484933882506</v>
      </c>
      <c r="AQ2" s="3">
        <f t="shared" si="3"/>
        <v>0.12551484933882506</v>
      </c>
      <c r="AR2" s="3">
        <f t="shared" si="3"/>
        <v>0.12551484933882506</v>
      </c>
      <c r="AS2" s="3">
        <f t="shared" ref="AD2:BK9" si="4">$AB2</f>
        <v>0.12551484933882506</v>
      </c>
      <c r="AT2" s="3">
        <f t="shared" si="4"/>
        <v>0.12551484933882506</v>
      </c>
      <c r="AU2" s="3">
        <f t="shared" si="4"/>
        <v>0.12551484933882506</v>
      </c>
      <c r="AV2" s="3">
        <f t="shared" si="4"/>
        <v>0.12551484933882506</v>
      </c>
      <c r="AW2" s="3">
        <f t="shared" si="4"/>
        <v>0.12551484933882506</v>
      </c>
      <c r="AX2" s="3">
        <f t="shared" si="4"/>
        <v>0.12551484933882506</v>
      </c>
      <c r="AY2" s="3">
        <f t="shared" si="4"/>
        <v>0.12551484933882506</v>
      </c>
      <c r="AZ2" s="3">
        <f t="shared" si="4"/>
        <v>0.12551484933882506</v>
      </c>
      <c r="BA2" s="3">
        <f t="shared" si="4"/>
        <v>0.12551484933882506</v>
      </c>
      <c r="BB2" s="3">
        <f t="shared" si="4"/>
        <v>0.12551484933882506</v>
      </c>
      <c r="BC2" s="3">
        <f t="shared" si="4"/>
        <v>0.12551484933882506</v>
      </c>
      <c r="BD2" s="3">
        <f t="shared" si="4"/>
        <v>0.12551484933882506</v>
      </c>
      <c r="BE2" s="3">
        <f t="shared" si="4"/>
        <v>0.12551484933882506</v>
      </c>
      <c r="BF2" s="3">
        <f t="shared" si="4"/>
        <v>0.12551484933882506</v>
      </c>
      <c r="BG2" s="3">
        <f t="shared" si="4"/>
        <v>0.12551484933882506</v>
      </c>
      <c r="BH2" s="3">
        <f t="shared" si="4"/>
        <v>0.12551484933882506</v>
      </c>
      <c r="BI2" s="3">
        <f t="shared" si="4"/>
        <v>0.12551484933882506</v>
      </c>
      <c r="BJ2" s="3">
        <f t="shared" si="4"/>
        <v>0.12551484933882506</v>
      </c>
      <c r="BK2" s="3">
        <f t="shared" si="4"/>
        <v>0.12551484933882506</v>
      </c>
    </row>
    <row r="3" spans="1:63" x14ac:dyDescent="0.25">
      <c r="A3" s="2" t="s">
        <v>11</v>
      </c>
      <c r="B3" t="s">
        <v>3</v>
      </c>
      <c r="C3" s="3">
        <f t="shared" si="1"/>
        <v>0.14447561501942166</v>
      </c>
      <c r="D3" s="3">
        <f t="shared" si="1"/>
        <v>0.14447561501942166</v>
      </c>
      <c r="E3" s="3">
        <f t="shared" si="1"/>
        <v>0.14447561501942166</v>
      </c>
      <c r="F3" s="3">
        <f t="shared" si="1"/>
        <v>0.14447561501942166</v>
      </c>
      <c r="G3" s="3">
        <f t="shared" si="1"/>
        <v>0.14447561501942166</v>
      </c>
      <c r="H3" s="3">
        <f t="shared" si="1"/>
        <v>0.14447561501942166</v>
      </c>
      <c r="I3" s="3">
        <f t="shared" si="1"/>
        <v>0.14447561501942166</v>
      </c>
      <c r="J3" s="3">
        <f t="shared" si="1"/>
        <v>0.14447561501942166</v>
      </c>
      <c r="K3" s="3">
        <f t="shared" si="1"/>
        <v>0.14447561501942166</v>
      </c>
      <c r="L3" s="3">
        <f t="shared" si="1"/>
        <v>0.14447561501942166</v>
      </c>
      <c r="M3" s="3">
        <f t="shared" si="1"/>
        <v>0.14447561501942166</v>
      </c>
      <c r="N3" s="3">
        <f t="shared" si="1"/>
        <v>0.14447561501942166</v>
      </c>
      <c r="O3" s="3">
        <f t="shared" si="1"/>
        <v>0.14447561501942166</v>
      </c>
      <c r="P3" s="3">
        <f t="shared" si="1"/>
        <v>0.14447561501942166</v>
      </c>
      <c r="Q3" s="3">
        <f t="shared" si="1"/>
        <v>0.14447561501942166</v>
      </c>
      <c r="R3" s="3">
        <f t="shared" si="1"/>
        <v>0.14447561501942166</v>
      </c>
      <c r="S3" s="3">
        <f t="shared" si="2"/>
        <v>0.14447561501942166</v>
      </c>
      <c r="T3" s="3">
        <f t="shared" si="2"/>
        <v>0.14447561501942166</v>
      </c>
      <c r="U3" s="3">
        <f t="shared" si="2"/>
        <v>0.14447561501942166</v>
      </c>
      <c r="V3" s="3">
        <f t="shared" si="2"/>
        <v>0.14447561501942166</v>
      </c>
      <c r="W3" s="3">
        <f t="shared" si="2"/>
        <v>0.14447561501942166</v>
      </c>
      <c r="X3" s="3">
        <f t="shared" si="2"/>
        <v>0.14447561501942166</v>
      </c>
      <c r="Y3" s="3">
        <f t="shared" si="2"/>
        <v>0.14447561501942166</v>
      </c>
      <c r="Z3" s="3">
        <f t="shared" si="2"/>
        <v>0.14447561501942166</v>
      </c>
      <c r="AA3" s="3">
        <f t="shared" si="2"/>
        <v>0.14447561501942166</v>
      </c>
      <c r="AB3" s="9">
        <f>VLOOKUP($A3,Table2[[#All],[Country ]:[Checksumtotal non-res % ]],MATCH("share of retail-trade",'_non-residential floorarea calc'!$A$3:$T$3,0),FALSE)</f>
        <v>0.14447561501942166</v>
      </c>
      <c r="AC3" s="3">
        <f t="shared" si="3"/>
        <v>0.14447561501942166</v>
      </c>
      <c r="AD3" s="3">
        <f t="shared" si="4"/>
        <v>0.14447561501942166</v>
      </c>
      <c r="AE3" s="3">
        <f t="shared" si="4"/>
        <v>0.14447561501942166</v>
      </c>
      <c r="AF3" s="3">
        <f t="shared" si="4"/>
        <v>0.14447561501942166</v>
      </c>
      <c r="AG3" s="3">
        <f t="shared" si="4"/>
        <v>0.14447561501942166</v>
      </c>
      <c r="AH3" s="3">
        <f t="shared" si="4"/>
        <v>0.14447561501942166</v>
      </c>
      <c r="AI3" s="3">
        <f t="shared" si="4"/>
        <v>0.14447561501942166</v>
      </c>
      <c r="AJ3" s="3">
        <f t="shared" si="4"/>
        <v>0.14447561501942166</v>
      </c>
      <c r="AK3" s="3">
        <f t="shared" si="4"/>
        <v>0.14447561501942166</v>
      </c>
      <c r="AL3" s="3">
        <f t="shared" si="4"/>
        <v>0.14447561501942166</v>
      </c>
      <c r="AM3" s="3">
        <f t="shared" si="4"/>
        <v>0.14447561501942166</v>
      </c>
      <c r="AN3" s="3">
        <f t="shared" si="4"/>
        <v>0.14447561501942166</v>
      </c>
      <c r="AO3" s="3">
        <f t="shared" si="4"/>
        <v>0.14447561501942166</v>
      </c>
      <c r="AP3" s="3">
        <f t="shared" si="4"/>
        <v>0.14447561501942166</v>
      </c>
      <c r="AQ3" s="3">
        <f t="shared" si="4"/>
        <v>0.14447561501942166</v>
      </c>
      <c r="AR3" s="3">
        <f t="shared" si="4"/>
        <v>0.14447561501942166</v>
      </c>
      <c r="AS3" s="3">
        <f t="shared" si="4"/>
        <v>0.14447561501942166</v>
      </c>
      <c r="AT3" s="3">
        <f t="shared" si="4"/>
        <v>0.14447561501942166</v>
      </c>
      <c r="AU3" s="3">
        <f t="shared" si="4"/>
        <v>0.14447561501942166</v>
      </c>
      <c r="AV3" s="3">
        <f t="shared" si="4"/>
        <v>0.14447561501942166</v>
      </c>
      <c r="AW3" s="3">
        <f t="shared" si="4"/>
        <v>0.14447561501942166</v>
      </c>
      <c r="AX3" s="3">
        <f t="shared" si="4"/>
        <v>0.14447561501942166</v>
      </c>
      <c r="AY3" s="3">
        <f t="shared" si="4"/>
        <v>0.14447561501942166</v>
      </c>
      <c r="AZ3" s="3">
        <f t="shared" si="4"/>
        <v>0.14447561501942166</v>
      </c>
      <c r="BA3" s="3">
        <f t="shared" si="4"/>
        <v>0.14447561501942166</v>
      </c>
      <c r="BB3" s="3">
        <f t="shared" si="4"/>
        <v>0.14447561501942166</v>
      </c>
      <c r="BC3" s="3">
        <f t="shared" si="4"/>
        <v>0.14447561501942166</v>
      </c>
      <c r="BD3" s="3">
        <f t="shared" si="4"/>
        <v>0.14447561501942166</v>
      </c>
      <c r="BE3" s="3">
        <f t="shared" si="4"/>
        <v>0.14447561501942166</v>
      </c>
      <c r="BF3" s="3">
        <f t="shared" si="4"/>
        <v>0.14447561501942166</v>
      </c>
      <c r="BG3" s="3">
        <f t="shared" si="4"/>
        <v>0.14447561501942166</v>
      </c>
      <c r="BH3" s="3">
        <f t="shared" si="4"/>
        <v>0.14447561501942166</v>
      </c>
      <c r="BI3" s="3">
        <f t="shared" si="4"/>
        <v>0.14447561501942166</v>
      </c>
      <c r="BJ3" s="3">
        <f t="shared" si="4"/>
        <v>0.14447561501942166</v>
      </c>
      <c r="BK3" s="3">
        <f t="shared" si="4"/>
        <v>0.14447561501942166</v>
      </c>
    </row>
    <row r="4" spans="1:63" x14ac:dyDescent="0.25">
      <c r="A4" s="2" t="s">
        <v>21</v>
      </c>
      <c r="B4" t="s">
        <v>3</v>
      </c>
      <c r="C4" s="3">
        <f t="shared" si="1"/>
        <v>0.21738640207464202</v>
      </c>
      <c r="D4" s="3">
        <f t="shared" si="1"/>
        <v>0.21738640207464202</v>
      </c>
      <c r="E4" s="3">
        <f t="shared" si="1"/>
        <v>0.21738640207464202</v>
      </c>
      <c r="F4" s="3">
        <f t="shared" si="1"/>
        <v>0.21738640207464202</v>
      </c>
      <c r="G4" s="3">
        <f t="shared" si="1"/>
        <v>0.21738640207464202</v>
      </c>
      <c r="H4" s="3">
        <f t="shared" si="1"/>
        <v>0.21738640207464202</v>
      </c>
      <c r="I4" s="3">
        <f t="shared" si="1"/>
        <v>0.21738640207464202</v>
      </c>
      <c r="J4" s="3">
        <f t="shared" si="1"/>
        <v>0.21738640207464202</v>
      </c>
      <c r="K4" s="3">
        <f t="shared" si="1"/>
        <v>0.21738640207464202</v>
      </c>
      <c r="L4" s="3">
        <f t="shared" si="1"/>
        <v>0.21738640207464202</v>
      </c>
      <c r="M4" s="3">
        <f t="shared" si="1"/>
        <v>0.21738640207464202</v>
      </c>
      <c r="N4" s="3">
        <f t="shared" si="1"/>
        <v>0.21738640207464202</v>
      </c>
      <c r="O4" s="3">
        <f t="shared" si="1"/>
        <v>0.21738640207464202</v>
      </c>
      <c r="P4" s="3">
        <f t="shared" si="1"/>
        <v>0.21738640207464202</v>
      </c>
      <c r="Q4" s="3">
        <f t="shared" si="1"/>
        <v>0.21738640207464202</v>
      </c>
      <c r="R4" s="3">
        <f t="shared" si="1"/>
        <v>0.21738640207464202</v>
      </c>
      <c r="S4" s="3">
        <f t="shared" si="2"/>
        <v>0.21738640207464202</v>
      </c>
      <c r="T4" s="3">
        <f t="shared" si="2"/>
        <v>0.21738640207464202</v>
      </c>
      <c r="U4" s="3">
        <f t="shared" si="2"/>
        <v>0.21738640207464202</v>
      </c>
      <c r="V4" s="3">
        <f t="shared" si="2"/>
        <v>0.21738640207464202</v>
      </c>
      <c r="W4" s="3">
        <f t="shared" si="2"/>
        <v>0.21738640207464202</v>
      </c>
      <c r="X4" s="3">
        <f t="shared" si="2"/>
        <v>0.21738640207464202</v>
      </c>
      <c r="Y4" s="3">
        <f t="shared" si="2"/>
        <v>0.21738640207464202</v>
      </c>
      <c r="Z4" s="3">
        <f t="shared" si="2"/>
        <v>0.21738640207464202</v>
      </c>
      <c r="AA4" s="3">
        <f t="shared" si="2"/>
        <v>0.21738640207464202</v>
      </c>
      <c r="AB4" s="9">
        <f>VLOOKUP($A4,Table2[[#All],[Country ]:[Checksumtotal non-res % ]],MATCH("share of retail-trade",'_non-residential floorarea calc'!$A$3:$T$3,0),FALSE)</f>
        <v>0.21738640207464202</v>
      </c>
      <c r="AC4" s="3">
        <f t="shared" si="3"/>
        <v>0.21738640207464202</v>
      </c>
      <c r="AD4" s="3">
        <f t="shared" si="4"/>
        <v>0.21738640207464202</v>
      </c>
      <c r="AE4" s="3">
        <f t="shared" si="4"/>
        <v>0.21738640207464202</v>
      </c>
      <c r="AF4" s="3">
        <f t="shared" si="4"/>
        <v>0.21738640207464202</v>
      </c>
      <c r="AG4" s="3">
        <f t="shared" si="4"/>
        <v>0.21738640207464202</v>
      </c>
      <c r="AH4" s="3">
        <f t="shared" si="4"/>
        <v>0.21738640207464202</v>
      </c>
      <c r="AI4" s="3">
        <f t="shared" si="4"/>
        <v>0.21738640207464202</v>
      </c>
      <c r="AJ4" s="3">
        <f t="shared" si="4"/>
        <v>0.21738640207464202</v>
      </c>
      <c r="AK4" s="3">
        <f t="shared" si="4"/>
        <v>0.21738640207464202</v>
      </c>
      <c r="AL4" s="3">
        <f t="shared" si="4"/>
        <v>0.21738640207464202</v>
      </c>
      <c r="AM4" s="3">
        <f t="shared" si="4"/>
        <v>0.21738640207464202</v>
      </c>
      <c r="AN4" s="3">
        <f t="shared" si="4"/>
        <v>0.21738640207464202</v>
      </c>
      <c r="AO4" s="3">
        <f t="shared" si="4"/>
        <v>0.21738640207464202</v>
      </c>
      <c r="AP4" s="3">
        <f t="shared" si="4"/>
        <v>0.21738640207464202</v>
      </c>
      <c r="AQ4" s="3">
        <f t="shared" si="4"/>
        <v>0.21738640207464202</v>
      </c>
      <c r="AR4" s="3">
        <f t="shared" si="4"/>
        <v>0.21738640207464202</v>
      </c>
      <c r="AS4" s="3">
        <f t="shared" si="4"/>
        <v>0.21738640207464202</v>
      </c>
      <c r="AT4" s="3">
        <f t="shared" si="4"/>
        <v>0.21738640207464202</v>
      </c>
      <c r="AU4" s="3">
        <f t="shared" si="4"/>
        <v>0.21738640207464202</v>
      </c>
      <c r="AV4" s="3">
        <f t="shared" si="4"/>
        <v>0.21738640207464202</v>
      </c>
      <c r="AW4" s="3">
        <f t="shared" si="4"/>
        <v>0.21738640207464202</v>
      </c>
      <c r="AX4" s="3">
        <f t="shared" si="4"/>
        <v>0.21738640207464202</v>
      </c>
      <c r="AY4" s="3">
        <f t="shared" si="4"/>
        <v>0.21738640207464202</v>
      </c>
      <c r="AZ4" s="3">
        <f t="shared" si="4"/>
        <v>0.21738640207464202</v>
      </c>
      <c r="BA4" s="3">
        <f t="shared" si="4"/>
        <v>0.21738640207464202</v>
      </c>
      <c r="BB4" s="3">
        <f t="shared" si="4"/>
        <v>0.21738640207464202</v>
      </c>
      <c r="BC4" s="3">
        <f t="shared" si="4"/>
        <v>0.21738640207464202</v>
      </c>
      <c r="BD4" s="3">
        <f t="shared" si="4"/>
        <v>0.21738640207464202</v>
      </c>
      <c r="BE4" s="3">
        <f t="shared" si="4"/>
        <v>0.21738640207464202</v>
      </c>
      <c r="BF4" s="3">
        <f t="shared" si="4"/>
        <v>0.21738640207464202</v>
      </c>
      <c r="BG4" s="3">
        <f t="shared" si="4"/>
        <v>0.21738640207464202</v>
      </c>
      <c r="BH4" s="3">
        <f t="shared" si="4"/>
        <v>0.21738640207464202</v>
      </c>
      <c r="BI4" s="3">
        <f t="shared" si="4"/>
        <v>0.21738640207464202</v>
      </c>
      <c r="BJ4" s="3">
        <f t="shared" si="4"/>
        <v>0.21738640207464202</v>
      </c>
      <c r="BK4" s="3">
        <f t="shared" si="4"/>
        <v>0.21738640207464202</v>
      </c>
    </row>
    <row r="5" spans="1:63" x14ac:dyDescent="0.25">
      <c r="A5" s="2" t="s">
        <v>24</v>
      </c>
      <c r="B5" t="s">
        <v>3</v>
      </c>
      <c r="C5" s="3">
        <f t="shared" si="1"/>
        <v>0.44155480984340045</v>
      </c>
      <c r="D5" s="3">
        <f t="shared" si="1"/>
        <v>0.44155480984340045</v>
      </c>
      <c r="E5" s="3">
        <f t="shared" si="1"/>
        <v>0.44155480984340045</v>
      </c>
      <c r="F5" s="3">
        <f t="shared" si="1"/>
        <v>0.44155480984340045</v>
      </c>
      <c r="G5" s="3">
        <f t="shared" si="1"/>
        <v>0.44155480984340045</v>
      </c>
      <c r="H5" s="3">
        <f t="shared" si="1"/>
        <v>0.44155480984340045</v>
      </c>
      <c r="I5" s="3">
        <f t="shared" si="1"/>
        <v>0.44155480984340045</v>
      </c>
      <c r="J5" s="3">
        <f t="shared" si="1"/>
        <v>0.44155480984340045</v>
      </c>
      <c r="K5" s="3">
        <f t="shared" si="1"/>
        <v>0.44155480984340045</v>
      </c>
      <c r="L5" s="3">
        <f t="shared" si="1"/>
        <v>0.44155480984340045</v>
      </c>
      <c r="M5" s="3">
        <f t="shared" si="1"/>
        <v>0.44155480984340045</v>
      </c>
      <c r="N5" s="3">
        <f t="shared" si="1"/>
        <v>0.44155480984340045</v>
      </c>
      <c r="O5" s="3">
        <f t="shared" si="1"/>
        <v>0.44155480984340045</v>
      </c>
      <c r="P5" s="3">
        <f t="shared" si="1"/>
        <v>0.44155480984340045</v>
      </c>
      <c r="Q5" s="3">
        <f t="shared" si="1"/>
        <v>0.44155480984340045</v>
      </c>
      <c r="R5" s="3">
        <f t="shared" si="1"/>
        <v>0.44155480984340045</v>
      </c>
      <c r="S5" s="3">
        <f t="shared" si="2"/>
        <v>0.44155480984340045</v>
      </c>
      <c r="T5" s="3">
        <f t="shared" si="2"/>
        <v>0.44155480984340045</v>
      </c>
      <c r="U5" s="3">
        <f t="shared" si="2"/>
        <v>0.44155480984340045</v>
      </c>
      <c r="V5" s="3">
        <f t="shared" si="2"/>
        <v>0.44155480984340045</v>
      </c>
      <c r="W5" s="3">
        <f t="shared" si="2"/>
        <v>0.44155480984340045</v>
      </c>
      <c r="X5" s="3">
        <f t="shared" si="2"/>
        <v>0.44155480984340045</v>
      </c>
      <c r="Y5" s="3">
        <f t="shared" si="2"/>
        <v>0.44155480984340045</v>
      </c>
      <c r="Z5" s="3">
        <f t="shared" si="2"/>
        <v>0.44155480984340045</v>
      </c>
      <c r="AA5" s="3">
        <f t="shared" si="2"/>
        <v>0.44155480984340045</v>
      </c>
      <c r="AB5" s="9">
        <f>VLOOKUP($A5,Table2[[#All],[Country ]:[Checksumtotal non-res % ]],MATCH("share of retail-trade",'_non-residential floorarea calc'!$A$3:$T$3,0),FALSE)</f>
        <v>0.44155480984340045</v>
      </c>
      <c r="AC5" s="3">
        <f t="shared" si="3"/>
        <v>0.44155480984340045</v>
      </c>
      <c r="AD5" s="3">
        <f t="shared" si="4"/>
        <v>0.44155480984340045</v>
      </c>
      <c r="AE5" s="3">
        <f t="shared" si="4"/>
        <v>0.44155480984340045</v>
      </c>
      <c r="AF5" s="3">
        <f t="shared" si="4"/>
        <v>0.44155480984340045</v>
      </c>
      <c r="AG5" s="3">
        <f t="shared" si="4"/>
        <v>0.44155480984340045</v>
      </c>
      <c r="AH5" s="3">
        <f t="shared" si="4"/>
        <v>0.44155480984340045</v>
      </c>
      <c r="AI5" s="3">
        <f t="shared" si="4"/>
        <v>0.44155480984340045</v>
      </c>
      <c r="AJ5" s="3">
        <f t="shared" si="4"/>
        <v>0.44155480984340045</v>
      </c>
      <c r="AK5" s="3">
        <f t="shared" si="4"/>
        <v>0.44155480984340045</v>
      </c>
      <c r="AL5" s="3">
        <f t="shared" si="4"/>
        <v>0.44155480984340045</v>
      </c>
      <c r="AM5" s="3">
        <f t="shared" si="4"/>
        <v>0.44155480984340045</v>
      </c>
      <c r="AN5" s="3">
        <f t="shared" si="4"/>
        <v>0.44155480984340045</v>
      </c>
      <c r="AO5" s="3">
        <f t="shared" si="4"/>
        <v>0.44155480984340045</v>
      </c>
      <c r="AP5" s="3">
        <f t="shared" si="4"/>
        <v>0.44155480984340045</v>
      </c>
      <c r="AQ5" s="3">
        <f t="shared" si="4"/>
        <v>0.44155480984340045</v>
      </c>
      <c r="AR5" s="3">
        <f t="shared" si="4"/>
        <v>0.44155480984340045</v>
      </c>
      <c r="AS5" s="3">
        <f t="shared" si="4"/>
        <v>0.44155480984340045</v>
      </c>
      <c r="AT5" s="3">
        <f t="shared" si="4"/>
        <v>0.44155480984340045</v>
      </c>
      <c r="AU5" s="3">
        <f t="shared" si="4"/>
        <v>0.44155480984340045</v>
      </c>
      <c r="AV5" s="3">
        <f t="shared" si="4"/>
        <v>0.44155480984340045</v>
      </c>
      <c r="AW5" s="3">
        <f t="shared" si="4"/>
        <v>0.44155480984340045</v>
      </c>
      <c r="AX5" s="3">
        <f t="shared" si="4"/>
        <v>0.44155480984340045</v>
      </c>
      <c r="AY5" s="3">
        <f t="shared" si="4"/>
        <v>0.44155480984340045</v>
      </c>
      <c r="AZ5" s="3">
        <f t="shared" si="4"/>
        <v>0.44155480984340045</v>
      </c>
      <c r="BA5" s="3">
        <f t="shared" si="4"/>
        <v>0.44155480984340045</v>
      </c>
      <c r="BB5" s="3">
        <f t="shared" si="4"/>
        <v>0.44155480984340045</v>
      </c>
      <c r="BC5" s="3">
        <f t="shared" si="4"/>
        <v>0.44155480984340045</v>
      </c>
      <c r="BD5" s="3">
        <f t="shared" si="4"/>
        <v>0.44155480984340045</v>
      </c>
      <c r="BE5" s="3">
        <f t="shared" si="4"/>
        <v>0.44155480984340045</v>
      </c>
      <c r="BF5" s="3">
        <f t="shared" si="4"/>
        <v>0.44155480984340045</v>
      </c>
      <c r="BG5" s="3">
        <f t="shared" si="4"/>
        <v>0.44155480984340045</v>
      </c>
      <c r="BH5" s="3">
        <f t="shared" si="4"/>
        <v>0.44155480984340045</v>
      </c>
      <c r="BI5" s="3">
        <f t="shared" si="4"/>
        <v>0.44155480984340045</v>
      </c>
      <c r="BJ5" s="3">
        <f t="shared" si="4"/>
        <v>0.44155480984340045</v>
      </c>
      <c r="BK5" s="3">
        <f t="shared" si="4"/>
        <v>0.44155480984340045</v>
      </c>
    </row>
    <row r="6" spans="1:63" x14ac:dyDescent="0.25">
      <c r="A6" s="2" t="s">
        <v>15</v>
      </c>
      <c r="B6" t="s">
        <v>3</v>
      </c>
      <c r="C6" s="3">
        <f t="shared" si="1"/>
        <v>0.36746987951807231</v>
      </c>
      <c r="D6" s="3">
        <f t="shared" si="1"/>
        <v>0.36746987951807231</v>
      </c>
      <c r="E6" s="3">
        <f t="shared" si="1"/>
        <v>0.36746987951807231</v>
      </c>
      <c r="F6" s="3">
        <f t="shared" si="1"/>
        <v>0.36746987951807231</v>
      </c>
      <c r="G6" s="3">
        <f t="shared" si="1"/>
        <v>0.36746987951807231</v>
      </c>
      <c r="H6" s="3">
        <f t="shared" si="1"/>
        <v>0.36746987951807231</v>
      </c>
      <c r="I6" s="3">
        <f t="shared" si="1"/>
        <v>0.36746987951807231</v>
      </c>
      <c r="J6" s="3">
        <f t="shared" si="1"/>
        <v>0.36746987951807231</v>
      </c>
      <c r="K6" s="3">
        <f t="shared" si="1"/>
        <v>0.36746987951807231</v>
      </c>
      <c r="L6" s="3">
        <f t="shared" si="1"/>
        <v>0.36746987951807231</v>
      </c>
      <c r="M6" s="3">
        <f t="shared" si="1"/>
        <v>0.36746987951807231</v>
      </c>
      <c r="N6" s="3">
        <f t="shared" si="1"/>
        <v>0.36746987951807231</v>
      </c>
      <c r="O6" s="3">
        <f t="shared" si="1"/>
        <v>0.36746987951807231</v>
      </c>
      <c r="P6" s="3">
        <f t="shared" si="1"/>
        <v>0.36746987951807231</v>
      </c>
      <c r="Q6" s="3">
        <f t="shared" si="1"/>
        <v>0.36746987951807231</v>
      </c>
      <c r="R6" s="3">
        <f t="shared" si="1"/>
        <v>0.36746987951807231</v>
      </c>
      <c r="S6" s="3">
        <f t="shared" si="2"/>
        <v>0.36746987951807231</v>
      </c>
      <c r="T6" s="3">
        <f t="shared" si="2"/>
        <v>0.36746987951807231</v>
      </c>
      <c r="U6" s="3">
        <f t="shared" si="2"/>
        <v>0.36746987951807231</v>
      </c>
      <c r="V6" s="3">
        <f t="shared" si="2"/>
        <v>0.36746987951807231</v>
      </c>
      <c r="W6" s="3">
        <f t="shared" si="2"/>
        <v>0.36746987951807231</v>
      </c>
      <c r="X6" s="3">
        <f t="shared" si="2"/>
        <v>0.36746987951807231</v>
      </c>
      <c r="Y6" s="3">
        <f t="shared" si="2"/>
        <v>0.36746987951807231</v>
      </c>
      <c r="Z6" s="3">
        <f t="shared" si="2"/>
        <v>0.36746987951807231</v>
      </c>
      <c r="AA6" s="3">
        <f t="shared" si="2"/>
        <v>0.36746987951807231</v>
      </c>
      <c r="AB6" s="9">
        <f>VLOOKUP($A6,Table2[[#All],[Country ]:[Checksumtotal non-res % ]],MATCH("share of retail-trade",'_non-residential floorarea calc'!$A$3:$T$3,0),FALSE)</f>
        <v>0.36746987951807231</v>
      </c>
      <c r="AC6" s="3">
        <f t="shared" si="3"/>
        <v>0.36746987951807231</v>
      </c>
      <c r="AD6" s="3">
        <f t="shared" si="4"/>
        <v>0.36746987951807231</v>
      </c>
      <c r="AE6" s="3">
        <f t="shared" si="4"/>
        <v>0.36746987951807231</v>
      </c>
      <c r="AF6" s="3">
        <f t="shared" si="4"/>
        <v>0.36746987951807231</v>
      </c>
      <c r="AG6" s="3">
        <f t="shared" si="4"/>
        <v>0.36746987951807231</v>
      </c>
      <c r="AH6" s="3">
        <f t="shared" si="4"/>
        <v>0.36746987951807231</v>
      </c>
      <c r="AI6" s="3">
        <f t="shared" si="4"/>
        <v>0.36746987951807231</v>
      </c>
      <c r="AJ6" s="3">
        <f t="shared" si="4"/>
        <v>0.36746987951807231</v>
      </c>
      <c r="AK6" s="3">
        <f t="shared" si="4"/>
        <v>0.36746987951807231</v>
      </c>
      <c r="AL6" s="3">
        <f t="shared" si="4"/>
        <v>0.36746987951807231</v>
      </c>
      <c r="AM6" s="3">
        <f t="shared" si="4"/>
        <v>0.36746987951807231</v>
      </c>
      <c r="AN6" s="3">
        <f t="shared" si="4"/>
        <v>0.36746987951807231</v>
      </c>
      <c r="AO6" s="3">
        <f t="shared" si="4"/>
        <v>0.36746987951807231</v>
      </c>
      <c r="AP6" s="3">
        <f t="shared" si="4"/>
        <v>0.36746987951807231</v>
      </c>
      <c r="AQ6" s="3">
        <f t="shared" si="4"/>
        <v>0.36746987951807231</v>
      </c>
      <c r="AR6" s="3">
        <f t="shared" si="4"/>
        <v>0.36746987951807231</v>
      </c>
      <c r="AS6" s="3">
        <f t="shared" si="4"/>
        <v>0.36746987951807231</v>
      </c>
      <c r="AT6" s="3">
        <f t="shared" si="4"/>
        <v>0.36746987951807231</v>
      </c>
      <c r="AU6" s="3">
        <f t="shared" si="4"/>
        <v>0.36746987951807231</v>
      </c>
      <c r="AV6" s="3">
        <f t="shared" si="4"/>
        <v>0.36746987951807231</v>
      </c>
      <c r="AW6" s="3">
        <f t="shared" si="4"/>
        <v>0.36746987951807231</v>
      </c>
      <c r="AX6" s="3">
        <f t="shared" si="4"/>
        <v>0.36746987951807231</v>
      </c>
      <c r="AY6" s="3">
        <f t="shared" si="4"/>
        <v>0.36746987951807231</v>
      </c>
      <c r="AZ6" s="3">
        <f t="shared" si="4"/>
        <v>0.36746987951807231</v>
      </c>
      <c r="BA6" s="3">
        <f t="shared" si="4"/>
        <v>0.36746987951807231</v>
      </c>
      <c r="BB6" s="3">
        <f t="shared" si="4"/>
        <v>0.36746987951807231</v>
      </c>
      <c r="BC6" s="3">
        <f t="shared" si="4"/>
        <v>0.36746987951807231</v>
      </c>
      <c r="BD6" s="3">
        <f t="shared" si="4"/>
        <v>0.36746987951807231</v>
      </c>
      <c r="BE6" s="3">
        <f t="shared" si="4"/>
        <v>0.36746987951807231</v>
      </c>
      <c r="BF6" s="3">
        <f t="shared" si="4"/>
        <v>0.36746987951807231</v>
      </c>
      <c r="BG6" s="3">
        <f t="shared" si="4"/>
        <v>0.36746987951807231</v>
      </c>
      <c r="BH6" s="3">
        <f t="shared" si="4"/>
        <v>0.36746987951807231</v>
      </c>
      <c r="BI6" s="3">
        <f t="shared" si="4"/>
        <v>0.36746987951807231</v>
      </c>
      <c r="BJ6" s="3">
        <f t="shared" si="4"/>
        <v>0.36746987951807231</v>
      </c>
      <c r="BK6" s="3">
        <f t="shared" si="4"/>
        <v>0.36746987951807231</v>
      </c>
    </row>
    <row r="7" spans="1:63" x14ac:dyDescent="0.25">
      <c r="A7" s="2" t="s">
        <v>23</v>
      </c>
      <c r="B7" t="s">
        <v>3</v>
      </c>
      <c r="C7" s="3">
        <f t="shared" si="1"/>
        <v>0.20988146797355822</v>
      </c>
      <c r="D7" s="3">
        <f t="shared" si="1"/>
        <v>0.20988146797355822</v>
      </c>
      <c r="E7" s="3">
        <f t="shared" si="1"/>
        <v>0.20988146797355822</v>
      </c>
      <c r="F7" s="3">
        <f t="shared" si="1"/>
        <v>0.20988146797355822</v>
      </c>
      <c r="G7" s="3">
        <f t="shared" si="1"/>
        <v>0.20988146797355822</v>
      </c>
      <c r="H7" s="3">
        <f t="shared" si="1"/>
        <v>0.20988146797355822</v>
      </c>
      <c r="I7" s="3">
        <f t="shared" si="1"/>
        <v>0.20988146797355822</v>
      </c>
      <c r="J7" s="3">
        <f t="shared" si="1"/>
        <v>0.20988146797355822</v>
      </c>
      <c r="K7" s="3">
        <f t="shared" si="1"/>
        <v>0.20988146797355822</v>
      </c>
      <c r="L7" s="3">
        <f t="shared" si="1"/>
        <v>0.20988146797355822</v>
      </c>
      <c r="M7" s="3">
        <f t="shared" si="1"/>
        <v>0.20988146797355822</v>
      </c>
      <c r="N7" s="3">
        <f t="shared" si="1"/>
        <v>0.20988146797355822</v>
      </c>
      <c r="O7" s="3">
        <f t="shared" si="1"/>
        <v>0.20988146797355822</v>
      </c>
      <c r="P7" s="3">
        <f t="shared" si="1"/>
        <v>0.20988146797355822</v>
      </c>
      <c r="Q7" s="3">
        <f t="shared" si="1"/>
        <v>0.20988146797355822</v>
      </c>
      <c r="R7" s="3">
        <f t="shared" si="1"/>
        <v>0.20988146797355822</v>
      </c>
      <c r="S7" s="3">
        <f t="shared" si="2"/>
        <v>0.20988146797355822</v>
      </c>
      <c r="T7" s="3">
        <f t="shared" si="2"/>
        <v>0.20988146797355822</v>
      </c>
      <c r="U7" s="3">
        <f t="shared" si="2"/>
        <v>0.20988146797355822</v>
      </c>
      <c r="V7" s="3">
        <f t="shared" si="2"/>
        <v>0.20988146797355822</v>
      </c>
      <c r="W7" s="3">
        <f t="shared" si="2"/>
        <v>0.20988146797355822</v>
      </c>
      <c r="X7" s="3">
        <f t="shared" si="2"/>
        <v>0.20988146797355822</v>
      </c>
      <c r="Y7" s="3">
        <f t="shared" si="2"/>
        <v>0.20988146797355822</v>
      </c>
      <c r="Z7" s="3">
        <f t="shared" si="2"/>
        <v>0.20988146797355822</v>
      </c>
      <c r="AA7" s="3">
        <f t="shared" si="2"/>
        <v>0.20988146797355822</v>
      </c>
      <c r="AB7" s="9">
        <f>VLOOKUP($A7,Table2[[#All],[Country ]:[Checksumtotal non-res % ]],MATCH("share of retail-trade",'_non-residential floorarea calc'!$A$3:$T$3,0),FALSE)</f>
        <v>0.20988146797355822</v>
      </c>
      <c r="AC7" s="3">
        <f t="shared" si="3"/>
        <v>0.20988146797355822</v>
      </c>
      <c r="AD7" s="3">
        <f t="shared" si="4"/>
        <v>0.20988146797355822</v>
      </c>
      <c r="AE7" s="3">
        <f t="shared" si="4"/>
        <v>0.20988146797355822</v>
      </c>
      <c r="AF7" s="3">
        <f t="shared" si="4"/>
        <v>0.20988146797355822</v>
      </c>
      <c r="AG7" s="3">
        <f t="shared" si="4"/>
        <v>0.20988146797355822</v>
      </c>
      <c r="AH7" s="3">
        <f t="shared" si="4"/>
        <v>0.20988146797355822</v>
      </c>
      <c r="AI7" s="3">
        <f t="shared" si="4"/>
        <v>0.20988146797355822</v>
      </c>
      <c r="AJ7" s="3">
        <f t="shared" si="4"/>
        <v>0.20988146797355822</v>
      </c>
      <c r="AK7" s="3">
        <f t="shared" si="4"/>
        <v>0.20988146797355822</v>
      </c>
      <c r="AL7" s="3">
        <f t="shared" si="4"/>
        <v>0.20988146797355822</v>
      </c>
      <c r="AM7" s="3">
        <f t="shared" si="4"/>
        <v>0.20988146797355822</v>
      </c>
      <c r="AN7" s="3">
        <f t="shared" si="4"/>
        <v>0.20988146797355822</v>
      </c>
      <c r="AO7" s="3">
        <f t="shared" si="4"/>
        <v>0.20988146797355822</v>
      </c>
      <c r="AP7" s="3">
        <f t="shared" si="4"/>
        <v>0.20988146797355822</v>
      </c>
      <c r="AQ7" s="3">
        <f t="shared" si="4"/>
        <v>0.20988146797355822</v>
      </c>
      <c r="AR7" s="3">
        <f t="shared" si="4"/>
        <v>0.20988146797355822</v>
      </c>
      <c r="AS7" s="3">
        <f t="shared" si="4"/>
        <v>0.20988146797355822</v>
      </c>
      <c r="AT7" s="3">
        <f t="shared" si="4"/>
        <v>0.20988146797355822</v>
      </c>
      <c r="AU7" s="3">
        <f t="shared" si="4"/>
        <v>0.20988146797355822</v>
      </c>
      <c r="AV7" s="3">
        <f t="shared" si="4"/>
        <v>0.20988146797355822</v>
      </c>
      <c r="AW7" s="3">
        <f t="shared" si="4"/>
        <v>0.20988146797355822</v>
      </c>
      <c r="AX7" s="3">
        <f t="shared" si="4"/>
        <v>0.20988146797355822</v>
      </c>
      <c r="AY7" s="3">
        <f t="shared" si="4"/>
        <v>0.20988146797355822</v>
      </c>
      <c r="AZ7" s="3">
        <f t="shared" si="4"/>
        <v>0.20988146797355822</v>
      </c>
      <c r="BA7" s="3">
        <f t="shared" si="4"/>
        <v>0.20988146797355822</v>
      </c>
      <c r="BB7" s="3">
        <f t="shared" si="4"/>
        <v>0.20988146797355822</v>
      </c>
      <c r="BC7" s="3">
        <f t="shared" si="4"/>
        <v>0.20988146797355822</v>
      </c>
      <c r="BD7" s="3">
        <f t="shared" si="4"/>
        <v>0.20988146797355822</v>
      </c>
      <c r="BE7" s="3">
        <f t="shared" si="4"/>
        <v>0.20988146797355822</v>
      </c>
      <c r="BF7" s="3">
        <f t="shared" si="4"/>
        <v>0.20988146797355822</v>
      </c>
      <c r="BG7" s="3">
        <f t="shared" si="4"/>
        <v>0.20988146797355822</v>
      </c>
      <c r="BH7" s="3">
        <f t="shared" si="4"/>
        <v>0.20988146797355822</v>
      </c>
      <c r="BI7" s="3">
        <f t="shared" si="4"/>
        <v>0.20988146797355822</v>
      </c>
      <c r="BJ7" s="3">
        <f t="shared" si="4"/>
        <v>0.20988146797355822</v>
      </c>
      <c r="BK7" s="3">
        <f t="shared" si="4"/>
        <v>0.20988146797355822</v>
      </c>
    </row>
    <row r="8" spans="1:63" x14ac:dyDescent="0.25">
      <c r="A8" s="2" t="s">
        <v>9</v>
      </c>
      <c r="B8" t="s">
        <v>3</v>
      </c>
      <c r="C8" s="3">
        <f t="shared" si="1"/>
        <v>5.5415835573670968E-2</v>
      </c>
      <c r="D8" s="3">
        <f t="shared" si="1"/>
        <v>5.5415835573670968E-2</v>
      </c>
      <c r="E8" s="3">
        <f t="shared" si="1"/>
        <v>5.5415835573670968E-2</v>
      </c>
      <c r="F8" s="3">
        <f t="shared" si="1"/>
        <v>5.5415835573670968E-2</v>
      </c>
      <c r="G8" s="3">
        <f t="shared" si="1"/>
        <v>5.5415835573670968E-2</v>
      </c>
      <c r="H8" s="3">
        <f t="shared" si="1"/>
        <v>5.5415835573670968E-2</v>
      </c>
      <c r="I8" s="3">
        <f t="shared" si="1"/>
        <v>5.5415835573670968E-2</v>
      </c>
      <c r="J8" s="3">
        <f t="shared" si="1"/>
        <v>5.5415835573670968E-2</v>
      </c>
      <c r="K8" s="3">
        <f t="shared" si="1"/>
        <v>5.5415835573670968E-2</v>
      </c>
      <c r="L8" s="3">
        <f t="shared" si="1"/>
        <v>5.5415835573670968E-2</v>
      </c>
      <c r="M8" s="3">
        <f t="shared" si="1"/>
        <v>5.5415835573670968E-2</v>
      </c>
      <c r="N8" s="3">
        <f t="shared" si="1"/>
        <v>5.5415835573670968E-2</v>
      </c>
      <c r="O8" s="3">
        <f t="shared" si="1"/>
        <v>5.5415835573670968E-2</v>
      </c>
      <c r="P8" s="3">
        <f t="shared" si="1"/>
        <v>5.5415835573670968E-2</v>
      </c>
      <c r="Q8" s="3">
        <f t="shared" si="1"/>
        <v>5.5415835573670968E-2</v>
      </c>
      <c r="R8" s="3">
        <f t="shared" si="1"/>
        <v>5.5415835573670968E-2</v>
      </c>
      <c r="S8" s="3">
        <f t="shared" si="2"/>
        <v>5.5415835573670968E-2</v>
      </c>
      <c r="T8" s="3">
        <f t="shared" si="2"/>
        <v>5.5415835573670968E-2</v>
      </c>
      <c r="U8" s="3">
        <f t="shared" si="2"/>
        <v>5.5415835573670968E-2</v>
      </c>
      <c r="V8" s="3">
        <f t="shared" si="2"/>
        <v>5.5415835573670968E-2</v>
      </c>
      <c r="W8" s="3">
        <f t="shared" si="2"/>
        <v>5.5415835573670968E-2</v>
      </c>
      <c r="X8" s="3">
        <f t="shared" si="2"/>
        <v>5.5415835573670968E-2</v>
      </c>
      <c r="Y8" s="3">
        <f t="shared" si="2"/>
        <v>5.5415835573670968E-2</v>
      </c>
      <c r="Z8" s="3">
        <f t="shared" si="2"/>
        <v>5.5415835573670968E-2</v>
      </c>
      <c r="AA8" s="3">
        <f t="shared" si="2"/>
        <v>5.5415835573670968E-2</v>
      </c>
      <c r="AB8" s="9">
        <f>VLOOKUP($A8,Table2[[#All],[Country ]:[Checksumtotal non-res % ]],MATCH("share of retail-trade",'_non-residential floorarea calc'!$A$3:$T$3,0),FALSE)</f>
        <v>5.5415835573670968E-2</v>
      </c>
      <c r="AC8" s="3">
        <f t="shared" si="3"/>
        <v>5.5415835573670968E-2</v>
      </c>
      <c r="AD8" s="3">
        <f t="shared" si="4"/>
        <v>5.5415835573670968E-2</v>
      </c>
      <c r="AE8" s="3">
        <f t="shared" si="4"/>
        <v>5.5415835573670968E-2</v>
      </c>
      <c r="AF8" s="3">
        <f t="shared" si="4"/>
        <v>5.5415835573670968E-2</v>
      </c>
      <c r="AG8" s="3">
        <f t="shared" si="4"/>
        <v>5.5415835573670968E-2</v>
      </c>
      <c r="AH8" s="3">
        <f t="shared" si="4"/>
        <v>5.5415835573670968E-2</v>
      </c>
      <c r="AI8" s="3">
        <f t="shared" si="4"/>
        <v>5.5415835573670968E-2</v>
      </c>
      <c r="AJ8" s="3">
        <f t="shared" si="4"/>
        <v>5.5415835573670968E-2</v>
      </c>
      <c r="AK8" s="3">
        <f t="shared" si="4"/>
        <v>5.5415835573670968E-2</v>
      </c>
      <c r="AL8" s="3">
        <f t="shared" si="4"/>
        <v>5.5415835573670968E-2</v>
      </c>
      <c r="AM8" s="3">
        <f t="shared" si="4"/>
        <v>5.5415835573670968E-2</v>
      </c>
      <c r="AN8" s="3">
        <f t="shared" si="4"/>
        <v>5.5415835573670968E-2</v>
      </c>
      <c r="AO8" s="3">
        <f t="shared" si="4"/>
        <v>5.5415835573670968E-2</v>
      </c>
      <c r="AP8" s="3">
        <f t="shared" si="4"/>
        <v>5.5415835573670968E-2</v>
      </c>
      <c r="AQ8" s="3">
        <f t="shared" si="4"/>
        <v>5.5415835573670968E-2</v>
      </c>
      <c r="AR8" s="3">
        <f t="shared" si="4"/>
        <v>5.5415835573670968E-2</v>
      </c>
      <c r="AS8" s="3">
        <f t="shared" si="4"/>
        <v>5.5415835573670968E-2</v>
      </c>
      <c r="AT8" s="3">
        <f t="shared" si="4"/>
        <v>5.5415835573670968E-2</v>
      </c>
      <c r="AU8" s="3">
        <f t="shared" si="4"/>
        <v>5.5415835573670968E-2</v>
      </c>
      <c r="AV8" s="3">
        <f t="shared" si="4"/>
        <v>5.5415835573670968E-2</v>
      </c>
      <c r="AW8" s="3">
        <f t="shared" si="4"/>
        <v>5.5415835573670968E-2</v>
      </c>
      <c r="AX8" s="3">
        <f t="shared" si="4"/>
        <v>5.5415835573670968E-2</v>
      </c>
      <c r="AY8" s="3">
        <f t="shared" si="4"/>
        <v>5.5415835573670968E-2</v>
      </c>
      <c r="AZ8" s="3">
        <f t="shared" si="4"/>
        <v>5.5415835573670968E-2</v>
      </c>
      <c r="BA8" s="3">
        <f t="shared" si="4"/>
        <v>5.5415835573670968E-2</v>
      </c>
      <c r="BB8" s="3">
        <f t="shared" si="4"/>
        <v>5.5415835573670968E-2</v>
      </c>
      <c r="BC8" s="3">
        <f t="shared" si="4"/>
        <v>5.5415835573670968E-2</v>
      </c>
      <c r="BD8" s="3">
        <f t="shared" si="4"/>
        <v>5.5415835573670968E-2</v>
      </c>
      <c r="BE8" s="3">
        <f t="shared" si="4"/>
        <v>5.5415835573670968E-2</v>
      </c>
      <c r="BF8" s="3">
        <f t="shared" si="4"/>
        <v>5.5415835573670968E-2</v>
      </c>
      <c r="BG8" s="3">
        <f t="shared" si="4"/>
        <v>5.5415835573670968E-2</v>
      </c>
      <c r="BH8" s="3">
        <f t="shared" si="4"/>
        <v>5.5415835573670968E-2</v>
      </c>
      <c r="BI8" s="3">
        <f t="shared" si="4"/>
        <v>5.5415835573670968E-2</v>
      </c>
      <c r="BJ8" s="3">
        <f t="shared" si="4"/>
        <v>5.5415835573670968E-2</v>
      </c>
      <c r="BK8" s="3">
        <f t="shared" si="4"/>
        <v>5.5415835573670968E-2</v>
      </c>
    </row>
    <row r="9" spans="1:63" x14ac:dyDescent="0.25">
      <c r="A9" s="2" t="s">
        <v>27</v>
      </c>
      <c r="B9" t="s">
        <v>3</v>
      </c>
      <c r="C9" s="3">
        <f t="shared" si="1"/>
        <v>0.26319999999999999</v>
      </c>
      <c r="D9" s="3">
        <f t="shared" si="1"/>
        <v>0.26319999999999999</v>
      </c>
      <c r="E9" s="3">
        <f t="shared" si="1"/>
        <v>0.26319999999999999</v>
      </c>
      <c r="F9" s="3">
        <f t="shared" si="1"/>
        <v>0.26319999999999999</v>
      </c>
      <c r="G9" s="3">
        <f t="shared" si="1"/>
        <v>0.26319999999999999</v>
      </c>
      <c r="H9" s="3">
        <f t="shared" si="1"/>
        <v>0.26319999999999999</v>
      </c>
      <c r="I9" s="3">
        <f t="shared" si="1"/>
        <v>0.26319999999999999</v>
      </c>
      <c r="J9" s="3">
        <f t="shared" si="1"/>
        <v>0.26319999999999999</v>
      </c>
      <c r="K9" s="3">
        <f t="shared" si="1"/>
        <v>0.26319999999999999</v>
      </c>
      <c r="L9" s="3">
        <f t="shared" si="1"/>
        <v>0.26319999999999999</v>
      </c>
      <c r="M9" s="3">
        <f t="shared" si="1"/>
        <v>0.26319999999999999</v>
      </c>
      <c r="N9" s="3">
        <f t="shared" si="1"/>
        <v>0.26319999999999999</v>
      </c>
      <c r="O9" s="3">
        <f t="shared" si="1"/>
        <v>0.26319999999999999</v>
      </c>
      <c r="P9" s="3">
        <f t="shared" si="1"/>
        <v>0.26319999999999999</v>
      </c>
      <c r="Q9" s="3">
        <f t="shared" si="1"/>
        <v>0.26319999999999999</v>
      </c>
      <c r="R9" s="3">
        <f t="shared" si="1"/>
        <v>0.26319999999999999</v>
      </c>
      <c r="S9" s="3">
        <f t="shared" si="2"/>
        <v>0.26319999999999999</v>
      </c>
      <c r="T9" s="3">
        <f t="shared" si="2"/>
        <v>0.26319999999999999</v>
      </c>
      <c r="U9" s="3">
        <f t="shared" si="2"/>
        <v>0.26319999999999999</v>
      </c>
      <c r="V9" s="3">
        <f t="shared" si="2"/>
        <v>0.26319999999999999</v>
      </c>
      <c r="W9" s="3">
        <f t="shared" si="2"/>
        <v>0.26319999999999999</v>
      </c>
      <c r="X9" s="3">
        <f t="shared" si="2"/>
        <v>0.26319999999999999</v>
      </c>
      <c r="Y9" s="3">
        <f t="shared" si="2"/>
        <v>0.26319999999999999</v>
      </c>
      <c r="Z9" s="3">
        <f t="shared" si="2"/>
        <v>0.26319999999999999</v>
      </c>
      <c r="AA9" s="3">
        <f t="shared" si="2"/>
        <v>0.26319999999999999</v>
      </c>
      <c r="AB9" s="9">
        <f>VLOOKUP($A9,Table2[[#All],[Country ]:[Checksumtotal non-res % ]],MATCH("share of retail-trade",'_non-residential floorarea calc'!$A$3:$T$3,0),FALSE)</f>
        <v>0.26319999999999999</v>
      </c>
      <c r="AC9" s="3">
        <f t="shared" si="3"/>
        <v>0.26319999999999999</v>
      </c>
      <c r="AD9" s="3">
        <f t="shared" si="4"/>
        <v>0.26319999999999999</v>
      </c>
      <c r="AE9" s="3">
        <f t="shared" si="4"/>
        <v>0.26319999999999999</v>
      </c>
      <c r="AF9" s="3">
        <f t="shared" si="4"/>
        <v>0.26319999999999999</v>
      </c>
      <c r="AG9" s="3">
        <f t="shared" si="4"/>
        <v>0.26319999999999999</v>
      </c>
      <c r="AH9" s="3">
        <f t="shared" si="4"/>
        <v>0.26319999999999999</v>
      </c>
      <c r="AI9" s="3">
        <f t="shared" si="4"/>
        <v>0.26319999999999999</v>
      </c>
      <c r="AJ9" s="3">
        <f t="shared" si="4"/>
        <v>0.26319999999999999</v>
      </c>
      <c r="AK9" s="3">
        <f t="shared" si="4"/>
        <v>0.26319999999999999</v>
      </c>
      <c r="AL9" s="3">
        <f t="shared" si="4"/>
        <v>0.26319999999999999</v>
      </c>
      <c r="AM9" s="3">
        <f t="shared" si="4"/>
        <v>0.26319999999999999</v>
      </c>
      <c r="AN9" s="3">
        <f t="shared" si="4"/>
        <v>0.26319999999999999</v>
      </c>
      <c r="AO9" s="3">
        <f t="shared" si="4"/>
        <v>0.26319999999999999</v>
      </c>
      <c r="AP9" s="3">
        <f t="shared" si="4"/>
        <v>0.26319999999999999</v>
      </c>
      <c r="AQ9" s="3">
        <f t="shared" si="4"/>
        <v>0.26319999999999999</v>
      </c>
      <c r="AR9" s="3">
        <f t="shared" si="4"/>
        <v>0.26319999999999999</v>
      </c>
      <c r="AS9" s="3">
        <f t="shared" si="4"/>
        <v>0.26319999999999999</v>
      </c>
      <c r="AT9" s="3">
        <f t="shared" si="4"/>
        <v>0.26319999999999999</v>
      </c>
      <c r="AU9" s="3">
        <f t="shared" si="4"/>
        <v>0.26319999999999999</v>
      </c>
      <c r="AV9" s="3">
        <f t="shared" si="4"/>
        <v>0.26319999999999999</v>
      </c>
      <c r="AW9" s="3">
        <f t="shared" si="4"/>
        <v>0.26319999999999999</v>
      </c>
      <c r="AX9" s="3">
        <f t="shared" si="4"/>
        <v>0.26319999999999999</v>
      </c>
      <c r="AY9" s="3">
        <f t="shared" si="4"/>
        <v>0.26319999999999999</v>
      </c>
      <c r="AZ9" s="3">
        <f t="shared" si="4"/>
        <v>0.26319999999999999</v>
      </c>
      <c r="BA9" s="3">
        <f t="shared" si="4"/>
        <v>0.26319999999999999</v>
      </c>
      <c r="BB9" s="3">
        <f t="shared" si="4"/>
        <v>0.26319999999999999</v>
      </c>
      <c r="BC9" s="3">
        <f t="shared" si="4"/>
        <v>0.26319999999999999</v>
      </c>
      <c r="BD9" s="3">
        <f t="shared" si="4"/>
        <v>0.26319999999999999</v>
      </c>
      <c r="BE9" s="3">
        <f t="shared" si="4"/>
        <v>0.26319999999999999</v>
      </c>
      <c r="BF9" s="3">
        <f t="shared" si="4"/>
        <v>0.26319999999999999</v>
      </c>
      <c r="BG9" s="3">
        <f t="shared" si="4"/>
        <v>0.26319999999999999</v>
      </c>
      <c r="BH9" s="3">
        <f t="shared" si="4"/>
        <v>0.26319999999999999</v>
      </c>
      <c r="BI9" s="3">
        <f t="shared" si="4"/>
        <v>0.26319999999999999</v>
      </c>
      <c r="BJ9" s="3">
        <f t="shared" ref="AD9:BK17" si="5">$AB9</f>
        <v>0.26319999999999999</v>
      </c>
      <c r="BK9" s="3">
        <f t="shared" si="5"/>
        <v>0.26319999999999999</v>
      </c>
    </row>
    <row r="10" spans="1:63" x14ac:dyDescent="0.25">
      <c r="A10" s="2" t="s">
        <v>30</v>
      </c>
      <c r="B10" t="s">
        <v>3</v>
      </c>
      <c r="C10" s="3">
        <f t="shared" si="1"/>
        <v>4.1200657894736842E-2</v>
      </c>
      <c r="D10" s="3">
        <f t="shared" si="1"/>
        <v>4.1200657894736842E-2</v>
      </c>
      <c r="E10" s="3">
        <f t="shared" si="1"/>
        <v>4.1200657894736842E-2</v>
      </c>
      <c r="F10" s="3">
        <f t="shared" si="1"/>
        <v>4.1200657894736842E-2</v>
      </c>
      <c r="G10" s="3">
        <f t="shared" si="1"/>
        <v>4.1200657894736842E-2</v>
      </c>
      <c r="H10" s="3">
        <f t="shared" si="1"/>
        <v>4.1200657894736842E-2</v>
      </c>
      <c r="I10" s="3">
        <f t="shared" si="1"/>
        <v>4.1200657894736842E-2</v>
      </c>
      <c r="J10" s="3">
        <f t="shared" si="1"/>
        <v>4.1200657894736842E-2</v>
      </c>
      <c r="K10" s="3">
        <f t="shared" si="1"/>
        <v>4.1200657894736842E-2</v>
      </c>
      <c r="L10" s="3">
        <f t="shared" si="1"/>
        <v>4.1200657894736842E-2</v>
      </c>
      <c r="M10" s="3">
        <f t="shared" si="1"/>
        <v>4.1200657894736842E-2</v>
      </c>
      <c r="N10" s="3">
        <f t="shared" si="1"/>
        <v>4.1200657894736842E-2</v>
      </c>
      <c r="O10" s="3">
        <f t="shared" si="1"/>
        <v>4.1200657894736842E-2</v>
      </c>
      <c r="P10" s="3">
        <f t="shared" si="1"/>
        <v>4.1200657894736842E-2</v>
      </c>
      <c r="Q10" s="3">
        <f t="shared" si="1"/>
        <v>4.1200657894736842E-2</v>
      </c>
      <c r="R10" s="3">
        <f t="shared" si="1"/>
        <v>4.1200657894736842E-2</v>
      </c>
      <c r="S10" s="3">
        <f t="shared" si="2"/>
        <v>4.1200657894736842E-2</v>
      </c>
      <c r="T10" s="3">
        <f t="shared" si="2"/>
        <v>4.1200657894736842E-2</v>
      </c>
      <c r="U10" s="3">
        <f t="shared" si="2"/>
        <v>4.1200657894736842E-2</v>
      </c>
      <c r="V10" s="3">
        <f t="shared" si="2"/>
        <v>4.1200657894736842E-2</v>
      </c>
      <c r="W10" s="3">
        <f t="shared" si="2"/>
        <v>4.1200657894736842E-2</v>
      </c>
      <c r="X10" s="3">
        <f t="shared" si="2"/>
        <v>4.1200657894736842E-2</v>
      </c>
      <c r="Y10" s="3">
        <f t="shared" si="2"/>
        <v>4.1200657894736842E-2</v>
      </c>
      <c r="Z10" s="3">
        <f t="shared" si="2"/>
        <v>4.1200657894736842E-2</v>
      </c>
      <c r="AA10" s="3">
        <f t="shared" si="2"/>
        <v>4.1200657894736842E-2</v>
      </c>
      <c r="AB10" s="9">
        <f>VLOOKUP($A10,Table2[[#All],[Country ]:[Checksumtotal non-res % ]],MATCH("share of retail-trade",'_non-residential floorarea calc'!$A$3:$T$3,0),FALSE)</f>
        <v>4.1200657894736842E-2</v>
      </c>
      <c r="AC10" s="3">
        <f t="shared" si="3"/>
        <v>4.1200657894736842E-2</v>
      </c>
      <c r="AD10" s="3">
        <f t="shared" si="5"/>
        <v>4.1200657894736842E-2</v>
      </c>
      <c r="AE10" s="3">
        <f t="shared" si="5"/>
        <v>4.1200657894736842E-2</v>
      </c>
      <c r="AF10" s="3">
        <f t="shared" si="5"/>
        <v>4.1200657894736842E-2</v>
      </c>
      <c r="AG10" s="3">
        <f t="shared" si="5"/>
        <v>4.1200657894736842E-2</v>
      </c>
      <c r="AH10" s="3">
        <f t="shared" si="5"/>
        <v>4.1200657894736842E-2</v>
      </c>
      <c r="AI10" s="3">
        <f t="shared" si="5"/>
        <v>4.1200657894736842E-2</v>
      </c>
      <c r="AJ10" s="3">
        <f t="shared" si="5"/>
        <v>4.1200657894736842E-2</v>
      </c>
      <c r="AK10" s="3">
        <f t="shared" si="5"/>
        <v>4.1200657894736842E-2</v>
      </c>
      <c r="AL10" s="3">
        <f t="shared" si="5"/>
        <v>4.1200657894736842E-2</v>
      </c>
      <c r="AM10" s="3">
        <f t="shared" si="5"/>
        <v>4.1200657894736842E-2</v>
      </c>
      <c r="AN10" s="3">
        <f t="shared" si="5"/>
        <v>4.1200657894736842E-2</v>
      </c>
      <c r="AO10" s="3">
        <f t="shared" si="5"/>
        <v>4.1200657894736842E-2</v>
      </c>
      <c r="AP10" s="3">
        <f t="shared" si="5"/>
        <v>4.1200657894736842E-2</v>
      </c>
      <c r="AQ10" s="3">
        <f t="shared" si="5"/>
        <v>4.1200657894736842E-2</v>
      </c>
      <c r="AR10" s="3">
        <f t="shared" si="5"/>
        <v>4.1200657894736842E-2</v>
      </c>
      <c r="AS10" s="3">
        <f t="shared" si="5"/>
        <v>4.1200657894736842E-2</v>
      </c>
      <c r="AT10" s="3">
        <f t="shared" si="5"/>
        <v>4.1200657894736842E-2</v>
      </c>
      <c r="AU10" s="3">
        <f t="shared" si="5"/>
        <v>4.1200657894736842E-2</v>
      </c>
      <c r="AV10" s="3">
        <f t="shared" si="5"/>
        <v>4.1200657894736842E-2</v>
      </c>
      <c r="AW10" s="3">
        <f t="shared" si="5"/>
        <v>4.1200657894736842E-2</v>
      </c>
      <c r="AX10" s="3">
        <f t="shared" si="5"/>
        <v>4.1200657894736842E-2</v>
      </c>
      <c r="AY10" s="3">
        <f t="shared" si="5"/>
        <v>4.1200657894736842E-2</v>
      </c>
      <c r="AZ10" s="3">
        <f t="shared" si="5"/>
        <v>4.1200657894736842E-2</v>
      </c>
      <c r="BA10" s="3">
        <f t="shared" si="5"/>
        <v>4.1200657894736842E-2</v>
      </c>
      <c r="BB10" s="3">
        <f t="shared" si="5"/>
        <v>4.1200657894736842E-2</v>
      </c>
      <c r="BC10" s="3">
        <f t="shared" si="5"/>
        <v>4.1200657894736842E-2</v>
      </c>
      <c r="BD10" s="3">
        <f t="shared" si="5"/>
        <v>4.1200657894736842E-2</v>
      </c>
      <c r="BE10" s="3">
        <f t="shared" si="5"/>
        <v>4.1200657894736842E-2</v>
      </c>
      <c r="BF10" s="3">
        <f t="shared" si="5"/>
        <v>4.1200657894736842E-2</v>
      </c>
      <c r="BG10" s="3">
        <f t="shared" si="5"/>
        <v>4.1200657894736842E-2</v>
      </c>
      <c r="BH10" s="3">
        <f t="shared" si="5"/>
        <v>4.1200657894736842E-2</v>
      </c>
      <c r="BI10" s="3">
        <f t="shared" si="5"/>
        <v>4.1200657894736842E-2</v>
      </c>
      <c r="BJ10" s="3">
        <f t="shared" si="5"/>
        <v>4.1200657894736842E-2</v>
      </c>
      <c r="BK10" s="3">
        <f t="shared" si="5"/>
        <v>4.1200657894736842E-2</v>
      </c>
    </row>
    <row r="11" spans="1:63" x14ac:dyDescent="0.25">
      <c r="A11" s="2" t="s">
        <v>10</v>
      </c>
      <c r="B11" t="s">
        <v>3</v>
      </c>
      <c r="C11" s="3">
        <f t="shared" si="1"/>
        <v>6.9036818229771077E-2</v>
      </c>
      <c r="D11" s="3">
        <f t="shared" si="1"/>
        <v>6.9036818229771077E-2</v>
      </c>
      <c r="E11" s="3">
        <f t="shared" si="1"/>
        <v>6.9036818229771077E-2</v>
      </c>
      <c r="F11" s="3">
        <f t="shared" si="1"/>
        <v>6.9036818229771077E-2</v>
      </c>
      <c r="G11" s="3">
        <f t="shared" si="1"/>
        <v>6.9036818229771077E-2</v>
      </c>
      <c r="H11" s="3">
        <f t="shared" si="1"/>
        <v>6.9036818229771077E-2</v>
      </c>
      <c r="I11" s="3">
        <f t="shared" si="1"/>
        <v>6.9036818229771077E-2</v>
      </c>
      <c r="J11" s="3">
        <f t="shared" si="1"/>
        <v>6.9036818229771077E-2</v>
      </c>
      <c r="K11" s="3">
        <f t="shared" si="1"/>
        <v>6.9036818229771077E-2</v>
      </c>
      <c r="L11" s="3">
        <f t="shared" si="1"/>
        <v>6.9036818229771077E-2</v>
      </c>
      <c r="M11" s="3">
        <f t="shared" si="1"/>
        <v>6.9036818229771077E-2</v>
      </c>
      <c r="N11" s="3">
        <f t="shared" si="1"/>
        <v>6.9036818229771077E-2</v>
      </c>
      <c r="O11" s="3">
        <f t="shared" si="1"/>
        <v>6.9036818229771077E-2</v>
      </c>
      <c r="P11" s="3">
        <f t="shared" si="1"/>
        <v>6.9036818229771077E-2</v>
      </c>
      <c r="Q11" s="3">
        <f t="shared" si="1"/>
        <v>6.9036818229771077E-2</v>
      </c>
      <c r="R11" s="3">
        <f t="shared" si="1"/>
        <v>6.9036818229771077E-2</v>
      </c>
      <c r="S11" s="3">
        <f t="shared" si="2"/>
        <v>6.9036818229771077E-2</v>
      </c>
      <c r="T11" s="3">
        <f t="shared" si="2"/>
        <v>6.9036818229771077E-2</v>
      </c>
      <c r="U11" s="3">
        <f t="shared" si="2"/>
        <v>6.9036818229771077E-2</v>
      </c>
      <c r="V11" s="3">
        <f t="shared" si="2"/>
        <v>6.9036818229771077E-2</v>
      </c>
      <c r="W11" s="3">
        <f t="shared" si="2"/>
        <v>6.9036818229771077E-2</v>
      </c>
      <c r="X11" s="3">
        <f t="shared" si="2"/>
        <v>6.9036818229771077E-2</v>
      </c>
      <c r="Y11" s="3">
        <f t="shared" si="2"/>
        <v>6.9036818229771077E-2</v>
      </c>
      <c r="Z11" s="3">
        <f t="shared" si="2"/>
        <v>6.9036818229771077E-2</v>
      </c>
      <c r="AA11" s="3">
        <f t="shared" si="2"/>
        <v>6.9036818229771077E-2</v>
      </c>
      <c r="AB11" s="9">
        <f>VLOOKUP($A11,Table2[[#All],[Country ]:[Checksumtotal non-res % ]],MATCH("share of retail-trade",'_non-residential floorarea calc'!$A$3:$T$3,0),FALSE)</f>
        <v>6.9036818229771077E-2</v>
      </c>
      <c r="AC11" s="3">
        <f t="shared" si="3"/>
        <v>6.9036818229771077E-2</v>
      </c>
      <c r="AD11" s="3">
        <f t="shared" si="5"/>
        <v>6.9036818229771077E-2</v>
      </c>
      <c r="AE11" s="3">
        <f t="shared" si="5"/>
        <v>6.9036818229771077E-2</v>
      </c>
      <c r="AF11" s="3">
        <f t="shared" si="5"/>
        <v>6.9036818229771077E-2</v>
      </c>
      <c r="AG11" s="3">
        <f t="shared" si="5"/>
        <v>6.9036818229771077E-2</v>
      </c>
      <c r="AH11" s="3">
        <f t="shared" si="5"/>
        <v>6.9036818229771077E-2</v>
      </c>
      <c r="AI11" s="3">
        <f t="shared" si="5"/>
        <v>6.9036818229771077E-2</v>
      </c>
      <c r="AJ11" s="3">
        <f t="shared" si="5"/>
        <v>6.9036818229771077E-2</v>
      </c>
      <c r="AK11" s="3">
        <f t="shared" si="5"/>
        <v>6.9036818229771077E-2</v>
      </c>
      <c r="AL11" s="3">
        <f t="shared" si="5"/>
        <v>6.9036818229771077E-2</v>
      </c>
      <c r="AM11" s="3">
        <f t="shared" si="5"/>
        <v>6.9036818229771077E-2</v>
      </c>
      <c r="AN11" s="3">
        <f t="shared" si="5"/>
        <v>6.9036818229771077E-2</v>
      </c>
      <c r="AO11" s="3">
        <f t="shared" si="5"/>
        <v>6.9036818229771077E-2</v>
      </c>
      <c r="AP11" s="3">
        <f t="shared" si="5"/>
        <v>6.9036818229771077E-2</v>
      </c>
      <c r="AQ11" s="3">
        <f t="shared" si="5"/>
        <v>6.9036818229771077E-2</v>
      </c>
      <c r="AR11" s="3">
        <f t="shared" si="5"/>
        <v>6.9036818229771077E-2</v>
      </c>
      <c r="AS11" s="3">
        <f t="shared" si="5"/>
        <v>6.9036818229771077E-2</v>
      </c>
      <c r="AT11" s="3">
        <f t="shared" si="5"/>
        <v>6.9036818229771077E-2</v>
      </c>
      <c r="AU11" s="3">
        <f t="shared" si="5"/>
        <v>6.9036818229771077E-2</v>
      </c>
      <c r="AV11" s="3">
        <f t="shared" si="5"/>
        <v>6.9036818229771077E-2</v>
      </c>
      <c r="AW11" s="3">
        <f t="shared" si="5"/>
        <v>6.9036818229771077E-2</v>
      </c>
      <c r="AX11" s="3">
        <f t="shared" si="5"/>
        <v>6.9036818229771077E-2</v>
      </c>
      <c r="AY11" s="3">
        <f t="shared" si="5"/>
        <v>6.9036818229771077E-2</v>
      </c>
      <c r="AZ11" s="3">
        <f t="shared" si="5"/>
        <v>6.9036818229771077E-2</v>
      </c>
      <c r="BA11" s="3">
        <f t="shared" si="5"/>
        <v>6.9036818229771077E-2</v>
      </c>
      <c r="BB11" s="3">
        <f t="shared" si="5"/>
        <v>6.9036818229771077E-2</v>
      </c>
      <c r="BC11" s="3">
        <f t="shared" si="5"/>
        <v>6.9036818229771077E-2</v>
      </c>
      <c r="BD11" s="3">
        <f t="shared" si="5"/>
        <v>6.9036818229771077E-2</v>
      </c>
      <c r="BE11" s="3">
        <f t="shared" si="5"/>
        <v>6.9036818229771077E-2</v>
      </c>
      <c r="BF11" s="3">
        <f t="shared" si="5"/>
        <v>6.9036818229771077E-2</v>
      </c>
      <c r="BG11" s="3">
        <f t="shared" si="5"/>
        <v>6.9036818229771077E-2</v>
      </c>
      <c r="BH11" s="3">
        <f t="shared" si="5"/>
        <v>6.9036818229771077E-2</v>
      </c>
      <c r="BI11" s="3">
        <f t="shared" si="5"/>
        <v>6.9036818229771077E-2</v>
      </c>
      <c r="BJ11" s="3">
        <f t="shared" si="5"/>
        <v>6.9036818229771077E-2</v>
      </c>
      <c r="BK11" s="3">
        <f t="shared" si="5"/>
        <v>6.9036818229771077E-2</v>
      </c>
    </row>
    <row r="12" spans="1:63" x14ac:dyDescent="0.25">
      <c r="A12" s="2" t="s">
        <v>1</v>
      </c>
      <c r="B12" t="s">
        <v>3</v>
      </c>
      <c r="C12" s="3">
        <f t="shared" si="1"/>
        <v>0.19214308374684999</v>
      </c>
      <c r="D12" s="3">
        <f t="shared" si="1"/>
        <v>0.19214308374684999</v>
      </c>
      <c r="E12" s="3">
        <f t="shared" si="1"/>
        <v>0.19214308374684999</v>
      </c>
      <c r="F12" s="3">
        <f t="shared" si="1"/>
        <v>0.19214308374684999</v>
      </c>
      <c r="G12" s="3">
        <f t="shared" si="1"/>
        <v>0.19214308374684999</v>
      </c>
      <c r="H12" s="3">
        <f t="shared" si="1"/>
        <v>0.19214308374684999</v>
      </c>
      <c r="I12" s="3">
        <f t="shared" si="1"/>
        <v>0.19214308374684999</v>
      </c>
      <c r="J12" s="3">
        <f t="shared" si="1"/>
        <v>0.19214308374684999</v>
      </c>
      <c r="K12" s="3">
        <f t="shared" si="1"/>
        <v>0.19214308374684999</v>
      </c>
      <c r="L12" s="3">
        <f t="shared" si="1"/>
        <v>0.19214308374684999</v>
      </c>
      <c r="M12" s="3">
        <f t="shared" si="1"/>
        <v>0.19214308374684999</v>
      </c>
      <c r="N12" s="3">
        <f t="shared" si="1"/>
        <v>0.19214308374684999</v>
      </c>
      <c r="O12" s="3">
        <f t="shared" si="1"/>
        <v>0.19214308374684999</v>
      </c>
      <c r="P12" s="3">
        <f t="shared" si="1"/>
        <v>0.19214308374684999</v>
      </c>
      <c r="Q12" s="3">
        <f t="shared" si="1"/>
        <v>0.19214308374684999</v>
      </c>
      <c r="R12" s="3">
        <f t="shared" si="1"/>
        <v>0.19214308374684999</v>
      </c>
      <c r="S12" s="3">
        <f t="shared" si="2"/>
        <v>0.19214308374684999</v>
      </c>
      <c r="T12" s="3">
        <f t="shared" si="2"/>
        <v>0.19214308374684999</v>
      </c>
      <c r="U12" s="3">
        <f t="shared" si="2"/>
        <v>0.19214308374684999</v>
      </c>
      <c r="V12" s="3">
        <f t="shared" si="2"/>
        <v>0.19214308374684999</v>
      </c>
      <c r="W12" s="3">
        <f t="shared" si="2"/>
        <v>0.19214308374684999</v>
      </c>
      <c r="X12" s="3">
        <f t="shared" si="2"/>
        <v>0.19214308374684999</v>
      </c>
      <c r="Y12" s="3">
        <f t="shared" si="2"/>
        <v>0.19214308374684999</v>
      </c>
      <c r="Z12" s="3">
        <f t="shared" si="2"/>
        <v>0.19214308374684999</v>
      </c>
      <c r="AA12" s="3">
        <f t="shared" si="2"/>
        <v>0.19214308374684999</v>
      </c>
      <c r="AB12" s="9">
        <f>VLOOKUP($A12,Table2[[#All],[Country ]:[Checksumtotal non-res % ]],MATCH("share of retail-trade",'_non-residential floorarea calc'!$A$3:$T$3,0),FALSE)</f>
        <v>0.19214308374684999</v>
      </c>
      <c r="AC12" s="3">
        <f t="shared" si="3"/>
        <v>0.19214308374684999</v>
      </c>
      <c r="AD12" s="3">
        <f t="shared" si="5"/>
        <v>0.19214308374684999</v>
      </c>
      <c r="AE12" s="3">
        <f t="shared" si="5"/>
        <v>0.19214308374684999</v>
      </c>
      <c r="AF12" s="3">
        <f t="shared" si="5"/>
        <v>0.19214308374684999</v>
      </c>
      <c r="AG12" s="3">
        <f t="shared" si="5"/>
        <v>0.19214308374684999</v>
      </c>
      <c r="AH12" s="3">
        <f t="shared" si="5"/>
        <v>0.19214308374684999</v>
      </c>
      <c r="AI12" s="3">
        <f t="shared" si="5"/>
        <v>0.19214308374684999</v>
      </c>
      <c r="AJ12" s="3">
        <f t="shared" si="5"/>
        <v>0.19214308374684999</v>
      </c>
      <c r="AK12" s="3">
        <f t="shared" si="5"/>
        <v>0.19214308374684999</v>
      </c>
      <c r="AL12" s="3">
        <f t="shared" si="5"/>
        <v>0.19214308374684999</v>
      </c>
      <c r="AM12" s="3">
        <f t="shared" si="5"/>
        <v>0.19214308374684999</v>
      </c>
      <c r="AN12" s="3">
        <f t="shared" si="5"/>
        <v>0.19214308374684999</v>
      </c>
      <c r="AO12" s="3">
        <f t="shared" si="5"/>
        <v>0.19214308374684999</v>
      </c>
      <c r="AP12" s="3">
        <f t="shared" si="5"/>
        <v>0.19214308374684999</v>
      </c>
      <c r="AQ12" s="3">
        <f t="shared" si="5"/>
        <v>0.19214308374684999</v>
      </c>
      <c r="AR12" s="3">
        <f t="shared" si="5"/>
        <v>0.19214308374684999</v>
      </c>
      <c r="AS12" s="3">
        <f t="shared" si="5"/>
        <v>0.19214308374684999</v>
      </c>
      <c r="AT12" s="3">
        <f t="shared" si="5"/>
        <v>0.19214308374684999</v>
      </c>
      <c r="AU12" s="3">
        <f t="shared" si="5"/>
        <v>0.19214308374684999</v>
      </c>
      <c r="AV12" s="3">
        <f t="shared" si="5"/>
        <v>0.19214308374684999</v>
      </c>
      <c r="AW12" s="3">
        <f t="shared" si="5"/>
        <v>0.19214308374684999</v>
      </c>
      <c r="AX12" s="3">
        <f t="shared" si="5"/>
        <v>0.19214308374684999</v>
      </c>
      <c r="AY12" s="3">
        <f t="shared" si="5"/>
        <v>0.19214308374684999</v>
      </c>
      <c r="AZ12" s="3">
        <f t="shared" si="5"/>
        <v>0.19214308374684999</v>
      </c>
      <c r="BA12" s="3">
        <f t="shared" si="5"/>
        <v>0.19214308374684999</v>
      </c>
      <c r="BB12" s="3">
        <f t="shared" si="5"/>
        <v>0.19214308374684999</v>
      </c>
      <c r="BC12" s="3">
        <f t="shared" si="5"/>
        <v>0.19214308374684999</v>
      </c>
      <c r="BD12" s="3">
        <f t="shared" si="5"/>
        <v>0.19214308374684999</v>
      </c>
      <c r="BE12" s="3">
        <f t="shared" si="5"/>
        <v>0.19214308374684999</v>
      </c>
      <c r="BF12" s="3">
        <f t="shared" si="5"/>
        <v>0.19214308374684999</v>
      </c>
      <c r="BG12" s="3">
        <f t="shared" si="5"/>
        <v>0.19214308374684999</v>
      </c>
      <c r="BH12" s="3">
        <f t="shared" si="5"/>
        <v>0.19214308374684999</v>
      </c>
      <c r="BI12" s="3">
        <f t="shared" si="5"/>
        <v>0.19214308374684999</v>
      </c>
      <c r="BJ12" s="3">
        <f t="shared" si="5"/>
        <v>0.19214308374684999</v>
      </c>
      <c r="BK12" s="3">
        <f t="shared" si="5"/>
        <v>0.19214308374684999</v>
      </c>
    </row>
    <row r="13" spans="1:63" x14ac:dyDescent="0.25">
      <c r="A13" s="2" t="s">
        <v>20</v>
      </c>
      <c r="B13" t="s">
        <v>3</v>
      </c>
      <c r="C13" s="3">
        <f t="shared" si="1"/>
        <v>0.29220514215752957</v>
      </c>
      <c r="D13" s="3">
        <f t="shared" si="1"/>
        <v>0.29220514215752957</v>
      </c>
      <c r="E13" s="3">
        <f t="shared" si="1"/>
        <v>0.29220514215752957</v>
      </c>
      <c r="F13" s="3">
        <f t="shared" si="1"/>
        <v>0.29220514215752957</v>
      </c>
      <c r="G13" s="3">
        <f t="shared" si="1"/>
        <v>0.29220514215752957</v>
      </c>
      <c r="H13" s="3">
        <f t="shared" si="1"/>
        <v>0.29220514215752957</v>
      </c>
      <c r="I13" s="3">
        <f t="shared" si="1"/>
        <v>0.29220514215752957</v>
      </c>
      <c r="J13" s="3">
        <f t="shared" si="1"/>
        <v>0.29220514215752957</v>
      </c>
      <c r="K13" s="3">
        <f t="shared" si="1"/>
        <v>0.29220514215752957</v>
      </c>
      <c r="L13" s="3">
        <f t="shared" si="1"/>
        <v>0.29220514215752957</v>
      </c>
      <c r="M13" s="3">
        <f t="shared" si="1"/>
        <v>0.29220514215752957</v>
      </c>
      <c r="N13" s="3">
        <f t="shared" si="1"/>
        <v>0.29220514215752957</v>
      </c>
      <c r="O13" s="3">
        <f t="shared" si="1"/>
        <v>0.29220514215752957</v>
      </c>
      <c r="P13" s="3">
        <f t="shared" si="1"/>
        <v>0.29220514215752957</v>
      </c>
      <c r="Q13" s="3">
        <f t="shared" si="1"/>
        <v>0.29220514215752957</v>
      </c>
      <c r="R13" s="3">
        <f t="shared" si="1"/>
        <v>0.29220514215752957</v>
      </c>
      <c r="S13" s="3">
        <f t="shared" si="2"/>
        <v>0.29220514215752957</v>
      </c>
      <c r="T13" s="3">
        <f t="shared" si="2"/>
        <v>0.29220514215752957</v>
      </c>
      <c r="U13" s="3">
        <f t="shared" si="2"/>
        <v>0.29220514215752957</v>
      </c>
      <c r="V13" s="3">
        <f t="shared" si="2"/>
        <v>0.29220514215752957</v>
      </c>
      <c r="W13" s="3">
        <f t="shared" si="2"/>
        <v>0.29220514215752957</v>
      </c>
      <c r="X13" s="3">
        <f t="shared" si="2"/>
        <v>0.29220514215752957</v>
      </c>
      <c r="Y13" s="3">
        <f t="shared" si="2"/>
        <v>0.29220514215752957</v>
      </c>
      <c r="Z13" s="3">
        <f t="shared" si="2"/>
        <v>0.29220514215752957</v>
      </c>
      <c r="AA13" s="3">
        <f t="shared" si="2"/>
        <v>0.29220514215752957</v>
      </c>
      <c r="AB13" s="9">
        <f>VLOOKUP($A13,Table2[[#All],[Country ]:[Checksumtotal non-res % ]],MATCH("share of retail-trade",'_non-residential floorarea calc'!$A$3:$T$3,0),FALSE)</f>
        <v>0.29220514215752957</v>
      </c>
      <c r="AC13" s="3">
        <f t="shared" si="3"/>
        <v>0.29220514215752957</v>
      </c>
      <c r="AD13" s="3">
        <f t="shared" si="5"/>
        <v>0.29220514215752957</v>
      </c>
      <c r="AE13" s="3">
        <f t="shared" si="5"/>
        <v>0.29220514215752957</v>
      </c>
      <c r="AF13" s="3">
        <f t="shared" si="5"/>
        <v>0.29220514215752957</v>
      </c>
      <c r="AG13" s="3">
        <f t="shared" si="5"/>
        <v>0.29220514215752957</v>
      </c>
      <c r="AH13" s="3">
        <f t="shared" si="5"/>
        <v>0.29220514215752957</v>
      </c>
      <c r="AI13" s="3">
        <f t="shared" si="5"/>
        <v>0.29220514215752957</v>
      </c>
      <c r="AJ13" s="3">
        <f t="shared" si="5"/>
        <v>0.29220514215752957</v>
      </c>
      <c r="AK13" s="3">
        <f t="shared" si="5"/>
        <v>0.29220514215752957</v>
      </c>
      <c r="AL13" s="3">
        <f t="shared" si="5"/>
        <v>0.29220514215752957</v>
      </c>
      <c r="AM13" s="3">
        <f t="shared" si="5"/>
        <v>0.29220514215752957</v>
      </c>
      <c r="AN13" s="3">
        <f t="shared" si="5"/>
        <v>0.29220514215752957</v>
      </c>
      <c r="AO13" s="3">
        <f t="shared" si="5"/>
        <v>0.29220514215752957</v>
      </c>
      <c r="AP13" s="3">
        <f t="shared" si="5"/>
        <v>0.29220514215752957</v>
      </c>
      <c r="AQ13" s="3">
        <f t="shared" si="5"/>
        <v>0.29220514215752957</v>
      </c>
      <c r="AR13" s="3">
        <f t="shared" si="5"/>
        <v>0.29220514215752957</v>
      </c>
      <c r="AS13" s="3">
        <f t="shared" si="5"/>
        <v>0.29220514215752957</v>
      </c>
      <c r="AT13" s="3">
        <f t="shared" si="5"/>
        <v>0.29220514215752957</v>
      </c>
      <c r="AU13" s="3">
        <f t="shared" si="5"/>
        <v>0.29220514215752957</v>
      </c>
      <c r="AV13" s="3">
        <f t="shared" si="5"/>
        <v>0.29220514215752957</v>
      </c>
      <c r="AW13" s="3">
        <f t="shared" si="5"/>
        <v>0.29220514215752957</v>
      </c>
      <c r="AX13" s="3">
        <f t="shared" si="5"/>
        <v>0.29220514215752957</v>
      </c>
      <c r="AY13" s="3">
        <f t="shared" si="5"/>
        <v>0.29220514215752957</v>
      </c>
      <c r="AZ13" s="3">
        <f t="shared" si="5"/>
        <v>0.29220514215752957</v>
      </c>
      <c r="BA13" s="3">
        <f t="shared" si="5"/>
        <v>0.29220514215752957</v>
      </c>
      <c r="BB13" s="3">
        <f t="shared" si="5"/>
        <v>0.29220514215752957</v>
      </c>
      <c r="BC13" s="3">
        <f t="shared" si="5"/>
        <v>0.29220514215752957</v>
      </c>
      <c r="BD13" s="3">
        <f t="shared" si="5"/>
        <v>0.29220514215752957</v>
      </c>
      <c r="BE13" s="3">
        <f t="shared" si="5"/>
        <v>0.29220514215752957</v>
      </c>
      <c r="BF13" s="3">
        <f t="shared" si="5"/>
        <v>0.29220514215752957</v>
      </c>
      <c r="BG13" s="3">
        <f t="shared" si="5"/>
        <v>0.29220514215752957</v>
      </c>
      <c r="BH13" s="3">
        <f t="shared" si="5"/>
        <v>0.29220514215752957</v>
      </c>
      <c r="BI13" s="3">
        <f t="shared" si="5"/>
        <v>0.29220514215752957</v>
      </c>
      <c r="BJ13" s="3">
        <f t="shared" si="5"/>
        <v>0.29220514215752957</v>
      </c>
      <c r="BK13" s="3">
        <f t="shared" si="5"/>
        <v>0.29220514215752957</v>
      </c>
    </row>
    <row r="14" spans="1:63" x14ac:dyDescent="0.25">
      <c r="A14" s="2" t="s">
        <v>16</v>
      </c>
      <c r="B14" t="s">
        <v>3</v>
      </c>
      <c r="C14" s="3">
        <f t="shared" si="1"/>
        <v>8.9064106959204664E-2</v>
      </c>
      <c r="D14" s="3">
        <f t="shared" si="1"/>
        <v>8.9064106959204664E-2</v>
      </c>
      <c r="E14" s="3">
        <f t="shared" si="1"/>
        <v>8.9064106959204664E-2</v>
      </c>
      <c r="F14" s="3">
        <f t="shared" si="1"/>
        <v>8.9064106959204664E-2</v>
      </c>
      <c r="G14" s="3">
        <f t="shared" si="1"/>
        <v>8.9064106959204664E-2</v>
      </c>
      <c r="H14" s="3">
        <f t="shared" si="1"/>
        <v>8.9064106959204664E-2</v>
      </c>
      <c r="I14" s="3">
        <f t="shared" si="1"/>
        <v>8.9064106959204664E-2</v>
      </c>
      <c r="J14" s="3">
        <f t="shared" si="1"/>
        <v>8.9064106959204664E-2</v>
      </c>
      <c r="K14" s="3">
        <f t="shared" si="1"/>
        <v>8.9064106959204664E-2</v>
      </c>
      <c r="L14" s="3">
        <f t="shared" si="1"/>
        <v>8.9064106959204664E-2</v>
      </c>
      <c r="M14" s="3">
        <f t="shared" si="1"/>
        <v>8.9064106959204664E-2</v>
      </c>
      <c r="N14" s="3">
        <f t="shared" si="1"/>
        <v>8.9064106959204664E-2</v>
      </c>
      <c r="O14" s="3">
        <f t="shared" si="1"/>
        <v>8.9064106959204664E-2</v>
      </c>
      <c r="P14" s="3">
        <f t="shared" si="1"/>
        <v>8.9064106959204664E-2</v>
      </c>
      <c r="Q14" s="3">
        <f t="shared" si="1"/>
        <v>8.9064106959204664E-2</v>
      </c>
      <c r="R14" s="3">
        <f t="shared" si="1"/>
        <v>8.9064106959204664E-2</v>
      </c>
      <c r="S14" s="3">
        <f t="shared" si="2"/>
        <v>8.9064106959204664E-2</v>
      </c>
      <c r="T14" s="3">
        <f t="shared" si="2"/>
        <v>8.9064106959204664E-2</v>
      </c>
      <c r="U14" s="3">
        <f t="shared" si="2"/>
        <v>8.9064106959204664E-2</v>
      </c>
      <c r="V14" s="3">
        <f t="shared" si="2"/>
        <v>8.9064106959204664E-2</v>
      </c>
      <c r="W14" s="3">
        <f t="shared" si="2"/>
        <v>8.9064106959204664E-2</v>
      </c>
      <c r="X14" s="3">
        <f t="shared" si="2"/>
        <v>8.9064106959204664E-2</v>
      </c>
      <c r="Y14" s="3">
        <f t="shared" si="2"/>
        <v>8.9064106959204664E-2</v>
      </c>
      <c r="Z14" s="3">
        <f t="shared" si="2"/>
        <v>8.9064106959204664E-2</v>
      </c>
      <c r="AA14" s="3">
        <f t="shared" si="2"/>
        <v>8.9064106959204664E-2</v>
      </c>
      <c r="AB14" s="9">
        <f>VLOOKUP($A14,Table2[[#All],[Country ]:[Checksumtotal non-res % ]],MATCH("share of retail-trade",'_non-residential floorarea calc'!$A$3:$T$3,0),FALSE)</f>
        <v>8.9064106959204664E-2</v>
      </c>
      <c r="AC14" s="3">
        <f t="shared" si="3"/>
        <v>8.9064106959204664E-2</v>
      </c>
      <c r="AD14" s="3">
        <f t="shared" si="5"/>
        <v>8.9064106959204664E-2</v>
      </c>
      <c r="AE14" s="3">
        <f t="shared" si="5"/>
        <v>8.9064106959204664E-2</v>
      </c>
      <c r="AF14" s="3">
        <f t="shared" si="5"/>
        <v>8.9064106959204664E-2</v>
      </c>
      <c r="AG14" s="3">
        <f t="shared" si="5"/>
        <v>8.9064106959204664E-2</v>
      </c>
      <c r="AH14" s="3">
        <f t="shared" si="5"/>
        <v>8.9064106959204664E-2</v>
      </c>
      <c r="AI14" s="3">
        <f t="shared" si="5"/>
        <v>8.9064106959204664E-2</v>
      </c>
      <c r="AJ14" s="3">
        <f t="shared" si="5"/>
        <v>8.9064106959204664E-2</v>
      </c>
      <c r="AK14" s="3">
        <f t="shared" si="5"/>
        <v>8.9064106959204664E-2</v>
      </c>
      <c r="AL14" s="3">
        <f t="shared" si="5"/>
        <v>8.9064106959204664E-2</v>
      </c>
      <c r="AM14" s="3">
        <f t="shared" si="5"/>
        <v>8.9064106959204664E-2</v>
      </c>
      <c r="AN14" s="3">
        <f t="shared" si="5"/>
        <v>8.9064106959204664E-2</v>
      </c>
      <c r="AO14" s="3">
        <f t="shared" si="5"/>
        <v>8.9064106959204664E-2</v>
      </c>
      <c r="AP14" s="3">
        <f t="shared" si="5"/>
        <v>8.9064106959204664E-2</v>
      </c>
      <c r="AQ14" s="3">
        <f t="shared" si="5"/>
        <v>8.9064106959204664E-2</v>
      </c>
      <c r="AR14" s="3">
        <f t="shared" si="5"/>
        <v>8.9064106959204664E-2</v>
      </c>
      <c r="AS14" s="3">
        <f t="shared" si="5"/>
        <v>8.9064106959204664E-2</v>
      </c>
      <c r="AT14" s="3">
        <f t="shared" si="5"/>
        <v>8.9064106959204664E-2</v>
      </c>
      <c r="AU14" s="3">
        <f t="shared" si="5"/>
        <v>8.9064106959204664E-2</v>
      </c>
      <c r="AV14" s="3">
        <f t="shared" si="5"/>
        <v>8.9064106959204664E-2</v>
      </c>
      <c r="AW14" s="3">
        <f t="shared" si="5"/>
        <v>8.9064106959204664E-2</v>
      </c>
      <c r="AX14" s="3">
        <f t="shared" si="5"/>
        <v>8.9064106959204664E-2</v>
      </c>
      <c r="AY14" s="3">
        <f t="shared" si="5"/>
        <v>8.9064106959204664E-2</v>
      </c>
      <c r="AZ14" s="3">
        <f t="shared" si="5"/>
        <v>8.9064106959204664E-2</v>
      </c>
      <c r="BA14" s="3">
        <f t="shared" si="5"/>
        <v>8.9064106959204664E-2</v>
      </c>
      <c r="BB14" s="3">
        <f t="shared" si="5"/>
        <v>8.9064106959204664E-2</v>
      </c>
      <c r="BC14" s="3">
        <f t="shared" si="5"/>
        <v>8.9064106959204664E-2</v>
      </c>
      <c r="BD14" s="3">
        <f t="shared" si="5"/>
        <v>8.9064106959204664E-2</v>
      </c>
      <c r="BE14" s="3">
        <f t="shared" si="5"/>
        <v>8.9064106959204664E-2</v>
      </c>
      <c r="BF14" s="3">
        <f t="shared" si="5"/>
        <v>8.9064106959204664E-2</v>
      </c>
      <c r="BG14" s="3">
        <f t="shared" si="5"/>
        <v>8.9064106959204664E-2</v>
      </c>
      <c r="BH14" s="3">
        <f t="shared" si="5"/>
        <v>8.9064106959204664E-2</v>
      </c>
      <c r="BI14" s="3">
        <f t="shared" si="5"/>
        <v>8.9064106959204664E-2</v>
      </c>
      <c r="BJ14" s="3">
        <f t="shared" si="5"/>
        <v>8.9064106959204664E-2</v>
      </c>
      <c r="BK14" s="3">
        <f t="shared" si="5"/>
        <v>8.9064106959204664E-2</v>
      </c>
    </row>
    <row r="15" spans="1:63" x14ac:dyDescent="0.25">
      <c r="A15" s="2" t="s">
        <v>5</v>
      </c>
      <c r="B15" t="s">
        <v>3</v>
      </c>
      <c r="C15" s="3">
        <f t="shared" si="1"/>
        <v>0.26552436505043142</v>
      </c>
      <c r="D15" s="3">
        <f t="shared" si="1"/>
        <v>0.26552436505043142</v>
      </c>
      <c r="E15" s="3">
        <f t="shared" si="1"/>
        <v>0.26552436505043142</v>
      </c>
      <c r="F15" s="3">
        <f t="shared" si="1"/>
        <v>0.26552436505043142</v>
      </c>
      <c r="G15" s="3">
        <f t="shared" si="1"/>
        <v>0.26552436505043142</v>
      </c>
      <c r="H15" s="3">
        <f t="shared" si="1"/>
        <v>0.26552436505043142</v>
      </c>
      <c r="I15" s="3">
        <f t="shared" si="1"/>
        <v>0.26552436505043142</v>
      </c>
      <c r="J15" s="3">
        <f t="shared" si="1"/>
        <v>0.26552436505043142</v>
      </c>
      <c r="K15" s="3">
        <f t="shared" si="1"/>
        <v>0.26552436505043142</v>
      </c>
      <c r="L15" s="3">
        <f t="shared" si="1"/>
        <v>0.26552436505043142</v>
      </c>
      <c r="M15" s="3">
        <f t="shared" si="1"/>
        <v>0.26552436505043142</v>
      </c>
      <c r="N15" s="3">
        <f t="shared" si="1"/>
        <v>0.26552436505043142</v>
      </c>
      <c r="O15" s="3">
        <f t="shared" si="1"/>
        <v>0.26552436505043142</v>
      </c>
      <c r="P15" s="3">
        <f t="shared" si="1"/>
        <v>0.26552436505043142</v>
      </c>
      <c r="Q15" s="3">
        <f t="shared" si="1"/>
        <v>0.26552436505043142</v>
      </c>
      <c r="R15" s="3">
        <f t="shared" si="1"/>
        <v>0.26552436505043142</v>
      </c>
      <c r="S15" s="3">
        <f t="shared" si="2"/>
        <v>0.26552436505043142</v>
      </c>
      <c r="T15" s="3">
        <f t="shared" si="2"/>
        <v>0.26552436505043142</v>
      </c>
      <c r="U15" s="3">
        <f t="shared" si="2"/>
        <v>0.26552436505043142</v>
      </c>
      <c r="V15" s="3">
        <f t="shared" si="2"/>
        <v>0.26552436505043142</v>
      </c>
      <c r="W15" s="3">
        <f t="shared" si="2"/>
        <v>0.26552436505043142</v>
      </c>
      <c r="X15" s="3">
        <f t="shared" si="2"/>
        <v>0.26552436505043142</v>
      </c>
      <c r="Y15" s="3">
        <f t="shared" si="2"/>
        <v>0.26552436505043142</v>
      </c>
      <c r="Z15" s="3">
        <f t="shared" si="2"/>
        <v>0.26552436505043142</v>
      </c>
      <c r="AA15" s="3">
        <f t="shared" si="2"/>
        <v>0.26552436505043142</v>
      </c>
      <c r="AB15" s="9">
        <f>VLOOKUP($A15,Table2[[#All],[Country ]:[Checksumtotal non-res % ]],MATCH("share of retail-trade",'_non-residential floorarea calc'!$A$3:$T$3,0),FALSE)</f>
        <v>0.26552436505043142</v>
      </c>
      <c r="AC15" s="3">
        <f t="shared" si="3"/>
        <v>0.26552436505043142</v>
      </c>
      <c r="AD15" s="3">
        <f t="shared" si="5"/>
        <v>0.26552436505043142</v>
      </c>
      <c r="AE15" s="3">
        <f t="shared" si="5"/>
        <v>0.26552436505043142</v>
      </c>
      <c r="AF15" s="3">
        <f t="shared" si="5"/>
        <v>0.26552436505043142</v>
      </c>
      <c r="AG15" s="3">
        <f t="shared" si="5"/>
        <v>0.26552436505043142</v>
      </c>
      <c r="AH15" s="3">
        <f t="shared" si="5"/>
        <v>0.26552436505043142</v>
      </c>
      <c r="AI15" s="3">
        <f t="shared" si="5"/>
        <v>0.26552436505043142</v>
      </c>
      <c r="AJ15" s="3">
        <f t="shared" si="5"/>
        <v>0.26552436505043142</v>
      </c>
      <c r="AK15" s="3">
        <f t="shared" si="5"/>
        <v>0.26552436505043142</v>
      </c>
      <c r="AL15" s="3">
        <f t="shared" si="5"/>
        <v>0.26552436505043142</v>
      </c>
      <c r="AM15" s="3">
        <f t="shared" si="5"/>
        <v>0.26552436505043142</v>
      </c>
      <c r="AN15" s="3">
        <f t="shared" si="5"/>
        <v>0.26552436505043142</v>
      </c>
      <c r="AO15" s="3">
        <f t="shared" si="5"/>
        <v>0.26552436505043142</v>
      </c>
      <c r="AP15" s="3">
        <f t="shared" si="5"/>
        <v>0.26552436505043142</v>
      </c>
      <c r="AQ15" s="3">
        <f t="shared" si="5"/>
        <v>0.26552436505043142</v>
      </c>
      <c r="AR15" s="3">
        <f t="shared" si="5"/>
        <v>0.26552436505043142</v>
      </c>
      <c r="AS15" s="3">
        <f t="shared" si="5"/>
        <v>0.26552436505043142</v>
      </c>
      <c r="AT15" s="3">
        <f t="shared" si="5"/>
        <v>0.26552436505043142</v>
      </c>
      <c r="AU15" s="3">
        <f t="shared" si="5"/>
        <v>0.26552436505043142</v>
      </c>
      <c r="AV15" s="3">
        <f t="shared" si="5"/>
        <v>0.26552436505043142</v>
      </c>
      <c r="AW15" s="3">
        <f t="shared" si="5"/>
        <v>0.26552436505043142</v>
      </c>
      <c r="AX15" s="3">
        <f t="shared" si="5"/>
        <v>0.26552436505043142</v>
      </c>
      <c r="AY15" s="3">
        <f t="shared" si="5"/>
        <v>0.26552436505043142</v>
      </c>
      <c r="AZ15" s="3">
        <f t="shared" si="5"/>
        <v>0.26552436505043142</v>
      </c>
      <c r="BA15" s="3">
        <f t="shared" si="5"/>
        <v>0.26552436505043142</v>
      </c>
      <c r="BB15" s="3">
        <f t="shared" si="5"/>
        <v>0.26552436505043142</v>
      </c>
      <c r="BC15" s="3">
        <f t="shared" si="5"/>
        <v>0.26552436505043142</v>
      </c>
      <c r="BD15" s="3">
        <f t="shared" si="5"/>
        <v>0.26552436505043142</v>
      </c>
      <c r="BE15" s="3">
        <f t="shared" si="5"/>
        <v>0.26552436505043142</v>
      </c>
      <c r="BF15" s="3">
        <f t="shared" si="5"/>
        <v>0.26552436505043142</v>
      </c>
      <c r="BG15" s="3">
        <f t="shared" si="5"/>
        <v>0.26552436505043142</v>
      </c>
      <c r="BH15" s="3">
        <f t="shared" si="5"/>
        <v>0.26552436505043142</v>
      </c>
      <c r="BI15" s="3">
        <f t="shared" si="5"/>
        <v>0.26552436505043142</v>
      </c>
      <c r="BJ15" s="3">
        <f t="shared" si="5"/>
        <v>0.26552436505043142</v>
      </c>
      <c r="BK15" s="3">
        <f t="shared" si="5"/>
        <v>0.26552436505043142</v>
      </c>
    </row>
    <row r="16" spans="1:63" x14ac:dyDescent="0.25">
      <c r="A16" s="2" t="s">
        <v>29</v>
      </c>
      <c r="B16" t="s">
        <v>3</v>
      </c>
      <c r="C16" s="3">
        <f t="shared" si="1"/>
        <v>0.17250219490781385</v>
      </c>
      <c r="D16" s="3">
        <f t="shared" si="1"/>
        <v>0.17250219490781385</v>
      </c>
      <c r="E16" s="3">
        <f t="shared" si="1"/>
        <v>0.17250219490781385</v>
      </c>
      <c r="F16" s="3">
        <f t="shared" si="1"/>
        <v>0.17250219490781385</v>
      </c>
      <c r="G16" s="3">
        <f t="shared" si="1"/>
        <v>0.17250219490781385</v>
      </c>
      <c r="H16" s="3">
        <f t="shared" si="1"/>
        <v>0.17250219490781385</v>
      </c>
      <c r="I16" s="3">
        <f t="shared" si="1"/>
        <v>0.17250219490781385</v>
      </c>
      <c r="J16" s="3">
        <f t="shared" si="1"/>
        <v>0.17250219490781385</v>
      </c>
      <c r="K16" s="3">
        <f t="shared" si="1"/>
        <v>0.17250219490781385</v>
      </c>
      <c r="L16" s="3">
        <f t="shared" si="1"/>
        <v>0.17250219490781385</v>
      </c>
      <c r="M16" s="3">
        <f t="shared" si="1"/>
        <v>0.17250219490781385</v>
      </c>
      <c r="N16" s="3">
        <f t="shared" si="1"/>
        <v>0.17250219490781385</v>
      </c>
      <c r="O16" s="3">
        <f t="shared" si="1"/>
        <v>0.17250219490781385</v>
      </c>
      <c r="P16" s="3">
        <f t="shared" si="1"/>
        <v>0.17250219490781385</v>
      </c>
      <c r="Q16" s="3">
        <f t="shared" si="1"/>
        <v>0.17250219490781385</v>
      </c>
      <c r="R16" s="3">
        <f t="shared" si="1"/>
        <v>0.17250219490781385</v>
      </c>
      <c r="S16" s="3">
        <f t="shared" si="2"/>
        <v>0.17250219490781385</v>
      </c>
      <c r="T16" s="3">
        <f t="shared" si="2"/>
        <v>0.17250219490781385</v>
      </c>
      <c r="U16" s="3">
        <f t="shared" si="2"/>
        <v>0.17250219490781385</v>
      </c>
      <c r="V16" s="3">
        <f t="shared" si="2"/>
        <v>0.17250219490781385</v>
      </c>
      <c r="W16" s="3">
        <f t="shared" si="2"/>
        <v>0.17250219490781385</v>
      </c>
      <c r="X16" s="3">
        <f t="shared" si="2"/>
        <v>0.17250219490781385</v>
      </c>
      <c r="Y16" s="3">
        <f t="shared" si="2"/>
        <v>0.17250219490781385</v>
      </c>
      <c r="Z16" s="3">
        <f t="shared" si="2"/>
        <v>0.17250219490781385</v>
      </c>
      <c r="AA16" s="3">
        <f t="shared" si="2"/>
        <v>0.17250219490781385</v>
      </c>
      <c r="AB16" s="9">
        <f>VLOOKUP($A16,Table2[[#All],[Country ]:[Checksumtotal non-res % ]],MATCH("share of retail-trade",'_non-residential floorarea calc'!$A$3:$T$3,0),FALSE)</f>
        <v>0.17250219490781385</v>
      </c>
      <c r="AC16" s="3">
        <f t="shared" si="3"/>
        <v>0.17250219490781385</v>
      </c>
      <c r="AD16" s="3">
        <f t="shared" si="5"/>
        <v>0.17250219490781385</v>
      </c>
      <c r="AE16" s="3">
        <f t="shared" si="5"/>
        <v>0.17250219490781385</v>
      </c>
      <c r="AF16" s="3">
        <f t="shared" si="5"/>
        <v>0.17250219490781385</v>
      </c>
      <c r="AG16" s="3">
        <f t="shared" si="5"/>
        <v>0.17250219490781385</v>
      </c>
      <c r="AH16" s="3">
        <f t="shared" si="5"/>
        <v>0.17250219490781385</v>
      </c>
      <c r="AI16" s="3">
        <f t="shared" si="5"/>
        <v>0.17250219490781385</v>
      </c>
      <c r="AJ16" s="3">
        <f t="shared" si="5"/>
        <v>0.17250219490781385</v>
      </c>
      <c r="AK16" s="3">
        <f t="shared" si="5"/>
        <v>0.17250219490781385</v>
      </c>
      <c r="AL16" s="3">
        <f t="shared" si="5"/>
        <v>0.17250219490781385</v>
      </c>
      <c r="AM16" s="3">
        <f t="shared" si="5"/>
        <v>0.17250219490781385</v>
      </c>
      <c r="AN16" s="3">
        <f t="shared" si="5"/>
        <v>0.17250219490781385</v>
      </c>
      <c r="AO16" s="3">
        <f t="shared" si="5"/>
        <v>0.17250219490781385</v>
      </c>
      <c r="AP16" s="3">
        <f t="shared" si="5"/>
        <v>0.17250219490781385</v>
      </c>
      <c r="AQ16" s="3">
        <f t="shared" si="5"/>
        <v>0.17250219490781385</v>
      </c>
      <c r="AR16" s="3">
        <f t="shared" si="5"/>
        <v>0.17250219490781385</v>
      </c>
      <c r="AS16" s="3">
        <f t="shared" si="5"/>
        <v>0.17250219490781385</v>
      </c>
      <c r="AT16" s="3">
        <f t="shared" si="5"/>
        <v>0.17250219490781385</v>
      </c>
      <c r="AU16" s="3">
        <f t="shared" si="5"/>
        <v>0.17250219490781385</v>
      </c>
      <c r="AV16" s="3">
        <f t="shared" si="5"/>
        <v>0.17250219490781385</v>
      </c>
      <c r="AW16" s="3">
        <f t="shared" si="5"/>
        <v>0.17250219490781385</v>
      </c>
      <c r="AX16" s="3">
        <f t="shared" si="5"/>
        <v>0.17250219490781385</v>
      </c>
      <c r="AY16" s="3">
        <f t="shared" si="5"/>
        <v>0.17250219490781385</v>
      </c>
      <c r="AZ16" s="3">
        <f t="shared" si="5"/>
        <v>0.17250219490781385</v>
      </c>
      <c r="BA16" s="3">
        <f t="shared" si="5"/>
        <v>0.17250219490781385</v>
      </c>
      <c r="BB16" s="3">
        <f t="shared" si="5"/>
        <v>0.17250219490781385</v>
      </c>
      <c r="BC16" s="3">
        <f t="shared" si="5"/>
        <v>0.17250219490781385</v>
      </c>
      <c r="BD16" s="3">
        <f t="shared" si="5"/>
        <v>0.17250219490781385</v>
      </c>
      <c r="BE16" s="3">
        <f t="shared" si="5"/>
        <v>0.17250219490781385</v>
      </c>
      <c r="BF16" s="3">
        <f t="shared" si="5"/>
        <v>0.17250219490781385</v>
      </c>
      <c r="BG16" s="3">
        <f t="shared" si="5"/>
        <v>0.17250219490781385</v>
      </c>
      <c r="BH16" s="3">
        <f t="shared" si="5"/>
        <v>0.17250219490781385</v>
      </c>
      <c r="BI16" s="3">
        <f t="shared" si="5"/>
        <v>0.17250219490781385</v>
      </c>
      <c r="BJ16" s="3">
        <f t="shared" si="5"/>
        <v>0.17250219490781385</v>
      </c>
      <c r="BK16" s="3">
        <f t="shared" si="5"/>
        <v>0.17250219490781385</v>
      </c>
    </row>
    <row r="17" spans="1:63" x14ac:dyDescent="0.25">
      <c r="A17" s="2" t="s">
        <v>25</v>
      </c>
      <c r="B17" t="s">
        <v>3</v>
      </c>
      <c r="C17" s="3">
        <f t="shared" si="1"/>
        <v>0.10198061525495153</v>
      </c>
      <c r="D17" s="3">
        <f t="shared" si="1"/>
        <v>0.10198061525495153</v>
      </c>
      <c r="E17" s="3">
        <f t="shared" si="1"/>
        <v>0.10198061525495153</v>
      </c>
      <c r="F17" s="3">
        <f t="shared" si="1"/>
        <v>0.10198061525495153</v>
      </c>
      <c r="G17" s="3">
        <f t="shared" si="1"/>
        <v>0.10198061525495153</v>
      </c>
      <c r="H17" s="3">
        <f t="shared" si="1"/>
        <v>0.10198061525495153</v>
      </c>
      <c r="I17" s="3">
        <f t="shared" si="1"/>
        <v>0.10198061525495153</v>
      </c>
      <c r="J17" s="3">
        <f t="shared" si="1"/>
        <v>0.10198061525495153</v>
      </c>
      <c r="K17" s="3">
        <f t="shared" si="1"/>
        <v>0.10198061525495153</v>
      </c>
      <c r="L17" s="3">
        <f t="shared" si="1"/>
        <v>0.10198061525495153</v>
      </c>
      <c r="M17" s="3">
        <f t="shared" si="1"/>
        <v>0.10198061525495153</v>
      </c>
      <c r="N17" s="3">
        <f t="shared" si="1"/>
        <v>0.10198061525495153</v>
      </c>
      <c r="O17" s="3">
        <f t="shared" si="1"/>
        <v>0.10198061525495153</v>
      </c>
      <c r="P17" s="3">
        <f t="shared" si="1"/>
        <v>0.10198061525495153</v>
      </c>
      <c r="Q17" s="3">
        <f t="shared" si="1"/>
        <v>0.10198061525495153</v>
      </c>
      <c r="R17" s="3">
        <f t="shared" ref="R17:AA30" si="6">$AB17</f>
        <v>0.10198061525495153</v>
      </c>
      <c r="S17" s="3">
        <f t="shared" si="2"/>
        <v>0.10198061525495153</v>
      </c>
      <c r="T17" s="3">
        <f t="shared" si="2"/>
        <v>0.10198061525495153</v>
      </c>
      <c r="U17" s="3">
        <f t="shared" si="2"/>
        <v>0.10198061525495153</v>
      </c>
      <c r="V17" s="3">
        <f t="shared" si="2"/>
        <v>0.10198061525495153</v>
      </c>
      <c r="W17" s="3">
        <f t="shared" si="2"/>
        <v>0.10198061525495153</v>
      </c>
      <c r="X17" s="3">
        <f t="shared" si="2"/>
        <v>0.10198061525495153</v>
      </c>
      <c r="Y17" s="3">
        <f t="shared" si="2"/>
        <v>0.10198061525495153</v>
      </c>
      <c r="Z17" s="3">
        <f t="shared" si="2"/>
        <v>0.10198061525495153</v>
      </c>
      <c r="AA17" s="3">
        <f t="shared" si="2"/>
        <v>0.10198061525495153</v>
      </c>
      <c r="AB17" s="9">
        <f>VLOOKUP($A17,Table2[[#All],[Country ]:[Checksumtotal non-res % ]],MATCH("share of retail-trade",'_non-residential floorarea calc'!$A$3:$T$3,0),FALSE)</f>
        <v>0.10198061525495153</v>
      </c>
      <c r="AC17" s="3">
        <f t="shared" si="3"/>
        <v>0.10198061525495153</v>
      </c>
      <c r="AD17" s="3">
        <f t="shared" si="5"/>
        <v>0.10198061525495153</v>
      </c>
      <c r="AE17" s="3">
        <f t="shared" si="5"/>
        <v>0.10198061525495153</v>
      </c>
      <c r="AF17" s="3">
        <f t="shared" si="5"/>
        <v>0.10198061525495153</v>
      </c>
      <c r="AG17" s="3">
        <f t="shared" si="5"/>
        <v>0.10198061525495153</v>
      </c>
      <c r="AH17" s="3">
        <f t="shared" si="5"/>
        <v>0.10198061525495153</v>
      </c>
      <c r="AI17" s="3">
        <f t="shared" si="5"/>
        <v>0.10198061525495153</v>
      </c>
      <c r="AJ17" s="3">
        <f t="shared" si="5"/>
        <v>0.10198061525495153</v>
      </c>
      <c r="AK17" s="3">
        <f t="shared" si="5"/>
        <v>0.10198061525495153</v>
      </c>
      <c r="AL17" s="3">
        <f t="shared" si="5"/>
        <v>0.10198061525495153</v>
      </c>
      <c r="AM17" s="3">
        <f t="shared" si="5"/>
        <v>0.10198061525495153</v>
      </c>
      <c r="AN17" s="3">
        <f t="shared" si="5"/>
        <v>0.10198061525495153</v>
      </c>
      <c r="AO17" s="3">
        <f t="shared" si="5"/>
        <v>0.10198061525495153</v>
      </c>
      <c r="AP17" s="3">
        <f t="shared" si="5"/>
        <v>0.10198061525495153</v>
      </c>
      <c r="AQ17" s="3">
        <f t="shared" si="5"/>
        <v>0.10198061525495153</v>
      </c>
      <c r="AR17" s="3">
        <f t="shared" si="5"/>
        <v>0.10198061525495153</v>
      </c>
      <c r="AS17" s="3">
        <f t="shared" ref="AD17:BK24" si="7">$AB17</f>
        <v>0.10198061525495153</v>
      </c>
      <c r="AT17" s="3">
        <f t="shared" si="7"/>
        <v>0.10198061525495153</v>
      </c>
      <c r="AU17" s="3">
        <f t="shared" si="7"/>
        <v>0.10198061525495153</v>
      </c>
      <c r="AV17" s="3">
        <f t="shared" si="7"/>
        <v>0.10198061525495153</v>
      </c>
      <c r="AW17" s="3">
        <f t="shared" si="7"/>
        <v>0.10198061525495153</v>
      </c>
      <c r="AX17" s="3">
        <f t="shared" si="7"/>
        <v>0.10198061525495153</v>
      </c>
      <c r="AY17" s="3">
        <f t="shared" si="7"/>
        <v>0.10198061525495153</v>
      </c>
      <c r="AZ17" s="3">
        <f t="shared" si="7"/>
        <v>0.10198061525495153</v>
      </c>
      <c r="BA17" s="3">
        <f t="shared" si="7"/>
        <v>0.10198061525495153</v>
      </c>
      <c r="BB17" s="3">
        <f t="shared" si="7"/>
        <v>0.10198061525495153</v>
      </c>
      <c r="BC17" s="3">
        <f t="shared" si="7"/>
        <v>0.10198061525495153</v>
      </c>
      <c r="BD17" s="3">
        <f t="shared" si="7"/>
        <v>0.10198061525495153</v>
      </c>
      <c r="BE17" s="3">
        <f t="shared" si="7"/>
        <v>0.10198061525495153</v>
      </c>
      <c r="BF17" s="3">
        <f t="shared" si="7"/>
        <v>0.10198061525495153</v>
      </c>
      <c r="BG17" s="3">
        <f t="shared" si="7"/>
        <v>0.10198061525495153</v>
      </c>
      <c r="BH17" s="3">
        <f t="shared" si="7"/>
        <v>0.10198061525495153</v>
      </c>
      <c r="BI17" s="3">
        <f t="shared" si="7"/>
        <v>0.10198061525495153</v>
      </c>
      <c r="BJ17" s="3">
        <f t="shared" si="7"/>
        <v>0.10198061525495153</v>
      </c>
      <c r="BK17" s="3">
        <f t="shared" si="7"/>
        <v>0.10198061525495153</v>
      </c>
    </row>
    <row r="18" spans="1:63" x14ac:dyDescent="0.25">
      <c r="A18" s="2" t="s">
        <v>22</v>
      </c>
      <c r="B18" t="s">
        <v>3</v>
      </c>
      <c r="C18" s="3">
        <f t="shared" ref="C18:Q30" si="8">$AB18</f>
        <v>3.7565016374494317E-2</v>
      </c>
      <c r="D18" s="3">
        <f t="shared" si="8"/>
        <v>3.7565016374494317E-2</v>
      </c>
      <c r="E18" s="3">
        <f t="shared" si="8"/>
        <v>3.7565016374494317E-2</v>
      </c>
      <c r="F18" s="3">
        <f t="shared" si="8"/>
        <v>3.7565016374494317E-2</v>
      </c>
      <c r="G18" s="3">
        <f t="shared" si="8"/>
        <v>3.7565016374494317E-2</v>
      </c>
      <c r="H18" s="3">
        <f t="shared" si="8"/>
        <v>3.7565016374494317E-2</v>
      </c>
      <c r="I18" s="3">
        <f t="shared" si="8"/>
        <v>3.7565016374494317E-2</v>
      </c>
      <c r="J18" s="3">
        <f t="shared" si="8"/>
        <v>3.7565016374494317E-2</v>
      </c>
      <c r="K18" s="3">
        <f t="shared" si="8"/>
        <v>3.7565016374494317E-2</v>
      </c>
      <c r="L18" s="3">
        <f t="shared" si="8"/>
        <v>3.7565016374494317E-2</v>
      </c>
      <c r="M18" s="3">
        <f t="shared" si="8"/>
        <v>3.7565016374494317E-2</v>
      </c>
      <c r="N18" s="3">
        <f t="shared" si="8"/>
        <v>3.7565016374494317E-2</v>
      </c>
      <c r="O18" s="3">
        <f t="shared" si="8"/>
        <v>3.7565016374494317E-2</v>
      </c>
      <c r="P18" s="3">
        <f t="shared" si="8"/>
        <v>3.7565016374494317E-2</v>
      </c>
      <c r="Q18" s="3">
        <f t="shared" si="8"/>
        <v>3.7565016374494317E-2</v>
      </c>
      <c r="R18" s="3">
        <f t="shared" si="6"/>
        <v>3.7565016374494317E-2</v>
      </c>
      <c r="S18" s="3">
        <f t="shared" si="6"/>
        <v>3.7565016374494317E-2</v>
      </c>
      <c r="T18" s="3">
        <f t="shared" si="6"/>
        <v>3.7565016374494317E-2</v>
      </c>
      <c r="U18" s="3">
        <f t="shared" si="6"/>
        <v>3.7565016374494317E-2</v>
      </c>
      <c r="V18" s="3">
        <f t="shared" si="6"/>
        <v>3.7565016374494317E-2</v>
      </c>
      <c r="W18" s="3">
        <f t="shared" si="6"/>
        <v>3.7565016374494317E-2</v>
      </c>
      <c r="X18" s="3">
        <f t="shared" si="6"/>
        <v>3.7565016374494317E-2</v>
      </c>
      <c r="Y18" s="3">
        <f t="shared" si="6"/>
        <v>3.7565016374494317E-2</v>
      </c>
      <c r="Z18" s="3">
        <f t="shared" si="6"/>
        <v>3.7565016374494317E-2</v>
      </c>
      <c r="AA18" s="3">
        <f t="shared" si="6"/>
        <v>3.7565016374494317E-2</v>
      </c>
      <c r="AB18" s="9">
        <f>VLOOKUP($A18,Table2[[#All],[Country ]:[Checksumtotal non-res % ]],MATCH("share of retail-trade",'_non-residential floorarea calc'!$A$3:$T$3,0),FALSE)</f>
        <v>3.7565016374494317E-2</v>
      </c>
      <c r="AC18" s="3">
        <f t="shared" si="3"/>
        <v>3.7565016374494317E-2</v>
      </c>
      <c r="AD18" s="3">
        <f t="shared" si="7"/>
        <v>3.7565016374494317E-2</v>
      </c>
      <c r="AE18" s="3">
        <f t="shared" si="7"/>
        <v>3.7565016374494317E-2</v>
      </c>
      <c r="AF18" s="3">
        <f t="shared" si="7"/>
        <v>3.7565016374494317E-2</v>
      </c>
      <c r="AG18" s="3">
        <f t="shared" si="7"/>
        <v>3.7565016374494317E-2</v>
      </c>
      <c r="AH18" s="3">
        <f t="shared" si="7"/>
        <v>3.7565016374494317E-2</v>
      </c>
      <c r="AI18" s="3">
        <f t="shared" si="7"/>
        <v>3.7565016374494317E-2</v>
      </c>
      <c r="AJ18" s="3">
        <f t="shared" si="7"/>
        <v>3.7565016374494317E-2</v>
      </c>
      <c r="AK18" s="3">
        <f t="shared" si="7"/>
        <v>3.7565016374494317E-2</v>
      </c>
      <c r="AL18" s="3">
        <f t="shared" si="7"/>
        <v>3.7565016374494317E-2</v>
      </c>
      <c r="AM18" s="3">
        <f t="shared" si="7"/>
        <v>3.7565016374494317E-2</v>
      </c>
      <c r="AN18" s="3">
        <f t="shared" si="7"/>
        <v>3.7565016374494317E-2</v>
      </c>
      <c r="AO18" s="3">
        <f t="shared" si="7"/>
        <v>3.7565016374494317E-2</v>
      </c>
      <c r="AP18" s="3">
        <f t="shared" si="7"/>
        <v>3.7565016374494317E-2</v>
      </c>
      <c r="AQ18" s="3">
        <f t="shared" si="7"/>
        <v>3.7565016374494317E-2</v>
      </c>
      <c r="AR18" s="3">
        <f t="shared" si="7"/>
        <v>3.7565016374494317E-2</v>
      </c>
      <c r="AS18" s="3">
        <f t="shared" si="7"/>
        <v>3.7565016374494317E-2</v>
      </c>
      <c r="AT18" s="3">
        <f t="shared" si="7"/>
        <v>3.7565016374494317E-2</v>
      </c>
      <c r="AU18" s="3">
        <f t="shared" si="7"/>
        <v>3.7565016374494317E-2</v>
      </c>
      <c r="AV18" s="3">
        <f t="shared" si="7"/>
        <v>3.7565016374494317E-2</v>
      </c>
      <c r="AW18" s="3">
        <f t="shared" si="7"/>
        <v>3.7565016374494317E-2</v>
      </c>
      <c r="AX18" s="3">
        <f t="shared" si="7"/>
        <v>3.7565016374494317E-2</v>
      </c>
      <c r="AY18" s="3">
        <f t="shared" si="7"/>
        <v>3.7565016374494317E-2</v>
      </c>
      <c r="AZ18" s="3">
        <f t="shared" si="7"/>
        <v>3.7565016374494317E-2</v>
      </c>
      <c r="BA18" s="3">
        <f t="shared" si="7"/>
        <v>3.7565016374494317E-2</v>
      </c>
      <c r="BB18" s="3">
        <f t="shared" si="7"/>
        <v>3.7565016374494317E-2</v>
      </c>
      <c r="BC18" s="3">
        <f t="shared" si="7"/>
        <v>3.7565016374494317E-2</v>
      </c>
      <c r="BD18" s="3">
        <f t="shared" si="7"/>
        <v>3.7565016374494317E-2</v>
      </c>
      <c r="BE18" s="3">
        <f t="shared" si="7"/>
        <v>3.7565016374494317E-2</v>
      </c>
      <c r="BF18" s="3">
        <f t="shared" si="7"/>
        <v>3.7565016374494317E-2</v>
      </c>
      <c r="BG18" s="3">
        <f t="shared" si="7"/>
        <v>3.7565016374494317E-2</v>
      </c>
      <c r="BH18" s="3">
        <f t="shared" si="7"/>
        <v>3.7565016374494317E-2</v>
      </c>
      <c r="BI18" s="3">
        <f t="shared" si="7"/>
        <v>3.7565016374494317E-2</v>
      </c>
      <c r="BJ18" s="3">
        <f t="shared" si="7"/>
        <v>3.7565016374494317E-2</v>
      </c>
      <c r="BK18" s="3">
        <f t="shared" si="7"/>
        <v>3.7565016374494317E-2</v>
      </c>
    </row>
    <row r="19" spans="1:63" x14ac:dyDescent="0.25">
      <c r="A19" s="2" t="s">
        <v>7</v>
      </c>
      <c r="B19" t="s">
        <v>3</v>
      </c>
      <c r="C19" s="3">
        <f t="shared" si="8"/>
        <v>0.21052631578947367</v>
      </c>
      <c r="D19" s="3">
        <f t="shared" si="8"/>
        <v>0.21052631578947367</v>
      </c>
      <c r="E19" s="3">
        <f t="shared" si="8"/>
        <v>0.21052631578947367</v>
      </c>
      <c r="F19" s="3">
        <f t="shared" si="8"/>
        <v>0.21052631578947367</v>
      </c>
      <c r="G19" s="3">
        <f t="shared" si="8"/>
        <v>0.21052631578947367</v>
      </c>
      <c r="H19" s="3">
        <f t="shared" si="8"/>
        <v>0.21052631578947367</v>
      </c>
      <c r="I19" s="3">
        <f t="shared" si="8"/>
        <v>0.21052631578947367</v>
      </c>
      <c r="J19" s="3">
        <f t="shared" si="8"/>
        <v>0.21052631578947367</v>
      </c>
      <c r="K19" s="3">
        <f t="shared" si="8"/>
        <v>0.21052631578947367</v>
      </c>
      <c r="L19" s="3">
        <f t="shared" si="8"/>
        <v>0.21052631578947367</v>
      </c>
      <c r="M19" s="3">
        <f t="shared" si="8"/>
        <v>0.21052631578947367</v>
      </c>
      <c r="N19" s="3">
        <f t="shared" si="8"/>
        <v>0.21052631578947367</v>
      </c>
      <c r="O19" s="3">
        <f t="shared" si="8"/>
        <v>0.21052631578947367</v>
      </c>
      <c r="P19" s="3">
        <f t="shared" si="8"/>
        <v>0.21052631578947367</v>
      </c>
      <c r="Q19" s="3">
        <f t="shared" si="8"/>
        <v>0.21052631578947367</v>
      </c>
      <c r="R19" s="3">
        <f t="shared" si="6"/>
        <v>0.21052631578947367</v>
      </c>
      <c r="S19" s="3">
        <f t="shared" si="6"/>
        <v>0.21052631578947367</v>
      </c>
      <c r="T19" s="3">
        <f t="shared" si="6"/>
        <v>0.21052631578947367</v>
      </c>
      <c r="U19" s="3">
        <f t="shared" si="6"/>
        <v>0.21052631578947367</v>
      </c>
      <c r="V19" s="3">
        <f t="shared" si="6"/>
        <v>0.21052631578947367</v>
      </c>
      <c r="W19" s="3">
        <f t="shared" si="6"/>
        <v>0.21052631578947367</v>
      </c>
      <c r="X19" s="3">
        <f t="shared" si="6"/>
        <v>0.21052631578947367</v>
      </c>
      <c r="Y19" s="3">
        <f t="shared" si="6"/>
        <v>0.21052631578947367</v>
      </c>
      <c r="Z19" s="3">
        <f t="shared" si="6"/>
        <v>0.21052631578947367</v>
      </c>
      <c r="AA19" s="3">
        <f t="shared" si="6"/>
        <v>0.21052631578947367</v>
      </c>
      <c r="AB19" s="9">
        <f>VLOOKUP($A19,Table2[[#All],[Country ]:[Checksumtotal non-res % ]],MATCH("share of retail-trade",'_non-residential floorarea calc'!$A$3:$T$3,0),FALSE)</f>
        <v>0.21052631578947367</v>
      </c>
      <c r="AC19" s="3">
        <f t="shared" si="3"/>
        <v>0.21052631578947367</v>
      </c>
      <c r="AD19" s="3">
        <f t="shared" si="7"/>
        <v>0.21052631578947367</v>
      </c>
      <c r="AE19" s="3">
        <f t="shared" si="7"/>
        <v>0.21052631578947367</v>
      </c>
      <c r="AF19" s="3">
        <f t="shared" si="7"/>
        <v>0.21052631578947367</v>
      </c>
      <c r="AG19" s="3">
        <f t="shared" si="7"/>
        <v>0.21052631578947367</v>
      </c>
      <c r="AH19" s="3">
        <f t="shared" si="7"/>
        <v>0.21052631578947367</v>
      </c>
      <c r="AI19" s="3">
        <f t="shared" si="7"/>
        <v>0.21052631578947367</v>
      </c>
      <c r="AJ19" s="3">
        <f t="shared" si="7"/>
        <v>0.21052631578947367</v>
      </c>
      <c r="AK19" s="3">
        <f t="shared" si="7"/>
        <v>0.21052631578947367</v>
      </c>
      <c r="AL19" s="3">
        <f t="shared" si="7"/>
        <v>0.21052631578947367</v>
      </c>
      <c r="AM19" s="3">
        <f t="shared" si="7"/>
        <v>0.21052631578947367</v>
      </c>
      <c r="AN19" s="3">
        <f t="shared" si="7"/>
        <v>0.21052631578947367</v>
      </c>
      <c r="AO19" s="3">
        <f t="shared" si="7"/>
        <v>0.21052631578947367</v>
      </c>
      <c r="AP19" s="3">
        <f t="shared" si="7"/>
        <v>0.21052631578947367</v>
      </c>
      <c r="AQ19" s="3">
        <f t="shared" si="7"/>
        <v>0.21052631578947367</v>
      </c>
      <c r="AR19" s="3">
        <f t="shared" si="7"/>
        <v>0.21052631578947367</v>
      </c>
      <c r="AS19" s="3">
        <f t="shared" si="7"/>
        <v>0.21052631578947367</v>
      </c>
      <c r="AT19" s="3">
        <f t="shared" si="7"/>
        <v>0.21052631578947367</v>
      </c>
      <c r="AU19" s="3">
        <f t="shared" si="7"/>
        <v>0.21052631578947367</v>
      </c>
      <c r="AV19" s="3">
        <f t="shared" si="7"/>
        <v>0.21052631578947367</v>
      </c>
      <c r="AW19" s="3">
        <f t="shared" si="7"/>
        <v>0.21052631578947367</v>
      </c>
      <c r="AX19" s="3">
        <f t="shared" si="7"/>
        <v>0.21052631578947367</v>
      </c>
      <c r="AY19" s="3">
        <f t="shared" si="7"/>
        <v>0.21052631578947367</v>
      </c>
      <c r="AZ19" s="3">
        <f t="shared" si="7"/>
        <v>0.21052631578947367</v>
      </c>
      <c r="BA19" s="3">
        <f t="shared" si="7"/>
        <v>0.21052631578947367</v>
      </c>
      <c r="BB19" s="3">
        <f t="shared" si="7"/>
        <v>0.21052631578947367</v>
      </c>
      <c r="BC19" s="3">
        <f t="shared" si="7"/>
        <v>0.21052631578947367</v>
      </c>
      <c r="BD19" s="3">
        <f t="shared" si="7"/>
        <v>0.21052631578947367</v>
      </c>
      <c r="BE19" s="3">
        <f t="shared" si="7"/>
        <v>0.21052631578947367</v>
      </c>
      <c r="BF19" s="3">
        <f t="shared" si="7"/>
        <v>0.21052631578947367</v>
      </c>
      <c r="BG19" s="3">
        <f t="shared" si="7"/>
        <v>0.21052631578947367</v>
      </c>
      <c r="BH19" s="3">
        <f t="shared" si="7"/>
        <v>0.21052631578947367</v>
      </c>
      <c r="BI19" s="3">
        <f t="shared" si="7"/>
        <v>0.21052631578947367</v>
      </c>
      <c r="BJ19" s="3">
        <f t="shared" si="7"/>
        <v>0.21052631578947367</v>
      </c>
      <c r="BK19" s="3">
        <f t="shared" si="7"/>
        <v>0.21052631578947367</v>
      </c>
    </row>
    <row r="20" spans="1:63" x14ac:dyDescent="0.25">
      <c r="A20" s="2" t="s">
        <v>26</v>
      </c>
      <c r="B20" t="s">
        <v>3</v>
      </c>
      <c r="C20" s="3">
        <f t="shared" si="8"/>
        <v>0.24444444444444441</v>
      </c>
      <c r="D20" s="3">
        <f t="shared" si="8"/>
        <v>0.24444444444444441</v>
      </c>
      <c r="E20" s="3">
        <f t="shared" si="8"/>
        <v>0.24444444444444441</v>
      </c>
      <c r="F20" s="3">
        <f t="shared" si="8"/>
        <v>0.24444444444444441</v>
      </c>
      <c r="G20" s="3">
        <f t="shared" si="8"/>
        <v>0.24444444444444441</v>
      </c>
      <c r="H20" s="3">
        <f t="shared" si="8"/>
        <v>0.24444444444444441</v>
      </c>
      <c r="I20" s="3">
        <f t="shared" si="8"/>
        <v>0.24444444444444441</v>
      </c>
      <c r="J20" s="3">
        <f t="shared" si="8"/>
        <v>0.24444444444444441</v>
      </c>
      <c r="K20" s="3">
        <f t="shared" si="8"/>
        <v>0.24444444444444441</v>
      </c>
      <c r="L20" s="3">
        <f t="shared" si="8"/>
        <v>0.24444444444444441</v>
      </c>
      <c r="M20" s="3">
        <f t="shared" si="8"/>
        <v>0.24444444444444441</v>
      </c>
      <c r="N20" s="3">
        <f t="shared" si="8"/>
        <v>0.24444444444444441</v>
      </c>
      <c r="O20" s="3">
        <f t="shared" si="8"/>
        <v>0.24444444444444441</v>
      </c>
      <c r="P20" s="3">
        <f t="shared" si="8"/>
        <v>0.24444444444444441</v>
      </c>
      <c r="Q20" s="3">
        <f t="shared" si="8"/>
        <v>0.24444444444444441</v>
      </c>
      <c r="R20" s="3">
        <f t="shared" si="6"/>
        <v>0.24444444444444441</v>
      </c>
      <c r="S20" s="3">
        <f t="shared" si="6"/>
        <v>0.24444444444444441</v>
      </c>
      <c r="T20" s="3">
        <f t="shared" si="6"/>
        <v>0.24444444444444441</v>
      </c>
      <c r="U20" s="3">
        <f t="shared" si="6"/>
        <v>0.24444444444444441</v>
      </c>
      <c r="V20" s="3">
        <f t="shared" si="6"/>
        <v>0.24444444444444441</v>
      </c>
      <c r="W20" s="3">
        <f t="shared" si="6"/>
        <v>0.24444444444444441</v>
      </c>
      <c r="X20" s="3">
        <f t="shared" si="6"/>
        <v>0.24444444444444441</v>
      </c>
      <c r="Y20" s="3">
        <f t="shared" si="6"/>
        <v>0.24444444444444441</v>
      </c>
      <c r="Z20" s="3">
        <f t="shared" si="6"/>
        <v>0.24444444444444441</v>
      </c>
      <c r="AA20" s="3">
        <f t="shared" si="6"/>
        <v>0.24444444444444441</v>
      </c>
      <c r="AB20" s="9">
        <f>VLOOKUP($A20,Table2[[#All],[Country ]:[Checksumtotal non-res % ]],MATCH("share of retail-trade",'_non-residential floorarea calc'!$A$3:$T$3,0),FALSE)</f>
        <v>0.24444444444444441</v>
      </c>
      <c r="AC20" s="3">
        <f t="shared" si="3"/>
        <v>0.24444444444444441</v>
      </c>
      <c r="AD20" s="3">
        <f t="shared" si="7"/>
        <v>0.24444444444444441</v>
      </c>
      <c r="AE20" s="3">
        <f t="shared" si="7"/>
        <v>0.24444444444444441</v>
      </c>
      <c r="AF20" s="3">
        <f t="shared" si="7"/>
        <v>0.24444444444444441</v>
      </c>
      <c r="AG20" s="3">
        <f t="shared" si="7"/>
        <v>0.24444444444444441</v>
      </c>
      <c r="AH20" s="3">
        <f t="shared" si="7"/>
        <v>0.24444444444444441</v>
      </c>
      <c r="AI20" s="3">
        <f t="shared" si="7"/>
        <v>0.24444444444444441</v>
      </c>
      <c r="AJ20" s="3">
        <f t="shared" si="7"/>
        <v>0.24444444444444441</v>
      </c>
      <c r="AK20" s="3">
        <f t="shared" si="7"/>
        <v>0.24444444444444441</v>
      </c>
      <c r="AL20" s="3">
        <f t="shared" si="7"/>
        <v>0.24444444444444441</v>
      </c>
      <c r="AM20" s="3">
        <f t="shared" si="7"/>
        <v>0.24444444444444441</v>
      </c>
      <c r="AN20" s="3">
        <f t="shared" si="7"/>
        <v>0.24444444444444441</v>
      </c>
      <c r="AO20" s="3">
        <f t="shared" si="7"/>
        <v>0.24444444444444441</v>
      </c>
      <c r="AP20" s="3">
        <f t="shared" si="7"/>
        <v>0.24444444444444441</v>
      </c>
      <c r="AQ20" s="3">
        <f t="shared" si="7"/>
        <v>0.24444444444444441</v>
      </c>
      <c r="AR20" s="3">
        <f t="shared" si="7"/>
        <v>0.24444444444444441</v>
      </c>
      <c r="AS20" s="3">
        <f t="shared" si="7"/>
        <v>0.24444444444444441</v>
      </c>
      <c r="AT20" s="3">
        <f t="shared" si="7"/>
        <v>0.24444444444444441</v>
      </c>
      <c r="AU20" s="3">
        <f t="shared" si="7"/>
        <v>0.24444444444444441</v>
      </c>
      <c r="AV20" s="3">
        <f t="shared" si="7"/>
        <v>0.24444444444444441</v>
      </c>
      <c r="AW20" s="3">
        <f t="shared" si="7"/>
        <v>0.24444444444444441</v>
      </c>
      <c r="AX20" s="3">
        <f t="shared" si="7"/>
        <v>0.24444444444444441</v>
      </c>
      <c r="AY20" s="3">
        <f t="shared" si="7"/>
        <v>0.24444444444444441</v>
      </c>
      <c r="AZ20" s="3">
        <f t="shared" si="7"/>
        <v>0.24444444444444441</v>
      </c>
      <c r="BA20" s="3">
        <f t="shared" si="7"/>
        <v>0.24444444444444441</v>
      </c>
      <c r="BB20" s="3">
        <f t="shared" si="7"/>
        <v>0.24444444444444441</v>
      </c>
      <c r="BC20" s="3">
        <f t="shared" si="7"/>
        <v>0.24444444444444441</v>
      </c>
      <c r="BD20" s="3">
        <f t="shared" si="7"/>
        <v>0.24444444444444441</v>
      </c>
      <c r="BE20" s="3">
        <f t="shared" si="7"/>
        <v>0.24444444444444441</v>
      </c>
      <c r="BF20" s="3">
        <f t="shared" si="7"/>
        <v>0.24444444444444441</v>
      </c>
      <c r="BG20" s="3">
        <f t="shared" si="7"/>
        <v>0.24444444444444441</v>
      </c>
      <c r="BH20" s="3">
        <f t="shared" si="7"/>
        <v>0.24444444444444441</v>
      </c>
      <c r="BI20" s="3">
        <f t="shared" si="7"/>
        <v>0.24444444444444441</v>
      </c>
      <c r="BJ20" s="3">
        <f t="shared" si="7"/>
        <v>0.24444444444444441</v>
      </c>
      <c r="BK20" s="3">
        <f t="shared" si="7"/>
        <v>0.24444444444444441</v>
      </c>
    </row>
    <row r="21" spans="1:63" x14ac:dyDescent="0.25">
      <c r="A21" s="2" t="s">
        <v>6</v>
      </c>
      <c r="B21" t="s">
        <v>3</v>
      </c>
      <c r="C21" s="3">
        <f t="shared" si="8"/>
        <v>8.5624294505334458E-2</v>
      </c>
      <c r="D21" s="3">
        <f t="shared" si="8"/>
        <v>8.5624294505334458E-2</v>
      </c>
      <c r="E21" s="3">
        <f t="shared" si="8"/>
        <v>8.5624294505334458E-2</v>
      </c>
      <c r="F21" s="3">
        <f t="shared" si="8"/>
        <v>8.5624294505334458E-2</v>
      </c>
      <c r="G21" s="3">
        <f t="shared" si="8"/>
        <v>8.5624294505334458E-2</v>
      </c>
      <c r="H21" s="3">
        <f t="shared" si="8"/>
        <v>8.5624294505334458E-2</v>
      </c>
      <c r="I21" s="3">
        <f t="shared" si="8"/>
        <v>8.5624294505334458E-2</v>
      </c>
      <c r="J21" s="3">
        <f t="shared" si="8"/>
        <v>8.5624294505334458E-2</v>
      </c>
      <c r="K21" s="3">
        <f t="shared" si="8"/>
        <v>8.5624294505334458E-2</v>
      </c>
      <c r="L21" s="3">
        <f t="shared" si="8"/>
        <v>8.5624294505334458E-2</v>
      </c>
      <c r="M21" s="3">
        <f t="shared" si="8"/>
        <v>8.5624294505334458E-2</v>
      </c>
      <c r="N21" s="3">
        <f t="shared" si="8"/>
        <v>8.5624294505334458E-2</v>
      </c>
      <c r="O21" s="3">
        <f t="shared" si="8"/>
        <v>8.5624294505334458E-2</v>
      </c>
      <c r="P21" s="3">
        <f t="shared" si="8"/>
        <v>8.5624294505334458E-2</v>
      </c>
      <c r="Q21" s="3">
        <f t="shared" si="8"/>
        <v>8.5624294505334458E-2</v>
      </c>
      <c r="R21" s="3">
        <f t="shared" si="6"/>
        <v>8.5624294505334458E-2</v>
      </c>
      <c r="S21" s="3">
        <f t="shared" si="6"/>
        <v>8.5624294505334458E-2</v>
      </c>
      <c r="T21" s="3">
        <f t="shared" si="6"/>
        <v>8.5624294505334458E-2</v>
      </c>
      <c r="U21" s="3">
        <f t="shared" si="6"/>
        <v>8.5624294505334458E-2</v>
      </c>
      <c r="V21" s="3">
        <f t="shared" si="6"/>
        <v>8.5624294505334458E-2</v>
      </c>
      <c r="W21" s="3">
        <f t="shared" si="6"/>
        <v>8.5624294505334458E-2</v>
      </c>
      <c r="X21" s="3">
        <f t="shared" si="6"/>
        <v>8.5624294505334458E-2</v>
      </c>
      <c r="Y21" s="3">
        <f t="shared" si="6"/>
        <v>8.5624294505334458E-2</v>
      </c>
      <c r="Z21" s="3">
        <f t="shared" si="6"/>
        <v>8.5624294505334458E-2</v>
      </c>
      <c r="AA21" s="3">
        <f t="shared" si="6"/>
        <v>8.5624294505334458E-2</v>
      </c>
      <c r="AB21" s="9">
        <f>VLOOKUP($A21,Table2[[#All],[Country ]:[Checksumtotal non-res % ]],MATCH("share of retail-trade",'_non-residential floorarea calc'!$A$3:$T$3,0),FALSE)</f>
        <v>8.5624294505334458E-2</v>
      </c>
      <c r="AC21" s="3">
        <f t="shared" si="3"/>
        <v>8.5624294505334458E-2</v>
      </c>
      <c r="AD21" s="3">
        <f t="shared" si="7"/>
        <v>8.5624294505334458E-2</v>
      </c>
      <c r="AE21" s="3">
        <f t="shared" si="7"/>
        <v>8.5624294505334458E-2</v>
      </c>
      <c r="AF21" s="3">
        <f t="shared" si="7"/>
        <v>8.5624294505334458E-2</v>
      </c>
      <c r="AG21" s="3">
        <f t="shared" si="7"/>
        <v>8.5624294505334458E-2</v>
      </c>
      <c r="AH21" s="3">
        <f t="shared" si="7"/>
        <v>8.5624294505334458E-2</v>
      </c>
      <c r="AI21" s="3">
        <f t="shared" si="7"/>
        <v>8.5624294505334458E-2</v>
      </c>
      <c r="AJ21" s="3">
        <f t="shared" si="7"/>
        <v>8.5624294505334458E-2</v>
      </c>
      <c r="AK21" s="3">
        <f t="shared" si="7"/>
        <v>8.5624294505334458E-2</v>
      </c>
      <c r="AL21" s="3">
        <f t="shared" si="7"/>
        <v>8.5624294505334458E-2</v>
      </c>
      <c r="AM21" s="3">
        <f t="shared" si="7"/>
        <v>8.5624294505334458E-2</v>
      </c>
      <c r="AN21" s="3">
        <f t="shared" si="7"/>
        <v>8.5624294505334458E-2</v>
      </c>
      <c r="AO21" s="3">
        <f t="shared" si="7"/>
        <v>8.5624294505334458E-2</v>
      </c>
      <c r="AP21" s="3">
        <f t="shared" si="7"/>
        <v>8.5624294505334458E-2</v>
      </c>
      <c r="AQ21" s="3">
        <f t="shared" si="7"/>
        <v>8.5624294505334458E-2</v>
      </c>
      <c r="AR21" s="3">
        <f t="shared" si="7"/>
        <v>8.5624294505334458E-2</v>
      </c>
      <c r="AS21" s="3">
        <f t="shared" si="7"/>
        <v>8.5624294505334458E-2</v>
      </c>
      <c r="AT21" s="3">
        <f t="shared" si="7"/>
        <v>8.5624294505334458E-2</v>
      </c>
      <c r="AU21" s="3">
        <f t="shared" si="7"/>
        <v>8.5624294505334458E-2</v>
      </c>
      <c r="AV21" s="3">
        <f t="shared" si="7"/>
        <v>8.5624294505334458E-2</v>
      </c>
      <c r="AW21" s="3">
        <f t="shared" si="7"/>
        <v>8.5624294505334458E-2</v>
      </c>
      <c r="AX21" s="3">
        <f t="shared" si="7"/>
        <v>8.5624294505334458E-2</v>
      </c>
      <c r="AY21" s="3">
        <f t="shared" si="7"/>
        <v>8.5624294505334458E-2</v>
      </c>
      <c r="AZ21" s="3">
        <f t="shared" si="7"/>
        <v>8.5624294505334458E-2</v>
      </c>
      <c r="BA21" s="3">
        <f t="shared" si="7"/>
        <v>8.5624294505334458E-2</v>
      </c>
      <c r="BB21" s="3">
        <f t="shared" si="7"/>
        <v>8.5624294505334458E-2</v>
      </c>
      <c r="BC21" s="3">
        <f t="shared" si="7"/>
        <v>8.5624294505334458E-2</v>
      </c>
      <c r="BD21" s="3">
        <f t="shared" si="7"/>
        <v>8.5624294505334458E-2</v>
      </c>
      <c r="BE21" s="3">
        <f t="shared" si="7"/>
        <v>8.5624294505334458E-2</v>
      </c>
      <c r="BF21" s="3">
        <f t="shared" si="7"/>
        <v>8.5624294505334458E-2</v>
      </c>
      <c r="BG21" s="3">
        <f t="shared" si="7"/>
        <v>8.5624294505334458E-2</v>
      </c>
      <c r="BH21" s="3">
        <f t="shared" si="7"/>
        <v>8.5624294505334458E-2</v>
      </c>
      <c r="BI21" s="3">
        <f t="shared" si="7"/>
        <v>8.5624294505334458E-2</v>
      </c>
      <c r="BJ21" s="3">
        <f t="shared" si="7"/>
        <v>8.5624294505334458E-2</v>
      </c>
      <c r="BK21" s="3">
        <f t="shared" si="7"/>
        <v>8.5624294505334458E-2</v>
      </c>
    </row>
    <row r="22" spans="1:63" x14ac:dyDescent="0.25">
      <c r="A22" s="2" t="s">
        <v>12</v>
      </c>
      <c r="B22" t="s">
        <v>3</v>
      </c>
      <c r="C22" s="3">
        <f t="shared" si="8"/>
        <v>2.8566273755111858E-2</v>
      </c>
      <c r="D22" s="3">
        <f t="shared" si="8"/>
        <v>2.8566273755111858E-2</v>
      </c>
      <c r="E22" s="3">
        <f t="shared" si="8"/>
        <v>2.8566273755111858E-2</v>
      </c>
      <c r="F22" s="3">
        <f t="shared" si="8"/>
        <v>2.8566273755111858E-2</v>
      </c>
      <c r="G22" s="3">
        <f t="shared" si="8"/>
        <v>2.8566273755111858E-2</v>
      </c>
      <c r="H22" s="3">
        <f t="shared" si="8"/>
        <v>2.8566273755111858E-2</v>
      </c>
      <c r="I22" s="3">
        <f t="shared" si="8"/>
        <v>2.8566273755111858E-2</v>
      </c>
      <c r="J22" s="3">
        <f t="shared" si="8"/>
        <v>2.8566273755111858E-2</v>
      </c>
      <c r="K22" s="3">
        <f t="shared" si="8"/>
        <v>2.8566273755111858E-2</v>
      </c>
      <c r="L22" s="3">
        <f t="shared" si="8"/>
        <v>2.8566273755111858E-2</v>
      </c>
      <c r="M22" s="3">
        <f t="shared" si="8"/>
        <v>2.8566273755111858E-2</v>
      </c>
      <c r="N22" s="3">
        <f t="shared" si="8"/>
        <v>2.8566273755111858E-2</v>
      </c>
      <c r="O22" s="3">
        <f t="shared" si="8"/>
        <v>2.8566273755111858E-2</v>
      </c>
      <c r="P22" s="3">
        <f t="shared" si="8"/>
        <v>2.8566273755111858E-2</v>
      </c>
      <c r="Q22" s="3">
        <f t="shared" si="8"/>
        <v>2.8566273755111858E-2</v>
      </c>
      <c r="R22" s="3">
        <f t="shared" si="6"/>
        <v>2.8566273755111858E-2</v>
      </c>
      <c r="S22" s="3">
        <f t="shared" si="6"/>
        <v>2.8566273755111858E-2</v>
      </c>
      <c r="T22" s="3">
        <f t="shared" si="6"/>
        <v>2.8566273755111858E-2</v>
      </c>
      <c r="U22" s="3">
        <f t="shared" si="6"/>
        <v>2.8566273755111858E-2</v>
      </c>
      <c r="V22" s="3">
        <f t="shared" si="6"/>
        <v>2.8566273755111858E-2</v>
      </c>
      <c r="W22" s="3">
        <f t="shared" si="6"/>
        <v>2.8566273755111858E-2</v>
      </c>
      <c r="X22" s="3">
        <f t="shared" si="6"/>
        <v>2.8566273755111858E-2</v>
      </c>
      <c r="Y22" s="3">
        <f t="shared" si="6"/>
        <v>2.8566273755111858E-2</v>
      </c>
      <c r="Z22" s="3">
        <f t="shared" si="6"/>
        <v>2.8566273755111858E-2</v>
      </c>
      <c r="AA22" s="3">
        <f t="shared" si="6"/>
        <v>2.8566273755111858E-2</v>
      </c>
      <c r="AB22" s="9">
        <f>VLOOKUP($A22,Table2[[#All],[Country ]:[Checksumtotal non-res % ]],MATCH("share of retail-trade",'_non-residential floorarea calc'!$A$3:$T$3,0),FALSE)</f>
        <v>2.8566273755111858E-2</v>
      </c>
      <c r="AC22" s="3">
        <f t="shared" si="3"/>
        <v>2.8566273755111858E-2</v>
      </c>
      <c r="AD22" s="3">
        <f t="shared" si="7"/>
        <v>2.8566273755111858E-2</v>
      </c>
      <c r="AE22" s="3">
        <f t="shared" si="7"/>
        <v>2.8566273755111858E-2</v>
      </c>
      <c r="AF22" s="3">
        <f t="shared" si="7"/>
        <v>2.8566273755111858E-2</v>
      </c>
      <c r="AG22" s="3">
        <f t="shared" si="7"/>
        <v>2.8566273755111858E-2</v>
      </c>
      <c r="AH22" s="3">
        <f t="shared" si="7"/>
        <v>2.8566273755111858E-2</v>
      </c>
      <c r="AI22" s="3">
        <f t="shared" si="7"/>
        <v>2.8566273755111858E-2</v>
      </c>
      <c r="AJ22" s="3">
        <f t="shared" si="7"/>
        <v>2.8566273755111858E-2</v>
      </c>
      <c r="AK22" s="3">
        <f t="shared" si="7"/>
        <v>2.8566273755111858E-2</v>
      </c>
      <c r="AL22" s="3">
        <f t="shared" si="7"/>
        <v>2.8566273755111858E-2</v>
      </c>
      <c r="AM22" s="3">
        <f t="shared" si="7"/>
        <v>2.8566273755111858E-2</v>
      </c>
      <c r="AN22" s="3">
        <f t="shared" si="7"/>
        <v>2.8566273755111858E-2</v>
      </c>
      <c r="AO22" s="3">
        <f t="shared" si="7"/>
        <v>2.8566273755111858E-2</v>
      </c>
      <c r="AP22" s="3">
        <f t="shared" si="7"/>
        <v>2.8566273755111858E-2</v>
      </c>
      <c r="AQ22" s="3">
        <f t="shared" si="7"/>
        <v>2.8566273755111858E-2</v>
      </c>
      <c r="AR22" s="3">
        <f t="shared" si="7"/>
        <v>2.8566273755111858E-2</v>
      </c>
      <c r="AS22" s="3">
        <f t="shared" si="7"/>
        <v>2.8566273755111858E-2</v>
      </c>
      <c r="AT22" s="3">
        <f t="shared" si="7"/>
        <v>2.8566273755111858E-2</v>
      </c>
      <c r="AU22" s="3">
        <f t="shared" si="7"/>
        <v>2.8566273755111858E-2</v>
      </c>
      <c r="AV22" s="3">
        <f t="shared" si="7"/>
        <v>2.8566273755111858E-2</v>
      </c>
      <c r="AW22" s="3">
        <f t="shared" si="7"/>
        <v>2.8566273755111858E-2</v>
      </c>
      <c r="AX22" s="3">
        <f t="shared" si="7"/>
        <v>2.8566273755111858E-2</v>
      </c>
      <c r="AY22" s="3">
        <f t="shared" si="7"/>
        <v>2.8566273755111858E-2</v>
      </c>
      <c r="AZ22" s="3">
        <f t="shared" si="7"/>
        <v>2.8566273755111858E-2</v>
      </c>
      <c r="BA22" s="3">
        <f t="shared" si="7"/>
        <v>2.8566273755111858E-2</v>
      </c>
      <c r="BB22" s="3">
        <f t="shared" si="7"/>
        <v>2.8566273755111858E-2</v>
      </c>
      <c r="BC22" s="3">
        <f t="shared" si="7"/>
        <v>2.8566273755111858E-2</v>
      </c>
      <c r="BD22" s="3">
        <f t="shared" si="7"/>
        <v>2.8566273755111858E-2</v>
      </c>
      <c r="BE22" s="3">
        <f t="shared" si="7"/>
        <v>2.8566273755111858E-2</v>
      </c>
      <c r="BF22" s="3">
        <f t="shared" si="7"/>
        <v>2.8566273755111858E-2</v>
      </c>
      <c r="BG22" s="3">
        <f t="shared" si="7"/>
        <v>2.8566273755111858E-2</v>
      </c>
      <c r="BH22" s="3">
        <f t="shared" si="7"/>
        <v>2.8566273755111858E-2</v>
      </c>
      <c r="BI22" s="3">
        <f t="shared" si="7"/>
        <v>2.8566273755111858E-2</v>
      </c>
      <c r="BJ22" s="3">
        <f t="shared" si="7"/>
        <v>2.8566273755111858E-2</v>
      </c>
      <c r="BK22" s="3">
        <f t="shared" si="7"/>
        <v>2.8566273755111858E-2</v>
      </c>
    </row>
    <row r="23" spans="1:63" x14ac:dyDescent="0.25">
      <c r="A23" s="2" t="s">
        <v>14</v>
      </c>
      <c r="B23" t="s">
        <v>3</v>
      </c>
      <c r="C23" s="3">
        <f t="shared" si="8"/>
        <v>0.1350626974250981</v>
      </c>
      <c r="D23" s="3">
        <f t="shared" si="8"/>
        <v>0.1350626974250981</v>
      </c>
      <c r="E23" s="3">
        <f t="shared" si="8"/>
        <v>0.1350626974250981</v>
      </c>
      <c r="F23" s="3">
        <f t="shared" si="8"/>
        <v>0.1350626974250981</v>
      </c>
      <c r="G23" s="3">
        <f t="shared" si="8"/>
        <v>0.1350626974250981</v>
      </c>
      <c r="H23" s="3">
        <f t="shared" si="8"/>
        <v>0.1350626974250981</v>
      </c>
      <c r="I23" s="3">
        <f t="shared" si="8"/>
        <v>0.1350626974250981</v>
      </c>
      <c r="J23" s="3">
        <f t="shared" si="8"/>
        <v>0.1350626974250981</v>
      </c>
      <c r="K23" s="3">
        <f t="shared" si="8"/>
        <v>0.1350626974250981</v>
      </c>
      <c r="L23" s="3">
        <f t="shared" si="8"/>
        <v>0.1350626974250981</v>
      </c>
      <c r="M23" s="3">
        <f t="shared" si="8"/>
        <v>0.1350626974250981</v>
      </c>
      <c r="N23" s="3">
        <f t="shared" si="8"/>
        <v>0.1350626974250981</v>
      </c>
      <c r="O23" s="3">
        <f t="shared" si="8"/>
        <v>0.1350626974250981</v>
      </c>
      <c r="P23" s="3">
        <f t="shared" si="8"/>
        <v>0.1350626974250981</v>
      </c>
      <c r="Q23" s="3">
        <f t="shared" si="8"/>
        <v>0.1350626974250981</v>
      </c>
      <c r="R23" s="3">
        <f t="shared" si="6"/>
        <v>0.1350626974250981</v>
      </c>
      <c r="S23" s="3">
        <f t="shared" si="6"/>
        <v>0.1350626974250981</v>
      </c>
      <c r="T23" s="3">
        <f t="shared" si="6"/>
        <v>0.1350626974250981</v>
      </c>
      <c r="U23" s="3">
        <f t="shared" si="6"/>
        <v>0.1350626974250981</v>
      </c>
      <c r="V23" s="3">
        <f t="shared" si="6"/>
        <v>0.1350626974250981</v>
      </c>
      <c r="W23" s="3">
        <f t="shared" si="6"/>
        <v>0.1350626974250981</v>
      </c>
      <c r="X23" s="3">
        <f t="shared" si="6"/>
        <v>0.1350626974250981</v>
      </c>
      <c r="Y23" s="3">
        <f t="shared" si="6"/>
        <v>0.1350626974250981</v>
      </c>
      <c r="Z23" s="3">
        <f t="shared" si="6"/>
        <v>0.1350626974250981</v>
      </c>
      <c r="AA23" s="3">
        <f t="shared" si="6"/>
        <v>0.1350626974250981</v>
      </c>
      <c r="AB23" s="9">
        <f>VLOOKUP($A23,Table2[[#All],[Country ]:[Checksumtotal non-res % ]],MATCH("share of retail-trade",'_non-residential floorarea calc'!$A$3:$T$3,0),FALSE)</f>
        <v>0.1350626974250981</v>
      </c>
      <c r="AC23" s="3">
        <f t="shared" si="3"/>
        <v>0.1350626974250981</v>
      </c>
      <c r="AD23" s="3">
        <f t="shared" si="7"/>
        <v>0.1350626974250981</v>
      </c>
      <c r="AE23" s="3">
        <f t="shared" si="7"/>
        <v>0.1350626974250981</v>
      </c>
      <c r="AF23" s="3">
        <f t="shared" si="7"/>
        <v>0.1350626974250981</v>
      </c>
      <c r="AG23" s="3">
        <f t="shared" si="7"/>
        <v>0.1350626974250981</v>
      </c>
      <c r="AH23" s="3">
        <f t="shared" si="7"/>
        <v>0.1350626974250981</v>
      </c>
      <c r="AI23" s="3">
        <f t="shared" si="7"/>
        <v>0.1350626974250981</v>
      </c>
      <c r="AJ23" s="3">
        <f t="shared" si="7"/>
        <v>0.1350626974250981</v>
      </c>
      <c r="AK23" s="3">
        <f t="shared" si="7"/>
        <v>0.1350626974250981</v>
      </c>
      <c r="AL23" s="3">
        <f t="shared" si="7"/>
        <v>0.1350626974250981</v>
      </c>
      <c r="AM23" s="3">
        <f t="shared" si="7"/>
        <v>0.1350626974250981</v>
      </c>
      <c r="AN23" s="3">
        <f t="shared" si="7"/>
        <v>0.1350626974250981</v>
      </c>
      <c r="AO23" s="3">
        <f t="shared" si="7"/>
        <v>0.1350626974250981</v>
      </c>
      <c r="AP23" s="3">
        <f t="shared" si="7"/>
        <v>0.1350626974250981</v>
      </c>
      <c r="AQ23" s="3">
        <f t="shared" si="7"/>
        <v>0.1350626974250981</v>
      </c>
      <c r="AR23" s="3">
        <f t="shared" si="7"/>
        <v>0.1350626974250981</v>
      </c>
      <c r="AS23" s="3">
        <f t="shared" si="7"/>
        <v>0.1350626974250981</v>
      </c>
      <c r="AT23" s="3">
        <f t="shared" si="7"/>
        <v>0.1350626974250981</v>
      </c>
      <c r="AU23" s="3">
        <f t="shared" si="7"/>
        <v>0.1350626974250981</v>
      </c>
      <c r="AV23" s="3">
        <f t="shared" si="7"/>
        <v>0.1350626974250981</v>
      </c>
      <c r="AW23" s="3">
        <f t="shared" si="7"/>
        <v>0.1350626974250981</v>
      </c>
      <c r="AX23" s="3">
        <f t="shared" si="7"/>
        <v>0.1350626974250981</v>
      </c>
      <c r="AY23" s="3">
        <f t="shared" si="7"/>
        <v>0.1350626974250981</v>
      </c>
      <c r="AZ23" s="3">
        <f t="shared" si="7"/>
        <v>0.1350626974250981</v>
      </c>
      <c r="BA23" s="3">
        <f t="shared" si="7"/>
        <v>0.1350626974250981</v>
      </c>
      <c r="BB23" s="3">
        <f t="shared" si="7"/>
        <v>0.1350626974250981</v>
      </c>
      <c r="BC23" s="3">
        <f t="shared" si="7"/>
        <v>0.1350626974250981</v>
      </c>
      <c r="BD23" s="3">
        <f t="shared" si="7"/>
        <v>0.1350626974250981</v>
      </c>
      <c r="BE23" s="3">
        <f t="shared" si="7"/>
        <v>0.1350626974250981</v>
      </c>
      <c r="BF23" s="3">
        <f t="shared" si="7"/>
        <v>0.1350626974250981</v>
      </c>
      <c r="BG23" s="3">
        <f t="shared" si="7"/>
        <v>0.1350626974250981</v>
      </c>
      <c r="BH23" s="3">
        <f t="shared" si="7"/>
        <v>0.1350626974250981</v>
      </c>
      <c r="BI23" s="3">
        <f t="shared" si="7"/>
        <v>0.1350626974250981</v>
      </c>
      <c r="BJ23" s="3">
        <f t="shared" si="7"/>
        <v>0.1350626974250981</v>
      </c>
      <c r="BK23" s="3">
        <f t="shared" si="7"/>
        <v>0.1350626974250981</v>
      </c>
    </row>
    <row r="24" spans="1:63" x14ac:dyDescent="0.25">
      <c r="A24" s="2" t="s">
        <v>13</v>
      </c>
      <c r="B24" t="s">
        <v>3</v>
      </c>
      <c r="C24" s="3">
        <f t="shared" si="8"/>
        <v>9.6799999999999997E-2</v>
      </c>
      <c r="D24" s="3">
        <f t="shared" si="8"/>
        <v>9.6799999999999997E-2</v>
      </c>
      <c r="E24" s="3">
        <f t="shared" si="8"/>
        <v>9.6799999999999997E-2</v>
      </c>
      <c r="F24" s="3">
        <f t="shared" si="8"/>
        <v>9.6799999999999997E-2</v>
      </c>
      <c r="G24" s="3">
        <f t="shared" si="8"/>
        <v>9.6799999999999997E-2</v>
      </c>
      <c r="H24" s="3">
        <f t="shared" si="8"/>
        <v>9.6799999999999997E-2</v>
      </c>
      <c r="I24" s="3">
        <f t="shared" si="8"/>
        <v>9.6799999999999997E-2</v>
      </c>
      <c r="J24" s="3">
        <f t="shared" si="8"/>
        <v>9.6799999999999997E-2</v>
      </c>
      <c r="K24" s="3">
        <f t="shared" si="8"/>
        <v>9.6799999999999997E-2</v>
      </c>
      <c r="L24" s="3">
        <f t="shared" si="8"/>
        <v>9.6799999999999997E-2</v>
      </c>
      <c r="M24" s="3">
        <f t="shared" si="8"/>
        <v>9.6799999999999997E-2</v>
      </c>
      <c r="N24" s="3">
        <f t="shared" si="8"/>
        <v>9.6799999999999997E-2</v>
      </c>
      <c r="O24" s="3">
        <f t="shared" si="8"/>
        <v>9.6799999999999997E-2</v>
      </c>
      <c r="P24" s="3">
        <f t="shared" si="8"/>
        <v>9.6799999999999997E-2</v>
      </c>
      <c r="Q24" s="3">
        <f t="shared" si="8"/>
        <v>9.6799999999999997E-2</v>
      </c>
      <c r="R24" s="3">
        <f t="shared" si="6"/>
        <v>9.6799999999999997E-2</v>
      </c>
      <c r="S24" s="3">
        <f t="shared" si="6"/>
        <v>9.6799999999999997E-2</v>
      </c>
      <c r="T24" s="3">
        <f t="shared" si="6"/>
        <v>9.6799999999999997E-2</v>
      </c>
      <c r="U24" s="3">
        <f t="shared" si="6"/>
        <v>9.6799999999999997E-2</v>
      </c>
      <c r="V24" s="3">
        <f t="shared" si="6"/>
        <v>9.6799999999999997E-2</v>
      </c>
      <c r="W24" s="3">
        <f t="shared" si="6"/>
        <v>9.6799999999999997E-2</v>
      </c>
      <c r="X24" s="3">
        <f t="shared" si="6"/>
        <v>9.6799999999999997E-2</v>
      </c>
      <c r="Y24" s="3">
        <f t="shared" si="6"/>
        <v>9.6799999999999997E-2</v>
      </c>
      <c r="Z24" s="3">
        <f t="shared" si="6"/>
        <v>9.6799999999999997E-2</v>
      </c>
      <c r="AA24" s="3">
        <f t="shared" si="6"/>
        <v>9.6799999999999997E-2</v>
      </c>
      <c r="AB24" s="9">
        <f>VLOOKUP($A24,Table2[[#All],[Country ]:[Checksumtotal non-res % ]],MATCH("share of retail-trade",'_non-residential floorarea calc'!$A$3:$T$3,0),FALSE)</f>
        <v>9.6799999999999997E-2</v>
      </c>
      <c r="AC24" s="3">
        <f t="shared" si="3"/>
        <v>9.6799999999999997E-2</v>
      </c>
      <c r="AD24" s="3">
        <f t="shared" si="7"/>
        <v>9.6799999999999997E-2</v>
      </c>
      <c r="AE24" s="3">
        <f t="shared" si="7"/>
        <v>9.6799999999999997E-2</v>
      </c>
      <c r="AF24" s="3">
        <f t="shared" si="7"/>
        <v>9.6799999999999997E-2</v>
      </c>
      <c r="AG24" s="3">
        <f t="shared" si="7"/>
        <v>9.6799999999999997E-2</v>
      </c>
      <c r="AH24" s="3">
        <f t="shared" si="7"/>
        <v>9.6799999999999997E-2</v>
      </c>
      <c r="AI24" s="3">
        <f t="shared" si="7"/>
        <v>9.6799999999999997E-2</v>
      </c>
      <c r="AJ24" s="3">
        <f t="shared" si="7"/>
        <v>9.6799999999999997E-2</v>
      </c>
      <c r="AK24" s="3">
        <f t="shared" si="7"/>
        <v>9.6799999999999997E-2</v>
      </c>
      <c r="AL24" s="3">
        <f t="shared" si="7"/>
        <v>9.6799999999999997E-2</v>
      </c>
      <c r="AM24" s="3">
        <f t="shared" si="7"/>
        <v>9.6799999999999997E-2</v>
      </c>
      <c r="AN24" s="3">
        <f t="shared" si="7"/>
        <v>9.6799999999999997E-2</v>
      </c>
      <c r="AO24" s="3">
        <f t="shared" si="7"/>
        <v>9.6799999999999997E-2</v>
      </c>
      <c r="AP24" s="3">
        <f t="shared" si="7"/>
        <v>9.6799999999999997E-2</v>
      </c>
      <c r="AQ24" s="3">
        <f t="shared" si="7"/>
        <v>9.6799999999999997E-2</v>
      </c>
      <c r="AR24" s="3">
        <f t="shared" si="7"/>
        <v>9.6799999999999997E-2</v>
      </c>
      <c r="AS24" s="3">
        <f t="shared" si="7"/>
        <v>9.6799999999999997E-2</v>
      </c>
      <c r="AT24" s="3">
        <f t="shared" si="7"/>
        <v>9.6799999999999997E-2</v>
      </c>
      <c r="AU24" s="3">
        <f t="shared" si="7"/>
        <v>9.6799999999999997E-2</v>
      </c>
      <c r="AV24" s="3">
        <f t="shared" si="7"/>
        <v>9.6799999999999997E-2</v>
      </c>
      <c r="AW24" s="3">
        <f t="shared" si="7"/>
        <v>9.6799999999999997E-2</v>
      </c>
      <c r="AX24" s="3">
        <f t="shared" si="7"/>
        <v>9.6799999999999997E-2</v>
      </c>
      <c r="AY24" s="3">
        <f t="shared" si="7"/>
        <v>9.6799999999999997E-2</v>
      </c>
      <c r="AZ24" s="3">
        <f t="shared" si="7"/>
        <v>9.6799999999999997E-2</v>
      </c>
      <c r="BA24" s="3">
        <f t="shared" si="7"/>
        <v>9.6799999999999997E-2</v>
      </c>
      <c r="BB24" s="3">
        <f t="shared" si="7"/>
        <v>9.6799999999999997E-2</v>
      </c>
      <c r="BC24" s="3">
        <f t="shared" si="7"/>
        <v>9.6799999999999997E-2</v>
      </c>
      <c r="BD24" s="3">
        <f t="shared" si="7"/>
        <v>9.6799999999999997E-2</v>
      </c>
      <c r="BE24" s="3">
        <f t="shared" si="7"/>
        <v>9.6799999999999997E-2</v>
      </c>
      <c r="BF24" s="3">
        <f t="shared" si="7"/>
        <v>9.6799999999999997E-2</v>
      </c>
      <c r="BG24" s="3">
        <f t="shared" si="7"/>
        <v>9.6799999999999997E-2</v>
      </c>
      <c r="BH24" s="3">
        <f t="shared" si="7"/>
        <v>9.6799999999999997E-2</v>
      </c>
      <c r="BI24" s="3">
        <f t="shared" si="7"/>
        <v>9.6799999999999997E-2</v>
      </c>
      <c r="BJ24" s="3">
        <f t="shared" ref="AD24:BK30" si="9">$AB24</f>
        <v>9.6799999999999997E-2</v>
      </c>
      <c r="BK24" s="3">
        <f t="shared" si="9"/>
        <v>9.6799999999999997E-2</v>
      </c>
    </row>
    <row r="25" spans="1:63" x14ac:dyDescent="0.25">
      <c r="A25" s="2" t="s">
        <v>18</v>
      </c>
      <c r="B25" t="s">
        <v>3</v>
      </c>
      <c r="C25" s="3">
        <f t="shared" si="8"/>
        <v>0.11836694732719796</v>
      </c>
      <c r="D25" s="3">
        <f t="shared" si="8"/>
        <v>0.11836694732719796</v>
      </c>
      <c r="E25" s="3">
        <f t="shared" si="8"/>
        <v>0.11836694732719796</v>
      </c>
      <c r="F25" s="3">
        <f t="shared" si="8"/>
        <v>0.11836694732719796</v>
      </c>
      <c r="G25" s="3">
        <f t="shared" si="8"/>
        <v>0.11836694732719796</v>
      </c>
      <c r="H25" s="3">
        <f t="shared" si="8"/>
        <v>0.11836694732719796</v>
      </c>
      <c r="I25" s="3">
        <f t="shared" si="8"/>
        <v>0.11836694732719796</v>
      </c>
      <c r="J25" s="3">
        <f t="shared" si="8"/>
        <v>0.11836694732719796</v>
      </c>
      <c r="K25" s="3">
        <f t="shared" si="8"/>
        <v>0.11836694732719796</v>
      </c>
      <c r="L25" s="3">
        <f t="shared" si="8"/>
        <v>0.11836694732719796</v>
      </c>
      <c r="M25" s="3">
        <f t="shared" si="8"/>
        <v>0.11836694732719796</v>
      </c>
      <c r="N25" s="3">
        <f t="shared" si="8"/>
        <v>0.11836694732719796</v>
      </c>
      <c r="O25" s="3">
        <f t="shared" si="8"/>
        <v>0.11836694732719796</v>
      </c>
      <c r="P25" s="3">
        <f t="shared" si="8"/>
        <v>0.11836694732719796</v>
      </c>
      <c r="Q25" s="3">
        <f t="shared" si="8"/>
        <v>0.11836694732719796</v>
      </c>
      <c r="R25" s="3">
        <f t="shared" si="6"/>
        <v>0.11836694732719796</v>
      </c>
      <c r="S25" s="3">
        <f t="shared" si="6"/>
        <v>0.11836694732719796</v>
      </c>
      <c r="T25" s="3">
        <f t="shared" si="6"/>
        <v>0.11836694732719796</v>
      </c>
      <c r="U25" s="3">
        <f t="shared" si="6"/>
        <v>0.11836694732719796</v>
      </c>
      <c r="V25" s="3">
        <f t="shared" si="6"/>
        <v>0.11836694732719796</v>
      </c>
      <c r="W25" s="3">
        <f t="shared" si="6"/>
        <v>0.11836694732719796</v>
      </c>
      <c r="X25" s="3">
        <f t="shared" si="6"/>
        <v>0.11836694732719796</v>
      </c>
      <c r="Y25" s="3">
        <f t="shared" si="6"/>
        <v>0.11836694732719796</v>
      </c>
      <c r="Z25" s="3">
        <f t="shared" si="6"/>
        <v>0.11836694732719796</v>
      </c>
      <c r="AA25" s="3">
        <f t="shared" si="6"/>
        <v>0.11836694732719796</v>
      </c>
      <c r="AB25" s="9">
        <f>VLOOKUP($A25,Table2[[#All],[Country ]:[Checksumtotal non-res % ]],MATCH("share of retail-trade",'_non-residential floorarea calc'!$A$3:$T$3,0),FALSE)</f>
        <v>0.11836694732719796</v>
      </c>
      <c r="AC25" s="3">
        <f t="shared" si="3"/>
        <v>0.11836694732719796</v>
      </c>
      <c r="AD25" s="3">
        <f t="shared" si="9"/>
        <v>0.11836694732719796</v>
      </c>
      <c r="AE25" s="3">
        <f t="shared" si="9"/>
        <v>0.11836694732719796</v>
      </c>
      <c r="AF25" s="3">
        <f t="shared" si="9"/>
        <v>0.11836694732719796</v>
      </c>
      <c r="AG25" s="3">
        <f t="shared" si="9"/>
        <v>0.11836694732719796</v>
      </c>
      <c r="AH25" s="3">
        <f t="shared" si="9"/>
        <v>0.11836694732719796</v>
      </c>
      <c r="AI25" s="3">
        <f t="shared" si="9"/>
        <v>0.11836694732719796</v>
      </c>
      <c r="AJ25" s="3">
        <f t="shared" si="9"/>
        <v>0.11836694732719796</v>
      </c>
      <c r="AK25" s="3">
        <f t="shared" si="9"/>
        <v>0.11836694732719796</v>
      </c>
      <c r="AL25" s="3">
        <f t="shared" si="9"/>
        <v>0.11836694732719796</v>
      </c>
      <c r="AM25" s="3">
        <f t="shared" si="9"/>
        <v>0.11836694732719796</v>
      </c>
      <c r="AN25" s="3">
        <f t="shared" si="9"/>
        <v>0.11836694732719796</v>
      </c>
      <c r="AO25" s="3">
        <f t="shared" si="9"/>
        <v>0.11836694732719796</v>
      </c>
      <c r="AP25" s="3">
        <f t="shared" si="9"/>
        <v>0.11836694732719796</v>
      </c>
      <c r="AQ25" s="3">
        <f t="shared" si="9"/>
        <v>0.11836694732719796</v>
      </c>
      <c r="AR25" s="3">
        <f t="shared" si="9"/>
        <v>0.11836694732719796</v>
      </c>
      <c r="AS25" s="3">
        <f t="shared" si="9"/>
        <v>0.11836694732719796</v>
      </c>
      <c r="AT25" s="3">
        <f t="shared" si="9"/>
        <v>0.11836694732719796</v>
      </c>
      <c r="AU25" s="3">
        <f t="shared" si="9"/>
        <v>0.11836694732719796</v>
      </c>
      <c r="AV25" s="3">
        <f t="shared" si="9"/>
        <v>0.11836694732719796</v>
      </c>
      <c r="AW25" s="3">
        <f t="shared" si="9"/>
        <v>0.11836694732719796</v>
      </c>
      <c r="AX25" s="3">
        <f t="shared" si="9"/>
        <v>0.11836694732719796</v>
      </c>
      <c r="AY25" s="3">
        <f t="shared" si="9"/>
        <v>0.11836694732719796</v>
      </c>
      <c r="AZ25" s="3">
        <f t="shared" si="9"/>
        <v>0.11836694732719796</v>
      </c>
      <c r="BA25" s="3">
        <f t="shared" si="9"/>
        <v>0.11836694732719796</v>
      </c>
      <c r="BB25" s="3">
        <f t="shared" si="9"/>
        <v>0.11836694732719796</v>
      </c>
      <c r="BC25" s="3">
        <f t="shared" si="9"/>
        <v>0.11836694732719796</v>
      </c>
      <c r="BD25" s="3">
        <f t="shared" si="9"/>
        <v>0.11836694732719796</v>
      </c>
      <c r="BE25" s="3">
        <f t="shared" si="9"/>
        <v>0.11836694732719796</v>
      </c>
      <c r="BF25" s="3">
        <f t="shared" si="9"/>
        <v>0.11836694732719796</v>
      </c>
      <c r="BG25" s="3">
        <f t="shared" si="9"/>
        <v>0.11836694732719796</v>
      </c>
      <c r="BH25" s="3">
        <f t="shared" si="9"/>
        <v>0.11836694732719796</v>
      </c>
      <c r="BI25" s="3">
        <f t="shared" si="9"/>
        <v>0.11836694732719796</v>
      </c>
      <c r="BJ25" s="3">
        <f t="shared" si="9"/>
        <v>0.11836694732719796</v>
      </c>
      <c r="BK25" s="3">
        <f t="shared" si="9"/>
        <v>0.11836694732719796</v>
      </c>
    </row>
    <row r="26" spans="1:63" x14ac:dyDescent="0.25">
      <c r="A26" s="2" t="s">
        <v>8</v>
      </c>
      <c r="B26" t="s">
        <v>3</v>
      </c>
      <c r="C26" s="3">
        <f t="shared" si="8"/>
        <v>0.18937805730258558</v>
      </c>
      <c r="D26" s="3">
        <f t="shared" si="8"/>
        <v>0.18937805730258558</v>
      </c>
      <c r="E26" s="3">
        <f t="shared" si="8"/>
        <v>0.18937805730258558</v>
      </c>
      <c r="F26" s="3">
        <f t="shared" si="8"/>
        <v>0.18937805730258558</v>
      </c>
      <c r="G26" s="3">
        <f t="shared" si="8"/>
        <v>0.18937805730258558</v>
      </c>
      <c r="H26" s="3">
        <f t="shared" si="8"/>
        <v>0.18937805730258558</v>
      </c>
      <c r="I26" s="3">
        <f t="shared" si="8"/>
        <v>0.18937805730258558</v>
      </c>
      <c r="J26" s="3">
        <f t="shared" si="8"/>
        <v>0.18937805730258558</v>
      </c>
      <c r="K26" s="3">
        <f t="shared" si="8"/>
        <v>0.18937805730258558</v>
      </c>
      <c r="L26" s="3">
        <f t="shared" si="8"/>
        <v>0.18937805730258558</v>
      </c>
      <c r="M26" s="3">
        <f t="shared" si="8"/>
        <v>0.18937805730258558</v>
      </c>
      <c r="N26" s="3">
        <f t="shared" si="8"/>
        <v>0.18937805730258558</v>
      </c>
      <c r="O26" s="3">
        <f t="shared" si="8"/>
        <v>0.18937805730258558</v>
      </c>
      <c r="P26" s="3">
        <f t="shared" si="8"/>
        <v>0.18937805730258558</v>
      </c>
      <c r="Q26" s="3">
        <f t="shared" si="8"/>
        <v>0.18937805730258558</v>
      </c>
      <c r="R26" s="3">
        <f t="shared" si="6"/>
        <v>0.18937805730258558</v>
      </c>
      <c r="S26" s="3">
        <f t="shared" si="6"/>
        <v>0.18937805730258558</v>
      </c>
      <c r="T26" s="3">
        <f t="shared" si="6"/>
        <v>0.18937805730258558</v>
      </c>
      <c r="U26" s="3">
        <f t="shared" si="6"/>
        <v>0.18937805730258558</v>
      </c>
      <c r="V26" s="3">
        <f t="shared" si="6"/>
        <v>0.18937805730258558</v>
      </c>
      <c r="W26" s="3">
        <f t="shared" si="6"/>
        <v>0.18937805730258558</v>
      </c>
      <c r="X26" s="3">
        <f t="shared" si="6"/>
        <v>0.18937805730258558</v>
      </c>
      <c r="Y26" s="3">
        <f t="shared" si="6"/>
        <v>0.18937805730258558</v>
      </c>
      <c r="Z26" s="3">
        <f t="shared" si="6"/>
        <v>0.18937805730258558</v>
      </c>
      <c r="AA26" s="3">
        <f t="shared" si="6"/>
        <v>0.18937805730258558</v>
      </c>
      <c r="AB26" s="9">
        <f>VLOOKUP($A26,Table2[[#All],[Country ]:[Checksumtotal non-res % ]],MATCH("share of retail-trade",'_non-residential floorarea calc'!$A$3:$T$3,0),FALSE)</f>
        <v>0.18937805730258558</v>
      </c>
      <c r="AC26" s="3">
        <f t="shared" si="3"/>
        <v>0.18937805730258558</v>
      </c>
      <c r="AD26" s="3">
        <f t="shared" si="9"/>
        <v>0.18937805730258558</v>
      </c>
      <c r="AE26" s="3">
        <f t="shared" si="9"/>
        <v>0.18937805730258558</v>
      </c>
      <c r="AF26" s="3">
        <f t="shared" si="9"/>
        <v>0.18937805730258558</v>
      </c>
      <c r="AG26" s="3">
        <f t="shared" si="9"/>
        <v>0.18937805730258558</v>
      </c>
      <c r="AH26" s="3">
        <f t="shared" si="9"/>
        <v>0.18937805730258558</v>
      </c>
      <c r="AI26" s="3">
        <f t="shared" si="9"/>
        <v>0.18937805730258558</v>
      </c>
      <c r="AJ26" s="3">
        <f t="shared" si="9"/>
        <v>0.18937805730258558</v>
      </c>
      <c r="AK26" s="3">
        <f t="shared" si="9"/>
        <v>0.18937805730258558</v>
      </c>
      <c r="AL26" s="3">
        <f t="shared" si="9"/>
        <v>0.18937805730258558</v>
      </c>
      <c r="AM26" s="3">
        <f t="shared" si="9"/>
        <v>0.18937805730258558</v>
      </c>
      <c r="AN26" s="3">
        <f t="shared" si="9"/>
        <v>0.18937805730258558</v>
      </c>
      <c r="AO26" s="3">
        <f t="shared" si="9"/>
        <v>0.18937805730258558</v>
      </c>
      <c r="AP26" s="3">
        <f t="shared" si="9"/>
        <v>0.18937805730258558</v>
      </c>
      <c r="AQ26" s="3">
        <f t="shared" si="9"/>
        <v>0.18937805730258558</v>
      </c>
      <c r="AR26" s="3">
        <f t="shared" si="9"/>
        <v>0.18937805730258558</v>
      </c>
      <c r="AS26" s="3">
        <f t="shared" si="9"/>
        <v>0.18937805730258558</v>
      </c>
      <c r="AT26" s="3">
        <f t="shared" si="9"/>
        <v>0.18937805730258558</v>
      </c>
      <c r="AU26" s="3">
        <f t="shared" si="9"/>
        <v>0.18937805730258558</v>
      </c>
      <c r="AV26" s="3">
        <f t="shared" si="9"/>
        <v>0.18937805730258558</v>
      </c>
      <c r="AW26" s="3">
        <f t="shared" si="9"/>
        <v>0.18937805730258558</v>
      </c>
      <c r="AX26" s="3">
        <f t="shared" si="9"/>
        <v>0.18937805730258558</v>
      </c>
      <c r="AY26" s="3">
        <f t="shared" si="9"/>
        <v>0.18937805730258558</v>
      </c>
      <c r="AZ26" s="3">
        <f t="shared" si="9"/>
        <v>0.18937805730258558</v>
      </c>
      <c r="BA26" s="3">
        <f t="shared" si="9"/>
        <v>0.18937805730258558</v>
      </c>
      <c r="BB26" s="3">
        <f t="shared" si="9"/>
        <v>0.18937805730258558</v>
      </c>
      <c r="BC26" s="3">
        <f t="shared" si="9"/>
        <v>0.18937805730258558</v>
      </c>
      <c r="BD26" s="3">
        <f t="shared" si="9"/>
        <v>0.18937805730258558</v>
      </c>
      <c r="BE26" s="3">
        <f t="shared" si="9"/>
        <v>0.18937805730258558</v>
      </c>
      <c r="BF26" s="3">
        <f t="shared" si="9"/>
        <v>0.18937805730258558</v>
      </c>
      <c r="BG26" s="3">
        <f t="shared" si="9"/>
        <v>0.18937805730258558</v>
      </c>
      <c r="BH26" s="3">
        <f t="shared" si="9"/>
        <v>0.18937805730258558</v>
      </c>
      <c r="BI26" s="3">
        <f t="shared" si="9"/>
        <v>0.18937805730258558</v>
      </c>
      <c r="BJ26" s="3">
        <f t="shared" si="9"/>
        <v>0.18937805730258558</v>
      </c>
      <c r="BK26" s="3">
        <f t="shared" si="9"/>
        <v>0.18937805730258558</v>
      </c>
    </row>
    <row r="27" spans="1:63" x14ac:dyDescent="0.25">
      <c r="A27" s="2" t="s">
        <v>28</v>
      </c>
      <c r="B27" t="s">
        <v>3</v>
      </c>
      <c r="C27" s="3">
        <f t="shared" si="8"/>
        <v>0.30371664185087616</v>
      </c>
      <c r="D27" s="3">
        <f t="shared" si="8"/>
        <v>0.30371664185087616</v>
      </c>
      <c r="E27" s="3">
        <f t="shared" si="8"/>
        <v>0.30371664185087616</v>
      </c>
      <c r="F27" s="3">
        <f t="shared" si="8"/>
        <v>0.30371664185087616</v>
      </c>
      <c r="G27" s="3">
        <f t="shared" si="8"/>
        <v>0.30371664185087616</v>
      </c>
      <c r="H27" s="3">
        <f t="shared" si="8"/>
        <v>0.30371664185087616</v>
      </c>
      <c r="I27" s="3">
        <f t="shared" si="8"/>
        <v>0.30371664185087616</v>
      </c>
      <c r="J27" s="3">
        <f t="shared" si="8"/>
        <v>0.30371664185087616</v>
      </c>
      <c r="K27" s="3">
        <f t="shared" si="8"/>
        <v>0.30371664185087616</v>
      </c>
      <c r="L27" s="3">
        <f t="shared" si="8"/>
        <v>0.30371664185087616</v>
      </c>
      <c r="M27" s="3">
        <f t="shared" si="8"/>
        <v>0.30371664185087616</v>
      </c>
      <c r="N27" s="3">
        <f t="shared" si="8"/>
        <v>0.30371664185087616</v>
      </c>
      <c r="O27" s="3">
        <f t="shared" si="8"/>
        <v>0.30371664185087616</v>
      </c>
      <c r="P27" s="3">
        <f t="shared" si="8"/>
        <v>0.30371664185087616</v>
      </c>
      <c r="Q27" s="3">
        <f t="shared" si="8"/>
        <v>0.30371664185087616</v>
      </c>
      <c r="R27" s="3">
        <f t="shared" si="6"/>
        <v>0.30371664185087616</v>
      </c>
      <c r="S27" s="3">
        <f t="shared" si="6"/>
        <v>0.30371664185087616</v>
      </c>
      <c r="T27" s="3">
        <f t="shared" si="6"/>
        <v>0.30371664185087616</v>
      </c>
      <c r="U27" s="3">
        <f t="shared" si="6"/>
        <v>0.30371664185087616</v>
      </c>
      <c r="V27" s="3">
        <f t="shared" si="6"/>
        <v>0.30371664185087616</v>
      </c>
      <c r="W27" s="3">
        <f t="shared" si="6"/>
        <v>0.30371664185087616</v>
      </c>
      <c r="X27" s="3">
        <f t="shared" si="6"/>
        <v>0.30371664185087616</v>
      </c>
      <c r="Y27" s="3">
        <f t="shared" si="6"/>
        <v>0.30371664185087616</v>
      </c>
      <c r="Z27" s="3">
        <f t="shared" si="6"/>
        <v>0.30371664185087616</v>
      </c>
      <c r="AA27" s="3">
        <f t="shared" si="6"/>
        <v>0.30371664185087616</v>
      </c>
      <c r="AB27" s="9">
        <f>VLOOKUP($A27,Table2[[#All],[Country ]:[Checksumtotal non-res % ]],MATCH("share of retail-trade",'_non-residential floorarea calc'!$A$3:$T$3,0),FALSE)</f>
        <v>0.30371664185087616</v>
      </c>
      <c r="AC27" s="3">
        <f t="shared" si="3"/>
        <v>0.30371664185087616</v>
      </c>
      <c r="AD27" s="3">
        <f t="shared" si="9"/>
        <v>0.30371664185087616</v>
      </c>
      <c r="AE27" s="3">
        <f t="shared" si="9"/>
        <v>0.30371664185087616</v>
      </c>
      <c r="AF27" s="3">
        <f t="shared" si="9"/>
        <v>0.30371664185087616</v>
      </c>
      <c r="AG27" s="3">
        <f t="shared" si="9"/>
        <v>0.30371664185087616</v>
      </c>
      <c r="AH27" s="3">
        <f t="shared" si="9"/>
        <v>0.30371664185087616</v>
      </c>
      <c r="AI27" s="3">
        <f t="shared" si="9"/>
        <v>0.30371664185087616</v>
      </c>
      <c r="AJ27" s="3">
        <f t="shared" si="9"/>
        <v>0.30371664185087616</v>
      </c>
      <c r="AK27" s="3">
        <f t="shared" si="9"/>
        <v>0.30371664185087616</v>
      </c>
      <c r="AL27" s="3">
        <f t="shared" si="9"/>
        <v>0.30371664185087616</v>
      </c>
      <c r="AM27" s="3">
        <f t="shared" si="9"/>
        <v>0.30371664185087616</v>
      </c>
      <c r="AN27" s="3">
        <f t="shared" si="9"/>
        <v>0.30371664185087616</v>
      </c>
      <c r="AO27" s="3">
        <f t="shared" si="9"/>
        <v>0.30371664185087616</v>
      </c>
      <c r="AP27" s="3">
        <f t="shared" si="9"/>
        <v>0.30371664185087616</v>
      </c>
      <c r="AQ27" s="3">
        <f t="shared" si="9"/>
        <v>0.30371664185087616</v>
      </c>
      <c r="AR27" s="3">
        <f t="shared" si="9"/>
        <v>0.30371664185087616</v>
      </c>
      <c r="AS27" s="3">
        <f t="shared" si="9"/>
        <v>0.30371664185087616</v>
      </c>
      <c r="AT27" s="3">
        <f t="shared" si="9"/>
        <v>0.30371664185087616</v>
      </c>
      <c r="AU27" s="3">
        <f t="shared" si="9"/>
        <v>0.30371664185087616</v>
      </c>
      <c r="AV27" s="3">
        <f t="shared" si="9"/>
        <v>0.30371664185087616</v>
      </c>
      <c r="AW27" s="3">
        <f t="shared" si="9"/>
        <v>0.30371664185087616</v>
      </c>
      <c r="AX27" s="3">
        <f t="shared" si="9"/>
        <v>0.30371664185087616</v>
      </c>
      <c r="AY27" s="3">
        <f t="shared" si="9"/>
        <v>0.30371664185087616</v>
      </c>
      <c r="AZ27" s="3">
        <f t="shared" si="9"/>
        <v>0.30371664185087616</v>
      </c>
      <c r="BA27" s="3">
        <f t="shared" si="9"/>
        <v>0.30371664185087616</v>
      </c>
      <c r="BB27" s="3">
        <f t="shared" si="9"/>
        <v>0.30371664185087616</v>
      </c>
      <c r="BC27" s="3">
        <f t="shared" si="9"/>
        <v>0.30371664185087616</v>
      </c>
      <c r="BD27" s="3">
        <f t="shared" si="9"/>
        <v>0.30371664185087616</v>
      </c>
      <c r="BE27" s="3">
        <f t="shared" si="9"/>
        <v>0.30371664185087616</v>
      </c>
      <c r="BF27" s="3">
        <f t="shared" si="9"/>
        <v>0.30371664185087616</v>
      </c>
      <c r="BG27" s="3">
        <f t="shared" si="9"/>
        <v>0.30371664185087616</v>
      </c>
      <c r="BH27" s="3">
        <f t="shared" si="9"/>
        <v>0.30371664185087616</v>
      </c>
      <c r="BI27" s="3">
        <f t="shared" si="9"/>
        <v>0.30371664185087616</v>
      </c>
      <c r="BJ27" s="3">
        <f t="shared" si="9"/>
        <v>0.30371664185087616</v>
      </c>
      <c r="BK27" s="3">
        <f t="shared" si="9"/>
        <v>0.30371664185087616</v>
      </c>
    </row>
    <row r="28" spans="1:63" x14ac:dyDescent="0.25">
      <c r="A28" s="2" t="s">
        <v>19</v>
      </c>
      <c r="B28" t="s">
        <v>3</v>
      </c>
      <c r="C28" s="3">
        <f t="shared" si="8"/>
        <v>4.4464696853415198E-2</v>
      </c>
      <c r="D28" s="3">
        <f t="shared" si="8"/>
        <v>4.4464696853415198E-2</v>
      </c>
      <c r="E28" s="3">
        <f t="shared" si="8"/>
        <v>4.4464696853415198E-2</v>
      </c>
      <c r="F28" s="3">
        <f t="shared" si="8"/>
        <v>4.4464696853415198E-2</v>
      </c>
      <c r="G28" s="3">
        <f t="shared" si="8"/>
        <v>4.4464696853415198E-2</v>
      </c>
      <c r="H28" s="3">
        <f t="shared" si="8"/>
        <v>4.4464696853415198E-2</v>
      </c>
      <c r="I28" s="3">
        <f t="shared" si="8"/>
        <v>4.4464696853415198E-2</v>
      </c>
      <c r="J28" s="3">
        <f t="shared" si="8"/>
        <v>4.4464696853415198E-2</v>
      </c>
      <c r="K28" s="3">
        <f t="shared" si="8"/>
        <v>4.4464696853415198E-2</v>
      </c>
      <c r="L28" s="3">
        <f t="shared" si="8"/>
        <v>4.4464696853415198E-2</v>
      </c>
      <c r="M28" s="3">
        <f t="shared" si="8"/>
        <v>4.4464696853415198E-2</v>
      </c>
      <c r="N28" s="3">
        <f t="shared" si="8"/>
        <v>4.4464696853415198E-2</v>
      </c>
      <c r="O28" s="3">
        <f t="shared" si="8"/>
        <v>4.4464696853415198E-2</v>
      </c>
      <c r="P28" s="3">
        <f t="shared" si="8"/>
        <v>4.4464696853415198E-2</v>
      </c>
      <c r="Q28" s="3">
        <f t="shared" si="8"/>
        <v>4.4464696853415198E-2</v>
      </c>
      <c r="R28" s="3">
        <f t="shared" si="6"/>
        <v>4.4464696853415198E-2</v>
      </c>
      <c r="S28" s="3">
        <f t="shared" si="6"/>
        <v>4.4464696853415198E-2</v>
      </c>
      <c r="T28" s="3">
        <f t="shared" si="6"/>
        <v>4.4464696853415198E-2</v>
      </c>
      <c r="U28" s="3">
        <f t="shared" si="6"/>
        <v>4.4464696853415198E-2</v>
      </c>
      <c r="V28" s="3">
        <f t="shared" si="6"/>
        <v>4.4464696853415198E-2</v>
      </c>
      <c r="W28" s="3">
        <f t="shared" si="6"/>
        <v>4.4464696853415198E-2</v>
      </c>
      <c r="X28" s="3">
        <f t="shared" si="6"/>
        <v>4.4464696853415198E-2</v>
      </c>
      <c r="Y28" s="3">
        <f t="shared" si="6"/>
        <v>4.4464696853415198E-2</v>
      </c>
      <c r="Z28" s="3">
        <f t="shared" si="6"/>
        <v>4.4464696853415198E-2</v>
      </c>
      <c r="AA28" s="3">
        <f t="shared" si="6"/>
        <v>4.4464696853415198E-2</v>
      </c>
      <c r="AB28" s="9">
        <f>VLOOKUP($A28,Table2[[#All],[Country ]:[Checksumtotal non-res % ]],MATCH("share of retail-trade",'_non-residential floorarea calc'!$A$3:$T$3,0),FALSE)</f>
        <v>4.4464696853415198E-2</v>
      </c>
      <c r="AC28" s="3">
        <f t="shared" si="3"/>
        <v>4.4464696853415198E-2</v>
      </c>
      <c r="AD28" s="3">
        <f t="shared" si="9"/>
        <v>4.4464696853415198E-2</v>
      </c>
      <c r="AE28" s="3">
        <f t="shared" si="9"/>
        <v>4.4464696853415198E-2</v>
      </c>
      <c r="AF28" s="3">
        <f t="shared" si="9"/>
        <v>4.4464696853415198E-2</v>
      </c>
      <c r="AG28" s="3">
        <f t="shared" si="9"/>
        <v>4.4464696853415198E-2</v>
      </c>
      <c r="AH28" s="3">
        <f t="shared" si="9"/>
        <v>4.4464696853415198E-2</v>
      </c>
      <c r="AI28" s="3">
        <f t="shared" si="9"/>
        <v>4.4464696853415198E-2</v>
      </c>
      <c r="AJ28" s="3">
        <f t="shared" si="9"/>
        <v>4.4464696853415198E-2</v>
      </c>
      <c r="AK28" s="3">
        <f t="shared" si="9"/>
        <v>4.4464696853415198E-2</v>
      </c>
      <c r="AL28" s="3">
        <f t="shared" si="9"/>
        <v>4.4464696853415198E-2</v>
      </c>
      <c r="AM28" s="3">
        <f t="shared" si="9"/>
        <v>4.4464696853415198E-2</v>
      </c>
      <c r="AN28" s="3">
        <f t="shared" si="9"/>
        <v>4.4464696853415198E-2</v>
      </c>
      <c r="AO28" s="3">
        <f t="shared" si="9"/>
        <v>4.4464696853415198E-2</v>
      </c>
      <c r="AP28" s="3">
        <f t="shared" si="9"/>
        <v>4.4464696853415198E-2</v>
      </c>
      <c r="AQ28" s="3">
        <f t="shared" si="9"/>
        <v>4.4464696853415198E-2</v>
      </c>
      <c r="AR28" s="3">
        <f t="shared" si="9"/>
        <v>4.4464696853415198E-2</v>
      </c>
      <c r="AS28" s="3">
        <f t="shared" si="9"/>
        <v>4.4464696853415198E-2</v>
      </c>
      <c r="AT28" s="3">
        <f t="shared" si="9"/>
        <v>4.4464696853415198E-2</v>
      </c>
      <c r="AU28" s="3">
        <f t="shared" si="9"/>
        <v>4.4464696853415198E-2</v>
      </c>
      <c r="AV28" s="3">
        <f t="shared" si="9"/>
        <v>4.4464696853415198E-2</v>
      </c>
      <c r="AW28" s="3">
        <f t="shared" si="9"/>
        <v>4.4464696853415198E-2</v>
      </c>
      <c r="AX28" s="3">
        <f t="shared" si="9"/>
        <v>4.4464696853415198E-2</v>
      </c>
      <c r="AY28" s="3">
        <f t="shared" si="9"/>
        <v>4.4464696853415198E-2</v>
      </c>
      <c r="AZ28" s="3">
        <f t="shared" si="9"/>
        <v>4.4464696853415198E-2</v>
      </c>
      <c r="BA28" s="3">
        <f t="shared" si="9"/>
        <v>4.4464696853415198E-2</v>
      </c>
      <c r="BB28" s="3">
        <f t="shared" si="9"/>
        <v>4.4464696853415198E-2</v>
      </c>
      <c r="BC28" s="3">
        <f t="shared" si="9"/>
        <v>4.4464696853415198E-2</v>
      </c>
      <c r="BD28" s="3">
        <f t="shared" si="9"/>
        <v>4.4464696853415198E-2</v>
      </c>
      <c r="BE28" s="3">
        <f t="shared" si="9"/>
        <v>4.4464696853415198E-2</v>
      </c>
      <c r="BF28" s="3">
        <f t="shared" si="9"/>
        <v>4.4464696853415198E-2</v>
      </c>
      <c r="BG28" s="3">
        <f t="shared" si="9"/>
        <v>4.4464696853415198E-2</v>
      </c>
      <c r="BH28" s="3">
        <f t="shared" si="9"/>
        <v>4.4464696853415198E-2</v>
      </c>
      <c r="BI28" s="3">
        <f t="shared" si="9"/>
        <v>4.4464696853415198E-2</v>
      </c>
      <c r="BJ28" s="3">
        <f t="shared" si="9"/>
        <v>4.4464696853415198E-2</v>
      </c>
      <c r="BK28" s="3">
        <f t="shared" si="9"/>
        <v>4.4464696853415198E-2</v>
      </c>
    </row>
    <row r="29" spans="1:63" x14ac:dyDescent="0.25">
      <c r="A29" s="2" t="s">
        <v>4</v>
      </c>
      <c r="B29" t="s">
        <v>3</v>
      </c>
      <c r="C29" s="3">
        <f t="shared" si="8"/>
        <v>9.5701892256475629E-2</v>
      </c>
      <c r="D29" s="3">
        <f t="shared" si="8"/>
        <v>9.5701892256475629E-2</v>
      </c>
      <c r="E29" s="3">
        <f t="shared" si="8"/>
        <v>9.5701892256475629E-2</v>
      </c>
      <c r="F29" s="3">
        <f t="shared" si="8"/>
        <v>9.5701892256475629E-2</v>
      </c>
      <c r="G29" s="3">
        <f t="shared" si="8"/>
        <v>9.5701892256475629E-2</v>
      </c>
      <c r="H29" s="3">
        <f t="shared" si="8"/>
        <v>9.5701892256475629E-2</v>
      </c>
      <c r="I29" s="3">
        <f t="shared" si="8"/>
        <v>9.5701892256475629E-2</v>
      </c>
      <c r="J29" s="3">
        <f t="shared" si="8"/>
        <v>9.5701892256475629E-2</v>
      </c>
      <c r="K29" s="3">
        <f t="shared" si="8"/>
        <v>9.5701892256475629E-2</v>
      </c>
      <c r="L29" s="3">
        <f t="shared" si="8"/>
        <v>9.5701892256475629E-2</v>
      </c>
      <c r="M29" s="3">
        <f t="shared" si="8"/>
        <v>9.5701892256475629E-2</v>
      </c>
      <c r="N29" s="3">
        <f t="shared" si="8"/>
        <v>9.5701892256475629E-2</v>
      </c>
      <c r="O29" s="3">
        <f t="shared" si="8"/>
        <v>9.5701892256475629E-2</v>
      </c>
      <c r="P29" s="3">
        <f t="shared" si="8"/>
        <v>9.5701892256475629E-2</v>
      </c>
      <c r="Q29" s="3">
        <f t="shared" si="8"/>
        <v>9.5701892256475629E-2</v>
      </c>
      <c r="R29" s="3">
        <f t="shared" si="6"/>
        <v>9.5701892256475629E-2</v>
      </c>
      <c r="S29" s="3">
        <f t="shared" si="6"/>
        <v>9.5701892256475629E-2</v>
      </c>
      <c r="T29" s="3">
        <f t="shared" si="6"/>
        <v>9.5701892256475629E-2</v>
      </c>
      <c r="U29" s="3">
        <f t="shared" si="6"/>
        <v>9.5701892256475629E-2</v>
      </c>
      <c r="V29" s="3">
        <f t="shared" si="6"/>
        <v>9.5701892256475629E-2</v>
      </c>
      <c r="W29" s="3">
        <f t="shared" si="6"/>
        <v>9.5701892256475629E-2</v>
      </c>
      <c r="X29" s="3">
        <f t="shared" si="6"/>
        <v>9.5701892256475629E-2</v>
      </c>
      <c r="Y29" s="3">
        <f t="shared" si="6"/>
        <v>9.5701892256475629E-2</v>
      </c>
      <c r="Z29" s="3">
        <f t="shared" si="6"/>
        <v>9.5701892256475629E-2</v>
      </c>
      <c r="AA29" s="3">
        <f t="shared" si="6"/>
        <v>9.5701892256475629E-2</v>
      </c>
      <c r="AB29" s="9">
        <f>VLOOKUP($A29,Table2[[#All],[Country ]:[Checksumtotal non-res % ]],MATCH("share of retail-trade",'_non-residential floorarea calc'!$A$3:$T$3,0),FALSE)</f>
        <v>9.5701892256475629E-2</v>
      </c>
      <c r="AC29" s="3">
        <f t="shared" si="3"/>
        <v>9.5701892256475629E-2</v>
      </c>
      <c r="AD29" s="3">
        <f t="shared" si="9"/>
        <v>9.5701892256475629E-2</v>
      </c>
      <c r="AE29" s="3">
        <f t="shared" si="9"/>
        <v>9.5701892256475629E-2</v>
      </c>
      <c r="AF29" s="3">
        <f t="shared" si="9"/>
        <v>9.5701892256475629E-2</v>
      </c>
      <c r="AG29" s="3">
        <f t="shared" si="9"/>
        <v>9.5701892256475629E-2</v>
      </c>
      <c r="AH29" s="3">
        <f t="shared" si="9"/>
        <v>9.5701892256475629E-2</v>
      </c>
      <c r="AI29" s="3">
        <f t="shared" si="9"/>
        <v>9.5701892256475629E-2</v>
      </c>
      <c r="AJ29" s="3">
        <f t="shared" si="9"/>
        <v>9.5701892256475629E-2</v>
      </c>
      <c r="AK29" s="3">
        <f t="shared" si="9"/>
        <v>9.5701892256475629E-2</v>
      </c>
      <c r="AL29" s="3">
        <f t="shared" si="9"/>
        <v>9.5701892256475629E-2</v>
      </c>
      <c r="AM29" s="3">
        <f t="shared" si="9"/>
        <v>9.5701892256475629E-2</v>
      </c>
      <c r="AN29" s="3">
        <f t="shared" si="9"/>
        <v>9.5701892256475629E-2</v>
      </c>
      <c r="AO29" s="3">
        <f t="shared" si="9"/>
        <v>9.5701892256475629E-2</v>
      </c>
      <c r="AP29" s="3">
        <f t="shared" si="9"/>
        <v>9.5701892256475629E-2</v>
      </c>
      <c r="AQ29" s="3">
        <f t="shared" si="9"/>
        <v>9.5701892256475629E-2</v>
      </c>
      <c r="AR29" s="3">
        <f t="shared" si="9"/>
        <v>9.5701892256475629E-2</v>
      </c>
      <c r="AS29" s="3">
        <f t="shared" si="9"/>
        <v>9.5701892256475629E-2</v>
      </c>
      <c r="AT29" s="3">
        <f t="shared" si="9"/>
        <v>9.5701892256475629E-2</v>
      </c>
      <c r="AU29" s="3">
        <f t="shared" si="9"/>
        <v>9.5701892256475629E-2</v>
      </c>
      <c r="AV29" s="3">
        <f t="shared" si="9"/>
        <v>9.5701892256475629E-2</v>
      </c>
      <c r="AW29" s="3">
        <f t="shared" si="9"/>
        <v>9.5701892256475629E-2</v>
      </c>
      <c r="AX29" s="3">
        <f t="shared" si="9"/>
        <v>9.5701892256475629E-2</v>
      </c>
      <c r="AY29" s="3">
        <f t="shared" si="9"/>
        <v>9.5701892256475629E-2</v>
      </c>
      <c r="AZ29" s="3">
        <f t="shared" si="9"/>
        <v>9.5701892256475629E-2</v>
      </c>
      <c r="BA29" s="3">
        <f t="shared" si="9"/>
        <v>9.5701892256475629E-2</v>
      </c>
      <c r="BB29" s="3">
        <f t="shared" si="9"/>
        <v>9.5701892256475629E-2</v>
      </c>
      <c r="BC29" s="3">
        <f t="shared" si="9"/>
        <v>9.5701892256475629E-2</v>
      </c>
      <c r="BD29" s="3">
        <f t="shared" si="9"/>
        <v>9.5701892256475629E-2</v>
      </c>
      <c r="BE29" s="3">
        <f t="shared" si="9"/>
        <v>9.5701892256475629E-2</v>
      </c>
      <c r="BF29" s="3">
        <f t="shared" si="9"/>
        <v>9.5701892256475629E-2</v>
      </c>
      <c r="BG29" s="3">
        <f t="shared" si="9"/>
        <v>9.5701892256475629E-2</v>
      </c>
      <c r="BH29" s="3">
        <f t="shared" si="9"/>
        <v>9.5701892256475629E-2</v>
      </c>
      <c r="BI29" s="3">
        <f t="shared" si="9"/>
        <v>9.5701892256475629E-2</v>
      </c>
      <c r="BJ29" s="3">
        <f t="shared" si="9"/>
        <v>9.5701892256475629E-2</v>
      </c>
      <c r="BK29" s="3">
        <f t="shared" si="9"/>
        <v>9.5701892256475629E-2</v>
      </c>
    </row>
    <row r="30" spans="1:63" x14ac:dyDescent="0.25">
      <c r="A30" s="2" t="s">
        <v>31</v>
      </c>
      <c r="B30" t="s">
        <v>3</v>
      </c>
      <c r="C30" s="3">
        <f t="shared" si="8"/>
        <v>9.5701892256475629E-2</v>
      </c>
      <c r="D30" s="3">
        <f t="shared" si="8"/>
        <v>9.5701892256475629E-2</v>
      </c>
      <c r="E30" s="3">
        <f t="shared" si="8"/>
        <v>9.5701892256475629E-2</v>
      </c>
      <c r="F30" s="3">
        <f t="shared" si="8"/>
        <v>9.5701892256475629E-2</v>
      </c>
      <c r="G30" s="3">
        <f t="shared" si="8"/>
        <v>9.5701892256475629E-2</v>
      </c>
      <c r="H30" s="3">
        <f t="shared" si="8"/>
        <v>9.5701892256475629E-2</v>
      </c>
      <c r="I30" s="3">
        <f t="shared" si="8"/>
        <v>9.5701892256475629E-2</v>
      </c>
      <c r="J30" s="3">
        <f t="shared" si="8"/>
        <v>9.5701892256475629E-2</v>
      </c>
      <c r="K30" s="3">
        <f t="shared" si="8"/>
        <v>9.5701892256475629E-2</v>
      </c>
      <c r="L30" s="3">
        <f t="shared" si="8"/>
        <v>9.5701892256475629E-2</v>
      </c>
      <c r="M30" s="3">
        <f t="shared" si="8"/>
        <v>9.5701892256475629E-2</v>
      </c>
      <c r="N30" s="3">
        <f t="shared" si="8"/>
        <v>9.5701892256475629E-2</v>
      </c>
      <c r="O30" s="3">
        <f t="shared" si="8"/>
        <v>9.5701892256475629E-2</v>
      </c>
      <c r="P30" s="3">
        <f t="shared" si="8"/>
        <v>9.5701892256475629E-2</v>
      </c>
      <c r="Q30" s="3">
        <f t="shared" si="8"/>
        <v>9.5701892256475629E-2</v>
      </c>
      <c r="R30" s="3">
        <f t="shared" si="6"/>
        <v>9.5701892256475629E-2</v>
      </c>
      <c r="S30" s="3">
        <f t="shared" si="6"/>
        <v>9.5701892256475629E-2</v>
      </c>
      <c r="T30" s="3">
        <f t="shared" si="6"/>
        <v>9.5701892256475629E-2</v>
      </c>
      <c r="U30" s="3">
        <f t="shared" si="6"/>
        <v>9.5701892256475629E-2</v>
      </c>
      <c r="V30" s="3">
        <f t="shared" si="6"/>
        <v>9.5701892256475629E-2</v>
      </c>
      <c r="W30" s="3">
        <f t="shared" si="6"/>
        <v>9.5701892256475629E-2</v>
      </c>
      <c r="X30" s="3">
        <f t="shared" si="6"/>
        <v>9.5701892256475629E-2</v>
      </c>
      <c r="Y30" s="3">
        <f t="shared" si="6"/>
        <v>9.5701892256475629E-2</v>
      </c>
      <c r="Z30" s="3">
        <f t="shared" si="6"/>
        <v>9.5701892256475629E-2</v>
      </c>
      <c r="AA30" s="3">
        <f t="shared" si="6"/>
        <v>9.5701892256475629E-2</v>
      </c>
      <c r="AB30" s="9">
        <f>VLOOKUP($A30,Table2[[#All],[Country ]:[Checksumtotal non-res % ]],MATCH("share of retail-trade",'_non-residential floorarea calc'!$A$3:$T$3,0),FALSE)</f>
        <v>9.5701892256475629E-2</v>
      </c>
      <c r="AC30" s="3">
        <f t="shared" si="3"/>
        <v>9.5701892256475629E-2</v>
      </c>
      <c r="AD30" s="3">
        <f t="shared" si="9"/>
        <v>9.5701892256475629E-2</v>
      </c>
      <c r="AE30" s="3">
        <f t="shared" si="9"/>
        <v>9.5701892256475629E-2</v>
      </c>
      <c r="AF30" s="3">
        <f t="shared" si="9"/>
        <v>9.5701892256475629E-2</v>
      </c>
      <c r="AG30" s="3">
        <f t="shared" si="9"/>
        <v>9.5701892256475629E-2</v>
      </c>
      <c r="AH30" s="3">
        <f t="shared" si="9"/>
        <v>9.5701892256475629E-2</v>
      </c>
      <c r="AI30" s="3">
        <f t="shared" si="9"/>
        <v>9.5701892256475629E-2</v>
      </c>
      <c r="AJ30" s="3">
        <f t="shared" si="9"/>
        <v>9.5701892256475629E-2</v>
      </c>
      <c r="AK30" s="3">
        <f t="shared" si="9"/>
        <v>9.5701892256475629E-2</v>
      </c>
      <c r="AL30" s="3">
        <f t="shared" si="9"/>
        <v>9.5701892256475629E-2</v>
      </c>
      <c r="AM30" s="3">
        <f t="shared" si="9"/>
        <v>9.5701892256475629E-2</v>
      </c>
      <c r="AN30" s="3">
        <f t="shared" si="9"/>
        <v>9.5701892256475629E-2</v>
      </c>
      <c r="AO30" s="3">
        <f t="shared" si="9"/>
        <v>9.5701892256475629E-2</v>
      </c>
      <c r="AP30" s="3">
        <f t="shared" si="9"/>
        <v>9.5701892256475629E-2</v>
      </c>
      <c r="AQ30" s="3">
        <f t="shared" si="9"/>
        <v>9.5701892256475629E-2</v>
      </c>
      <c r="AR30" s="3">
        <f t="shared" si="9"/>
        <v>9.5701892256475629E-2</v>
      </c>
      <c r="AS30" s="3">
        <f t="shared" si="9"/>
        <v>9.5701892256475629E-2</v>
      </c>
      <c r="AT30" s="3">
        <f t="shared" si="9"/>
        <v>9.5701892256475629E-2</v>
      </c>
      <c r="AU30" s="3">
        <f t="shared" si="9"/>
        <v>9.5701892256475629E-2</v>
      </c>
      <c r="AV30" s="3">
        <f t="shared" si="9"/>
        <v>9.5701892256475629E-2</v>
      </c>
      <c r="AW30" s="3">
        <f t="shared" si="9"/>
        <v>9.5701892256475629E-2</v>
      </c>
      <c r="AX30" s="3">
        <f t="shared" si="9"/>
        <v>9.5701892256475629E-2</v>
      </c>
      <c r="AY30" s="3">
        <f t="shared" si="9"/>
        <v>9.5701892256475629E-2</v>
      </c>
      <c r="AZ30" s="3">
        <f t="shared" si="9"/>
        <v>9.5701892256475629E-2</v>
      </c>
      <c r="BA30" s="3">
        <f t="shared" si="9"/>
        <v>9.5701892256475629E-2</v>
      </c>
      <c r="BB30" s="3">
        <f t="shared" si="9"/>
        <v>9.5701892256475629E-2</v>
      </c>
      <c r="BC30" s="3">
        <f t="shared" si="9"/>
        <v>9.5701892256475629E-2</v>
      </c>
      <c r="BD30" s="3">
        <f t="shared" si="9"/>
        <v>9.5701892256475629E-2</v>
      </c>
      <c r="BE30" s="3">
        <f t="shared" si="9"/>
        <v>9.5701892256475629E-2</v>
      </c>
      <c r="BF30" s="3">
        <f t="shared" si="9"/>
        <v>9.5701892256475629E-2</v>
      </c>
      <c r="BG30" s="3">
        <f t="shared" si="9"/>
        <v>9.5701892256475629E-2</v>
      </c>
      <c r="BH30" s="3">
        <f t="shared" si="9"/>
        <v>9.5701892256475629E-2</v>
      </c>
      <c r="BI30" s="3">
        <f t="shared" si="9"/>
        <v>9.5701892256475629E-2</v>
      </c>
      <c r="BJ30" s="3">
        <f t="shared" si="9"/>
        <v>9.5701892256475629E-2</v>
      </c>
      <c r="BK30" s="3">
        <f t="shared" si="9"/>
        <v>9.5701892256475629E-2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A52CB-91DA-448B-93B8-BBBE9D6D28A6}">
  <dimension ref="A1:BK30"/>
  <sheetViews>
    <sheetView workbookViewId="0">
      <selection activeCell="AB7" sqref="AB7"/>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3.0522436592239324E-2</v>
      </c>
      <c r="D2" s="3">
        <f t="shared" si="1"/>
        <v>3.0522436592239324E-2</v>
      </c>
      <c r="E2" s="3">
        <f t="shared" si="1"/>
        <v>3.0522436592239324E-2</v>
      </c>
      <c r="F2" s="3">
        <f t="shared" si="1"/>
        <v>3.0522436592239324E-2</v>
      </c>
      <c r="G2" s="3">
        <f t="shared" si="1"/>
        <v>3.0522436592239324E-2</v>
      </c>
      <c r="H2" s="3">
        <f t="shared" si="1"/>
        <v>3.0522436592239324E-2</v>
      </c>
      <c r="I2" s="3">
        <f t="shared" si="1"/>
        <v>3.0522436592239324E-2</v>
      </c>
      <c r="J2" s="3">
        <f t="shared" si="1"/>
        <v>3.0522436592239324E-2</v>
      </c>
      <c r="K2" s="3">
        <f t="shared" si="1"/>
        <v>3.0522436592239324E-2</v>
      </c>
      <c r="L2" s="3">
        <f t="shared" si="1"/>
        <v>3.0522436592239324E-2</v>
      </c>
      <c r="M2" s="3">
        <f t="shared" si="1"/>
        <v>3.0522436592239324E-2</v>
      </c>
      <c r="N2" s="3">
        <f t="shared" si="1"/>
        <v>3.0522436592239324E-2</v>
      </c>
      <c r="O2" s="3">
        <f t="shared" si="1"/>
        <v>3.0522436592239324E-2</v>
      </c>
      <c r="P2" s="3">
        <f t="shared" si="1"/>
        <v>3.0522436592239324E-2</v>
      </c>
      <c r="Q2" s="3">
        <f t="shared" si="1"/>
        <v>3.0522436592239324E-2</v>
      </c>
      <c r="R2" s="3">
        <f t="shared" si="1"/>
        <v>3.0522436592239324E-2</v>
      </c>
      <c r="S2" s="3">
        <f t="shared" ref="S2:AA17" si="2">$AB2</f>
        <v>3.0522436592239324E-2</v>
      </c>
      <c r="T2" s="3">
        <f t="shared" si="2"/>
        <v>3.0522436592239324E-2</v>
      </c>
      <c r="U2" s="3">
        <f t="shared" si="2"/>
        <v>3.0522436592239324E-2</v>
      </c>
      <c r="V2" s="3">
        <f t="shared" si="2"/>
        <v>3.0522436592239324E-2</v>
      </c>
      <c r="W2" s="3">
        <f t="shared" si="2"/>
        <v>3.0522436592239324E-2</v>
      </c>
      <c r="X2" s="3">
        <f t="shared" si="2"/>
        <v>3.0522436592239324E-2</v>
      </c>
      <c r="Y2" s="3">
        <f t="shared" si="2"/>
        <v>3.0522436592239324E-2</v>
      </c>
      <c r="Z2" s="3">
        <f t="shared" si="2"/>
        <v>3.0522436592239324E-2</v>
      </c>
      <c r="AA2" s="3">
        <f>$AB2</f>
        <v>3.0522436592239324E-2</v>
      </c>
      <c r="AB2" s="9">
        <f>VLOOKUP($A2,Table2[[#All],[Country ]:[Checksumtotal non-res % ]],MATCH("share of hotels",'_non-residential floorarea calc'!$A$3:$T$3,0),FALSE)</f>
        <v>3.0522436592239324E-2</v>
      </c>
      <c r="AC2" s="3">
        <f t="shared" ref="AC2:AR30" si="3">$AB2</f>
        <v>3.0522436592239324E-2</v>
      </c>
      <c r="AD2" s="3">
        <f t="shared" si="3"/>
        <v>3.0522436592239324E-2</v>
      </c>
      <c r="AE2" s="3">
        <f t="shared" si="3"/>
        <v>3.0522436592239324E-2</v>
      </c>
      <c r="AF2" s="3">
        <f t="shared" si="3"/>
        <v>3.0522436592239324E-2</v>
      </c>
      <c r="AG2" s="3">
        <f t="shared" si="3"/>
        <v>3.0522436592239324E-2</v>
      </c>
      <c r="AH2" s="3">
        <f t="shared" si="3"/>
        <v>3.0522436592239324E-2</v>
      </c>
      <c r="AI2" s="3">
        <f t="shared" si="3"/>
        <v>3.0522436592239324E-2</v>
      </c>
      <c r="AJ2" s="3">
        <f t="shared" si="3"/>
        <v>3.0522436592239324E-2</v>
      </c>
      <c r="AK2" s="3">
        <f t="shared" si="3"/>
        <v>3.0522436592239324E-2</v>
      </c>
      <c r="AL2" s="3">
        <f t="shared" si="3"/>
        <v>3.0522436592239324E-2</v>
      </c>
      <c r="AM2" s="3">
        <f t="shared" si="3"/>
        <v>3.0522436592239324E-2</v>
      </c>
      <c r="AN2" s="3">
        <f t="shared" si="3"/>
        <v>3.0522436592239324E-2</v>
      </c>
      <c r="AO2" s="3">
        <f t="shared" si="3"/>
        <v>3.0522436592239324E-2</v>
      </c>
      <c r="AP2" s="3">
        <f t="shared" si="3"/>
        <v>3.0522436592239324E-2</v>
      </c>
      <c r="AQ2" s="3">
        <f t="shared" si="3"/>
        <v>3.0522436592239324E-2</v>
      </c>
      <c r="AR2" s="3">
        <f t="shared" si="3"/>
        <v>3.0522436592239324E-2</v>
      </c>
      <c r="AS2" s="3">
        <f t="shared" ref="AD2:BK9" si="4">$AB2</f>
        <v>3.0522436592239324E-2</v>
      </c>
      <c r="AT2" s="3">
        <f t="shared" si="4"/>
        <v>3.0522436592239324E-2</v>
      </c>
      <c r="AU2" s="3">
        <f t="shared" si="4"/>
        <v>3.0522436592239324E-2</v>
      </c>
      <c r="AV2" s="3">
        <f t="shared" si="4"/>
        <v>3.0522436592239324E-2</v>
      </c>
      <c r="AW2" s="3">
        <f t="shared" si="4"/>
        <v>3.0522436592239324E-2</v>
      </c>
      <c r="AX2" s="3">
        <f t="shared" si="4"/>
        <v>3.0522436592239324E-2</v>
      </c>
      <c r="AY2" s="3">
        <f t="shared" si="4"/>
        <v>3.0522436592239324E-2</v>
      </c>
      <c r="AZ2" s="3">
        <f t="shared" si="4"/>
        <v>3.0522436592239324E-2</v>
      </c>
      <c r="BA2" s="3">
        <f t="shared" si="4"/>
        <v>3.0522436592239324E-2</v>
      </c>
      <c r="BB2" s="3">
        <f t="shared" si="4"/>
        <v>3.0522436592239324E-2</v>
      </c>
      <c r="BC2" s="3">
        <f t="shared" si="4"/>
        <v>3.0522436592239324E-2</v>
      </c>
      <c r="BD2" s="3">
        <f t="shared" si="4"/>
        <v>3.0522436592239324E-2</v>
      </c>
      <c r="BE2" s="3">
        <f t="shared" si="4"/>
        <v>3.0522436592239324E-2</v>
      </c>
      <c r="BF2" s="3">
        <f t="shared" si="4"/>
        <v>3.0522436592239324E-2</v>
      </c>
      <c r="BG2" s="3">
        <f t="shared" si="4"/>
        <v>3.0522436592239324E-2</v>
      </c>
      <c r="BH2" s="3">
        <f t="shared" si="4"/>
        <v>3.0522436592239324E-2</v>
      </c>
      <c r="BI2" s="3">
        <f t="shared" si="4"/>
        <v>3.0522436592239324E-2</v>
      </c>
      <c r="BJ2" s="3">
        <f t="shared" si="4"/>
        <v>3.0522436592239324E-2</v>
      </c>
      <c r="BK2" s="3">
        <f t="shared" si="4"/>
        <v>3.0522436592239324E-2</v>
      </c>
    </row>
    <row r="3" spans="1:63" x14ac:dyDescent="0.25">
      <c r="A3" s="2" t="s">
        <v>11</v>
      </c>
      <c r="B3" t="s">
        <v>3</v>
      </c>
      <c r="C3" s="3">
        <f t="shared" si="1"/>
        <v>5.8372895986189034E-2</v>
      </c>
      <c r="D3" s="3">
        <f t="shared" si="1"/>
        <v>5.8372895986189034E-2</v>
      </c>
      <c r="E3" s="3">
        <f t="shared" si="1"/>
        <v>5.8372895986189034E-2</v>
      </c>
      <c r="F3" s="3">
        <f t="shared" si="1"/>
        <v>5.8372895986189034E-2</v>
      </c>
      <c r="G3" s="3">
        <f t="shared" si="1"/>
        <v>5.8372895986189034E-2</v>
      </c>
      <c r="H3" s="3">
        <f t="shared" si="1"/>
        <v>5.8372895986189034E-2</v>
      </c>
      <c r="I3" s="3">
        <f t="shared" si="1"/>
        <v>5.8372895986189034E-2</v>
      </c>
      <c r="J3" s="3">
        <f t="shared" si="1"/>
        <v>5.8372895986189034E-2</v>
      </c>
      <c r="K3" s="3">
        <f t="shared" si="1"/>
        <v>5.8372895986189034E-2</v>
      </c>
      <c r="L3" s="3">
        <f t="shared" si="1"/>
        <v>5.8372895986189034E-2</v>
      </c>
      <c r="M3" s="3">
        <f t="shared" si="1"/>
        <v>5.8372895986189034E-2</v>
      </c>
      <c r="N3" s="3">
        <f t="shared" si="1"/>
        <v>5.8372895986189034E-2</v>
      </c>
      <c r="O3" s="3">
        <f t="shared" si="1"/>
        <v>5.8372895986189034E-2</v>
      </c>
      <c r="P3" s="3">
        <f t="shared" si="1"/>
        <v>5.8372895986189034E-2</v>
      </c>
      <c r="Q3" s="3">
        <f t="shared" si="1"/>
        <v>5.8372895986189034E-2</v>
      </c>
      <c r="R3" s="3">
        <f t="shared" si="1"/>
        <v>5.8372895986189034E-2</v>
      </c>
      <c r="S3" s="3">
        <f t="shared" si="2"/>
        <v>5.8372895986189034E-2</v>
      </c>
      <c r="T3" s="3">
        <f t="shared" si="2"/>
        <v>5.8372895986189034E-2</v>
      </c>
      <c r="U3" s="3">
        <f t="shared" si="2"/>
        <v>5.8372895986189034E-2</v>
      </c>
      <c r="V3" s="3">
        <f t="shared" si="2"/>
        <v>5.8372895986189034E-2</v>
      </c>
      <c r="W3" s="3">
        <f t="shared" si="2"/>
        <v>5.8372895986189034E-2</v>
      </c>
      <c r="X3" s="3">
        <f t="shared" si="2"/>
        <v>5.8372895986189034E-2</v>
      </c>
      <c r="Y3" s="3">
        <f t="shared" si="2"/>
        <v>5.8372895986189034E-2</v>
      </c>
      <c r="Z3" s="3">
        <f t="shared" si="2"/>
        <v>5.8372895986189034E-2</v>
      </c>
      <c r="AA3" s="3">
        <f t="shared" si="2"/>
        <v>5.8372895986189034E-2</v>
      </c>
      <c r="AB3" s="9">
        <f>VLOOKUP($A3,Table2[[#All],[Country ]:[Checksumtotal non-res % ]],MATCH("share of hotels",'_non-residential floorarea calc'!$A$3:$T$3,0),FALSE)</f>
        <v>5.8372895986189034E-2</v>
      </c>
      <c r="AC3" s="3">
        <f t="shared" si="3"/>
        <v>5.8372895986189034E-2</v>
      </c>
      <c r="AD3" s="3">
        <f t="shared" si="4"/>
        <v>5.8372895986189034E-2</v>
      </c>
      <c r="AE3" s="3">
        <f t="shared" si="4"/>
        <v>5.8372895986189034E-2</v>
      </c>
      <c r="AF3" s="3">
        <f t="shared" si="4"/>
        <v>5.8372895986189034E-2</v>
      </c>
      <c r="AG3" s="3">
        <f t="shared" si="4"/>
        <v>5.8372895986189034E-2</v>
      </c>
      <c r="AH3" s="3">
        <f t="shared" si="4"/>
        <v>5.8372895986189034E-2</v>
      </c>
      <c r="AI3" s="3">
        <f t="shared" si="4"/>
        <v>5.8372895986189034E-2</v>
      </c>
      <c r="AJ3" s="3">
        <f t="shared" si="4"/>
        <v>5.8372895986189034E-2</v>
      </c>
      <c r="AK3" s="3">
        <f t="shared" si="4"/>
        <v>5.8372895986189034E-2</v>
      </c>
      <c r="AL3" s="3">
        <f t="shared" si="4"/>
        <v>5.8372895986189034E-2</v>
      </c>
      <c r="AM3" s="3">
        <f t="shared" si="4"/>
        <v>5.8372895986189034E-2</v>
      </c>
      <c r="AN3" s="3">
        <f t="shared" si="4"/>
        <v>5.8372895986189034E-2</v>
      </c>
      <c r="AO3" s="3">
        <f t="shared" si="4"/>
        <v>5.8372895986189034E-2</v>
      </c>
      <c r="AP3" s="3">
        <f t="shared" si="4"/>
        <v>5.8372895986189034E-2</v>
      </c>
      <c r="AQ3" s="3">
        <f t="shared" si="4"/>
        <v>5.8372895986189034E-2</v>
      </c>
      <c r="AR3" s="3">
        <f t="shared" si="4"/>
        <v>5.8372895986189034E-2</v>
      </c>
      <c r="AS3" s="3">
        <f t="shared" si="4"/>
        <v>5.8372895986189034E-2</v>
      </c>
      <c r="AT3" s="3">
        <f t="shared" si="4"/>
        <v>5.8372895986189034E-2</v>
      </c>
      <c r="AU3" s="3">
        <f t="shared" si="4"/>
        <v>5.8372895986189034E-2</v>
      </c>
      <c r="AV3" s="3">
        <f t="shared" si="4"/>
        <v>5.8372895986189034E-2</v>
      </c>
      <c r="AW3" s="3">
        <f t="shared" si="4"/>
        <v>5.8372895986189034E-2</v>
      </c>
      <c r="AX3" s="3">
        <f t="shared" si="4"/>
        <v>5.8372895986189034E-2</v>
      </c>
      <c r="AY3" s="3">
        <f t="shared" si="4"/>
        <v>5.8372895986189034E-2</v>
      </c>
      <c r="AZ3" s="3">
        <f t="shared" si="4"/>
        <v>5.8372895986189034E-2</v>
      </c>
      <c r="BA3" s="3">
        <f t="shared" si="4"/>
        <v>5.8372895986189034E-2</v>
      </c>
      <c r="BB3" s="3">
        <f t="shared" si="4"/>
        <v>5.8372895986189034E-2</v>
      </c>
      <c r="BC3" s="3">
        <f t="shared" si="4"/>
        <v>5.8372895986189034E-2</v>
      </c>
      <c r="BD3" s="3">
        <f t="shared" si="4"/>
        <v>5.8372895986189034E-2</v>
      </c>
      <c r="BE3" s="3">
        <f t="shared" si="4"/>
        <v>5.8372895986189034E-2</v>
      </c>
      <c r="BF3" s="3">
        <f t="shared" si="4"/>
        <v>5.8372895986189034E-2</v>
      </c>
      <c r="BG3" s="3">
        <f t="shared" si="4"/>
        <v>5.8372895986189034E-2</v>
      </c>
      <c r="BH3" s="3">
        <f t="shared" si="4"/>
        <v>5.8372895986189034E-2</v>
      </c>
      <c r="BI3" s="3">
        <f t="shared" si="4"/>
        <v>5.8372895986189034E-2</v>
      </c>
      <c r="BJ3" s="3">
        <f t="shared" si="4"/>
        <v>5.8372895986189034E-2</v>
      </c>
      <c r="BK3" s="3">
        <f t="shared" si="4"/>
        <v>5.8372895986189034E-2</v>
      </c>
    </row>
    <row r="4" spans="1:63" x14ac:dyDescent="0.25">
      <c r="A4" s="2" t="s">
        <v>21</v>
      </c>
      <c r="B4" t="s">
        <v>3</v>
      </c>
      <c r="C4" s="3">
        <f t="shared" si="1"/>
        <v>2.79625662419664E-2</v>
      </c>
      <c r="D4" s="3">
        <f t="shared" si="1"/>
        <v>2.79625662419664E-2</v>
      </c>
      <c r="E4" s="3">
        <f t="shared" si="1"/>
        <v>2.79625662419664E-2</v>
      </c>
      <c r="F4" s="3">
        <f t="shared" si="1"/>
        <v>2.79625662419664E-2</v>
      </c>
      <c r="G4" s="3">
        <f t="shared" si="1"/>
        <v>2.79625662419664E-2</v>
      </c>
      <c r="H4" s="3">
        <f t="shared" si="1"/>
        <v>2.79625662419664E-2</v>
      </c>
      <c r="I4" s="3">
        <f t="shared" si="1"/>
        <v>2.79625662419664E-2</v>
      </c>
      <c r="J4" s="3">
        <f t="shared" si="1"/>
        <v>2.79625662419664E-2</v>
      </c>
      <c r="K4" s="3">
        <f t="shared" si="1"/>
        <v>2.79625662419664E-2</v>
      </c>
      <c r="L4" s="3">
        <f t="shared" si="1"/>
        <v>2.79625662419664E-2</v>
      </c>
      <c r="M4" s="3">
        <f t="shared" si="1"/>
        <v>2.79625662419664E-2</v>
      </c>
      <c r="N4" s="3">
        <f t="shared" si="1"/>
        <v>2.79625662419664E-2</v>
      </c>
      <c r="O4" s="3">
        <f t="shared" si="1"/>
        <v>2.79625662419664E-2</v>
      </c>
      <c r="P4" s="3">
        <f t="shared" si="1"/>
        <v>2.79625662419664E-2</v>
      </c>
      <c r="Q4" s="3">
        <f t="shared" si="1"/>
        <v>2.79625662419664E-2</v>
      </c>
      <c r="R4" s="3">
        <f t="shared" si="1"/>
        <v>2.79625662419664E-2</v>
      </c>
      <c r="S4" s="3">
        <f t="shared" si="2"/>
        <v>2.79625662419664E-2</v>
      </c>
      <c r="T4" s="3">
        <f t="shared" si="2"/>
        <v>2.79625662419664E-2</v>
      </c>
      <c r="U4" s="3">
        <f t="shared" si="2"/>
        <v>2.79625662419664E-2</v>
      </c>
      <c r="V4" s="3">
        <f t="shared" si="2"/>
        <v>2.79625662419664E-2</v>
      </c>
      <c r="W4" s="3">
        <f t="shared" si="2"/>
        <v>2.79625662419664E-2</v>
      </c>
      <c r="X4" s="3">
        <f t="shared" si="2"/>
        <v>2.79625662419664E-2</v>
      </c>
      <c r="Y4" s="3">
        <f t="shared" si="2"/>
        <v>2.79625662419664E-2</v>
      </c>
      <c r="Z4" s="3">
        <f t="shared" si="2"/>
        <v>2.79625662419664E-2</v>
      </c>
      <c r="AA4" s="3">
        <f t="shared" si="2"/>
        <v>2.79625662419664E-2</v>
      </c>
      <c r="AB4" s="9">
        <f>VLOOKUP($A4,Table2[[#All],[Country ]:[Checksumtotal non-res % ]],MATCH("share of hotels",'_non-residential floorarea calc'!$A$3:$T$3,0),FALSE)</f>
        <v>2.79625662419664E-2</v>
      </c>
      <c r="AC4" s="3">
        <f t="shared" si="3"/>
        <v>2.79625662419664E-2</v>
      </c>
      <c r="AD4" s="3">
        <f t="shared" si="4"/>
        <v>2.79625662419664E-2</v>
      </c>
      <c r="AE4" s="3">
        <f t="shared" si="4"/>
        <v>2.79625662419664E-2</v>
      </c>
      <c r="AF4" s="3">
        <f t="shared" si="4"/>
        <v>2.79625662419664E-2</v>
      </c>
      <c r="AG4" s="3">
        <f t="shared" si="4"/>
        <v>2.79625662419664E-2</v>
      </c>
      <c r="AH4" s="3">
        <f t="shared" si="4"/>
        <v>2.79625662419664E-2</v>
      </c>
      <c r="AI4" s="3">
        <f t="shared" si="4"/>
        <v>2.79625662419664E-2</v>
      </c>
      <c r="AJ4" s="3">
        <f t="shared" si="4"/>
        <v>2.79625662419664E-2</v>
      </c>
      <c r="AK4" s="3">
        <f t="shared" si="4"/>
        <v>2.79625662419664E-2</v>
      </c>
      <c r="AL4" s="3">
        <f t="shared" si="4"/>
        <v>2.79625662419664E-2</v>
      </c>
      <c r="AM4" s="3">
        <f t="shared" si="4"/>
        <v>2.79625662419664E-2</v>
      </c>
      <c r="AN4" s="3">
        <f t="shared" si="4"/>
        <v>2.79625662419664E-2</v>
      </c>
      <c r="AO4" s="3">
        <f t="shared" si="4"/>
        <v>2.79625662419664E-2</v>
      </c>
      <c r="AP4" s="3">
        <f t="shared" si="4"/>
        <v>2.79625662419664E-2</v>
      </c>
      <c r="AQ4" s="3">
        <f t="shared" si="4"/>
        <v>2.79625662419664E-2</v>
      </c>
      <c r="AR4" s="3">
        <f t="shared" si="4"/>
        <v>2.79625662419664E-2</v>
      </c>
      <c r="AS4" s="3">
        <f t="shared" si="4"/>
        <v>2.79625662419664E-2</v>
      </c>
      <c r="AT4" s="3">
        <f t="shared" si="4"/>
        <v>2.79625662419664E-2</v>
      </c>
      <c r="AU4" s="3">
        <f t="shared" si="4"/>
        <v>2.79625662419664E-2</v>
      </c>
      <c r="AV4" s="3">
        <f t="shared" si="4"/>
        <v>2.79625662419664E-2</v>
      </c>
      <c r="AW4" s="3">
        <f t="shared" si="4"/>
        <v>2.79625662419664E-2</v>
      </c>
      <c r="AX4" s="3">
        <f t="shared" si="4"/>
        <v>2.79625662419664E-2</v>
      </c>
      <c r="AY4" s="3">
        <f t="shared" si="4"/>
        <v>2.79625662419664E-2</v>
      </c>
      <c r="AZ4" s="3">
        <f t="shared" si="4"/>
        <v>2.79625662419664E-2</v>
      </c>
      <c r="BA4" s="3">
        <f t="shared" si="4"/>
        <v>2.79625662419664E-2</v>
      </c>
      <c r="BB4" s="3">
        <f t="shared" si="4"/>
        <v>2.79625662419664E-2</v>
      </c>
      <c r="BC4" s="3">
        <f t="shared" si="4"/>
        <v>2.79625662419664E-2</v>
      </c>
      <c r="BD4" s="3">
        <f t="shared" si="4"/>
        <v>2.79625662419664E-2</v>
      </c>
      <c r="BE4" s="3">
        <f t="shared" si="4"/>
        <v>2.79625662419664E-2</v>
      </c>
      <c r="BF4" s="3">
        <f t="shared" si="4"/>
        <v>2.79625662419664E-2</v>
      </c>
      <c r="BG4" s="3">
        <f t="shared" si="4"/>
        <v>2.79625662419664E-2</v>
      </c>
      <c r="BH4" s="3">
        <f t="shared" si="4"/>
        <v>2.79625662419664E-2</v>
      </c>
      <c r="BI4" s="3">
        <f t="shared" si="4"/>
        <v>2.79625662419664E-2</v>
      </c>
      <c r="BJ4" s="3">
        <f t="shared" si="4"/>
        <v>2.79625662419664E-2</v>
      </c>
      <c r="BK4" s="3">
        <f t="shared" si="4"/>
        <v>2.79625662419664E-2</v>
      </c>
    </row>
    <row r="5" spans="1:63" x14ac:dyDescent="0.25">
      <c r="A5" s="2" t="s">
        <v>24</v>
      </c>
      <c r="B5" t="s">
        <v>3</v>
      </c>
      <c r="C5" s="3">
        <f t="shared" si="1"/>
        <v>0.10430648769574945</v>
      </c>
      <c r="D5" s="3">
        <f t="shared" si="1"/>
        <v>0.10430648769574945</v>
      </c>
      <c r="E5" s="3">
        <f t="shared" si="1"/>
        <v>0.10430648769574945</v>
      </c>
      <c r="F5" s="3">
        <f t="shared" si="1"/>
        <v>0.10430648769574945</v>
      </c>
      <c r="G5" s="3">
        <f t="shared" si="1"/>
        <v>0.10430648769574945</v>
      </c>
      <c r="H5" s="3">
        <f t="shared" si="1"/>
        <v>0.10430648769574945</v>
      </c>
      <c r="I5" s="3">
        <f t="shared" si="1"/>
        <v>0.10430648769574945</v>
      </c>
      <c r="J5" s="3">
        <f t="shared" si="1"/>
        <v>0.10430648769574945</v>
      </c>
      <c r="K5" s="3">
        <f t="shared" si="1"/>
        <v>0.10430648769574945</v>
      </c>
      <c r="L5" s="3">
        <f t="shared" si="1"/>
        <v>0.10430648769574945</v>
      </c>
      <c r="M5" s="3">
        <f t="shared" si="1"/>
        <v>0.10430648769574945</v>
      </c>
      <c r="N5" s="3">
        <f t="shared" si="1"/>
        <v>0.10430648769574945</v>
      </c>
      <c r="O5" s="3">
        <f t="shared" si="1"/>
        <v>0.10430648769574945</v>
      </c>
      <c r="P5" s="3">
        <f t="shared" si="1"/>
        <v>0.10430648769574945</v>
      </c>
      <c r="Q5" s="3">
        <f t="shared" si="1"/>
        <v>0.10430648769574945</v>
      </c>
      <c r="R5" s="3">
        <f t="shared" si="1"/>
        <v>0.10430648769574945</v>
      </c>
      <c r="S5" s="3">
        <f t="shared" si="2"/>
        <v>0.10430648769574945</v>
      </c>
      <c r="T5" s="3">
        <f t="shared" si="2"/>
        <v>0.10430648769574945</v>
      </c>
      <c r="U5" s="3">
        <f t="shared" si="2"/>
        <v>0.10430648769574945</v>
      </c>
      <c r="V5" s="3">
        <f t="shared" si="2"/>
        <v>0.10430648769574945</v>
      </c>
      <c r="W5" s="3">
        <f t="shared" si="2"/>
        <v>0.10430648769574945</v>
      </c>
      <c r="X5" s="3">
        <f t="shared" si="2"/>
        <v>0.10430648769574945</v>
      </c>
      <c r="Y5" s="3">
        <f t="shared" si="2"/>
        <v>0.10430648769574945</v>
      </c>
      <c r="Z5" s="3">
        <f t="shared" si="2"/>
        <v>0.10430648769574945</v>
      </c>
      <c r="AA5" s="3">
        <f t="shared" si="2"/>
        <v>0.10430648769574945</v>
      </c>
      <c r="AB5" s="9">
        <f>VLOOKUP($A5,Table2[[#All],[Country ]:[Checksumtotal non-res % ]],MATCH("share of hotels",'_non-residential floorarea calc'!$A$3:$T$3,0),FALSE)</f>
        <v>0.10430648769574945</v>
      </c>
      <c r="AC5" s="3">
        <f t="shared" si="3"/>
        <v>0.10430648769574945</v>
      </c>
      <c r="AD5" s="3">
        <f t="shared" si="4"/>
        <v>0.10430648769574945</v>
      </c>
      <c r="AE5" s="3">
        <f t="shared" si="4"/>
        <v>0.10430648769574945</v>
      </c>
      <c r="AF5" s="3">
        <f t="shared" si="4"/>
        <v>0.10430648769574945</v>
      </c>
      <c r="AG5" s="3">
        <f t="shared" si="4"/>
        <v>0.10430648769574945</v>
      </c>
      <c r="AH5" s="3">
        <f t="shared" si="4"/>
        <v>0.10430648769574945</v>
      </c>
      <c r="AI5" s="3">
        <f t="shared" si="4"/>
        <v>0.10430648769574945</v>
      </c>
      <c r="AJ5" s="3">
        <f t="shared" si="4"/>
        <v>0.10430648769574945</v>
      </c>
      <c r="AK5" s="3">
        <f t="shared" si="4"/>
        <v>0.10430648769574945</v>
      </c>
      <c r="AL5" s="3">
        <f t="shared" si="4"/>
        <v>0.10430648769574945</v>
      </c>
      <c r="AM5" s="3">
        <f t="shared" si="4"/>
        <v>0.10430648769574945</v>
      </c>
      <c r="AN5" s="3">
        <f t="shared" si="4"/>
        <v>0.10430648769574945</v>
      </c>
      <c r="AO5" s="3">
        <f t="shared" si="4"/>
        <v>0.10430648769574945</v>
      </c>
      <c r="AP5" s="3">
        <f t="shared" si="4"/>
        <v>0.10430648769574945</v>
      </c>
      <c r="AQ5" s="3">
        <f t="shared" si="4"/>
        <v>0.10430648769574945</v>
      </c>
      <c r="AR5" s="3">
        <f t="shared" si="4"/>
        <v>0.10430648769574945</v>
      </c>
      <c r="AS5" s="3">
        <f t="shared" si="4"/>
        <v>0.10430648769574945</v>
      </c>
      <c r="AT5" s="3">
        <f t="shared" si="4"/>
        <v>0.10430648769574945</v>
      </c>
      <c r="AU5" s="3">
        <f t="shared" si="4"/>
        <v>0.10430648769574945</v>
      </c>
      <c r="AV5" s="3">
        <f t="shared" si="4"/>
        <v>0.10430648769574945</v>
      </c>
      <c r="AW5" s="3">
        <f t="shared" si="4"/>
        <v>0.10430648769574945</v>
      </c>
      <c r="AX5" s="3">
        <f t="shared" si="4"/>
        <v>0.10430648769574945</v>
      </c>
      <c r="AY5" s="3">
        <f t="shared" si="4"/>
        <v>0.10430648769574945</v>
      </c>
      <c r="AZ5" s="3">
        <f t="shared" si="4"/>
        <v>0.10430648769574945</v>
      </c>
      <c r="BA5" s="3">
        <f t="shared" si="4"/>
        <v>0.10430648769574945</v>
      </c>
      <c r="BB5" s="3">
        <f t="shared" si="4"/>
        <v>0.10430648769574945</v>
      </c>
      <c r="BC5" s="3">
        <f t="shared" si="4"/>
        <v>0.10430648769574945</v>
      </c>
      <c r="BD5" s="3">
        <f t="shared" si="4"/>
        <v>0.10430648769574945</v>
      </c>
      <c r="BE5" s="3">
        <f t="shared" si="4"/>
        <v>0.10430648769574945</v>
      </c>
      <c r="BF5" s="3">
        <f t="shared" si="4"/>
        <v>0.10430648769574945</v>
      </c>
      <c r="BG5" s="3">
        <f t="shared" si="4"/>
        <v>0.10430648769574945</v>
      </c>
      <c r="BH5" s="3">
        <f t="shared" si="4"/>
        <v>0.10430648769574945</v>
      </c>
      <c r="BI5" s="3">
        <f t="shared" si="4"/>
        <v>0.10430648769574945</v>
      </c>
      <c r="BJ5" s="3">
        <f t="shared" si="4"/>
        <v>0.10430648769574945</v>
      </c>
      <c r="BK5" s="3">
        <f t="shared" si="4"/>
        <v>0.10430648769574945</v>
      </c>
    </row>
    <row r="6" spans="1:63" x14ac:dyDescent="0.25">
      <c r="A6" s="2" t="s">
        <v>15</v>
      </c>
      <c r="B6" t="s">
        <v>3</v>
      </c>
      <c r="C6" s="3">
        <f t="shared" si="1"/>
        <v>2.2891566265060243E-2</v>
      </c>
      <c r="D6" s="3">
        <f t="shared" si="1"/>
        <v>2.2891566265060243E-2</v>
      </c>
      <c r="E6" s="3">
        <f t="shared" si="1"/>
        <v>2.2891566265060243E-2</v>
      </c>
      <c r="F6" s="3">
        <f t="shared" si="1"/>
        <v>2.2891566265060243E-2</v>
      </c>
      <c r="G6" s="3">
        <f t="shared" si="1"/>
        <v>2.2891566265060243E-2</v>
      </c>
      <c r="H6" s="3">
        <f t="shared" si="1"/>
        <v>2.2891566265060243E-2</v>
      </c>
      <c r="I6" s="3">
        <f t="shared" si="1"/>
        <v>2.2891566265060243E-2</v>
      </c>
      <c r="J6" s="3">
        <f t="shared" si="1"/>
        <v>2.2891566265060243E-2</v>
      </c>
      <c r="K6" s="3">
        <f t="shared" si="1"/>
        <v>2.2891566265060243E-2</v>
      </c>
      <c r="L6" s="3">
        <f t="shared" si="1"/>
        <v>2.2891566265060243E-2</v>
      </c>
      <c r="M6" s="3">
        <f t="shared" si="1"/>
        <v>2.2891566265060243E-2</v>
      </c>
      <c r="N6" s="3">
        <f t="shared" si="1"/>
        <v>2.2891566265060243E-2</v>
      </c>
      <c r="O6" s="3">
        <f t="shared" si="1"/>
        <v>2.2891566265060243E-2</v>
      </c>
      <c r="P6" s="3">
        <f t="shared" si="1"/>
        <v>2.2891566265060243E-2</v>
      </c>
      <c r="Q6" s="3">
        <f t="shared" si="1"/>
        <v>2.2891566265060243E-2</v>
      </c>
      <c r="R6" s="3">
        <f t="shared" si="1"/>
        <v>2.2891566265060243E-2</v>
      </c>
      <c r="S6" s="3">
        <f t="shared" si="2"/>
        <v>2.2891566265060243E-2</v>
      </c>
      <c r="T6" s="3">
        <f t="shared" si="2"/>
        <v>2.2891566265060243E-2</v>
      </c>
      <c r="U6" s="3">
        <f t="shared" si="2"/>
        <v>2.2891566265060243E-2</v>
      </c>
      <c r="V6" s="3">
        <f t="shared" si="2"/>
        <v>2.2891566265060243E-2</v>
      </c>
      <c r="W6" s="3">
        <f t="shared" si="2"/>
        <v>2.2891566265060243E-2</v>
      </c>
      <c r="X6" s="3">
        <f t="shared" si="2"/>
        <v>2.2891566265060243E-2</v>
      </c>
      <c r="Y6" s="3">
        <f t="shared" si="2"/>
        <v>2.2891566265060243E-2</v>
      </c>
      <c r="Z6" s="3">
        <f t="shared" si="2"/>
        <v>2.2891566265060243E-2</v>
      </c>
      <c r="AA6" s="3">
        <f t="shared" si="2"/>
        <v>2.2891566265060243E-2</v>
      </c>
      <c r="AB6" s="9">
        <f>VLOOKUP($A6,Table2[[#All],[Country ]:[Checksumtotal non-res % ]],MATCH("share of hotels",'_non-residential floorarea calc'!$A$3:$T$3,0),FALSE)</f>
        <v>2.2891566265060243E-2</v>
      </c>
      <c r="AC6" s="3">
        <f t="shared" si="3"/>
        <v>2.2891566265060243E-2</v>
      </c>
      <c r="AD6" s="3">
        <f t="shared" si="4"/>
        <v>2.2891566265060243E-2</v>
      </c>
      <c r="AE6" s="3">
        <f t="shared" si="4"/>
        <v>2.2891566265060243E-2</v>
      </c>
      <c r="AF6" s="3">
        <f t="shared" si="4"/>
        <v>2.2891566265060243E-2</v>
      </c>
      <c r="AG6" s="3">
        <f t="shared" si="4"/>
        <v>2.2891566265060243E-2</v>
      </c>
      <c r="AH6" s="3">
        <f t="shared" si="4"/>
        <v>2.2891566265060243E-2</v>
      </c>
      <c r="AI6" s="3">
        <f t="shared" si="4"/>
        <v>2.2891566265060243E-2</v>
      </c>
      <c r="AJ6" s="3">
        <f t="shared" si="4"/>
        <v>2.2891566265060243E-2</v>
      </c>
      <c r="AK6" s="3">
        <f t="shared" si="4"/>
        <v>2.2891566265060243E-2</v>
      </c>
      <c r="AL6" s="3">
        <f t="shared" si="4"/>
        <v>2.2891566265060243E-2</v>
      </c>
      <c r="AM6" s="3">
        <f t="shared" si="4"/>
        <v>2.2891566265060243E-2</v>
      </c>
      <c r="AN6" s="3">
        <f t="shared" si="4"/>
        <v>2.2891566265060243E-2</v>
      </c>
      <c r="AO6" s="3">
        <f t="shared" si="4"/>
        <v>2.2891566265060243E-2</v>
      </c>
      <c r="AP6" s="3">
        <f t="shared" si="4"/>
        <v>2.2891566265060243E-2</v>
      </c>
      <c r="AQ6" s="3">
        <f t="shared" si="4"/>
        <v>2.2891566265060243E-2</v>
      </c>
      <c r="AR6" s="3">
        <f t="shared" si="4"/>
        <v>2.2891566265060243E-2</v>
      </c>
      <c r="AS6" s="3">
        <f t="shared" si="4"/>
        <v>2.2891566265060243E-2</v>
      </c>
      <c r="AT6" s="3">
        <f t="shared" si="4"/>
        <v>2.2891566265060243E-2</v>
      </c>
      <c r="AU6" s="3">
        <f t="shared" si="4"/>
        <v>2.2891566265060243E-2</v>
      </c>
      <c r="AV6" s="3">
        <f t="shared" si="4"/>
        <v>2.2891566265060243E-2</v>
      </c>
      <c r="AW6" s="3">
        <f t="shared" si="4"/>
        <v>2.2891566265060243E-2</v>
      </c>
      <c r="AX6" s="3">
        <f t="shared" si="4"/>
        <v>2.2891566265060243E-2</v>
      </c>
      <c r="AY6" s="3">
        <f t="shared" si="4"/>
        <v>2.2891566265060243E-2</v>
      </c>
      <c r="AZ6" s="3">
        <f t="shared" si="4"/>
        <v>2.2891566265060243E-2</v>
      </c>
      <c r="BA6" s="3">
        <f t="shared" si="4"/>
        <v>2.2891566265060243E-2</v>
      </c>
      <c r="BB6" s="3">
        <f t="shared" si="4"/>
        <v>2.2891566265060243E-2</v>
      </c>
      <c r="BC6" s="3">
        <f t="shared" si="4"/>
        <v>2.2891566265060243E-2</v>
      </c>
      <c r="BD6" s="3">
        <f t="shared" si="4"/>
        <v>2.2891566265060243E-2</v>
      </c>
      <c r="BE6" s="3">
        <f t="shared" si="4"/>
        <v>2.2891566265060243E-2</v>
      </c>
      <c r="BF6" s="3">
        <f t="shared" si="4"/>
        <v>2.2891566265060243E-2</v>
      </c>
      <c r="BG6" s="3">
        <f t="shared" si="4"/>
        <v>2.2891566265060243E-2</v>
      </c>
      <c r="BH6" s="3">
        <f t="shared" si="4"/>
        <v>2.2891566265060243E-2</v>
      </c>
      <c r="BI6" s="3">
        <f t="shared" si="4"/>
        <v>2.2891566265060243E-2</v>
      </c>
      <c r="BJ6" s="3">
        <f t="shared" si="4"/>
        <v>2.2891566265060243E-2</v>
      </c>
      <c r="BK6" s="3">
        <f t="shared" si="4"/>
        <v>2.2891566265060243E-2</v>
      </c>
    </row>
    <row r="7" spans="1:63" x14ac:dyDescent="0.25">
      <c r="A7" s="2" t="s">
        <v>23</v>
      </c>
      <c r="B7" t="s">
        <v>3</v>
      </c>
      <c r="C7" s="3">
        <f t="shared" si="1"/>
        <v>3.3508092090266693E-2</v>
      </c>
      <c r="D7" s="3">
        <f t="shared" si="1"/>
        <v>3.3508092090266693E-2</v>
      </c>
      <c r="E7" s="3">
        <f t="shared" si="1"/>
        <v>3.3508092090266693E-2</v>
      </c>
      <c r="F7" s="3">
        <f t="shared" si="1"/>
        <v>3.3508092090266693E-2</v>
      </c>
      <c r="G7" s="3">
        <f t="shared" si="1"/>
        <v>3.3508092090266693E-2</v>
      </c>
      <c r="H7" s="3">
        <f t="shared" si="1"/>
        <v>3.3508092090266693E-2</v>
      </c>
      <c r="I7" s="3">
        <f t="shared" si="1"/>
        <v>3.3508092090266693E-2</v>
      </c>
      <c r="J7" s="3">
        <f t="shared" si="1"/>
        <v>3.3508092090266693E-2</v>
      </c>
      <c r="K7" s="3">
        <f t="shared" si="1"/>
        <v>3.3508092090266693E-2</v>
      </c>
      <c r="L7" s="3">
        <f t="shared" si="1"/>
        <v>3.3508092090266693E-2</v>
      </c>
      <c r="M7" s="3">
        <f t="shared" si="1"/>
        <v>3.3508092090266693E-2</v>
      </c>
      <c r="N7" s="3">
        <f t="shared" si="1"/>
        <v>3.3508092090266693E-2</v>
      </c>
      <c r="O7" s="3">
        <f t="shared" si="1"/>
        <v>3.3508092090266693E-2</v>
      </c>
      <c r="P7" s="3">
        <f t="shared" si="1"/>
        <v>3.3508092090266693E-2</v>
      </c>
      <c r="Q7" s="3">
        <f t="shared" si="1"/>
        <v>3.3508092090266693E-2</v>
      </c>
      <c r="R7" s="3">
        <f t="shared" si="1"/>
        <v>3.3508092090266693E-2</v>
      </c>
      <c r="S7" s="3">
        <f t="shared" si="2"/>
        <v>3.3508092090266693E-2</v>
      </c>
      <c r="T7" s="3">
        <f t="shared" si="2"/>
        <v>3.3508092090266693E-2</v>
      </c>
      <c r="U7" s="3">
        <f t="shared" si="2"/>
        <v>3.3508092090266693E-2</v>
      </c>
      <c r="V7" s="3">
        <f t="shared" si="2"/>
        <v>3.3508092090266693E-2</v>
      </c>
      <c r="W7" s="3">
        <f t="shared" si="2"/>
        <v>3.3508092090266693E-2</v>
      </c>
      <c r="X7" s="3">
        <f t="shared" si="2"/>
        <v>3.3508092090266693E-2</v>
      </c>
      <c r="Y7" s="3">
        <f t="shared" si="2"/>
        <v>3.3508092090266693E-2</v>
      </c>
      <c r="Z7" s="3">
        <f t="shared" si="2"/>
        <v>3.3508092090266693E-2</v>
      </c>
      <c r="AA7" s="3">
        <f t="shared" si="2"/>
        <v>3.3508092090266693E-2</v>
      </c>
      <c r="AB7" s="9">
        <f>VLOOKUP($A7,Table2[[#All],[Country ]:[Checksumtotal non-res % ]],MATCH("share of hotels",'_non-residential floorarea calc'!$A$3:$T$3,0),FALSE)</f>
        <v>3.3508092090266693E-2</v>
      </c>
      <c r="AC7" s="3">
        <f t="shared" si="3"/>
        <v>3.3508092090266693E-2</v>
      </c>
      <c r="AD7" s="3">
        <f t="shared" si="4"/>
        <v>3.3508092090266693E-2</v>
      </c>
      <c r="AE7" s="3">
        <f t="shared" si="4"/>
        <v>3.3508092090266693E-2</v>
      </c>
      <c r="AF7" s="3">
        <f t="shared" si="4"/>
        <v>3.3508092090266693E-2</v>
      </c>
      <c r="AG7" s="3">
        <f t="shared" si="4"/>
        <v>3.3508092090266693E-2</v>
      </c>
      <c r="AH7" s="3">
        <f t="shared" si="4"/>
        <v>3.3508092090266693E-2</v>
      </c>
      <c r="AI7" s="3">
        <f t="shared" si="4"/>
        <v>3.3508092090266693E-2</v>
      </c>
      <c r="AJ7" s="3">
        <f t="shared" si="4"/>
        <v>3.3508092090266693E-2</v>
      </c>
      <c r="AK7" s="3">
        <f t="shared" si="4"/>
        <v>3.3508092090266693E-2</v>
      </c>
      <c r="AL7" s="3">
        <f t="shared" si="4"/>
        <v>3.3508092090266693E-2</v>
      </c>
      <c r="AM7" s="3">
        <f t="shared" si="4"/>
        <v>3.3508092090266693E-2</v>
      </c>
      <c r="AN7" s="3">
        <f t="shared" si="4"/>
        <v>3.3508092090266693E-2</v>
      </c>
      <c r="AO7" s="3">
        <f t="shared" si="4"/>
        <v>3.3508092090266693E-2</v>
      </c>
      <c r="AP7" s="3">
        <f t="shared" si="4"/>
        <v>3.3508092090266693E-2</v>
      </c>
      <c r="AQ7" s="3">
        <f t="shared" si="4"/>
        <v>3.3508092090266693E-2</v>
      </c>
      <c r="AR7" s="3">
        <f t="shared" si="4"/>
        <v>3.3508092090266693E-2</v>
      </c>
      <c r="AS7" s="3">
        <f t="shared" si="4"/>
        <v>3.3508092090266693E-2</v>
      </c>
      <c r="AT7" s="3">
        <f t="shared" si="4"/>
        <v>3.3508092090266693E-2</v>
      </c>
      <c r="AU7" s="3">
        <f t="shared" si="4"/>
        <v>3.3508092090266693E-2</v>
      </c>
      <c r="AV7" s="3">
        <f t="shared" si="4"/>
        <v>3.3508092090266693E-2</v>
      </c>
      <c r="AW7" s="3">
        <f t="shared" si="4"/>
        <v>3.3508092090266693E-2</v>
      </c>
      <c r="AX7" s="3">
        <f t="shared" si="4"/>
        <v>3.3508092090266693E-2</v>
      </c>
      <c r="AY7" s="3">
        <f t="shared" si="4"/>
        <v>3.3508092090266693E-2</v>
      </c>
      <c r="AZ7" s="3">
        <f t="shared" si="4"/>
        <v>3.3508092090266693E-2</v>
      </c>
      <c r="BA7" s="3">
        <f t="shared" si="4"/>
        <v>3.3508092090266693E-2</v>
      </c>
      <c r="BB7" s="3">
        <f t="shared" si="4"/>
        <v>3.3508092090266693E-2</v>
      </c>
      <c r="BC7" s="3">
        <f t="shared" si="4"/>
        <v>3.3508092090266693E-2</v>
      </c>
      <c r="BD7" s="3">
        <f t="shared" si="4"/>
        <v>3.3508092090266693E-2</v>
      </c>
      <c r="BE7" s="3">
        <f t="shared" si="4"/>
        <v>3.3508092090266693E-2</v>
      </c>
      <c r="BF7" s="3">
        <f t="shared" si="4"/>
        <v>3.3508092090266693E-2</v>
      </c>
      <c r="BG7" s="3">
        <f t="shared" si="4"/>
        <v>3.3508092090266693E-2</v>
      </c>
      <c r="BH7" s="3">
        <f t="shared" si="4"/>
        <v>3.3508092090266693E-2</v>
      </c>
      <c r="BI7" s="3">
        <f t="shared" si="4"/>
        <v>3.3508092090266693E-2</v>
      </c>
      <c r="BJ7" s="3">
        <f t="shared" si="4"/>
        <v>3.3508092090266693E-2</v>
      </c>
      <c r="BK7" s="3">
        <f t="shared" si="4"/>
        <v>3.3508092090266693E-2</v>
      </c>
    </row>
    <row r="8" spans="1:63" x14ac:dyDescent="0.25">
      <c r="A8" s="2" t="s">
        <v>9</v>
      </c>
      <c r="B8" t="s">
        <v>3</v>
      </c>
      <c r="C8" s="3">
        <f t="shared" si="1"/>
        <v>3.5989940161304315E-2</v>
      </c>
      <c r="D8" s="3">
        <f t="shared" si="1"/>
        <v>3.5989940161304315E-2</v>
      </c>
      <c r="E8" s="3">
        <f t="shared" si="1"/>
        <v>3.5989940161304315E-2</v>
      </c>
      <c r="F8" s="3">
        <f t="shared" si="1"/>
        <v>3.5989940161304315E-2</v>
      </c>
      <c r="G8" s="3">
        <f t="shared" si="1"/>
        <v>3.5989940161304315E-2</v>
      </c>
      <c r="H8" s="3">
        <f t="shared" si="1"/>
        <v>3.5989940161304315E-2</v>
      </c>
      <c r="I8" s="3">
        <f t="shared" si="1"/>
        <v>3.5989940161304315E-2</v>
      </c>
      <c r="J8" s="3">
        <f t="shared" si="1"/>
        <v>3.5989940161304315E-2</v>
      </c>
      <c r="K8" s="3">
        <f t="shared" si="1"/>
        <v>3.5989940161304315E-2</v>
      </c>
      <c r="L8" s="3">
        <f t="shared" si="1"/>
        <v>3.5989940161304315E-2</v>
      </c>
      <c r="M8" s="3">
        <f t="shared" si="1"/>
        <v>3.5989940161304315E-2</v>
      </c>
      <c r="N8" s="3">
        <f t="shared" si="1"/>
        <v>3.5989940161304315E-2</v>
      </c>
      <c r="O8" s="3">
        <f t="shared" si="1"/>
        <v>3.5989940161304315E-2</v>
      </c>
      <c r="P8" s="3">
        <f t="shared" si="1"/>
        <v>3.5989940161304315E-2</v>
      </c>
      <c r="Q8" s="3">
        <f t="shared" si="1"/>
        <v>3.5989940161304315E-2</v>
      </c>
      <c r="R8" s="3">
        <f t="shared" si="1"/>
        <v>3.5989940161304315E-2</v>
      </c>
      <c r="S8" s="3">
        <f t="shared" si="2"/>
        <v>3.5989940161304315E-2</v>
      </c>
      <c r="T8" s="3">
        <f t="shared" si="2"/>
        <v>3.5989940161304315E-2</v>
      </c>
      <c r="U8" s="3">
        <f t="shared" si="2"/>
        <v>3.5989940161304315E-2</v>
      </c>
      <c r="V8" s="3">
        <f t="shared" si="2"/>
        <v>3.5989940161304315E-2</v>
      </c>
      <c r="W8" s="3">
        <f t="shared" si="2"/>
        <v>3.5989940161304315E-2</v>
      </c>
      <c r="X8" s="3">
        <f t="shared" si="2"/>
        <v>3.5989940161304315E-2</v>
      </c>
      <c r="Y8" s="3">
        <f t="shared" si="2"/>
        <v>3.5989940161304315E-2</v>
      </c>
      <c r="Z8" s="3">
        <f t="shared" si="2"/>
        <v>3.5989940161304315E-2</v>
      </c>
      <c r="AA8" s="3">
        <f t="shared" si="2"/>
        <v>3.5989940161304315E-2</v>
      </c>
      <c r="AB8" s="9">
        <f>VLOOKUP($A8,Table2[[#All],[Country ]:[Checksumtotal non-res % ]],MATCH("share of hotels",'_non-residential floorarea calc'!$A$3:$T$3,0),FALSE)</f>
        <v>3.5989940161304315E-2</v>
      </c>
      <c r="AC8" s="3">
        <f t="shared" si="3"/>
        <v>3.5989940161304315E-2</v>
      </c>
      <c r="AD8" s="3">
        <f t="shared" si="4"/>
        <v>3.5989940161304315E-2</v>
      </c>
      <c r="AE8" s="3">
        <f t="shared" si="4"/>
        <v>3.5989940161304315E-2</v>
      </c>
      <c r="AF8" s="3">
        <f t="shared" si="4"/>
        <v>3.5989940161304315E-2</v>
      </c>
      <c r="AG8" s="3">
        <f t="shared" si="4"/>
        <v>3.5989940161304315E-2</v>
      </c>
      <c r="AH8" s="3">
        <f t="shared" si="4"/>
        <v>3.5989940161304315E-2</v>
      </c>
      <c r="AI8" s="3">
        <f t="shared" si="4"/>
        <v>3.5989940161304315E-2</v>
      </c>
      <c r="AJ8" s="3">
        <f t="shared" si="4"/>
        <v>3.5989940161304315E-2</v>
      </c>
      <c r="AK8" s="3">
        <f t="shared" si="4"/>
        <v>3.5989940161304315E-2</v>
      </c>
      <c r="AL8" s="3">
        <f t="shared" si="4"/>
        <v>3.5989940161304315E-2</v>
      </c>
      <c r="AM8" s="3">
        <f t="shared" si="4"/>
        <v>3.5989940161304315E-2</v>
      </c>
      <c r="AN8" s="3">
        <f t="shared" si="4"/>
        <v>3.5989940161304315E-2</v>
      </c>
      <c r="AO8" s="3">
        <f t="shared" si="4"/>
        <v>3.5989940161304315E-2</v>
      </c>
      <c r="AP8" s="3">
        <f t="shared" si="4"/>
        <v>3.5989940161304315E-2</v>
      </c>
      <c r="AQ8" s="3">
        <f t="shared" si="4"/>
        <v>3.5989940161304315E-2</v>
      </c>
      <c r="AR8" s="3">
        <f t="shared" si="4"/>
        <v>3.5989940161304315E-2</v>
      </c>
      <c r="AS8" s="3">
        <f t="shared" si="4"/>
        <v>3.5989940161304315E-2</v>
      </c>
      <c r="AT8" s="3">
        <f t="shared" si="4"/>
        <v>3.5989940161304315E-2</v>
      </c>
      <c r="AU8" s="3">
        <f t="shared" si="4"/>
        <v>3.5989940161304315E-2</v>
      </c>
      <c r="AV8" s="3">
        <f t="shared" si="4"/>
        <v>3.5989940161304315E-2</v>
      </c>
      <c r="AW8" s="3">
        <f t="shared" si="4"/>
        <v>3.5989940161304315E-2</v>
      </c>
      <c r="AX8" s="3">
        <f t="shared" si="4"/>
        <v>3.5989940161304315E-2</v>
      </c>
      <c r="AY8" s="3">
        <f t="shared" si="4"/>
        <v>3.5989940161304315E-2</v>
      </c>
      <c r="AZ8" s="3">
        <f t="shared" si="4"/>
        <v>3.5989940161304315E-2</v>
      </c>
      <c r="BA8" s="3">
        <f t="shared" si="4"/>
        <v>3.5989940161304315E-2</v>
      </c>
      <c r="BB8" s="3">
        <f t="shared" si="4"/>
        <v>3.5989940161304315E-2</v>
      </c>
      <c r="BC8" s="3">
        <f t="shared" si="4"/>
        <v>3.5989940161304315E-2</v>
      </c>
      <c r="BD8" s="3">
        <f t="shared" si="4"/>
        <v>3.5989940161304315E-2</v>
      </c>
      <c r="BE8" s="3">
        <f t="shared" si="4"/>
        <v>3.5989940161304315E-2</v>
      </c>
      <c r="BF8" s="3">
        <f t="shared" si="4"/>
        <v>3.5989940161304315E-2</v>
      </c>
      <c r="BG8" s="3">
        <f t="shared" si="4"/>
        <v>3.5989940161304315E-2</v>
      </c>
      <c r="BH8" s="3">
        <f t="shared" si="4"/>
        <v>3.5989940161304315E-2</v>
      </c>
      <c r="BI8" s="3">
        <f t="shared" si="4"/>
        <v>3.5989940161304315E-2</v>
      </c>
      <c r="BJ8" s="3">
        <f t="shared" si="4"/>
        <v>3.5989940161304315E-2</v>
      </c>
      <c r="BK8" s="3">
        <f t="shared" si="4"/>
        <v>3.5989940161304315E-2</v>
      </c>
    </row>
    <row r="9" spans="1:63" x14ac:dyDescent="0.25">
      <c r="A9" s="2" t="s">
        <v>27</v>
      </c>
      <c r="B9" t="s">
        <v>3</v>
      </c>
      <c r="C9" s="3">
        <f t="shared" si="1"/>
        <v>0.1888</v>
      </c>
      <c r="D9" s="3">
        <f t="shared" si="1"/>
        <v>0.1888</v>
      </c>
      <c r="E9" s="3">
        <f t="shared" si="1"/>
        <v>0.1888</v>
      </c>
      <c r="F9" s="3">
        <f t="shared" si="1"/>
        <v>0.1888</v>
      </c>
      <c r="G9" s="3">
        <f t="shared" si="1"/>
        <v>0.1888</v>
      </c>
      <c r="H9" s="3">
        <f t="shared" si="1"/>
        <v>0.1888</v>
      </c>
      <c r="I9" s="3">
        <f t="shared" si="1"/>
        <v>0.1888</v>
      </c>
      <c r="J9" s="3">
        <f t="shared" si="1"/>
        <v>0.1888</v>
      </c>
      <c r="K9" s="3">
        <f t="shared" si="1"/>
        <v>0.1888</v>
      </c>
      <c r="L9" s="3">
        <f t="shared" si="1"/>
        <v>0.1888</v>
      </c>
      <c r="M9" s="3">
        <f t="shared" si="1"/>
        <v>0.1888</v>
      </c>
      <c r="N9" s="3">
        <f t="shared" si="1"/>
        <v>0.1888</v>
      </c>
      <c r="O9" s="3">
        <f t="shared" si="1"/>
        <v>0.1888</v>
      </c>
      <c r="P9" s="3">
        <f t="shared" si="1"/>
        <v>0.1888</v>
      </c>
      <c r="Q9" s="3">
        <f t="shared" si="1"/>
        <v>0.1888</v>
      </c>
      <c r="R9" s="3">
        <f t="shared" si="1"/>
        <v>0.1888</v>
      </c>
      <c r="S9" s="3">
        <f t="shared" si="2"/>
        <v>0.1888</v>
      </c>
      <c r="T9" s="3">
        <f t="shared" si="2"/>
        <v>0.1888</v>
      </c>
      <c r="U9" s="3">
        <f t="shared" si="2"/>
        <v>0.1888</v>
      </c>
      <c r="V9" s="3">
        <f t="shared" si="2"/>
        <v>0.1888</v>
      </c>
      <c r="W9" s="3">
        <f t="shared" si="2"/>
        <v>0.1888</v>
      </c>
      <c r="X9" s="3">
        <f t="shared" si="2"/>
        <v>0.1888</v>
      </c>
      <c r="Y9" s="3">
        <f t="shared" si="2"/>
        <v>0.1888</v>
      </c>
      <c r="Z9" s="3">
        <f t="shared" si="2"/>
        <v>0.1888</v>
      </c>
      <c r="AA9" s="3">
        <f t="shared" si="2"/>
        <v>0.1888</v>
      </c>
      <c r="AB9" s="9">
        <f>VLOOKUP($A9,Table2[[#All],[Country ]:[Checksumtotal non-res % ]],MATCH("share of hotels",'_non-residential floorarea calc'!$A$3:$T$3,0),FALSE)</f>
        <v>0.1888</v>
      </c>
      <c r="AC9" s="3">
        <f t="shared" si="3"/>
        <v>0.1888</v>
      </c>
      <c r="AD9" s="3">
        <f t="shared" si="4"/>
        <v>0.1888</v>
      </c>
      <c r="AE9" s="3">
        <f t="shared" si="4"/>
        <v>0.1888</v>
      </c>
      <c r="AF9" s="3">
        <f t="shared" si="4"/>
        <v>0.1888</v>
      </c>
      <c r="AG9" s="3">
        <f t="shared" si="4"/>
        <v>0.1888</v>
      </c>
      <c r="AH9" s="3">
        <f t="shared" si="4"/>
        <v>0.1888</v>
      </c>
      <c r="AI9" s="3">
        <f t="shared" si="4"/>
        <v>0.1888</v>
      </c>
      <c r="AJ9" s="3">
        <f t="shared" si="4"/>
        <v>0.1888</v>
      </c>
      <c r="AK9" s="3">
        <f t="shared" si="4"/>
        <v>0.1888</v>
      </c>
      <c r="AL9" s="3">
        <f t="shared" si="4"/>
        <v>0.1888</v>
      </c>
      <c r="AM9" s="3">
        <f t="shared" si="4"/>
        <v>0.1888</v>
      </c>
      <c r="AN9" s="3">
        <f t="shared" si="4"/>
        <v>0.1888</v>
      </c>
      <c r="AO9" s="3">
        <f t="shared" si="4"/>
        <v>0.1888</v>
      </c>
      <c r="AP9" s="3">
        <f t="shared" si="4"/>
        <v>0.1888</v>
      </c>
      <c r="AQ9" s="3">
        <f t="shared" si="4"/>
        <v>0.1888</v>
      </c>
      <c r="AR9" s="3">
        <f t="shared" si="4"/>
        <v>0.1888</v>
      </c>
      <c r="AS9" s="3">
        <f t="shared" si="4"/>
        <v>0.1888</v>
      </c>
      <c r="AT9" s="3">
        <f t="shared" si="4"/>
        <v>0.1888</v>
      </c>
      <c r="AU9" s="3">
        <f t="shared" si="4"/>
        <v>0.1888</v>
      </c>
      <c r="AV9" s="3">
        <f t="shared" si="4"/>
        <v>0.1888</v>
      </c>
      <c r="AW9" s="3">
        <f t="shared" si="4"/>
        <v>0.1888</v>
      </c>
      <c r="AX9" s="3">
        <f t="shared" si="4"/>
        <v>0.1888</v>
      </c>
      <c r="AY9" s="3">
        <f t="shared" si="4"/>
        <v>0.1888</v>
      </c>
      <c r="AZ9" s="3">
        <f t="shared" si="4"/>
        <v>0.1888</v>
      </c>
      <c r="BA9" s="3">
        <f t="shared" si="4"/>
        <v>0.1888</v>
      </c>
      <c r="BB9" s="3">
        <f t="shared" si="4"/>
        <v>0.1888</v>
      </c>
      <c r="BC9" s="3">
        <f t="shared" si="4"/>
        <v>0.1888</v>
      </c>
      <c r="BD9" s="3">
        <f t="shared" si="4"/>
        <v>0.1888</v>
      </c>
      <c r="BE9" s="3">
        <f t="shared" si="4"/>
        <v>0.1888</v>
      </c>
      <c r="BF9" s="3">
        <f t="shared" si="4"/>
        <v>0.1888</v>
      </c>
      <c r="BG9" s="3">
        <f t="shared" si="4"/>
        <v>0.1888</v>
      </c>
      <c r="BH9" s="3">
        <f t="shared" si="4"/>
        <v>0.1888</v>
      </c>
      <c r="BI9" s="3">
        <f t="shared" si="4"/>
        <v>0.1888</v>
      </c>
      <c r="BJ9" s="3">
        <f t="shared" ref="AD9:BK17" si="5">$AB9</f>
        <v>0.1888</v>
      </c>
      <c r="BK9" s="3">
        <f t="shared" si="5"/>
        <v>0.1888</v>
      </c>
    </row>
    <row r="10" spans="1:63" x14ac:dyDescent="0.25">
      <c r="A10" s="2" t="s">
        <v>30</v>
      </c>
      <c r="B10" t="s">
        <v>3</v>
      </c>
      <c r="C10" s="3">
        <f t="shared" si="1"/>
        <v>9.7944078947368424E-2</v>
      </c>
      <c r="D10" s="3">
        <f t="shared" si="1"/>
        <v>9.7944078947368424E-2</v>
      </c>
      <c r="E10" s="3">
        <f t="shared" si="1"/>
        <v>9.7944078947368424E-2</v>
      </c>
      <c r="F10" s="3">
        <f t="shared" si="1"/>
        <v>9.7944078947368424E-2</v>
      </c>
      <c r="G10" s="3">
        <f t="shared" si="1"/>
        <v>9.7944078947368424E-2</v>
      </c>
      <c r="H10" s="3">
        <f t="shared" si="1"/>
        <v>9.7944078947368424E-2</v>
      </c>
      <c r="I10" s="3">
        <f t="shared" si="1"/>
        <v>9.7944078947368424E-2</v>
      </c>
      <c r="J10" s="3">
        <f t="shared" si="1"/>
        <v>9.7944078947368424E-2</v>
      </c>
      <c r="K10" s="3">
        <f t="shared" si="1"/>
        <v>9.7944078947368424E-2</v>
      </c>
      <c r="L10" s="3">
        <f t="shared" si="1"/>
        <v>9.7944078947368424E-2</v>
      </c>
      <c r="M10" s="3">
        <f t="shared" si="1"/>
        <v>9.7944078947368424E-2</v>
      </c>
      <c r="N10" s="3">
        <f t="shared" si="1"/>
        <v>9.7944078947368424E-2</v>
      </c>
      <c r="O10" s="3">
        <f t="shared" si="1"/>
        <v>9.7944078947368424E-2</v>
      </c>
      <c r="P10" s="3">
        <f t="shared" si="1"/>
        <v>9.7944078947368424E-2</v>
      </c>
      <c r="Q10" s="3">
        <f t="shared" si="1"/>
        <v>9.7944078947368424E-2</v>
      </c>
      <c r="R10" s="3">
        <f t="shared" si="1"/>
        <v>9.7944078947368424E-2</v>
      </c>
      <c r="S10" s="3">
        <f t="shared" si="2"/>
        <v>9.7944078947368424E-2</v>
      </c>
      <c r="T10" s="3">
        <f t="shared" si="2"/>
        <v>9.7944078947368424E-2</v>
      </c>
      <c r="U10" s="3">
        <f t="shared" si="2"/>
        <v>9.7944078947368424E-2</v>
      </c>
      <c r="V10" s="3">
        <f t="shared" si="2"/>
        <v>9.7944078947368424E-2</v>
      </c>
      <c r="W10" s="3">
        <f t="shared" si="2"/>
        <v>9.7944078947368424E-2</v>
      </c>
      <c r="X10" s="3">
        <f t="shared" si="2"/>
        <v>9.7944078947368424E-2</v>
      </c>
      <c r="Y10" s="3">
        <f t="shared" si="2"/>
        <v>9.7944078947368424E-2</v>
      </c>
      <c r="Z10" s="3">
        <f t="shared" si="2"/>
        <v>9.7944078947368424E-2</v>
      </c>
      <c r="AA10" s="3">
        <f t="shared" si="2"/>
        <v>9.7944078947368424E-2</v>
      </c>
      <c r="AB10" s="9">
        <f>VLOOKUP($A10,Table2[[#All],[Country ]:[Checksumtotal non-res % ]],MATCH("share of hotels",'_non-residential floorarea calc'!$A$3:$T$3,0),FALSE)</f>
        <v>9.7944078947368424E-2</v>
      </c>
      <c r="AC10" s="3">
        <f t="shared" si="3"/>
        <v>9.7944078947368424E-2</v>
      </c>
      <c r="AD10" s="3">
        <f t="shared" si="5"/>
        <v>9.7944078947368424E-2</v>
      </c>
      <c r="AE10" s="3">
        <f t="shared" si="5"/>
        <v>9.7944078947368424E-2</v>
      </c>
      <c r="AF10" s="3">
        <f t="shared" si="5"/>
        <v>9.7944078947368424E-2</v>
      </c>
      <c r="AG10" s="3">
        <f t="shared" si="5"/>
        <v>9.7944078947368424E-2</v>
      </c>
      <c r="AH10" s="3">
        <f t="shared" si="5"/>
        <v>9.7944078947368424E-2</v>
      </c>
      <c r="AI10" s="3">
        <f t="shared" si="5"/>
        <v>9.7944078947368424E-2</v>
      </c>
      <c r="AJ10" s="3">
        <f t="shared" si="5"/>
        <v>9.7944078947368424E-2</v>
      </c>
      <c r="AK10" s="3">
        <f t="shared" si="5"/>
        <v>9.7944078947368424E-2</v>
      </c>
      <c r="AL10" s="3">
        <f t="shared" si="5"/>
        <v>9.7944078947368424E-2</v>
      </c>
      <c r="AM10" s="3">
        <f t="shared" si="5"/>
        <v>9.7944078947368424E-2</v>
      </c>
      <c r="AN10" s="3">
        <f t="shared" si="5"/>
        <v>9.7944078947368424E-2</v>
      </c>
      <c r="AO10" s="3">
        <f t="shared" si="5"/>
        <v>9.7944078947368424E-2</v>
      </c>
      <c r="AP10" s="3">
        <f t="shared" si="5"/>
        <v>9.7944078947368424E-2</v>
      </c>
      <c r="AQ10" s="3">
        <f t="shared" si="5"/>
        <v>9.7944078947368424E-2</v>
      </c>
      <c r="AR10" s="3">
        <f t="shared" si="5"/>
        <v>9.7944078947368424E-2</v>
      </c>
      <c r="AS10" s="3">
        <f t="shared" si="5"/>
        <v>9.7944078947368424E-2</v>
      </c>
      <c r="AT10" s="3">
        <f t="shared" si="5"/>
        <v>9.7944078947368424E-2</v>
      </c>
      <c r="AU10" s="3">
        <f t="shared" si="5"/>
        <v>9.7944078947368424E-2</v>
      </c>
      <c r="AV10" s="3">
        <f t="shared" si="5"/>
        <v>9.7944078947368424E-2</v>
      </c>
      <c r="AW10" s="3">
        <f t="shared" si="5"/>
        <v>9.7944078947368424E-2</v>
      </c>
      <c r="AX10" s="3">
        <f t="shared" si="5"/>
        <v>9.7944078947368424E-2</v>
      </c>
      <c r="AY10" s="3">
        <f t="shared" si="5"/>
        <v>9.7944078947368424E-2</v>
      </c>
      <c r="AZ10" s="3">
        <f t="shared" si="5"/>
        <v>9.7944078947368424E-2</v>
      </c>
      <c r="BA10" s="3">
        <f t="shared" si="5"/>
        <v>9.7944078947368424E-2</v>
      </c>
      <c r="BB10" s="3">
        <f t="shared" si="5"/>
        <v>9.7944078947368424E-2</v>
      </c>
      <c r="BC10" s="3">
        <f t="shared" si="5"/>
        <v>9.7944078947368424E-2</v>
      </c>
      <c r="BD10" s="3">
        <f t="shared" si="5"/>
        <v>9.7944078947368424E-2</v>
      </c>
      <c r="BE10" s="3">
        <f t="shared" si="5"/>
        <v>9.7944078947368424E-2</v>
      </c>
      <c r="BF10" s="3">
        <f t="shared" si="5"/>
        <v>9.7944078947368424E-2</v>
      </c>
      <c r="BG10" s="3">
        <f t="shared" si="5"/>
        <v>9.7944078947368424E-2</v>
      </c>
      <c r="BH10" s="3">
        <f t="shared" si="5"/>
        <v>9.7944078947368424E-2</v>
      </c>
      <c r="BI10" s="3">
        <f t="shared" si="5"/>
        <v>9.7944078947368424E-2</v>
      </c>
      <c r="BJ10" s="3">
        <f t="shared" si="5"/>
        <v>9.7944078947368424E-2</v>
      </c>
      <c r="BK10" s="3">
        <f t="shared" si="5"/>
        <v>9.7944078947368424E-2</v>
      </c>
    </row>
    <row r="11" spans="1:63" x14ac:dyDescent="0.25">
      <c r="A11" s="2" t="s">
        <v>10</v>
      </c>
      <c r="B11" t="s">
        <v>3</v>
      </c>
      <c r="C11" s="3">
        <f t="shared" si="1"/>
        <v>0.19034708302563563</v>
      </c>
      <c r="D11" s="3">
        <f t="shared" si="1"/>
        <v>0.19034708302563563</v>
      </c>
      <c r="E11" s="3">
        <f t="shared" si="1"/>
        <v>0.19034708302563563</v>
      </c>
      <c r="F11" s="3">
        <f t="shared" si="1"/>
        <v>0.19034708302563563</v>
      </c>
      <c r="G11" s="3">
        <f t="shared" si="1"/>
        <v>0.19034708302563563</v>
      </c>
      <c r="H11" s="3">
        <f t="shared" si="1"/>
        <v>0.19034708302563563</v>
      </c>
      <c r="I11" s="3">
        <f t="shared" si="1"/>
        <v>0.19034708302563563</v>
      </c>
      <c r="J11" s="3">
        <f t="shared" si="1"/>
        <v>0.19034708302563563</v>
      </c>
      <c r="K11" s="3">
        <f t="shared" si="1"/>
        <v>0.19034708302563563</v>
      </c>
      <c r="L11" s="3">
        <f t="shared" si="1"/>
        <v>0.19034708302563563</v>
      </c>
      <c r="M11" s="3">
        <f t="shared" si="1"/>
        <v>0.19034708302563563</v>
      </c>
      <c r="N11" s="3">
        <f t="shared" si="1"/>
        <v>0.19034708302563563</v>
      </c>
      <c r="O11" s="3">
        <f t="shared" si="1"/>
        <v>0.19034708302563563</v>
      </c>
      <c r="P11" s="3">
        <f t="shared" si="1"/>
        <v>0.19034708302563563</v>
      </c>
      <c r="Q11" s="3">
        <f t="shared" si="1"/>
        <v>0.19034708302563563</v>
      </c>
      <c r="R11" s="3">
        <f t="shared" si="1"/>
        <v>0.19034708302563563</v>
      </c>
      <c r="S11" s="3">
        <f t="shared" si="2"/>
        <v>0.19034708302563563</v>
      </c>
      <c r="T11" s="3">
        <f t="shared" si="2"/>
        <v>0.19034708302563563</v>
      </c>
      <c r="U11" s="3">
        <f t="shared" si="2"/>
        <v>0.19034708302563563</v>
      </c>
      <c r="V11" s="3">
        <f t="shared" si="2"/>
        <v>0.19034708302563563</v>
      </c>
      <c r="W11" s="3">
        <f t="shared" si="2"/>
        <v>0.19034708302563563</v>
      </c>
      <c r="X11" s="3">
        <f t="shared" si="2"/>
        <v>0.19034708302563563</v>
      </c>
      <c r="Y11" s="3">
        <f t="shared" si="2"/>
        <v>0.19034708302563563</v>
      </c>
      <c r="Z11" s="3">
        <f t="shared" si="2"/>
        <v>0.19034708302563563</v>
      </c>
      <c r="AA11" s="3">
        <f t="shared" si="2"/>
        <v>0.19034708302563563</v>
      </c>
      <c r="AB11" s="9">
        <f>VLOOKUP($A11,Table2[[#All],[Country ]:[Checksumtotal non-res % ]],MATCH("share of hotels",'_non-residential floorarea calc'!$A$3:$T$3,0),FALSE)</f>
        <v>0.19034708302563563</v>
      </c>
      <c r="AC11" s="3">
        <f t="shared" si="3"/>
        <v>0.19034708302563563</v>
      </c>
      <c r="AD11" s="3">
        <f t="shared" si="5"/>
        <v>0.19034708302563563</v>
      </c>
      <c r="AE11" s="3">
        <f t="shared" si="5"/>
        <v>0.19034708302563563</v>
      </c>
      <c r="AF11" s="3">
        <f t="shared" si="5"/>
        <v>0.19034708302563563</v>
      </c>
      <c r="AG11" s="3">
        <f t="shared" si="5"/>
        <v>0.19034708302563563</v>
      </c>
      <c r="AH11" s="3">
        <f t="shared" si="5"/>
        <v>0.19034708302563563</v>
      </c>
      <c r="AI11" s="3">
        <f t="shared" si="5"/>
        <v>0.19034708302563563</v>
      </c>
      <c r="AJ11" s="3">
        <f t="shared" si="5"/>
        <v>0.19034708302563563</v>
      </c>
      <c r="AK11" s="3">
        <f t="shared" si="5"/>
        <v>0.19034708302563563</v>
      </c>
      <c r="AL11" s="3">
        <f t="shared" si="5"/>
        <v>0.19034708302563563</v>
      </c>
      <c r="AM11" s="3">
        <f t="shared" si="5"/>
        <v>0.19034708302563563</v>
      </c>
      <c r="AN11" s="3">
        <f t="shared" si="5"/>
        <v>0.19034708302563563</v>
      </c>
      <c r="AO11" s="3">
        <f t="shared" si="5"/>
        <v>0.19034708302563563</v>
      </c>
      <c r="AP11" s="3">
        <f t="shared" si="5"/>
        <v>0.19034708302563563</v>
      </c>
      <c r="AQ11" s="3">
        <f t="shared" si="5"/>
        <v>0.19034708302563563</v>
      </c>
      <c r="AR11" s="3">
        <f t="shared" si="5"/>
        <v>0.19034708302563563</v>
      </c>
      <c r="AS11" s="3">
        <f t="shared" si="5"/>
        <v>0.19034708302563563</v>
      </c>
      <c r="AT11" s="3">
        <f t="shared" si="5"/>
        <v>0.19034708302563563</v>
      </c>
      <c r="AU11" s="3">
        <f t="shared" si="5"/>
        <v>0.19034708302563563</v>
      </c>
      <c r="AV11" s="3">
        <f t="shared" si="5"/>
        <v>0.19034708302563563</v>
      </c>
      <c r="AW11" s="3">
        <f t="shared" si="5"/>
        <v>0.19034708302563563</v>
      </c>
      <c r="AX11" s="3">
        <f t="shared" si="5"/>
        <v>0.19034708302563563</v>
      </c>
      <c r="AY11" s="3">
        <f t="shared" si="5"/>
        <v>0.19034708302563563</v>
      </c>
      <c r="AZ11" s="3">
        <f t="shared" si="5"/>
        <v>0.19034708302563563</v>
      </c>
      <c r="BA11" s="3">
        <f t="shared" si="5"/>
        <v>0.19034708302563563</v>
      </c>
      <c r="BB11" s="3">
        <f t="shared" si="5"/>
        <v>0.19034708302563563</v>
      </c>
      <c r="BC11" s="3">
        <f t="shared" si="5"/>
        <v>0.19034708302563563</v>
      </c>
      <c r="BD11" s="3">
        <f t="shared" si="5"/>
        <v>0.19034708302563563</v>
      </c>
      <c r="BE11" s="3">
        <f t="shared" si="5"/>
        <v>0.19034708302563563</v>
      </c>
      <c r="BF11" s="3">
        <f t="shared" si="5"/>
        <v>0.19034708302563563</v>
      </c>
      <c r="BG11" s="3">
        <f t="shared" si="5"/>
        <v>0.19034708302563563</v>
      </c>
      <c r="BH11" s="3">
        <f t="shared" si="5"/>
        <v>0.19034708302563563</v>
      </c>
      <c r="BI11" s="3">
        <f t="shared" si="5"/>
        <v>0.19034708302563563</v>
      </c>
      <c r="BJ11" s="3">
        <f t="shared" si="5"/>
        <v>0.19034708302563563</v>
      </c>
      <c r="BK11" s="3">
        <f t="shared" si="5"/>
        <v>0.19034708302563563</v>
      </c>
    </row>
    <row r="12" spans="1:63" x14ac:dyDescent="0.25">
      <c r="A12" s="2" t="s">
        <v>1</v>
      </c>
      <c r="B12" t="s">
        <v>3</v>
      </c>
      <c r="C12" s="3">
        <f t="shared" si="1"/>
        <v>3.2921712168463395E-2</v>
      </c>
      <c r="D12" s="3">
        <f t="shared" si="1"/>
        <v>3.2921712168463395E-2</v>
      </c>
      <c r="E12" s="3">
        <f t="shared" si="1"/>
        <v>3.2921712168463395E-2</v>
      </c>
      <c r="F12" s="3">
        <f t="shared" si="1"/>
        <v>3.2921712168463395E-2</v>
      </c>
      <c r="G12" s="3">
        <f t="shared" si="1"/>
        <v>3.2921712168463395E-2</v>
      </c>
      <c r="H12" s="3">
        <f t="shared" si="1"/>
        <v>3.2921712168463395E-2</v>
      </c>
      <c r="I12" s="3">
        <f t="shared" si="1"/>
        <v>3.2921712168463395E-2</v>
      </c>
      <c r="J12" s="3">
        <f t="shared" si="1"/>
        <v>3.2921712168463395E-2</v>
      </c>
      <c r="K12" s="3">
        <f t="shared" si="1"/>
        <v>3.2921712168463395E-2</v>
      </c>
      <c r="L12" s="3">
        <f t="shared" si="1"/>
        <v>3.2921712168463395E-2</v>
      </c>
      <c r="M12" s="3">
        <f t="shared" si="1"/>
        <v>3.2921712168463395E-2</v>
      </c>
      <c r="N12" s="3">
        <f t="shared" si="1"/>
        <v>3.2921712168463395E-2</v>
      </c>
      <c r="O12" s="3">
        <f t="shared" si="1"/>
        <v>3.2921712168463395E-2</v>
      </c>
      <c r="P12" s="3">
        <f t="shared" si="1"/>
        <v>3.2921712168463395E-2</v>
      </c>
      <c r="Q12" s="3">
        <f t="shared" si="1"/>
        <v>3.2921712168463395E-2</v>
      </c>
      <c r="R12" s="3">
        <f t="shared" si="1"/>
        <v>3.2921712168463395E-2</v>
      </c>
      <c r="S12" s="3">
        <f t="shared" si="2"/>
        <v>3.2921712168463395E-2</v>
      </c>
      <c r="T12" s="3">
        <f t="shared" si="2"/>
        <v>3.2921712168463395E-2</v>
      </c>
      <c r="U12" s="3">
        <f t="shared" si="2"/>
        <v>3.2921712168463395E-2</v>
      </c>
      <c r="V12" s="3">
        <f t="shared" si="2"/>
        <v>3.2921712168463395E-2</v>
      </c>
      <c r="W12" s="3">
        <f t="shared" si="2"/>
        <v>3.2921712168463395E-2</v>
      </c>
      <c r="X12" s="3">
        <f t="shared" si="2"/>
        <v>3.2921712168463395E-2</v>
      </c>
      <c r="Y12" s="3">
        <f t="shared" si="2"/>
        <v>3.2921712168463395E-2</v>
      </c>
      <c r="Z12" s="3">
        <f t="shared" si="2"/>
        <v>3.2921712168463395E-2</v>
      </c>
      <c r="AA12" s="3">
        <f t="shared" si="2"/>
        <v>3.2921712168463395E-2</v>
      </c>
      <c r="AB12" s="9">
        <f>VLOOKUP($A12,Table2[[#All],[Country ]:[Checksumtotal non-res % ]],MATCH("share of hotels",'_non-residential floorarea calc'!$A$3:$T$3,0),FALSE)</f>
        <v>3.2921712168463395E-2</v>
      </c>
      <c r="AC12" s="3">
        <f t="shared" si="3"/>
        <v>3.2921712168463395E-2</v>
      </c>
      <c r="AD12" s="3">
        <f t="shared" si="5"/>
        <v>3.2921712168463395E-2</v>
      </c>
      <c r="AE12" s="3">
        <f t="shared" si="5"/>
        <v>3.2921712168463395E-2</v>
      </c>
      <c r="AF12" s="3">
        <f t="shared" si="5"/>
        <v>3.2921712168463395E-2</v>
      </c>
      <c r="AG12" s="3">
        <f t="shared" si="5"/>
        <v>3.2921712168463395E-2</v>
      </c>
      <c r="AH12" s="3">
        <f t="shared" si="5"/>
        <v>3.2921712168463395E-2</v>
      </c>
      <c r="AI12" s="3">
        <f t="shared" si="5"/>
        <v>3.2921712168463395E-2</v>
      </c>
      <c r="AJ12" s="3">
        <f t="shared" si="5"/>
        <v>3.2921712168463395E-2</v>
      </c>
      <c r="AK12" s="3">
        <f t="shared" si="5"/>
        <v>3.2921712168463395E-2</v>
      </c>
      <c r="AL12" s="3">
        <f t="shared" si="5"/>
        <v>3.2921712168463395E-2</v>
      </c>
      <c r="AM12" s="3">
        <f t="shared" si="5"/>
        <v>3.2921712168463395E-2</v>
      </c>
      <c r="AN12" s="3">
        <f t="shared" si="5"/>
        <v>3.2921712168463395E-2</v>
      </c>
      <c r="AO12" s="3">
        <f t="shared" si="5"/>
        <v>3.2921712168463395E-2</v>
      </c>
      <c r="AP12" s="3">
        <f t="shared" si="5"/>
        <v>3.2921712168463395E-2</v>
      </c>
      <c r="AQ12" s="3">
        <f t="shared" si="5"/>
        <v>3.2921712168463395E-2</v>
      </c>
      <c r="AR12" s="3">
        <f t="shared" si="5"/>
        <v>3.2921712168463395E-2</v>
      </c>
      <c r="AS12" s="3">
        <f t="shared" si="5"/>
        <v>3.2921712168463395E-2</v>
      </c>
      <c r="AT12" s="3">
        <f t="shared" si="5"/>
        <v>3.2921712168463395E-2</v>
      </c>
      <c r="AU12" s="3">
        <f t="shared" si="5"/>
        <v>3.2921712168463395E-2</v>
      </c>
      <c r="AV12" s="3">
        <f t="shared" si="5"/>
        <v>3.2921712168463395E-2</v>
      </c>
      <c r="AW12" s="3">
        <f t="shared" si="5"/>
        <v>3.2921712168463395E-2</v>
      </c>
      <c r="AX12" s="3">
        <f t="shared" si="5"/>
        <v>3.2921712168463395E-2</v>
      </c>
      <c r="AY12" s="3">
        <f t="shared" si="5"/>
        <v>3.2921712168463395E-2</v>
      </c>
      <c r="AZ12" s="3">
        <f t="shared" si="5"/>
        <v>3.2921712168463395E-2</v>
      </c>
      <c r="BA12" s="3">
        <f t="shared" si="5"/>
        <v>3.2921712168463395E-2</v>
      </c>
      <c r="BB12" s="3">
        <f t="shared" si="5"/>
        <v>3.2921712168463395E-2</v>
      </c>
      <c r="BC12" s="3">
        <f t="shared" si="5"/>
        <v>3.2921712168463395E-2</v>
      </c>
      <c r="BD12" s="3">
        <f t="shared" si="5"/>
        <v>3.2921712168463395E-2</v>
      </c>
      <c r="BE12" s="3">
        <f t="shared" si="5"/>
        <v>3.2921712168463395E-2</v>
      </c>
      <c r="BF12" s="3">
        <f t="shared" si="5"/>
        <v>3.2921712168463395E-2</v>
      </c>
      <c r="BG12" s="3">
        <f t="shared" si="5"/>
        <v>3.2921712168463395E-2</v>
      </c>
      <c r="BH12" s="3">
        <f t="shared" si="5"/>
        <v>3.2921712168463395E-2</v>
      </c>
      <c r="BI12" s="3">
        <f t="shared" si="5"/>
        <v>3.2921712168463395E-2</v>
      </c>
      <c r="BJ12" s="3">
        <f t="shared" si="5"/>
        <v>3.2921712168463395E-2</v>
      </c>
      <c r="BK12" s="3">
        <f t="shared" si="5"/>
        <v>3.2921712168463395E-2</v>
      </c>
    </row>
    <row r="13" spans="1:63" x14ac:dyDescent="0.25">
      <c r="A13" s="2" t="s">
        <v>20</v>
      </c>
      <c r="B13" t="s">
        <v>3</v>
      </c>
      <c r="C13" s="3">
        <f t="shared" si="1"/>
        <v>3.5369337505101343E-2</v>
      </c>
      <c r="D13" s="3">
        <f t="shared" si="1"/>
        <v>3.5369337505101343E-2</v>
      </c>
      <c r="E13" s="3">
        <f t="shared" si="1"/>
        <v>3.5369337505101343E-2</v>
      </c>
      <c r="F13" s="3">
        <f t="shared" si="1"/>
        <v>3.5369337505101343E-2</v>
      </c>
      <c r="G13" s="3">
        <f t="shared" si="1"/>
        <v>3.5369337505101343E-2</v>
      </c>
      <c r="H13" s="3">
        <f t="shared" si="1"/>
        <v>3.5369337505101343E-2</v>
      </c>
      <c r="I13" s="3">
        <f t="shared" si="1"/>
        <v>3.5369337505101343E-2</v>
      </c>
      <c r="J13" s="3">
        <f t="shared" si="1"/>
        <v>3.5369337505101343E-2</v>
      </c>
      <c r="K13" s="3">
        <f t="shared" si="1"/>
        <v>3.5369337505101343E-2</v>
      </c>
      <c r="L13" s="3">
        <f t="shared" si="1"/>
        <v>3.5369337505101343E-2</v>
      </c>
      <c r="M13" s="3">
        <f t="shared" si="1"/>
        <v>3.5369337505101343E-2</v>
      </c>
      <c r="N13" s="3">
        <f t="shared" si="1"/>
        <v>3.5369337505101343E-2</v>
      </c>
      <c r="O13" s="3">
        <f t="shared" si="1"/>
        <v>3.5369337505101343E-2</v>
      </c>
      <c r="P13" s="3">
        <f t="shared" si="1"/>
        <v>3.5369337505101343E-2</v>
      </c>
      <c r="Q13" s="3">
        <f t="shared" si="1"/>
        <v>3.5369337505101343E-2</v>
      </c>
      <c r="R13" s="3">
        <f t="shared" si="1"/>
        <v>3.5369337505101343E-2</v>
      </c>
      <c r="S13" s="3">
        <f t="shared" si="2"/>
        <v>3.5369337505101343E-2</v>
      </c>
      <c r="T13" s="3">
        <f t="shared" si="2"/>
        <v>3.5369337505101343E-2</v>
      </c>
      <c r="U13" s="3">
        <f t="shared" si="2"/>
        <v>3.5369337505101343E-2</v>
      </c>
      <c r="V13" s="3">
        <f t="shared" si="2"/>
        <v>3.5369337505101343E-2</v>
      </c>
      <c r="W13" s="3">
        <f t="shared" si="2"/>
        <v>3.5369337505101343E-2</v>
      </c>
      <c r="X13" s="3">
        <f t="shared" si="2"/>
        <v>3.5369337505101343E-2</v>
      </c>
      <c r="Y13" s="3">
        <f t="shared" si="2"/>
        <v>3.5369337505101343E-2</v>
      </c>
      <c r="Z13" s="3">
        <f t="shared" si="2"/>
        <v>3.5369337505101343E-2</v>
      </c>
      <c r="AA13" s="3">
        <f t="shared" si="2"/>
        <v>3.5369337505101343E-2</v>
      </c>
      <c r="AB13" s="9">
        <f>VLOOKUP($A13,Table2[[#All],[Country ]:[Checksumtotal non-res % ]],MATCH("share of hotels",'_non-residential floorarea calc'!$A$3:$T$3,0),FALSE)</f>
        <v>3.5369337505101343E-2</v>
      </c>
      <c r="AC13" s="3">
        <f t="shared" si="3"/>
        <v>3.5369337505101343E-2</v>
      </c>
      <c r="AD13" s="3">
        <f t="shared" si="5"/>
        <v>3.5369337505101343E-2</v>
      </c>
      <c r="AE13" s="3">
        <f t="shared" si="5"/>
        <v>3.5369337505101343E-2</v>
      </c>
      <c r="AF13" s="3">
        <f t="shared" si="5"/>
        <v>3.5369337505101343E-2</v>
      </c>
      <c r="AG13" s="3">
        <f t="shared" si="5"/>
        <v>3.5369337505101343E-2</v>
      </c>
      <c r="AH13" s="3">
        <f t="shared" si="5"/>
        <v>3.5369337505101343E-2</v>
      </c>
      <c r="AI13" s="3">
        <f t="shared" si="5"/>
        <v>3.5369337505101343E-2</v>
      </c>
      <c r="AJ13" s="3">
        <f t="shared" si="5"/>
        <v>3.5369337505101343E-2</v>
      </c>
      <c r="AK13" s="3">
        <f t="shared" si="5"/>
        <v>3.5369337505101343E-2</v>
      </c>
      <c r="AL13" s="3">
        <f t="shared" si="5"/>
        <v>3.5369337505101343E-2</v>
      </c>
      <c r="AM13" s="3">
        <f t="shared" si="5"/>
        <v>3.5369337505101343E-2</v>
      </c>
      <c r="AN13" s="3">
        <f t="shared" si="5"/>
        <v>3.5369337505101343E-2</v>
      </c>
      <c r="AO13" s="3">
        <f t="shared" si="5"/>
        <v>3.5369337505101343E-2</v>
      </c>
      <c r="AP13" s="3">
        <f t="shared" si="5"/>
        <v>3.5369337505101343E-2</v>
      </c>
      <c r="AQ13" s="3">
        <f t="shared" si="5"/>
        <v>3.5369337505101343E-2</v>
      </c>
      <c r="AR13" s="3">
        <f t="shared" si="5"/>
        <v>3.5369337505101343E-2</v>
      </c>
      <c r="AS13" s="3">
        <f t="shared" si="5"/>
        <v>3.5369337505101343E-2</v>
      </c>
      <c r="AT13" s="3">
        <f t="shared" si="5"/>
        <v>3.5369337505101343E-2</v>
      </c>
      <c r="AU13" s="3">
        <f t="shared" si="5"/>
        <v>3.5369337505101343E-2</v>
      </c>
      <c r="AV13" s="3">
        <f t="shared" si="5"/>
        <v>3.5369337505101343E-2</v>
      </c>
      <c r="AW13" s="3">
        <f t="shared" si="5"/>
        <v>3.5369337505101343E-2</v>
      </c>
      <c r="AX13" s="3">
        <f t="shared" si="5"/>
        <v>3.5369337505101343E-2</v>
      </c>
      <c r="AY13" s="3">
        <f t="shared" si="5"/>
        <v>3.5369337505101343E-2</v>
      </c>
      <c r="AZ13" s="3">
        <f t="shared" si="5"/>
        <v>3.5369337505101343E-2</v>
      </c>
      <c r="BA13" s="3">
        <f t="shared" si="5"/>
        <v>3.5369337505101343E-2</v>
      </c>
      <c r="BB13" s="3">
        <f t="shared" si="5"/>
        <v>3.5369337505101343E-2</v>
      </c>
      <c r="BC13" s="3">
        <f t="shared" si="5"/>
        <v>3.5369337505101343E-2</v>
      </c>
      <c r="BD13" s="3">
        <f t="shared" si="5"/>
        <v>3.5369337505101343E-2</v>
      </c>
      <c r="BE13" s="3">
        <f t="shared" si="5"/>
        <v>3.5369337505101343E-2</v>
      </c>
      <c r="BF13" s="3">
        <f t="shared" si="5"/>
        <v>3.5369337505101343E-2</v>
      </c>
      <c r="BG13" s="3">
        <f t="shared" si="5"/>
        <v>3.5369337505101343E-2</v>
      </c>
      <c r="BH13" s="3">
        <f t="shared" si="5"/>
        <v>3.5369337505101343E-2</v>
      </c>
      <c r="BI13" s="3">
        <f t="shared" si="5"/>
        <v>3.5369337505101343E-2</v>
      </c>
      <c r="BJ13" s="3">
        <f t="shared" si="5"/>
        <v>3.5369337505101343E-2</v>
      </c>
      <c r="BK13" s="3">
        <f t="shared" si="5"/>
        <v>3.5369337505101343E-2</v>
      </c>
    </row>
    <row r="14" spans="1:63" x14ac:dyDescent="0.25">
      <c r="A14" s="2" t="s">
        <v>16</v>
      </c>
      <c r="B14" t="s">
        <v>3</v>
      </c>
      <c r="C14" s="3">
        <f t="shared" si="1"/>
        <v>3.4967432293452179E-2</v>
      </c>
      <c r="D14" s="3">
        <f t="shared" si="1"/>
        <v>3.4967432293452179E-2</v>
      </c>
      <c r="E14" s="3">
        <f t="shared" si="1"/>
        <v>3.4967432293452179E-2</v>
      </c>
      <c r="F14" s="3">
        <f t="shared" si="1"/>
        <v>3.4967432293452179E-2</v>
      </c>
      <c r="G14" s="3">
        <f t="shared" si="1"/>
        <v>3.4967432293452179E-2</v>
      </c>
      <c r="H14" s="3">
        <f t="shared" si="1"/>
        <v>3.4967432293452179E-2</v>
      </c>
      <c r="I14" s="3">
        <f t="shared" si="1"/>
        <v>3.4967432293452179E-2</v>
      </c>
      <c r="J14" s="3">
        <f t="shared" si="1"/>
        <v>3.4967432293452179E-2</v>
      </c>
      <c r="K14" s="3">
        <f t="shared" si="1"/>
        <v>3.4967432293452179E-2</v>
      </c>
      <c r="L14" s="3">
        <f t="shared" si="1"/>
        <v>3.4967432293452179E-2</v>
      </c>
      <c r="M14" s="3">
        <f t="shared" si="1"/>
        <v>3.4967432293452179E-2</v>
      </c>
      <c r="N14" s="3">
        <f t="shared" si="1"/>
        <v>3.4967432293452179E-2</v>
      </c>
      <c r="O14" s="3">
        <f t="shared" si="1"/>
        <v>3.4967432293452179E-2</v>
      </c>
      <c r="P14" s="3">
        <f t="shared" si="1"/>
        <v>3.4967432293452179E-2</v>
      </c>
      <c r="Q14" s="3">
        <f t="shared" si="1"/>
        <v>3.4967432293452179E-2</v>
      </c>
      <c r="R14" s="3">
        <f t="shared" si="1"/>
        <v>3.4967432293452179E-2</v>
      </c>
      <c r="S14" s="3">
        <f t="shared" si="2"/>
        <v>3.4967432293452179E-2</v>
      </c>
      <c r="T14" s="3">
        <f t="shared" si="2"/>
        <v>3.4967432293452179E-2</v>
      </c>
      <c r="U14" s="3">
        <f t="shared" si="2"/>
        <v>3.4967432293452179E-2</v>
      </c>
      <c r="V14" s="3">
        <f t="shared" si="2"/>
        <v>3.4967432293452179E-2</v>
      </c>
      <c r="W14" s="3">
        <f t="shared" si="2"/>
        <v>3.4967432293452179E-2</v>
      </c>
      <c r="X14" s="3">
        <f t="shared" si="2"/>
        <v>3.4967432293452179E-2</v>
      </c>
      <c r="Y14" s="3">
        <f t="shared" si="2"/>
        <v>3.4967432293452179E-2</v>
      </c>
      <c r="Z14" s="3">
        <f t="shared" si="2"/>
        <v>3.4967432293452179E-2</v>
      </c>
      <c r="AA14" s="3">
        <f t="shared" si="2"/>
        <v>3.4967432293452179E-2</v>
      </c>
      <c r="AB14" s="9">
        <f>VLOOKUP($A14,Table2[[#All],[Country ]:[Checksumtotal non-res % ]],MATCH("share of hotels",'_non-residential floorarea calc'!$A$3:$T$3,0),FALSE)</f>
        <v>3.4967432293452179E-2</v>
      </c>
      <c r="AC14" s="3">
        <f t="shared" si="3"/>
        <v>3.4967432293452179E-2</v>
      </c>
      <c r="AD14" s="3">
        <f t="shared" si="5"/>
        <v>3.4967432293452179E-2</v>
      </c>
      <c r="AE14" s="3">
        <f t="shared" si="5"/>
        <v>3.4967432293452179E-2</v>
      </c>
      <c r="AF14" s="3">
        <f t="shared" si="5"/>
        <v>3.4967432293452179E-2</v>
      </c>
      <c r="AG14" s="3">
        <f t="shared" si="5"/>
        <v>3.4967432293452179E-2</v>
      </c>
      <c r="AH14" s="3">
        <f t="shared" si="5"/>
        <v>3.4967432293452179E-2</v>
      </c>
      <c r="AI14" s="3">
        <f t="shared" si="5"/>
        <v>3.4967432293452179E-2</v>
      </c>
      <c r="AJ14" s="3">
        <f t="shared" si="5"/>
        <v>3.4967432293452179E-2</v>
      </c>
      <c r="AK14" s="3">
        <f t="shared" si="5"/>
        <v>3.4967432293452179E-2</v>
      </c>
      <c r="AL14" s="3">
        <f t="shared" si="5"/>
        <v>3.4967432293452179E-2</v>
      </c>
      <c r="AM14" s="3">
        <f t="shared" si="5"/>
        <v>3.4967432293452179E-2</v>
      </c>
      <c r="AN14" s="3">
        <f t="shared" si="5"/>
        <v>3.4967432293452179E-2</v>
      </c>
      <c r="AO14" s="3">
        <f t="shared" si="5"/>
        <v>3.4967432293452179E-2</v>
      </c>
      <c r="AP14" s="3">
        <f t="shared" si="5"/>
        <v>3.4967432293452179E-2</v>
      </c>
      <c r="AQ14" s="3">
        <f t="shared" si="5"/>
        <v>3.4967432293452179E-2</v>
      </c>
      <c r="AR14" s="3">
        <f t="shared" si="5"/>
        <v>3.4967432293452179E-2</v>
      </c>
      <c r="AS14" s="3">
        <f t="shared" si="5"/>
        <v>3.4967432293452179E-2</v>
      </c>
      <c r="AT14" s="3">
        <f t="shared" si="5"/>
        <v>3.4967432293452179E-2</v>
      </c>
      <c r="AU14" s="3">
        <f t="shared" si="5"/>
        <v>3.4967432293452179E-2</v>
      </c>
      <c r="AV14" s="3">
        <f t="shared" si="5"/>
        <v>3.4967432293452179E-2</v>
      </c>
      <c r="AW14" s="3">
        <f t="shared" si="5"/>
        <v>3.4967432293452179E-2</v>
      </c>
      <c r="AX14" s="3">
        <f t="shared" si="5"/>
        <v>3.4967432293452179E-2</v>
      </c>
      <c r="AY14" s="3">
        <f t="shared" si="5"/>
        <v>3.4967432293452179E-2</v>
      </c>
      <c r="AZ14" s="3">
        <f t="shared" si="5"/>
        <v>3.4967432293452179E-2</v>
      </c>
      <c r="BA14" s="3">
        <f t="shared" si="5"/>
        <v>3.4967432293452179E-2</v>
      </c>
      <c r="BB14" s="3">
        <f t="shared" si="5"/>
        <v>3.4967432293452179E-2</v>
      </c>
      <c r="BC14" s="3">
        <f t="shared" si="5"/>
        <v>3.4967432293452179E-2</v>
      </c>
      <c r="BD14" s="3">
        <f t="shared" si="5"/>
        <v>3.4967432293452179E-2</v>
      </c>
      <c r="BE14" s="3">
        <f t="shared" si="5"/>
        <v>3.4967432293452179E-2</v>
      </c>
      <c r="BF14" s="3">
        <f t="shared" si="5"/>
        <v>3.4967432293452179E-2</v>
      </c>
      <c r="BG14" s="3">
        <f t="shared" si="5"/>
        <v>3.4967432293452179E-2</v>
      </c>
      <c r="BH14" s="3">
        <f t="shared" si="5"/>
        <v>3.4967432293452179E-2</v>
      </c>
      <c r="BI14" s="3">
        <f t="shared" si="5"/>
        <v>3.4967432293452179E-2</v>
      </c>
      <c r="BJ14" s="3">
        <f t="shared" si="5"/>
        <v>3.4967432293452179E-2</v>
      </c>
      <c r="BK14" s="3">
        <f t="shared" si="5"/>
        <v>3.4967432293452179E-2</v>
      </c>
    </row>
    <row r="15" spans="1:63" x14ac:dyDescent="0.25">
      <c r="A15" s="2" t="s">
        <v>5</v>
      </c>
      <c r="B15" t="s">
        <v>3</v>
      </c>
      <c r="C15" s="3">
        <f t="shared" si="1"/>
        <v>5.8451816745655596E-2</v>
      </c>
      <c r="D15" s="3">
        <f t="shared" si="1"/>
        <v>5.8451816745655596E-2</v>
      </c>
      <c r="E15" s="3">
        <f t="shared" si="1"/>
        <v>5.8451816745655596E-2</v>
      </c>
      <c r="F15" s="3">
        <f t="shared" si="1"/>
        <v>5.8451816745655596E-2</v>
      </c>
      <c r="G15" s="3">
        <f t="shared" si="1"/>
        <v>5.8451816745655596E-2</v>
      </c>
      <c r="H15" s="3">
        <f t="shared" si="1"/>
        <v>5.8451816745655596E-2</v>
      </c>
      <c r="I15" s="3">
        <f t="shared" si="1"/>
        <v>5.8451816745655596E-2</v>
      </c>
      <c r="J15" s="3">
        <f t="shared" si="1"/>
        <v>5.8451816745655596E-2</v>
      </c>
      <c r="K15" s="3">
        <f t="shared" si="1"/>
        <v>5.8451816745655596E-2</v>
      </c>
      <c r="L15" s="3">
        <f t="shared" si="1"/>
        <v>5.8451816745655596E-2</v>
      </c>
      <c r="M15" s="3">
        <f t="shared" si="1"/>
        <v>5.8451816745655596E-2</v>
      </c>
      <c r="N15" s="3">
        <f t="shared" si="1"/>
        <v>5.8451816745655596E-2</v>
      </c>
      <c r="O15" s="3">
        <f t="shared" si="1"/>
        <v>5.8451816745655596E-2</v>
      </c>
      <c r="P15" s="3">
        <f t="shared" si="1"/>
        <v>5.8451816745655596E-2</v>
      </c>
      <c r="Q15" s="3">
        <f t="shared" si="1"/>
        <v>5.8451816745655596E-2</v>
      </c>
      <c r="R15" s="3">
        <f t="shared" si="1"/>
        <v>5.8451816745655596E-2</v>
      </c>
      <c r="S15" s="3">
        <f t="shared" si="2"/>
        <v>5.8451816745655596E-2</v>
      </c>
      <c r="T15" s="3">
        <f t="shared" si="2"/>
        <v>5.8451816745655596E-2</v>
      </c>
      <c r="U15" s="3">
        <f t="shared" si="2"/>
        <v>5.8451816745655596E-2</v>
      </c>
      <c r="V15" s="3">
        <f t="shared" si="2"/>
        <v>5.8451816745655596E-2</v>
      </c>
      <c r="W15" s="3">
        <f t="shared" si="2"/>
        <v>5.8451816745655596E-2</v>
      </c>
      <c r="X15" s="3">
        <f t="shared" si="2"/>
        <v>5.8451816745655596E-2</v>
      </c>
      <c r="Y15" s="3">
        <f t="shared" si="2"/>
        <v>5.8451816745655596E-2</v>
      </c>
      <c r="Z15" s="3">
        <f t="shared" si="2"/>
        <v>5.8451816745655596E-2</v>
      </c>
      <c r="AA15" s="3">
        <f t="shared" si="2"/>
        <v>5.8451816745655596E-2</v>
      </c>
      <c r="AB15" s="9">
        <f>VLOOKUP($A15,Table2[[#All],[Country ]:[Checksumtotal non-res % ]],MATCH("share of hotels",'_non-residential floorarea calc'!$A$3:$T$3,0),FALSE)</f>
        <v>5.8451816745655596E-2</v>
      </c>
      <c r="AC15" s="3">
        <f t="shared" si="3"/>
        <v>5.8451816745655596E-2</v>
      </c>
      <c r="AD15" s="3">
        <f t="shared" si="5"/>
        <v>5.8451816745655596E-2</v>
      </c>
      <c r="AE15" s="3">
        <f t="shared" si="5"/>
        <v>5.8451816745655596E-2</v>
      </c>
      <c r="AF15" s="3">
        <f t="shared" si="5"/>
        <v>5.8451816745655596E-2</v>
      </c>
      <c r="AG15" s="3">
        <f t="shared" si="5"/>
        <v>5.8451816745655596E-2</v>
      </c>
      <c r="AH15" s="3">
        <f t="shared" si="5"/>
        <v>5.8451816745655596E-2</v>
      </c>
      <c r="AI15" s="3">
        <f t="shared" si="5"/>
        <v>5.8451816745655596E-2</v>
      </c>
      <c r="AJ15" s="3">
        <f t="shared" si="5"/>
        <v>5.8451816745655596E-2</v>
      </c>
      <c r="AK15" s="3">
        <f t="shared" si="5"/>
        <v>5.8451816745655596E-2</v>
      </c>
      <c r="AL15" s="3">
        <f t="shared" si="5"/>
        <v>5.8451816745655596E-2</v>
      </c>
      <c r="AM15" s="3">
        <f t="shared" si="5"/>
        <v>5.8451816745655596E-2</v>
      </c>
      <c r="AN15" s="3">
        <f t="shared" si="5"/>
        <v>5.8451816745655596E-2</v>
      </c>
      <c r="AO15" s="3">
        <f t="shared" si="5"/>
        <v>5.8451816745655596E-2</v>
      </c>
      <c r="AP15" s="3">
        <f t="shared" si="5"/>
        <v>5.8451816745655596E-2</v>
      </c>
      <c r="AQ15" s="3">
        <f t="shared" si="5"/>
        <v>5.8451816745655596E-2</v>
      </c>
      <c r="AR15" s="3">
        <f t="shared" si="5"/>
        <v>5.8451816745655596E-2</v>
      </c>
      <c r="AS15" s="3">
        <f t="shared" si="5"/>
        <v>5.8451816745655596E-2</v>
      </c>
      <c r="AT15" s="3">
        <f t="shared" si="5"/>
        <v>5.8451816745655596E-2</v>
      </c>
      <c r="AU15" s="3">
        <f t="shared" si="5"/>
        <v>5.8451816745655596E-2</v>
      </c>
      <c r="AV15" s="3">
        <f t="shared" si="5"/>
        <v>5.8451816745655596E-2</v>
      </c>
      <c r="AW15" s="3">
        <f t="shared" si="5"/>
        <v>5.8451816745655596E-2</v>
      </c>
      <c r="AX15" s="3">
        <f t="shared" si="5"/>
        <v>5.8451816745655596E-2</v>
      </c>
      <c r="AY15" s="3">
        <f t="shared" si="5"/>
        <v>5.8451816745655596E-2</v>
      </c>
      <c r="AZ15" s="3">
        <f t="shared" si="5"/>
        <v>5.8451816745655596E-2</v>
      </c>
      <c r="BA15" s="3">
        <f t="shared" si="5"/>
        <v>5.8451816745655596E-2</v>
      </c>
      <c r="BB15" s="3">
        <f t="shared" si="5"/>
        <v>5.8451816745655596E-2</v>
      </c>
      <c r="BC15" s="3">
        <f t="shared" si="5"/>
        <v>5.8451816745655596E-2</v>
      </c>
      <c r="BD15" s="3">
        <f t="shared" si="5"/>
        <v>5.8451816745655596E-2</v>
      </c>
      <c r="BE15" s="3">
        <f t="shared" si="5"/>
        <v>5.8451816745655596E-2</v>
      </c>
      <c r="BF15" s="3">
        <f t="shared" si="5"/>
        <v>5.8451816745655596E-2</v>
      </c>
      <c r="BG15" s="3">
        <f t="shared" si="5"/>
        <v>5.8451816745655596E-2</v>
      </c>
      <c r="BH15" s="3">
        <f t="shared" si="5"/>
        <v>5.8451816745655596E-2</v>
      </c>
      <c r="BI15" s="3">
        <f t="shared" si="5"/>
        <v>5.8451816745655596E-2</v>
      </c>
      <c r="BJ15" s="3">
        <f t="shared" si="5"/>
        <v>5.8451816745655596E-2</v>
      </c>
      <c r="BK15" s="3">
        <f t="shared" si="5"/>
        <v>5.8451816745655596E-2</v>
      </c>
    </row>
    <row r="16" spans="1:63" x14ac:dyDescent="0.25">
      <c r="A16" s="2" t="s">
        <v>29</v>
      </c>
      <c r="B16" t="s">
        <v>3</v>
      </c>
      <c r="C16" s="3">
        <f t="shared" si="1"/>
        <v>6.4934152765583841E-2</v>
      </c>
      <c r="D16" s="3">
        <f t="shared" si="1"/>
        <v>6.4934152765583841E-2</v>
      </c>
      <c r="E16" s="3">
        <f t="shared" si="1"/>
        <v>6.4934152765583841E-2</v>
      </c>
      <c r="F16" s="3">
        <f t="shared" si="1"/>
        <v>6.4934152765583841E-2</v>
      </c>
      <c r="G16" s="3">
        <f t="shared" si="1"/>
        <v>6.4934152765583841E-2</v>
      </c>
      <c r="H16" s="3">
        <f t="shared" si="1"/>
        <v>6.4934152765583841E-2</v>
      </c>
      <c r="I16" s="3">
        <f t="shared" si="1"/>
        <v>6.4934152765583841E-2</v>
      </c>
      <c r="J16" s="3">
        <f t="shared" si="1"/>
        <v>6.4934152765583841E-2</v>
      </c>
      <c r="K16" s="3">
        <f t="shared" si="1"/>
        <v>6.4934152765583841E-2</v>
      </c>
      <c r="L16" s="3">
        <f t="shared" si="1"/>
        <v>6.4934152765583841E-2</v>
      </c>
      <c r="M16" s="3">
        <f t="shared" si="1"/>
        <v>6.4934152765583841E-2</v>
      </c>
      <c r="N16" s="3">
        <f t="shared" si="1"/>
        <v>6.4934152765583841E-2</v>
      </c>
      <c r="O16" s="3">
        <f t="shared" si="1"/>
        <v>6.4934152765583841E-2</v>
      </c>
      <c r="P16" s="3">
        <f t="shared" si="1"/>
        <v>6.4934152765583841E-2</v>
      </c>
      <c r="Q16" s="3">
        <f t="shared" si="1"/>
        <v>6.4934152765583841E-2</v>
      </c>
      <c r="R16" s="3">
        <f t="shared" si="1"/>
        <v>6.4934152765583841E-2</v>
      </c>
      <c r="S16" s="3">
        <f t="shared" si="2"/>
        <v>6.4934152765583841E-2</v>
      </c>
      <c r="T16" s="3">
        <f t="shared" si="2"/>
        <v>6.4934152765583841E-2</v>
      </c>
      <c r="U16" s="3">
        <f t="shared" si="2"/>
        <v>6.4934152765583841E-2</v>
      </c>
      <c r="V16" s="3">
        <f t="shared" si="2"/>
        <v>6.4934152765583841E-2</v>
      </c>
      <c r="W16" s="3">
        <f t="shared" si="2"/>
        <v>6.4934152765583841E-2</v>
      </c>
      <c r="X16" s="3">
        <f t="shared" si="2"/>
        <v>6.4934152765583841E-2</v>
      </c>
      <c r="Y16" s="3">
        <f t="shared" si="2"/>
        <v>6.4934152765583841E-2</v>
      </c>
      <c r="Z16" s="3">
        <f t="shared" si="2"/>
        <v>6.4934152765583841E-2</v>
      </c>
      <c r="AA16" s="3">
        <f t="shared" si="2"/>
        <v>6.4934152765583841E-2</v>
      </c>
      <c r="AB16" s="9">
        <f>VLOOKUP($A16,Table2[[#All],[Country ]:[Checksumtotal non-res % ]],MATCH("share of hotels",'_non-residential floorarea calc'!$A$3:$T$3,0),FALSE)</f>
        <v>6.4934152765583841E-2</v>
      </c>
      <c r="AC16" s="3">
        <f t="shared" si="3"/>
        <v>6.4934152765583841E-2</v>
      </c>
      <c r="AD16" s="3">
        <f t="shared" si="5"/>
        <v>6.4934152765583841E-2</v>
      </c>
      <c r="AE16" s="3">
        <f t="shared" si="5"/>
        <v>6.4934152765583841E-2</v>
      </c>
      <c r="AF16" s="3">
        <f t="shared" si="5"/>
        <v>6.4934152765583841E-2</v>
      </c>
      <c r="AG16" s="3">
        <f t="shared" si="5"/>
        <v>6.4934152765583841E-2</v>
      </c>
      <c r="AH16" s="3">
        <f t="shared" si="5"/>
        <v>6.4934152765583841E-2</v>
      </c>
      <c r="AI16" s="3">
        <f t="shared" si="5"/>
        <v>6.4934152765583841E-2</v>
      </c>
      <c r="AJ16" s="3">
        <f t="shared" si="5"/>
        <v>6.4934152765583841E-2</v>
      </c>
      <c r="AK16" s="3">
        <f t="shared" si="5"/>
        <v>6.4934152765583841E-2</v>
      </c>
      <c r="AL16" s="3">
        <f t="shared" si="5"/>
        <v>6.4934152765583841E-2</v>
      </c>
      <c r="AM16" s="3">
        <f t="shared" si="5"/>
        <v>6.4934152765583841E-2</v>
      </c>
      <c r="AN16" s="3">
        <f t="shared" si="5"/>
        <v>6.4934152765583841E-2</v>
      </c>
      <c r="AO16" s="3">
        <f t="shared" si="5"/>
        <v>6.4934152765583841E-2</v>
      </c>
      <c r="AP16" s="3">
        <f t="shared" si="5"/>
        <v>6.4934152765583841E-2</v>
      </c>
      <c r="AQ16" s="3">
        <f t="shared" si="5"/>
        <v>6.4934152765583841E-2</v>
      </c>
      <c r="AR16" s="3">
        <f t="shared" si="5"/>
        <v>6.4934152765583841E-2</v>
      </c>
      <c r="AS16" s="3">
        <f t="shared" si="5"/>
        <v>6.4934152765583841E-2</v>
      </c>
      <c r="AT16" s="3">
        <f t="shared" si="5"/>
        <v>6.4934152765583841E-2</v>
      </c>
      <c r="AU16" s="3">
        <f t="shared" si="5"/>
        <v>6.4934152765583841E-2</v>
      </c>
      <c r="AV16" s="3">
        <f t="shared" si="5"/>
        <v>6.4934152765583841E-2</v>
      </c>
      <c r="AW16" s="3">
        <f t="shared" si="5"/>
        <v>6.4934152765583841E-2</v>
      </c>
      <c r="AX16" s="3">
        <f t="shared" si="5"/>
        <v>6.4934152765583841E-2</v>
      </c>
      <c r="AY16" s="3">
        <f t="shared" si="5"/>
        <v>6.4934152765583841E-2</v>
      </c>
      <c r="AZ16" s="3">
        <f t="shared" si="5"/>
        <v>6.4934152765583841E-2</v>
      </c>
      <c r="BA16" s="3">
        <f t="shared" si="5"/>
        <v>6.4934152765583841E-2</v>
      </c>
      <c r="BB16" s="3">
        <f t="shared" si="5"/>
        <v>6.4934152765583841E-2</v>
      </c>
      <c r="BC16" s="3">
        <f t="shared" si="5"/>
        <v>6.4934152765583841E-2</v>
      </c>
      <c r="BD16" s="3">
        <f t="shared" si="5"/>
        <v>6.4934152765583841E-2</v>
      </c>
      <c r="BE16" s="3">
        <f t="shared" si="5"/>
        <v>6.4934152765583841E-2</v>
      </c>
      <c r="BF16" s="3">
        <f t="shared" si="5"/>
        <v>6.4934152765583841E-2</v>
      </c>
      <c r="BG16" s="3">
        <f t="shared" si="5"/>
        <v>6.4934152765583841E-2</v>
      </c>
      <c r="BH16" s="3">
        <f t="shared" si="5"/>
        <v>6.4934152765583841E-2</v>
      </c>
      <c r="BI16" s="3">
        <f t="shared" si="5"/>
        <v>6.4934152765583841E-2</v>
      </c>
      <c r="BJ16" s="3">
        <f t="shared" si="5"/>
        <v>6.4934152765583841E-2</v>
      </c>
      <c r="BK16" s="3">
        <f t="shared" si="5"/>
        <v>6.4934152765583841E-2</v>
      </c>
    </row>
    <row r="17" spans="1:63" x14ac:dyDescent="0.25">
      <c r="A17" s="2" t="s">
        <v>25</v>
      </c>
      <c r="B17" t="s">
        <v>3</v>
      </c>
      <c r="C17" s="3">
        <f t="shared" si="1"/>
        <v>7.7960387694900976E-2</v>
      </c>
      <c r="D17" s="3">
        <f t="shared" si="1"/>
        <v>7.7960387694900976E-2</v>
      </c>
      <c r="E17" s="3">
        <f t="shared" si="1"/>
        <v>7.7960387694900976E-2</v>
      </c>
      <c r="F17" s="3">
        <f t="shared" si="1"/>
        <v>7.7960387694900976E-2</v>
      </c>
      <c r="G17" s="3">
        <f t="shared" si="1"/>
        <v>7.7960387694900976E-2</v>
      </c>
      <c r="H17" s="3">
        <f t="shared" si="1"/>
        <v>7.7960387694900976E-2</v>
      </c>
      <c r="I17" s="3">
        <f t="shared" si="1"/>
        <v>7.7960387694900976E-2</v>
      </c>
      <c r="J17" s="3">
        <f t="shared" si="1"/>
        <v>7.7960387694900976E-2</v>
      </c>
      <c r="K17" s="3">
        <f t="shared" si="1"/>
        <v>7.7960387694900976E-2</v>
      </c>
      <c r="L17" s="3">
        <f t="shared" si="1"/>
        <v>7.7960387694900976E-2</v>
      </c>
      <c r="M17" s="3">
        <f t="shared" si="1"/>
        <v>7.7960387694900976E-2</v>
      </c>
      <c r="N17" s="3">
        <f t="shared" si="1"/>
        <v>7.7960387694900976E-2</v>
      </c>
      <c r="O17" s="3">
        <f t="shared" si="1"/>
        <v>7.7960387694900976E-2</v>
      </c>
      <c r="P17" s="3">
        <f t="shared" si="1"/>
        <v>7.7960387694900976E-2</v>
      </c>
      <c r="Q17" s="3">
        <f t="shared" si="1"/>
        <v>7.7960387694900976E-2</v>
      </c>
      <c r="R17" s="3">
        <f t="shared" ref="R17:AA30" si="6">$AB17</f>
        <v>7.7960387694900976E-2</v>
      </c>
      <c r="S17" s="3">
        <f t="shared" si="2"/>
        <v>7.7960387694900976E-2</v>
      </c>
      <c r="T17" s="3">
        <f t="shared" si="2"/>
        <v>7.7960387694900976E-2</v>
      </c>
      <c r="U17" s="3">
        <f t="shared" si="2"/>
        <v>7.7960387694900976E-2</v>
      </c>
      <c r="V17" s="3">
        <f t="shared" si="2"/>
        <v>7.7960387694900976E-2</v>
      </c>
      <c r="W17" s="3">
        <f t="shared" si="2"/>
        <v>7.7960387694900976E-2</v>
      </c>
      <c r="X17" s="3">
        <f t="shared" si="2"/>
        <v>7.7960387694900976E-2</v>
      </c>
      <c r="Y17" s="3">
        <f t="shared" si="2"/>
        <v>7.7960387694900976E-2</v>
      </c>
      <c r="Z17" s="3">
        <f t="shared" si="2"/>
        <v>7.7960387694900976E-2</v>
      </c>
      <c r="AA17" s="3">
        <f t="shared" si="2"/>
        <v>7.7960387694900976E-2</v>
      </c>
      <c r="AB17" s="9">
        <f>VLOOKUP($A17,Table2[[#All],[Country ]:[Checksumtotal non-res % ]],MATCH("share of hotels",'_non-residential floorarea calc'!$A$3:$T$3,0),FALSE)</f>
        <v>7.7960387694900976E-2</v>
      </c>
      <c r="AC17" s="3">
        <f t="shared" si="3"/>
        <v>7.7960387694900976E-2</v>
      </c>
      <c r="AD17" s="3">
        <f t="shared" si="5"/>
        <v>7.7960387694900976E-2</v>
      </c>
      <c r="AE17" s="3">
        <f t="shared" si="5"/>
        <v>7.7960387694900976E-2</v>
      </c>
      <c r="AF17" s="3">
        <f t="shared" si="5"/>
        <v>7.7960387694900976E-2</v>
      </c>
      <c r="AG17" s="3">
        <f t="shared" si="5"/>
        <v>7.7960387694900976E-2</v>
      </c>
      <c r="AH17" s="3">
        <f t="shared" si="5"/>
        <v>7.7960387694900976E-2</v>
      </c>
      <c r="AI17" s="3">
        <f t="shared" si="5"/>
        <v>7.7960387694900976E-2</v>
      </c>
      <c r="AJ17" s="3">
        <f t="shared" si="5"/>
        <v>7.7960387694900976E-2</v>
      </c>
      <c r="AK17" s="3">
        <f t="shared" si="5"/>
        <v>7.7960387694900976E-2</v>
      </c>
      <c r="AL17" s="3">
        <f t="shared" si="5"/>
        <v>7.7960387694900976E-2</v>
      </c>
      <c r="AM17" s="3">
        <f t="shared" si="5"/>
        <v>7.7960387694900976E-2</v>
      </c>
      <c r="AN17" s="3">
        <f t="shared" si="5"/>
        <v>7.7960387694900976E-2</v>
      </c>
      <c r="AO17" s="3">
        <f t="shared" si="5"/>
        <v>7.7960387694900976E-2</v>
      </c>
      <c r="AP17" s="3">
        <f t="shared" si="5"/>
        <v>7.7960387694900976E-2</v>
      </c>
      <c r="AQ17" s="3">
        <f t="shared" si="5"/>
        <v>7.7960387694900976E-2</v>
      </c>
      <c r="AR17" s="3">
        <f t="shared" si="5"/>
        <v>7.7960387694900976E-2</v>
      </c>
      <c r="AS17" s="3">
        <f t="shared" ref="AD17:BK24" si="7">$AB17</f>
        <v>7.7960387694900976E-2</v>
      </c>
      <c r="AT17" s="3">
        <f t="shared" si="7"/>
        <v>7.7960387694900976E-2</v>
      </c>
      <c r="AU17" s="3">
        <f t="shared" si="7"/>
        <v>7.7960387694900976E-2</v>
      </c>
      <c r="AV17" s="3">
        <f t="shared" si="7"/>
        <v>7.7960387694900976E-2</v>
      </c>
      <c r="AW17" s="3">
        <f t="shared" si="7"/>
        <v>7.7960387694900976E-2</v>
      </c>
      <c r="AX17" s="3">
        <f t="shared" si="7"/>
        <v>7.7960387694900976E-2</v>
      </c>
      <c r="AY17" s="3">
        <f t="shared" si="7"/>
        <v>7.7960387694900976E-2</v>
      </c>
      <c r="AZ17" s="3">
        <f t="shared" si="7"/>
        <v>7.7960387694900976E-2</v>
      </c>
      <c r="BA17" s="3">
        <f t="shared" si="7"/>
        <v>7.7960387694900976E-2</v>
      </c>
      <c r="BB17" s="3">
        <f t="shared" si="7"/>
        <v>7.7960387694900976E-2</v>
      </c>
      <c r="BC17" s="3">
        <f t="shared" si="7"/>
        <v>7.7960387694900976E-2</v>
      </c>
      <c r="BD17" s="3">
        <f t="shared" si="7"/>
        <v>7.7960387694900976E-2</v>
      </c>
      <c r="BE17" s="3">
        <f t="shared" si="7"/>
        <v>7.7960387694900976E-2</v>
      </c>
      <c r="BF17" s="3">
        <f t="shared" si="7"/>
        <v>7.7960387694900976E-2</v>
      </c>
      <c r="BG17" s="3">
        <f t="shared" si="7"/>
        <v>7.7960387694900976E-2</v>
      </c>
      <c r="BH17" s="3">
        <f t="shared" si="7"/>
        <v>7.7960387694900976E-2</v>
      </c>
      <c r="BI17" s="3">
        <f t="shared" si="7"/>
        <v>7.7960387694900976E-2</v>
      </c>
      <c r="BJ17" s="3">
        <f t="shared" si="7"/>
        <v>7.7960387694900976E-2</v>
      </c>
      <c r="BK17" s="3">
        <f t="shared" si="7"/>
        <v>7.7960387694900976E-2</v>
      </c>
    </row>
    <row r="18" spans="1:63" x14ac:dyDescent="0.25">
      <c r="A18" s="2" t="s">
        <v>22</v>
      </c>
      <c r="B18" t="s">
        <v>3</v>
      </c>
      <c r="C18" s="3">
        <f t="shared" ref="C18:Q30" si="8">$AB18</f>
        <v>4.6619148526295513E-2</v>
      </c>
      <c r="D18" s="3">
        <f t="shared" si="8"/>
        <v>4.6619148526295513E-2</v>
      </c>
      <c r="E18" s="3">
        <f t="shared" si="8"/>
        <v>4.6619148526295513E-2</v>
      </c>
      <c r="F18" s="3">
        <f t="shared" si="8"/>
        <v>4.6619148526295513E-2</v>
      </c>
      <c r="G18" s="3">
        <f t="shared" si="8"/>
        <v>4.6619148526295513E-2</v>
      </c>
      <c r="H18" s="3">
        <f t="shared" si="8"/>
        <v>4.6619148526295513E-2</v>
      </c>
      <c r="I18" s="3">
        <f t="shared" si="8"/>
        <v>4.6619148526295513E-2</v>
      </c>
      <c r="J18" s="3">
        <f t="shared" si="8"/>
        <v>4.6619148526295513E-2</v>
      </c>
      <c r="K18" s="3">
        <f t="shared" si="8"/>
        <v>4.6619148526295513E-2</v>
      </c>
      <c r="L18" s="3">
        <f t="shared" si="8"/>
        <v>4.6619148526295513E-2</v>
      </c>
      <c r="M18" s="3">
        <f t="shared" si="8"/>
        <v>4.6619148526295513E-2</v>
      </c>
      <c r="N18" s="3">
        <f t="shared" si="8"/>
        <v>4.6619148526295513E-2</v>
      </c>
      <c r="O18" s="3">
        <f t="shared" si="8"/>
        <v>4.6619148526295513E-2</v>
      </c>
      <c r="P18" s="3">
        <f t="shared" si="8"/>
        <v>4.6619148526295513E-2</v>
      </c>
      <c r="Q18" s="3">
        <f t="shared" si="8"/>
        <v>4.6619148526295513E-2</v>
      </c>
      <c r="R18" s="3">
        <f t="shared" si="6"/>
        <v>4.6619148526295513E-2</v>
      </c>
      <c r="S18" s="3">
        <f t="shared" si="6"/>
        <v>4.6619148526295513E-2</v>
      </c>
      <c r="T18" s="3">
        <f t="shared" si="6"/>
        <v>4.6619148526295513E-2</v>
      </c>
      <c r="U18" s="3">
        <f t="shared" si="6"/>
        <v>4.6619148526295513E-2</v>
      </c>
      <c r="V18" s="3">
        <f t="shared" si="6"/>
        <v>4.6619148526295513E-2</v>
      </c>
      <c r="W18" s="3">
        <f t="shared" si="6"/>
        <v>4.6619148526295513E-2</v>
      </c>
      <c r="X18" s="3">
        <f t="shared" si="6"/>
        <v>4.6619148526295513E-2</v>
      </c>
      <c r="Y18" s="3">
        <f t="shared" si="6"/>
        <v>4.6619148526295513E-2</v>
      </c>
      <c r="Z18" s="3">
        <f t="shared" si="6"/>
        <v>4.6619148526295513E-2</v>
      </c>
      <c r="AA18" s="3">
        <f t="shared" si="6"/>
        <v>4.6619148526295513E-2</v>
      </c>
      <c r="AB18" s="9">
        <f>VLOOKUP($A18,Table2[[#All],[Country ]:[Checksumtotal non-res % ]],MATCH("share of hotels",'_non-residential floorarea calc'!$A$3:$T$3,0),FALSE)</f>
        <v>4.6619148526295513E-2</v>
      </c>
      <c r="AC18" s="3">
        <f t="shared" si="3"/>
        <v>4.6619148526295513E-2</v>
      </c>
      <c r="AD18" s="3">
        <f t="shared" si="7"/>
        <v>4.6619148526295513E-2</v>
      </c>
      <c r="AE18" s="3">
        <f t="shared" si="7"/>
        <v>4.6619148526295513E-2</v>
      </c>
      <c r="AF18" s="3">
        <f t="shared" si="7"/>
        <v>4.6619148526295513E-2</v>
      </c>
      <c r="AG18" s="3">
        <f t="shared" si="7"/>
        <v>4.6619148526295513E-2</v>
      </c>
      <c r="AH18" s="3">
        <f t="shared" si="7"/>
        <v>4.6619148526295513E-2</v>
      </c>
      <c r="AI18" s="3">
        <f t="shared" si="7"/>
        <v>4.6619148526295513E-2</v>
      </c>
      <c r="AJ18" s="3">
        <f t="shared" si="7"/>
        <v>4.6619148526295513E-2</v>
      </c>
      <c r="AK18" s="3">
        <f t="shared" si="7"/>
        <v>4.6619148526295513E-2</v>
      </c>
      <c r="AL18" s="3">
        <f t="shared" si="7"/>
        <v>4.6619148526295513E-2</v>
      </c>
      <c r="AM18" s="3">
        <f t="shared" si="7"/>
        <v>4.6619148526295513E-2</v>
      </c>
      <c r="AN18" s="3">
        <f t="shared" si="7"/>
        <v>4.6619148526295513E-2</v>
      </c>
      <c r="AO18" s="3">
        <f t="shared" si="7"/>
        <v>4.6619148526295513E-2</v>
      </c>
      <c r="AP18" s="3">
        <f t="shared" si="7"/>
        <v>4.6619148526295513E-2</v>
      </c>
      <c r="AQ18" s="3">
        <f t="shared" si="7"/>
        <v>4.6619148526295513E-2</v>
      </c>
      <c r="AR18" s="3">
        <f t="shared" si="7"/>
        <v>4.6619148526295513E-2</v>
      </c>
      <c r="AS18" s="3">
        <f t="shared" si="7"/>
        <v>4.6619148526295513E-2</v>
      </c>
      <c r="AT18" s="3">
        <f t="shared" si="7"/>
        <v>4.6619148526295513E-2</v>
      </c>
      <c r="AU18" s="3">
        <f t="shared" si="7"/>
        <v>4.6619148526295513E-2</v>
      </c>
      <c r="AV18" s="3">
        <f t="shared" si="7"/>
        <v>4.6619148526295513E-2</v>
      </c>
      <c r="AW18" s="3">
        <f t="shared" si="7"/>
        <v>4.6619148526295513E-2</v>
      </c>
      <c r="AX18" s="3">
        <f t="shared" si="7"/>
        <v>4.6619148526295513E-2</v>
      </c>
      <c r="AY18" s="3">
        <f t="shared" si="7"/>
        <v>4.6619148526295513E-2</v>
      </c>
      <c r="AZ18" s="3">
        <f t="shared" si="7"/>
        <v>4.6619148526295513E-2</v>
      </c>
      <c r="BA18" s="3">
        <f t="shared" si="7"/>
        <v>4.6619148526295513E-2</v>
      </c>
      <c r="BB18" s="3">
        <f t="shared" si="7"/>
        <v>4.6619148526295513E-2</v>
      </c>
      <c r="BC18" s="3">
        <f t="shared" si="7"/>
        <v>4.6619148526295513E-2</v>
      </c>
      <c r="BD18" s="3">
        <f t="shared" si="7"/>
        <v>4.6619148526295513E-2</v>
      </c>
      <c r="BE18" s="3">
        <f t="shared" si="7"/>
        <v>4.6619148526295513E-2</v>
      </c>
      <c r="BF18" s="3">
        <f t="shared" si="7"/>
        <v>4.6619148526295513E-2</v>
      </c>
      <c r="BG18" s="3">
        <f t="shared" si="7"/>
        <v>4.6619148526295513E-2</v>
      </c>
      <c r="BH18" s="3">
        <f t="shared" si="7"/>
        <v>4.6619148526295513E-2</v>
      </c>
      <c r="BI18" s="3">
        <f t="shared" si="7"/>
        <v>4.6619148526295513E-2</v>
      </c>
      <c r="BJ18" s="3">
        <f t="shared" si="7"/>
        <v>4.6619148526295513E-2</v>
      </c>
      <c r="BK18" s="3">
        <f t="shared" si="7"/>
        <v>4.6619148526295513E-2</v>
      </c>
    </row>
    <row r="19" spans="1:63" x14ac:dyDescent="0.25">
      <c r="A19" s="2" t="s">
        <v>7</v>
      </c>
      <c r="B19" t="s">
        <v>3</v>
      </c>
      <c r="C19" s="3">
        <f t="shared" si="8"/>
        <v>4.6315789473684213E-2</v>
      </c>
      <c r="D19" s="3">
        <f t="shared" si="8"/>
        <v>4.6315789473684213E-2</v>
      </c>
      <c r="E19" s="3">
        <f t="shared" si="8"/>
        <v>4.6315789473684213E-2</v>
      </c>
      <c r="F19" s="3">
        <f t="shared" si="8"/>
        <v>4.6315789473684213E-2</v>
      </c>
      <c r="G19" s="3">
        <f t="shared" si="8"/>
        <v>4.6315789473684213E-2</v>
      </c>
      <c r="H19" s="3">
        <f t="shared" si="8"/>
        <v>4.6315789473684213E-2</v>
      </c>
      <c r="I19" s="3">
        <f t="shared" si="8"/>
        <v>4.6315789473684213E-2</v>
      </c>
      <c r="J19" s="3">
        <f t="shared" si="8"/>
        <v>4.6315789473684213E-2</v>
      </c>
      <c r="K19" s="3">
        <f t="shared" si="8"/>
        <v>4.6315789473684213E-2</v>
      </c>
      <c r="L19" s="3">
        <f t="shared" si="8"/>
        <v>4.6315789473684213E-2</v>
      </c>
      <c r="M19" s="3">
        <f t="shared" si="8"/>
        <v>4.6315789473684213E-2</v>
      </c>
      <c r="N19" s="3">
        <f t="shared" si="8"/>
        <v>4.6315789473684213E-2</v>
      </c>
      <c r="O19" s="3">
        <f t="shared" si="8"/>
        <v>4.6315789473684213E-2</v>
      </c>
      <c r="P19" s="3">
        <f t="shared" si="8"/>
        <v>4.6315789473684213E-2</v>
      </c>
      <c r="Q19" s="3">
        <f t="shared" si="8"/>
        <v>4.6315789473684213E-2</v>
      </c>
      <c r="R19" s="3">
        <f t="shared" si="6"/>
        <v>4.6315789473684213E-2</v>
      </c>
      <c r="S19" s="3">
        <f t="shared" si="6"/>
        <v>4.6315789473684213E-2</v>
      </c>
      <c r="T19" s="3">
        <f t="shared" si="6"/>
        <v>4.6315789473684213E-2</v>
      </c>
      <c r="U19" s="3">
        <f t="shared" si="6"/>
        <v>4.6315789473684213E-2</v>
      </c>
      <c r="V19" s="3">
        <f t="shared" si="6"/>
        <v>4.6315789473684213E-2</v>
      </c>
      <c r="W19" s="3">
        <f t="shared" si="6"/>
        <v>4.6315789473684213E-2</v>
      </c>
      <c r="X19" s="3">
        <f t="shared" si="6"/>
        <v>4.6315789473684213E-2</v>
      </c>
      <c r="Y19" s="3">
        <f t="shared" si="6"/>
        <v>4.6315789473684213E-2</v>
      </c>
      <c r="Z19" s="3">
        <f t="shared" si="6"/>
        <v>4.6315789473684213E-2</v>
      </c>
      <c r="AA19" s="3">
        <f t="shared" si="6"/>
        <v>4.6315789473684213E-2</v>
      </c>
      <c r="AB19" s="9">
        <f>VLOOKUP($A19,Table2[[#All],[Country ]:[Checksumtotal non-res % ]],MATCH("share of hotels",'_non-residential floorarea calc'!$A$3:$T$3,0),FALSE)</f>
        <v>4.6315789473684213E-2</v>
      </c>
      <c r="AC19" s="3">
        <f t="shared" si="3"/>
        <v>4.6315789473684213E-2</v>
      </c>
      <c r="AD19" s="3">
        <f t="shared" si="7"/>
        <v>4.6315789473684213E-2</v>
      </c>
      <c r="AE19" s="3">
        <f t="shared" si="7"/>
        <v>4.6315789473684213E-2</v>
      </c>
      <c r="AF19" s="3">
        <f t="shared" si="7"/>
        <v>4.6315789473684213E-2</v>
      </c>
      <c r="AG19" s="3">
        <f t="shared" si="7"/>
        <v>4.6315789473684213E-2</v>
      </c>
      <c r="AH19" s="3">
        <f t="shared" si="7"/>
        <v>4.6315789473684213E-2</v>
      </c>
      <c r="AI19" s="3">
        <f t="shared" si="7"/>
        <v>4.6315789473684213E-2</v>
      </c>
      <c r="AJ19" s="3">
        <f t="shared" si="7"/>
        <v>4.6315789473684213E-2</v>
      </c>
      <c r="AK19" s="3">
        <f t="shared" si="7"/>
        <v>4.6315789473684213E-2</v>
      </c>
      <c r="AL19" s="3">
        <f t="shared" si="7"/>
        <v>4.6315789473684213E-2</v>
      </c>
      <c r="AM19" s="3">
        <f t="shared" si="7"/>
        <v>4.6315789473684213E-2</v>
      </c>
      <c r="AN19" s="3">
        <f t="shared" si="7"/>
        <v>4.6315789473684213E-2</v>
      </c>
      <c r="AO19" s="3">
        <f t="shared" si="7"/>
        <v>4.6315789473684213E-2</v>
      </c>
      <c r="AP19" s="3">
        <f t="shared" si="7"/>
        <v>4.6315789473684213E-2</v>
      </c>
      <c r="AQ19" s="3">
        <f t="shared" si="7"/>
        <v>4.6315789473684213E-2</v>
      </c>
      <c r="AR19" s="3">
        <f t="shared" si="7"/>
        <v>4.6315789473684213E-2</v>
      </c>
      <c r="AS19" s="3">
        <f t="shared" si="7"/>
        <v>4.6315789473684213E-2</v>
      </c>
      <c r="AT19" s="3">
        <f t="shared" si="7"/>
        <v>4.6315789473684213E-2</v>
      </c>
      <c r="AU19" s="3">
        <f t="shared" si="7"/>
        <v>4.6315789473684213E-2</v>
      </c>
      <c r="AV19" s="3">
        <f t="shared" si="7"/>
        <v>4.6315789473684213E-2</v>
      </c>
      <c r="AW19" s="3">
        <f t="shared" si="7"/>
        <v>4.6315789473684213E-2</v>
      </c>
      <c r="AX19" s="3">
        <f t="shared" si="7"/>
        <v>4.6315789473684213E-2</v>
      </c>
      <c r="AY19" s="3">
        <f t="shared" si="7"/>
        <v>4.6315789473684213E-2</v>
      </c>
      <c r="AZ19" s="3">
        <f t="shared" si="7"/>
        <v>4.6315789473684213E-2</v>
      </c>
      <c r="BA19" s="3">
        <f t="shared" si="7"/>
        <v>4.6315789473684213E-2</v>
      </c>
      <c r="BB19" s="3">
        <f t="shared" si="7"/>
        <v>4.6315789473684213E-2</v>
      </c>
      <c r="BC19" s="3">
        <f t="shared" si="7"/>
        <v>4.6315789473684213E-2</v>
      </c>
      <c r="BD19" s="3">
        <f t="shared" si="7"/>
        <v>4.6315789473684213E-2</v>
      </c>
      <c r="BE19" s="3">
        <f t="shared" si="7"/>
        <v>4.6315789473684213E-2</v>
      </c>
      <c r="BF19" s="3">
        <f t="shared" si="7"/>
        <v>4.6315789473684213E-2</v>
      </c>
      <c r="BG19" s="3">
        <f t="shared" si="7"/>
        <v>4.6315789473684213E-2</v>
      </c>
      <c r="BH19" s="3">
        <f t="shared" si="7"/>
        <v>4.6315789473684213E-2</v>
      </c>
      <c r="BI19" s="3">
        <f t="shared" si="7"/>
        <v>4.6315789473684213E-2</v>
      </c>
      <c r="BJ19" s="3">
        <f t="shared" si="7"/>
        <v>4.6315789473684213E-2</v>
      </c>
      <c r="BK19" s="3">
        <f t="shared" si="7"/>
        <v>4.6315789473684213E-2</v>
      </c>
    </row>
    <row r="20" spans="1:63" x14ac:dyDescent="0.25">
      <c r="A20" s="2" t="s">
        <v>26</v>
      </c>
      <c r="B20" t="s">
        <v>3</v>
      </c>
      <c r="C20" s="3">
        <f t="shared" si="8"/>
        <v>4.4444444444444446E-2</v>
      </c>
      <c r="D20" s="3">
        <f t="shared" si="8"/>
        <v>4.4444444444444446E-2</v>
      </c>
      <c r="E20" s="3">
        <f t="shared" si="8"/>
        <v>4.4444444444444446E-2</v>
      </c>
      <c r="F20" s="3">
        <f t="shared" si="8"/>
        <v>4.4444444444444446E-2</v>
      </c>
      <c r="G20" s="3">
        <f t="shared" si="8"/>
        <v>4.4444444444444446E-2</v>
      </c>
      <c r="H20" s="3">
        <f t="shared" si="8"/>
        <v>4.4444444444444446E-2</v>
      </c>
      <c r="I20" s="3">
        <f t="shared" si="8"/>
        <v>4.4444444444444446E-2</v>
      </c>
      <c r="J20" s="3">
        <f t="shared" si="8"/>
        <v>4.4444444444444446E-2</v>
      </c>
      <c r="K20" s="3">
        <f t="shared" si="8"/>
        <v>4.4444444444444446E-2</v>
      </c>
      <c r="L20" s="3">
        <f t="shared" si="8"/>
        <v>4.4444444444444446E-2</v>
      </c>
      <c r="M20" s="3">
        <f t="shared" si="8"/>
        <v>4.4444444444444446E-2</v>
      </c>
      <c r="N20" s="3">
        <f t="shared" si="8"/>
        <v>4.4444444444444446E-2</v>
      </c>
      <c r="O20" s="3">
        <f t="shared" si="8"/>
        <v>4.4444444444444446E-2</v>
      </c>
      <c r="P20" s="3">
        <f t="shared" si="8"/>
        <v>4.4444444444444446E-2</v>
      </c>
      <c r="Q20" s="3">
        <f t="shared" si="8"/>
        <v>4.4444444444444446E-2</v>
      </c>
      <c r="R20" s="3">
        <f t="shared" si="6"/>
        <v>4.4444444444444446E-2</v>
      </c>
      <c r="S20" s="3">
        <f t="shared" si="6"/>
        <v>4.4444444444444446E-2</v>
      </c>
      <c r="T20" s="3">
        <f t="shared" si="6"/>
        <v>4.4444444444444446E-2</v>
      </c>
      <c r="U20" s="3">
        <f t="shared" si="6"/>
        <v>4.4444444444444446E-2</v>
      </c>
      <c r="V20" s="3">
        <f t="shared" si="6"/>
        <v>4.4444444444444446E-2</v>
      </c>
      <c r="W20" s="3">
        <f t="shared" si="6"/>
        <v>4.4444444444444446E-2</v>
      </c>
      <c r="X20" s="3">
        <f t="shared" si="6"/>
        <v>4.4444444444444446E-2</v>
      </c>
      <c r="Y20" s="3">
        <f t="shared" si="6"/>
        <v>4.4444444444444446E-2</v>
      </c>
      <c r="Z20" s="3">
        <f t="shared" si="6"/>
        <v>4.4444444444444446E-2</v>
      </c>
      <c r="AA20" s="3">
        <f t="shared" si="6"/>
        <v>4.4444444444444446E-2</v>
      </c>
      <c r="AB20" s="9">
        <f>VLOOKUP($A20,Table2[[#All],[Country ]:[Checksumtotal non-res % ]],MATCH("share of hotels",'_non-residential floorarea calc'!$A$3:$T$3,0),FALSE)</f>
        <v>4.4444444444444446E-2</v>
      </c>
      <c r="AC20" s="3">
        <f t="shared" si="3"/>
        <v>4.4444444444444446E-2</v>
      </c>
      <c r="AD20" s="3">
        <f t="shared" si="7"/>
        <v>4.4444444444444446E-2</v>
      </c>
      <c r="AE20" s="3">
        <f t="shared" si="7"/>
        <v>4.4444444444444446E-2</v>
      </c>
      <c r="AF20" s="3">
        <f t="shared" si="7"/>
        <v>4.4444444444444446E-2</v>
      </c>
      <c r="AG20" s="3">
        <f t="shared" si="7"/>
        <v>4.4444444444444446E-2</v>
      </c>
      <c r="AH20" s="3">
        <f t="shared" si="7"/>
        <v>4.4444444444444446E-2</v>
      </c>
      <c r="AI20" s="3">
        <f t="shared" si="7"/>
        <v>4.4444444444444446E-2</v>
      </c>
      <c r="AJ20" s="3">
        <f t="shared" si="7"/>
        <v>4.4444444444444446E-2</v>
      </c>
      <c r="AK20" s="3">
        <f t="shared" si="7"/>
        <v>4.4444444444444446E-2</v>
      </c>
      <c r="AL20" s="3">
        <f t="shared" si="7"/>
        <v>4.4444444444444446E-2</v>
      </c>
      <c r="AM20" s="3">
        <f t="shared" si="7"/>
        <v>4.4444444444444446E-2</v>
      </c>
      <c r="AN20" s="3">
        <f t="shared" si="7"/>
        <v>4.4444444444444446E-2</v>
      </c>
      <c r="AO20" s="3">
        <f t="shared" si="7"/>
        <v>4.4444444444444446E-2</v>
      </c>
      <c r="AP20" s="3">
        <f t="shared" si="7"/>
        <v>4.4444444444444446E-2</v>
      </c>
      <c r="AQ20" s="3">
        <f t="shared" si="7"/>
        <v>4.4444444444444446E-2</v>
      </c>
      <c r="AR20" s="3">
        <f t="shared" si="7"/>
        <v>4.4444444444444446E-2</v>
      </c>
      <c r="AS20" s="3">
        <f t="shared" si="7"/>
        <v>4.4444444444444446E-2</v>
      </c>
      <c r="AT20" s="3">
        <f t="shared" si="7"/>
        <v>4.4444444444444446E-2</v>
      </c>
      <c r="AU20" s="3">
        <f t="shared" si="7"/>
        <v>4.4444444444444446E-2</v>
      </c>
      <c r="AV20" s="3">
        <f t="shared" si="7"/>
        <v>4.4444444444444446E-2</v>
      </c>
      <c r="AW20" s="3">
        <f t="shared" si="7"/>
        <v>4.4444444444444446E-2</v>
      </c>
      <c r="AX20" s="3">
        <f t="shared" si="7"/>
        <v>4.4444444444444446E-2</v>
      </c>
      <c r="AY20" s="3">
        <f t="shared" si="7"/>
        <v>4.4444444444444446E-2</v>
      </c>
      <c r="AZ20" s="3">
        <f t="shared" si="7"/>
        <v>4.4444444444444446E-2</v>
      </c>
      <c r="BA20" s="3">
        <f t="shared" si="7"/>
        <v>4.4444444444444446E-2</v>
      </c>
      <c r="BB20" s="3">
        <f t="shared" si="7"/>
        <v>4.4444444444444446E-2</v>
      </c>
      <c r="BC20" s="3">
        <f t="shared" si="7"/>
        <v>4.4444444444444446E-2</v>
      </c>
      <c r="BD20" s="3">
        <f t="shared" si="7"/>
        <v>4.4444444444444446E-2</v>
      </c>
      <c r="BE20" s="3">
        <f t="shared" si="7"/>
        <v>4.4444444444444446E-2</v>
      </c>
      <c r="BF20" s="3">
        <f t="shared" si="7"/>
        <v>4.4444444444444446E-2</v>
      </c>
      <c r="BG20" s="3">
        <f t="shared" si="7"/>
        <v>4.4444444444444446E-2</v>
      </c>
      <c r="BH20" s="3">
        <f t="shared" si="7"/>
        <v>4.4444444444444446E-2</v>
      </c>
      <c r="BI20" s="3">
        <f t="shared" si="7"/>
        <v>4.4444444444444446E-2</v>
      </c>
      <c r="BJ20" s="3">
        <f t="shared" si="7"/>
        <v>4.4444444444444446E-2</v>
      </c>
      <c r="BK20" s="3">
        <f t="shared" si="7"/>
        <v>4.4444444444444446E-2</v>
      </c>
    </row>
    <row r="21" spans="1:63" x14ac:dyDescent="0.25">
      <c r="A21" s="2" t="s">
        <v>6</v>
      </c>
      <c r="B21" t="s">
        <v>3</v>
      </c>
      <c r="C21" s="3">
        <f t="shared" si="8"/>
        <v>5.1651312675235775E-2</v>
      </c>
      <c r="D21" s="3">
        <f t="shared" si="8"/>
        <v>5.1651312675235775E-2</v>
      </c>
      <c r="E21" s="3">
        <f t="shared" si="8"/>
        <v>5.1651312675235775E-2</v>
      </c>
      <c r="F21" s="3">
        <f t="shared" si="8"/>
        <v>5.1651312675235775E-2</v>
      </c>
      <c r="G21" s="3">
        <f t="shared" si="8"/>
        <v>5.1651312675235775E-2</v>
      </c>
      <c r="H21" s="3">
        <f t="shared" si="8"/>
        <v>5.1651312675235775E-2</v>
      </c>
      <c r="I21" s="3">
        <f t="shared" si="8"/>
        <v>5.1651312675235775E-2</v>
      </c>
      <c r="J21" s="3">
        <f t="shared" si="8"/>
        <v>5.1651312675235775E-2</v>
      </c>
      <c r="K21" s="3">
        <f t="shared" si="8"/>
        <v>5.1651312675235775E-2</v>
      </c>
      <c r="L21" s="3">
        <f t="shared" si="8"/>
        <v>5.1651312675235775E-2</v>
      </c>
      <c r="M21" s="3">
        <f t="shared" si="8"/>
        <v>5.1651312675235775E-2</v>
      </c>
      <c r="N21" s="3">
        <f t="shared" si="8"/>
        <v>5.1651312675235775E-2</v>
      </c>
      <c r="O21" s="3">
        <f t="shared" si="8"/>
        <v>5.1651312675235775E-2</v>
      </c>
      <c r="P21" s="3">
        <f t="shared" si="8"/>
        <v>5.1651312675235775E-2</v>
      </c>
      <c r="Q21" s="3">
        <f t="shared" si="8"/>
        <v>5.1651312675235775E-2</v>
      </c>
      <c r="R21" s="3">
        <f t="shared" si="6"/>
        <v>5.1651312675235775E-2</v>
      </c>
      <c r="S21" s="3">
        <f t="shared" si="6"/>
        <v>5.1651312675235775E-2</v>
      </c>
      <c r="T21" s="3">
        <f t="shared" si="6"/>
        <v>5.1651312675235775E-2</v>
      </c>
      <c r="U21" s="3">
        <f t="shared" si="6"/>
        <v>5.1651312675235775E-2</v>
      </c>
      <c r="V21" s="3">
        <f t="shared" si="6"/>
        <v>5.1651312675235775E-2</v>
      </c>
      <c r="W21" s="3">
        <f t="shared" si="6"/>
        <v>5.1651312675235775E-2</v>
      </c>
      <c r="X21" s="3">
        <f t="shared" si="6"/>
        <v>5.1651312675235775E-2</v>
      </c>
      <c r="Y21" s="3">
        <f t="shared" si="6"/>
        <v>5.1651312675235775E-2</v>
      </c>
      <c r="Z21" s="3">
        <f t="shared" si="6"/>
        <v>5.1651312675235775E-2</v>
      </c>
      <c r="AA21" s="3">
        <f t="shared" si="6"/>
        <v>5.1651312675235775E-2</v>
      </c>
      <c r="AB21" s="9">
        <f>VLOOKUP($A21,Table2[[#All],[Country ]:[Checksumtotal non-res % ]],MATCH("share of hotels",'_non-residential floorarea calc'!$A$3:$T$3,0),FALSE)</f>
        <v>5.1651312675235775E-2</v>
      </c>
      <c r="AC21" s="3">
        <f t="shared" si="3"/>
        <v>5.1651312675235775E-2</v>
      </c>
      <c r="AD21" s="3">
        <f t="shared" si="7"/>
        <v>5.1651312675235775E-2</v>
      </c>
      <c r="AE21" s="3">
        <f t="shared" si="7"/>
        <v>5.1651312675235775E-2</v>
      </c>
      <c r="AF21" s="3">
        <f t="shared" si="7"/>
        <v>5.1651312675235775E-2</v>
      </c>
      <c r="AG21" s="3">
        <f t="shared" si="7"/>
        <v>5.1651312675235775E-2</v>
      </c>
      <c r="AH21" s="3">
        <f t="shared" si="7"/>
        <v>5.1651312675235775E-2</v>
      </c>
      <c r="AI21" s="3">
        <f t="shared" si="7"/>
        <v>5.1651312675235775E-2</v>
      </c>
      <c r="AJ21" s="3">
        <f t="shared" si="7"/>
        <v>5.1651312675235775E-2</v>
      </c>
      <c r="AK21" s="3">
        <f t="shared" si="7"/>
        <v>5.1651312675235775E-2</v>
      </c>
      <c r="AL21" s="3">
        <f t="shared" si="7"/>
        <v>5.1651312675235775E-2</v>
      </c>
      <c r="AM21" s="3">
        <f t="shared" si="7"/>
        <v>5.1651312675235775E-2</v>
      </c>
      <c r="AN21" s="3">
        <f t="shared" si="7"/>
        <v>5.1651312675235775E-2</v>
      </c>
      <c r="AO21" s="3">
        <f t="shared" si="7"/>
        <v>5.1651312675235775E-2</v>
      </c>
      <c r="AP21" s="3">
        <f t="shared" si="7"/>
        <v>5.1651312675235775E-2</v>
      </c>
      <c r="AQ21" s="3">
        <f t="shared" si="7"/>
        <v>5.1651312675235775E-2</v>
      </c>
      <c r="AR21" s="3">
        <f t="shared" si="7"/>
        <v>5.1651312675235775E-2</v>
      </c>
      <c r="AS21" s="3">
        <f t="shared" si="7"/>
        <v>5.1651312675235775E-2</v>
      </c>
      <c r="AT21" s="3">
        <f t="shared" si="7"/>
        <v>5.1651312675235775E-2</v>
      </c>
      <c r="AU21" s="3">
        <f t="shared" si="7"/>
        <v>5.1651312675235775E-2</v>
      </c>
      <c r="AV21" s="3">
        <f t="shared" si="7"/>
        <v>5.1651312675235775E-2</v>
      </c>
      <c r="AW21" s="3">
        <f t="shared" si="7"/>
        <v>5.1651312675235775E-2</v>
      </c>
      <c r="AX21" s="3">
        <f t="shared" si="7"/>
        <v>5.1651312675235775E-2</v>
      </c>
      <c r="AY21" s="3">
        <f t="shared" si="7"/>
        <v>5.1651312675235775E-2</v>
      </c>
      <c r="AZ21" s="3">
        <f t="shared" si="7"/>
        <v>5.1651312675235775E-2</v>
      </c>
      <c r="BA21" s="3">
        <f t="shared" si="7"/>
        <v>5.1651312675235775E-2</v>
      </c>
      <c r="BB21" s="3">
        <f t="shared" si="7"/>
        <v>5.1651312675235775E-2</v>
      </c>
      <c r="BC21" s="3">
        <f t="shared" si="7"/>
        <v>5.1651312675235775E-2</v>
      </c>
      <c r="BD21" s="3">
        <f t="shared" si="7"/>
        <v>5.1651312675235775E-2</v>
      </c>
      <c r="BE21" s="3">
        <f t="shared" si="7"/>
        <v>5.1651312675235775E-2</v>
      </c>
      <c r="BF21" s="3">
        <f t="shared" si="7"/>
        <v>5.1651312675235775E-2</v>
      </c>
      <c r="BG21" s="3">
        <f t="shared" si="7"/>
        <v>5.1651312675235775E-2</v>
      </c>
      <c r="BH21" s="3">
        <f t="shared" si="7"/>
        <v>5.1651312675235775E-2</v>
      </c>
      <c r="BI21" s="3">
        <f t="shared" si="7"/>
        <v>5.1651312675235775E-2</v>
      </c>
      <c r="BJ21" s="3">
        <f t="shared" si="7"/>
        <v>5.1651312675235775E-2</v>
      </c>
      <c r="BK21" s="3">
        <f t="shared" si="7"/>
        <v>5.1651312675235775E-2</v>
      </c>
    </row>
    <row r="22" spans="1:63" x14ac:dyDescent="0.25">
      <c r="A22" s="2" t="s">
        <v>12</v>
      </c>
      <c r="B22" t="s">
        <v>3</v>
      </c>
      <c r="C22" s="3">
        <f t="shared" si="8"/>
        <v>4.8151711971774515E-2</v>
      </c>
      <c r="D22" s="3">
        <f t="shared" si="8"/>
        <v>4.8151711971774515E-2</v>
      </c>
      <c r="E22" s="3">
        <f t="shared" si="8"/>
        <v>4.8151711971774515E-2</v>
      </c>
      <c r="F22" s="3">
        <f t="shared" si="8"/>
        <v>4.8151711971774515E-2</v>
      </c>
      <c r="G22" s="3">
        <f t="shared" si="8"/>
        <v>4.8151711971774515E-2</v>
      </c>
      <c r="H22" s="3">
        <f t="shared" si="8"/>
        <v>4.8151711971774515E-2</v>
      </c>
      <c r="I22" s="3">
        <f t="shared" si="8"/>
        <v>4.8151711971774515E-2</v>
      </c>
      <c r="J22" s="3">
        <f t="shared" si="8"/>
        <v>4.8151711971774515E-2</v>
      </c>
      <c r="K22" s="3">
        <f t="shared" si="8"/>
        <v>4.8151711971774515E-2</v>
      </c>
      <c r="L22" s="3">
        <f t="shared" si="8"/>
        <v>4.8151711971774515E-2</v>
      </c>
      <c r="M22" s="3">
        <f t="shared" si="8"/>
        <v>4.8151711971774515E-2</v>
      </c>
      <c r="N22" s="3">
        <f t="shared" si="8"/>
        <v>4.8151711971774515E-2</v>
      </c>
      <c r="O22" s="3">
        <f t="shared" si="8"/>
        <v>4.8151711971774515E-2</v>
      </c>
      <c r="P22" s="3">
        <f t="shared" si="8"/>
        <v>4.8151711971774515E-2</v>
      </c>
      <c r="Q22" s="3">
        <f t="shared" si="8"/>
        <v>4.8151711971774515E-2</v>
      </c>
      <c r="R22" s="3">
        <f t="shared" si="6"/>
        <v>4.8151711971774515E-2</v>
      </c>
      <c r="S22" s="3">
        <f t="shared" si="6"/>
        <v>4.8151711971774515E-2</v>
      </c>
      <c r="T22" s="3">
        <f t="shared" si="6"/>
        <v>4.8151711971774515E-2</v>
      </c>
      <c r="U22" s="3">
        <f t="shared" si="6"/>
        <v>4.8151711971774515E-2</v>
      </c>
      <c r="V22" s="3">
        <f t="shared" si="6"/>
        <v>4.8151711971774515E-2</v>
      </c>
      <c r="W22" s="3">
        <f t="shared" si="6"/>
        <v>4.8151711971774515E-2</v>
      </c>
      <c r="X22" s="3">
        <f t="shared" si="6"/>
        <v>4.8151711971774515E-2</v>
      </c>
      <c r="Y22" s="3">
        <f t="shared" si="6"/>
        <v>4.8151711971774515E-2</v>
      </c>
      <c r="Z22" s="3">
        <f t="shared" si="6"/>
        <v>4.8151711971774515E-2</v>
      </c>
      <c r="AA22" s="3">
        <f t="shared" si="6"/>
        <v>4.8151711971774515E-2</v>
      </c>
      <c r="AB22" s="9">
        <f>VLOOKUP($A22,Table2[[#All],[Country ]:[Checksumtotal non-res % ]],MATCH("share of hotels",'_non-residential floorarea calc'!$A$3:$T$3,0),FALSE)</f>
        <v>4.8151711971774515E-2</v>
      </c>
      <c r="AC22" s="3">
        <f t="shared" si="3"/>
        <v>4.8151711971774515E-2</v>
      </c>
      <c r="AD22" s="3">
        <f t="shared" si="7"/>
        <v>4.8151711971774515E-2</v>
      </c>
      <c r="AE22" s="3">
        <f t="shared" si="7"/>
        <v>4.8151711971774515E-2</v>
      </c>
      <c r="AF22" s="3">
        <f t="shared" si="7"/>
        <v>4.8151711971774515E-2</v>
      </c>
      <c r="AG22" s="3">
        <f t="shared" si="7"/>
        <v>4.8151711971774515E-2</v>
      </c>
      <c r="AH22" s="3">
        <f t="shared" si="7"/>
        <v>4.8151711971774515E-2</v>
      </c>
      <c r="AI22" s="3">
        <f t="shared" si="7"/>
        <v>4.8151711971774515E-2</v>
      </c>
      <c r="AJ22" s="3">
        <f t="shared" si="7"/>
        <v>4.8151711971774515E-2</v>
      </c>
      <c r="AK22" s="3">
        <f t="shared" si="7"/>
        <v>4.8151711971774515E-2</v>
      </c>
      <c r="AL22" s="3">
        <f t="shared" si="7"/>
        <v>4.8151711971774515E-2</v>
      </c>
      <c r="AM22" s="3">
        <f t="shared" si="7"/>
        <v>4.8151711971774515E-2</v>
      </c>
      <c r="AN22" s="3">
        <f t="shared" si="7"/>
        <v>4.8151711971774515E-2</v>
      </c>
      <c r="AO22" s="3">
        <f t="shared" si="7"/>
        <v>4.8151711971774515E-2</v>
      </c>
      <c r="AP22" s="3">
        <f t="shared" si="7"/>
        <v>4.8151711971774515E-2</v>
      </c>
      <c r="AQ22" s="3">
        <f t="shared" si="7"/>
        <v>4.8151711971774515E-2</v>
      </c>
      <c r="AR22" s="3">
        <f t="shared" si="7"/>
        <v>4.8151711971774515E-2</v>
      </c>
      <c r="AS22" s="3">
        <f t="shared" si="7"/>
        <v>4.8151711971774515E-2</v>
      </c>
      <c r="AT22" s="3">
        <f t="shared" si="7"/>
        <v>4.8151711971774515E-2</v>
      </c>
      <c r="AU22" s="3">
        <f t="shared" si="7"/>
        <v>4.8151711971774515E-2</v>
      </c>
      <c r="AV22" s="3">
        <f t="shared" si="7"/>
        <v>4.8151711971774515E-2</v>
      </c>
      <c r="AW22" s="3">
        <f t="shared" si="7"/>
        <v>4.8151711971774515E-2</v>
      </c>
      <c r="AX22" s="3">
        <f t="shared" si="7"/>
        <v>4.8151711971774515E-2</v>
      </c>
      <c r="AY22" s="3">
        <f t="shared" si="7"/>
        <v>4.8151711971774515E-2</v>
      </c>
      <c r="AZ22" s="3">
        <f t="shared" si="7"/>
        <v>4.8151711971774515E-2</v>
      </c>
      <c r="BA22" s="3">
        <f t="shared" si="7"/>
        <v>4.8151711971774515E-2</v>
      </c>
      <c r="BB22" s="3">
        <f t="shared" si="7"/>
        <v>4.8151711971774515E-2</v>
      </c>
      <c r="BC22" s="3">
        <f t="shared" si="7"/>
        <v>4.8151711971774515E-2</v>
      </c>
      <c r="BD22" s="3">
        <f t="shared" si="7"/>
        <v>4.8151711971774515E-2</v>
      </c>
      <c r="BE22" s="3">
        <f t="shared" si="7"/>
        <v>4.8151711971774515E-2</v>
      </c>
      <c r="BF22" s="3">
        <f t="shared" si="7"/>
        <v>4.8151711971774515E-2</v>
      </c>
      <c r="BG22" s="3">
        <f t="shared" si="7"/>
        <v>4.8151711971774515E-2</v>
      </c>
      <c r="BH22" s="3">
        <f t="shared" si="7"/>
        <v>4.8151711971774515E-2</v>
      </c>
      <c r="BI22" s="3">
        <f t="shared" si="7"/>
        <v>4.8151711971774515E-2</v>
      </c>
      <c r="BJ22" s="3">
        <f t="shared" si="7"/>
        <v>4.8151711971774515E-2</v>
      </c>
      <c r="BK22" s="3">
        <f t="shared" si="7"/>
        <v>4.8151711971774515E-2</v>
      </c>
    </row>
    <row r="23" spans="1:63" x14ac:dyDescent="0.25">
      <c r="A23" s="2" t="s">
        <v>14</v>
      </c>
      <c r="B23" t="s">
        <v>3</v>
      </c>
      <c r="C23" s="3">
        <f t="shared" si="8"/>
        <v>6.9015028237771614E-2</v>
      </c>
      <c r="D23" s="3">
        <f t="shared" si="8"/>
        <v>6.9015028237771614E-2</v>
      </c>
      <c r="E23" s="3">
        <f t="shared" si="8"/>
        <v>6.9015028237771614E-2</v>
      </c>
      <c r="F23" s="3">
        <f t="shared" si="8"/>
        <v>6.9015028237771614E-2</v>
      </c>
      <c r="G23" s="3">
        <f t="shared" si="8"/>
        <v>6.9015028237771614E-2</v>
      </c>
      <c r="H23" s="3">
        <f t="shared" si="8"/>
        <v>6.9015028237771614E-2</v>
      </c>
      <c r="I23" s="3">
        <f t="shared" si="8"/>
        <v>6.9015028237771614E-2</v>
      </c>
      <c r="J23" s="3">
        <f t="shared" si="8"/>
        <v>6.9015028237771614E-2</v>
      </c>
      <c r="K23" s="3">
        <f t="shared" si="8"/>
        <v>6.9015028237771614E-2</v>
      </c>
      <c r="L23" s="3">
        <f t="shared" si="8"/>
        <v>6.9015028237771614E-2</v>
      </c>
      <c r="M23" s="3">
        <f t="shared" si="8"/>
        <v>6.9015028237771614E-2</v>
      </c>
      <c r="N23" s="3">
        <f t="shared" si="8"/>
        <v>6.9015028237771614E-2</v>
      </c>
      <c r="O23" s="3">
        <f t="shared" si="8"/>
        <v>6.9015028237771614E-2</v>
      </c>
      <c r="P23" s="3">
        <f t="shared" si="8"/>
        <v>6.9015028237771614E-2</v>
      </c>
      <c r="Q23" s="3">
        <f t="shared" si="8"/>
        <v>6.9015028237771614E-2</v>
      </c>
      <c r="R23" s="3">
        <f t="shared" si="6"/>
        <v>6.9015028237771614E-2</v>
      </c>
      <c r="S23" s="3">
        <f t="shared" si="6"/>
        <v>6.9015028237771614E-2</v>
      </c>
      <c r="T23" s="3">
        <f t="shared" si="6"/>
        <v>6.9015028237771614E-2</v>
      </c>
      <c r="U23" s="3">
        <f t="shared" si="6"/>
        <v>6.9015028237771614E-2</v>
      </c>
      <c r="V23" s="3">
        <f t="shared" si="6"/>
        <v>6.9015028237771614E-2</v>
      </c>
      <c r="W23" s="3">
        <f t="shared" si="6"/>
        <v>6.9015028237771614E-2</v>
      </c>
      <c r="X23" s="3">
        <f t="shared" si="6"/>
        <v>6.9015028237771614E-2</v>
      </c>
      <c r="Y23" s="3">
        <f t="shared" si="6"/>
        <v>6.9015028237771614E-2</v>
      </c>
      <c r="Z23" s="3">
        <f t="shared" si="6"/>
        <v>6.9015028237771614E-2</v>
      </c>
      <c r="AA23" s="3">
        <f t="shared" si="6"/>
        <v>6.9015028237771614E-2</v>
      </c>
      <c r="AB23" s="9">
        <f>VLOOKUP($A23,Table2[[#All],[Country ]:[Checksumtotal non-res % ]],MATCH("share of hotels",'_non-residential floorarea calc'!$A$3:$T$3,0),FALSE)</f>
        <v>6.9015028237771614E-2</v>
      </c>
      <c r="AC23" s="3">
        <f t="shared" si="3"/>
        <v>6.9015028237771614E-2</v>
      </c>
      <c r="AD23" s="3">
        <f t="shared" si="7"/>
        <v>6.9015028237771614E-2</v>
      </c>
      <c r="AE23" s="3">
        <f t="shared" si="7"/>
        <v>6.9015028237771614E-2</v>
      </c>
      <c r="AF23" s="3">
        <f t="shared" si="7"/>
        <v>6.9015028237771614E-2</v>
      </c>
      <c r="AG23" s="3">
        <f t="shared" si="7"/>
        <v>6.9015028237771614E-2</v>
      </c>
      <c r="AH23" s="3">
        <f t="shared" si="7"/>
        <v>6.9015028237771614E-2</v>
      </c>
      <c r="AI23" s="3">
        <f t="shared" si="7"/>
        <v>6.9015028237771614E-2</v>
      </c>
      <c r="AJ23" s="3">
        <f t="shared" si="7"/>
        <v>6.9015028237771614E-2</v>
      </c>
      <c r="AK23" s="3">
        <f t="shared" si="7"/>
        <v>6.9015028237771614E-2</v>
      </c>
      <c r="AL23" s="3">
        <f t="shared" si="7"/>
        <v>6.9015028237771614E-2</v>
      </c>
      <c r="AM23" s="3">
        <f t="shared" si="7"/>
        <v>6.9015028237771614E-2</v>
      </c>
      <c r="AN23" s="3">
        <f t="shared" si="7"/>
        <v>6.9015028237771614E-2</v>
      </c>
      <c r="AO23" s="3">
        <f t="shared" si="7"/>
        <v>6.9015028237771614E-2</v>
      </c>
      <c r="AP23" s="3">
        <f t="shared" si="7"/>
        <v>6.9015028237771614E-2</v>
      </c>
      <c r="AQ23" s="3">
        <f t="shared" si="7"/>
        <v>6.9015028237771614E-2</v>
      </c>
      <c r="AR23" s="3">
        <f t="shared" si="7"/>
        <v>6.9015028237771614E-2</v>
      </c>
      <c r="AS23" s="3">
        <f t="shared" si="7"/>
        <v>6.9015028237771614E-2</v>
      </c>
      <c r="AT23" s="3">
        <f t="shared" si="7"/>
        <v>6.9015028237771614E-2</v>
      </c>
      <c r="AU23" s="3">
        <f t="shared" si="7"/>
        <v>6.9015028237771614E-2</v>
      </c>
      <c r="AV23" s="3">
        <f t="shared" si="7"/>
        <v>6.9015028237771614E-2</v>
      </c>
      <c r="AW23" s="3">
        <f t="shared" si="7"/>
        <v>6.9015028237771614E-2</v>
      </c>
      <c r="AX23" s="3">
        <f t="shared" si="7"/>
        <v>6.9015028237771614E-2</v>
      </c>
      <c r="AY23" s="3">
        <f t="shared" si="7"/>
        <v>6.9015028237771614E-2</v>
      </c>
      <c r="AZ23" s="3">
        <f t="shared" si="7"/>
        <v>6.9015028237771614E-2</v>
      </c>
      <c r="BA23" s="3">
        <f t="shared" si="7"/>
        <v>6.9015028237771614E-2</v>
      </c>
      <c r="BB23" s="3">
        <f t="shared" si="7"/>
        <v>6.9015028237771614E-2</v>
      </c>
      <c r="BC23" s="3">
        <f t="shared" si="7"/>
        <v>6.9015028237771614E-2</v>
      </c>
      <c r="BD23" s="3">
        <f t="shared" si="7"/>
        <v>6.9015028237771614E-2</v>
      </c>
      <c r="BE23" s="3">
        <f t="shared" si="7"/>
        <v>6.9015028237771614E-2</v>
      </c>
      <c r="BF23" s="3">
        <f t="shared" si="7"/>
        <v>6.9015028237771614E-2</v>
      </c>
      <c r="BG23" s="3">
        <f t="shared" si="7"/>
        <v>6.9015028237771614E-2</v>
      </c>
      <c r="BH23" s="3">
        <f t="shared" si="7"/>
        <v>6.9015028237771614E-2</v>
      </c>
      <c r="BI23" s="3">
        <f t="shared" si="7"/>
        <v>6.9015028237771614E-2</v>
      </c>
      <c r="BJ23" s="3">
        <f t="shared" si="7"/>
        <v>6.9015028237771614E-2</v>
      </c>
      <c r="BK23" s="3">
        <f t="shared" si="7"/>
        <v>6.9015028237771614E-2</v>
      </c>
    </row>
    <row r="24" spans="1:63" x14ac:dyDescent="0.25">
      <c r="A24" s="2" t="s">
        <v>13</v>
      </c>
      <c r="B24" t="s">
        <v>3</v>
      </c>
      <c r="C24" s="3">
        <f t="shared" si="8"/>
        <v>0.17199999999999999</v>
      </c>
      <c r="D24" s="3">
        <f t="shared" si="8"/>
        <v>0.17199999999999999</v>
      </c>
      <c r="E24" s="3">
        <f t="shared" si="8"/>
        <v>0.17199999999999999</v>
      </c>
      <c r="F24" s="3">
        <f t="shared" si="8"/>
        <v>0.17199999999999999</v>
      </c>
      <c r="G24" s="3">
        <f t="shared" si="8"/>
        <v>0.17199999999999999</v>
      </c>
      <c r="H24" s="3">
        <f t="shared" si="8"/>
        <v>0.17199999999999999</v>
      </c>
      <c r="I24" s="3">
        <f t="shared" si="8"/>
        <v>0.17199999999999999</v>
      </c>
      <c r="J24" s="3">
        <f t="shared" si="8"/>
        <v>0.17199999999999999</v>
      </c>
      <c r="K24" s="3">
        <f t="shared" si="8"/>
        <v>0.17199999999999999</v>
      </c>
      <c r="L24" s="3">
        <f t="shared" si="8"/>
        <v>0.17199999999999999</v>
      </c>
      <c r="M24" s="3">
        <f t="shared" si="8"/>
        <v>0.17199999999999999</v>
      </c>
      <c r="N24" s="3">
        <f t="shared" si="8"/>
        <v>0.17199999999999999</v>
      </c>
      <c r="O24" s="3">
        <f t="shared" si="8"/>
        <v>0.17199999999999999</v>
      </c>
      <c r="P24" s="3">
        <f t="shared" si="8"/>
        <v>0.17199999999999999</v>
      </c>
      <c r="Q24" s="3">
        <f t="shared" si="8"/>
        <v>0.17199999999999999</v>
      </c>
      <c r="R24" s="3">
        <f t="shared" si="6"/>
        <v>0.17199999999999999</v>
      </c>
      <c r="S24" s="3">
        <f t="shared" si="6"/>
        <v>0.17199999999999999</v>
      </c>
      <c r="T24" s="3">
        <f t="shared" si="6"/>
        <v>0.17199999999999999</v>
      </c>
      <c r="U24" s="3">
        <f t="shared" si="6"/>
        <v>0.17199999999999999</v>
      </c>
      <c r="V24" s="3">
        <f t="shared" si="6"/>
        <v>0.17199999999999999</v>
      </c>
      <c r="W24" s="3">
        <f t="shared" si="6"/>
        <v>0.17199999999999999</v>
      </c>
      <c r="X24" s="3">
        <f t="shared" si="6"/>
        <v>0.17199999999999999</v>
      </c>
      <c r="Y24" s="3">
        <f t="shared" si="6"/>
        <v>0.17199999999999999</v>
      </c>
      <c r="Z24" s="3">
        <f t="shared" si="6"/>
        <v>0.17199999999999999</v>
      </c>
      <c r="AA24" s="3">
        <f t="shared" si="6"/>
        <v>0.17199999999999999</v>
      </c>
      <c r="AB24" s="9">
        <f>VLOOKUP($A24,Table2[[#All],[Country ]:[Checksumtotal non-res % ]],MATCH("share of hotels",'_non-residential floorarea calc'!$A$3:$T$3,0),FALSE)</f>
        <v>0.17199999999999999</v>
      </c>
      <c r="AC24" s="3">
        <f t="shared" si="3"/>
        <v>0.17199999999999999</v>
      </c>
      <c r="AD24" s="3">
        <f t="shared" si="7"/>
        <v>0.17199999999999999</v>
      </c>
      <c r="AE24" s="3">
        <f t="shared" si="7"/>
        <v>0.17199999999999999</v>
      </c>
      <c r="AF24" s="3">
        <f t="shared" si="7"/>
        <v>0.17199999999999999</v>
      </c>
      <c r="AG24" s="3">
        <f t="shared" si="7"/>
        <v>0.17199999999999999</v>
      </c>
      <c r="AH24" s="3">
        <f t="shared" si="7"/>
        <v>0.17199999999999999</v>
      </c>
      <c r="AI24" s="3">
        <f t="shared" si="7"/>
        <v>0.17199999999999999</v>
      </c>
      <c r="AJ24" s="3">
        <f t="shared" si="7"/>
        <v>0.17199999999999999</v>
      </c>
      <c r="AK24" s="3">
        <f t="shared" si="7"/>
        <v>0.17199999999999999</v>
      </c>
      <c r="AL24" s="3">
        <f t="shared" si="7"/>
        <v>0.17199999999999999</v>
      </c>
      <c r="AM24" s="3">
        <f t="shared" si="7"/>
        <v>0.17199999999999999</v>
      </c>
      <c r="AN24" s="3">
        <f t="shared" si="7"/>
        <v>0.17199999999999999</v>
      </c>
      <c r="AO24" s="3">
        <f t="shared" si="7"/>
        <v>0.17199999999999999</v>
      </c>
      <c r="AP24" s="3">
        <f t="shared" si="7"/>
        <v>0.17199999999999999</v>
      </c>
      <c r="AQ24" s="3">
        <f t="shared" si="7"/>
        <v>0.17199999999999999</v>
      </c>
      <c r="AR24" s="3">
        <f t="shared" si="7"/>
        <v>0.17199999999999999</v>
      </c>
      <c r="AS24" s="3">
        <f t="shared" si="7"/>
        <v>0.17199999999999999</v>
      </c>
      <c r="AT24" s="3">
        <f t="shared" si="7"/>
        <v>0.17199999999999999</v>
      </c>
      <c r="AU24" s="3">
        <f t="shared" si="7"/>
        <v>0.17199999999999999</v>
      </c>
      <c r="AV24" s="3">
        <f t="shared" si="7"/>
        <v>0.17199999999999999</v>
      </c>
      <c r="AW24" s="3">
        <f t="shared" si="7"/>
        <v>0.17199999999999999</v>
      </c>
      <c r="AX24" s="3">
        <f t="shared" si="7"/>
        <v>0.17199999999999999</v>
      </c>
      <c r="AY24" s="3">
        <f t="shared" si="7"/>
        <v>0.17199999999999999</v>
      </c>
      <c r="AZ24" s="3">
        <f t="shared" si="7"/>
        <v>0.17199999999999999</v>
      </c>
      <c r="BA24" s="3">
        <f t="shared" si="7"/>
        <v>0.17199999999999999</v>
      </c>
      <c r="BB24" s="3">
        <f t="shared" si="7"/>
        <v>0.17199999999999999</v>
      </c>
      <c r="BC24" s="3">
        <f t="shared" si="7"/>
        <v>0.17199999999999999</v>
      </c>
      <c r="BD24" s="3">
        <f t="shared" si="7"/>
        <v>0.17199999999999999</v>
      </c>
      <c r="BE24" s="3">
        <f t="shared" si="7"/>
        <v>0.17199999999999999</v>
      </c>
      <c r="BF24" s="3">
        <f t="shared" si="7"/>
        <v>0.17199999999999999</v>
      </c>
      <c r="BG24" s="3">
        <f t="shared" si="7"/>
        <v>0.17199999999999999</v>
      </c>
      <c r="BH24" s="3">
        <f t="shared" si="7"/>
        <v>0.17199999999999999</v>
      </c>
      <c r="BI24" s="3">
        <f t="shared" si="7"/>
        <v>0.17199999999999999</v>
      </c>
      <c r="BJ24" s="3">
        <f t="shared" ref="AD24:BK30" si="9">$AB24</f>
        <v>0.17199999999999999</v>
      </c>
      <c r="BK24" s="3">
        <f t="shared" si="9"/>
        <v>0.17199999999999999</v>
      </c>
    </row>
    <row r="25" spans="1:63" x14ac:dyDescent="0.25">
      <c r="A25" s="2" t="s">
        <v>18</v>
      </c>
      <c r="B25" t="s">
        <v>3</v>
      </c>
      <c r="C25" s="3">
        <f t="shared" si="8"/>
        <v>1.6252202858821226E-2</v>
      </c>
      <c r="D25" s="3">
        <f t="shared" si="8"/>
        <v>1.6252202858821226E-2</v>
      </c>
      <c r="E25" s="3">
        <f t="shared" si="8"/>
        <v>1.6252202858821226E-2</v>
      </c>
      <c r="F25" s="3">
        <f t="shared" si="8"/>
        <v>1.6252202858821226E-2</v>
      </c>
      <c r="G25" s="3">
        <f t="shared" si="8"/>
        <v>1.6252202858821226E-2</v>
      </c>
      <c r="H25" s="3">
        <f t="shared" si="8"/>
        <v>1.6252202858821226E-2</v>
      </c>
      <c r="I25" s="3">
        <f t="shared" si="8"/>
        <v>1.6252202858821226E-2</v>
      </c>
      <c r="J25" s="3">
        <f t="shared" si="8"/>
        <v>1.6252202858821226E-2</v>
      </c>
      <c r="K25" s="3">
        <f t="shared" si="8"/>
        <v>1.6252202858821226E-2</v>
      </c>
      <c r="L25" s="3">
        <f t="shared" si="8"/>
        <v>1.6252202858821226E-2</v>
      </c>
      <c r="M25" s="3">
        <f t="shared" si="8"/>
        <v>1.6252202858821226E-2</v>
      </c>
      <c r="N25" s="3">
        <f t="shared" si="8"/>
        <v>1.6252202858821226E-2</v>
      </c>
      <c r="O25" s="3">
        <f t="shared" si="8"/>
        <v>1.6252202858821226E-2</v>
      </c>
      <c r="P25" s="3">
        <f t="shared" si="8"/>
        <v>1.6252202858821226E-2</v>
      </c>
      <c r="Q25" s="3">
        <f t="shared" si="8"/>
        <v>1.6252202858821226E-2</v>
      </c>
      <c r="R25" s="3">
        <f t="shared" si="6"/>
        <v>1.6252202858821226E-2</v>
      </c>
      <c r="S25" s="3">
        <f t="shared" si="6"/>
        <v>1.6252202858821226E-2</v>
      </c>
      <c r="T25" s="3">
        <f t="shared" si="6"/>
        <v>1.6252202858821226E-2</v>
      </c>
      <c r="U25" s="3">
        <f t="shared" si="6"/>
        <v>1.6252202858821226E-2</v>
      </c>
      <c r="V25" s="3">
        <f t="shared" si="6"/>
        <v>1.6252202858821226E-2</v>
      </c>
      <c r="W25" s="3">
        <f t="shared" si="6"/>
        <v>1.6252202858821226E-2</v>
      </c>
      <c r="X25" s="3">
        <f t="shared" si="6"/>
        <v>1.6252202858821226E-2</v>
      </c>
      <c r="Y25" s="3">
        <f t="shared" si="6"/>
        <v>1.6252202858821226E-2</v>
      </c>
      <c r="Z25" s="3">
        <f t="shared" si="6"/>
        <v>1.6252202858821226E-2</v>
      </c>
      <c r="AA25" s="3">
        <f t="shared" si="6"/>
        <v>1.6252202858821226E-2</v>
      </c>
      <c r="AB25" s="9">
        <f>VLOOKUP($A25,Table2[[#All],[Country ]:[Checksumtotal non-res % ]],MATCH("share of hotels",'_non-residential floorarea calc'!$A$3:$T$3,0),FALSE)</f>
        <v>1.6252202858821226E-2</v>
      </c>
      <c r="AC25" s="3">
        <f t="shared" si="3"/>
        <v>1.6252202858821226E-2</v>
      </c>
      <c r="AD25" s="3">
        <f t="shared" si="9"/>
        <v>1.6252202858821226E-2</v>
      </c>
      <c r="AE25" s="3">
        <f t="shared" si="9"/>
        <v>1.6252202858821226E-2</v>
      </c>
      <c r="AF25" s="3">
        <f t="shared" si="9"/>
        <v>1.6252202858821226E-2</v>
      </c>
      <c r="AG25" s="3">
        <f t="shared" si="9"/>
        <v>1.6252202858821226E-2</v>
      </c>
      <c r="AH25" s="3">
        <f t="shared" si="9"/>
        <v>1.6252202858821226E-2</v>
      </c>
      <c r="AI25" s="3">
        <f t="shared" si="9"/>
        <v>1.6252202858821226E-2</v>
      </c>
      <c r="AJ25" s="3">
        <f t="shared" si="9"/>
        <v>1.6252202858821226E-2</v>
      </c>
      <c r="AK25" s="3">
        <f t="shared" si="9"/>
        <v>1.6252202858821226E-2</v>
      </c>
      <c r="AL25" s="3">
        <f t="shared" si="9"/>
        <v>1.6252202858821226E-2</v>
      </c>
      <c r="AM25" s="3">
        <f t="shared" si="9"/>
        <v>1.6252202858821226E-2</v>
      </c>
      <c r="AN25" s="3">
        <f t="shared" si="9"/>
        <v>1.6252202858821226E-2</v>
      </c>
      <c r="AO25" s="3">
        <f t="shared" si="9"/>
        <v>1.6252202858821226E-2</v>
      </c>
      <c r="AP25" s="3">
        <f t="shared" si="9"/>
        <v>1.6252202858821226E-2</v>
      </c>
      <c r="AQ25" s="3">
        <f t="shared" si="9"/>
        <v>1.6252202858821226E-2</v>
      </c>
      <c r="AR25" s="3">
        <f t="shared" si="9"/>
        <v>1.6252202858821226E-2</v>
      </c>
      <c r="AS25" s="3">
        <f t="shared" si="9"/>
        <v>1.6252202858821226E-2</v>
      </c>
      <c r="AT25" s="3">
        <f t="shared" si="9"/>
        <v>1.6252202858821226E-2</v>
      </c>
      <c r="AU25" s="3">
        <f t="shared" si="9"/>
        <v>1.6252202858821226E-2</v>
      </c>
      <c r="AV25" s="3">
        <f t="shared" si="9"/>
        <v>1.6252202858821226E-2</v>
      </c>
      <c r="AW25" s="3">
        <f t="shared" si="9"/>
        <v>1.6252202858821226E-2</v>
      </c>
      <c r="AX25" s="3">
        <f t="shared" si="9"/>
        <v>1.6252202858821226E-2</v>
      </c>
      <c r="AY25" s="3">
        <f t="shared" si="9"/>
        <v>1.6252202858821226E-2</v>
      </c>
      <c r="AZ25" s="3">
        <f t="shared" si="9"/>
        <v>1.6252202858821226E-2</v>
      </c>
      <c r="BA25" s="3">
        <f t="shared" si="9"/>
        <v>1.6252202858821226E-2</v>
      </c>
      <c r="BB25" s="3">
        <f t="shared" si="9"/>
        <v>1.6252202858821226E-2</v>
      </c>
      <c r="BC25" s="3">
        <f t="shared" si="9"/>
        <v>1.6252202858821226E-2</v>
      </c>
      <c r="BD25" s="3">
        <f t="shared" si="9"/>
        <v>1.6252202858821226E-2</v>
      </c>
      <c r="BE25" s="3">
        <f t="shared" si="9"/>
        <v>1.6252202858821226E-2</v>
      </c>
      <c r="BF25" s="3">
        <f t="shared" si="9"/>
        <v>1.6252202858821226E-2</v>
      </c>
      <c r="BG25" s="3">
        <f t="shared" si="9"/>
        <v>1.6252202858821226E-2</v>
      </c>
      <c r="BH25" s="3">
        <f t="shared" si="9"/>
        <v>1.6252202858821226E-2</v>
      </c>
      <c r="BI25" s="3">
        <f t="shared" si="9"/>
        <v>1.6252202858821226E-2</v>
      </c>
      <c r="BJ25" s="3">
        <f t="shared" si="9"/>
        <v>1.6252202858821226E-2</v>
      </c>
      <c r="BK25" s="3">
        <f t="shared" si="9"/>
        <v>1.6252202858821226E-2</v>
      </c>
    </row>
    <row r="26" spans="1:63" x14ac:dyDescent="0.25">
      <c r="A26" s="2" t="s">
        <v>8</v>
      </c>
      <c r="B26" t="s">
        <v>3</v>
      </c>
      <c r="C26" s="3">
        <f t="shared" si="8"/>
        <v>4.961565338923829E-2</v>
      </c>
      <c r="D26" s="3">
        <f t="shared" si="8"/>
        <v>4.961565338923829E-2</v>
      </c>
      <c r="E26" s="3">
        <f t="shared" si="8"/>
        <v>4.961565338923829E-2</v>
      </c>
      <c r="F26" s="3">
        <f t="shared" si="8"/>
        <v>4.961565338923829E-2</v>
      </c>
      <c r="G26" s="3">
        <f t="shared" si="8"/>
        <v>4.961565338923829E-2</v>
      </c>
      <c r="H26" s="3">
        <f t="shared" si="8"/>
        <v>4.961565338923829E-2</v>
      </c>
      <c r="I26" s="3">
        <f t="shared" si="8"/>
        <v>4.961565338923829E-2</v>
      </c>
      <c r="J26" s="3">
        <f t="shared" si="8"/>
        <v>4.961565338923829E-2</v>
      </c>
      <c r="K26" s="3">
        <f t="shared" si="8"/>
        <v>4.961565338923829E-2</v>
      </c>
      <c r="L26" s="3">
        <f t="shared" si="8"/>
        <v>4.961565338923829E-2</v>
      </c>
      <c r="M26" s="3">
        <f t="shared" si="8"/>
        <v>4.961565338923829E-2</v>
      </c>
      <c r="N26" s="3">
        <f t="shared" si="8"/>
        <v>4.961565338923829E-2</v>
      </c>
      <c r="O26" s="3">
        <f t="shared" si="8"/>
        <v>4.961565338923829E-2</v>
      </c>
      <c r="P26" s="3">
        <f t="shared" si="8"/>
        <v>4.961565338923829E-2</v>
      </c>
      <c r="Q26" s="3">
        <f t="shared" si="8"/>
        <v>4.961565338923829E-2</v>
      </c>
      <c r="R26" s="3">
        <f t="shared" si="6"/>
        <v>4.961565338923829E-2</v>
      </c>
      <c r="S26" s="3">
        <f t="shared" si="6"/>
        <v>4.961565338923829E-2</v>
      </c>
      <c r="T26" s="3">
        <f t="shared" si="6"/>
        <v>4.961565338923829E-2</v>
      </c>
      <c r="U26" s="3">
        <f t="shared" si="6"/>
        <v>4.961565338923829E-2</v>
      </c>
      <c r="V26" s="3">
        <f t="shared" si="6"/>
        <v>4.961565338923829E-2</v>
      </c>
      <c r="W26" s="3">
        <f t="shared" si="6"/>
        <v>4.961565338923829E-2</v>
      </c>
      <c r="X26" s="3">
        <f t="shared" si="6"/>
        <v>4.961565338923829E-2</v>
      </c>
      <c r="Y26" s="3">
        <f t="shared" si="6"/>
        <v>4.961565338923829E-2</v>
      </c>
      <c r="Z26" s="3">
        <f t="shared" si="6"/>
        <v>4.961565338923829E-2</v>
      </c>
      <c r="AA26" s="3">
        <f t="shared" si="6"/>
        <v>4.961565338923829E-2</v>
      </c>
      <c r="AB26" s="9">
        <f>VLOOKUP($A26,Table2[[#All],[Country ]:[Checksumtotal non-res % ]],MATCH("share of hotels",'_non-residential floorarea calc'!$A$3:$T$3,0),FALSE)</f>
        <v>4.961565338923829E-2</v>
      </c>
      <c r="AC26" s="3">
        <f t="shared" si="3"/>
        <v>4.961565338923829E-2</v>
      </c>
      <c r="AD26" s="3">
        <f t="shared" si="9"/>
        <v>4.961565338923829E-2</v>
      </c>
      <c r="AE26" s="3">
        <f t="shared" si="9"/>
        <v>4.961565338923829E-2</v>
      </c>
      <c r="AF26" s="3">
        <f t="shared" si="9"/>
        <v>4.961565338923829E-2</v>
      </c>
      <c r="AG26" s="3">
        <f t="shared" si="9"/>
        <v>4.961565338923829E-2</v>
      </c>
      <c r="AH26" s="3">
        <f t="shared" si="9"/>
        <v>4.961565338923829E-2</v>
      </c>
      <c r="AI26" s="3">
        <f t="shared" si="9"/>
        <v>4.961565338923829E-2</v>
      </c>
      <c r="AJ26" s="3">
        <f t="shared" si="9"/>
        <v>4.961565338923829E-2</v>
      </c>
      <c r="AK26" s="3">
        <f t="shared" si="9"/>
        <v>4.961565338923829E-2</v>
      </c>
      <c r="AL26" s="3">
        <f t="shared" si="9"/>
        <v>4.961565338923829E-2</v>
      </c>
      <c r="AM26" s="3">
        <f t="shared" si="9"/>
        <v>4.961565338923829E-2</v>
      </c>
      <c r="AN26" s="3">
        <f t="shared" si="9"/>
        <v>4.961565338923829E-2</v>
      </c>
      <c r="AO26" s="3">
        <f t="shared" si="9"/>
        <v>4.961565338923829E-2</v>
      </c>
      <c r="AP26" s="3">
        <f t="shared" si="9"/>
        <v>4.961565338923829E-2</v>
      </c>
      <c r="AQ26" s="3">
        <f t="shared" si="9"/>
        <v>4.961565338923829E-2</v>
      </c>
      <c r="AR26" s="3">
        <f t="shared" si="9"/>
        <v>4.961565338923829E-2</v>
      </c>
      <c r="AS26" s="3">
        <f t="shared" si="9"/>
        <v>4.961565338923829E-2</v>
      </c>
      <c r="AT26" s="3">
        <f t="shared" si="9"/>
        <v>4.961565338923829E-2</v>
      </c>
      <c r="AU26" s="3">
        <f t="shared" si="9"/>
        <v>4.961565338923829E-2</v>
      </c>
      <c r="AV26" s="3">
        <f t="shared" si="9"/>
        <v>4.961565338923829E-2</v>
      </c>
      <c r="AW26" s="3">
        <f t="shared" si="9"/>
        <v>4.961565338923829E-2</v>
      </c>
      <c r="AX26" s="3">
        <f t="shared" si="9"/>
        <v>4.961565338923829E-2</v>
      </c>
      <c r="AY26" s="3">
        <f t="shared" si="9"/>
        <v>4.961565338923829E-2</v>
      </c>
      <c r="AZ26" s="3">
        <f t="shared" si="9"/>
        <v>4.961565338923829E-2</v>
      </c>
      <c r="BA26" s="3">
        <f t="shared" si="9"/>
        <v>4.961565338923829E-2</v>
      </c>
      <c r="BB26" s="3">
        <f t="shared" si="9"/>
        <v>4.961565338923829E-2</v>
      </c>
      <c r="BC26" s="3">
        <f t="shared" si="9"/>
        <v>4.961565338923829E-2</v>
      </c>
      <c r="BD26" s="3">
        <f t="shared" si="9"/>
        <v>4.961565338923829E-2</v>
      </c>
      <c r="BE26" s="3">
        <f t="shared" si="9"/>
        <v>4.961565338923829E-2</v>
      </c>
      <c r="BF26" s="3">
        <f t="shared" si="9"/>
        <v>4.961565338923829E-2</v>
      </c>
      <c r="BG26" s="3">
        <f t="shared" si="9"/>
        <v>4.961565338923829E-2</v>
      </c>
      <c r="BH26" s="3">
        <f t="shared" si="9"/>
        <v>4.961565338923829E-2</v>
      </c>
      <c r="BI26" s="3">
        <f t="shared" si="9"/>
        <v>4.961565338923829E-2</v>
      </c>
      <c r="BJ26" s="3">
        <f t="shared" si="9"/>
        <v>4.961565338923829E-2</v>
      </c>
      <c r="BK26" s="3">
        <f t="shared" si="9"/>
        <v>4.961565338923829E-2</v>
      </c>
    </row>
    <row r="27" spans="1:63" x14ac:dyDescent="0.25">
      <c r="A27" s="2" t="s">
        <v>28</v>
      </c>
      <c r="B27" t="s">
        <v>3</v>
      </c>
      <c r="C27" s="3">
        <f t="shared" si="8"/>
        <v>4.7388615278891308E-2</v>
      </c>
      <c r="D27" s="3">
        <f t="shared" si="8"/>
        <v>4.7388615278891308E-2</v>
      </c>
      <c r="E27" s="3">
        <f t="shared" si="8"/>
        <v>4.7388615278891308E-2</v>
      </c>
      <c r="F27" s="3">
        <f t="shared" si="8"/>
        <v>4.7388615278891308E-2</v>
      </c>
      <c r="G27" s="3">
        <f t="shared" si="8"/>
        <v>4.7388615278891308E-2</v>
      </c>
      <c r="H27" s="3">
        <f t="shared" si="8"/>
        <v>4.7388615278891308E-2</v>
      </c>
      <c r="I27" s="3">
        <f t="shared" si="8"/>
        <v>4.7388615278891308E-2</v>
      </c>
      <c r="J27" s="3">
        <f t="shared" si="8"/>
        <v>4.7388615278891308E-2</v>
      </c>
      <c r="K27" s="3">
        <f t="shared" si="8"/>
        <v>4.7388615278891308E-2</v>
      </c>
      <c r="L27" s="3">
        <f t="shared" si="8"/>
        <v>4.7388615278891308E-2</v>
      </c>
      <c r="M27" s="3">
        <f t="shared" si="8"/>
        <v>4.7388615278891308E-2</v>
      </c>
      <c r="N27" s="3">
        <f t="shared" si="8"/>
        <v>4.7388615278891308E-2</v>
      </c>
      <c r="O27" s="3">
        <f t="shared" si="8"/>
        <v>4.7388615278891308E-2</v>
      </c>
      <c r="P27" s="3">
        <f t="shared" si="8"/>
        <v>4.7388615278891308E-2</v>
      </c>
      <c r="Q27" s="3">
        <f t="shared" si="8"/>
        <v>4.7388615278891308E-2</v>
      </c>
      <c r="R27" s="3">
        <f t="shared" si="6"/>
        <v>4.7388615278891308E-2</v>
      </c>
      <c r="S27" s="3">
        <f t="shared" si="6"/>
        <v>4.7388615278891308E-2</v>
      </c>
      <c r="T27" s="3">
        <f t="shared" si="6"/>
        <v>4.7388615278891308E-2</v>
      </c>
      <c r="U27" s="3">
        <f t="shared" si="6"/>
        <v>4.7388615278891308E-2</v>
      </c>
      <c r="V27" s="3">
        <f t="shared" si="6"/>
        <v>4.7388615278891308E-2</v>
      </c>
      <c r="W27" s="3">
        <f t="shared" si="6"/>
        <v>4.7388615278891308E-2</v>
      </c>
      <c r="X27" s="3">
        <f t="shared" si="6"/>
        <v>4.7388615278891308E-2</v>
      </c>
      <c r="Y27" s="3">
        <f t="shared" si="6"/>
        <v>4.7388615278891308E-2</v>
      </c>
      <c r="Z27" s="3">
        <f t="shared" si="6"/>
        <v>4.7388615278891308E-2</v>
      </c>
      <c r="AA27" s="3">
        <f t="shared" si="6"/>
        <v>4.7388615278891308E-2</v>
      </c>
      <c r="AB27" s="9">
        <f>VLOOKUP($A27,Table2[[#All],[Country ]:[Checksumtotal non-res % ]],MATCH("share of hotels",'_non-residential floorarea calc'!$A$3:$T$3,0),FALSE)</f>
        <v>4.7388615278891308E-2</v>
      </c>
      <c r="AC27" s="3">
        <f t="shared" si="3"/>
        <v>4.7388615278891308E-2</v>
      </c>
      <c r="AD27" s="3">
        <f t="shared" si="9"/>
        <v>4.7388615278891308E-2</v>
      </c>
      <c r="AE27" s="3">
        <f t="shared" si="9"/>
        <v>4.7388615278891308E-2</v>
      </c>
      <c r="AF27" s="3">
        <f t="shared" si="9"/>
        <v>4.7388615278891308E-2</v>
      </c>
      <c r="AG27" s="3">
        <f t="shared" si="9"/>
        <v>4.7388615278891308E-2</v>
      </c>
      <c r="AH27" s="3">
        <f t="shared" si="9"/>
        <v>4.7388615278891308E-2</v>
      </c>
      <c r="AI27" s="3">
        <f t="shared" si="9"/>
        <v>4.7388615278891308E-2</v>
      </c>
      <c r="AJ27" s="3">
        <f t="shared" si="9"/>
        <v>4.7388615278891308E-2</v>
      </c>
      <c r="AK27" s="3">
        <f t="shared" si="9"/>
        <v>4.7388615278891308E-2</v>
      </c>
      <c r="AL27" s="3">
        <f t="shared" si="9"/>
        <v>4.7388615278891308E-2</v>
      </c>
      <c r="AM27" s="3">
        <f t="shared" si="9"/>
        <v>4.7388615278891308E-2</v>
      </c>
      <c r="AN27" s="3">
        <f t="shared" si="9"/>
        <v>4.7388615278891308E-2</v>
      </c>
      <c r="AO27" s="3">
        <f t="shared" si="9"/>
        <v>4.7388615278891308E-2</v>
      </c>
      <c r="AP27" s="3">
        <f t="shared" si="9"/>
        <v>4.7388615278891308E-2</v>
      </c>
      <c r="AQ27" s="3">
        <f t="shared" si="9"/>
        <v>4.7388615278891308E-2</v>
      </c>
      <c r="AR27" s="3">
        <f t="shared" si="9"/>
        <v>4.7388615278891308E-2</v>
      </c>
      <c r="AS27" s="3">
        <f t="shared" si="9"/>
        <v>4.7388615278891308E-2</v>
      </c>
      <c r="AT27" s="3">
        <f t="shared" si="9"/>
        <v>4.7388615278891308E-2</v>
      </c>
      <c r="AU27" s="3">
        <f t="shared" si="9"/>
        <v>4.7388615278891308E-2</v>
      </c>
      <c r="AV27" s="3">
        <f t="shared" si="9"/>
        <v>4.7388615278891308E-2</v>
      </c>
      <c r="AW27" s="3">
        <f t="shared" si="9"/>
        <v>4.7388615278891308E-2</v>
      </c>
      <c r="AX27" s="3">
        <f t="shared" si="9"/>
        <v>4.7388615278891308E-2</v>
      </c>
      <c r="AY27" s="3">
        <f t="shared" si="9"/>
        <v>4.7388615278891308E-2</v>
      </c>
      <c r="AZ27" s="3">
        <f t="shared" si="9"/>
        <v>4.7388615278891308E-2</v>
      </c>
      <c r="BA27" s="3">
        <f t="shared" si="9"/>
        <v>4.7388615278891308E-2</v>
      </c>
      <c r="BB27" s="3">
        <f t="shared" si="9"/>
        <v>4.7388615278891308E-2</v>
      </c>
      <c r="BC27" s="3">
        <f t="shared" si="9"/>
        <v>4.7388615278891308E-2</v>
      </c>
      <c r="BD27" s="3">
        <f t="shared" si="9"/>
        <v>4.7388615278891308E-2</v>
      </c>
      <c r="BE27" s="3">
        <f t="shared" si="9"/>
        <v>4.7388615278891308E-2</v>
      </c>
      <c r="BF27" s="3">
        <f t="shared" si="9"/>
        <v>4.7388615278891308E-2</v>
      </c>
      <c r="BG27" s="3">
        <f t="shared" si="9"/>
        <v>4.7388615278891308E-2</v>
      </c>
      <c r="BH27" s="3">
        <f t="shared" si="9"/>
        <v>4.7388615278891308E-2</v>
      </c>
      <c r="BI27" s="3">
        <f t="shared" si="9"/>
        <v>4.7388615278891308E-2</v>
      </c>
      <c r="BJ27" s="3">
        <f t="shared" si="9"/>
        <v>4.7388615278891308E-2</v>
      </c>
      <c r="BK27" s="3">
        <f t="shared" si="9"/>
        <v>4.7388615278891308E-2</v>
      </c>
    </row>
    <row r="28" spans="1:63" x14ac:dyDescent="0.25">
      <c r="A28" s="2" t="s">
        <v>19</v>
      </c>
      <c r="B28" t="s">
        <v>3</v>
      </c>
      <c r="C28" s="3">
        <f t="shared" si="8"/>
        <v>0.10403875671527246</v>
      </c>
      <c r="D28" s="3">
        <f t="shared" si="8"/>
        <v>0.10403875671527246</v>
      </c>
      <c r="E28" s="3">
        <f t="shared" si="8"/>
        <v>0.10403875671527246</v>
      </c>
      <c r="F28" s="3">
        <f t="shared" si="8"/>
        <v>0.10403875671527246</v>
      </c>
      <c r="G28" s="3">
        <f t="shared" si="8"/>
        <v>0.10403875671527246</v>
      </c>
      <c r="H28" s="3">
        <f t="shared" si="8"/>
        <v>0.10403875671527246</v>
      </c>
      <c r="I28" s="3">
        <f t="shared" si="8"/>
        <v>0.10403875671527246</v>
      </c>
      <c r="J28" s="3">
        <f t="shared" si="8"/>
        <v>0.10403875671527246</v>
      </c>
      <c r="K28" s="3">
        <f t="shared" si="8"/>
        <v>0.10403875671527246</v>
      </c>
      <c r="L28" s="3">
        <f t="shared" si="8"/>
        <v>0.10403875671527246</v>
      </c>
      <c r="M28" s="3">
        <f t="shared" si="8"/>
        <v>0.10403875671527246</v>
      </c>
      <c r="N28" s="3">
        <f t="shared" si="8"/>
        <v>0.10403875671527246</v>
      </c>
      <c r="O28" s="3">
        <f t="shared" si="8"/>
        <v>0.10403875671527246</v>
      </c>
      <c r="P28" s="3">
        <f t="shared" si="8"/>
        <v>0.10403875671527246</v>
      </c>
      <c r="Q28" s="3">
        <f t="shared" si="8"/>
        <v>0.10403875671527246</v>
      </c>
      <c r="R28" s="3">
        <f t="shared" si="6"/>
        <v>0.10403875671527246</v>
      </c>
      <c r="S28" s="3">
        <f t="shared" si="6"/>
        <v>0.10403875671527246</v>
      </c>
      <c r="T28" s="3">
        <f t="shared" si="6"/>
        <v>0.10403875671527246</v>
      </c>
      <c r="U28" s="3">
        <f t="shared" si="6"/>
        <v>0.10403875671527246</v>
      </c>
      <c r="V28" s="3">
        <f t="shared" si="6"/>
        <v>0.10403875671527246</v>
      </c>
      <c r="W28" s="3">
        <f t="shared" si="6"/>
        <v>0.10403875671527246</v>
      </c>
      <c r="X28" s="3">
        <f t="shared" si="6"/>
        <v>0.10403875671527246</v>
      </c>
      <c r="Y28" s="3">
        <f t="shared" si="6"/>
        <v>0.10403875671527246</v>
      </c>
      <c r="Z28" s="3">
        <f t="shared" si="6"/>
        <v>0.10403875671527246</v>
      </c>
      <c r="AA28" s="3">
        <f t="shared" si="6"/>
        <v>0.10403875671527246</v>
      </c>
      <c r="AB28" s="9">
        <f>VLOOKUP($A28,Table2[[#All],[Country ]:[Checksumtotal non-res % ]],MATCH("share of hotels",'_non-residential floorarea calc'!$A$3:$T$3,0),FALSE)</f>
        <v>0.10403875671527246</v>
      </c>
      <c r="AC28" s="3">
        <f t="shared" si="3"/>
        <v>0.10403875671527246</v>
      </c>
      <c r="AD28" s="3">
        <f t="shared" si="9"/>
        <v>0.10403875671527246</v>
      </c>
      <c r="AE28" s="3">
        <f t="shared" si="9"/>
        <v>0.10403875671527246</v>
      </c>
      <c r="AF28" s="3">
        <f t="shared" si="9"/>
        <v>0.10403875671527246</v>
      </c>
      <c r="AG28" s="3">
        <f t="shared" si="9"/>
        <v>0.10403875671527246</v>
      </c>
      <c r="AH28" s="3">
        <f t="shared" si="9"/>
        <v>0.10403875671527246</v>
      </c>
      <c r="AI28" s="3">
        <f t="shared" si="9"/>
        <v>0.10403875671527246</v>
      </c>
      <c r="AJ28" s="3">
        <f t="shared" si="9"/>
        <v>0.10403875671527246</v>
      </c>
      <c r="AK28" s="3">
        <f t="shared" si="9"/>
        <v>0.10403875671527246</v>
      </c>
      <c r="AL28" s="3">
        <f t="shared" si="9"/>
        <v>0.10403875671527246</v>
      </c>
      <c r="AM28" s="3">
        <f t="shared" si="9"/>
        <v>0.10403875671527246</v>
      </c>
      <c r="AN28" s="3">
        <f t="shared" si="9"/>
        <v>0.10403875671527246</v>
      </c>
      <c r="AO28" s="3">
        <f t="shared" si="9"/>
        <v>0.10403875671527246</v>
      </c>
      <c r="AP28" s="3">
        <f t="shared" si="9"/>
        <v>0.10403875671527246</v>
      </c>
      <c r="AQ28" s="3">
        <f t="shared" si="9"/>
        <v>0.10403875671527246</v>
      </c>
      <c r="AR28" s="3">
        <f t="shared" si="9"/>
        <v>0.10403875671527246</v>
      </c>
      <c r="AS28" s="3">
        <f t="shared" si="9"/>
        <v>0.10403875671527246</v>
      </c>
      <c r="AT28" s="3">
        <f t="shared" si="9"/>
        <v>0.10403875671527246</v>
      </c>
      <c r="AU28" s="3">
        <f t="shared" si="9"/>
        <v>0.10403875671527246</v>
      </c>
      <c r="AV28" s="3">
        <f t="shared" si="9"/>
        <v>0.10403875671527246</v>
      </c>
      <c r="AW28" s="3">
        <f t="shared" si="9"/>
        <v>0.10403875671527246</v>
      </c>
      <c r="AX28" s="3">
        <f t="shared" si="9"/>
        <v>0.10403875671527246</v>
      </c>
      <c r="AY28" s="3">
        <f t="shared" si="9"/>
        <v>0.10403875671527246</v>
      </c>
      <c r="AZ28" s="3">
        <f t="shared" si="9"/>
        <v>0.10403875671527246</v>
      </c>
      <c r="BA28" s="3">
        <f t="shared" si="9"/>
        <v>0.10403875671527246</v>
      </c>
      <c r="BB28" s="3">
        <f t="shared" si="9"/>
        <v>0.10403875671527246</v>
      </c>
      <c r="BC28" s="3">
        <f t="shared" si="9"/>
        <v>0.10403875671527246</v>
      </c>
      <c r="BD28" s="3">
        <f t="shared" si="9"/>
        <v>0.10403875671527246</v>
      </c>
      <c r="BE28" s="3">
        <f t="shared" si="9"/>
        <v>0.10403875671527246</v>
      </c>
      <c r="BF28" s="3">
        <f t="shared" si="9"/>
        <v>0.10403875671527246</v>
      </c>
      <c r="BG28" s="3">
        <f t="shared" si="9"/>
        <v>0.10403875671527246</v>
      </c>
      <c r="BH28" s="3">
        <f t="shared" si="9"/>
        <v>0.10403875671527246</v>
      </c>
      <c r="BI28" s="3">
        <f t="shared" si="9"/>
        <v>0.10403875671527246</v>
      </c>
      <c r="BJ28" s="3">
        <f t="shared" si="9"/>
        <v>0.10403875671527246</v>
      </c>
      <c r="BK28" s="3">
        <f t="shared" si="9"/>
        <v>0.10403875671527246</v>
      </c>
    </row>
    <row r="29" spans="1:63" x14ac:dyDescent="0.25">
      <c r="A29" s="2" t="s">
        <v>4</v>
      </c>
      <c r="B29" t="s">
        <v>3</v>
      </c>
      <c r="C29" s="3">
        <f t="shared" si="8"/>
        <v>4.3773127235374923E-2</v>
      </c>
      <c r="D29" s="3">
        <f t="shared" si="8"/>
        <v>4.3773127235374923E-2</v>
      </c>
      <c r="E29" s="3">
        <f t="shared" si="8"/>
        <v>4.3773127235374923E-2</v>
      </c>
      <c r="F29" s="3">
        <f t="shared" si="8"/>
        <v>4.3773127235374923E-2</v>
      </c>
      <c r="G29" s="3">
        <f t="shared" si="8"/>
        <v>4.3773127235374923E-2</v>
      </c>
      <c r="H29" s="3">
        <f t="shared" si="8"/>
        <v>4.3773127235374923E-2</v>
      </c>
      <c r="I29" s="3">
        <f t="shared" si="8"/>
        <v>4.3773127235374923E-2</v>
      </c>
      <c r="J29" s="3">
        <f t="shared" si="8"/>
        <v>4.3773127235374923E-2</v>
      </c>
      <c r="K29" s="3">
        <f t="shared" si="8"/>
        <v>4.3773127235374923E-2</v>
      </c>
      <c r="L29" s="3">
        <f t="shared" si="8"/>
        <v>4.3773127235374923E-2</v>
      </c>
      <c r="M29" s="3">
        <f t="shared" si="8"/>
        <v>4.3773127235374923E-2</v>
      </c>
      <c r="N29" s="3">
        <f t="shared" si="8"/>
        <v>4.3773127235374923E-2</v>
      </c>
      <c r="O29" s="3">
        <f t="shared" si="8"/>
        <v>4.3773127235374923E-2</v>
      </c>
      <c r="P29" s="3">
        <f t="shared" si="8"/>
        <v>4.3773127235374923E-2</v>
      </c>
      <c r="Q29" s="3">
        <f t="shared" si="8"/>
        <v>4.3773127235374923E-2</v>
      </c>
      <c r="R29" s="3">
        <f t="shared" si="6"/>
        <v>4.3773127235374923E-2</v>
      </c>
      <c r="S29" s="3">
        <f t="shared" si="6"/>
        <v>4.3773127235374923E-2</v>
      </c>
      <c r="T29" s="3">
        <f t="shared" si="6"/>
        <v>4.3773127235374923E-2</v>
      </c>
      <c r="U29" s="3">
        <f t="shared" si="6"/>
        <v>4.3773127235374923E-2</v>
      </c>
      <c r="V29" s="3">
        <f t="shared" si="6"/>
        <v>4.3773127235374923E-2</v>
      </c>
      <c r="W29" s="3">
        <f t="shared" si="6"/>
        <v>4.3773127235374923E-2</v>
      </c>
      <c r="X29" s="3">
        <f t="shared" si="6"/>
        <v>4.3773127235374923E-2</v>
      </c>
      <c r="Y29" s="3">
        <f t="shared" si="6"/>
        <v>4.3773127235374923E-2</v>
      </c>
      <c r="Z29" s="3">
        <f t="shared" si="6"/>
        <v>4.3773127235374923E-2</v>
      </c>
      <c r="AA29" s="3">
        <f t="shared" si="6"/>
        <v>4.3773127235374923E-2</v>
      </c>
      <c r="AB29" s="9">
        <f>VLOOKUP($A29,Table2[[#All],[Country ]:[Checksumtotal non-res % ]],MATCH("share of hotels",'_non-residential floorarea calc'!$A$3:$T$3,0),FALSE)</f>
        <v>4.3773127235374923E-2</v>
      </c>
      <c r="AC29" s="3">
        <f t="shared" si="3"/>
        <v>4.3773127235374923E-2</v>
      </c>
      <c r="AD29" s="3">
        <f t="shared" si="9"/>
        <v>4.3773127235374923E-2</v>
      </c>
      <c r="AE29" s="3">
        <f t="shared" si="9"/>
        <v>4.3773127235374923E-2</v>
      </c>
      <c r="AF29" s="3">
        <f t="shared" si="9"/>
        <v>4.3773127235374923E-2</v>
      </c>
      <c r="AG29" s="3">
        <f t="shared" si="9"/>
        <v>4.3773127235374923E-2</v>
      </c>
      <c r="AH29" s="3">
        <f t="shared" si="9"/>
        <v>4.3773127235374923E-2</v>
      </c>
      <c r="AI29" s="3">
        <f t="shared" si="9"/>
        <v>4.3773127235374923E-2</v>
      </c>
      <c r="AJ29" s="3">
        <f t="shared" si="9"/>
        <v>4.3773127235374923E-2</v>
      </c>
      <c r="AK29" s="3">
        <f t="shared" si="9"/>
        <v>4.3773127235374923E-2</v>
      </c>
      <c r="AL29" s="3">
        <f t="shared" si="9"/>
        <v>4.3773127235374923E-2</v>
      </c>
      <c r="AM29" s="3">
        <f t="shared" si="9"/>
        <v>4.3773127235374923E-2</v>
      </c>
      <c r="AN29" s="3">
        <f t="shared" si="9"/>
        <v>4.3773127235374923E-2</v>
      </c>
      <c r="AO29" s="3">
        <f t="shared" si="9"/>
        <v>4.3773127235374923E-2</v>
      </c>
      <c r="AP29" s="3">
        <f t="shared" si="9"/>
        <v>4.3773127235374923E-2</v>
      </c>
      <c r="AQ29" s="3">
        <f t="shared" si="9"/>
        <v>4.3773127235374923E-2</v>
      </c>
      <c r="AR29" s="3">
        <f t="shared" si="9"/>
        <v>4.3773127235374923E-2</v>
      </c>
      <c r="AS29" s="3">
        <f t="shared" si="9"/>
        <v>4.3773127235374923E-2</v>
      </c>
      <c r="AT29" s="3">
        <f t="shared" si="9"/>
        <v>4.3773127235374923E-2</v>
      </c>
      <c r="AU29" s="3">
        <f t="shared" si="9"/>
        <v>4.3773127235374923E-2</v>
      </c>
      <c r="AV29" s="3">
        <f t="shared" si="9"/>
        <v>4.3773127235374923E-2</v>
      </c>
      <c r="AW29" s="3">
        <f t="shared" si="9"/>
        <v>4.3773127235374923E-2</v>
      </c>
      <c r="AX29" s="3">
        <f t="shared" si="9"/>
        <v>4.3773127235374923E-2</v>
      </c>
      <c r="AY29" s="3">
        <f t="shared" si="9"/>
        <v>4.3773127235374923E-2</v>
      </c>
      <c r="AZ29" s="3">
        <f t="shared" si="9"/>
        <v>4.3773127235374923E-2</v>
      </c>
      <c r="BA29" s="3">
        <f t="shared" si="9"/>
        <v>4.3773127235374923E-2</v>
      </c>
      <c r="BB29" s="3">
        <f t="shared" si="9"/>
        <v>4.3773127235374923E-2</v>
      </c>
      <c r="BC29" s="3">
        <f t="shared" si="9"/>
        <v>4.3773127235374923E-2</v>
      </c>
      <c r="BD29" s="3">
        <f t="shared" si="9"/>
        <v>4.3773127235374923E-2</v>
      </c>
      <c r="BE29" s="3">
        <f t="shared" si="9"/>
        <v>4.3773127235374923E-2</v>
      </c>
      <c r="BF29" s="3">
        <f t="shared" si="9"/>
        <v>4.3773127235374923E-2</v>
      </c>
      <c r="BG29" s="3">
        <f t="shared" si="9"/>
        <v>4.3773127235374923E-2</v>
      </c>
      <c r="BH29" s="3">
        <f t="shared" si="9"/>
        <v>4.3773127235374923E-2</v>
      </c>
      <c r="BI29" s="3">
        <f t="shared" si="9"/>
        <v>4.3773127235374923E-2</v>
      </c>
      <c r="BJ29" s="3">
        <f t="shared" si="9"/>
        <v>4.3773127235374923E-2</v>
      </c>
      <c r="BK29" s="3">
        <f t="shared" si="9"/>
        <v>4.3773127235374923E-2</v>
      </c>
    </row>
    <row r="30" spans="1:63" x14ac:dyDescent="0.25">
      <c r="A30" s="2" t="s">
        <v>31</v>
      </c>
      <c r="B30" t="s">
        <v>3</v>
      </c>
      <c r="C30" s="3">
        <f t="shared" si="8"/>
        <v>4.3773127235374923E-2</v>
      </c>
      <c r="D30" s="3">
        <f t="shared" si="8"/>
        <v>4.3773127235374923E-2</v>
      </c>
      <c r="E30" s="3">
        <f t="shared" si="8"/>
        <v>4.3773127235374923E-2</v>
      </c>
      <c r="F30" s="3">
        <f t="shared" si="8"/>
        <v>4.3773127235374923E-2</v>
      </c>
      <c r="G30" s="3">
        <f t="shared" si="8"/>
        <v>4.3773127235374923E-2</v>
      </c>
      <c r="H30" s="3">
        <f t="shared" si="8"/>
        <v>4.3773127235374923E-2</v>
      </c>
      <c r="I30" s="3">
        <f t="shared" si="8"/>
        <v>4.3773127235374923E-2</v>
      </c>
      <c r="J30" s="3">
        <f t="shared" si="8"/>
        <v>4.3773127235374923E-2</v>
      </c>
      <c r="K30" s="3">
        <f t="shared" si="8"/>
        <v>4.3773127235374923E-2</v>
      </c>
      <c r="L30" s="3">
        <f t="shared" si="8"/>
        <v>4.3773127235374923E-2</v>
      </c>
      <c r="M30" s="3">
        <f t="shared" si="8"/>
        <v>4.3773127235374923E-2</v>
      </c>
      <c r="N30" s="3">
        <f t="shared" si="8"/>
        <v>4.3773127235374923E-2</v>
      </c>
      <c r="O30" s="3">
        <f t="shared" si="8"/>
        <v>4.3773127235374923E-2</v>
      </c>
      <c r="P30" s="3">
        <f t="shared" si="8"/>
        <v>4.3773127235374923E-2</v>
      </c>
      <c r="Q30" s="3">
        <f t="shared" si="8"/>
        <v>4.3773127235374923E-2</v>
      </c>
      <c r="R30" s="3">
        <f t="shared" si="6"/>
        <v>4.3773127235374923E-2</v>
      </c>
      <c r="S30" s="3">
        <f t="shared" si="6"/>
        <v>4.3773127235374923E-2</v>
      </c>
      <c r="T30" s="3">
        <f t="shared" si="6"/>
        <v>4.3773127235374923E-2</v>
      </c>
      <c r="U30" s="3">
        <f t="shared" si="6"/>
        <v>4.3773127235374923E-2</v>
      </c>
      <c r="V30" s="3">
        <f t="shared" si="6"/>
        <v>4.3773127235374923E-2</v>
      </c>
      <c r="W30" s="3">
        <f t="shared" si="6"/>
        <v>4.3773127235374923E-2</v>
      </c>
      <c r="X30" s="3">
        <f t="shared" si="6"/>
        <v>4.3773127235374923E-2</v>
      </c>
      <c r="Y30" s="3">
        <f t="shared" si="6"/>
        <v>4.3773127235374923E-2</v>
      </c>
      <c r="Z30" s="3">
        <f t="shared" si="6"/>
        <v>4.3773127235374923E-2</v>
      </c>
      <c r="AA30" s="3">
        <f t="shared" si="6"/>
        <v>4.3773127235374923E-2</v>
      </c>
      <c r="AB30" s="9">
        <f>VLOOKUP($A30,Table2[[#All],[Country ]:[Checksumtotal non-res % ]],MATCH("share of hotels",'_non-residential floorarea calc'!$A$3:$T$3,0),FALSE)</f>
        <v>4.3773127235374923E-2</v>
      </c>
      <c r="AC30" s="3">
        <f t="shared" si="3"/>
        <v>4.3773127235374923E-2</v>
      </c>
      <c r="AD30" s="3">
        <f t="shared" si="9"/>
        <v>4.3773127235374923E-2</v>
      </c>
      <c r="AE30" s="3">
        <f t="shared" si="9"/>
        <v>4.3773127235374923E-2</v>
      </c>
      <c r="AF30" s="3">
        <f t="shared" si="9"/>
        <v>4.3773127235374923E-2</v>
      </c>
      <c r="AG30" s="3">
        <f t="shared" si="9"/>
        <v>4.3773127235374923E-2</v>
      </c>
      <c r="AH30" s="3">
        <f t="shared" si="9"/>
        <v>4.3773127235374923E-2</v>
      </c>
      <c r="AI30" s="3">
        <f t="shared" si="9"/>
        <v>4.3773127235374923E-2</v>
      </c>
      <c r="AJ30" s="3">
        <f t="shared" si="9"/>
        <v>4.3773127235374923E-2</v>
      </c>
      <c r="AK30" s="3">
        <f t="shared" si="9"/>
        <v>4.3773127235374923E-2</v>
      </c>
      <c r="AL30" s="3">
        <f t="shared" si="9"/>
        <v>4.3773127235374923E-2</v>
      </c>
      <c r="AM30" s="3">
        <f t="shared" si="9"/>
        <v>4.3773127235374923E-2</v>
      </c>
      <c r="AN30" s="3">
        <f t="shared" si="9"/>
        <v>4.3773127235374923E-2</v>
      </c>
      <c r="AO30" s="3">
        <f t="shared" si="9"/>
        <v>4.3773127235374923E-2</v>
      </c>
      <c r="AP30" s="3">
        <f t="shared" si="9"/>
        <v>4.3773127235374923E-2</v>
      </c>
      <c r="AQ30" s="3">
        <f t="shared" si="9"/>
        <v>4.3773127235374923E-2</v>
      </c>
      <c r="AR30" s="3">
        <f t="shared" si="9"/>
        <v>4.3773127235374923E-2</v>
      </c>
      <c r="AS30" s="3">
        <f t="shared" si="9"/>
        <v>4.3773127235374923E-2</v>
      </c>
      <c r="AT30" s="3">
        <f t="shared" si="9"/>
        <v>4.3773127235374923E-2</v>
      </c>
      <c r="AU30" s="3">
        <f t="shared" si="9"/>
        <v>4.3773127235374923E-2</v>
      </c>
      <c r="AV30" s="3">
        <f t="shared" si="9"/>
        <v>4.3773127235374923E-2</v>
      </c>
      <c r="AW30" s="3">
        <f t="shared" si="9"/>
        <v>4.3773127235374923E-2</v>
      </c>
      <c r="AX30" s="3">
        <f t="shared" si="9"/>
        <v>4.3773127235374923E-2</v>
      </c>
      <c r="AY30" s="3">
        <f t="shared" si="9"/>
        <v>4.3773127235374923E-2</v>
      </c>
      <c r="AZ30" s="3">
        <f t="shared" si="9"/>
        <v>4.3773127235374923E-2</v>
      </c>
      <c r="BA30" s="3">
        <f t="shared" si="9"/>
        <v>4.3773127235374923E-2</v>
      </c>
      <c r="BB30" s="3">
        <f t="shared" si="9"/>
        <v>4.3773127235374923E-2</v>
      </c>
      <c r="BC30" s="3">
        <f t="shared" si="9"/>
        <v>4.3773127235374923E-2</v>
      </c>
      <c r="BD30" s="3">
        <f t="shared" si="9"/>
        <v>4.3773127235374923E-2</v>
      </c>
      <c r="BE30" s="3">
        <f t="shared" si="9"/>
        <v>4.3773127235374923E-2</v>
      </c>
      <c r="BF30" s="3">
        <f t="shared" si="9"/>
        <v>4.3773127235374923E-2</v>
      </c>
      <c r="BG30" s="3">
        <f t="shared" si="9"/>
        <v>4.3773127235374923E-2</v>
      </c>
      <c r="BH30" s="3">
        <f t="shared" si="9"/>
        <v>4.3773127235374923E-2</v>
      </c>
      <c r="BI30" s="3">
        <f t="shared" si="9"/>
        <v>4.3773127235374923E-2</v>
      </c>
      <c r="BJ30" s="3">
        <f t="shared" si="9"/>
        <v>4.3773127235374923E-2</v>
      </c>
      <c r="BK30" s="3">
        <f t="shared" si="9"/>
        <v>4.3773127235374923E-2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E4884-70C5-4FA1-AC3F-DEB2F33D70EC}">
  <dimension ref="A1:BK30"/>
  <sheetViews>
    <sheetView workbookViewId="0">
      <selection activeCell="AB7" sqref="AB7"/>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0.19960979839583784</v>
      </c>
      <c r="D2" s="3">
        <f t="shared" si="1"/>
        <v>0.19960979839583784</v>
      </c>
      <c r="E2" s="3">
        <f t="shared" si="1"/>
        <v>0.19960979839583784</v>
      </c>
      <c r="F2" s="3">
        <f t="shared" si="1"/>
        <v>0.19960979839583784</v>
      </c>
      <c r="G2" s="3">
        <f t="shared" si="1"/>
        <v>0.19960979839583784</v>
      </c>
      <c r="H2" s="3">
        <f t="shared" si="1"/>
        <v>0.19960979839583784</v>
      </c>
      <c r="I2" s="3">
        <f t="shared" si="1"/>
        <v>0.19960979839583784</v>
      </c>
      <c r="J2" s="3">
        <f t="shared" si="1"/>
        <v>0.19960979839583784</v>
      </c>
      <c r="K2" s="3">
        <f t="shared" si="1"/>
        <v>0.19960979839583784</v>
      </c>
      <c r="L2" s="3">
        <f t="shared" si="1"/>
        <v>0.19960979839583784</v>
      </c>
      <c r="M2" s="3">
        <f t="shared" si="1"/>
        <v>0.19960979839583784</v>
      </c>
      <c r="N2" s="3">
        <f t="shared" si="1"/>
        <v>0.19960979839583784</v>
      </c>
      <c r="O2" s="3">
        <f t="shared" si="1"/>
        <v>0.19960979839583784</v>
      </c>
      <c r="P2" s="3">
        <f t="shared" si="1"/>
        <v>0.19960979839583784</v>
      </c>
      <c r="Q2" s="3">
        <f t="shared" si="1"/>
        <v>0.19960979839583784</v>
      </c>
      <c r="R2" s="3">
        <f t="shared" si="1"/>
        <v>0.19960979839583784</v>
      </c>
      <c r="S2" s="3">
        <f t="shared" ref="S2:AA17" si="2">$AB2</f>
        <v>0.19960979839583784</v>
      </c>
      <c r="T2" s="3">
        <f t="shared" si="2"/>
        <v>0.19960979839583784</v>
      </c>
      <c r="U2" s="3">
        <f t="shared" si="2"/>
        <v>0.19960979839583784</v>
      </c>
      <c r="V2" s="3">
        <f t="shared" si="2"/>
        <v>0.19960979839583784</v>
      </c>
      <c r="W2" s="3">
        <f t="shared" si="2"/>
        <v>0.19960979839583784</v>
      </c>
      <c r="X2" s="3">
        <f t="shared" si="2"/>
        <v>0.19960979839583784</v>
      </c>
      <c r="Y2" s="3">
        <f t="shared" si="2"/>
        <v>0.19960979839583784</v>
      </c>
      <c r="Z2" s="3">
        <f t="shared" si="2"/>
        <v>0.19960979839583784</v>
      </c>
      <c r="AA2" s="3">
        <f>$AB2</f>
        <v>0.19960979839583784</v>
      </c>
      <c r="AB2" s="9">
        <f>VLOOKUP($A2,Table2[[#All],[Country ]:[Checksumtotal non-res % ]],MATCH("share of health-care",'_non-residential floorarea calc'!$A$3:$T$3,0),FALSE)</f>
        <v>0.19960979839583784</v>
      </c>
      <c r="AC2" s="3">
        <f t="shared" ref="AC2:AR30" si="3">$AB2</f>
        <v>0.19960979839583784</v>
      </c>
      <c r="AD2" s="3">
        <f t="shared" si="3"/>
        <v>0.19960979839583784</v>
      </c>
      <c r="AE2" s="3">
        <f t="shared" si="3"/>
        <v>0.19960979839583784</v>
      </c>
      <c r="AF2" s="3">
        <f t="shared" si="3"/>
        <v>0.19960979839583784</v>
      </c>
      <c r="AG2" s="3">
        <f t="shared" si="3"/>
        <v>0.19960979839583784</v>
      </c>
      <c r="AH2" s="3">
        <f t="shared" si="3"/>
        <v>0.19960979839583784</v>
      </c>
      <c r="AI2" s="3">
        <f t="shared" si="3"/>
        <v>0.19960979839583784</v>
      </c>
      <c r="AJ2" s="3">
        <f t="shared" si="3"/>
        <v>0.19960979839583784</v>
      </c>
      <c r="AK2" s="3">
        <f t="shared" si="3"/>
        <v>0.19960979839583784</v>
      </c>
      <c r="AL2" s="3">
        <f t="shared" si="3"/>
        <v>0.19960979839583784</v>
      </c>
      <c r="AM2" s="3">
        <f t="shared" si="3"/>
        <v>0.19960979839583784</v>
      </c>
      <c r="AN2" s="3">
        <f t="shared" si="3"/>
        <v>0.19960979839583784</v>
      </c>
      <c r="AO2" s="3">
        <f t="shared" si="3"/>
        <v>0.19960979839583784</v>
      </c>
      <c r="AP2" s="3">
        <f t="shared" si="3"/>
        <v>0.19960979839583784</v>
      </c>
      <c r="AQ2" s="3">
        <f t="shared" si="3"/>
        <v>0.19960979839583784</v>
      </c>
      <c r="AR2" s="3">
        <f t="shared" si="3"/>
        <v>0.19960979839583784</v>
      </c>
      <c r="AS2" s="3">
        <f t="shared" ref="AD2:BK9" si="4">$AB2</f>
        <v>0.19960979839583784</v>
      </c>
      <c r="AT2" s="3">
        <f t="shared" si="4"/>
        <v>0.19960979839583784</v>
      </c>
      <c r="AU2" s="3">
        <f t="shared" si="4"/>
        <v>0.19960979839583784</v>
      </c>
      <c r="AV2" s="3">
        <f t="shared" si="4"/>
        <v>0.19960979839583784</v>
      </c>
      <c r="AW2" s="3">
        <f t="shared" si="4"/>
        <v>0.19960979839583784</v>
      </c>
      <c r="AX2" s="3">
        <f t="shared" si="4"/>
        <v>0.19960979839583784</v>
      </c>
      <c r="AY2" s="3">
        <f t="shared" si="4"/>
        <v>0.19960979839583784</v>
      </c>
      <c r="AZ2" s="3">
        <f t="shared" si="4"/>
        <v>0.19960979839583784</v>
      </c>
      <c r="BA2" s="3">
        <f t="shared" si="4"/>
        <v>0.19960979839583784</v>
      </c>
      <c r="BB2" s="3">
        <f t="shared" si="4"/>
        <v>0.19960979839583784</v>
      </c>
      <c r="BC2" s="3">
        <f t="shared" si="4"/>
        <v>0.19960979839583784</v>
      </c>
      <c r="BD2" s="3">
        <f t="shared" si="4"/>
        <v>0.19960979839583784</v>
      </c>
      <c r="BE2" s="3">
        <f t="shared" si="4"/>
        <v>0.19960979839583784</v>
      </c>
      <c r="BF2" s="3">
        <f t="shared" si="4"/>
        <v>0.19960979839583784</v>
      </c>
      <c r="BG2" s="3">
        <f t="shared" si="4"/>
        <v>0.19960979839583784</v>
      </c>
      <c r="BH2" s="3">
        <f t="shared" si="4"/>
        <v>0.19960979839583784</v>
      </c>
      <c r="BI2" s="3">
        <f t="shared" si="4"/>
        <v>0.19960979839583784</v>
      </c>
      <c r="BJ2" s="3">
        <f t="shared" si="4"/>
        <v>0.19960979839583784</v>
      </c>
      <c r="BK2" s="3">
        <f t="shared" si="4"/>
        <v>0.19960979839583784</v>
      </c>
    </row>
    <row r="3" spans="1:63" x14ac:dyDescent="0.25">
      <c r="A3" s="2" t="s">
        <v>11</v>
      </c>
      <c r="B3" t="s">
        <v>3</v>
      </c>
      <c r="C3" s="3">
        <f t="shared" si="1"/>
        <v>0.38832542080276217</v>
      </c>
      <c r="D3" s="3">
        <f t="shared" si="1"/>
        <v>0.38832542080276217</v>
      </c>
      <c r="E3" s="3">
        <f t="shared" si="1"/>
        <v>0.38832542080276217</v>
      </c>
      <c r="F3" s="3">
        <f t="shared" si="1"/>
        <v>0.38832542080276217</v>
      </c>
      <c r="G3" s="3">
        <f t="shared" si="1"/>
        <v>0.38832542080276217</v>
      </c>
      <c r="H3" s="3">
        <f t="shared" si="1"/>
        <v>0.38832542080276217</v>
      </c>
      <c r="I3" s="3">
        <f t="shared" si="1"/>
        <v>0.38832542080276217</v>
      </c>
      <c r="J3" s="3">
        <f t="shared" si="1"/>
        <v>0.38832542080276217</v>
      </c>
      <c r="K3" s="3">
        <f t="shared" si="1"/>
        <v>0.38832542080276217</v>
      </c>
      <c r="L3" s="3">
        <f t="shared" si="1"/>
        <v>0.38832542080276217</v>
      </c>
      <c r="M3" s="3">
        <f t="shared" si="1"/>
        <v>0.38832542080276217</v>
      </c>
      <c r="N3" s="3">
        <f t="shared" si="1"/>
        <v>0.38832542080276217</v>
      </c>
      <c r="O3" s="3">
        <f t="shared" si="1"/>
        <v>0.38832542080276217</v>
      </c>
      <c r="P3" s="3">
        <f t="shared" si="1"/>
        <v>0.38832542080276217</v>
      </c>
      <c r="Q3" s="3">
        <f t="shared" si="1"/>
        <v>0.38832542080276217</v>
      </c>
      <c r="R3" s="3">
        <f t="shared" si="1"/>
        <v>0.38832542080276217</v>
      </c>
      <c r="S3" s="3">
        <f t="shared" si="2"/>
        <v>0.38832542080276217</v>
      </c>
      <c r="T3" s="3">
        <f t="shared" si="2"/>
        <v>0.38832542080276217</v>
      </c>
      <c r="U3" s="3">
        <f t="shared" si="2"/>
        <v>0.38832542080276217</v>
      </c>
      <c r="V3" s="3">
        <f t="shared" si="2"/>
        <v>0.38832542080276217</v>
      </c>
      <c r="W3" s="3">
        <f t="shared" si="2"/>
        <v>0.38832542080276217</v>
      </c>
      <c r="X3" s="3">
        <f t="shared" si="2"/>
        <v>0.38832542080276217</v>
      </c>
      <c r="Y3" s="3">
        <f t="shared" si="2"/>
        <v>0.38832542080276217</v>
      </c>
      <c r="Z3" s="3">
        <f t="shared" si="2"/>
        <v>0.38832542080276217</v>
      </c>
      <c r="AA3" s="3">
        <f t="shared" si="2"/>
        <v>0.38832542080276217</v>
      </c>
      <c r="AB3" s="9">
        <f>VLOOKUP($A3,Table2[[#All],[Country ]:[Checksumtotal non-res % ]],MATCH("share of health-care",'_non-residential floorarea calc'!$A$3:$T$3,0),FALSE)</f>
        <v>0.38832542080276217</v>
      </c>
      <c r="AC3" s="3">
        <f t="shared" si="3"/>
        <v>0.38832542080276217</v>
      </c>
      <c r="AD3" s="3">
        <f t="shared" si="4"/>
        <v>0.38832542080276217</v>
      </c>
      <c r="AE3" s="3">
        <f t="shared" si="4"/>
        <v>0.38832542080276217</v>
      </c>
      <c r="AF3" s="3">
        <f t="shared" si="4"/>
        <v>0.38832542080276217</v>
      </c>
      <c r="AG3" s="3">
        <f t="shared" si="4"/>
        <v>0.38832542080276217</v>
      </c>
      <c r="AH3" s="3">
        <f t="shared" si="4"/>
        <v>0.38832542080276217</v>
      </c>
      <c r="AI3" s="3">
        <f t="shared" si="4"/>
        <v>0.38832542080276217</v>
      </c>
      <c r="AJ3" s="3">
        <f t="shared" si="4"/>
        <v>0.38832542080276217</v>
      </c>
      <c r="AK3" s="3">
        <f t="shared" si="4"/>
        <v>0.38832542080276217</v>
      </c>
      <c r="AL3" s="3">
        <f t="shared" si="4"/>
        <v>0.38832542080276217</v>
      </c>
      <c r="AM3" s="3">
        <f t="shared" si="4"/>
        <v>0.38832542080276217</v>
      </c>
      <c r="AN3" s="3">
        <f t="shared" si="4"/>
        <v>0.38832542080276217</v>
      </c>
      <c r="AO3" s="3">
        <f t="shared" si="4"/>
        <v>0.38832542080276217</v>
      </c>
      <c r="AP3" s="3">
        <f t="shared" si="4"/>
        <v>0.38832542080276217</v>
      </c>
      <c r="AQ3" s="3">
        <f t="shared" si="4"/>
        <v>0.38832542080276217</v>
      </c>
      <c r="AR3" s="3">
        <f t="shared" si="4"/>
        <v>0.38832542080276217</v>
      </c>
      <c r="AS3" s="3">
        <f t="shared" si="4"/>
        <v>0.38832542080276217</v>
      </c>
      <c r="AT3" s="3">
        <f t="shared" si="4"/>
        <v>0.38832542080276217</v>
      </c>
      <c r="AU3" s="3">
        <f t="shared" si="4"/>
        <v>0.38832542080276217</v>
      </c>
      <c r="AV3" s="3">
        <f t="shared" si="4"/>
        <v>0.38832542080276217</v>
      </c>
      <c r="AW3" s="3">
        <f t="shared" si="4"/>
        <v>0.38832542080276217</v>
      </c>
      <c r="AX3" s="3">
        <f t="shared" si="4"/>
        <v>0.38832542080276217</v>
      </c>
      <c r="AY3" s="3">
        <f t="shared" si="4"/>
        <v>0.38832542080276217</v>
      </c>
      <c r="AZ3" s="3">
        <f t="shared" si="4"/>
        <v>0.38832542080276217</v>
      </c>
      <c r="BA3" s="3">
        <f t="shared" si="4"/>
        <v>0.38832542080276217</v>
      </c>
      <c r="BB3" s="3">
        <f t="shared" si="4"/>
        <v>0.38832542080276217</v>
      </c>
      <c r="BC3" s="3">
        <f t="shared" si="4"/>
        <v>0.38832542080276217</v>
      </c>
      <c r="BD3" s="3">
        <f t="shared" si="4"/>
        <v>0.38832542080276217</v>
      </c>
      <c r="BE3" s="3">
        <f t="shared" si="4"/>
        <v>0.38832542080276217</v>
      </c>
      <c r="BF3" s="3">
        <f t="shared" si="4"/>
        <v>0.38832542080276217</v>
      </c>
      <c r="BG3" s="3">
        <f t="shared" si="4"/>
        <v>0.38832542080276217</v>
      </c>
      <c r="BH3" s="3">
        <f t="shared" si="4"/>
        <v>0.38832542080276217</v>
      </c>
      <c r="BI3" s="3">
        <f t="shared" si="4"/>
        <v>0.38832542080276217</v>
      </c>
      <c r="BJ3" s="3">
        <f t="shared" si="4"/>
        <v>0.38832542080276217</v>
      </c>
      <c r="BK3" s="3">
        <f t="shared" si="4"/>
        <v>0.38832542080276217</v>
      </c>
    </row>
    <row r="4" spans="1:63" x14ac:dyDescent="0.25">
      <c r="A4" s="2" t="s">
        <v>21</v>
      </c>
      <c r="B4" t="s">
        <v>3</v>
      </c>
      <c r="C4" s="3">
        <f t="shared" si="1"/>
        <v>0.28966061562746648</v>
      </c>
      <c r="D4" s="3">
        <f t="shared" si="1"/>
        <v>0.28966061562746648</v>
      </c>
      <c r="E4" s="3">
        <f t="shared" si="1"/>
        <v>0.28966061562746648</v>
      </c>
      <c r="F4" s="3">
        <f t="shared" si="1"/>
        <v>0.28966061562746648</v>
      </c>
      <c r="G4" s="3">
        <f t="shared" si="1"/>
        <v>0.28966061562746648</v>
      </c>
      <c r="H4" s="3">
        <f t="shared" si="1"/>
        <v>0.28966061562746648</v>
      </c>
      <c r="I4" s="3">
        <f t="shared" si="1"/>
        <v>0.28966061562746648</v>
      </c>
      <c r="J4" s="3">
        <f t="shared" si="1"/>
        <v>0.28966061562746648</v>
      </c>
      <c r="K4" s="3">
        <f t="shared" si="1"/>
        <v>0.28966061562746648</v>
      </c>
      <c r="L4" s="3">
        <f t="shared" si="1"/>
        <v>0.28966061562746648</v>
      </c>
      <c r="M4" s="3">
        <f t="shared" si="1"/>
        <v>0.28966061562746648</v>
      </c>
      <c r="N4" s="3">
        <f t="shared" si="1"/>
        <v>0.28966061562746648</v>
      </c>
      <c r="O4" s="3">
        <f t="shared" si="1"/>
        <v>0.28966061562746648</v>
      </c>
      <c r="P4" s="3">
        <f t="shared" si="1"/>
        <v>0.28966061562746648</v>
      </c>
      <c r="Q4" s="3">
        <f t="shared" si="1"/>
        <v>0.28966061562746648</v>
      </c>
      <c r="R4" s="3">
        <f t="shared" si="1"/>
        <v>0.28966061562746648</v>
      </c>
      <c r="S4" s="3">
        <f t="shared" si="2"/>
        <v>0.28966061562746648</v>
      </c>
      <c r="T4" s="3">
        <f t="shared" si="2"/>
        <v>0.28966061562746648</v>
      </c>
      <c r="U4" s="3">
        <f t="shared" si="2"/>
        <v>0.28966061562746648</v>
      </c>
      <c r="V4" s="3">
        <f t="shared" si="2"/>
        <v>0.28966061562746648</v>
      </c>
      <c r="W4" s="3">
        <f t="shared" si="2"/>
        <v>0.28966061562746648</v>
      </c>
      <c r="X4" s="3">
        <f t="shared" si="2"/>
        <v>0.28966061562746648</v>
      </c>
      <c r="Y4" s="3">
        <f t="shared" si="2"/>
        <v>0.28966061562746648</v>
      </c>
      <c r="Z4" s="3">
        <f t="shared" si="2"/>
        <v>0.28966061562746648</v>
      </c>
      <c r="AA4" s="3">
        <f t="shared" si="2"/>
        <v>0.28966061562746648</v>
      </c>
      <c r="AB4" s="9">
        <f>VLOOKUP($A4,Table2[[#All],[Country ]:[Checksumtotal non-res % ]],MATCH("share of health-care",'_non-residential floorarea calc'!$A$3:$T$3,0),FALSE)</f>
        <v>0.28966061562746648</v>
      </c>
      <c r="AC4" s="3">
        <f t="shared" si="3"/>
        <v>0.28966061562746648</v>
      </c>
      <c r="AD4" s="3">
        <f t="shared" si="4"/>
        <v>0.28966061562746648</v>
      </c>
      <c r="AE4" s="3">
        <f t="shared" si="4"/>
        <v>0.28966061562746648</v>
      </c>
      <c r="AF4" s="3">
        <f t="shared" si="4"/>
        <v>0.28966061562746648</v>
      </c>
      <c r="AG4" s="3">
        <f t="shared" si="4"/>
        <v>0.28966061562746648</v>
      </c>
      <c r="AH4" s="3">
        <f t="shared" si="4"/>
        <v>0.28966061562746648</v>
      </c>
      <c r="AI4" s="3">
        <f t="shared" si="4"/>
        <v>0.28966061562746648</v>
      </c>
      <c r="AJ4" s="3">
        <f t="shared" si="4"/>
        <v>0.28966061562746648</v>
      </c>
      <c r="AK4" s="3">
        <f t="shared" si="4"/>
        <v>0.28966061562746648</v>
      </c>
      <c r="AL4" s="3">
        <f t="shared" si="4"/>
        <v>0.28966061562746648</v>
      </c>
      <c r="AM4" s="3">
        <f t="shared" si="4"/>
        <v>0.28966061562746648</v>
      </c>
      <c r="AN4" s="3">
        <f t="shared" si="4"/>
        <v>0.28966061562746648</v>
      </c>
      <c r="AO4" s="3">
        <f t="shared" si="4"/>
        <v>0.28966061562746648</v>
      </c>
      <c r="AP4" s="3">
        <f t="shared" si="4"/>
        <v>0.28966061562746648</v>
      </c>
      <c r="AQ4" s="3">
        <f t="shared" si="4"/>
        <v>0.28966061562746648</v>
      </c>
      <c r="AR4" s="3">
        <f t="shared" si="4"/>
        <v>0.28966061562746648</v>
      </c>
      <c r="AS4" s="3">
        <f t="shared" si="4"/>
        <v>0.28966061562746648</v>
      </c>
      <c r="AT4" s="3">
        <f t="shared" si="4"/>
        <v>0.28966061562746648</v>
      </c>
      <c r="AU4" s="3">
        <f t="shared" si="4"/>
        <v>0.28966061562746648</v>
      </c>
      <c r="AV4" s="3">
        <f t="shared" si="4"/>
        <v>0.28966061562746648</v>
      </c>
      <c r="AW4" s="3">
        <f t="shared" si="4"/>
        <v>0.28966061562746648</v>
      </c>
      <c r="AX4" s="3">
        <f t="shared" si="4"/>
        <v>0.28966061562746648</v>
      </c>
      <c r="AY4" s="3">
        <f t="shared" si="4"/>
        <v>0.28966061562746648</v>
      </c>
      <c r="AZ4" s="3">
        <f t="shared" si="4"/>
        <v>0.28966061562746648</v>
      </c>
      <c r="BA4" s="3">
        <f t="shared" si="4"/>
        <v>0.28966061562746648</v>
      </c>
      <c r="BB4" s="3">
        <f t="shared" si="4"/>
        <v>0.28966061562746648</v>
      </c>
      <c r="BC4" s="3">
        <f t="shared" si="4"/>
        <v>0.28966061562746648</v>
      </c>
      <c r="BD4" s="3">
        <f t="shared" si="4"/>
        <v>0.28966061562746648</v>
      </c>
      <c r="BE4" s="3">
        <f t="shared" si="4"/>
        <v>0.28966061562746648</v>
      </c>
      <c r="BF4" s="3">
        <f t="shared" si="4"/>
        <v>0.28966061562746648</v>
      </c>
      <c r="BG4" s="3">
        <f t="shared" si="4"/>
        <v>0.28966061562746648</v>
      </c>
      <c r="BH4" s="3">
        <f t="shared" si="4"/>
        <v>0.28966061562746648</v>
      </c>
      <c r="BI4" s="3">
        <f t="shared" si="4"/>
        <v>0.28966061562746648</v>
      </c>
      <c r="BJ4" s="3">
        <f t="shared" si="4"/>
        <v>0.28966061562746648</v>
      </c>
      <c r="BK4" s="3">
        <f t="shared" si="4"/>
        <v>0.28966061562746648</v>
      </c>
    </row>
    <row r="5" spans="1:63" x14ac:dyDescent="0.25">
      <c r="A5" s="2" t="s">
        <v>24</v>
      </c>
      <c r="B5" t="s">
        <v>3</v>
      </c>
      <c r="C5" s="3">
        <f t="shared" si="1"/>
        <v>0.2237136465324385</v>
      </c>
      <c r="D5" s="3">
        <f t="shared" si="1"/>
        <v>0.2237136465324385</v>
      </c>
      <c r="E5" s="3">
        <f t="shared" si="1"/>
        <v>0.2237136465324385</v>
      </c>
      <c r="F5" s="3">
        <f t="shared" si="1"/>
        <v>0.2237136465324385</v>
      </c>
      <c r="G5" s="3">
        <f t="shared" si="1"/>
        <v>0.2237136465324385</v>
      </c>
      <c r="H5" s="3">
        <f t="shared" si="1"/>
        <v>0.2237136465324385</v>
      </c>
      <c r="I5" s="3">
        <f t="shared" si="1"/>
        <v>0.2237136465324385</v>
      </c>
      <c r="J5" s="3">
        <f t="shared" si="1"/>
        <v>0.2237136465324385</v>
      </c>
      <c r="K5" s="3">
        <f t="shared" si="1"/>
        <v>0.2237136465324385</v>
      </c>
      <c r="L5" s="3">
        <f t="shared" si="1"/>
        <v>0.2237136465324385</v>
      </c>
      <c r="M5" s="3">
        <f t="shared" si="1"/>
        <v>0.2237136465324385</v>
      </c>
      <c r="N5" s="3">
        <f t="shared" si="1"/>
        <v>0.2237136465324385</v>
      </c>
      <c r="O5" s="3">
        <f t="shared" si="1"/>
        <v>0.2237136465324385</v>
      </c>
      <c r="P5" s="3">
        <f t="shared" si="1"/>
        <v>0.2237136465324385</v>
      </c>
      <c r="Q5" s="3">
        <f t="shared" si="1"/>
        <v>0.2237136465324385</v>
      </c>
      <c r="R5" s="3">
        <f t="shared" si="1"/>
        <v>0.2237136465324385</v>
      </c>
      <c r="S5" s="3">
        <f t="shared" si="2"/>
        <v>0.2237136465324385</v>
      </c>
      <c r="T5" s="3">
        <f t="shared" si="2"/>
        <v>0.2237136465324385</v>
      </c>
      <c r="U5" s="3">
        <f t="shared" si="2"/>
        <v>0.2237136465324385</v>
      </c>
      <c r="V5" s="3">
        <f t="shared" si="2"/>
        <v>0.2237136465324385</v>
      </c>
      <c r="W5" s="3">
        <f t="shared" si="2"/>
        <v>0.2237136465324385</v>
      </c>
      <c r="X5" s="3">
        <f t="shared" si="2"/>
        <v>0.2237136465324385</v>
      </c>
      <c r="Y5" s="3">
        <f t="shared" si="2"/>
        <v>0.2237136465324385</v>
      </c>
      <c r="Z5" s="3">
        <f t="shared" si="2"/>
        <v>0.2237136465324385</v>
      </c>
      <c r="AA5" s="3">
        <f t="shared" si="2"/>
        <v>0.2237136465324385</v>
      </c>
      <c r="AB5" s="9">
        <f>VLOOKUP($A5,Table2[[#All],[Country ]:[Checksumtotal non-res % ]],MATCH("share of health-care",'_non-residential floorarea calc'!$A$3:$T$3,0),FALSE)</f>
        <v>0.2237136465324385</v>
      </c>
      <c r="AC5" s="3">
        <f t="shared" si="3"/>
        <v>0.2237136465324385</v>
      </c>
      <c r="AD5" s="3">
        <f t="shared" si="4"/>
        <v>0.2237136465324385</v>
      </c>
      <c r="AE5" s="3">
        <f t="shared" si="4"/>
        <v>0.2237136465324385</v>
      </c>
      <c r="AF5" s="3">
        <f t="shared" si="4"/>
        <v>0.2237136465324385</v>
      </c>
      <c r="AG5" s="3">
        <f t="shared" si="4"/>
        <v>0.2237136465324385</v>
      </c>
      <c r="AH5" s="3">
        <f t="shared" si="4"/>
        <v>0.2237136465324385</v>
      </c>
      <c r="AI5" s="3">
        <f t="shared" si="4"/>
        <v>0.2237136465324385</v>
      </c>
      <c r="AJ5" s="3">
        <f t="shared" si="4"/>
        <v>0.2237136465324385</v>
      </c>
      <c r="AK5" s="3">
        <f t="shared" si="4"/>
        <v>0.2237136465324385</v>
      </c>
      <c r="AL5" s="3">
        <f t="shared" si="4"/>
        <v>0.2237136465324385</v>
      </c>
      <c r="AM5" s="3">
        <f t="shared" si="4"/>
        <v>0.2237136465324385</v>
      </c>
      <c r="AN5" s="3">
        <f t="shared" si="4"/>
        <v>0.2237136465324385</v>
      </c>
      <c r="AO5" s="3">
        <f t="shared" si="4"/>
        <v>0.2237136465324385</v>
      </c>
      <c r="AP5" s="3">
        <f t="shared" si="4"/>
        <v>0.2237136465324385</v>
      </c>
      <c r="AQ5" s="3">
        <f t="shared" si="4"/>
        <v>0.2237136465324385</v>
      </c>
      <c r="AR5" s="3">
        <f t="shared" si="4"/>
        <v>0.2237136465324385</v>
      </c>
      <c r="AS5" s="3">
        <f t="shared" si="4"/>
        <v>0.2237136465324385</v>
      </c>
      <c r="AT5" s="3">
        <f t="shared" si="4"/>
        <v>0.2237136465324385</v>
      </c>
      <c r="AU5" s="3">
        <f t="shared" si="4"/>
        <v>0.2237136465324385</v>
      </c>
      <c r="AV5" s="3">
        <f t="shared" si="4"/>
        <v>0.2237136465324385</v>
      </c>
      <c r="AW5" s="3">
        <f t="shared" si="4"/>
        <v>0.2237136465324385</v>
      </c>
      <c r="AX5" s="3">
        <f t="shared" si="4"/>
        <v>0.2237136465324385</v>
      </c>
      <c r="AY5" s="3">
        <f t="shared" si="4"/>
        <v>0.2237136465324385</v>
      </c>
      <c r="AZ5" s="3">
        <f t="shared" si="4"/>
        <v>0.2237136465324385</v>
      </c>
      <c r="BA5" s="3">
        <f t="shared" si="4"/>
        <v>0.2237136465324385</v>
      </c>
      <c r="BB5" s="3">
        <f t="shared" si="4"/>
        <v>0.2237136465324385</v>
      </c>
      <c r="BC5" s="3">
        <f t="shared" si="4"/>
        <v>0.2237136465324385</v>
      </c>
      <c r="BD5" s="3">
        <f t="shared" si="4"/>
        <v>0.2237136465324385</v>
      </c>
      <c r="BE5" s="3">
        <f t="shared" si="4"/>
        <v>0.2237136465324385</v>
      </c>
      <c r="BF5" s="3">
        <f t="shared" si="4"/>
        <v>0.2237136465324385</v>
      </c>
      <c r="BG5" s="3">
        <f t="shared" si="4"/>
        <v>0.2237136465324385</v>
      </c>
      <c r="BH5" s="3">
        <f t="shared" si="4"/>
        <v>0.2237136465324385</v>
      </c>
      <c r="BI5" s="3">
        <f t="shared" si="4"/>
        <v>0.2237136465324385</v>
      </c>
      <c r="BJ5" s="3">
        <f t="shared" si="4"/>
        <v>0.2237136465324385</v>
      </c>
      <c r="BK5" s="3">
        <f t="shared" si="4"/>
        <v>0.2237136465324385</v>
      </c>
    </row>
    <row r="6" spans="1:63" x14ac:dyDescent="0.25">
      <c r="A6" s="2" t="s">
        <v>15</v>
      </c>
      <c r="B6" t="s">
        <v>3</v>
      </c>
      <c r="C6" s="3">
        <f t="shared" si="1"/>
        <v>0.26385542168674703</v>
      </c>
      <c r="D6" s="3">
        <f t="shared" si="1"/>
        <v>0.26385542168674703</v>
      </c>
      <c r="E6" s="3">
        <f t="shared" si="1"/>
        <v>0.26385542168674703</v>
      </c>
      <c r="F6" s="3">
        <f t="shared" si="1"/>
        <v>0.26385542168674703</v>
      </c>
      <c r="G6" s="3">
        <f t="shared" si="1"/>
        <v>0.26385542168674703</v>
      </c>
      <c r="H6" s="3">
        <f t="shared" si="1"/>
        <v>0.26385542168674703</v>
      </c>
      <c r="I6" s="3">
        <f t="shared" si="1"/>
        <v>0.26385542168674703</v>
      </c>
      <c r="J6" s="3">
        <f t="shared" si="1"/>
        <v>0.26385542168674703</v>
      </c>
      <c r="K6" s="3">
        <f t="shared" si="1"/>
        <v>0.26385542168674703</v>
      </c>
      <c r="L6" s="3">
        <f t="shared" si="1"/>
        <v>0.26385542168674703</v>
      </c>
      <c r="M6" s="3">
        <f t="shared" si="1"/>
        <v>0.26385542168674703</v>
      </c>
      <c r="N6" s="3">
        <f t="shared" si="1"/>
        <v>0.26385542168674703</v>
      </c>
      <c r="O6" s="3">
        <f t="shared" si="1"/>
        <v>0.26385542168674703</v>
      </c>
      <c r="P6" s="3">
        <f t="shared" si="1"/>
        <v>0.26385542168674703</v>
      </c>
      <c r="Q6" s="3">
        <f t="shared" si="1"/>
        <v>0.26385542168674703</v>
      </c>
      <c r="R6" s="3">
        <f t="shared" si="1"/>
        <v>0.26385542168674703</v>
      </c>
      <c r="S6" s="3">
        <f t="shared" si="2"/>
        <v>0.26385542168674703</v>
      </c>
      <c r="T6" s="3">
        <f t="shared" si="2"/>
        <v>0.26385542168674703</v>
      </c>
      <c r="U6" s="3">
        <f t="shared" si="2"/>
        <v>0.26385542168674703</v>
      </c>
      <c r="V6" s="3">
        <f t="shared" si="2"/>
        <v>0.26385542168674703</v>
      </c>
      <c r="W6" s="3">
        <f t="shared" si="2"/>
        <v>0.26385542168674703</v>
      </c>
      <c r="X6" s="3">
        <f t="shared" si="2"/>
        <v>0.26385542168674703</v>
      </c>
      <c r="Y6" s="3">
        <f t="shared" si="2"/>
        <v>0.26385542168674703</v>
      </c>
      <c r="Z6" s="3">
        <f t="shared" si="2"/>
        <v>0.26385542168674703</v>
      </c>
      <c r="AA6" s="3">
        <f t="shared" si="2"/>
        <v>0.26385542168674703</v>
      </c>
      <c r="AB6" s="9">
        <f>VLOOKUP($A6,Table2[[#All],[Country ]:[Checksumtotal non-res % ]],MATCH("share of health-care",'_non-residential floorarea calc'!$A$3:$T$3,0),FALSE)</f>
        <v>0.26385542168674703</v>
      </c>
      <c r="AC6" s="3">
        <f t="shared" si="3"/>
        <v>0.26385542168674703</v>
      </c>
      <c r="AD6" s="3">
        <f t="shared" si="4"/>
        <v>0.26385542168674703</v>
      </c>
      <c r="AE6" s="3">
        <f t="shared" si="4"/>
        <v>0.26385542168674703</v>
      </c>
      <c r="AF6" s="3">
        <f t="shared" si="4"/>
        <v>0.26385542168674703</v>
      </c>
      <c r="AG6" s="3">
        <f t="shared" si="4"/>
        <v>0.26385542168674703</v>
      </c>
      <c r="AH6" s="3">
        <f t="shared" si="4"/>
        <v>0.26385542168674703</v>
      </c>
      <c r="AI6" s="3">
        <f t="shared" si="4"/>
        <v>0.26385542168674703</v>
      </c>
      <c r="AJ6" s="3">
        <f t="shared" si="4"/>
        <v>0.26385542168674703</v>
      </c>
      <c r="AK6" s="3">
        <f t="shared" si="4"/>
        <v>0.26385542168674703</v>
      </c>
      <c r="AL6" s="3">
        <f t="shared" si="4"/>
        <v>0.26385542168674703</v>
      </c>
      <c r="AM6" s="3">
        <f t="shared" si="4"/>
        <v>0.26385542168674703</v>
      </c>
      <c r="AN6" s="3">
        <f t="shared" si="4"/>
        <v>0.26385542168674703</v>
      </c>
      <c r="AO6" s="3">
        <f t="shared" si="4"/>
        <v>0.26385542168674703</v>
      </c>
      <c r="AP6" s="3">
        <f t="shared" si="4"/>
        <v>0.26385542168674703</v>
      </c>
      <c r="AQ6" s="3">
        <f t="shared" si="4"/>
        <v>0.26385542168674703</v>
      </c>
      <c r="AR6" s="3">
        <f t="shared" si="4"/>
        <v>0.26385542168674703</v>
      </c>
      <c r="AS6" s="3">
        <f t="shared" si="4"/>
        <v>0.26385542168674703</v>
      </c>
      <c r="AT6" s="3">
        <f t="shared" si="4"/>
        <v>0.26385542168674703</v>
      </c>
      <c r="AU6" s="3">
        <f t="shared" si="4"/>
        <v>0.26385542168674703</v>
      </c>
      <c r="AV6" s="3">
        <f t="shared" si="4"/>
        <v>0.26385542168674703</v>
      </c>
      <c r="AW6" s="3">
        <f t="shared" si="4"/>
        <v>0.26385542168674703</v>
      </c>
      <c r="AX6" s="3">
        <f t="shared" si="4"/>
        <v>0.26385542168674703</v>
      </c>
      <c r="AY6" s="3">
        <f t="shared" si="4"/>
        <v>0.26385542168674703</v>
      </c>
      <c r="AZ6" s="3">
        <f t="shared" si="4"/>
        <v>0.26385542168674703</v>
      </c>
      <c r="BA6" s="3">
        <f t="shared" si="4"/>
        <v>0.26385542168674703</v>
      </c>
      <c r="BB6" s="3">
        <f t="shared" si="4"/>
        <v>0.26385542168674703</v>
      </c>
      <c r="BC6" s="3">
        <f t="shared" si="4"/>
        <v>0.26385542168674703</v>
      </c>
      <c r="BD6" s="3">
        <f t="shared" si="4"/>
        <v>0.26385542168674703</v>
      </c>
      <c r="BE6" s="3">
        <f t="shared" si="4"/>
        <v>0.26385542168674703</v>
      </c>
      <c r="BF6" s="3">
        <f t="shared" si="4"/>
        <v>0.26385542168674703</v>
      </c>
      <c r="BG6" s="3">
        <f t="shared" si="4"/>
        <v>0.26385542168674703</v>
      </c>
      <c r="BH6" s="3">
        <f t="shared" si="4"/>
        <v>0.26385542168674703</v>
      </c>
      <c r="BI6" s="3">
        <f t="shared" si="4"/>
        <v>0.26385542168674703</v>
      </c>
      <c r="BJ6" s="3">
        <f t="shared" si="4"/>
        <v>0.26385542168674703</v>
      </c>
      <c r="BK6" s="3">
        <f t="shared" si="4"/>
        <v>0.26385542168674703</v>
      </c>
    </row>
    <row r="7" spans="1:63" x14ac:dyDescent="0.25">
      <c r="A7" s="2" t="s">
        <v>23</v>
      </c>
      <c r="B7" t="s">
        <v>3</v>
      </c>
      <c r="C7" s="3">
        <f t="shared" si="1"/>
        <v>0.31171643492135853</v>
      </c>
      <c r="D7" s="3">
        <f t="shared" si="1"/>
        <v>0.31171643492135853</v>
      </c>
      <c r="E7" s="3">
        <f t="shared" si="1"/>
        <v>0.31171643492135853</v>
      </c>
      <c r="F7" s="3">
        <f t="shared" si="1"/>
        <v>0.31171643492135853</v>
      </c>
      <c r="G7" s="3">
        <f t="shared" si="1"/>
        <v>0.31171643492135853</v>
      </c>
      <c r="H7" s="3">
        <f t="shared" si="1"/>
        <v>0.31171643492135853</v>
      </c>
      <c r="I7" s="3">
        <f t="shared" si="1"/>
        <v>0.31171643492135853</v>
      </c>
      <c r="J7" s="3">
        <f t="shared" si="1"/>
        <v>0.31171643492135853</v>
      </c>
      <c r="K7" s="3">
        <f t="shared" si="1"/>
        <v>0.31171643492135853</v>
      </c>
      <c r="L7" s="3">
        <f t="shared" si="1"/>
        <v>0.31171643492135853</v>
      </c>
      <c r="M7" s="3">
        <f t="shared" si="1"/>
        <v>0.31171643492135853</v>
      </c>
      <c r="N7" s="3">
        <f t="shared" si="1"/>
        <v>0.31171643492135853</v>
      </c>
      <c r="O7" s="3">
        <f t="shared" si="1"/>
        <v>0.31171643492135853</v>
      </c>
      <c r="P7" s="3">
        <f t="shared" si="1"/>
        <v>0.31171643492135853</v>
      </c>
      <c r="Q7" s="3">
        <f t="shared" si="1"/>
        <v>0.31171643492135853</v>
      </c>
      <c r="R7" s="3">
        <f t="shared" si="1"/>
        <v>0.31171643492135853</v>
      </c>
      <c r="S7" s="3">
        <f t="shared" si="2"/>
        <v>0.31171643492135853</v>
      </c>
      <c r="T7" s="3">
        <f t="shared" si="2"/>
        <v>0.31171643492135853</v>
      </c>
      <c r="U7" s="3">
        <f t="shared" si="2"/>
        <v>0.31171643492135853</v>
      </c>
      <c r="V7" s="3">
        <f t="shared" si="2"/>
        <v>0.31171643492135853</v>
      </c>
      <c r="W7" s="3">
        <f t="shared" si="2"/>
        <v>0.31171643492135853</v>
      </c>
      <c r="X7" s="3">
        <f t="shared" si="2"/>
        <v>0.31171643492135853</v>
      </c>
      <c r="Y7" s="3">
        <f t="shared" si="2"/>
        <v>0.31171643492135853</v>
      </c>
      <c r="Z7" s="3">
        <f t="shared" si="2"/>
        <v>0.31171643492135853</v>
      </c>
      <c r="AA7" s="3">
        <f t="shared" si="2"/>
        <v>0.31171643492135853</v>
      </c>
      <c r="AB7" s="9">
        <f>VLOOKUP($A7,Table2[[#All],[Country ]:[Checksumtotal non-res % ]],MATCH("share of health-care",'_non-residential floorarea calc'!$A$3:$T$3,0),FALSE)</f>
        <v>0.31171643492135853</v>
      </c>
      <c r="AC7" s="3">
        <f t="shared" si="3"/>
        <v>0.31171643492135853</v>
      </c>
      <c r="AD7" s="3">
        <f t="shared" si="4"/>
        <v>0.31171643492135853</v>
      </c>
      <c r="AE7" s="3">
        <f t="shared" si="4"/>
        <v>0.31171643492135853</v>
      </c>
      <c r="AF7" s="3">
        <f t="shared" si="4"/>
        <v>0.31171643492135853</v>
      </c>
      <c r="AG7" s="3">
        <f t="shared" si="4"/>
        <v>0.31171643492135853</v>
      </c>
      <c r="AH7" s="3">
        <f t="shared" si="4"/>
        <v>0.31171643492135853</v>
      </c>
      <c r="AI7" s="3">
        <f t="shared" si="4"/>
        <v>0.31171643492135853</v>
      </c>
      <c r="AJ7" s="3">
        <f t="shared" si="4"/>
        <v>0.31171643492135853</v>
      </c>
      <c r="AK7" s="3">
        <f t="shared" si="4"/>
        <v>0.31171643492135853</v>
      </c>
      <c r="AL7" s="3">
        <f t="shared" si="4"/>
        <v>0.31171643492135853</v>
      </c>
      <c r="AM7" s="3">
        <f t="shared" si="4"/>
        <v>0.31171643492135853</v>
      </c>
      <c r="AN7" s="3">
        <f t="shared" si="4"/>
        <v>0.31171643492135853</v>
      </c>
      <c r="AO7" s="3">
        <f t="shared" si="4"/>
        <v>0.31171643492135853</v>
      </c>
      <c r="AP7" s="3">
        <f t="shared" si="4"/>
        <v>0.31171643492135853</v>
      </c>
      <c r="AQ7" s="3">
        <f t="shared" si="4"/>
        <v>0.31171643492135853</v>
      </c>
      <c r="AR7" s="3">
        <f t="shared" si="4"/>
        <v>0.31171643492135853</v>
      </c>
      <c r="AS7" s="3">
        <f t="shared" si="4"/>
        <v>0.31171643492135853</v>
      </c>
      <c r="AT7" s="3">
        <f t="shared" si="4"/>
        <v>0.31171643492135853</v>
      </c>
      <c r="AU7" s="3">
        <f t="shared" si="4"/>
        <v>0.31171643492135853</v>
      </c>
      <c r="AV7" s="3">
        <f t="shared" si="4"/>
        <v>0.31171643492135853</v>
      </c>
      <c r="AW7" s="3">
        <f t="shared" si="4"/>
        <v>0.31171643492135853</v>
      </c>
      <c r="AX7" s="3">
        <f t="shared" si="4"/>
        <v>0.31171643492135853</v>
      </c>
      <c r="AY7" s="3">
        <f t="shared" si="4"/>
        <v>0.31171643492135853</v>
      </c>
      <c r="AZ7" s="3">
        <f t="shared" si="4"/>
        <v>0.31171643492135853</v>
      </c>
      <c r="BA7" s="3">
        <f t="shared" si="4"/>
        <v>0.31171643492135853</v>
      </c>
      <c r="BB7" s="3">
        <f t="shared" si="4"/>
        <v>0.31171643492135853</v>
      </c>
      <c r="BC7" s="3">
        <f t="shared" si="4"/>
        <v>0.31171643492135853</v>
      </c>
      <c r="BD7" s="3">
        <f t="shared" si="4"/>
        <v>0.31171643492135853</v>
      </c>
      <c r="BE7" s="3">
        <f t="shared" si="4"/>
        <v>0.31171643492135853</v>
      </c>
      <c r="BF7" s="3">
        <f t="shared" si="4"/>
        <v>0.31171643492135853</v>
      </c>
      <c r="BG7" s="3">
        <f t="shared" si="4"/>
        <v>0.31171643492135853</v>
      </c>
      <c r="BH7" s="3">
        <f t="shared" si="4"/>
        <v>0.31171643492135853</v>
      </c>
      <c r="BI7" s="3">
        <f t="shared" si="4"/>
        <v>0.31171643492135853</v>
      </c>
      <c r="BJ7" s="3">
        <f t="shared" si="4"/>
        <v>0.31171643492135853</v>
      </c>
      <c r="BK7" s="3">
        <f t="shared" si="4"/>
        <v>0.31171643492135853</v>
      </c>
    </row>
    <row r="8" spans="1:63" x14ac:dyDescent="0.25">
      <c r="A8" s="2" t="s">
        <v>9</v>
      </c>
      <c r="B8" t="s">
        <v>3</v>
      </c>
      <c r="C8" s="3">
        <f t="shared" si="1"/>
        <v>0.38426849362587806</v>
      </c>
      <c r="D8" s="3">
        <f t="shared" si="1"/>
        <v>0.38426849362587806</v>
      </c>
      <c r="E8" s="3">
        <f t="shared" si="1"/>
        <v>0.38426849362587806</v>
      </c>
      <c r="F8" s="3">
        <f t="shared" si="1"/>
        <v>0.38426849362587806</v>
      </c>
      <c r="G8" s="3">
        <f t="shared" si="1"/>
        <v>0.38426849362587806</v>
      </c>
      <c r="H8" s="3">
        <f t="shared" si="1"/>
        <v>0.38426849362587806</v>
      </c>
      <c r="I8" s="3">
        <f t="shared" si="1"/>
        <v>0.38426849362587806</v>
      </c>
      <c r="J8" s="3">
        <f t="shared" si="1"/>
        <v>0.38426849362587806</v>
      </c>
      <c r="K8" s="3">
        <f t="shared" si="1"/>
        <v>0.38426849362587806</v>
      </c>
      <c r="L8" s="3">
        <f t="shared" si="1"/>
        <v>0.38426849362587806</v>
      </c>
      <c r="M8" s="3">
        <f t="shared" si="1"/>
        <v>0.38426849362587806</v>
      </c>
      <c r="N8" s="3">
        <f t="shared" si="1"/>
        <v>0.38426849362587806</v>
      </c>
      <c r="O8" s="3">
        <f t="shared" si="1"/>
        <v>0.38426849362587806</v>
      </c>
      <c r="P8" s="3">
        <f t="shared" si="1"/>
        <v>0.38426849362587806</v>
      </c>
      <c r="Q8" s="3">
        <f t="shared" si="1"/>
        <v>0.38426849362587806</v>
      </c>
      <c r="R8" s="3">
        <f t="shared" si="1"/>
        <v>0.38426849362587806</v>
      </c>
      <c r="S8" s="3">
        <f t="shared" si="2"/>
        <v>0.38426849362587806</v>
      </c>
      <c r="T8" s="3">
        <f t="shared" si="2"/>
        <v>0.38426849362587806</v>
      </c>
      <c r="U8" s="3">
        <f t="shared" si="2"/>
        <v>0.38426849362587806</v>
      </c>
      <c r="V8" s="3">
        <f t="shared" si="2"/>
        <v>0.38426849362587806</v>
      </c>
      <c r="W8" s="3">
        <f t="shared" si="2"/>
        <v>0.38426849362587806</v>
      </c>
      <c r="X8" s="3">
        <f t="shared" si="2"/>
        <v>0.38426849362587806</v>
      </c>
      <c r="Y8" s="3">
        <f t="shared" si="2"/>
        <v>0.38426849362587806</v>
      </c>
      <c r="Z8" s="3">
        <f t="shared" si="2"/>
        <v>0.38426849362587806</v>
      </c>
      <c r="AA8" s="3">
        <f t="shared" si="2"/>
        <v>0.38426849362587806</v>
      </c>
      <c r="AB8" s="9">
        <f>VLOOKUP($A8,Table2[[#All],[Country ]:[Checksumtotal non-res % ]],MATCH("share of health-care",'_non-residential floorarea calc'!$A$3:$T$3,0),FALSE)</f>
        <v>0.38426849362587806</v>
      </c>
      <c r="AC8" s="3">
        <f t="shared" si="3"/>
        <v>0.38426849362587806</v>
      </c>
      <c r="AD8" s="3">
        <f t="shared" si="4"/>
        <v>0.38426849362587806</v>
      </c>
      <c r="AE8" s="3">
        <f t="shared" si="4"/>
        <v>0.38426849362587806</v>
      </c>
      <c r="AF8" s="3">
        <f t="shared" si="4"/>
        <v>0.38426849362587806</v>
      </c>
      <c r="AG8" s="3">
        <f t="shared" si="4"/>
        <v>0.38426849362587806</v>
      </c>
      <c r="AH8" s="3">
        <f t="shared" si="4"/>
        <v>0.38426849362587806</v>
      </c>
      <c r="AI8" s="3">
        <f t="shared" si="4"/>
        <v>0.38426849362587806</v>
      </c>
      <c r="AJ8" s="3">
        <f t="shared" si="4"/>
        <v>0.38426849362587806</v>
      </c>
      <c r="AK8" s="3">
        <f t="shared" si="4"/>
        <v>0.38426849362587806</v>
      </c>
      <c r="AL8" s="3">
        <f t="shared" si="4"/>
        <v>0.38426849362587806</v>
      </c>
      <c r="AM8" s="3">
        <f t="shared" si="4"/>
        <v>0.38426849362587806</v>
      </c>
      <c r="AN8" s="3">
        <f t="shared" si="4"/>
        <v>0.38426849362587806</v>
      </c>
      <c r="AO8" s="3">
        <f t="shared" si="4"/>
        <v>0.38426849362587806</v>
      </c>
      <c r="AP8" s="3">
        <f t="shared" si="4"/>
        <v>0.38426849362587806</v>
      </c>
      <c r="AQ8" s="3">
        <f t="shared" si="4"/>
        <v>0.38426849362587806</v>
      </c>
      <c r="AR8" s="3">
        <f t="shared" si="4"/>
        <v>0.38426849362587806</v>
      </c>
      <c r="AS8" s="3">
        <f t="shared" si="4"/>
        <v>0.38426849362587806</v>
      </c>
      <c r="AT8" s="3">
        <f t="shared" si="4"/>
        <v>0.38426849362587806</v>
      </c>
      <c r="AU8" s="3">
        <f t="shared" si="4"/>
        <v>0.38426849362587806</v>
      </c>
      <c r="AV8" s="3">
        <f t="shared" si="4"/>
        <v>0.38426849362587806</v>
      </c>
      <c r="AW8" s="3">
        <f t="shared" si="4"/>
        <v>0.38426849362587806</v>
      </c>
      <c r="AX8" s="3">
        <f t="shared" si="4"/>
        <v>0.38426849362587806</v>
      </c>
      <c r="AY8" s="3">
        <f t="shared" si="4"/>
        <v>0.38426849362587806</v>
      </c>
      <c r="AZ8" s="3">
        <f t="shared" si="4"/>
        <v>0.38426849362587806</v>
      </c>
      <c r="BA8" s="3">
        <f t="shared" si="4"/>
        <v>0.38426849362587806</v>
      </c>
      <c r="BB8" s="3">
        <f t="shared" si="4"/>
        <v>0.38426849362587806</v>
      </c>
      <c r="BC8" s="3">
        <f t="shared" si="4"/>
        <v>0.38426849362587806</v>
      </c>
      <c r="BD8" s="3">
        <f t="shared" si="4"/>
        <v>0.38426849362587806</v>
      </c>
      <c r="BE8" s="3">
        <f t="shared" si="4"/>
        <v>0.38426849362587806</v>
      </c>
      <c r="BF8" s="3">
        <f t="shared" si="4"/>
        <v>0.38426849362587806</v>
      </c>
      <c r="BG8" s="3">
        <f t="shared" si="4"/>
        <v>0.38426849362587806</v>
      </c>
      <c r="BH8" s="3">
        <f t="shared" si="4"/>
        <v>0.38426849362587806</v>
      </c>
      <c r="BI8" s="3">
        <f t="shared" si="4"/>
        <v>0.38426849362587806</v>
      </c>
      <c r="BJ8" s="3">
        <f t="shared" si="4"/>
        <v>0.38426849362587806</v>
      </c>
      <c r="BK8" s="3">
        <f t="shared" si="4"/>
        <v>0.38426849362587806</v>
      </c>
    </row>
    <row r="9" spans="1:63" x14ac:dyDescent="0.25">
      <c r="A9" s="2" t="s">
        <v>27</v>
      </c>
      <c r="B9" t="s">
        <v>3</v>
      </c>
      <c r="C9" s="3">
        <f t="shared" si="1"/>
        <v>0.22159999999999999</v>
      </c>
      <c r="D9" s="3">
        <f t="shared" si="1"/>
        <v>0.22159999999999999</v>
      </c>
      <c r="E9" s="3">
        <f t="shared" si="1"/>
        <v>0.22159999999999999</v>
      </c>
      <c r="F9" s="3">
        <f t="shared" si="1"/>
        <v>0.22159999999999999</v>
      </c>
      <c r="G9" s="3">
        <f t="shared" si="1"/>
        <v>0.22159999999999999</v>
      </c>
      <c r="H9" s="3">
        <f t="shared" si="1"/>
        <v>0.22159999999999999</v>
      </c>
      <c r="I9" s="3">
        <f t="shared" si="1"/>
        <v>0.22159999999999999</v>
      </c>
      <c r="J9" s="3">
        <f t="shared" si="1"/>
        <v>0.22159999999999999</v>
      </c>
      <c r="K9" s="3">
        <f t="shared" si="1"/>
        <v>0.22159999999999999</v>
      </c>
      <c r="L9" s="3">
        <f t="shared" si="1"/>
        <v>0.22159999999999999</v>
      </c>
      <c r="M9" s="3">
        <f t="shared" si="1"/>
        <v>0.22159999999999999</v>
      </c>
      <c r="N9" s="3">
        <f t="shared" si="1"/>
        <v>0.22159999999999999</v>
      </c>
      <c r="O9" s="3">
        <f t="shared" si="1"/>
        <v>0.22159999999999999</v>
      </c>
      <c r="P9" s="3">
        <f t="shared" si="1"/>
        <v>0.22159999999999999</v>
      </c>
      <c r="Q9" s="3">
        <f t="shared" si="1"/>
        <v>0.22159999999999999</v>
      </c>
      <c r="R9" s="3">
        <f t="shared" si="1"/>
        <v>0.22159999999999999</v>
      </c>
      <c r="S9" s="3">
        <f t="shared" si="2"/>
        <v>0.22159999999999999</v>
      </c>
      <c r="T9" s="3">
        <f t="shared" si="2"/>
        <v>0.22159999999999999</v>
      </c>
      <c r="U9" s="3">
        <f t="shared" si="2"/>
        <v>0.22159999999999999</v>
      </c>
      <c r="V9" s="3">
        <f t="shared" si="2"/>
        <v>0.22159999999999999</v>
      </c>
      <c r="W9" s="3">
        <f t="shared" si="2"/>
        <v>0.22159999999999999</v>
      </c>
      <c r="X9" s="3">
        <f t="shared" si="2"/>
        <v>0.22159999999999999</v>
      </c>
      <c r="Y9" s="3">
        <f t="shared" si="2"/>
        <v>0.22159999999999999</v>
      </c>
      <c r="Z9" s="3">
        <f t="shared" si="2"/>
        <v>0.22159999999999999</v>
      </c>
      <c r="AA9" s="3">
        <f t="shared" si="2"/>
        <v>0.22159999999999999</v>
      </c>
      <c r="AB9" s="9">
        <f>VLOOKUP($A9,Table2[[#All],[Country ]:[Checksumtotal non-res % ]],MATCH("share of health-care",'_non-residential floorarea calc'!$A$3:$T$3,0),FALSE)</f>
        <v>0.22159999999999999</v>
      </c>
      <c r="AC9" s="3">
        <f t="shared" si="3"/>
        <v>0.22159999999999999</v>
      </c>
      <c r="AD9" s="3">
        <f t="shared" si="4"/>
        <v>0.22159999999999999</v>
      </c>
      <c r="AE9" s="3">
        <f t="shared" si="4"/>
        <v>0.22159999999999999</v>
      </c>
      <c r="AF9" s="3">
        <f t="shared" si="4"/>
        <v>0.22159999999999999</v>
      </c>
      <c r="AG9" s="3">
        <f t="shared" si="4"/>
        <v>0.22159999999999999</v>
      </c>
      <c r="AH9" s="3">
        <f t="shared" si="4"/>
        <v>0.22159999999999999</v>
      </c>
      <c r="AI9" s="3">
        <f t="shared" si="4"/>
        <v>0.22159999999999999</v>
      </c>
      <c r="AJ9" s="3">
        <f t="shared" si="4"/>
        <v>0.22159999999999999</v>
      </c>
      <c r="AK9" s="3">
        <f t="shared" si="4"/>
        <v>0.22159999999999999</v>
      </c>
      <c r="AL9" s="3">
        <f t="shared" si="4"/>
        <v>0.22159999999999999</v>
      </c>
      <c r="AM9" s="3">
        <f t="shared" si="4"/>
        <v>0.22159999999999999</v>
      </c>
      <c r="AN9" s="3">
        <f t="shared" si="4"/>
        <v>0.22159999999999999</v>
      </c>
      <c r="AO9" s="3">
        <f t="shared" si="4"/>
        <v>0.22159999999999999</v>
      </c>
      <c r="AP9" s="3">
        <f t="shared" si="4"/>
        <v>0.22159999999999999</v>
      </c>
      <c r="AQ9" s="3">
        <f t="shared" si="4"/>
        <v>0.22159999999999999</v>
      </c>
      <c r="AR9" s="3">
        <f t="shared" si="4"/>
        <v>0.22159999999999999</v>
      </c>
      <c r="AS9" s="3">
        <f t="shared" si="4"/>
        <v>0.22159999999999999</v>
      </c>
      <c r="AT9" s="3">
        <f t="shared" si="4"/>
        <v>0.22159999999999999</v>
      </c>
      <c r="AU9" s="3">
        <f t="shared" si="4"/>
        <v>0.22159999999999999</v>
      </c>
      <c r="AV9" s="3">
        <f t="shared" si="4"/>
        <v>0.22159999999999999</v>
      </c>
      <c r="AW9" s="3">
        <f t="shared" si="4"/>
        <v>0.22159999999999999</v>
      </c>
      <c r="AX9" s="3">
        <f t="shared" si="4"/>
        <v>0.22159999999999999</v>
      </c>
      <c r="AY9" s="3">
        <f t="shared" si="4"/>
        <v>0.22159999999999999</v>
      </c>
      <c r="AZ9" s="3">
        <f t="shared" si="4"/>
        <v>0.22159999999999999</v>
      </c>
      <c r="BA9" s="3">
        <f t="shared" si="4"/>
        <v>0.22159999999999999</v>
      </c>
      <c r="BB9" s="3">
        <f t="shared" si="4"/>
        <v>0.22159999999999999</v>
      </c>
      <c r="BC9" s="3">
        <f t="shared" si="4"/>
        <v>0.22159999999999999</v>
      </c>
      <c r="BD9" s="3">
        <f t="shared" si="4"/>
        <v>0.22159999999999999</v>
      </c>
      <c r="BE9" s="3">
        <f t="shared" si="4"/>
        <v>0.22159999999999999</v>
      </c>
      <c r="BF9" s="3">
        <f t="shared" si="4"/>
        <v>0.22159999999999999</v>
      </c>
      <c r="BG9" s="3">
        <f t="shared" si="4"/>
        <v>0.22159999999999999</v>
      </c>
      <c r="BH9" s="3">
        <f t="shared" si="4"/>
        <v>0.22159999999999999</v>
      </c>
      <c r="BI9" s="3">
        <f t="shared" si="4"/>
        <v>0.22159999999999999</v>
      </c>
      <c r="BJ9" s="3">
        <f t="shared" ref="AD9:BK17" si="5">$AB9</f>
        <v>0.22159999999999999</v>
      </c>
      <c r="BK9" s="3">
        <f t="shared" si="5"/>
        <v>0.22159999999999999</v>
      </c>
    </row>
    <row r="10" spans="1:63" x14ac:dyDescent="0.25">
      <c r="A10" s="2" t="s">
        <v>30</v>
      </c>
      <c r="B10" t="s">
        <v>3</v>
      </c>
      <c r="C10" s="3">
        <f t="shared" si="1"/>
        <v>0.15879934210526314</v>
      </c>
      <c r="D10" s="3">
        <f t="shared" si="1"/>
        <v>0.15879934210526314</v>
      </c>
      <c r="E10" s="3">
        <f t="shared" si="1"/>
        <v>0.15879934210526314</v>
      </c>
      <c r="F10" s="3">
        <f t="shared" si="1"/>
        <v>0.15879934210526314</v>
      </c>
      <c r="G10" s="3">
        <f t="shared" si="1"/>
        <v>0.15879934210526314</v>
      </c>
      <c r="H10" s="3">
        <f t="shared" si="1"/>
        <v>0.15879934210526314</v>
      </c>
      <c r="I10" s="3">
        <f t="shared" si="1"/>
        <v>0.15879934210526314</v>
      </c>
      <c r="J10" s="3">
        <f t="shared" si="1"/>
        <v>0.15879934210526314</v>
      </c>
      <c r="K10" s="3">
        <f t="shared" si="1"/>
        <v>0.15879934210526314</v>
      </c>
      <c r="L10" s="3">
        <f t="shared" si="1"/>
        <v>0.15879934210526314</v>
      </c>
      <c r="M10" s="3">
        <f t="shared" si="1"/>
        <v>0.15879934210526314</v>
      </c>
      <c r="N10" s="3">
        <f t="shared" si="1"/>
        <v>0.15879934210526314</v>
      </c>
      <c r="O10" s="3">
        <f t="shared" si="1"/>
        <v>0.15879934210526314</v>
      </c>
      <c r="P10" s="3">
        <f t="shared" si="1"/>
        <v>0.15879934210526314</v>
      </c>
      <c r="Q10" s="3">
        <f t="shared" si="1"/>
        <v>0.15879934210526314</v>
      </c>
      <c r="R10" s="3">
        <f t="shared" si="1"/>
        <v>0.15879934210526314</v>
      </c>
      <c r="S10" s="3">
        <f t="shared" si="2"/>
        <v>0.15879934210526314</v>
      </c>
      <c r="T10" s="3">
        <f t="shared" si="2"/>
        <v>0.15879934210526314</v>
      </c>
      <c r="U10" s="3">
        <f t="shared" si="2"/>
        <v>0.15879934210526314</v>
      </c>
      <c r="V10" s="3">
        <f t="shared" si="2"/>
        <v>0.15879934210526314</v>
      </c>
      <c r="W10" s="3">
        <f t="shared" si="2"/>
        <v>0.15879934210526314</v>
      </c>
      <c r="X10" s="3">
        <f t="shared" si="2"/>
        <v>0.15879934210526314</v>
      </c>
      <c r="Y10" s="3">
        <f t="shared" si="2"/>
        <v>0.15879934210526314</v>
      </c>
      <c r="Z10" s="3">
        <f t="shared" si="2"/>
        <v>0.15879934210526314</v>
      </c>
      <c r="AA10" s="3">
        <f t="shared" si="2"/>
        <v>0.15879934210526314</v>
      </c>
      <c r="AB10" s="9">
        <f>VLOOKUP($A10,Table2[[#All],[Country ]:[Checksumtotal non-res % ]],MATCH("share of health-care",'_non-residential floorarea calc'!$A$3:$T$3,0),FALSE)</f>
        <v>0.15879934210526314</v>
      </c>
      <c r="AC10" s="3">
        <f t="shared" si="3"/>
        <v>0.15879934210526314</v>
      </c>
      <c r="AD10" s="3">
        <f t="shared" si="5"/>
        <v>0.15879934210526314</v>
      </c>
      <c r="AE10" s="3">
        <f t="shared" si="5"/>
        <v>0.15879934210526314</v>
      </c>
      <c r="AF10" s="3">
        <f t="shared" si="5"/>
        <v>0.15879934210526314</v>
      </c>
      <c r="AG10" s="3">
        <f t="shared" si="5"/>
        <v>0.15879934210526314</v>
      </c>
      <c r="AH10" s="3">
        <f t="shared" si="5"/>
        <v>0.15879934210526314</v>
      </c>
      <c r="AI10" s="3">
        <f t="shared" si="5"/>
        <v>0.15879934210526314</v>
      </c>
      <c r="AJ10" s="3">
        <f t="shared" si="5"/>
        <v>0.15879934210526314</v>
      </c>
      <c r="AK10" s="3">
        <f t="shared" si="5"/>
        <v>0.15879934210526314</v>
      </c>
      <c r="AL10" s="3">
        <f t="shared" si="5"/>
        <v>0.15879934210526314</v>
      </c>
      <c r="AM10" s="3">
        <f t="shared" si="5"/>
        <v>0.15879934210526314</v>
      </c>
      <c r="AN10" s="3">
        <f t="shared" si="5"/>
        <v>0.15879934210526314</v>
      </c>
      <c r="AO10" s="3">
        <f t="shared" si="5"/>
        <v>0.15879934210526314</v>
      </c>
      <c r="AP10" s="3">
        <f t="shared" si="5"/>
        <v>0.15879934210526314</v>
      </c>
      <c r="AQ10" s="3">
        <f t="shared" si="5"/>
        <v>0.15879934210526314</v>
      </c>
      <c r="AR10" s="3">
        <f t="shared" si="5"/>
        <v>0.15879934210526314</v>
      </c>
      <c r="AS10" s="3">
        <f t="shared" si="5"/>
        <v>0.15879934210526314</v>
      </c>
      <c r="AT10" s="3">
        <f t="shared" si="5"/>
        <v>0.15879934210526314</v>
      </c>
      <c r="AU10" s="3">
        <f t="shared" si="5"/>
        <v>0.15879934210526314</v>
      </c>
      <c r="AV10" s="3">
        <f t="shared" si="5"/>
        <v>0.15879934210526314</v>
      </c>
      <c r="AW10" s="3">
        <f t="shared" si="5"/>
        <v>0.15879934210526314</v>
      </c>
      <c r="AX10" s="3">
        <f t="shared" si="5"/>
        <v>0.15879934210526314</v>
      </c>
      <c r="AY10" s="3">
        <f t="shared" si="5"/>
        <v>0.15879934210526314</v>
      </c>
      <c r="AZ10" s="3">
        <f t="shared" si="5"/>
        <v>0.15879934210526314</v>
      </c>
      <c r="BA10" s="3">
        <f t="shared" si="5"/>
        <v>0.15879934210526314</v>
      </c>
      <c r="BB10" s="3">
        <f t="shared" si="5"/>
        <v>0.15879934210526314</v>
      </c>
      <c r="BC10" s="3">
        <f t="shared" si="5"/>
        <v>0.15879934210526314</v>
      </c>
      <c r="BD10" s="3">
        <f t="shared" si="5"/>
        <v>0.15879934210526314</v>
      </c>
      <c r="BE10" s="3">
        <f t="shared" si="5"/>
        <v>0.15879934210526314</v>
      </c>
      <c r="BF10" s="3">
        <f t="shared" si="5"/>
        <v>0.15879934210526314</v>
      </c>
      <c r="BG10" s="3">
        <f t="shared" si="5"/>
        <v>0.15879934210526314</v>
      </c>
      <c r="BH10" s="3">
        <f t="shared" si="5"/>
        <v>0.15879934210526314</v>
      </c>
      <c r="BI10" s="3">
        <f t="shared" si="5"/>
        <v>0.15879934210526314</v>
      </c>
      <c r="BJ10" s="3">
        <f t="shared" si="5"/>
        <v>0.15879934210526314</v>
      </c>
      <c r="BK10" s="3">
        <f t="shared" si="5"/>
        <v>0.15879934210526314</v>
      </c>
    </row>
    <row r="11" spans="1:63" x14ac:dyDescent="0.25">
      <c r="A11" s="2" t="s">
        <v>10</v>
      </c>
      <c r="B11" t="s">
        <v>3</v>
      </c>
      <c r="C11" s="3">
        <f t="shared" si="1"/>
        <v>0.22586770756408903</v>
      </c>
      <c r="D11" s="3">
        <f t="shared" si="1"/>
        <v>0.22586770756408903</v>
      </c>
      <c r="E11" s="3">
        <f t="shared" si="1"/>
        <v>0.22586770756408903</v>
      </c>
      <c r="F11" s="3">
        <f t="shared" si="1"/>
        <v>0.22586770756408903</v>
      </c>
      <c r="G11" s="3">
        <f t="shared" si="1"/>
        <v>0.22586770756408903</v>
      </c>
      <c r="H11" s="3">
        <f t="shared" si="1"/>
        <v>0.22586770756408903</v>
      </c>
      <c r="I11" s="3">
        <f t="shared" si="1"/>
        <v>0.22586770756408903</v>
      </c>
      <c r="J11" s="3">
        <f t="shared" si="1"/>
        <v>0.22586770756408903</v>
      </c>
      <c r="K11" s="3">
        <f t="shared" si="1"/>
        <v>0.22586770756408903</v>
      </c>
      <c r="L11" s="3">
        <f t="shared" si="1"/>
        <v>0.22586770756408903</v>
      </c>
      <c r="M11" s="3">
        <f t="shared" si="1"/>
        <v>0.22586770756408903</v>
      </c>
      <c r="N11" s="3">
        <f t="shared" si="1"/>
        <v>0.22586770756408903</v>
      </c>
      <c r="O11" s="3">
        <f t="shared" si="1"/>
        <v>0.22586770756408903</v>
      </c>
      <c r="P11" s="3">
        <f t="shared" si="1"/>
        <v>0.22586770756408903</v>
      </c>
      <c r="Q11" s="3">
        <f t="shared" si="1"/>
        <v>0.22586770756408903</v>
      </c>
      <c r="R11" s="3">
        <f t="shared" si="1"/>
        <v>0.22586770756408903</v>
      </c>
      <c r="S11" s="3">
        <f t="shared" si="2"/>
        <v>0.22586770756408903</v>
      </c>
      <c r="T11" s="3">
        <f t="shared" si="2"/>
        <v>0.22586770756408903</v>
      </c>
      <c r="U11" s="3">
        <f t="shared" si="2"/>
        <v>0.22586770756408903</v>
      </c>
      <c r="V11" s="3">
        <f t="shared" si="2"/>
        <v>0.22586770756408903</v>
      </c>
      <c r="W11" s="3">
        <f t="shared" si="2"/>
        <v>0.22586770756408903</v>
      </c>
      <c r="X11" s="3">
        <f t="shared" si="2"/>
        <v>0.22586770756408903</v>
      </c>
      <c r="Y11" s="3">
        <f t="shared" si="2"/>
        <v>0.22586770756408903</v>
      </c>
      <c r="Z11" s="3">
        <f t="shared" si="2"/>
        <v>0.22586770756408903</v>
      </c>
      <c r="AA11" s="3">
        <f t="shared" si="2"/>
        <v>0.22586770756408903</v>
      </c>
      <c r="AB11" s="9">
        <f>VLOOKUP($A11,Table2[[#All],[Country ]:[Checksumtotal non-res % ]],MATCH("share of health-care",'_non-residential floorarea calc'!$A$3:$T$3,0),FALSE)</f>
        <v>0.22586770756408903</v>
      </c>
      <c r="AC11" s="3">
        <f t="shared" si="3"/>
        <v>0.22586770756408903</v>
      </c>
      <c r="AD11" s="3">
        <f t="shared" si="5"/>
        <v>0.22586770756408903</v>
      </c>
      <c r="AE11" s="3">
        <f t="shared" si="5"/>
        <v>0.22586770756408903</v>
      </c>
      <c r="AF11" s="3">
        <f t="shared" si="5"/>
        <v>0.22586770756408903</v>
      </c>
      <c r="AG11" s="3">
        <f t="shared" si="5"/>
        <v>0.22586770756408903</v>
      </c>
      <c r="AH11" s="3">
        <f t="shared" si="5"/>
        <v>0.22586770756408903</v>
      </c>
      <c r="AI11" s="3">
        <f t="shared" si="5"/>
        <v>0.22586770756408903</v>
      </c>
      <c r="AJ11" s="3">
        <f t="shared" si="5"/>
        <v>0.22586770756408903</v>
      </c>
      <c r="AK11" s="3">
        <f t="shared" si="5"/>
        <v>0.22586770756408903</v>
      </c>
      <c r="AL11" s="3">
        <f t="shared" si="5"/>
        <v>0.22586770756408903</v>
      </c>
      <c r="AM11" s="3">
        <f t="shared" si="5"/>
        <v>0.22586770756408903</v>
      </c>
      <c r="AN11" s="3">
        <f t="shared" si="5"/>
        <v>0.22586770756408903</v>
      </c>
      <c r="AO11" s="3">
        <f t="shared" si="5"/>
        <v>0.22586770756408903</v>
      </c>
      <c r="AP11" s="3">
        <f t="shared" si="5"/>
        <v>0.22586770756408903</v>
      </c>
      <c r="AQ11" s="3">
        <f t="shared" si="5"/>
        <v>0.22586770756408903</v>
      </c>
      <c r="AR11" s="3">
        <f t="shared" si="5"/>
        <v>0.22586770756408903</v>
      </c>
      <c r="AS11" s="3">
        <f t="shared" si="5"/>
        <v>0.22586770756408903</v>
      </c>
      <c r="AT11" s="3">
        <f t="shared" si="5"/>
        <v>0.22586770756408903</v>
      </c>
      <c r="AU11" s="3">
        <f t="shared" si="5"/>
        <v>0.22586770756408903</v>
      </c>
      <c r="AV11" s="3">
        <f t="shared" si="5"/>
        <v>0.22586770756408903</v>
      </c>
      <c r="AW11" s="3">
        <f t="shared" si="5"/>
        <v>0.22586770756408903</v>
      </c>
      <c r="AX11" s="3">
        <f t="shared" si="5"/>
        <v>0.22586770756408903</v>
      </c>
      <c r="AY11" s="3">
        <f t="shared" si="5"/>
        <v>0.22586770756408903</v>
      </c>
      <c r="AZ11" s="3">
        <f t="shared" si="5"/>
        <v>0.22586770756408903</v>
      </c>
      <c r="BA11" s="3">
        <f t="shared" si="5"/>
        <v>0.22586770756408903</v>
      </c>
      <c r="BB11" s="3">
        <f t="shared" si="5"/>
        <v>0.22586770756408903</v>
      </c>
      <c r="BC11" s="3">
        <f t="shared" si="5"/>
        <v>0.22586770756408903</v>
      </c>
      <c r="BD11" s="3">
        <f t="shared" si="5"/>
        <v>0.22586770756408903</v>
      </c>
      <c r="BE11" s="3">
        <f t="shared" si="5"/>
        <v>0.22586770756408903</v>
      </c>
      <c r="BF11" s="3">
        <f t="shared" si="5"/>
        <v>0.22586770756408903</v>
      </c>
      <c r="BG11" s="3">
        <f t="shared" si="5"/>
        <v>0.22586770756408903</v>
      </c>
      <c r="BH11" s="3">
        <f t="shared" si="5"/>
        <v>0.22586770756408903</v>
      </c>
      <c r="BI11" s="3">
        <f t="shared" si="5"/>
        <v>0.22586770756408903</v>
      </c>
      <c r="BJ11" s="3">
        <f t="shared" si="5"/>
        <v>0.22586770756408903</v>
      </c>
      <c r="BK11" s="3">
        <f t="shared" si="5"/>
        <v>0.22586770756408903</v>
      </c>
    </row>
    <row r="12" spans="1:63" x14ac:dyDescent="0.25">
      <c r="A12" s="2" t="s">
        <v>1</v>
      </c>
      <c r="B12" t="s">
        <v>3</v>
      </c>
      <c r="C12" s="3">
        <f t="shared" si="1"/>
        <v>0.3846632707421751</v>
      </c>
      <c r="D12" s="3">
        <f t="shared" si="1"/>
        <v>0.3846632707421751</v>
      </c>
      <c r="E12" s="3">
        <f t="shared" si="1"/>
        <v>0.3846632707421751</v>
      </c>
      <c r="F12" s="3">
        <f t="shared" si="1"/>
        <v>0.3846632707421751</v>
      </c>
      <c r="G12" s="3">
        <f t="shared" si="1"/>
        <v>0.3846632707421751</v>
      </c>
      <c r="H12" s="3">
        <f t="shared" si="1"/>
        <v>0.3846632707421751</v>
      </c>
      <c r="I12" s="3">
        <f t="shared" si="1"/>
        <v>0.3846632707421751</v>
      </c>
      <c r="J12" s="3">
        <f t="shared" si="1"/>
        <v>0.3846632707421751</v>
      </c>
      <c r="K12" s="3">
        <f t="shared" si="1"/>
        <v>0.3846632707421751</v>
      </c>
      <c r="L12" s="3">
        <f t="shared" si="1"/>
        <v>0.3846632707421751</v>
      </c>
      <c r="M12" s="3">
        <f t="shared" si="1"/>
        <v>0.3846632707421751</v>
      </c>
      <c r="N12" s="3">
        <f t="shared" si="1"/>
        <v>0.3846632707421751</v>
      </c>
      <c r="O12" s="3">
        <f t="shared" si="1"/>
        <v>0.3846632707421751</v>
      </c>
      <c r="P12" s="3">
        <f t="shared" si="1"/>
        <v>0.3846632707421751</v>
      </c>
      <c r="Q12" s="3">
        <f t="shared" si="1"/>
        <v>0.3846632707421751</v>
      </c>
      <c r="R12" s="3">
        <f t="shared" si="1"/>
        <v>0.3846632707421751</v>
      </c>
      <c r="S12" s="3">
        <f t="shared" si="2"/>
        <v>0.3846632707421751</v>
      </c>
      <c r="T12" s="3">
        <f t="shared" si="2"/>
        <v>0.3846632707421751</v>
      </c>
      <c r="U12" s="3">
        <f t="shared" si="2"/>
        <v>0.3846632707421751</v>
      </c>
      <c r="V12" s="3">
        <f t="shared" si="2"/>
        <v>0.3846632707421751</v>
      </c>
      <c r="W12" s="3">
        <f t="shared" si="2"/>
        <v>0.3846632707421751</v>
      </c>
      <c r="X12" s="3">
        <f t="shared" si="2"/>
        <v>0.3846632707421751</v>
      </c>
      <c r="Y12" s="3">
        <f t="shared" si="2"/>
        <v>0.3846632707421751</v>
      </c>
      <c r="Z12" s="3">
        <f t="shared" si="2"/>
        <v>0.3846632707421751</v>
      </c>
      <c r="AA12" s="3">
        <f t="shared" si="2"/>
        <v>0.3846632707421751</v>
      </c>
      <c r="AB12" s="9">
        <f>VLOOKUP($A12,Table2[[#All],[Country ]:[Checksumtotal non-res % ]],MATCH("share of health-care",'_non-residential floorarea calc'!$A$3:$T$3,0),FALSE)</f>
        <v>0.3846632707421751</v>
      </c>
      <c r="AC12" s="3">
        <f t="shared" si="3"/>
        <v>0.3846632707421751</v>
      </c>
      <c r="AD12" s="3">
        <f t="shared" si="5"/>
        <v>0.3846632707421751</v>
      </c>
      <c r="AE12" s="3">
        <f t="shared" si="5"/>
        <v>0.3846632707421751</v>
      </c>
      <c r="AF12" s="3">
        <f t="shared" si="5"/>
        <v>0.3846632707421751</v>
      </c>
      <c r="AG12" s="3">
        <f t="shared" si="5"/>
        <v>0.3846632707421751</v>
      </c>
      <c r="AH12" s="3">
        <f t="shared" si="5"/>
        <v>0.3846632707421751</v>
      </c>
      <c r="AI12" s="3">
        <f t="shared" si="5"/>
        <v>0.3846632707421751</v>
      </c>
      <c r="AJ12" s="3">
        <f t="shared" si="5"/>
        <v>0.3846632707421751</v>
      </c>
      <c r="AK12" s="3">
        <f t="shared" si="5"/>
        <v>0.3846632707421751</v>
      </c>
      <c r="AL12" s="3">
        <f t="shared" si="5"/>
        <v>0.3846632707421751</v>
      </c>
      <c r="AM12" s="3">
        <f t="shared" si="5"/>
        <v>0.3846632707421751</v>
      </c>
      <c r="AN12" s="3">
        <f t="shared" si="5"/>
        <v>0.3846632707421751</v>
      </c>
      <c r="AO12" s="3">
        <f t="shared" si="5"/>
        <v>0.3846632707421751</v>
      </c>
      <c r="AP12" s="3">
        <f t="shared" si="5"/>
        <v>0.3846632707421751</v>
      </c>
      <c r="AQ12" s="3">
        <f t="shared" si="5"/>
        <v>0.3846632707421751</v>
      </c>
      <c r="AR12" s="3">
        <f t="shared" si="5"/>
        <v>0.3846632707421751</v>
      </c>
      <c r="AS12" s="3">
        <f t="shared" si="5"/>
        <v>0.3846632707421751</v>
      </c>
      <c r="AT12" s="3">
        <f t="shared" si="5"/>
        <v>0.3846632707421751</v>
      </c>
      <c r="AU12" s="3">
        <f t="shared" si="5"/>
        <v>0.3846632707421751</v>
      </c>
      <c r="AV12" s="3">
        <f t="shared" si="5"/>
        <v>0.3846632707421751</v>
      </c>
      <c r="AW12" s="3">
        <f t="shared" si="5"/>
        <v>0.3846632707421751</v>
      </c>
      <c r="AX12" s="3">
        <f t="shared" si="5"/>
        <v>0.3846632707421751</v>
      </c>
      <c r="AY12" s="3">
        <f t="shared" si="5"/>
        <v>0.3846632707421751</v>
      </c>
      <c r="AZ12" s="3">
        <f t="shared" si="5"/>
        <v>0.3846632707421751</v>
      </c>
      <c r="BA12" s="3">
        <f t="shared" si="5"/>
        <v>0.3846632707421751</v>
      </c>
      <c r="BB12" s="3">
        <f t="shared" si="5"/>
        <v>0.3846632707421751</v>
      </c>
      <c r="BC12" s="3">
        <f t="shared" si="5"/>
        <v>0.3846632707421751</v>
      </c>
      <c r="BD12" s="3">
        <f t="shared" si="5"/>
        <v>0.3846632707421751</v>
      </c>
      <c r="BE12" s="3">
        <f t="shared" si="5"/>
        <v>0.3846632707421751</v>
      </c>
      <c r="BF12" s="3">
        <f t="shared" si="5"/>
        <v>0.3846632707421751</v>
      </c>
      <c r="BG12" s="3">
        <f t="shared" si="5"/>
        <v>0.3846632707421751</v>
      </c>
      <c r="BH12" s="3">
        <f t="shared" si="5"/>
        <v>0.3846632707421751</v>
      </c>
      <c r="BI12" s="3">
        <f t="shared" si="5"/>
        <v>0.3846632707421751</v>
      </c>
      <c r="BJ12" s="3">
        <f t="shared" si="5"/>
        <v>0.3846632707421751</v>
      </c>
      <c r="BK12" s="3">
        <f t="shared" si="5"/>
        <v>0.3846632707421751</v>
      </c>
    </row>
    <row r="13" spans="1:63" x14ac:dyDescent="0.25">
      <c r="A13" s="2" t="s">
        <v>20</v>
      </c>
      <c r="B13" t="s">
        <v>3</v>
      </c>
      <c r="C13" s="3">
        <f t="shared" si="1"/>
        <v>0.22296286219561964</v>
      </c>
      <c r="D13" s="3">
        <f t="shared" si="1"/>
        <v>0.22296286219561964</v>
      </c>
      <c r="E13" s="3">
        <f t="shared" si="1"/>
        <v>0.22296286219561964</v>
      </c>
      <c r="F13" s="3">
        <f t="shared" si="1"/>
        <v>0.22296286219561964</v>
      </c>
      <c r="G13" s="3">
        <f t="shared" si="1"/>
        <v>0.22296286219561964</v>
      </c>
      <c r="H13" s="3">
        <f t="shared" si="1"/>
        <v>0.22296286219561964</v>
      </c>
      <c r="I13" s="3">
        <f t="shared" si="1"/>
        <v>0.22296286219561964</v>
      </c>
      <c r="J13" s="3">
        <f t="shared" si="1"/>
        <v>0.22296286219561964</v>
      </c>
      <c r="K13" s="3">
        <f t="shared" si="1"/>
        <v>0.22296286219561964</v>
      </c>
      <c r="L13" s="3">
        <f t="shared" si="1"/>
        <v>0.22296286219561964</v>
      </c>
      <c r="M13" s="3">
        <f t="shared" si="1"/>
        <v>0.22296286219561964</v>
      </c>
      <c r="N13" s="3">
        <f t="shared" si="1"/>
        <v>0.22296286219561964</v>
      </c>
      <c r="O13" s="3">
        <f t="shared" si="1"/>
        <v>0.22296286219561964</v>
      </c>
      <c r="P13" s="3">
        <f t="shared" si="1"/>
        <v>0.22296286219561964</v>
      </c>
      <c r="Q13" s="3">
        <f t="shared" si="1"/>
        <v>0.22296286219561964</v>
      </c>
      <c r="R13" s="3">
        <f t="shared" si="1"/>
        <v>0.22296286219561964</v>
      </c>
      <c r="S13" s="3">
        <f t="shared" si="2"/>
        <v>0.22296286219561964</v>
      </c>
      <c r="T13" s="3">
        <f t="shared" si="2"/>
        <v>0.22296286219561964</v>
      </c>
      <c r="U13" s="3">
        <f t="shared" si="2"/>
        <v>0.22296286219561964</v>
      </c>
      <c r="V13" s="3">
        <f t="shared" si="2"/>
        <v>0.22296286219561964</v>
      </c>
      <c r="W13" s="3">
        <f t="shared" si="2"/>
        <v>0.22296286219561964</v>
      </c>
      <c r="X13" s="3">
        <f t="shared" si="2"/>
        <v>0.22296286219561964</v>
      </c>
      <c r="Y13" s="3">
        <f t="shared" si="2"/>
        <v>0.22296286219561964</v>
      </c>
      <c r="Z13" s="3">
        <f t="shared" si="2"/>
        <v>0.22296286219561964</v>
      </c>
      <c r="AA13" s="3">
        <f t="shared" si="2"/>
        <v>0.22296286219561964</v>
      </c>
      <c r="AB13" s="9">
        <f>VLOOKUP($A13,Table2[[#All],[Country ]:[Checksumtotal non-res % ]],MATCH("share of health-care",'_non-residential floorarea calc'!$A$3:$T$3,0),FALSE)</f>
        <v>0.22296286219561964</v>
      </c>
      <c r="AC13" s="3">
        <f t="shared" si="3"/>
        <v>0.22296286219561964</v>
      </c>
      <c r="AD13" s="3">
        <f t="shared" si="5"/>
        <v>0.22296286219561964</v>
      </c>
      <c r="AE13" s="3">
        <f t="shared" si="5"/>
        <v>0.22296286219561964</v>
      </c>
      <c r="AF13" s="3">
        <f t="shared" si="5"/>
        <v>0.22296286219561964</v>
      </c>
      <c r="AG13" s="3">
        <f t="shared" si="5"/>
        <v>0.22296286219561964</v>
      </c>
      <c r="AH13" s="3">
        <f t="shared" si="5"/>
        <v>0.22296286219561964</v>
      </c>
      <c r="AI13" s="3">
        <f t="shared" si="5"/>
        <v>0.22296286219561964</v>
      </c>
      <c r="AJ13" s="3">
        <f t="shared" si="5"/>
        <v>0.22296286219561964</v>
      </c>
      <c r="AK13" s="3">
        <f t="shared" si="5"/>
        <v>0.22296286219561964</v>
      </c>
      <c r="AL13" s="3">
        <f t="shared" si="5"/>
        <v>0.22296286219561964</v>
      </c>
      <c r="AM13" s="3">
        <f t="shared" si="5"/>
        <v>0.22296286219561964</v>
      </c>
      <c r="AN13" s="3">
        <f t="shared" si="5"/>
        <v>0.22296286219561964</v>
      </c>
      <c r="AO13" s="3">
        <f t="shared" si="5"/>
        <v>0.22296286219561964</v>
      </c>
      <c r="AP13" s="3">
        <f t="shared" si="5"/>
        <v>0.22296286219561964</v>
      </c>
      <c r="AQ13" s="3">
        <f t="shared" si="5"/>
        <v>0.22296286219561964</v>
      </c>
      <c r="AR13" s="3">
        <f t="shared" si="5"/>
        <v>0.22296286219561964</v>
      </c>
      <c r="AS13" s="3">
        <f t="shared" si="5"/>
        <v>0.22296286219561964</v>
      </c>
      <c r="AT13" s="3">
        <f t="shared" si="5"/>
        <v>0.22296286219561964</v>
      </c>
      <c r="AU13" s="3">
        <f t="shared" si="5"/>
        <v>0.22296286219561964</v>
      </c>
      <c r="AV13" s="3">
        <f t="shared" si="5"/>
        <v>0.22296286219561964</v>
      </c>
      <c r="AW13" s="3">
        <f t="shared" si="5"/>
        <v>0.22296286219561964</v>
      </c>
      <c r="AX13" s="3">
        <f t="shared" si="5"/>
        <v>0.22296286219561964</v>
      </c>
      <c r="AY13" s="3">
        <f t="shared" si="5"/>
        <v>0.22296286219561964</v>
      </c>
      <c r="AZ13" s="3">
        <f t="shared" si="5"/>
        <v>0.22296286219561964</v>
      </c>
      <c r="BA13" s="3">
        <f t="shared" si="5"/>
        <v>0.22296286219561964</v>
      </c>
      <c r="BB13" s="3">
        <f t="shared" si="5"/>
        <v>0.22296286219561964</v>
      </c>
      <c r="BC13" s="3">
        <f t="shared" si="5"/>
        <v>0.22296286219561964</v>
      </c>
      <c r="BD13" s="3">
        <f t="shared" si="5"/>
        <v>0.22296286219561964</v>
      </c>
      <c r="BE13" s="3">
        <f t="shared" si="5"/>
        <v>0.22296286219561964</v>
      </c>
      <c r="BF13" s="3">
        <f t="shared" si="5"/>
        <v>0.22296286219561964</v>
      </c>
      <c r="BG13" s="3">
        <f t="shared" si="5"/>
        <v>0.22296286219561964</v>
      </c>
      <c r="BH13" s="3">
        <f t="shared" si="5"/>
        <v>0.22296286219561964</v>
      </c>
      <c r="BI13" s="3">
        <f t="shared" si="5"/>
        <v>0.22296286219561964</v>
      </c>
      <c r="BJ13" s="3">
        <f t="shared" si="5"/>
        <v>0.22296286219561964</v>
      </c>
      <c r="BK13" s="3">
        <f t="shared" si="5"/>
        <v>0.22296286219561964</v>
      </c>
    </row>
    <row r="14" spans="1:63" x14ac:dyDescent="0.25">
      <c r="A14" s="2" t="s">
        <v>16</v>
      </c>
      <c r="B14" t="s">
        <v>3</v>
      </c>
      <c r="C14" s="3">
        <f t="shared" si="1"/>
        <v>0.43880699348645869</v>
      </c>
      <c r="D14" s="3">
        <f t="shared" si="1"/>
        <v>0.43880699348645869</v>
      </c>
      <c r="E14" s="3">
        <f t="shared" si="1"/>
        <v>0.43880699348645869</v>
      </c>
      <c r="F14" s="3">
        <f t="shared" si="1"/>
        <v>0.43880699348645869</v>
      </c>
      <c r="G14" s="3">
        <f t="shared" si="1"/>
        <v>0.43880699348645869</v>
      </c>
      <c r="H14" s="3">
        <f t="shared" si="1"/>
        <v>0.43880699348645869</v>
      </c>
      <c r="I14" s="3">
        <f t="shared" si="1"/>
        <v>0.43880699348645869</v>
      </c>
      <c r="J14" s="3">
        <f t="shared" si="1"/>
        <v>0.43880699348645869</v>
      </c>
      <c r="K14" s="3">
        <f t="shared" si="1"/>
        <v>0.43880699348645869</v>
      </c>
      <c r="L14" s="3">
        <f t="shared" si="1"/>
        <v>0.43880699348645869</v>
      </c>
      <c r="M14" s="3">
        <f t="shared" si="1"/>
        <v>0.43880699348645869</v>
      </c>
      <c r="N14" s="3">
        <f t="shared" si="1"/>
        <v>0.43880699348645869</v>
      </c>
      <c r="O14" s="3">
        <f t="shared" si="1"/>
        <v>0.43880699348645869</v>
      </c>
      <c r="P14" s="3">
        <f t="shared" si="1"/>
        <v>0.43880699348645869</v>
      </c>
      <c r="Q14" s="3">
        <f t="shared" si="1"/>
        <v>0.43880699348645869</v>
      </c>
      <c r="R14" s="3">
        <f t="shared" si="1"/>
        <v>0.43880699348645869</v>
      </c>
      <c r="S14" s="3">
        <f t="shared" si="2"/>
        <v>0.43880699348645869</v>
      </c>
      <c r="T14" s="3">
        <f t="shared" si="2"/>
        <v>0.43880699348645869</v>
      </c>
      <c r="U14" s="3">
        <f t="shared" si="2"/>
        <v>0.43880699348645869</v>
      </c>
      <c r="V14" s="3">
        <f t="shared" si="2"/>
        <v>0.43880699348645869</v>
      </c>
      <c r="W14" s="3">
        <f t="shared" si="2"/>
        <v>0.43880699348645869</v>
      </c>
      <c r="X14" s="3">
        <f t="shared" si="2"/>
        <v>0.43880699348645869</v>
      </c>
      <c r="Y14" s="3">
        <f t="shared" si="2"/>
        <v>0.43880699348645869</v>
      </c>
      <c r="Z14" s="3">
        <f t="shared" si="2"/>
        <v>0.43880699348645869</v>
      </c>
      <c r="AA14" s="3">
        <f t="shared" si="2"/>
        <v>0.43880699348645869</v>
      </c>
      <c r="AB14" s="9">
        <f>VLOOKUP($A14,Table2[[#All],[Country ]:[Checksumtotal non-res % ]],MATCH("share of health-care",'_non-residential floorarea calc'!$A$3:$T$3,0),FALSE)</f>
        <v>0.43880699348645869</v>
      </c>
      <c r="AC14" s="3">
        <f t="shared" si="3"/>
        <v>0.43880699348645869</v>
      </c>
      <c r="AD14" s="3">
        <f t="shared" si="5"/>
        <v>0.43880699348645869</v>
      </c>
      <c r="AE14" s="3">
        <f t="shared" si="5"/>
        <v>0.43880699348645869</v>
      </c>
      <c r="AF14" s="3">
        <f t="shared" si="5"/>
        <v>0.43880699348645869</v>
      </c>
      <c r="AG14" s="3">
        <f t="shared" si="5"/>
        <v>0.43880699348645869</v>
      </c>
      <c r="AH14" s="3">
        <f t="shared" si="5"/>
        <v>0.43880699348645869</v>
      </c>
      <c r="AI14" s="3">
        <f t="shared" si="5"/>
        <v>0.43880699348645869</v>
      </c>
      <c r="AJ14" s="3">
        <f t="shared" si="5"/>
        <v>0.43880699348645869</v>
      </c>
      <c r="AK14" s="3">
        <f t="shared" si="5"/>
        <v>0.43880699348645869</v>
      </c>
      <c r="AL14" s="3">
        <f t="shared" si="5"/>
        <v>0.43880699348645869</v>
      </c>
      <c r="AM14" s="3">
        <f t="shared" si="5"/>
        <v>0.43880699348645869</v>
      </c>
      <c r="AN14" s="3">
        <f t="shared" si="5"/>
        <v>0.43880699348645869</v>
      </c>
      <c r="AO14" s="3">
        <f t="shared" si="5"/>
        <v>0.43880699348645869</v>
      </c>
      <c r="AP14" s="3">
        <f t="shared" si="5"/>
        <v>0.43880699348645869</v>
      </c>
      <c r="AQ14" s="3">
        <f t="shared" si="5"/>
        <v>0.43880699348645869</v>
      </c>
      <c r="AR14" s="3">
        <f t="shared" si="5"/>
        <v>0.43880699348645869</v>
      </c>
      <c r="AS14" s="3">
        <f t="shared" si="5"/>
        <v>0.43880699348645869</v>
      </c>
      <c r="AT14" s="3">
        <f t="shared" si="5"/>
        <v>0.43880699348645869</v>
      </c>
      <c r="AU14" s="3">
        <f t="shared" si="5"/>
        <v>0.43880699348645869</v>
      </c>
      <c r="AV14" s="3">
        <f t="shared" si="5"/>
        <v>0.43880699348645869</v>
      </c>
      <c r="AW14" s="3">
        <f t="shared" si="5"/>
        <v>0.43880699348645869</v>
      </c>
      <c r="AX14" s="3">
        <f t="shared" si="5"/>
        <v>0.43880699348645869</v>
      </c>
      <c r="AY14" s="3">
        <f t="shared" si="5"/>
        <v>0.43880699348645869</v>
      </c>
      <c r="AZ14" s="3">
        <f t="shared" si="5"/>
        <v>0.43880699348645869</v>
      </c>
      <c r="BA14" s="3">
        <f t="shared" si="5"/>
        <v>0.43880699348645869</v>
      </c>
      <c r="BB14" s="3">
        <f t="shared" si="5"/>
        <v>0.43880699348645869</v>
      </c>
      <c r="BC14" s="3">
        <f t="shared" si="5"/>
        <v>0.43880699348645869</v>
      </c>
      <c r="BD14" s="3">
        <f t="shared" si="5"/>
        <v>0.43880699348645869</v>
      </c>
      <c r="BE14" s="3">
        <f t="shared" si="5"/>
        <v>0.43880699348645869</v>
      </c>
      <c r="BF14" s="3">
        <f t="shared" si="5"/>
        <v>0.43880699348645869</v>
      </c>
      <c r="BG14" s="3">
        <f t="shared" si="5"/>
        <v>0.43880699348645869</v>
      </c>
      <c r="BH14" s="3">
        <f t="shared" si="5"/>
        <v>0.43880699348645869</v>
      </c>
      <c r="BI14" s="3">
        <f t="shared" si="5"/>
        <v>0.43880699348645869</v>
      </c>
      <c r="BJ14" s="3">
        <f t="shared" si="5"/>
        <v>0.43880699348645869</v>
      </c>
      <c r="BK14" s="3">
        <f t="shared" si="5"/>
        <v>0.43880699348645869</v>
      </c>
    </row>
    <row r="15" spans="1:63" x14ac:dyDescent="0.25">
      <c r="A15" s="2" t="s">
        <v>5</v>
      </c>
      <c r="B15" t="s">
        <v>3</v>
      </c>
      <c r="C15" s="3">
        <f t="shared" si="1"/>
        <v>0.27828411714667634</v>
      </c>
      <c r="D15" s="3">
        <f t="shared" si="1"/>
        <v>0.27828411714667634</v>
      </c>
      <c r="E15" s="3">
        <f t="shared" si="1"/>
        <v>0.27828411714667634</v>
      </c>
      <c r="F15" s="3">
        <f t="shared" si="1"/>
        <v>0.27828411714667634</v>
      </c>
      <c r="G15" s="3">
        <f t="shared" si="1"/>
        <v>0.27828411714667634</v>
      </c>
      <c r="H15" s="3">
        <f t="shared" si="1"/>
        <v>0.27828411714667634</v>
      </c>
      <c r="I15" s="3">
        <f t="shared" si="1"/>
        <v>0.27828411714667634</v>
      </c>
      <c r="J15" s="3">
        <f t="shared" si="1"/>
        <v>0.27828411714667634</v>
      </c>
      <c r="K15" s="3">
        <f t="shared" si="1"/>
        <v>0.27828411714667634</v>
      </c>
      <c r="L15" s="3">
        <f t="shared" si="1"/>
        <v>0.27828411714667634</v>
      </c>
      <c r="M15" s="3">
        <f t="shared" si="1"/>
        <v>0.27828411714667634</v>
      </c>
      <c r="N15" s="3">
        <f t="shared" si="1"/>
        <v>0.27828411714667634</v>
      </c>
      <c r="O15" s="3">
        <f t="shared" si="1"/>
        <v>0.27828411714667634</v>
      </c>
      <c r="P15" s="3">
        <f t="shared" si="1"/>
        <v>0.27828411714667634</v>
      </c>
      <c r="Q15" s="3">
        <f t="shared" si="1"/>
        <v>0.27828411714667634</v>
      </c>
      <c r="R15" s="3">
        <f t="shared" si="1"/>
        <v>0.27828411714667634</v>
      </c>
      <c r="S15" s="3">
        <f t="shared" si="2"/>
        <v>0.27828411714667634</v>
      </c>
      <c r="T15" s="3">
        <f t="shared" si="2"/>
        <v>0.27828411714667634</v>
      </c>
      <c r="U15" s="3">
        <f t="shared" si="2"/>
        <v>0.27828411714667634</v>
      </c>
      <c r="V15" s="3">
        <f t="shared" si="2"/>
        <v>0.27828411714667634</v>
      </c>
      <c r="W15" s="3">
        <f t="shared" si="2"/>
        <v>0.27828411714667634</v>
      </c>
      <c r="X15" s="3">
        <f t="shared" si="2"/>
        <v>0.27828411714667634</v>
      </c>
      <c r="Y15" s="3">
        <f t="shared" si="2"/>
        <v>0.27828411714667634</v>
      </c>
      <c r="Z15" s="3">
        <f t="shared" si="2"/>
        <v>0.27828411714667634</v>
      </c>
      <c r="AA15" s="3">
        <f t="shared" si="2"/>
        <v>0.27828411714667634</v>
      </c>
      <c r="AB15" s="9">
        <f>VLOOKUP($A15,Table2[[#All],[Country ]:[Checksumtotal non-res % ]],MATCH("share of health-care",'_non-residential floorarea calc'!$A$3:$T$3,0),FALSE)</f>
        <v>0.27828411714667634</v>
      </c>
      <c r="AC15" s="3">
        <f t="shared" si="3"/>
        <v>0.27828411714667634</v>
      </c>
      <c r="AD15" s="3">
        <f t="shared" si="5"/>
        <v>0.27828411714667634</v>
      </c>
      <c r="AE15" s="3">
        <f t="shared" si="5"/>
        <v>0.27828411714667634</v>
      </c>
      <c r="AF15" s="3">
        <f t="shared" si="5"/>
        <v>0.27828411714667634</v>
      </c>
      <c r="AG15" s="3">
        <f t="shared" si="5"/>
        <v>0.27828411714667634</v>
      </c>
      <c r="AH15" s="3">
        <f t="shared" si="5"/>
        <v>0.27828411714667634</v>
      </c>
      <c r="AI15" s="3">
        <f t="shared" si="5"/>
        <v>0.27828411714667634</v>
      </c>
      <c r="AJ15" s="3">
        <f t="shared" si="5"/>
        <v>0.27828411714667634</v>
      </c>
      <c r="AK15" s="3">
        <f t="shared" si="5"/>
        <v>0.27828411714667634</v>
      </c>
      <c r="AL15" s="3">
        <f t="shared" si="5"/>
        <v>0.27828411714667634</v>
      </c>
      <c r="AM15" s="3">
        <f t="shared" si="5"/>
        <v>0.27828411714667634</v>
      </c>
      <c r="AN15" s="3">
        <f t="shared" si="5"/>
        <v>0.27828411714667634</v>
      </c>
      <c r="AO15" s="3">
        <f t="shared" si="5"/>
        <v>0.27828411714667634</v>
      </c>
      <c r="AP15" s="3">
        <f t="shared" si="5"/>
        <v>0.27828411714667634</v>
      </c>
      <c r="AQ15" s="3">
        <f t="shared" si="5"/>
        <v>0.27828411714667634</v>
      </c>
      <c r="AR15" s="3">
        <f t="shared" si="5"/>
        <v>0.27828411714667634</v>
      </c>
      <c r="AS15" s="3">
        <f t="shared" si="5"/>
        <v>0.27828411714667634</v>
      </c>
      <c r="AT15" s="3">
        <f t="shared" si="5"/>
        <v>0.27828411714667634</v>
      </c>
      <c r="AU15" s="3">
        <f t="shared" si="5"/>
        <v>0.27828411714667634</v>
      </c>
      <c r="AV15" s="3">
        <f t="shared" si="5"/>
        <v>0.27828411714667634</v>
      </c>
      <c r="AW15" s="3">
        <f t="shared" si="5"/>
        <v>0.27828411714667634</v>
      </c>
      <c r="AX15" s="3">
        <f t="shared" si="5"/>
        <v>0.27828411714667634</v>
      </c>
      <c r="AY15" s="3">
        <f t="shared" si="5"/>
        <v>0.27828411714667634</v>
      </c>
      <c r="AZ15" s="3">
        <f t="shared" si="5"/>
        <v>0.27828411714667634</v>
      </c>
      <c r="BA15" s="3">
        <f t="shared" si="5"/>
        <v>0.27828411714667634</v>
      </c>
      <c r="BB15" s="3">
        <f t="shared" si="5"/>
        <v>0.27828411714667634</v>
      </c>
      <c r="BC15" s="3">
        <f t="shared" si="5"/>
        <v>0.27828411714667634</v>
      </c>
      <c r="BD15" s="3">
        <f t="shared" si="5"/>
        <v>0.27828411714667634</v>
      </c>
      <c r="BE15" s="3">
        <f t="shared" si="5"/>
        <v>0.27828411714667634</v>
      </c>
      <c r="BF15" s="3">
        <f t="shared" si="5"/>
        <v>0.27828411714667634</v>
      </c>
      <c r="BG15" s="3">
        <f t="shared" si="5"/>
        <v>0.27828411714667634</v>
      </c>
      <c r="BH15" s="3">
        <f t="shared" si="5"/>
        <v>0.27828411714667634</v>
      </c>
      <c r="BI15" s="3">
        <f t="shared" si="5"/>
        <v>0.27828411714667634</v>
      </c>
      <c r="BJ15" s="3">
        <f t="shared" si="5"/>
        <v>0.27828411714667634</v>
      </c>
      <c r="BK15" s="3">
        <f t="shared" si="5"/>
        <v>0.27828411714667634</v>
      </c>
    </row>
    <row r="16" spans="1:63" x14ac:dyDescent="0.25">
      <c r="A16" s="2" t="s">
        <v>29</v>
      </c>
      <c r="B16" t="s">
        <v>3</v>
      </c>
      <c r="C16" s="3">
        <f t="shared" si="1"/>
        <v>0.19747146619841965</v>
      </c>
      <c r="D16" s="3">
        <f t="shared" si="1"/>
        <v>0.19747146619841965</v>
      </c>
      <c r="E16" s="3">
        <f t="shared" si="1"/>
        <v>0.19747146619841965</v>
      </c>
      <c r="F16" s="3">
        <f t="shared" si="1"/>
        <v>0.19747146619841965</v>
      </c>
      <c r="G16" s="3">
        <f t="shared" si="1"/>
        <v>0.19747146619841965</v>
      </c>
      <c r="H16" s="3">
        <f t="shared" si="1"/>
        <v>0.19747146619841965</v>
      </c>
      <c r="I16" s="3">
        <f t="shared" si="1"/>
        <v>0.19747146619841965</v>
      </c>
      <c r="J16" s="3">
        <f t="shared" si="1"/>
        <v>0.19747146619841965</v>
      </c>
      <c r="K16" s="3">
        <f t="shared" si="1"/>
        <v>0.19747146619841965</v>
      </c>
      <c r="L16" s="3">
        <f t="shared" si="1"/>
        <v>0.19747146619841965</v>
      </c>
      <c r="M16" s="3">
        <f t="shared" si="1"/>
        <v>0.19747146619841965</v>
      </c>
      <c r="N16" s="3">
        <f t="shared" si="1"/>
        <v>0.19747146619841965</v>
      </c>
      <c r="O16" s="3">
        <f t="shared" si="1"/>
        <v>0.19747146619841965</v>
      </c>
      <c r="P16" s="3">
        <f t="shared" si="1"/>
        <v>0.19747146619841965</v>
      </c>
      <c r="Q16" s="3">
        <f t="shared" si="1"/>
        <v>0.19747146619841965</v>
      </c>
      <c r="R16" s="3">
        <f t="shared" si="1"/>
        <v>0.19747146619841965</v>
      </c>
      <c r="S16" s="3">
        <f t="shared" si="2"/>
        <v>0.19747146619841965</v>
      </c>
      <c r="T16" s="3">
        <f t="shared" si="2"/>
        <v>0.19747146619841965</v>
      </c>
      <c r="U16" s="3">
        <f t="shared" si="2"/>
        <v>0.19747146619841965</v>
      </c>
      <c r="V16" s="3">
        <f t="shared" si="2"/>
        <v>0.19747146619841965</v>
      </c>
      <c r="W16" s="3">
        <f t="shared" si="2"/>
        <v>0.19747146619841965</v>
      </c>
      <c r="X16" s="3">
        <f t="shared" si="2"/>
        <v>0.19747146619841965</v>
      </c>
      <c r="Y16" s="3">
        <f t="shared" si="2"/>
        <v>0.19747146619841965</v>
      </c>
      <c r="Z16" s="3">
        <f t="shared" si="2"/>
        <v>0.19747146619841965</v>
      </c>
      <c r="AA16" s="3">
        <f t="shared" si="2"/>
        <v>0.19747146619841965</v>
      </c>
      <c r="AB16" s="9">
        <f>VLOOKUP($A16,Table2[[#All],[Country ]:[Checksumtotal non-res % ]],MATCH("share of health-care",'_non-residential floorarea calc'!$A$3:$T$3,0),FALSE)</f>
        <v>0.19747146619841965</v>
      </c>
      <c r="AC16" s="3">
        <f t="shared" si="3"/>
        <v>0.19747146619841965</v>
      </c>
      <c r="AD16" s="3">
        <f t="shared" si="5"/>
        <v>0.19747146619841965</v>
      </c>
      <c r="AE16" s="3">
        <f t="shared" si="5"/>
        <v>0.19747146619841965</v>
      </c>
      <c r="AF16" s="3">
        <f t="shared" si="5"/>
        <v>0.19747146619841965</v>
      </c>
      <c r="AG16" s="3">
        <f t="shared" si="5"/>
        <v>0.19747146619841965</v>
      </c>
      <c r="AH16" s="3">
        <f t="shared" si="5"/>
        <v>0.19747146619841965</v>
      </c>
      <c r="AI16" s="3">
        <f t="shared" si="5"/>
        <v>0.19747146619841965</v>
      </c>
      <c r="AJ16" s="3">
        <f t="shared" si="5"/>
        <v>0.19747146619841965</v>
      </c>
      <c r="AK16" s="3">
        <f t="shared" si="5"/>
        <v>0.19747146619841965</v>
      </c>
      <c r="AL16" s="3">
        <f t="shared" si="5"/>
        <v>0.19747146619841965</v>
      </c>
      <c r="AM16" s="3">
        <f t="shared" si="5"/>
        <v>0.19747146619841965</v>
      </c>
      <c r="AN16" s="3">
        <f t="shared" si="5"/>
        <v>0.19747146619841965</v>
      </c>
      <c r="AO16" s="3">
        <f t="shared" si="5"/>
        <v>0.19747146619841965</v>
      </c>
      <c r="AP16" s="3">
        <f t="shared" si="5"/>
        <v>0.19747146619841965</v>
      </c>
      <c r="AQ16" s="3">
        <f t="shared" si="5"/>
        <v>0.19747146619841965</v>
      </c>
      <c r="AR16" s="3">
        <f t="shared" si="5"/>
        <v>0.19747146619841965</v>
      </c>
      <c r="AS16" s="3">
        <f t="shared" si="5"/>
        <v>0.19747146619841965</v>
      </c>
      <c r="AT16" s="3">
        <f t="shared" si="5"/>
        <v>0.19747146619841965</v>
      </c>
      <c r="AU16" s="3">
        <f t="shared" si="5"/>
        <v>0.19747146619841965</v>
      </c>
      <c r="AV16" s="3">
        <f t="shared" si="5"/>
        <v>0.19747146619841965</v>
      </c>
      <c r="AW16" s="3">
        <f t="shared" si="5"/>
        <v>0.19747146619841965</v>
      </c>
      <c r="AX16" s="3">
        <f t="shared" si="5"/>
        <v>0.19747146619841965</v>
      </c>
      <c r="AY16" s="3">
        <f t="shared" si="5"/>
        <v>0.19747146619841965</v>
      </c>
      <c r="AZ16" s="3">
        <f t="shared" si="5"/>
        <v>0.19747146619841965</v>
      </c>
      <c r="BA16" s="3">
        <f t="shared" si="5"/>
        <v>0.19747146619841965</v>
      </c>
      <c r="BB16" s="3">
        <f t="shared" si="5"/>
        <v>0.19747146619841965</v>
      </c>
      <c r="BC16" s="3">
        <f t="shared" si="5"/>
        <v>0.19747146619841965</v>
      </c>
      <c r="BD16" s="3">
        <f t="shared" si="5"/>
        <v>0.19747146619841965</v>
      </c>
      <c r="BE16" s="3">
        <f t="shared" si="5"/>
        <v>0.19747146619841965</v>
      </c>
      <c r="BF16" s="3">
        <f t="shared" si="5"/>
        <v>0.19747146619841965</v>
      </c>
      <c r="BG16" s="3">
        <f t="shared" si="5"/>
        <v>0.19747146619841965</v>
      </c>
      <c r="BH16" s="3">
        <f t="shared" si="5"/>
        <v>0.19747146619841965</v>
      </c>
      <c r="BI16" s="3">
        <f t="shared" si="5"/>
        <v>0.19747146619841965</v>
      </c>
      <c r="BJ16" s="3">
        <f t="shared" si="5"/>
        <v>0.19747146619841965</v>
      </c>
      <c r="BK16" s="3">
        <f t="shared" si="5"/>
        <v>0.19747146619841965</v>
      </c>
    </row>
    <row r="17" spans="1:63" x14ac:dyDescent="0.25">
      <c r="A17" s="2" t="s">
        <v>25</v>
      </c>
      <c r="B17" t="s">
        <v>3</v>
      </c>
      <c r="C17" s="3">
        <f t="shared" si="1"/>
        <v>0.27222924568057311</v>
      </c>
      <c r="D17" s="3">
        <f t="shared" si="1"/>
        <v>0.27222924568057311</v>
      </c>
      <c r="E17" s="3">
        <f t="shared" si="1"/>
        <v>0.27222924568057311</v>
      </c>
      <c r="F17" s="3">
        <f t="shared" si="1"/>
        <v>0.27222924568057311</v>
      </c>
      <c r="G17" s="3">
        <f t="shared" si="1"/>
        <v>0.27222924568057311</v>
      </c>
      <c r="H17" s="3">
        <f t="shared" si="1"/>
        <v>0.27222924568057311</v>
      </c>
      <c r="I17" s="3">
        <f t="shared" si="1"/>
        <v>0.27222924568057311</v>
      </c>
      <c r="J17" s="3">
        <f t="shared" si="1"/>
        <v>0.27222924568057311</v>
      </c>
      <c r="K17" s="3">
        <f t="shared" si="1"/>
        <v>0.27222924568057311</v>
      </c>
      <c r="L17" s="3">
        <f t="shared" si="1"/>
        <v>0.27222924568057311</v>
      </c>
      <c r="M17" s="3">
        <f t="shared" si="1"/>
        <v>0.27222924568057311</v>
      </c>
      <c r="N17" s="3">
        <f t="shared" si="1"/>
        <v>0.27222924568057311</v>
      </c>
      <c r="O17" s="3">
        <f t="shared" si="1"/>
        <v>0.27222924568057311</v>
      </c>
      <c r="P17" s="3">
        <f t="shared" si="1"/>
        <v>0.27222924568057311</v>
      </c>
      <c r="Q17" s="3">
        <f t="shared" si="1"/>
        <v>0.27222924568057311</v>
      </c>
      <c r="R17" s="3">
        <f t="shared" ref="R17:AA30" si="6">$AB17</f>
        <v>0.27222924568057311</v>
      </c>
      <c r="S17" s="3">
        <f t="shared" si="2"/>
        <v>0.27222924568057311</v>
      </c>
      <c r="T17" s="3">
        <f t="shared" si="2"/>
        <v>0.27222924568057311</v>
      </c>
      <c r="U17" s="3">
        <f t="shared" si="2"/>
        <v>0.27222924568057311</v>
      </c>
      <c r="V17" s="3">
        <f t="shared" si="2"/>
        <v>0.27222924568057311</v>
      </c>
      <c r="W17" s="3">
        <f t="shared" si="2"/>
        <v>0.27222924568057311</v>
      </c>
      <c r="X17" s="3">
        <f t="shared" si="2"/>
        <v>0.27222924568057311</v>
      </c>
      <c r="Y17" s="3">
        <f t="shared" si="2"/>
        <v>0.27222924568057311</v>
      </c>
      <c r="Z17" s="3">
        <f t="shared" si="2"/>
        <v>0.27222924568057311</v>
      </c>
      <c r="AA17" s="3">
        <f t="shared" si="2"/>
        <v>0.27222924568057311</v>
      </c>
      <c r="AB17" s="9">
        <f>VLOOKUP($A17,Table2[[#All],[Country ]:[Checksumtotal non-res % ]],MATCH("share of health-care",'_non-residential floorarea calc'!$A$3:$T$3,0),FALSE)</f>
        <v>0.27222924568057311</v>
      </c>
      <c r="AC17" s="3">
        <f t="shared" si="3"/>
        <v>0.27222924568057311</v>
      </c>
      <c r="AD17" s="3">
        <f t="shared" si="5"/>
        <v>0.27222924568057311</v>
      </c>
      <c r="AE17" s="3">
        <f t="shared" si="5"/>
        <v>0.27222924568057311</v>
      </c>
      <c r="AF17" s="3">
        <f t="shared" si="5"/>
        <v>0.27222924568057311</v>
      </c>
      <c r="AG17" s="3">
        <f t="shared" si="5"/>
        <v>0.27222924568057311</v>
      </c>
      <c r="AH17" s="3">
        <f t="shared" si="5"/>
        <v>0.27222924568057311</v>
      </c>
      <c r="AI17" s="3">
        <f t="shared" si="5"/>
        <v>0.27222924568057311</v>
      </c>
      <c r="AJ17" s="3">
        <f t="shared" si="5"/>
        <v>0.27222924568057311</v>
      </c>
      <c r="AK17" s="3">
        <f t="shared" si="5"/>
        <v>0.27222924568057311</v>
      </c>
      <c r="AL17" s="3">
        <f t="shared" si="5"/>
        <v>0.27222924568057311</v>
      </c>
      <c r="AM17" s="3">
        <f t="shared" si="5"/>
        <v>0.27222924568057311</v>
      </c>
      <c r="AN17" s="3">
        <f t="shared" si="5"/>
        <v>0.27222924568057311</v>
      </c>
      <c r="AO17" s="3">
        <f t="shared" si="5"/>
        <v>0.27222924568057311</v>
      </c>
      <c r="AP17" s="3">
        <f t="shared" si="5"/>
        <v>0.27222924568057311</v>
      </c>
      <c r="AQ17" s="3">
        <f t="shared" si="5"/>
        <v>0.27222924568057311</v>
      </c>
      <c r="AR17" s="3">
        <f t="shared" si="5"/>
        <v>0.27222924568057311</v>
      </c>
      <c r="AS17" s="3">
        <f t="shared" ref="AD17:BK24" si="7">$AB17</f>
        <v>0.27222924568057311</v>
      </c>
      <c r="AT17" s="3">
        <f t="shared" si="7"/>
        <v>0.27222924568057311</v>
      </c>
      <c r="AU17" s="3">
        <f t="shared" si="7"/>
        <v>0.27222924568057311</v>
      </c>
      <c r="AV17" s="3">
        <f t="shared" si="7"/>
        <v>0.27222924568057311</v>
      </c>
      <c r="AW17" s="3">
        <f t="shared" si="7"/>
        <v>0.27222924568057311</v>
      </c>
      <c r="AX17" s="3">
        <f t="shared" si="7"/>
        <v>0.27222924568057311</v>
      </c>
      <c r="AY17" s="3">
        <f t="shared" si="7"/>
        <v>0.27222924568057311</v>
      </c>
      <c r="AZ17" s="3">
        <f t="shared" si="7"/>
        <v>0.27222924568057311</v>
      </c>
      <c r="BA17" s="3">
        <f t="shared" si="7"/>
        <v>0.27222924568057311</v>
      </c>
      <c r="BB17" s="3">
        <f t="shared" si="7"/>
        <v>0.27222924568057311</v>
      </c>
      <c r="BC17" s="3">
        <f t="shared" si="7"/>
        <v>0.27222924568057311</v>
      </c>
      <c r="BD17" s="3">
        <f t="shared" si="7"/>
        <v>0.27222924568057311</v>
      </c>
      <c r="BE17" s="3">
        <f t="shared" si="7"/>
        <v>0.27222924568057311</v>
      </c>
      <c r="BF17" s="3">
        <f t="shared" si="7"/>
        <v>0.27222924568057311</v>
      </c>
      <c r="BG17" s="3">
        <f t="shared" si="7"/>
        <v>0.27222924568057311</v>
      </c>
      <c r="BH17" s="3">
        <f t="shared" si="7"/>
        <v>0.27222924568057311</v>
      </c>
      <c r="BI17" s="3">
        <f t="shared" si="7"/>
        <v>0.27222924568057311</v>
      </c>
      <c r="BJ17" s="3">
        <f t="shared" si="7"/>
        <v>0.27222924568057311</v>
      </c>
      <c r="BK17" s="3">
        <f t="shared" si="7"/>
        <v>0.27222924568057311</v>
      </c>
    </row>
    <row r="18" spans="1:63" x14ac:dyDescent="0.25">
      <c r="A18" s="2" t="s">
        <v>22</v>
      </c>
      <c r="B18" t="s">
        <v>3</v>
      </c>
      <c r="C18" s="3">
        <f t="shared" ref="C18:Q30" si="8">$AB18</f>
        <v>0.25390098246965903</v>
      </c>
      <c r="D18" s="3">
        <f t="shared" si="8"/>
        <v>0.25390098246965903</v>
      </c>
      <c r="E18" s="3">
        <f t="shared" si="8"/>
        <v>0.25390098246965903</v>
      </c>
      <c r="F18" s="3">
        <f t="shared" si="8"/>
        <v>0.25390098246965903</v>
      </c>
      <c r="G18" s="3">
        <f t="shared" si="8"/>
        <v>0.25390098246965903</v>
      </c>
      <c r="H18" s="3">
        <f t="shared" si="8"/>
        <v>0.25390098246965903</v>
      </c>
      <c r="I18" s="3">
        <f t="shared" si="8"/>
        <v>0.25390098246965903</v>
      </c>
      <c r="J18" s="3">
        <f t="shared" si="8"/>
        <v>0.25390098246965903</v>
      </c>
      <c r="K18" s="3">
        <f t="shared" si="8"/>
        <v>0.25390098246965903</v>
      </c>
      <c r="L18" s="3">
        <f t="shared" si="8"/>
        <v>0.25390098246965903</v>
      </c>
      <c r="M18" s="3">
        <f t="shared" si="8"/>
        <v>0.25390098246965903</v>
      </c>
      <c r="N18" s="3">
        <f t="shared" si="8"/>
        <v>0.25390098246965903</v>
      </c>
      <c r="O18" s="3">
        <f t="shared" si="8"/>
        <v>0.25390098246965903</v>
      </c>
      <c r="P18" s="3">
        <f t="shared" si="8"/>
        <v>0.25390098246965903</v>
      </c>
      <c r="Q18" s="3">
        <f t="shared" si="8"/>
        <v>0.25390098246965903</v>
      </c>
      <c r="R18" s="3">
        <f t="shared" si="6"/>
        <v>0.25390098246965903</v>
      </c>
      <c r="S18" s="3">
        <f t="shared" si="6"/>
        <v>0.25390098246965903</v>
      </c>
      <c r="T18" s="3">
        <f t="shared" si="6"/>
        <v>0.25390098246965903</v>
      </c>
      <c r="U18" s="3">
        <f t="shared" si="6"/>
        <v>0.25390098246965903</v>
      </c>
      <c r="V18" s="3">
        <f t="shared" si="6"/>
        <v>0.25390098246965903</v>
      </c>
      <c r="W18" s="3">
        <f t="shared" si="6"/>
        <v>0.25390098246965903</v>
      </c>
      <c r="X18" s="3">
        <f t="shared" si="6"/>
        <v>0.25390098246965903</v>
      </c>
      <c r="Y18" s="3">
        <f t="shared" si="6"/>
        <v>0.25390098246965903</v>
      </c>
      <c r="Z18" s="3">
        <f t="shared" si="6"/>
        <v>0.25390098246965903</v>
      </c>
      <c r="AA18" s="3">
        <f t="shared" si="6"/>
        <v>0.25390098246965903</v>
      </c>
      <c r="AB18" s="9">
        <f>VLOOKUP($A18,Table2[[#All],[Country ]:[Checksumtotal non-res % ]],MATCH("share of health-care",'_non-residential floorarea calc'!$A$3:$T$3,0),FALSE)</f>
        <v>0.25390098246965903</v>
      </c>
      <c r="AC18" s="3">
        <f t="shared" si="3"/>
        <v>0.25390098246965903</v>
      </c>
      <c r="AD18" s="3">
        <f t="shared" si="7"/>
        <v>0.25390098246965903</v>
      </c>
      <c r="AE18" s="3">
        <f t="shared" si="7"/>
        <v>0.25390098246965903</v>
      </c>
      <c r="AF18" s="3">
        <f t="shared" si="7"/>
        <v>0.25390098246965903</v>
      </c>
      <c r="AG18" s="3">
        <f t="shared" si="7"/>
        <v>0.25390098246965903</v>
      </c>
      <c r="AH18" s="3">
        <f t="shared" si="7"/>
        <v>0.25390098246965903</v>
      </c>
      <c r="AI18" s="3">
        <f t="shared" si="7"/>
        <v>0.25390098246965903</v>
      </c>
      <c r="AJ18" s="3">
        <f t="shared" si="7"/>
        <v>0.25390098246965903</v>
      </c>
      <c r="AK18" s="3">
        <f t="shared" si="7"/>
        <v>0.25390098246965903</v>
      </c>
      <c r="AL18" s="3">
        <f t="shared" si="7"/>
        <v>0.25390098246965903</v>
      </c>
      <c r="AM18" s="3">
        <f t="shared" si="7"/>
        <v>0.25390098246965903</v>
      </c>
      <c r="AN18" s="3">
        <f t="shared" si="7"/>
        <v>0.25390098246965903</v>
      </c>
      <c r="AO18" s="3">
        <f t="shared" si="7"/>
        <v>0.25390098246965903</v>
      </c>
      <c r="AP18" s="3">
        <f t="shared" si="7"/>
        <v>0.25390098246965903</v>
      </c>
      <c r="AQ18" s="3">
        <f t="shared" si="7"/>
        <v>0.25390098246965903</v>
      </c>
      <c r="AR18" s="3">
        <f t="shared" si="7"/>
        <v>0.25390098246965903</v>
      </c>
      <c r="AS18" s="3">
        <f t="shared" si="7"/>
        <v>0.25390098246965903</v>
      </c>
      <c r="AT18" s="3">
        <f t="shared" si="7"/>
        <v>0.25390098246965903</v>
      </c>
      <c r="AU18" s="3">
        <f t="shared" si="7"/>
        <v>0.25390098246965903</v>
      </c>
      <c r="AV18" s="3">
        <f t="shared" si="7"/>
        <v>0.25390098246965903</v>
      </c>
      <c r="AW18" s="3">
        <f t="shared" si="7"/>
        <v>0.25390098246965903</v>
      </c>
      <c r="AX18" s="3">
        <f t="shared" si="7"/>
        <v>0.25390098246965903</v>
      </c>
      <c r="AY18" s="3">
        <f t="shared" si="7"/>
        <v>0.25390098246965903</v>
      </c>
      <c r="AZ18" s="3">
        <f t="shared" si="7"/>
        <v>0.25390098246965903</v>
      </c>
      <c r="BA18" s="3">
        <f t="shared" si="7"/>
        <v>0.25390098246965903</v>
      </c>
      <c r="BB18" s="3">
        <f t="shared" si="7"/>
        <v>0.25390098246965903</v>
      </c>
      <c r="BC18" s="3">
        <f t="shared" si="7"/>
        <v>0.25390098246965903</v>
      </c>
      <c r="BD18" s="3">
        <f t="shared" si="7"/>
        <v>0.25390098246965903</v>
      </c>
      <c r="BE18" s="3">
        <f t="shared" si="7"/>
        <v>0.25390098246965903</v>
      </c>
      <c r="BF18" s="3">
        <f t="shared" si="7"/>
        <v>0.25390098246965903</v>
      </c>
      <c r="BG18" s="3">
        <f t="shared" si="7"/>
        <v>0.25390098246965903</v>
      </c>
      <c r="BH18" s="3">
        <f t="shared" si="7"/>
        <v>0.25390098246965903</v>
      </c>
      <c r="BI18" s="3">
        <f t="shared" si="7"/>
        <v>0.25390098246965903</v>
      </c>
      <c r="BJ18" s="3">
        <f t="shared" si="7"/>
        <v>0.25390098246965903</v>
      </c>
      <c r="BK18" s="3">
        <f t="shared" si="7"/>
        <v>0.25390098246965903</v>
      </c>
    </row>
    <row r="19" spans="1:63" x14ac:dyDescent="0.25">
      <c r="A19" s="2" t="s">
        <v>7</v>
      </c>
      <c r="B19" t="s">
        <v>3</v>
      </c>
      <c r="C19" s="3">
        <f t="shared" si="8"/>
        <v>0.40631578947368419</v>
      </c>
      <c r="D19" s="3">
        <f t="shared" si="8"/>
        <v>0.40631578947368419</v>
      </c>
      <c r="E19" s="3">
        <f t="shared" si="8"/>
        <v>0.40631578947368419</v>
      </c>
      <c r="F19" s="3">
        <f t="shared" si="8"/>
        <v>0.40631578947368419</v>
      </c>
      <c r="G19" s="3">
        <f t="shared" si="8"/>
        <v>0.40631578947368419</v>
      </c>
      <c r="H19" s="3">
        <f t="shared" si="8"/>
        <v>0.40631578947368419</v>
      </c>
      <c r="I19" s="3">
        <f t="shared" si="8"/>
        <v>0.40631578947368419</v>
      </c>
      <c r="J19" s="3">
        <f t="shared" si="8"/>
        <v>0.40631578947368419</v>
      </c>
      <c r="K19" s="3">
        <f t="shared" si="8"/>
        <v>0.40631578947368419</v>
      </c>
      <c r="L19" s="3">
        <f t="shared" si="8"/>
        <v>0.40631578947368419</v>
      </c>
      <c r="M19" s="3">
        <f t="shared" si="8"/>
        <v>0.40631578947368419</v>
      </c>
      <c r="N19" s="3">
        <f t="shared" si="8"/>
        <v>0.40631578947368419</v>
      </c>
      <c r="O19" s="3">
        <f t="shared" si="8"/>
        <v>0.40631578947368419</v>
      </c>
      <c r="P19" s="3">
        <f t="shared" si="8"/>
        <v>0.40631578947368419</v>
      </c>
      <c r="Q19" s="3">
        <f t="shared" si="8"/>
        <v>0.40631578947368419</v>
      </c>
      <c r="R19" s="3">
        <f t="shared" si="6"/>
        <v>0.40631578947368419</v>
      </c>
      <c r="S19" s="3">
        <f t="shared" si="6"/>
        <v>0.40631578947368419</v>
      </c>
      <c r="T19" s="3">
        <f t="shared" si="6"/>
        <v>0.40631578947368419</v>
      </c>
      <c r="U19" s="3">
        <f t="shared" si="6"/>
        <v>0.40631578947368419</v>
      </c>
      <c r="V19" s="3">
        <f t="shared" si="6"/>
        <v>0.40631578947368419</v>
      </c>
      <c r="W19" s="3">
        <f t="shared" si="6"/>
        <v>0.40631578947368419</v>
      </c>
      <c r="X19" s="3">
        <f t="shared" si="6"/>
        <v>0.40631578947368419</v>
      </c>
      <c r="Y19" s="3">
        <f t="shared" si="6"/>
        <v>0.40631578947368419</v>
      </c>
      <c r="Z19" s="3">
        <f t="shared" si="6"/>
        <v>0.40631578947368419</v>
      </c>
      <c r="AA19" s="3">
        <f t="shared" si="6"/>
        <v>0.40631578947368419</v>
      </c>
      <c r="AB19" s="9">
        <f>VLOOKUP($A19,Table2[[#All],[Country ]:[Checksumtotal non-res % ]],MATCH("share of health-care",'_non-residential floorarea calc'!$A$3:$T$3,0),FALSE)</f>
        <v>0.40631578947368419</v>
      </c>
      <c r="AC19" s="3">
        <f t="shared" si="3"/>
        <v>0.40631578947368419</v>
      </c>
      <c r="AD19" s="3">
        <f t="shared" si="7"/>
        <v>0.40631578947368419</v>
      </c>
      <c r="AE19" s="3">
        <f t="shared" si="7"/>
        <v>0.40631578947368419</v>
      </c>
      <c r="AF19" s="3">
        <f t="shared" si="7"/>
        <v>0.40631578947368419</v>
      </c>
      <c r="AG19" s="3">
        <f t="shared" si="7"/>
        <v>0.40631578947368419</v>
      </c>
      <c r="AH19" s="3">
        <f t="shared" si="7"/>
        <v>0.40631578947368419</v>
      </c>
      <c r="AI19" s="3">
        <f t="shared" si="7"/>
        <v>0.40631578947368419</v>
      </c>
      <c r="AJ19" s="3">
        <f t="shared" si="7"/>
        <v>0.40631578947368419</v>
      </c>
      <c r="AK19" s="3">
        <f t="shared" si="7"/>
        <v>0.40631578947368419</v>
      </c>
      <c r="AL19" s="3">
        <f t="shared" si="7"/>
        <v>0.40631578947368419</v>
      </c>
      <c r="AM19" s="3">
        <f t="shared" si="7"/>
        <v>0.40631578947368419</v>
      </c>
      <c r="AN19" s="3">
        <f t="shared" si="7"/>
        <v>0.40631578947368419</v>
      </c>
      <c r="AO19" s="3">
        <f t="shared" si="7"/>
        <v>0.40631578947368419</v>
      </c>
      <c r="AP19" s="3">
        <f t="shared" si="7"/>
        <v>0.40631578947368419</v>
      </c>
      <c r="AQ19" s="3">
        <f t="shared" si="7"/>
        <v>0.40631578947368419</v>
      </c>
      <c r="AR19" s="3">
        <f t="shared" si="7"/>
        <v>0.40631578947368419</v>
      </c>
      <c r="AS19" s="3">
        <f t="shared" si="7"/>
        <v>0.40631578947368419</v>
      </c>
      <c r="AT19" s="3">
        <f t="shared" si="7"/>
        <v>0.40631578947368419</v>
      </c>
      <c r="AU19" s="3">
        <f t="shared" si="7"/>
        <v>0.40631578947368419</v>
      </c>
      <c r="AV19" s="3">
        <f t="shared" si="7"/>
        <v>0.40631578947368419</v>
      </c>
      <c r="AW19" s="3">
        <f t="shared" si="7"/>
        <v>0.40631578947368419</v>
      </c>
      <c r="AX19" s="3">
        <f t="shared" si="7"/>
        <v>0.40631578947368419</v>
      </c>
      <c r="AY19" s="3">
        <f t="shared" si="7"/>
        <v>0.40631578947368419</v>
      </c>
      <c r="AZ19" s="3">
        <f t="shared" si="7"/>
        <v>0.40631578947368419</v>
      </c>
      <c r="BA19" s="3">
        <f t="shared" si="7"/>
        <v>0.40631578947368419</v>
      </c>
      <c r="BB19" s="3">
        <f t="shared" si="7"/>
        <v>0.40631578947368419</v>
      </c>
      <c r="BC19" s="3">
        <f t="shared" si="7"/>
        <v>0.40631578947368419</v>
      </c>
      <c r="BD19" s="3">
        <f t="shared" si="7"/>
        <v>0.40631578947368419</v>
      </c>
      <c r="BE19" s="3">
        <f t="shared" si="7"/>
        <v>0.40631578947368419</v>
      </c>
      <c r="BF19" s="3">
        <f t="shared" si="7"/>
        <v>0.40631578947368419</v>
      </c>
      <c r="BG19" s="3">
        <f t="shared" si="7"/>
        <v>0.40631578947368419</v>
      </c>
      <c r="BH19" s="3">
        <f t="shared" si="7"/>
        <v>0.40631578947368419</v>
      </c>
      <c r="BI19" s="3">
        <f t="shared" si="7"/>
        <v>0.40631578947368419</v>
      </c>
      <c r="BJ19" s="3">
        <f t="shared" si="7"/>
        <v>0.40631578947368419</v>
      </c>
      <c r="BK19" s="3">
        <f t="shared" si="7"/>
        <v>0.40631578947368419</v>
      </c>
    </row>
    <row r="20" spans="1:63" x14ac:dyDescent="0.25">
      <c r="A20" s="2" t="s">
        <v>26</v>
      </c>
      <c r="B20" t="s">
        <v>3</v>
      </c>
      <c r="C20" s="3">
        <f t="shared" si="8"/>
        <v>0.31428571428571422</v>
      </c>
      <c r="D20" s="3">
        <f t="shared" si="8"/>
        <v>0.31428571428571422</v>
      </c>
      <c r="E20" s="3">
        <f t="shared" si="8"/>
        <v>0.31428571428571422</v>
      </c>
      <c r="F20" s="3">
        <f t="shared" si="8"/>
        <v>0.31428571428571422</v>
      </c>
      <c r="G20" s="3">
        <f t="shared" si="8"/>
        <v>0.31428571428571422</v>
      </c>
      <c r="H20" s="3">
        <f t="shared" si="8"/>
        <v>0.31428571428571422</v>
      </c>
      <c r="I20" s="3">
        <f t="shared" si="8"/>
        <v>0.31428571428571422</v>
      </c>
      <c r="J20" s="3">
        <f t="shared" si="8"/>
        <v>0.31428571428571422</v>
      </c>
      <c r="K20" s="3">
        <f t="shared" si="8"/>
        <v>0.31428571428571422</v>
      </c>
      <c r="L20" s="3">
        <f t="shared" si="8"/>
        <v>0.31428571428571422</v>
      </c>
      <c r="M20" s="3">
        <f t="shared" si="8"/>
        <v>0.31428571428571422</v>
      </c>
      <c r="N20" s="3">
        <f t="shared" si="8"/>
        <v>0.31428571428571422</v>
      </c>
      <c r="O20" s="3">
        <f t="shared" si="8"/>
        <v>0.31428571428571422</v>
      </c>
      <c r="P20" s="3">
        <f t="shared" si="8"/>
        <v>0.31428571428571422</v>
      </c>
      <c r="Q20" s="3">
        <f t="shared" si="8"/>
        <v>0.31428571428571422</v>
      </c>
      <c r="R20" s="3">
        <f t="shared" si="6"/>
        <v>0.31428571428571422</v>
      </c>
      <c r="S20" s="3">
        <f t="shared" si="6"/>
        <v>0.31428571428571422</v>
      </c>
      <c r="T20" s="3">
        <f t="shared" si="6"/>
        <v>0.31428571428571422</v>
      </c>
      <c r="U20" s="3">
        <f t="shared" si="6"/>
        <v>0.31428571428571422</v>
      </c>
      <c r="V20" s="3">
        <f t="shared" si="6"/>
        <v>0.31428571428571422</v>
      </c>
      <c r="W20" s="3">
        <f t="shared" si="6"/>
        <v>0.31428571428571422</v>
      </c>
      <c r="X20" s="3">
        <f t="shared" si="6"/>
        <v>0.31428571428571422</v>
      </c>
      <c r="Y20" s="3">
        <f t="shared" si="6"/>
        <v>0.31428571428571422</v>
      </c>
      <c r="Z20" s="3">
        <f t="shared" si="6"/>
        <v>0.31428571428571422</v>
      </c>
      <c r="AA20" s="3">
        <f t="shared" si="6"/>
        <v>0.31428571428571422</v>
      </c>
      <c r="AB20" s="9">
        <f>VLOOKUP($A20,Table2[[#All],[Country ]:[Checksumtotal non-res % ]],MATCH("share of health-care",'_non-residential floorarea calc'!$A$3:$T$3,0),FALSE)</f>
        <v>0.31428571428571422</v>
      </c>
      <c r="AC20" s="3">
        <f t="shared" si="3"/>
        <v>0.31428571428571422</v>
      </c>
      <c r="AD20" s="3">
        <f t="shared" si="7"/>
        <v>0.31428571428571422</v>
      </c>
      <c r="AE20" s="3">
        <f t="shared" si="7"/>
        <v>0.31428571428571422</v>
      </c>
      <c r="AF20" s="3">
        <f t="shared" si="7"/>
        <v>0.31428571428571422</v>
      </c>
      <c r="AG20" s="3">
        <f t="shared" si="7"/>
        <v>0.31428571428571422</v>
      </c>
      <c r="AH20" s="3">
        <f t="shared" si="7"/>
        <v>0.31428571428571422</v>
      </c>
      <c r="AI20" s="3">
        <f t="shared" si="7"/>
        <v>0.31428571428571422</v>
      </c>
      <c r="AJ20" s="3">
        <f t="shared" si="7"/>
        <v>0.31428571428571422</v>
      </c>
      <c r="AK20" s="3">
        <f t="shared" si="7"/>
        <v>0.31428571428571422</v>
      </c>
      <c r="AL20" s="3">
        <f t="shared" si="7"/>
        <v>0.31428571428571422</v>
      </c>
      <c r="AM20" s="3">
        <f t="shared" si="7"/>
        <v>0.31428571428571422</v>
      </c>
      <c r="AN20" s="3">
        <f t="shared" si="7"/>
        <v>0.31428571428571422</v>
      </c>
      <c r="AO20" s="3">
        <f t="shared" si="7"/>
        <v>0.31428571428571422</v>
      </c>
      <c r="AP20" s="3">
        <f t="shared" si="7"/>
        <v>0.31428571428571422</v>
      </c>
      <c r="AQ20" s="3">
        <f t="shared" si="7"/>
        <v>0.31428571428571422</v>
      </c>
      <c r="AR20" s="3">
        <f t="shared" si="7"/>
        <v>0.31428571428571422</v>
      </c>
      <c r="AS20" s="3">
        <f t="shared" si="7"/>
        <v>0.31428571428571422</v>
      </c>
      <c r="AT20" s="3">
        <f t="shared" si="7"/>
        <v>0.31428571428571422</v>
      </c>
      <c r="AU20" s="3">
        <f t="shared" si="7"/>
        <v>0.31428571428571422</v>
      </c>
      <c r="AV20" s="3">
        <f t="shared" si="7"/>
        <v>0.31428571428571422</v>
      </c>
      <c r="AW20" s="3">
        <f t="shared" si="7"/>
        <v>0.31428571428571422</v>
      </c>
      <c r="AX20" s="3">
        <f t="shared" si="7"/>
        <v>0.31428571428571422</v>
      </c>
      <c r="AY20" s="3">
        <f t="shared" si="7"/>
        <v>0.31428571428571422</v>
      </c>
      <c r="AZ20" s="3">
        <f t="shared" si="7"/>
        <v>0.31428571428571422</v>
      </c>
      <c r="BA20" s="3">
        <f t="shared" si="7"/>
        <v>0.31428571428571422</v>
      </c>
      <c r="BB20" s="3">
        <f t="shared" si="7"/>
        <v>0.31428571428571422</v>
      </c>
      <c r="BC20" s="3">
        <f t="shared" si="7"/>
        <v>0.31428571428571422</v>
      </c>
      <c r="BD20" s="3">
        <f t="shared" si="7"/>
        <v>0.31428571428571422</v>
      </c>
      <c r="BE20" s="3">
        <f t="shared" si="7"/>
        <v>0.31428571428571422</v>
      </c>
      <c r="BF20" s="3">
        <f t="shared" si="7"/>
        <v>0.31428571428571422</v>
      </c>
      <c r="BG20" s="3">
        <f t="shared" si="7"/>
        <v>0.31428571428571422</v>
      </c>
      <c r="BH20" s="3">
        <f t="shared" si="7"/>
        <v>0.31428571428571422</v>
      </c>
      <c r="BI20" s="3">
        <f t="shared" si="7"/>
        <v>0.31428571428571422</v>
      </c>
      <c r="BJ20" s="3">
        <f t="shared" si="7"/>
        <v>0.31428571428571422</v>
      </c>
      <c r="BK20" s="3">
        <f t="shared" si="7"/>
        <v>0.31428571428571422</v>
      </c>
    </row>
    <row r="21" spans="1:63" x14ac:dyDescent="0.25">
      <c r="A21" s="2" t="s">
        <v>6</v>
      </c>
      <c r="B21" t="s">
        <v>3</v>
      </c>
      <c r="C21" s="3">
        <f t="shared" si="8"/>
        <v>0.15012926482904271</v>
      </c>
      <c r="D21" s="3">
        <f t="shared" si="8"/>
        <v>0.15012926482904271</v>
      </c>
      <c r="E21" s="3">
        <f t="shared" si="8"/>
        <v>0.15012926482904271</v>
      </c>
      <c r="F21" s="3">
        <f t="shared" si="8"/>
        <v>0.15012926482904271</v>
      </c>
      <c r="G21" s="3">
        <f t="shared" si="8"/>
        <v>0.15012926482904271</v>
      </c>
      <c r="H21" s="3">
        <f t="shared" si="8"/>
        <v>0.15012926482904271</v>
      </c>
      <c r="I21" s="3">
        <f t="shared" si="8"/>
        <v>0.15012926482904271</v>
      </c>
      <c r="J21" s="3">
        <f t="shared" si="8"/>
        <v>0.15012926482904271</v>
      </c>
      <c r="K21" s="3">
        <f t="shared" si="8"/>
        <v>0.15012926482904271</v>
      </c>
      <c r="L21" s="3">
        <f t="shared" si="8"/>
        <v>0.15012926482904271</v>
      </c>
      <c r="M21" s="3">
        <f t="shared" si="8"/>
        <v>0.15012926482904271</v>
      </c>
      <c r="N21" s="3">
        <f t="shared" si="8"/>
        <v>0.15012926482904271</v>
      </c>
      <c r="O21" s="3">
        <f t="shared" si="8"/>
        <v>0.15012926482904271</v>
      </c>
      <c r="P21" s="3">
        <f t="shared" si="8"/>
        <v>0.15012926482904271</v>
      </c>
      <c r="Q21" s="3">
        <f t="shared" si="8"/>
        <v>0.15012926482904271</v>
      </c>
      <c r="R21" s="3">
        <f t="shared" si="6"/>
        <v>0.15012926482904271</v>
      </c>
      <c r="S21" s="3">
        <f t="shared" si="6"/>
        <v>0.15012926482904271</v>
      </c>
      <c r="T21" s="3">
        <f t="shared" si="6"/>
        <v>0.15012926482904271</v>
      </c>
      <c r="U21" s="3">
        <f t="shared" si="6"/>
        <v>0.15012926482904271</v>
      </c>
      <c r="V21" s="3">
        <f t="shared" si="6"/>
        <v>0.15012926482904271</v>
      </c>
      <c r="W21" s="3">
        <f t="shared" si="6"/>
        <v>0.15012926482904271</v>
      </c>
      <c r="X21" s="3">
        <f t="shared" si="6"/>
        <v>0.15012926482904271</v>
      </c>
      <c r="Y21" s="3">
        <f t="shared" si="6"/>
        <v>0.15012926482904271</v>
      </c>
      <c r="Z21" s="3">
        <f t="shared" si="6"/>
        <v>0.15012926482904271</v>
      </c>
      <c r="AA21" s="3">
        <f t="shared" si="6"/>
        <v>0.15012926482904271</v>
      </c>
      <c r="AB21" s="9">
        <f>VLOOKUP($A21,Table2[[#All],[Country ]:[Checksumtotal non-res % ]],MATCH("share of health-care",'_non-residential floorarea calc'!$A$3:$T$3,0),FALSE)</f>
        <v>0.15012926482904271</v>
      </c>
      <c r="AC21" s="3">
        <f t="shared" si="3"/>
        <v>0.15012926482904271</v>
      </c>
      <c r="AD21" s="3">
        <f t="shared" si="7"/>
        <v>0.15012926482904271</v>
      </c>
      <c r="AE21" s="3">
        <f t="shared" si="7"/>
        <v>0.15012926482904271</v>
      </c>
      <c r="AF21" s="3">
        <f t="shared" si="7"/>
        <v>0.15012926482904271</v>
      </c>
      <c r="AG21" s="3">
        <f t="shared" si="7"/>
        <v>0.15012926482904271</v>
      </c>
      <c r="AH21" s="3">
        <f t="shared" si="7"/>
        <v>0.15012926482904271</v>
      </c>
      <c r="AI21" s="3">
        <f t="shared" si="7"/>
        <v>0.15012926482904271</v>
      </c>
      <c r="AJ21" s="3">
        <f t="shared" si="7"/>
        <v>0.15012926482904271</v>
      </c>
      <c r="AK21" s="3">
        <f t="shared" si="7"/>
        <v>0.15012926482904271</v>
      </c>
      <c r="AL21" s="3">
        <f t="shared" si="7"/>
        <v>0.15012926482904271</v>
      </c>
      <c r="AM21" s="3">
        <f t="shared" si="7"/>
        <v>0.15012926482904271</v>
      </c>
      <c r="AN21" s="3">
        <f t="shared" si="7"/>
        <v>0.15012926482904271</v>
      </c>
      <c r="AO21" s="3">
        <f t="shared" si="7"/>
        <v>0.15012926482904271</v>
      </c>
      <c r="AP21" s="3">
        <f t="shared" si="7"/>
        <v>0.15012926482904271</v>
      </c>
      <c r="AQ21" s="3">
        <f t="shared" si="7"/>
        <v>0.15012926482904271</v>
      </c>
      <c r="AR21" s="3">
        <f t="shared" si="7"/>
        <v>0.15012926482904271</v>
      </c>
      <c r="AS21" s="3">
        <f t="shared" si="7"/>
        <v>0.15012926482904271</v>
      </c>
      <c r="AT21" s="3">
        <f t="shared" si="7"/>
        <v>0.15012926482904271</v>
      </c>
      <c r="AU21" s="3">
        <f t="shared" si="7"/>
        <v>0.15012926482904271</v>
      </c>
      <c r="AV21" s="3">
        <f t="shared" si="7"/>
        <v>0.15012926482904271</v>
      </c>
      <c r="AW21" s="3">
        <f t="shared" si="7"/>
        <v>0.15012926482904271</v>
      </c>
      <c r="AX21" s="3">
        <f t="shared" si="7"/>
        <v>0.15012926482904271</v>
      </c>
      <c r="AY21" s="3">
        <f t="shared" si="7"/>
        <v>0.15012926482904271</v>
      </c>
      <c r="AZ21" s="3">
        <f t="shared" si="7"/>
        <v>0.15012926482904271</v>
      </c>
      <c r="BA21" s="3">
        <f t="shared" si="7"/>
        <v>0.15012926482904271</v>
      </c>
      <c r="BB21" s="3">
        <f t="shared" si="7"/>
        <v>0.15012926482904271</v>
      </c>
      <c r="BC21" s="3">
        <f t="shared" si="7"/>
        <v>0.15012926482904271</v>
      </c>
      <c r="BD21" s="3">
        <f t="shared" si="7"/>
        <v>0.15012926482904271</v>
      </c>
      <c r="BE21" s="3">
        <f t="shared" si="7"/>
        <v>0.15012926482904271</v>
      </c>
      <c r="BF21" s="3">
        <f t="shared" si="7"/>
        <v>0.15012926482904271</v>
      </c>
      <c r="BG21" s="3">
        <f t="shared" si="7"/>
        <v>0.15012926482904271</v>
      </c>
      <c r="BH21" s="3">
        <f t="shared" si="7"/>
        <v>0.15012926482904271</v>
      </c>
      <c r="BI21" s="3">
        <f t="shared" si="7"/>
        <v>0.15012926482904271</v>
      </c>
      <c r="BJ21" s="3">
        <f t="shared" si="7"/>
        <v>0.15012926482904271</v>
      </c>
      <c r="BK21" s="3">
        <f t="shared" si="7"/>
        <v>0.15012926482904271</v>
      </c>
    </row>
    <row r="22" spans="1:63" x14ac:dyDescent="0.25">
      <c r="A22" s="2" t="s">
        <v>12</v>
      </c>
      <c r="B22" t="s">
        <v>3</v>
      </c>
      <c r="C22" s="3">
        <f t="shared" si="8"/>
        <v>0.27928794803945151</v>
      </c>
      <c r="D22" s="3">
        <f t="shared" si="8"/>
        <v>0.27928794803945151</v>
      </c>
      <c r="E22" s="3">
        <f t="shared" si="8"/>
        <v>0.27928794803945151</v>
      </c>
      <c r="F22" s="3">
        <f t="shared" si="8"/>
        <v>0.27928794803945151</v>
      </c>
      <c r="G22" s="3">
        <f t="shared" si="8"/>
        <v>0.27928794803945151</v>
      </c>
      <c r="H22" s="3">
        <f t="shared" si="8"/>
        <v>0.27928794803945151</v>
      </c>
      <c r="I22" s="3">
        <f t="shared" si="8"/>
        <v>0.27928794803945151</v>
      </c>
      <c r="J22" s="3">
        <f t="shared" si="8"/>
        <v>0.27928794803945151</v>
      </c>
      <c r="K22" s="3">
        <f t="shared" si="8"/>
        <v>0.27928794803945151</v>
      </c>
      <c r="L22" s="3">
        <f t="shared" si="8"/>
        <v>0.27928794803945151</v>
      </c>
      <c r="M22" s="3">
        <f t="shared" si="8"/>
        <v>0.27928794803945151</v>
      </c>
      <c r="N22" s="3">
        <f t="shared" si="8"/>
        <v>0.27928794803945151</v>
      </c>
      <c r="O22" s="3">
        <f t="shared" si="8"/>
        <v>0.27928794803945151</v>
      </c>
      <c r="P22" s="3">
        <f t="shared" si="8"/>
        <v>0.27928794803945151</v>
      </c>
      <c r="Q22" s="3">
        <f t="shared" si="8"/>
        <v>0.27928794803945151</v>
      </c>
      <c r="R22" s="3">
        <f t="shared" si="6"/>
        <v>0.27928794803945151</v>
      </c>
      <c r="S22" s="3">
        <f t="shared" si="6"/>
        <v>0.27928794803945151</v>
      </c>
      <c r="T22" s="3">
        <f t="shared" si="6"/>
        <v>0.27928794803945151</v>
      </c>
      <c r="U22" s="3">
        <f t="shared" si="6"/>
        <v>0.27928794803945151</v>
      </c>
      <c r="V22" s="3">
        <f t="shared" si="6"/>
        <v>0.27928794803945151</v>
      </c>
      <c r="W22" s="3">
        <f t="shared" si="6"/>
        <v>0.27928794803945151</v>
      </c>
      <c r="X22" s="3">
        <f t="shared" si="6"/>
        <v>0.27928794803945151</v>
      </c>
      <c r="Y22" s="3">
        <f t="shared" si="6"/>
        <v>0.27928794803945151</v>
      </c>
      <c r="Z22" s="3">
        <f t="shared" si="6"/>
        <v>0.27928794803945151</v>
      </c>
      <c r="AA22" s="3">
        <f t="shared" si="6"/>
        <v>0.27928794803945151</v>
      </c>
      <c r="AB22" s="9">
        <f>VLOOKUP($A22,Table2[[#All],[Country ]:[Checksumtotal non-res % ]],MATCH("share of health-care",'_non-residential floorarea calc'!$A$3:$T$3,0),FALSE)</f>
        <v>0.27928794803945151</v>
      </c>
      <c r="AC22" s="3">
        <f t="shared" si="3"/>
        <v>0.27928794803945151</v>
      </c>
      <c r="AD22" s="3">
        <f t="shared" si="7"/>
        <v>0.27928794803945151</v>
      </c>
      <c r="AE22" s="3">
        <f t="shared" si="7"/>
        <v>0.27928794803945151</v>
      </c>
      <c r="AF22" s="3">
        <f t="shared" si="7"/>
        <v>0.27928794803945151</v>
      </c>
      <c r="AG22" s="3">
        <f t="shared" si="7"/>
        <v>0.27928794803945151</v>
      </c>
      <c r="AH22" s="3">
        <f t="shared" si="7"/>
        <v>0.27928794803945151</v>
      </c>
      <c r="AI22" s="3">
        <f t="shared" si="7"/>
        <v>0.27928794803945151</v>
      </c>
      <c r="AJ22" s="3">
        <f t="shared" si="7"/>
        <v>0.27928794803945151</v>
      </c>
      <c r="AK22" s="3">
        <f t="shared" si="7"/>
        <v>0.27928794803945151</v>
      </c>
      <c r="AL22" s="3">
        <f t="shared" si="7"/>
        <v>0.27928794803945151</v>
      </c>
      <c r="AM22" s="3">
        <f t="shared" si="7"/>
        <v>0.27928794803945151</v>
      </c>
      <c r="AN22" s="3">
        <f t="shared" si="7"/>
        <v>0.27928794803945151</v>
      </c>
      <c r="AO22" s="3">
        <f t="shared" si="7"/>
        <v>0.27928794803945151</v>
      </c>
      <c r="AP22" s="3">
        <f t="shared" si="7"/>
        <v>0.27928794803945151</v>
      </c>
      <c r="AQ22" s="3">
        <f t="shared" si="7"/>
        <v>0.27928794803945151</v>
      </c>
      <c r="AR22" s="3">
        <f t="shared" si="7"/>
        <v>0.27928794803945151</v>
      </c>
      <c r="AS22" s="3">
        <f t="shared" si="7"/>
        <v>0.27928794803945151</v>
      </c>
      <c r="AT22" s="3">
        <f t="shared" si="7"/>
        <v>0.27928794803945151</v>
      </c>
      <c r="AU22" s="3">
        <f t="shared" si="7"/>
        <v>0.27928794803945151</v>
      </c>
      <c r="AV22" s="3">
        <f t="shared" si="7"/>
        <v>0.27928794803945151</v>
      </c>
      <c r="AW22" s="3">
        <f t="shared" si="7"/>
        <v>0.27928794803945151</v>
      </c>
      <c r="AX22" s="3">
        <f t="shared" si="7"/>
        <v>0.27928794803945151</v>
      </c>
      <c r="AY22" s="3">
        <f t="shared" si="7"/>
        <v>0.27928794803945151</v>
      </c>
      <c r="AZ22" s="3">
        <f t="shared" si="7"/>
        <v>0.27928794803945151</v>
      </c>
      <c r="BA22" s="3">
        <f t="shared" si="7"/>
        <v>0.27928794803945151</v>
      </c>
      <c r="BB22" s="3">
        <f t="shared" si="7"/>
        <v>0.27928794803945151</v>
      </c>
      <c r="BC22" s="3">
        <f t="shared" si="7"/>
        <v>0.27928794803945151</v>
      </c>
      <c r="BD22" s="3">
        <f t="shared" si="7"/>
        <v>0.27928794803945151</v>
      </c>
      <c r="BE22" s="3">
        <f t="shared" si="7"/>
        <v>0.27928794803945151</v>
      </c>
      <c r="BF22" s="3">
        <f t="shared" si="7"/>
        <v>0.27928794803945151</v>
      </c>
      <c r="BG22" s="3">
        <f t="shared" si="7"/>
        <v>0.27928794803945151</v>
      </c>
      <c r="BH22" s="3">
        <f t="shared" si="7"/>
        <v>0.27928794803945151</v>
      </c>
      <c r="BI22" s="3">
        <f t="shared" si="7"/>
        <v>0.27928794803945151</v>
      </c>
      <c r="BJ22" s="3">
        <f t="shared" si="7"/>
        <v>0.27928794803945151</v>
      </c>
      <c r="BK22" s="3">
        <f t="shared" si="7"/>
        <v>0.27928794803945151</v>
      </c>
    </row>
    <row r="23" spans="1:63" x14ac:dyDescent="0.25">
      <c r="A23" s="2" t="s">
        <v>14</v>
      </c>
      <c r="B23" t="s">
        <v>3</v>
      </c>
      <c r="C23" s="3">
        <f t="shared" si="8"/>
        <v>0.26600938068344981</v>
      </c>
      <c r="D23" s="3">
        <f t="shared" si="8"/>
        <v>0.26600938068344981</v>
      </c>
      <c r="E23" s="3">
        <f t="shared" si="8"/>
        <v>0.26600938068344981</v>
      </c>
      <c r="F23" s="3">
        <f t="shared" si="8"/>
        <v>0.26600938068344981</v>
      </c>
      <c r="G23" s="3">
        <f t="shared" si="8"/>
        <v>0.26600938068344981</v>
      </c>
      <c r="H23" s="3">
        <f t="shared" si="8"/>
        <v>0.26600938068344981</v>
      </c>
      <c r="I23" s="3">
        <f t="shared" si="8"/>
        <v>0.26600938068344981</v>
      </c>
      <c r="J23" s="3">
        <f t="shared" si="8"/>
        <v>0.26600938068344981</v>
      </c>
      <c r="K23" s="3">
        <f t="shared" si="8"/>
        <v>0.26600938068344981</v>
      </c>
      <c r="L23" s="3">
        <f t="shared" si="8"/>
        <v>0.26600938068344981</v>
      </c>
      <c r="M23" s="3">
        <f t="shared" si="8"/>
        <v>0.26600938068344981</v>
      </c>
      <c r="N23" s="3">
        <f t="shared" si="8"/>
        <v>0.26600938068344981</v>
      </c>
      <c r="O23" s="3">
        <f t="shared" si="8"/>
        <v>0.26600938068344981</v>
      </c>
      <c r="P23" s="3">
        <f t="shared" si="8"/>
        <v>0.26600938068344981</v>
      </c>
      <c r="Q23" s="3">
        <f t="shared" si="8"/>
        <v>0.26600938068344981</v>
      </c>
      <c r="R23" s="3">
        <f t="shared" si="6"/>
        <v>0.26600938068344981</v>
      </c>
      <c r="S23" s="3">
        <f t="shared" si="6"/>
        <v>0.26600938068344981</v>
      </c>
      <c r="T23" s="3">
        <f t="shared" si="6"/>
        <v>0.26600938068344981</v>
      </c>
      <c r="U23" s="3">
        <f t="shared" si="6"/>
        <v>0.26600938068344981</v>
      </c>
      <c r="V23" s="3">
        <f t="shared" si="6"/>
        <v>0.26600938068344981</v>
      </c>
      <c r="W23" s="3">
        <f t="shared" si="6"/>
        <v>0.26600938068344981</v>
      </c>
      <c r="X23" s="3">
        <f t="shared" si="6"/>
        <v>0.26600938068344981</v>
      </c>
      <c r="Y23" s="3">
        <f t="shared" si="6"/>
        <v>0.26600938068344981</v>
      </c>
      <c r="Z23" s="3">
        <f t="shared" si="6"/>
        <v>0.26600938068344981</v>
      </c>
      <c r="AA23" s="3">
        <f t="shared" si="6"/>
        <v>0.26600938068344981</v>
      </c>
      <c r="AB23" s="9">
        <f>VLOOKUP($A23,Table2[[#All],[Country ]:[Checksumtotal non-res % ]],MATCH("share of health-care",'_non-residential floorarea calc'!$A$3:$T$3,0),FALSE)</f>
        <v>0.26600938068344981</v>
      </c>
      <c r="AC23" s="3">
        <f t="shared" si="3"/>
        <v>0.26600938068344981</v>
      </c>
      <c r="AD23" s="3">
        <f t="shared" si="7"/>
        <v>0.26600938068344981</v>
      </c>
      <c r="AE23" s="3">
        <f t="shared" si="7"/>
        <v>0.26600938068344981</v>
      </c>
      <c r="AF23" s="3">
        <f t="shared" si="7"/>
        <v>0.26600938068344981</v>
      </c>
      <c r="AG23" s="3">
        <f t="shared" si="7"/>
        <v>0.26600938068344981</v>
      </c>
      <c r="AH23" s="3">
        <f t="shared" si="7"/>
        <v>0.26600938068344981</v>
      </c>
      <c r="AI23" s="3">
        <f t="shared" si="7"/>
        <v>0.26600938068344981</v>
      </c>
      <c r="AJ23" s="3">
        <f t="shared" si="7"/>
        <v>0.26600938068344981</v>
      </c>
      <c r="AK23" s="3">
        <f t="shared" si="7"/>
        <v>0.26600938068344981</v>
      </c>
      <c r="AL23" s="3">
        <f t="shared" si="7"/>
        <v>0.26600938068344981</v>
      </c>
      <c r="AM23" s="3">
        <f t="shared" si="7"/>
        <v>0.26600938068344981</v>
      </c>
      <c r="AN23" s="3">
        <f t="shared" si="7"/>
        <v>0.26600938068344981</v>
      </c>
      <c r="AO23" s="3">
        <f t="shared" si="7"/>
        <v>0.26600938068344981</v>
      </c>
      <c r="AP23" s="3">
        <f t="shared" si="7"/>
        <v>0.26600938068344981</v>
      </c>
      <c r="AQ23" s="3">
        <f t="shared" si="7"/>
        <v>0.26600938068344981</v>
      </c>
      <c r="AR23" s="3">
        <f t="shared" si="7"/>
        <v>0.26600938068344981</v>
      </c>
      <c r="AS23" s="3">
        <f t="shared" si="7"/>
        <v>0.26600938068344981</v>
      </c>
      <c r="AT23" s="3">
        <f t="shared" si="7"/>
        <v>0.26600938068344981</v>
      </c>
      <c r="AU23" s="3">
        <f t="shared" si="7"/>
        <v>0.26600938068344981</v>
      </c>
      <c r="AV23" s="3">
        <f t="shared" si="7"/>
        <v>0.26600938068344981</v>
      </c>
      <c r="AW23" s="3">
        <f t="shared" si="7"/>
        <v>0.26600938068344981</v>
      </c>
      <c r="AX23" s="3">
        <f t="shared" si="7"/>
        <v>0.26600938068344981</v>
      </c>
      <c r="AY23" s="3">
        <f t="shared" si="7"/>
        <v>0.26600938068344981</v>
      </c>
      <c r="AZ23" s="3">
        <f t="shared" si="7"/>
        <v>0.26600938068344981</v>
      </c>
      <c r="BA23" s="3">
        <f t="shared" si="7"/>
        <v>0.26600938068344981</v>
      </c>
      <c r="BB23" s="3">
        <f t="shared" si="7"/>
        <v>0.26600938068344981</v>
      </c>
      <c r="BC23" s="3">
        <f t="shared" si="7"/>
        <v>0.26600938068344981</v>
      </c>
      <c r="BD23" s="3">
        <f t="shared" si="7"/>
        <v>0.26600938068344981</v>
      </c>
      <c r="BE23" s="3">
        <f t="shared" si="7"/>
        <v>0.26600938068344981</v>
      </c>
      <c r="BF23" s="3">
        <f t="shared" si="7"/>
        <v>0.26600938068344981</v>
      </c>
      <c r="BG23" s="3">
        <f t="shared" si="7"/>
        <v>0.26600938068344981</v>
      </c>
      <c r="BH23" s="3">
        <f t="shared" si="7"/>
        <v>0.26600938068344981</v>
      </c>
      <c r="BI23" s="3">
        <f t="shared" si="7"/>
        <v>0.26600938068344981</v>
      </c>
      <c r="BJ23" s="3">
        <f t="shared" si="7"/>
        <v>0.26600938068344981</v>
      </c>
      <c r="BK23" s="3">
        <f t="shared" si="7"/>
        <v>0.26600938068344981</v>
      </c>
    </row>
    <row r="24" spans="1:63" x14ac:dyDescent="0.25">
      <c r="A24" s="2" t="s">
        <v>13</v>
      </c>
      <c r="B24" t="s">
        <v>3</v>
      </c>
      <c r="C24" s="3">
        <f t="shared" si="8"/>
        <v>8.6080000000000004E-2</v>
      </c>
      <c r="D24" s="3">
        <f t="shared" si="8"/>
        <v>8.6080000000000004E-2</v>
      </c>
      <c r="E24" s="3">
        <f t="shared" si="8"/>
        <v>8.6080000000000004E-2</v>
      </c>
      <c r="F24" s="3">
        <f t="shared" si="8"/>
        <v>8.6080000000000004E-2</v>
      </c>
      <c r="G24" s="3">
        <f t="shared" si="8"/>
        <v>8.6080000000000004E-2</v>
      </c>
      <c r="H24" s="3">
        <f t="shared" si="8"/>
        <v>8.6080000000000004E-2</v>
      </c>
      <c r="I24" s="3">
        <f t="shared" si="8"/>
        <v>8.6080000000000004E-2</v>
      </c>
      <c r="J24" s="3">
        <f t="shared" si="8"/>
        <v>8.6080000000000004E-2</v>
      </c>
      <c r="K24" s="3">
        <f t="shared" si="8"/>
        <v>8.6080000000000004E-2</v>
      </c>
      <c r="L24" s="3">
        <f t="shared" si="8"/>
        <v>8.6080000000000004E-2</v>
      </c>
      <c r="M24" s="3">
        <f t="shared" si="8"/>
        <v>8.6080000000000004E-2</v>
      </c>
      <c r="N24" s="3">
        <f t="shared" si="8"/>
        <v>8.6080000000000004E-2</v>
      </c>
      <c r="O24" s="3">
        <f t="shared" si="8"/>
        <v>8.6080000000000004E-2</v>
      </c>
      <c r="P24" s="3">
        <f t="shared" si="8"/>
        <v>8.6080000000000004E-2</v>
      </c>
      <c r="Q24" s="3">
        <f t="shared" si="8"/>
        <v>8.6080000000000004E-2</v>
      </c>
      <c r="R24" s="3">
        <f t="shared" si="6"/>
        <v>8.6080000000000004E-2</v>
      </c>
      <c r="S24" s="3">
        <f t="shared" si="6"/>
        <v>8.6080000000000004E-2</v>
      </c>
      <c r="T24" s="3">
        <f t="shared" si="6"/>
        <v>8.6080000000000004E-2</v>
      </c>
      <c r="U24" s="3">
        <f t="shared" si="6"/>
        <v>8.6080000000000004E-2</v>
      </c>
      <c r="V24" s="3">
        <f t="shared" si="6"/>
        <v>8.6080000000000004E-2</v>
      </c>
      <c r="W24" s="3">
        <f t="shared" si="6"/>
        <v>8.6080000000000004E-2</v>
      </c>
      <c r="X24" s="3">
        <f t="shared" si="6"/>
        <v>8.6080000000000004E-2</v>
      </c>
      <c r="Y24" s="3">
        <f t="shared" si="6"/>
        <v>8.6080000000000004E-2</v>
      </c>
      <c r="Z24" s="3">
        <f t="shared" si="6"/>
        <v>8.6080000000000004E-2</v>
      </c>
      <c r="AA24" s="3">
        <f t="shared" si="6"/>
        <v>8.6080000000000004E-2</v>
      </c>
      <c r="AB24" s="9">
        <f>VLOOKUP($A24,Table2[[#All],[Country ]:[Checksumtotal non-res % ]],MATCH("share of health-care",'_non-residential floorarea calc'!$A$3:$T$3,0),FALSE)</f>
        <v>8.6080000000000004E-2</v>
      </c>
      <c r="AC24" s="3">
        <f t="shared" si="3"/>
        <v>8.6080000000000004E-2</v>
      </c>
      <c r="AD24" s="3">
        <f t="shared" si="7"/>
        <v>8.6080000000000004E-2</v>
      </c>
      <c r="AE24" s="3">
        <f t="shared" si="7"/>
        <v>8.6080000000000004E-2</v>
      </c>
      <c r="AF24" s="3">
        <f t="shared" si="7"/>
        <v>8.6080000000000004E-2</v>
      </c>
      <c r="AG24" s="3">
        <f t="shared" si="7"/>
        <v>8.6080000000000004E-2</v>
      </c>
      <c r="AH24" s="3">
        <f t="shared" si="7"/>
        <v>8.6080000000000004E-2</v>
      </c>
      <c r="AI24" s="3">
        <f t="shared" si="7"/>
        <v>8.6080000000000004E-2</v>
      </c>
      <c r="AJ24" s="3">
        <f t="shared" si="7"/>
        <v>8.6080000000000004E-2</v>
      </c>
      <c r="AK24" s="3">
        <f t="shared" si="7"/>
        <v>8.6080000000000004E-2</v>
      </c>
      <c r="AL24" s="3">
        <f t="shared" si="7"/>
        <v>8.6080000000000004E-2</v>
      </c>
      <c r="AM24" s="3">
        <f t="shared" si="7"/>
        <v>8.6080000000000004E-2</v>
      </c>
      <c r="AN24" s="3">
        <f t="shared" si="7"/>
        <v>8.6080000000000004E-2</v>
      </c>
      <c r="AO24" s="3">
        <f t="shared" si="7"/>
        <v>8.6080000000000004E-2</v>
      </c>
      <c r="AP24" s="3">
        <f t="shared" si="7"/>
        <v>8.6080000000000004E-2</v>
      </c>
      <c r="AQ24" s="3">
        <f t="shared" si="7"/>
        <v>8.6080000000000004E-2</v>
      </c>
      <c r="AR24" s="3">
        <f t="shared" si="7"/>
        <v>8.6080000000000004E-2</v>
      </c>
      <c r="AS24" s="3">
        <f t="shared" si="7"/>
        <v>8.6080000000000004E-2</v>
      </c>
      <c r="AT24" s="3">
        <f t="shared" si="7"/>
        <v>8.6080000000000004E-2</v>
      </c>
      <c r="AU24" s="3">
        <f t="shared" si="7"/>
        <v>8.6080000000000004E-2</v>
      </c>
      <c r="AV24" s="3">
        <f t="shared" si="7"/>
        <v>8.6080000000000004E-2</v>
      </c>
      <c r="AW24" s="3">
        <f t="shared" si="7"/>
        <v>8.6080000000000004E-2</v>
      </c>
      <c r="AX24" s="3">
        <f t="shared" si="7"/>
        <v>8.6080000000000004E-2</v>
      </c>
      <c r="AY24" s="3">
        <f t="shared" si="7"/>
        <v>8.6080000000000004E-2</v>
      </c>
      <c r="AZ24" s="3">
        <f t="shared" si="7"/>
        <v>8.6080000000000004E-2</v>
      </c>
      <c r="BA24" s="3">
        <f t="shared" si="7"/>
        <v>8.6080000000000004E-2</v>
      </c>
      <c r="BB24" s="3">
        <f t="shared" si="7"/>
        <v>8.6080000000000004E-2</v>
      </c>
      <c r="BC24" s="3">
        <f t="shared" si="7"/>
        <v>8.6080000000000004E-2</v>
      </c>
      <c r="BD24" s="3">
        <f t="shared" si="7"/>
        <v>8.6080000000000004E-2</v>
      </c>
      <c r="BE24" s="3">
        <f t="shared" si="7"/>
        <v>8.6080000000000004E-2</v>
      </c>
      <c r="BF24" s="3">
        <f t="shared" si="7"/>
        <v>8.6080000000000004E-2</v>
      </c>
      <c r="BG24" s="3">
        <f t="shared" si="7"/>
        <v>8.6080000000000004E-2</v>
      </c>
      <c r="BH24" s="3">
        <f t="shared" si="7"/>
        <v>8.6080000000000004E-2</v>
      </c>
      <c r="BI24" s="3">
        <f t="shared" si="7"/>
        <v>8.6080000000000004E-2</v>
      </c>
      <c r="BJ24" s="3">
        <f t="shared" ref="AD24:BK30" si="9">$AB24</f>
        <v>8.6080000000000004E-2</v>
      </c>
      <c r="BK24" s="3">
        <f t="shared" si="9"/>
        <v>8.6080000000000004E-2</v>
      </c>
    </row>
    <row r="25" spans="1:63" x14ac:dyDescent="0.25">
      <c r="A25" s="2" t="s">
        <v>18</v>
      </c>
      <c r="B25" t="s">
        <v>3</v>
      </c>
      <c r="C25" s="3">
        <f t="shared" si="8"/>
        <v>0.14832582729586841</v>
      </c>
      <c r="D25" s="3">
        <f t="shared" si="8"/>
        <v>0.14832582729586841</v>
      </c>
      <c r="E25" s="3">
        <f t="shared" si="8"/>
        <v>0.14832582729586841</v>
      </c>
      <c r="F25" s="3">
        <f t="shared" si="8"/>
        <v>0.14832582729586841</v>
      </c>
      <c r="G25" s="3">
        <f t="shared" si="8"/>
        <v>0.14832582729586841</v>
      </c>
      <c r="H25" s="3">
        <f t="shared" si="8"/>
        <v>0.14832582729586841</v>
      </c>
      <c r="I25" s="3">
        <f t="shared" si="8"/>
        <v>0.14832582729586841</v>
      </c>
      <c r="J25" s="3">
        <f t="shared" si="8"/>
        <v>0.14832582729586841</v>
      </c>
      <c r="K25" s="3">
        <f t="shared" si="8"/>
        <v>0.14832582729586841</v>
      </c>
      <c r="L25" s="3">
        <f t="shared" si="8"/>
        <v>0.14832582729586841</v>
      </c>
      <c r="M25" s="3">
        <f t="shared" si="8"/>
        <v>0.14832582729586841</v>
      </c>
      <c r="N25" s="3">
        <f t="shared" si="8"/>
        <v>0.14832582729586841</v>
      </c>
      <c r="O25" s="3">
        <f t="shared" si="8"/>
        <v>0.14832582729586841</v>
      </c>
      <c r="P25" s="3">
        <f t="shared" si="8"/>
        <v>0.14832582729586841</v>
      </c>
      <c r="Q25" s="3">
        <f t="shared" si="8"/>
        <v>0.14832582729586841</v>
      </c>
      <c r="R25" s="3">
        <f t="shared" si="6"/>
        <v>0.14832582729586841</v>
      </c>
      <c r="S25" s="3">
        <f t="shared" si="6"/>
        <v>0.14832582729586841</v>
      </c>
      <c r="T25" s="3">
        <f t="shared" si="6"/>
        <v>0.14832582729586841</v>
      </c>
      <c r="U25" s="3">
        <f t="shared" si="6"/>
        <v>0.14832582729586841</v>
      </c>
      <c r="V25" s="3">
        <f t="shared" si="6"/>
        <v>0.14832582729586841</v>
      </c>
      <c r="W25" s="3">
        <f t="shared" si="6"/>
        <v>0.14832582729586841</v>
      </c>
      <c r="X25" s="3">
        <f t="shared" si="6"/>
        <v>0.14832582729586841</v>
      </c>
      <c r="Y25" s="3">
        <f t="shared" si="6"/>
        <v>0.14832582729586841</v>
      </c>
      <c r="Z25" s="3">
        <f t="shared" si="6"/>
        <v>0.14832582729586841</v>
      </c>
      <c r="AA25" s="3">
        <f t="shared" si="6"/>
        <v>0.14832582729586841</v>
      </c>
      <c r="AB25" s="9">
        <f>VLOOKUP($A25,Table2[[#All],[Country ]:[Checksumtotal non-res % ]],MATCH("share of health-care",'_non-residential floorarea calc'!$A$3:$T$3,0),FALSE)</f>
        <v>0.14832582729586841</v>
      </c>
      <c r="AC25" s="3">
        <f t="shared" si="3"/>
        <v>0.14832582729586841</v>
      </c>
      <c r="AD25" s="3">
        <f t="shared" si="9"/>
        <v>0.14832582729586841</v>
      </c>
      <c r="AE25" s="3">
        <f t="shared" si="9"/>
        <v>0.14832582729586841</v>
      </c>
      <c r="AF25" s="3">
        <f t="shared" si="9"/>
        <v>0.14832582729586841</v>
      </c>
      <c r="AG25" s="3">
        <f t="shared" si="9"/>
        <v>0.14832582729586841</v>
      </c>
      <c r="AH25" s="3">
        <f t="shared" si="9"/>
        <v>0.14832582729586841</v>
      </c>
      <c r="AI25" s="3">
        <f t="shared" si="9"/>
        <v>0.14832582729586841</v>
      </c>
      <c r="AJ25" s="3">
        <f t="shared" si="9"/>
        <v>0.14832582729586841</v>
      </c>
      <c r="AK25" s="3">
        <f t="shared" si="9"/>
        <v>0.14832582729586841</v>
      </c>
      <c r="AL25" s="3">
        <f t="shared" si="9"/>
        <v>0.14832582729586841</v>
      </c>
      <c r="AM25" s="3">
        <f t="shared" si="9"/>
        <v>0.14832582729586841</v>
      </c>
      <c r="AN25" s="3">
        <f t="shared" si="9"/>
        <v>0.14832582729586841</v>
      </c>
      <c r="AO25" s="3">
        <f t="shared" si="9"/>
        <v>0.14832582729586841</v>
      </c>
      <c r="AP25" s="3">
        <f t="shared" si="9"/>
        <v>0.14832582729586841</v>
      </c>
      <c r="AQ25" s="3">
        <f t="shared" si="9"/>
        <v>0.14832582729586841</v>
      </c>
      <c r="AR25" s="3">
        <f t="shared" si="9"/>
        <v>0.14832582729586841</v>
      </c>
      <c r="AS25" s="3">
        <f t="shared" si="9"/>
        <v>0.14832582729586841</v>
      </c>
      <c r="AT25" s="3">
        <f t="shared" si="9"/>
        <v>0.14832582729586841</v>
      </c>
      <c r="AU25" s="3">
        <f t="shared" si="9"/>
        <v>0.14832582729586841</v>
      </c>
      <c r="AV25" s="3">
        <f t="shared" si="9"/>
        <v>0.14832582729586841</v>
      </c>
      <c r="AW25" s="3">
        <f t="shared" si="9"/>
        <v>0.14832582729586841</v>
      </c>
      <c r="AX25" s="3">
        <f t="shared" si="9"/>
        <v>0.14832582729586841</v>
      </c>
      <c r="AY25" s="3">
        <f t="shared" si="9"/>
        <v>0.14832582729586841</v>
      </c>
      <c r="AZ25" s="3">
        <f t="shared" si="9"/>
        <v>0.14832582729586841</v>
      </c>
      <c r="BA25" s="3">
        <f t="shared" si="9"/>
        <v>0.14832582729586841</v>
      </c>
      <c r="BB25" s="3">
        <f t="shared" si="9"/>
        <v>0.14832582729586841</v>
      </c>
      <c r="BC25" s="3">
        <f t="shared" si="9"/>
        <v>0.14832582729586841</v>
      </c>
      <c r="BD25" s="3">
        <f t="shared" si="9"/>
        <v>0.14832582729586841</v>
      </c>
      <c r="BE25" s="3">
        <f t="shared" si="9"/>
        <v>0.14832582729586841</v>
      </c>
      <c r="BF25" s="3">
        <f t="shared" si="9"/>
        <v>0.14832582729586841</v>
      </c>
      <c r="BG25" s="3">
        <f t="shared" si="9"/>
        <v>0.14832582729586841</v>
      </c>
      <c r="BH25" s="3">
        <f t="shared" si="9"/>
        <v>0.14832582729586841</v>
      </c>
      <c r="BI25" s="3">
        <f t="shared" si="9"/>
        <v>0.14832582729586841</v>
      </c>
      <c r="BJ25" s="3">
        <f t="shared" si="9"/>
        <v>0.14832582729586841</v>
      </c>
      <c r="BK25" s="3">
        <f t="shared" si="9"/>
        <v>0.14832582729586841</v>
      </c>
    </row>
    <row r="26" spans="1:63" x14ac:dyDescent="0.25">
      <c r="A26" s="2" t="s">
        <v>8</v>
      </c>
      <c r="B26" t="s">
        <v>3</v>
      </c>
      <c r="C26" s="3">
        <f t="shared" si="8"/>
        <v>0.32424877707896571</v>
      </c>
      <c r="D26" s="3">
        <f t="shared" si="8"/>
        <v>0.32424877707896571</v>
      </c>
      <c r="E26" s="3">
        <f t="shared" si="8"/>
        <v>0.32424877707896571</v>
      </c>
      <c r="F26" s="3">
        <f t="shared" si="8"/>
        <v>0.32424877707896571</v>
      </c>
      <c r="G26" s="3">
        <f t="shared" si="8"/>
        <v>0.32424877707896571</v>
      </c>
      <c r="H26" s="3">
        <f t="shared" si="8"/>
        <v>0.32424877707896571</v>
      </c>
      <c r="I26" s="3">
        <f t="shared" si="8"/>
        <v>0.32424877707896571</v>
      </c>
      <c r="J26" s="3">
        <f t="shared" si="8"/>
        <v>0.32424877707896571</v>
      </c>
      <c r="K26" s="3">
        <f t="shared" si="8"/>
        <v>0.32424877707896571</v>
      </c>
      <c r="L26" s="3">
        <f t="shared" si="8"/>
        <v>0.32424877707896571</v>
      </c>
      <c r="M26" s="3">
        <f t="shared" si="8"/>
        <v>0.32424877707896571</v>
      </c>
      <c r="N26" s="3">
        <f t="shared" si="8"/>
        <v>0.32424877707896571</v>
      </c>
      <c r="O26" s="3">
        <f t="shared" si="8"/>
        <v>0.32424877707896571</v>
      </c>
      <c r="P26" s="3">
        <f t="shared" si="8"/>
        <v>0.32424877707896571</v>
      </c>
      <c r="Q26" s="3">
        <f t="shared" si="8"/>
        <v>0.32424877707896571</v>
      </c>
      <c r="R26" s="3">
        <f t="shared" si="6"/>
        <v>0.32424877707896571</v>
      </c>
      <c r="S26" s="3">
        <f t="shared" si="6"/>
        <v>0.32424877707896571</v>
      </c>
      <c r="T26" s="3">
        <f t="shared" si="6"/>
        <v>0.32424877707896571</v>
      </c>
      <c r="U26" s="3">
        <f t="shared" si="6"/>
        <v>0.32424877707896571</v>
      </c>
      <c r="V26" s="3">
        <f t="shared" si="6"/>
        <v>0.32424877707896571</v>
      </c>
      <c r="W26" s="3">
        <f t="shared" si="6"/>
        <v>0.32424877707896571</v>
      </c>
      <c r="X26" s="3">
        <f t="shared" si="6"/>
        <v>0.32424877707896571</v>
      </c>
      <c r="Y26" s="3">
        <f t="shared" si="6"/>
        <v>0.32424877707896571</v>
      </c>
      <c r="Z26" s="3">
        <f t="shared" si="6"/>
        <v>0.32424877707896571</v>
      </c>
      <c r="AA26" s="3">
        <f t="shared" si="6"/>
        <v>0.32424877707896571</v>
      </c>
      <c r="AB26" s="9">
        <f>VLOOKUP($A26,Table2[[#All],[Country ]:[Checksumtotal non-res % ]],MATCH("share of health-care",'_non-residential floorarea calc'!$A$3:$T$3,0),FALSE)</f>
        <v>0.32424877707896571</v>
      </c>
      <c r="AC26" s="3">
        <f t="shared" si="3"/>
        <v>0.32424877707896571</v>
      </c>
      <c r="AD26" s="3">
        <f t="shared" si="9"/>
        <v>0.32424877707896571</v>
      </c>
      <c r="AE26" s="3">
        <f t="shared" si="9"/>
        <v>0.32424877707896571</v>
      </c>
      <c r="AF26" s="3">
        <f t="shared" si="9"/>
        <v>0.32424877707896571</v>
      </c>
      <c r="AG26" s="3">
        <f t="shared" si="9"/>
        <v>0.32424877707896571</v>
      </c>
      <c r="AH26" s="3">
        <f t="shared" si="9"/>
        <v>0.32424877707896571</v>
      </c>
      <c r="AI26" s="3">
        <f t="shared" si="9"/>
        <v>0.32424877707896571</v>
      </c>
      <c r="AJ26" s="3">
        <f t="shared" si="9"/>
        <v>0.32424877707896571</v>
      </c>
      <c r="AK26" s="3">
        <f t="shared" si="9"/>
        <v>0.32424877707896571</v>
      </c>
      <c r="AL26" s="3">
        <f t="shared" si="9"/>
        <v>0.32424877707896571</v>
      </c>
      <c r="AM26" s="3">
        <f t="shared" si="9"/>
        <v>0.32424877707896571</v>
      </c>
      <c r="AN26" s="3">
        <f t="shared" si="9"/>
        <v>0.32424877707896571</v>
      </c>
      <c r="AO26" s="3">
        <f t="shared" si="9"/>
        <v>0.32424877707896571</v>
      </c>
      <c r="AP26" s="3">
        <f t="shared" si="9"/>
        <v>0.32424877707896571</v>
      </c>
      <c r="AQ26" s="3">
        <f t="shared" si="9"/>
        <v>0.32424877707896571</v>
      </c>
      <c r="AR26" s="3">
        <f t="shared" si="9"/>
        <v>0.32424877707896571</v>
      </c>
      <c r="AS26" s="3">
        <f t="shared" si="9"/>
        <v>0.32424877707896571</v>
      </c>
      <c r="AT26" s="3">
        <f t="shared" si="9"/>
        <v>0.32424877707896571</v>
      </c>
      <c r="AU26" s="3">
        <f t="shared" si="9"/>
        <v>0.32424877707896571</v>
      </c>
      <c r="AV26" s="3">
        <f t="shared" si="9"/>
        <v>0.32424877707896571</v>
      </c>
      <c r="AW26" s="3">
        <f t="shared" si="9"/>
        <v>0.32424877707896571</v>
      </c>
      <c r="AX26" s="3">
        <f t="shared" si="9"/>
        <v>0.32424877707896571</v>
      </c>
      <c r="AY26" s="3">
        <f t="shared" si="9"/>
        <v>0.32424877707896571</v>
      </c>
      <c r="AZ26" s="3">
        <f t="shared" si="9"/>
        <v>0.32424877707896571</v>
      </c>
      <c r="BA26" s="3">
        <f t="shared" si="9"/>
        <v>0.32424877707896571</v>
      </c>
      <c r="BB26" s="3">
        <f t="shared" si="9"/>
        <v>0.32424877707896571</v>
      </c>
      <c r="BC26" s="3">
        <f t="shared" si="9"/>
        <v>0.32424877707896571</v>
      </c>
      <c r="BD26" s="3">
        <f t="shared" si="9"/>
        <v>0.32424877707896571</v>
      </c>
      <c r="BE26" s="3">
        <f t="shared" si="9"/>
        <v>0.32424877707896571</v>
      </c>
      <c r="BF26" s="3">
        <f t="shared" si="9"/>
        <v>0.32424877707896571</v>
      </c>
      <c r="BG26" s="3">
        <f t="shared" si="9"/>
        <v>0.32424877707896571</v>
      </c>
      <c r="BH26" s="3">
        <f t="shared" si="9"/>
        <v>0.32424877707896571</v>
      </c>
      <c r="BI26" s="3">
        <f t="shared" si="9"/>
        <v>0.32424877707896571</v>
      </c>
      <c r="BJ26" s="3">
        <f t="shared" si="9"/>
        <v>0.32424877707896571</v>
      </c>
      <c r="BK26" s="3">
        <f t="shared" si="9"/>
        <v>0.32424877707896571</v>
      </c>
    </row>
    <row r="27" spans="1:63" x14ac:dyDescent="0.25">
      <c r="A27" s="2" t="s">
        <v>28</v>
      </c>
      <c r="B27" t="s">
        <v>3</v>
      </c>
      <c r="C27" s="3">
        <f t="shared" si="8"/>
        <v>0.27837590195853851</v>
      </c>
      <c r="D27" s="3">
        <f t="shared" si="8"/>
        <v>0.27837590195853851</v>
      </c>
      <c r="E27" s="3">
        <f t="shared" si="8"/>
        <v>0.27837590195853851</v>
      </c>
      <c r="F27" s="3">
        <f t="shared" si="8"/>
        <v>0.27837590195853851</v>
      </c>
      <c r="G27" s="3">
        <f t="shared" si="8"/>
        <v>0.27837590195853851</v>
      </c>
      <c r="H27" s="3">
        <f t="shared" si="8"/>
        <v>0.27837590195853851</v>
      </c>
      <c r="I27" s="3">
        <f t="shared" si="8"/>
        <v>0.27837590195853851</v>
      </c>
      <c r="J27" s="3">
        <f t="shared" si="8"/>
        <v>0.27837590195853851</v>
      </c>
      <c r="K27" s="3">
        <f t="shared" si="8"/>
        <v>0.27837590195853851</v>
      </c>
      <c r="L27" s="3">
        <f t="shared" si="8"/>
        <v>0.27837590195853851</v>
      </c>
      <c r="M27" s="3">
        <f t="shared" si="8"/>
        <v>0.27837590195853851</v>
      </c>
      <c r="N27" s="3">
        <f t="shared" si="8"/>
        <v>0.27837590195853851</v>
      </c>
      <c r="O27" s="3">
        <f t="shared" si="8"/>
        <v>0.27837590195853851</v>
      </c>
      <c r="P27" s="3">
        <f t="shared" si="8"/>
        <v>0.27837590195853851</v>
      </c>
      <c r="Q27" s="3">
        <f t="shared" si="8"/>
        <v>0.27837590195853851</v>
      </c>
      <c r="R27" s="3">
        <f t="shared" si="6"/>
        <v>0.27837590195853851</v>
      </c>
      <c r="S27" s="3">
        <f t="shared" si="6"/>
        <v>0.27837590195853851</v>
      </c>
      <c r="T27" s="3">
        <f t="shared" si="6"/>
        <v>0.27837590195853851</v>
      </c>
      <c r="U27" s="3">
        <f t="shared" si="6"/>
        <v>0.27837590195853851</v>
      </c>
      <c r="V27" s="3">
        <f t="shared" si="6"/>
        <v>0.27837590195853851</v>
      </c>
      <c r="W27" s="3">
        <f t="shared" si="6"/>
        <v>0.27837590195853851</v>
      </c>
      <c r="X27" s="3">
        <f t="shared" si="6"/>
        <v>0.27837590195853851</v>
      </c>
      <c r="Y27" s="3">
        <f t="shared" si="6"/>
        <v>0.27837590195853851</v>
      </c>
      <c r="Z27" s="3">
        <f t="shared" si="6"/>
        <v>0.27837590195853851</v>
      </c>
      <c r="AA27" s="3">
        <f t="shared" si="6"/>
        <v>0.27837590195853851</v>
      </c>
      <c r="AB27" s="9">
        <f>VLOOKUP($A27,Table2[[#All],[Country ]:[Checksumtotal non-res % ]],MATCH("share of health-care",'_non-residential floorarea calc'!$A$3:$T$3,0),FALSE)</f>
        <v>0.27837590195853851</v>
      </c>
      <c r="AC27" s="3">
        <f t="shared" si="3"/>
        <v>0.27837590195853851</v>
      </c>
      <c r="AD27" s="3">
        <f t="shared" si="9"/>
        <v>0.27837590195853851</v>
      </c>
      <c r="AE27" s="3">
        <f t="shared" si="9"/>
        <v>0.27837590195853851</v>
      </c>
      <c r="AF27" s="3">
        <f t="shared" si="9"/>
        <v>0.27837590195853851</v>
      </c>
      <c r="AG27" s="3">
        <f t="shared" si="9"/>
        <v>0.27837590195853851</v>
      </c>
      <c r="AH27" s="3">
        <f t="shared" si="9"/>
        <v>0.27837590195853851</v>
      </c>
      <c r="AI27" s="3">
        <f t="shared" si="9"/>
        <v>0.27837590195853851</v>
      </c>
      <c r="AJ27" s="3">
        <f t="shared" si="9"/>
        <v>0.27837590195853851</v>
      </c>
      <c r="AK27" s="3">
        <f t="shared" si="9"/>
        <v>0.27837590195853851</v>
      </c>
      <c r="AL27" s="3">
        <f t="shared" si="9"/>
        <v>0.27837590195853851</v>
      </c>
      <c r="AM27" s="3">
        <f t="shared" si="9"/>
        <v>0.27837590195853851</v>
      </c>
      <c r="AN27" s="3">
        <f t="shared" si="9"/>
        <v>0.27837590195853851</v>
      </c>
      <c r="AO27" s="3">
        <f t="shared" si="9"/>
        <v>0.27837590195853851</v>
      </c>
      <c r="AP27" s="3">
        <f t="shared" si="9"/>
        <v>0.27837590195853851</v>
      </c>
      <c r="AQ27" s="3">
        <f t="shared" si="9"/>
        <v>0.27837590195853851</v>
      </c>
      <c r="AR27" s="3">
        <f t="shared" si="9"/>
        <v>0.27837590195853851</v>
      </c>
      <c r="AS27" s="3">
        <f t="shared" si="9"/>
        <v>0.27837590195853851</v>
      </c>
      <c r="AT27" s="3">
        <f t="shared" si="9"/>
        <v>0.27837590195853851</v>
      </c>
      <c r="AU27" s="3">
        <f t="shared" si="9"/>
        <v>0.27837590195853851</v>
      </c>
      <c r="AV27" s="3">
        <f t="shared" si="9"/>
        <v>0.27837590195853851</v>
      </c>
      <c r="AW27" s="3">
        <f t="shared" si="9"/>
        <v>0.27837590195853851</v>
      </c>
      <c r="AX27" s="3">
        <f t="shared" si="9"/>
        <v>0.27837590195853851</v>
      </c>
      <c r="AY27" s="3">
        <f t="shared" si="9"/>
        <v>0.27837590195853851</v>
      </c>
      <c r="AZ27" s="3">
        <f t="shared" si="9"/>
        <v>0.27837590195853851</v>
      </c>
      <c r="BA27" s="3">
        <f t="shared" si="9"/>
        <v>0.27837590195853851</v>
      </c>
      <c r="BB27" s="3">
        <f t="shared" si="9"/>
        <v>0.27837590195853851</v>
      </c>
      <c r="BC27" s="3">
        <f t="shared" si="9"/>
        <v>0.27837590195853851</v>
      </c>
      <c r="BD27" s="3">
        <f t="shared" si="9"/>
        <v>0.27837590195853851</v>
      </c>
      <c r="BE27" s="3">
        <f t="shared" si="9"/>
        <v>0.27837590195853851</v>
      </c>
      <c r="BF27" s="3">
        <f t="shared" si="9"/>
        <v>0.27837590195853851</v>
      </c>
      <c r="BG27" s="3">
        <f t="shared" si="9"/>
        <v>0.27837590195853851</v>
      </c>
      <c r="BH27" s="3">
        <f t="shared" si="9"/>
        <v>0.27837590195853851</v>
      </c>
      <c r="BI27" s="3">
        <f t="shared" si="9"/>
        <v>0.27837590195853851</v>
      </c>
      <c r="BJ27" s="3">
        <f t="shared" si="9"/>
        <v>0.27837590195853851</v>
      </c>
      <c r="BK27" s="3">
        <f t="shared" si="9"/>
        <v>0.27837590195853851</v>
      </c>
    </row>
    <row r="28" spans="1:63" x14ac:dyDescent="0.25">
      <c r="A28" s="2" t="s">
        <v>19</v>
      </c>
      <c r="B28" t="s">
        <v>3</v>
      </c>
      <c r="C28" s="3">
        <f t="shared" si="8"/>
        <v>0.28669416730621644</v>
      </c>
      <c r="D28" s="3">
        <f t="shared" si="8"/>
        <v>0.28669416730621644</v>
      </c>
      <c r="E28" s="3">
        <f t="shared" si="8"/>
        <v>0.28669416730621644</v>
      </c>
      <c r="F28" s="3">
        <f t="shared" si="8"/>
        <v>0.28669416730621644</v>
      </c>
      <c r="G28" s="3">
        <f t="shared" si="8"/>
        <v>0.28669416730621644</v>
      </c>
      <c r="H28" s="3">
        <f t="shared" si="8"/>
        <v>0.28669416730621644</v>
      </c>
      <c r="I28" s="3">
        <f t="shared" si="8"/>
        <v>0.28669416730621644</v>
      </c>
      <c r="J28" s="3">
        <f t="shared" si="8"/>
        <v>0.28669416730621644</v>
      </c>
      <c r="K28" s="3">
        <f t="shared" si="8"/>
        <v>0.28669416730621644</v>
      </c>
      <c r="L28" s="3">
        <f t="shared" si="8"/>
        <v>0.28669416730621644</v>
      </c>
      <c r="M28" s="3">
        <f t="shared" si="8"/>
        <v>0.28669416730621644</v>
      </c>
      <c r="N28" s="3">
        <f t="shared" si="8"/>
        <v>0.28669416730621644</v>
      </c>
      <c r="O28" s="3">
        <f t="shared" si="8"/>
        <v>0.28669416730621644</v>
      </c>
      <c r="P28" s="3">
        <f t="shared" si="8"/>
        <v>0.28669416730621644</v>
      </c>
      <c r="Q28" s="3">
        <f t="shared" si="8"/>
        <v>0.28669416730621644</v>
      </c>
      <c r="R28" s="3">
        <f t="shared" si="6"/>
        <v>0.28669416730621644</v>
      </c>
      <c r="S28" s="3">
        <f t="shared" si="6"/>
        <v>0.28669416730621644</v>
      </c>
      <c r="T28" s="3">
        <f t="shared" si="6"/>
        <v>0.28669416730621644</v>
      </c>
      <c r="U28" s="3">
        <f t="shared" si="6"/>
        <v>0.28669416730621644</v>
      </c>
      <c r="V28" s="3">
        <f t="shared" si="6"/>
        <v>0.28669416730621644</v>
      </c>
      <c r="W28" s="3">
        <f t="shared" si="6"/>
        <v>0.28669416730621644</v>
      </c>
      <c r="X28" s="3">
        <f t="shared" si="6"/>
        <v>0.28669416730621644</v>
      </c>
      <c r="Y28" s="3">
        <f t="shared" si="6"/>
        <v>0.28669416730621644</v>
      </c>
      <c r="Z28" s="3">
        <f t="shared" si="6"/>
        <v>0.28669416730621644</v>
      </c>
      <c r="AA28" s="3">
        <f t="shared" si="6"/>
        <v>0.28669416730621644</v>
      </c>
      <c r="AB28" s="9">
        <f>VLOOKUP($A28,Table2[[#All],[Country ]:[Checksumtotal non-res % ]],MATCH("share of health-care",'_non-residential floorarea calc'!$A$3:$T$3,0),FALSE)</f>
        <v>0.28669416730621644</v>
      </c>
      <c r="AC28" s="3">
        <f t="shared" si="3"/>
        <v>0.28669416730621644</v>
      </c>
      <c r="AD28" s="3">
        <f t="shared" si="9"/>
        <v>0.28669416730621644</v>
      </c>
      <c r="AE28" s="3">
        <f t="shared" si="9"/>
        <v>0.28669416730621644</v>
      </c>
      <c r="AF28" s="3">
        <f t="shared" si="9"/>
        <v>0.28669416730621644</v>
      </c>
      <c r="AG28" s="3">
        <f t="shared" si="9"/>
        <v>0.28669416730621644</v>
      </c>
      <c r="AH28" s="3">
        <f t="shared" si="9"/>
        <v>0.28669416730621644</v>
      </c>
      <c r="AI28" s="3">
        <f t="shared" si="9"/>
        <v>0.28669416730621644</v>
      </c>
      <c r="AJ28" s="3">
        <f t="shared" si="9"/>
        <v>0.28669416730621644</v>
      </c>
      <c r="AK28" s="3">
        <f t="shared" si="9"/>
        <v>0.28669416730621644</v>
      </c>
      <c r="AL28" s="3">
        <f t="shared" si="9"/>
        <v>0.28669416730621644</v>
      </c>
      <c r="AM28" s="3">
        <f t="shared" si="9"/>
        <v>0.28669416730621644</v>
      </c>
      <c r="AN28" s="3">
        <f t="shared" si="9"/>
        <v>0.28669416730621644</v>
      </c>
      <c r="AO28" s="3">
        <f t="shared" si="9"/>
        <v>0.28669416730621644</v>
      </c>
      <c r="AP28" s="3">
        <f t="shared" si="9"/>
        <v>0.28669416730621644</v>
      </c>
      <c r="AQ28" s="3">
        <f t="shared" si="9"/>
        <v>0.28669416730621644</v>
      </c>
      <c r="AR28" s="3">
        <f t="shared" si="9"/>
        <v>0.28669416730621644</v>
      </c>
      <c r="AS28" s="3">
        <f t="shared" si="9"/>
        <v>0.28669416730621644</v>
      </c>
      <c r="AT28" s="3">
        <f t="shared" si="9"/>
        <v>0.28669416730621644</v>
      </c>
      <c r="AU28" s="3">
        <f t="shared" si="9"/>
        <v>0.28669416730621644</v>
      </c>
      <c r="AV28" s="3">
        <f t="shared" si="9"/>
        <v>0.28669416730621644</v>
      </c>
      <c r="AW28" s="3">
        <f t="shared" si="9"/>
        <v>0.28669416730621644</v>
      </c>
      <c r="AX28" s="3">
        <f t="shared" si="9"/>
        <v>0.28669416730621644</v>
      </c>
      <c r="AY28" s="3">
        <f t="shared" si="9"/>
        <v>0.28669416730621644</v>
      </c>
      <c r="AZ28" s="3">
        <f t="shared" si="9"/>
        <v>0.28669416730621644</v>
      </c>
      <c r="BA28" s="3">
        <f t="shared" si="9"/>
        <v>0.28669416730621644</v>
      </c>
      <c r="BB28" s="3">
        <f t="shared" si="9"/>
        <v>0.28669416730621644</v>
      </c>
      <c r="BC28" s="3">
        <f t="shared" si="9"/>
        <v>0.28669416730621644</v>
      </c>
      <c r="BD28" s="3">
        <f t="shared" si="9"/>
        <v>0.28669416730621644</v>
      </c>
      <c r="BE28" s="3">
        <f t="shared" si="9"/>
        <v>0.28669416730621644</v>
      </c>
      <c r="BF28" s="3">
        <f t="shared" si="9"/>
        <v>0.28669416730621644</v>
      </c>
      <c r="BG28" s="3">
        <f t="shared" si="9"/>
        <v>0.28669416730621644</v>
      </c>
      <c r="BH28" s="3">
        <f t="shared" si="9"/>
        <v>0.28669416730621644</v>
      </c>
      <c r="BI28" s="3">
        <f t="shared" si="9"/>
        <v>0.28669416730621644</v>
      </c>
      <c r="BJ28" s="3">
        <f t="shared" si="9"/>
        <v>0.28669416730621644</v>
      </c>
      <c r="BK28" s="3">
        <f t="shared" si="9"/>
        <v>0.28669416730621644</v>
      </c>
    </row>
    <row r="29" spans="1:63" x14ac:dyDescent="0.25">
      <c r="A29" s="2" t="s">
        <v>4</v>
      </c>
      <c r="B29" t="s">
        <v>3</v>
      </c>
      <c r="C29" s="3">
        <f t="shared" si="8"/>
        <v>0.16005593851713429</v>
      </c>
      <c r="D29" s="3">
        <f t="shared" si="8"/>
        <v>0.16005593851713429</v>
      </c>
      <c r="E29" s="3">
        <f t="shared" si="8"/>
        <v>0.16005593851713429</v>
      </c>
      <c r="F29" s="3">
        <f t="shared" si="8"/>
        <v>0.16005593851713429</v>
      </c>
      <c r="G29" s="3">
        <f t="shared" si="8"/>
        <v>0.16005593851713429</v>
      </c>
      <c r="H29" s="3">
        <f t="shared" si="8"/>
        <v>0.16005593851713429</v>
      </c>
      <c r="I29" s="3">
        <f t="shared" si="8"/>
        <v>0.16005593851713429</v>
      </c>
      <c r="J29" s="3">
        <f t="shared" si="8"/>
        <v>0.16005593851713429</v>
      </c>
      <c r="K29" s="3">
        <f t="shared" si="8"/>
        <v>0.16005593851713429</v>
      </c>
      <c r="L29" s="3">
        <f t="shared" si="8"/>
        <v>0.16005593851713429</v>
      </c>
      <c r="M29" s="3">
        <f t="shared" si="8"/>
        <v>0.16005593851713429</v>
      </c>
      <c r="N29" s="3">
        <f t="shared" si="8"/>
        <v>0.16005593851713429</v>
      </c>
      <c r="O29" s="3">
        <f t="shared" si="8"/>
        <v>0.16005593851713429</v>
      </c>
      <c r="P29" s="3">
        <f t="shared" si="8"/>
        <v>0.16005593851713429</v>
      </c>
      <c r="Q29" s="3">
        <f t="shared" si="8"/>
        <v>0.16005593851713429</v>
      </c>
      <c r="R29" s="3">
        <f t="shared" si="6"/>
        <v>0.16005593851713429</v>
      </c>
      <c r="S29" s="3">
        <f t="shared" si="6"/>
        <v>0.16005593851713429</v>
      </c>
      <c r="T29" s="3">
        <f t="shared" si="6"/>
        <v>0.16005593851713429</v>
      </c>
      <c r="U29" s="3">
        <f t="shared" si="6"/>
        <v>0.16005593851713429</v>
      </c>
      <c r="V29" s="3">
        <f t="shared" si="6"/>
        <v>0.16005593851713429</v>
      </c>
      <c r="W29" s="3">
        <f t="shared" si="6"/>
        <v>0.16005593851713429</v>
      </c>
      <c r="X29" s="3">
        <f t="shared" si="6"/>
        <v>0.16005593851713429</v>
      </c>
      <c r="Y29" s="3">
        <f t="shared" si="6"/>
        <v>0.16005593851713429</v>
      </c>
      <c r="Z29" s="3">
        <f t="shared" si="6"/>
        <v>0.16005593851713429</v>
      </c>
      <c r="AA29" s="3">
        <f t="shared" si="6"/>
        <v>0.16005593851713429</v>
      </c>
      <c r="AB29" s="9">
        <f>VLOOKUP($A29,Table2[[#All],[Country ]:[Checksumtotal non-res % ]],MATCH("share of health-care",'_non-residential floorarea calc'!$A$3:$T$3,0),FALSE)</f>
        <v>0.16005593851713429</v>
      </c>
      <c r="AC29" s="3">
        <f t="shared" si="3"/>
        <v>0.16005593851713429</v>
      </c>
      <c r="AD29" s="3">
        <f t="shared" si="9"/>
        <v>0.16005593851713429</v>
      </c>
      <c r="AE29" s="3">
        <f t="shared" si="9"/>
        <v>0.16005593851713429</v>
      </c>
      <c r="AF29" s="3">
        <f t="shared" si="9"/>
        <v>0.16005593851713429</v>
      </c>
      <c r="AG29" s="3">
        <f t="shared" si="9"/>
        <v>0.16005593851713429</v>
      </c>
      <c r="AH29" s="3">
        <f t="shared" si="9"/>
        <v>0.16005593851713429</v>
      </c>
      <c r="AI29" s="3">
        <f t="shared" si="9"/>
        <v>0.16005593851713429</v>
      </c>
      <c r="AJ29" s="3">
        <f t="shared" si="9"/>
        <v>0.16005593851713429</v>
      </c>
      <c r="AK29" s="3">
        <f t="shared" si="9"/>
        <v>0.16005593851713429</v>
      </c>
      <c r="AL29" s="3">
        <f t="shared" si="9"/>
        <v>0.16005593851713429</v>
      </c>
      <c r="AM29" s="3">
        <f t="shared" si="9"/>
        <v>0.16005593851713429</v>
      </c>
      <c r="AN29" s="3">
        <f t="shared" si="9"/>
        <v>0.16005593851713429</v>
      </c>
      <c r="AO29" s="3">
        <f t="shared" si="9"/>
        <v>0.16005593851713429</v>
      </c>
      <c r="AP29" s="3">
        <f t="shared" si="9"/>
        <v>0.16005593851713429</v>
      </c>
      <c r="AQ29" s="3">
        <f t="shared" si="9"/>
        <v>0.16005593851713429</v>
      </c>
      <c r="AR29" s="3">
        <f t="shared" si="9"/>
        <v>0.16005593851713429</v>
      </c>
      <c r="AS29" s="3">
        <f t="shared" si="9"/>
        <v>0.16005593851713429</v>
      </c>
      <c r="AT29" s="3">
        <f t="shared" si="9"/>
        <v>0.16005593851713429</v>
      </c>
      <c r="AU29" s="3">
        <f t="shared" si="9"/>
        <v>0.16005593851713429</v>
      </c>
      <c r="AV29" s="3">
        <f t="shared" si="9"/>
        <v>0.16005593851713429</v>
      </c>
      <c r="AW29" s="3">
        <f t="shared" si="9"/>
        <v>0.16005593851713429</v>
      </c>
      <c r="AX29" s="3">
        <f t="shared" si="9"/>
        <v>0.16005593851713429</v>
      </c>
      <c r="AY29" s="3">
        <f t="shared" si="9"/>
        <v>0.16005593851713429</v>
      </c>
      <c r="AZ29" s="3">
        <f t="shared" si="9"/>
        <v>0.16005593851713429</v>
      </c>
      <c r="BA29" s="3">
        <f t="shared" si="9"/>
        <v>0.16005593851713429</v>
      </c>
      <c r="BB29" s="3">
        <f t="shared" si="9"/>
        <v>0.16005593851713429</v>
      </c>
      <c r="BC29" s="3">
        <f t="shared" si="9"/>
        <v>0.16005593851713429</v>
      </c>
      <c r="BD29" s="3">
        <f t="shared" si="9"/>
        <v>0.16005593851713429</v>
      </c>
      <c r="BE29" s="3">
        <f t="shared" si="9"/>
        <v>0.16005593851713429</v>
      </c>
      <c r="BF29" s="3">
        <f t="shared" si="9"/>
        <v>0.16005593851713429</v>
      </c>
      <c r="BG29" s="3">
        <f t="shared" si="9"/>
        <v>0.16005593851713429</v>
      </c>
      <c r="BH29" s="3">
        <f t="shared" si="9"/>
        <v>0.16005593851713429</v>
      </c>
      <c r="BI29" s="3">
        <f t="shared" si="9"/>
        <v>0.16005593851713429</v>
      </c>
      <c r="BJ29" s="3">
        <f t="shared" si="9"/>
        <v>0.16005593851713429</v>
      </c>
      <c r="BK29" s="3">
        <f t="shared" si="9"/>
        <v>0.16005593851713429</v>
      </c>
    </row>
    <row r="30" spans="1:63" x14ac:dyDescent="0.25">
      <c r="A30" s="2" t="s">
        <v>31</v>
      </c>
      <c r="B30" t="s">
        <v>3</v>
      </c>
      <c r="C30" s="3">
        <f t="shared" si="8"/>
        <v>0.16005593851713429</v>
      </c>
      <c r="D30" s="3">
        <f t="shared" si="8"/>
        <v>0.16005593851713429</v>
      </c>
      <c r="E30" s="3">
        <f t="shared" si="8"/>
        <v>0.16005593851713429</v>
      </c>
      <c r="F30" s="3">
        <f t="shared" si="8"/>
        <v>0.16005593851713429</v>
      </c>
      <c r="G30" s="3">
        <f t="shared" si="8"/>
        <v>0.16005593851713429</v>
      </c>
      <c r="H30" s="3">
        <f t="shared" si="8"/>
        <v>0.16005593851713429</v>
      </c>
      <c r="I30" s="3">
        <f t="shared" si="8"/>
        <v>0.16005593851713429</v>
      </c>
      <c r="J30" s="3">
        <f t="shared" si="8"/>
        <v>0.16005593851713429</v>
      </c>
      <c r="K30" s="3">
        <f t="shared" si="8"/>
        <v>0.16005593851713429</v>
      </c>
      <c r="L30" s="3">
        <f t="shared" si="8"/>
        <v>0.16005593851713429</v>
      </c>
      <c r="M30" s="3">
        <f t="shared" si="8"/>
        <v>0.16005593851713429</v>
      </c>
      <c r="N30" s="3">
        <f t="shared" si="8"/>
        <v>0.16005593851713429</v>
      </c>
      <c r="O30" s="3">
        <f t="shared" si="8"/>
        <v>0.16005593851713429</v>
      </c>
      <c r="P30" s="3">
        <f t="shared" si="8"/>
        <v>0.16005593851713429</v>
      </c>
      <c r="Q30" s="3">
        <f t="shared" si="8"/>
        <v>0.16005593851713429</v>
      </c>
      <c r="R30" s="3">
        <f t="shared" si="6"/>
        <v>0.16005593851713429</v>
      </c>
      <c r="S30" s="3">
        <f t="shared" si="6"/>
        <v>0.16005593851713429</v>
      </c>
      <c r="T30" s="3">
        <f t="shared" si="6"/>
        <v>0.16005593851713429</v>
      </c>
      <c r="U30" s="3">
        <f t="shared" si="6"/>
        <v>0.16005593851713429</v>
      </c>
      <c r="V30" s="3">
        <f t="shared" si="6"/>
        <v>0.16005593851713429</v>
      </c>
      <c r="W30" s="3">
        <f t="shared" si="6"/>
        <v>0.16005593851713429</v>
      </c>
      <c r="X30" s="3">
        <f t="shared" si="6"/>
        <v>0.16005593851713429</v>
      </c>
      <c r="Y30" s="3">
        <f t="shared" si="6"/>
        <v>0.16005593851713429</v>
      </c>
      <c r="Z30" s="3">
        <f t="shared" si="6"/>
        <v>0.16005593851713429</v>
      </c>
      <c r="AA30" s="3">
        <f t="shared" si="6"/>
        <v>0.16005593851713429</v>
      </c>
      <c r="AB30" s="9">
        <f>VLOOKUP($A30,Table2[[#All],[Country ]:[Checksumtotal non-res % ]],MATCH("share of health-care",'_non-residential floorarea calc'!$A$3:$T$3,0),FALSE)</f>
        <v>0.16005593851713429</v>
      </c>
      <c r="AC30" s="3">
        <f t="shared" si="3"/>
        <v>0.16005593851713429</v>
      </c>
      <c r="AD30" s="3">
        <f t="shared" si="9"/>
        <v>0.16005593851713429</v>
      </c>
      <c r="AE30" s="3">
        <f t="shared" si="9"/>
        <v>0.16005593851713429</v>
      </c>
      <c r="AF30" s="3">
        <f t="shared" si="9"/>
        <v>0.16005593851713429</v>
      </c>
      <c r="AG30" s="3">
        <f t="shared" si="9"/>
        <v>0.16005593851713429</v>
      </c>
      <c r="AH30" s="3">
        <f t="shared" si="9"/>
        <v>0.16005593851713429</v>
      </c>
      <c r="AI30" s="3">
        <f t="shared" si="9"/>
        <v>0.16005593851713429</v>
      </c>
      <c r="AJ30" s="3">
        <f t="shared" si="9"/>
        <v>0.16005593851713429</v>
      </c>
      <c r="AK30" s="3">
        <f t="shared" si="9"/>
        <v>0.16005593851713429</v>
      </c>
      <c r="AL30" s="3">
        <f t="shared" si="9"/>
        <v>0.16005593851713429</v>
      </c>
      <c r="AM30" s="3">
        <f t="shared" si="9"/>
        <v>0.16005593851713429</v>
      </c>
      <c r="AN30" s="3">
        <f t="shared" si="9"/>
        <v>0.16005593851713429</v>
      </c>
      <c r="AO30" s="3">
        <f t="shared" si="9"/>
        <v>0.16005593851713429</v>
      </c>
      <c r="AP30" s="3">
        <f t="shared" si="9"/>
        <v>0.16005593851713429</v>
      </c>
      <c r="AQ30" s="3">
        <f t="shared" si="9"/>
        <v>0.16005593851713429</v>
      </c>
      <c r="AR30" s="3">
        <f t="shared" si="9"/>
        <v>0.16005593851713429</v>
      </c>
      <c r="AS30" s="3">
        <f t="shared" si="9"/>
        <v>0.16005593851713429</v>
      </c>
      <c r="AT30" s="3">
        <f t="shared" si="9"/>
        <v>0.16005593851713429</v>
      </c>
      <c r="AU30" s="3">
        <f t="shared" si="9"/>
        <v>0.16005593851713429</v>
      </c>
      <c r="AV30" s="3">
        <f t="shared" si="9"/>
        <v>0.16005593851713429</v>
      </c>
      <c r="AW30" s="3">
        <f t="shared" si="9"/>
        <v>0.16005593851713429</v>
      </c>
      <c r="AX30" s="3">
        <f t="shared" si="9"/>
        <v>0.16005593851713429</v>
      </c>
      <c r="AY30" s="3">
        <f t="shared" si="9"/>
        <v>0.16005593851713429</v>
      </c>
      <c r="AZ30" s="3">
        <f t="shared" si="9"/>
        <v>0.16005593851713429</v>
      </c>
      <c r="BA30" s="3">
        <f t="shared" si="9"/>
        <v>0.16005593851713429</v>
      </c>
      <c r="BB30" s="3">
        <f t="shared" si="9"/>
        <v>0.16005593851713429</v>
      </c>
      <c r="BC30" s="3">
        <f t="shared" si="9"/>
        <v>0.16005593851713429</v>
      </c>
      <c r="BD30" s="3">
        <f t="shared" si="9"/>
        <v>0.16005593851713429</v>
      </c>
      <c r="BE30" s="3">
        <f t="shared" si="9"/>
        <v>0.16005593851713429</v>
      </c>
      <c r="BF30" s="3">
        <f t="shared" si="9"/>
        <v>0.16005593851713429</v>
      </c>
      <c r="BG30" s="3">
        <f t="shared" si="9"/>
        <v>0.16005593851713429</v>
      </c>
      <c r="BH30" s="3">
        <f t="shared" si="9"/>
        <v>0.16005593851713429</v>
      </c>
      <c r="BI30" s="3">
        <f t="shared" si="9"/>
        <v>0.16005593851713429</v>
      </c>
      <c r="BJ30" s="3">
        <f t="shared" si="9"/>
        <v>0.16005593851713429</v>
      </c>
      <c r="BK30" s="3">
        <f t="shared" si="9"/>
        <v>0.16005593851713429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0DE7-20C8-4229-9006-35A86E5E3EB9}">
  <dimension ref="A1:BK30"/>
  <sheetViews>
    <sheetView workbookViewId="0">
      <selection activeCell="AB7" sqref="AB7"/>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0.17637112508129199</v>
      </c>
      <c r="D2" s="3">
        <f t="shared" si="1"/>
        <v>0.17637112508129199</v>
      </c>
      <c r="E2" s="3">
        <f t="shared" si="1"/>
        <v>0.17637112508129199</v>
      </c>
      <c r="F2" s="3">
        <f t="shared" si="1"/>
        <v>0.17637112508129199</v>
      </c>
      <c r="G2" s="3">
        <f t="shared" si="1"/>
        <v>0.17637112508129199</v>
      </c>
      <c r="H2" s="3">
        <f t="shared" si="1"/>
        <v>0.17637112508129199</v>
      </c>
      <c r="I2" s="3">
        <f t="shared" si="1"/>
        <v>0.17637112508129199</v>
      </c>
      <c r="J2" s="3">
        <f t="shared" si="1"/>
        <v>0.17637112508129199</v>
      </c>
      <c r="K2" s="3">
        <f t="shared" si="1"/>
        <v>0.17637112508129199</v>
      </c>
      <c r="L2" s="3">
        <f t="shared" si="1"/>
        <v>0.17637112508129199</v>
      </c>
      <c r="M2" s="3">
        <f t="shared" si="1"/>
        <v>0.17637112508129199</v>
      </c>
      <c r="N2" s="3">
        <f t="shared" si="1"/>
        <v>0.17637112508129199</v>
      </c>
      <c r="O2" s="3">
        <f t="shared" si="1"/>
        <v>0.17637112508129199</v>
      </c>
      <c r="P2" s="3">
        <f t="shared" si="1"/>
        <v>0.17637112508129199</v>
      </c>
      <c r="Q2" s="3">
        <f t="shared" si="1"/>
        <v>0.17637112508129199</v>
      </c>
      <c r="R2" s="3">
        <f t="shared" si="1"/>
        <v>0.17637112508129199</v>
      </c>
      <c r="S2" s="3">
        <f t="shared" ref="S2:AA17" si="2">$AB2</f>
        <v>0.17637112508129199</v>
      </c>
      <c r="T2" s="3">
        <f t="shared" si="2"/>
        <v>0.17637112508129199</v>
      </c>
      <c r="U2" s="3">
        <f t="shared" si="2"/>
        <v>0.17637112508129199</v>
      </c>
      <c r="V2" s="3">
        <f t="shared" si="2"/>
        <v>0.17637112508129199</v>
      </c>
      <c r="W2" s="3">
        <f t="shared" si="2"/>
        <v>0.17637112508129199</v>
      </c>
      <c r="X2" s="3">
        <f t="shared" si="2"/>
        <v>0.17637112508129199</v>
      </c>
      <c r="Y2" s="3">
        <f t="shared" si="2"/>
        <v>0.17637112508129199</v>
      </c>
      <c r="Z2" s="3">
        <f t="shared" si="2"/>
        <v>0.17637112508129199</v>
      </c>
      <c r="AA2" s="3">
        <f>$AB2</f>
        <v>0.17637112508129199</v>
      </c>
      <c r="AB2" s="9">
        <f>VLOOKUP($A2,Table2[[#All],[Country ]:[Checksumtotal non-res % ]],MATCH("share of offices",'_non-residential floorarea calc'!$A$3:$T$3,0),FALSE)</f>
        <v>0.17637112508129199</v>
      </c>
      <c r="AC2" s="3">
        <f t="shared" ref="AC2:AR30" si="3">$AB2</f>
        <v>0.17637112508129199</v>
      </c>
      <c r="AD2" s="3">
        <f t="shared" si="3"/>
        <v>0.17637112508129199</v>
      </c>
      <c r="AE2" s="3">
        <f t="shared" si="3"/>
        <v>0.17637112508129199</v>
      </c>
      <c r="AF2" s="3">
        <f t="shared" si="3"/>
        <v>0.17637112508129199</v>
      </c>
      <c r="AG2" s="3">
        <f t="shared" si="3"/>
        <v>0.17637112508129199</v>
      </c>
      <c r="AH2" s="3">
        <f t="shared" si="3"/>
        <v>0.17637112508129199</v>
      </c>
      <c r="AI2" s="3">
        <f t="shared" si="3"/>
        <v>0.17637112508129199</v>
      </c>
      <c r="AJ2" s="3">
        <f t="shared" si="3"/>
        <v>0.17637112508129199</v>
      </c>
      <c r="AK2" s="3">
        <f t="shared" si="3"/>
        <v>0.17637112508129199</v>
      </c>
      <c r="AL2" s="3">
        <f t="shared" si="3"/>
        <v>0.17637112508129199</v>
      </c>
      <c r="AM2" s="3">
        <f t="shared" si="3"/>
        <v>0.17637112508129199</v>
      </c>
      <c r="AN2" s="3">
        <f t="shared" si="3"/>
        <v>0.17637112508129199</v>
      </c>
      <c r="AO2" s="3">
        <f t="shared" si="3"/>
        <v>0.17637112508129199</v>
      </c>
      <c r="AP2" s="3">
        <f t="shared" si="3"/>
        <v>0.17637112508129199</v>
      </c>
      <c r="AQ2" s="3">
        <f t="shared" si="3"/>
        <v>0.17637112508129199</v>
      </c>
      <c r="AR2" s="3">
        <f t="shared" si="3"/>
        <v>0.17637112508129199</v>
      </c>
      <c r="AS2" s="3">
        <f t="shared" ref="AD2:BK9" si="4">$AB2</f>
        <v>0.17637112508129199</v>
      </c>
      <c r="AT2" s="3">
        <f t="shared" si="4"/>
        <v>0.17637112508129199</v>
      </c>
      <c r="AU2" s="3">
        <f t="shared" si="4"/>
        <v>0.17637112508129199</v>
      </c>
      <c r="AV2" s="3">
        <f t="shared" si="4"/>
        <v>0.17637112508129199</v>
      </c>
      <c r="AW2" s="3">
        <f t="shared" si="4"/>
        <v>0.17637112508129199</v>
      </c>
      <c r="AX2" s="3">
        <f t="shared" si="4"/>
        <v>0.17637112508129199</v>
      </c>
      <c r="AY2" s="3">
        <f t="shared" si="4"/>
        <v>0.17637112508129199</v>
      </c>
      <c r="AZ2" s="3">
        <f t="shared" si="4"/>
        <v>0.17637112508129199</v>
      </c>
      <c r="BA2" s="3">
        <f t="shared" si="4"/>
        <v>0.17637112508129199</v>
      </c>
      <c r="BB2" s="3">
        <f t="shared" si="4"/>
        <v>0.17637112508129199</v>
      </c>
      <c r="BC2" s="3">
        <f t="shared" si="4"/>
        <v>0.17637112508129199</v>
      </c>
      <c r="BD2" s="3">
        <f t="shared" si="4"/>
        <v>0.17637112508129199</v>
      </c>
      <c r="BE2" s="3">
        <f t="shared" si="4"/>
        <v>0.17637112508129199</v>
      </c>
      <c r="BF2" s="3">
        <f t="shared" si="4"/>
        <v>0.17637112508129199</v>
      </c>
      <c r="BG2" s="3">
        <f t="shared" si="4"/>
        <v>0.17637112508129199</v>
      </c>
      <c r="BH2" s="3">
        <f t="shared" si="4"/>
        <v>0.17637112508129199</v>
      </c>
      <c r="BI2" s="3">
        <f t="shared" si="4"/>
        <v>0.17637112508129199</v>
      </c>
      <c r="BJ2" s="3">
        <f t="shared" si="4"/>
        <v>0.17637112508129199</v>
      </c>
      <c r="BK2" s="3">
        <f t="shared" si="4"/>
        <v>0.17637112508129199</v>
      </c>
    </row>
    <row r="3" spans="1:63" x14ac:dyDescent="0.25">
      <c r="A3" s="2" t="s">
        <v>11</v>
      </c>
      <c r="B3" t="s">
        <v>3</v>
      </c>
      <c r="C3" s="3">
        <f t="shared" si="1"/>
        <v>0.17943461372464392</v>
      </c>
      <c r="D3" s="3">
        <f t="shared" si="1"/>
        <v>0.17943461372464392</v>
      </c>
      <c r="E3" s="3">
        <f t="shared" si="1"/>
        <v>0.17943461372464392</v>
      </c>
      <c r="F3" s="3">
        <f t="shared" si="1"/>
        <v>0.17943461372464392</v>
      </c>
      <c r="G3" s="3">
        <f t="shared" si="1"/>
        <v>0.17943461372464392</v>
      </c>
      <c r="H3" s="3">
        <f t="shared" si="1"/>
        <v>0.17943461372464392</v>
      </c>
      <c r="I3" s="3">
        <f t="shared" si="1"/>
        <v>0.17943461372464392</v>
      </c>
      <c r="J3" s="3">
        <f t="shared" si="1"/>
        <v>0.17943461372464392</v>
      </c>
      <c r="K3" s="3">
        <f t="shared" si="1"/>
        <v>0.17943461372464392</v>
      </c>
      <c r="L3" s="3">
        <f t="shared" si="1"/>
        <v>0.17943461372464392</v>
      </c>
      <c r="M3" s="3">
        <f t="shared" si="1"/>
        <v>0.17943461372464392</v>
      </c>
      <c r="N3" s="3">
        <f t="shared" si="1"/>
        <v>0.17943461372464392</v>
      </c>
      <c r="O3" s="3">
        <f t="shared" si="1"/>
        <v>0.17943461372464392</v>
      </c>
      <c r="P3" s="3">
        <f t="shared" si="1"/>
        <v>0.17943461372464392</v>
      </c>
      <c r="Q3" s="3">
        <f t="shared" si="1"/>
        <v>0.17943461372464392</v>
      </c>
      <c r="R3" s="3">
        <f t="shared" si="1"/>
        <v>0.17943461372464392</v>
      </c>
      <c r="S3" s="3">
        <f t="shared" si="2"/>
        <v>0.17943461372464392</v>
      </c>
      <c r="T3" s="3">
        <f t="shared" si="2"/>
        <v>0.17943461372464392</v>
      </c>
      <c r="U3" s="3">
        <f t="shared" si="2"/>
        <v>0.17943461372464392</v>
      </c>
      <c r="V3" s="3">
        <f t="shared" si="2"/>
        <v>0.17943461372464392</v>
      </c>
      <c r="W3" s="3">
        <f t="shared" si="2"/>
        <v>0.17943461372464392</v>
      </c>
      <c r="X3" s="3">
        <f t="shared" si="2"/>
        <v>0.17943461372464392</v>
      </c>
      <c r="Y3" s="3">
        <f t="shared" si="2"/>
        <v>0.17943461372464392</v>
      </c>
      <c r="Z3" s="3">
        <f t="shared" si="2"/>
        <v>0.17943461372464392</v>
      </c>
      <c r="AA3" s="3">
        <f t="shared" si="2"/>
        <v>0.17943461372464392</v>
      </c>
      <c r="AB3" s="9">
        <f>VLOOKUP($A3,Table2[[#All],[Country ]:[Checksumtotal non-res % ]],MATCH("share of offices",'_non-residential floorarea calc'!$A$3:$T$3,0),FALSE)</f>
        <v>0.17943461372464392</v>
      </c>
      <c r="AC3" s="3">
        <f t="shared" si="3"/>
        <v>0.17943461372464392</v>
      </c>
      <c r="AD3" s="3">
        <f t="shared" si="4"/>
        <v>0.17943461372464392</v>
      </c>
      <c r="AE3" s="3">
        <f t="shared" si="4"/>
        <v>0.17943461372464392</v>
      </c>
      <c r="AF3" s="3">
        <f t="shared" si="4"/>
        <v>0.17943461372464392</v>
      </c>
      <c r="AG3" s="3">
        <f t="shared" si="4"/>
        <v>0.17943461372464392</v>
      </c>
      <c r="AH3" s="3">
        <f t="shared" si="4"/>
        <v>0.17943461372464392</v>
      </c>
      <c r="AI3" s="3">
        <f t="shared" si="4"/>
        <v>0.17943461372464392</v>
      </c>
      <c r="AJ3" s="3">
        <f t="shared" si="4"/>
        <v>0.17943461372464392</v>
      </c>
      <c r="AK3" s="3">
        <f t="shared" si="4"/>
        <v>0.17943461372464392</v>
      </c>
      <c r="AL3" s="3">
        <f t="shared" si="4"/>
        <v>0.17943461372464392</v>
      </c>
      <c r="AM3" s="3">
        <f t="shared" si="4"/>
        <v>0.17943461372464392</v>
      </c>
      <c r="AN3" s="3">
        <f t="shared" si="4"/>
        <v>0.17943461372464392</v>
      </c>
      <c r="AO3" s="3">
        <f t="shared" si="4"/>
        <v>0.17943461372464392</v>
      </c>
      <c r="AP3" s="3">
        <f t="shared" si="4"/>
        <v>0.17943461372464392</v>
      </c>
      <c r="AQ3" s="3">
        <f t="shared" si="4"/>
        <v>0.17943461372464392</v>
      </c>
      <c r="AR3" s="3">
        <f t="shared" si="4"/>
        <v>0.17943461372464392</v>
      </c>
      <c r="AS3" s="3">
        <f t="shared" si="4"/>
        <v>0.17943461372464392</v>
      </c>
      <c r="AT3" s="3">
        <f t="shared" si="4"/>
        <v>0.17943461372464392</v>
      </c>
      <c r="AU3" s="3">
        <f t="shared" si="4"/>
        <v>0.17943461372464392</v>
      </c>
      <c r="AV3" s="3">
        <f t="shared" si="4"/>
        <v>0.17943461372464392</v>
      </c>
      <c r="AW3" s="3">
        <f t="shared" si="4"/>
        <v>0.17943461372464392</v>
      </c>
      <c r="AX3" s="3">
        <f t="shared" si="4"/>
        <v>0.17943461372464392</v>
      </c>
      <c r="AY3" s="3">
        <f t="shared" si="4"/>
        <v>0.17943461372464392</v>
      </c>
      <c r="AZ3" s="3">
        <f t="shared" si="4"/>
        <v>0.17943461372464392</v>
      </c>
      <c r="BA3" s="3">
        <f t="shared" si="4"/>
        <v>0.17943461372464392</v>
      </c>
      <c r="BB3" s="3">
        <f t="shared" si="4"/>
        <v>0.17943461372464392</v>
      </c>
      <c r="BC3" s="3">
        <f t="shared" si="4"/>
        <v>0.17943461372464392</v>
      </c>
      <c r="BD3" s="3">
        <f t="shared" si="4"/>
        <v>0.17943461372464392</v>
      </c>
      <c r="BE3" s="3">
        <f t="shared" si="4"/>
        <v>0.17943461372464392</v>
      </c>
      <c r="BF3" s="3">
        <f t="shared" si="4"/>
        <v>0.17943461372464392</v>
      </c>
      <c r="BG3" s="3">
        <f t="shared" si="4"/>
        <v>0.17943461372464392</v>
      </c>
      <c r="BH3" s="3">
        <f t="shared" si="4"/>
        <v>0.17943461372464392</v>
      </c>
      <c r="BI3" s="3">
        <f t="shared" si="4"/>
        <v>0.17943461372464392</v>
      </c>
      <c r="BJ3" s="3">
        <f t="shared" si="4"/>
        <v>0.17943461372464392</v>
      </c>
      <c r="BK3" s="3">
        <f t="shared" si="4"/>
        <v>0.17943461372464392</v>
      </c>
    </row>
    <row r="4" spans="1:63" x14ac:dyDescent="0.25">
      <c r="A4" s="2" t="s">
        <v>21</v>
      </c>
      <c r="B4" t="s">
        <v>3</v>
      </c>
      <c r="C4" s="3">
        <f t="shared" si="1"/>
        <v>0.16146126959070922</v>
      </c>
      <c r="D4" s="3">
        <f t="shared" si="1"/>
        <v>0.16146126959070922</v>
      </c>
      <c r="E4" s="3">
        <f t="shared" si="1"/>
        <v>0.16146126959070922</v>
      </c>
      <c r="F4" s="3">
        <f t="shared" si="1"/>
        <v>0.16146126959070922</v>
      </c>
      <c r="G4" s="3">
        <f t="shared" si="1"/>
        <v>0.16146126959070922</v>
      </c>
      <c r="H4" s="3">
        <f t="shared" si="1"/>
        <v>0.16146126959070922</v>
      </c>
      <c r="I4" s="3">
        <f t="shared" si="1"/>
        <v>0.16146126959070922</v>
      </c>
      <c r="J4" s="3">
        <f t="shared" si="1"/>
        <v>0.16146126959070922</v>
      </c>
      <c r="K4" s="3">
        <f t="shared" si="1"/>
        <v>0.16146126959070922</v>
      </c>
      <c r="L4" s="3">
        <f t="shared" si="1"/>
        <v>0.16146126959070922</v>
      </c>
      <c r="M4" s="3">
        <f t="shared" si="1"/>
        <v>0.16146126959070922</v>
      </c>
      <c r="N4" s="3">
        <f t="shared" si="1"/>
        <v>0.16146126959070922</v>
      </c>
      <c r="O4" s="3">
        <f t="shared" si="1"/>
        <v>0.16146126959070922</v>
      </c>
      <c r="P4" s="3">
        <f t="shared" si="1"/>
        <v>0.16146126959070922</v>
      </c>
      <c r="Q4" s="3">
        <f t="shared" si="1"/>
        <v>0.16146126959070922</v>
      </c>
      <c r="R4" s="3">
        <f t="shared" si="1"/>
        <v>0.16146126959070922</v>
      </c>
      <c r="S4" s="3">
        <f t="shared" si="2"/>
        <v>0.16146126959070922</v>
      </c>
      <c r="T4" s="3">
        <f t="shared" si="2"/>
        <v>0.16146126959070922</v>
      </c>
      <c r="U4" s="3">
        <f t="shared" si="2"/>
        <v>0.16146126959070922</v>
      </c>
      <c r="V4" s="3">
        <f t="shared" si="2"/>
        <v>0.16146126959070922</v>
      </c>
      <c r="W4" s="3">
        <f t="shared" si="2"/>
        <v>0.16146126959070922</v>
      </c>
      <c r="X4" s="3">
        <f t="shared" si="2"/>
        <v>0.16146126959070922</v>
      </c>
      <c r="Y4" s="3">
        <f t="shared" si="2"/>
        <v>0.16146126959070922</v>
      </c>
      <c r="Z4" s="3">
        <f t="shared" si="2"/>
        <v>0.16146126959070922</v>
      </c>
      <c r="AA4" s="3">
        <f t="shared" si="2"/>
        <v>0.16146126959070922</v>
      </c>
      <c r="AB4" s="9">
        <f>VLOOKUP($A4,Table2[[#All],[Country ]:[Checksumtotal non-res % ]],MATCH("share of offices",'_non-residential floorarea calc'!$A$3:$T$3,0),FALSE)</f>
        <v>0.16146126959070922</v>
      </c>
      <c r="AC4" s="3">
        <f t="shared" si="3"/>
        <v>0.16146126959070922</v>
      </c>
      <c r="AD4" s="3">
        <f t="shared" si="4"/>
        <v>0.16146126959070922</v>
      </c>
      <c r="AE4" s="3">
        <f t="shared" si="4"/>
        <v>0.16146126959070922</v>
      </c>
      <c r="AF4" s="3">
        <f t="shared" si="4"/>
        <v>0.16146126959070922</v>
      </c>
      <c r="AG4" s="3">
        <f t="shared" si="4"/>
        <v>0.16146126959070922</v>
      </c>
      <c r="AH4" s="3">
        <f t="shared" si="4"/>
        <v>0.16146126959070922</v>
      </c>
      <c r="AI4" s="3">
        <f t="shared" si="4"/>
        <v>0.16146126959070922</v>
      </c>
      <c r="AJ4" s="3">
        <f t="shared" si="4"/>
        <v>0.16146126959070922</v>
      </c>
      <c r="AK4" s="3">
        <f t="shared" si="4"/>
        <v>0.16146126959070922</v>
      </c>
      <c r="AL4" s="3">
        <f t="shared" si="4"/>
        <v>0.16146126959070922</v>
      </c>
      <c r="AM4" s="3">
        <f t="shared" si="4"/>
        <v>0.16146126959070922</v>
      </c>
      <c r="AN4" s="3">
        <f t="shared" si="4"/>
        <v>0.16146126959070922</v>
      </c>
      <c r="AO4" s="3">
        <f t="shared" si="4"/>
        <v>0.16146126959070922</v>
      </c>
      <c r="AP4" s="3">
        <f t="shared" si="4"/>
        <v>0.16146126959070922</v>
      </c>
      <c r="AQ4" s="3">
        <f t="shared" si="4"/>
        <v>0.16146126959070922</v>
      </c>
      <c r="AR4" s="3">
        <f t="shared" si="4"/>
        <v>0.16146126959070922</v>
      </c>
      <c r="AS4" s="3">
        <f t="shared" si="4"/>
        <v>0.16146126959070922</v>
      </c>
      <c r="AT4" s="3">
        <f t="shared" si="4"/>
        <v>0.16146126959070922</v>
      </c>
      <c r="AU4" s="3">
        <f t="shared" si="4"/>
        <v>0.16146126959070922</v>
      </c>
      <c r="AV4" s="3">
        <f t="shared" si="4"/>
        <v>0.16146126959070922</v>
      </c>
      <c r="AW4" s="3">
        <f t="shared" si="4"/>
        <v>0.16146126959070922</v>
      </c>
      <c r="AX4" s="3">
        <f t="shared" si="4"/>
        <v>0.16146126959070922</v>
      </c>
      <c r="AY4" s="3">
        <f t="shared" si="4"/>
        <v>0.16146126959070922</v>
      </c>
      <c r="AZ4" s="3">
        <f t="shared" si="4"/>
        <v>0.16146126959070922</v>
      </c>
      <c r="BA4" s="3">
        <f t="shared" si="4"/>
        <v>0.16146126959070922</v>
      </c>
      <c r="BB4" s="3">
        <f t="shared" si="4"/>
        <v>0.16146126959070922</v>
      </c>
      <c r="BC4" s="3">
        <f t="shared" si="4"/>
        <v>0.16146126959070922</v>
      </c>
      <c r="BD4" s="3">
        <f t="shared" si="4"/>
        <v>0.16146126959070922</v>
      </c>
      <c r="BE4" s="3">
        <f t="shared" si="4"/>
        <v>0.16146126959070922</v>
      </c>
      <c r="BF4" s="3">
        <f t="shared" si="4"/>
        <v>0.16146126959070922</v>
      </c>
      <c r="BG4" s="3">
        <f t="shared" si="4"/>
        <v>0.16146126959070922</v>
      </c>
      <c r="BH4" s="3">
        <f t="shared" si="4"/>
        <v>0.16146126959070922</v>
      </c>
      <c r="BI4" s="3">
        <f t="shared" si="4"/>
        <v>0.16146126959070922</v>
      </c>
      <c r="BJ4" s="3">
        <f t="shared" si="4"/>
        <v>0.16146126959070922</v>
      </c>
      <c r="BK4" s="3">
        <f t="shared" si="4"/>
        <v>0.16146126959070922</v>
      </c>
    </row>
    <row r="5" spans="1:63" x14ac:dyDescent="0.25">
      <c r="A5" s="2" t="s">
        <v>24</v>
      </c>
      <c r="B5" t="s">
        <v>3</v>
      </c>
      <c r="C5" s="3">
        <f t="shared" si="1"/>
        <v>0.14093959731543626</v>
      </c>
      <c r="D5" s="3">
        <f t="shared" si="1"/>
        <v>0.14093959731543626</v>
      </c>
      <c r="E5" s="3">
        <f t="shared" si="1"/>
        <v>0.14093959731543626</v>
      </c>
      <c r="F5" s="3">
        <f t="shared" si="1"/>
        <v>0.14093959731543626</v>
      </c>
      <c r="G5" s="3">
        <f t="shared" si="1"/>
        <v>0.14093959731543626</v>
      </c>
      <c r="H5" s="3">
        <f t="shared" si="1"/>
        <v>0.14093959731543626</v>
      </c>
      <c r="I5" s="3">
        <f t="shared" si="1"/>
        <v>0.14093959731543626</v>
      </c>
      <c r="J5" s="3">
        <f t="shared" si="1"/>
        <v>0.14093959731543626</v>
      </c>
      <c r="K5" s="3">
        <f t="shared" si="1"/>
        <v>0.14093959731543626</v>
      </c>
      <c r="L5" s="3">
        <f t="shared" si="1"/>
        <v>0.14093959731543626</v>
      </c>
      <c r="M5" s="3">
        <f t="shared" si="1"/>
        <v>0.14093959731543626</v>
      </c>
      <c r="N5" s="3">
        <f t="shared" si="1"/>
        <v>0.14093959731543626</v>
      </c>
      <c r="O5" s="3">
        <f t="shared" si="1"/>
        <v>0.14093959731543626</v>
      </c>
      <c r="P5" s="3">
        <f t="shared" si="1"/>
        <v>0.14093959731543626</v>
      </c>
      <c r="Q5" s="3">
        <f t="shared" si="1"/>
        <v>0.14093959731543626</v>
      </c>
      <c r="R5" s="3">
        <f t="shared" si="1"/>
        <v>0.14093959731543626</v>
      </c>
      <c r="S5" s="3">
        <f t="shared" si="2"/>
        <v>0.14093959731543626</v>
      </c>
      <c r="T5" s="3">
        <f t="shared" si="2"/>
        <v>0.14093959731543626</v>
      </c>
      <c r="U5" s="3">
        <f t="shared" si="2"/>
        <v>0.14093959731543626</v>
      </c>
      <c r="V5" s="3">
        <f t="shared" si="2"/>
        <v>0.14093959731543626</v>
      </c>
      <c r="W5" s="3">
        <f t="shared" si="2"/>
        <v>0.14093959731543626</v>
      </c>
      <c r="X5" s="3">
        <f t="shared" si="2"/>
        <v>0.14093959731543626</v>
      </c>
      <c r="Y5" s="3">
        <f t="shared" si="2"/>
        <v>0.14093959731543626</v>
      </c>
      <c r="Z5" s="3">
        <f t="shared" si="2"/>
        <v>0.14093959731543626</v>
      </c>
      <c r="AA5" s="3">
        <f t="shared" si="2"/>
        <v>0.14093959731543626</v>
      </c>
      <c r="AB5" s="9">
        <f>VLOOKUP($A5,Table2[[#All],[Country ]:[Checksumtotal non-res % ]],MATCH("share of offices",'_non-residential floorarea calc'!$A$3:$T$3,0),FALSE)</f>
        <v>0.14093959731543626</v>
      </c>
      <c r="AC5" s="3">
        <f t="shared" si="3"/>
        <v>0.14093959731543626</v>
      </c>
      <c r="AD5" s="3">
        <f t="shared" si="4"/>
        <v>0.14093959731543626</v>
      </c>
      <c r="AE5" s="3">
        <f t="shared" si="4"/>
        <v>0.14093959731543626</v>
      </c>
      <c r="AF5" s="3">
        <f t="shared" si="4"/>
        <v>0.14093959731543626</v>
      </c>
      <c r="AG5" s="3">
        <f t="shared" si="4"/>
        <v>0.14093959731543626</v>
      </c>
      <c r="AH5" s="3">
        <f t="shared" si="4"/>
        <v>0.14093959731543626</v>
      </c>
      <c r="AI5" s="3">
        <f t="shared" si="4"/>
        <v>0.14093959731543626</v>
      </c>
      <c r="AJ5" s="3">
        <f t="shared" si="4"/>
        <v>0.14093959731543626</v>
      </c>
      <c r="AK5" s="3">
        <f t="shared" si="4"/>
        <v>0.14093959731543626</v>
      </c>
      <c r="AL5" s="3">
        <f t="shared" si="4"/>
        <v>0.14093959731543626</v>
      </c>
      <c r="AM5" s="3">
        <f t="shared" si="4"/>
        <v>0.14093959731543626</v>
      </c>
      <c r="AN5" s="3">
        <f t="shared" si="4"/>
        <v>0.14093959731543626</v>
      </c>
      <c r="AO5" s="3">
        <f t="shared" si="4"/>
        <v>0.14093959731543626</v>
      </c>
      <c r="AP5" s="3">
        <f t="shared" si="4"/>
        <v>0.14093959731543626</v>
      </c>
      <c r="AQ5" s="3">
        <f t="shared" si="4"/>
        <v>0.14093959731543626</v>
      </c>
      <c r="AR5" s="3">
        <f t="shared" si="4"/>
        <v>0.14093959731543626</v>
      </c>
      <c r="AS5" s="3">
        <f t="shared" si="4"/>
        <v>0.14093959731543626</v>
      </c>
      <c r="AT5" s="3">
        <f t="shared" si="4"/>
        <v>0.14093959731543626</v>
      </c>
      <c r="AU5" s="3">
        <f t="shared" si="4"/>
        <v>0.14093959731543626</v>
      </c>
      <c r="AV5" s="3">
        <f t="shared" si="4"/>
        <v>0.14093959731543626</v>
      </c>
      <c r="AW5" s="3">
        <f t="shared" si="4"/>
        <v>0.14093959731543626</v>
      </c>
      <c r="AX5" s="3">
        <f t="shared" si="4"/>
        <v>0.14093959731543626</v>
      </c>
      <c r="AY5" s="3">
        <f t="shared" si="4"/>
        <v>0.14093959731543626</v>
      </c>
      <c r="AZ5" s="3">
        <f t="shared" si="4"/>
        <v>0.14093959731543626</v>
      </c>
      <c r="BA5" s="3">
        <f t="shared" si="4"/>
        <v>0.14093959731543626</v>
      </c>
      <c r="BB5" s="3">
        <f t="shared" si="4"/>
        <v>0.14093959731543626</v>
      </c>
      <c r="BC5" s="3">
        <f t="shared" si="4"/>
        <v>0.14093959731543626</v>
      </c>
      <c r="BD5" s="3">
        <f t="shared" si="4"/>
        <v>0.14093959731543626</v>
      </c>
      <c r="BE5" s="3">
        <f t="shared" si="4"/>
        <v>0.14093959731543626</v>
      </c>
      <c r="BF5" s="3">
        <f t="shared" si="4"/>
        <v>0.14093959731543626</v>
      </c>
      <c r="BG5" s="3">
        <f t="shared" si="4"/>
        <v>0.14093959731543626</v>
      </c>
      <c r="BH5" s="3">
        <f t="shared" si="4"/>
        <v>0.14093959731543626</v>
      </c>
      <c r="BI5" s="3">
        <f t="shared" si="4"/>
        <v>0.14093959731543626</v>
      </c>
      <c r="BJ5" s="3">
        <f t="shared" si="4"/>
        <v>0.14093959731543626</v>
      </c>
      <c r="BK5" s="3">
        <f t="shared" si="4"/>
        <v>0.14093959731543626</v>
      </c>
    </row>
    <row r="6" spans="1:63" x14ac:dyDescent="0.25">
      <c r="A6" s="2" t="s">
        <v>15</v>
      </c>
      <c r="B6" t="s">
        <v>3</v>
      </c>
      <c r="C6" s="3">
        <f t="shared" si="1"/>
        <v>0.13373493975903616</v>
      </c>
      <c r="D6" s="3">
        <f t="shared" si="1"/>
        <v>0.13373493975903616</v>
      </c>
      <c r="E6" s="3">
        <f t="shared" si="1"/>
        <v>0.13373493975903616</v>
      </c>
      <c r="F6" s="3">
        <f t="shared" si="1"/>
        <v>0.13373493975903616</v>
      </c>
      <c r="G6" s="3">
        <f t="shared" si="1"/>
        <v>0.13373493975903616</v>
      </c>
      <c r="H6" s="3">
        <f t="shared" si="1"/>
        <v>0.13373493975903616</v>
      </c>
      <c r="I6" s="3">
        <f t="shared" si="1"/>
        <v>0.13373493975903616</v>
      </c>
      <c r="J6" s="3">
        <f t="shared" si="1"/>
        <v>0.13373493975903616</v>
      </c>
      <c r="K6" s="3">
        <f t="shared" si="1"/>
        <v>0.13373493975903616</v>
      </c>
      <c r="L6" s="3">
        <f t="shared" si="1"/>
        <v>0.13373493975903616</v>
      </c>
      <c r="M6" s="3">
        <f t="shared" si="1"/>
        <v>0.13373493975903616</v>
      </c>
      <c r="N6" s="3">
        <f t="shared" si="1"/>
        <v>0.13373493975903616</v>
      </c>
      <c r="O6" s="3">
        <f t="shared" si="1"/>
        <v>0.13373493975903616</v>
      </c>
      <c r="P6" s="3">
        <f t="shared" si="1"/>
        <v>0.13373493975903616</v>
      </c>
      <c r="Q6" s="3">
        <f t="shared" si="1"/>
        <v>0.13373493975903616</v>
      </c>
      <c r="R6" s="3">
        <f t="shared" si="1"/>
        <v>0.13373493975903616</v>
      </c>
      <c r="S6" s="3">
        <f t="shared" si="2"/>
        <v>0.13373493975903616</v>
      </c>
      <c r="T6" s="3">
        <f t="shared" si="2"/>
        <v>0.13373493975903616</v>
      </c>
      <c r="U6" s="3">
        <f t="shared" si="2"/>
        <v>0.13373493975903616</v>
      </c>
      <c r="V6" s="3">
        <f t="shared" si="2"/>
        <v>0.13373493975903616</v>
      </c>
      <c r="W6" s="3">
        <f t="shared" si="2"/>
        <v>0.13373493975903616</v>
      </c>
      <c r="X6" s="3">
        <f t="shared" si="2"/>
        <v>0.13373493975903616</v>
      </c>
      <c r="Y6" s="3">
        <f t="shared" si="2"/>
        <v>0.13373493975903616</v>
      </c>
      <c r="Z6" s="3">
        <f t="shared" si="2"/>
        <v>0.13373493975903616</v>
      </c>
      <c r="AA6" s="3">
        <f t="shared" si="2"/>
        <v>0.13373493975903616</v>
      </c>
      <c r="AB6" s="9">
        <f>VLOOKUP($A6,Table2[[#All],[Country ]:[Checksumtotal non-res % ]],MATCH("share of offices",'_non-residential floorarea calc'!$A$3:$T$3,0),FALSE)</f>
        <v>0.13373493975903616</v>
      </c>
      <c r="AC6" s="3">
        <f t="shared" si="3"/>
        <v>0.13373493975903616</v>
      </c>
      <c r="AD6" s="3">
        <f t="shared" si="4"/>
        <v>0.13373493975903616</v>
      </c>
      <c r="AE6" s="3">
        <f t="shared" si="4"/>
        <v>0.13373493975903616</v>
      </c>
      <c r="AF6" s="3">
        <f t="shared" si="4"/>
        <v>0.13373493975903616</v>
      </c>
      <c r="AG6" s="3">
        <f t="shared" si="4"/>
        <v>0.13373493975903616</v>
      </c>
      <c r="AH6" s="3">
        <f t="shared" si="4"/>
        <v>0.13373493975903616</v>
      </c>
      <c r="AI6" s="3">
        <f t="shared" si="4"/>
        <v>0.13373493975903616</v>
      </c>
      <c r="AJ6" s="3">
        <f t="shared" si="4"/>
        <v>0.13373493975903616</v>
      </c>
      <c r="AK6" s="3">
        <f t="shared" si="4"/>
        <v>0.13373493975903616</v>
      </c>
      <c r="AL6" s="3">
        <f t="shared" si="4"/>
        <v>0.13373493975903616</v>
      </c>
      <c r="AM6" s="3">
        <f t="shared" si="4"/>
        <v>0.13373493975903616</v>
      </c>
      <c r="AN6" s="3">
        <f t="shared" si="4"/>
        <v>0.13373493975903616</v>
      </c>
      <c r="AO6" s="3">
        <f t="shared" si="4"/>
        <v>0.13373493975903616</v>
      </c>
      <c r="AP6" s="3">
        <f t="shared" si="4"/>
        <v>0.13373493975903616</v>
      </c>
      <c r="AQ6" s="3">
        <f t="shared" si="4"/>
        <v>0.13373493975903616</v>
      </c>
      <c r="AR6" s="3">
        <f t="shared" si="4"/>
        <v>0.13373493975903616</v>
      </c>
      <c r="AS6" s="3">
        <f t="shared" si="4"/>
        <v>0.13373493975903616</v>
      </c>
      <c r="AT6" s="3">
        <f t="shared" si="4"/>
        <v>0.13373493975903616</v>
      </c>
      <c r="AU6" s="3">
        <f t="shared" si="4"/>
        <v>0.13373493975903616</v>
      </c>
      <c r="AV6" s="3">
        <f t="shared" si="4"/>
        <v>0.13373493975903616</v>
      </c>
      <c r="AW6" s="3">
        <f t="shared" si="4"/>
        <v>0.13373493975903616</v>
      </c>
      <c r="AX6" s="3">
        <f t="shared" si="4"/>
        <v>0.13373493975903616</v>
      </c>
      <c r="AY6" s="3">
        <f t="shared" si="4"/>
        <v>0.13373493975903616</v>
      </c>
      <c r="AZ6" s="3">
        <f t="shared" si="4"/>
        <v>0.13373493975903616</v>
      </c>
      <c r="BA6" s="3">
        <f t="shared" si="4"/>
        <v>0.13373493975903616</v>
      </c>
      <c r="BB6" s="3">
        <f t="shared" si="4"/>
        <v>0.13373493975903616</v>
      </c>
      <c r="BC6" s="3">
        <f t="shared" si="4"/>
        <v>0.13373493975903616</v>
      </c>
      <c r="BD6" s="3">
        <f t="shared" si="4"/>
        <v>0.13373493975903616</v>
      </c>
      <c r="BE6" s="3">
        <f t="shared" si="4"/>
        <v>0.13373493975903616</v>
      </c>
      <c r="BF6" s="3">
        <f t="shared" si="4"/>
        <v>0.13373493975903616</v>
      </c>
      <c r="BG6" s="3">
        <f t="shared" si="4"/>
        <v>0.13373493975903616</v>
      </c>
      <c r="BH6" s="3">
        <f t="shared" si="4"/>
        <v>0.13373493975903616</v>
      </c>
      <c r="BI6" s="3">
        <f t="shared" si="4"/>
        <v>0.13373493975903616</v>
      </c>
      <c r="BJ6" s="3">
        <f t="shared" si="4"/>
        <v>0.13373493975903616</v>
      </c>
      <c r="BK6" s="3">
        <f t="shared" si="4"/>
        <v>0.13373493975903616</v>
      </c>
    </row>
    <row r="7" spans="1:63" x14ac:dyDescent="0.25">
      <c r="A7" s="2" t="s">
        <v>23</v>
      </c>
      <c r="B7" t="s">
        <v>3</v>
      </c>
      <c r="C7" s="3">
        <f t="shared" si="1"/>
        <v>0.14782311374515614</v>
      </c>
      <c r="D7" s="3">
        <f t="shared" si="1"/>
        <v>0.14782311374515614</v>
      </c>
      <c r="E7" s="3">
        <f t="shared" si="1"/>
        <v>0.14782311374515614</v>
      </c>
      <c r="F7" s="3">
        <f t="shared" si="1"/>
        <v>0.14782311374515614</v>
      </c>
      <c r="G7" s="3">
        <f t="shared" si="1"/>
        <v>0.14782311374515614</v>
      </c>
      <c r="H7" s="3">
        <f t="shared" si="1"/>
        <v>0.14782311374515614</v>
      </c>
      <c r="I7" s="3">
        <f t="shared" si="1"/>
        <v>0.14782311374515614</v>
      </c>
      <c r="J7" s="3">
        <f t="shared" si="1"/>
        <v>0.14782311374515614</v>
      </c>
      <c r="K7" s="3">
        <f t="shared" si="1"/>
        <v>0.14782311374515614</v>
      </c>
      <c r="L7" s="3">
        <f t="shared" si="1"/>
        <v>0.14782311374515614</v>
      </c>
      <c r="M7" s="3">
        <f t="shared" si="1"/>
        <v>0.14782311374515614</v>
      </c>
      <c r="N7" s="3">
        <f t="shared" si="1"/>
        <v>0.14782311374515614</v>
      </c>
      <c r="O7" s="3">
        <f t="shared" si="1"/>
        <v>0.14782311374515614</v>
      </c>
      <c r="P7" s="3">
        <f t="shared" si="1"/>
        <v>0.14782311374515614</v>
      </c>
      <c r="Q7" s="3">
        <f t="shared" si="1"/>
        <v>0.14782311374515614</v>
      </c>
      <c r="R7" s="3">
        <f t="shared" si="1"/>
        <v>0.14782311374515614</v>
      </c>
      <c r="S7" s="3">
        <f t="shared" si="2"/>
        <v>0.14782311374515614</v>
      </c>
      <c r="T7" s="3">
        <f t="shared" si="2"/>
        <v>0.14782311374515614</v>
      </c>
      <c r="U7" s="3">
        <f t="shared" si="2"/>
        <v>0.14782311374515614</v>
      </c>
      <c r="V7" s="3">
        <f t="shared" si="2"/>
        <v>0.14782311374515614</v>
      </c>
      <c r="W7" s="3">
        <f t="shared" si="2"/>
        <v>0.14782311374515614</v>
      </c>
      <c r="X7" s="3">
        <f t="shared" si="2"/>
        <v>0.14782311374515614</v>
      </c>
      <c r="Y7" s="3">
        <f t="shared" si="2"/>
        <v>0.14782311374515614</v>
      </c>
      <c r="Z7" s="3">
        <f t="shared" si="2"/>
        <v>0.14782311374515614</v>
      </c>
      <c r="AA7" s="3">
        <f t="shared" si="2"/>
        <v>0.14782311374515614</v>
      </c>
      <c r="AB7" s="9">
        <f>VLOOKUP($A7,Table2[[#All],[Country ]:[Checksumtotal non-res % ]],MATCH("share of offices",'_non-residential floorarea calc'!$A$3:$T$3,0),FALSE)</f>
        <v>0.14782311374515614</v>
      </c>
      <c r="AC7" s="3">
        <f t="shared" si="3"/>
        <v>0.14782311374515614</v>
      </c>
      <c r="AD7" s="3">
        <f t="shared" si="4"/>
        <v>0.14782311374515614</v>
      </c>
      <c r="AE7" s="3">
        <f t="shared" si="4"/>
        <v>0.14782311374515614</v>
      </c>
      <c r="AF7" s="3">
        <f t="shared" si="4"/>
        <v>0.14782311374515614</v>
      </c>
      <c r="AG7" s="3">
        <f t="shared" si="4"/>
        <v>0.14782311374515614</v>
      </c>
      <c r="AH7" s="3">
        <f t="shared" si="4"/>
        <v>0.14782311374515614</v>
      </c>
      <c r="AI7" s="3">
        <f t="shared" si="4"/>
        <v>0.14782311374515614</v>
      </c>
      <c r="AJ7" s="3">
        <f t="shared" si="4"/>
        <v>0.14782311374515614</v>
      </c>
      <c r="AK7" s="3">
        <f t="shared" si="4"/>
        <v>0.14782311374515614</v>
      </c>
      <c r="AL7" s="3">
        <f t="shared" si="4"/>
        <v>0.14782311374515614</v>
      </c>
      <c r="AM7" s="3">
        <f t="shared" si="4"/>
        <v>0.14782311374515614</v>
      </c>
      <c r="AN7" s="3">
        <f t="shared" si="4"/>
        <v>0.14782311374515614</v>
      </c>
      <c r="AO7" s="3">
        <f t="shared" si="4"/>
        <v>0.14782311374515614</v>
      </c>
      <c r="AP7" s="3">
        <f t="shared" si="4"/>
        <v>0.14782311374515614</v>
      </c>
      <c r="AQ7" s="3">
        <f t="shared" si="4"/>
        <v>0.14782311374515614</v>
      </c>
      <c r="AR7" s="3">
        <f t="shared" si="4"/>
        <v>0.14782311374515614</v>
      </c>
      <c r="AS7" s="3">
        <f t="shared" si="4"/>
        <v>0.14782311374515614</v>
      </c>
      <c r="AT7" s="3">
        <f t="shared" si="4"/>
        <v>0.14782311374515614</v>
      </c>
      <c r="AU7" s="3">
        <f t="shared" si="4"/>
        <v>0.14782311374515614</v>
      </c>
      <c r="AV7" s="3">
        <f t="shared" si="4"/>
        <v>0.14782311374515614</v>
      </c>
      <c r="AW7" s="3">
        <f t="shared" si="4"/>
        <v>0.14782311374515614</v>
      </c>
      <c r="AX7" s="3">
        <f t="shared" si="4"/>
        <v>0.14782311374515614</v>
      </c>
      <c r="AY7" s="3">
        <f t="shared" si="4"/>
        <v>0.14782311374515614</v>
      </c>
      <c r="AZ7" s="3">
        <f t="shared" si="4"/>
        <v>0.14782311374515614</v>
      </c>
      <c r="BA7" s="3">
        <f t="shared" si="4"/>
        <v>0.14782311374515614</v>
      </c>
      <c r="BB7" s="3">
        <f t="shared" si="4"/>
        <v>0.14782311374515614</v>
      </c>
      <c r="BC7" s="3">
        <f t="shared" si="4"/>
        <v>0.14782311374515614</v>
      </c>
      <c r="BD7" s="3">
        <f t="shared" si="4"/>
        <v>0.14782311374515614</v>
      </c>
      <c r="BE7" s="3">
        <f t="shared" si="4"/>
        <v>0.14782311374515614</v>
      </c>
      <c r="BF7" s="3">
        <f t="shared" si="4"/>
        <v>0.14782311374515614</v>
      </c>
      <c r="BG7" s="3">
        <f t="shared" si="4"/>
        <v>0.14782311374515614</v>
      </c>
      <c r="BH7" s="3">
        <f t="shared" si="4"/>
        <v>0.14782311374515614</v>
      </c>
      <c r="BI7" s="3">
        <f t="shared" si="4"/>
        <v>0.14782311374515614</v>
      </c>
      <c r="BJ7" s="3">
        <f t="shared" si="4"/>
        <v>0.14782311374515614</v>
      </c>
      <c r="BK7" s="3">
        <f t="shared" si="4"/>
        <v>0.14782311374515614</v>
      </c>
    </row>
    <row r="8" spans="1:63" x14ac:dyDescent="0.25">
      <c r="A8" s="2" t="s">
        <v>9</v>
      </c>
      <c r="B8" t="s">
        <v>3</v>
      </c>
      <c r="C8" s="3">
        <f t="shared" si="1"/>
        <v>0.18376550169109357</v>
      </c>
      <c r="D8" s="3">
        <f t="shared" si="1"/>
        <v>0.18376550169109357</v>
      </c>
      <c r="E8" s="3">
        <f t="shared" si="1"/>
        <v>0.18376550169109357</v>
      </c>
      <c r="F8" s="3">
        <f t="shared" si="1"/>
        <v>0.18376550169109357</v>
      </c>
      <c r="G8" s="3">
        <f t="shared" si="1"/>
        <v>0.18376550169109357</v>
      </c>
      <c r="H8" s="3">
        <f t="shared" si="1"/>
        <v>0.18376550169109357</v>
      </c>
      <c r="I8" s="3">
        <f t="shared" si="1"/>
        <v>0.18376550169109357</v>
      </c>
      <c r="J8" s="3">
        <f t="shared" si="1"/>
        <v>0.18376550169109357</v>
      </c>
      <c r="K8" s="3">
        <f t="shared" si="1"/>
        <v>0.18376550169109357</v>
      </c>
      <c r="L8" s="3">
        <f t="shared" si="1"/>
        <v>0.18376550169109357</v>
      </c>
      <c r="M8" s="3">
        <f t="shared" si="1"/>
        <v>0.18376550169109357</v>
      </c>
      <c r="N8" s="3">
        <f t="shared" si="1"/>
        <v>0.18376550169109357</v>
      </c>
      <c r="O8" s="3">
        <f t="shared" si="1"/>
        <v>0.18376550169109357</v>
      </c>
      <c r="P8" s="3">
        <f t="shared" si="1"/>
        <v>0.18376550169109357</v>
      </c>
      <c r="Q8" s="3">
        <f t="shared" si="1"/>
        <v>0.18376550169109357</v>
      </c>
      <c r="R8" s="3">
        <f t="shared" si="1"/>
        <v>0.18376550169109357</v>
      </c>
      <c r="S8" s="3">
        <f t="shared" si="2"/>
        <v>0.18376550169109357</v>
      </c>
      <c r="T8" s="3">
        <f t="shared" si="2"/>
        <v>0.18376550169109357</v>
      </c>
      <c r="U8" s="3">
        <f t="shared" si="2"/>
        <v>0.18376550169109357</v>
      </c>
      <c r="V8" s="3">
        <f t="shared" si="2"/>
        <v>0.18376550169109357</v>
      </c>
      <c r="W8" s="3">
        <f t="shared" si="2"/>
        <v>0.18376550169109357</v>
      </c>
      <c r="X8" s="3">
        <f t="shared" si="2"/>
        <v>0.18376550169109357</v>
      </c>
      <c r="Y8" s="3">
        <f t="shared" si="2"/>
        <v>0.18376550169109357</v>
      </c>
      <c r="Z8" s="3">
        <f t="shared" si="2"/>
        <v>0.18376550169109357</v>
      </c>
      <c r="AA8" s="3">
        <f t="shared" si="2"/>
        <v>0.18376550169109357</v>
      </c>
      <c r="AB8" s="9">
        <f>VLOOKUP($A8,Table2[[#All],[Country ]:[Checksumtotal non-res % ]],MATCH("share of offices",'_non-residential floorarea calc'!$A$3:$T$3,0),FALSE)</f>
        <v>0.18376550169109357</v>
      </c>
      <c r="AC8" s="3">
        <f t="shared" si="3"/>
        <v>0.18376550169109357</v>
      </c>
      <c r="AD8" s="3">
        <f t="shared" si="4"/>
        <v>0.18376550169109357</v>
      </c>
      <c r="AE8" s="3">
        <f t="shared" si="4"/>
        <v>0.18376550169109357</v>
      </c>
      <c r="AF8" s="3">
        <f t="shared" si="4"/>
        <v>0.18376550169109357</v>
      </c>
      <c r="AG8" s="3">
        <f t="shared" si="4"/>
        <v>0.18376550169109357</v>
      </c>
      <c r="AH8" s="3">
        <f t="shared" si="4"/>
        <v>0.18376550169109357</v>
      </c>
      <c r="AI8" s="3">
        <f t="shared" si="4"/>
        <v>0.18376550169109357</v>
      </c>
      <c r="AJ8" s="3">
        <f t="shared" si="4"/>
        <v>0.18376550169109357</v>
      </c>
      <c r="AK8" s="3">
        <f t="shared" si="4"/>
        <v>0.18376550169109357</v>
      </c>
      <c r="AL8" s="3">
        <f t="shared" si="4"/>
        <v>0.18376550169109357</v>
      </c>
      <c r="AM8" s="3">
        <f t="shared" si="4"/>
        <v>0.18376550169109357</v>
      </c>
      <c r="AN8" s="3">
        <f t="shared" si="4"/>
        <v>0.18376550169109357</v>
      </c>
      <c r="AO8" s="3">
        <f t="shared" si="4"/>
        <v>0.18376550169109357</v>
      </c>
      <c r="AP8" s="3">
        <f t="shared" si="4"/>
        <v>0.18376550169109357</v>
      </c>
      <c r="AQ8" s="3">
        <f t="shared" si="4"/>
        <v>0.18376550169109357</v>
      </c>
      <c r="AR8" s="3">
        <f t="shared" si="4"/>
        <v>0.18376550169109357</v>
      </c>
      <c r="AS8" s="3">
        <f t="shared" si="4"/>
        <v>0.18376550169109357</v>
      </c>
      <c r="AT8" s="3">
        <f t="shared" si="4"/>
        <v>0.18376550169109357</v>
      </c>
      <c r="AU8" s="3">
        <f t="shared" si="4"/>
        <v>0.18376550169109357</v>
      </c>
      <c r="AV8" s="3">
        <f t="shared" si="4"/>
        <v>0.18376550169109357</v>
      </c>
      <c r="AW8" s="3">
        <f t="shared" si="4"/>
        <v>0.18376550169109357</v>
      </c>
      <c r="AX8" s="3">
        <f t="shared" si="4"/>
        <v>0.18376550169109357</v>
      </c>
      <c r="AY8" s="3">
        <f t="shared" si="4"/>
        <v>0.18376550169109357</v>
      </c>
      <c r="AZ8" s="3">
        <f t="shared" si="4"/>
        <v>0.18376550169109357</v>
      </c>
      <c r="BA8" s="3">
        <f t="shared" si="4"/>
        <v>0.18376550169109357</v>
      </c>
      <c r="BB8" s="3">
        <f t="shared" si="4"/>
        <v>0.18376550169109357</v>
      </c>
      <c r="BC8" s="3">
        <f t="shared" si="4"/>
        <v>0.18376550169109357</v>
      </c>
      <c r="BD8" s="3">
        <f t="shared" si="4"/>
        <v>0.18376550169109357</v>
      </c>
      <c r="BE8" s="3">
        <f t="shared" si="4"/>
        <v>0.18376550169109357</v>
      </c>
      <c r="BF8" s="3">
        <f t="shared" si="4"/>
        <v>0.18376550169109357</v>
      </c>
      <c r="BG8" s="3">
        <f t="shared" si="4"/>
        <v>0.18376550169109357</v>
      </c>
      <c r="BH8" s="3">
        <f t="shared" si="4"/>
        <v>0.18376550169109357</v>
      </c>
      <c r="BI8" s="3">
        <f t="shared" si="4"/>
        <v>0.18376550169109357</v>
      </c>
      <c r="BJ8" s="3">
        <f t="shared" si="4"/>
        <v>0.18376550169109357</v>
      </c>
      <c r="BK8" s="3">
        <f t="shared" si="4"/>
        <v>0.18376550169109357</v>
      </c>
    </row>
    <row r="9" spans="1:63" x14ac:dyDescent="0.25">
      <c r="A9" s="2" t="s">
        <v>27</v>
      </c>
      <c r="B9" t="s">
        <v>3</v>
      </c>
      <c r="C9" s="3">
        <f t="shared" si="1"/>
        <v>0.17120000000000002</v>
      </c>
      <c r="D9" s="3">
        <f t="shared" si="1"/>
        <v>0.17120000000000002</v>
      </c>
      <c r="E9" s="3">
        <f t="shared" si="1"/>
        <v>0.17120000000000002</v>
      </c>
      <c r="F9" s="3">
        <f t="shared" si="1"/>
        <v>0.17120000000000002</v>
      </c>
      <c r="G9" s="3">
        <f t="shared" si="1"/>
        <v>0.17120000000000002</v>
      </c>
      <c r="H9" s="3">
        <f t="shared" si="1"/>
        <v>0.17120000000000002</v>
      </c>
      <c r="I9" s="3">
        <f t="shared" si="1"/>
        <v>0.17120000000000002</v>
      </c>
      <c r="J9" s="3">
        <f t="shared" si="1"/>
        <v>0.17120000000000002</v>
      </c>
      <c r="K9" s="3">
        <f t="shared" si="1"/>
        <v>0.17120000000000002</v>
      </c>
      <c r="L9" s="3">
        <f t="shared" si="1"/>
        <v>0.17120000000000002</v>
      </c>
      <c r="M9" s="3">
        <f t="shared" si="1"/>
        <v>0.17120000000000002</v>
      </c>
      <c r="N9" s="3">
        <f t="shared" si="1"/>
        <v>0.17120000000000002</v>
      </c>
      <c r="O9" s="3">
        <f t="shared" si="1"/>
        <v>0.17120000000000002</v>
      </c>
      <c r="P9" s="3">
        <f t="shared" si="1"/>
        <v>0.17120000000000002</v>
      </c>
      <c r="Q9" s="3">
        <f t="shared" si="1"/>
        <v>0.17120000000000002</v>
      </c>
      <c r="R9" s="3">
        <f t="shared" si="1"/>
        <v>0.17120000000000002</v>
      </c>
      <c r="S9" s="3">
        <f t="shared" si="2"/>
        <v>0.17120000000000002</v>
      </c>
      <c r="T9" s="3">
        <f t="shared" si="2"/>
        <v>0.17120000000000002</v>
      </c>
      <c r="U9" s="3">
        <f t="shared" si="2"/>
        <v>0.17120000000000002</v>
      </c>
      <c r="V9" s="3">
        <f t="shared" si="2"/>
        <v>0.17120000000000002</v>
      </c>
      <c r="W9" s="3">
        <f t="shared" si="2"/>
        <v>0.17120000000000002</v>
      </c>
      <c r="X9" s="3">
        <f t="shared" si="2"/>
        <v>0.17120000000000002</v>
      </c>
      <c r="Y9" s="3">
        <f t="shared" si="2"/>
        <v>0.17120000000000002</v>
      </c>
      <c r="Z9" s="3">
        <f t="shared" si="2"/>
        <v>0.17120000000000002</v>
      </c>
      <c r="AA9" s="3">
        <f t="shared" si="2"/>
        <v>0.17120000000000002</v>
      </c>
      <c r="AB9" s="9">
        <f>VLOOKUP($A9,Table2[[#All],[Country ]:[Checksumtotal non-res % ]],MATCH("share of offices",'_non-residential floorarea calc'!$A$3:$T$3,0),FALSE)</f>
        <v>0.17120000000000002</v>
      </c>
      <c r="AC9" s="3">
        <f t="shared" si="3"/>
        <v>0.17120000000000002</v>
      </c>
      <c r="AD9" s="3">
        <f t="shared" si="4"/>
        <v>0.17120000000000002</v>
      </c>
      <c r="AE9" s="3">
        <f t="shared" si="4"/>
        <v>0.17120000000000002</v>
      </c>
      <c r="AF9" s="3">
        <f t="shared" si="4"/>
        <v>0.17120000000000002</v>
      </c>
      <c r="AG9" s="3">
        <f t="shared" si="4"/>
        <v>0.17120000000000002</v>
      </c>
      <c r="AH9" s="3">
        <f t="shared" si="4"/>
        <v>0.17120000000000002</v>
      </c>
      <c r="AI9" s="3">
        <f t="shared" si="4"/>
        <v>0.17120000000000002</v>
      </c>
      <c r="AJ9" s="3">
        <f t="shared" si="4"/>
        <v>0.17120000000000002</v>
      </c>
      <c r="AK9" s="3">
        <f t="shared" si="4"/>
        <v>0.17120000000000002</v>
      </c>
      <c r="AL9" s="3">
        <f t="shared" si="4"/>
        <v>0.17120000000000002</v>
      </c>
      <c r="AM9" s="3">
        <f t="shared" si="4"/>
        <v>0.17120000000000002</v>
      </c>
      <c r="AN9" s="3">
        <f t="shared" si="4"/>
        <v>0.17120000000000002</v>
      </c>
      <c r="AO9" s="3">
        <f t="shared" si="4"/>
        <v>0.17120000000000002</v>
      </c>
      <c r="AP9" s="3">
        <f t="shared" si="4"/>
        <v>0.17120000000000002</v>
      </c>
      <c r="AQ9" s="3">
        <f t="shared" si="4"/>
        <v>0.17120000000000002</v>
      </c>
      <c r="AR9" s="3">
        <f t="shared" si="4"/>
        <v>0.17120000000000002</v>
      </c>
      <c r="AS9" s="3">
        <f t="shared" si="4"/>
        <v>0.17120000000000002</v>
      </c>
      <c r="AT9" s="3">
        <f t="shared" si="4"/>
        <v>0.17120000000000002</v>
      </c>
      <c r="AU9" s="3">
        <f t="shared" si="4"/>
        <v>0.17120000000000002</v>
      </c>
      <c r="AV9" s="3">
        <f t="shared" si="4"/>
        <v>0.17120000000000002</v>
      </c>
      <c r="AW9" s="3">
        <f t="shared" si="4"/>
        <v>0.17120000000000002</v>
      </c>
      <c r="AX9" s="3">
        <f t="shared" si="4"/>
        <v>0.17120000000000002</v>
      </c>
      <c r="AY9" s="3">
        <f t="shared" si="4"/>
        <v>0.17120000000000002</v>
      </c>
      <c r="AZ9" s="3">
        <f t="shared" si="4"/>
        <v>0.17120000000000002</v>
      </c>
      <c r="BA9" s="3">
        <f t="shared" si="4"/>
        <v>0.17120000000000002</v>
      </c>
      <c r="BB9" s="3">
        <f t="shared" si="4"/>
        <v>0.17120000000000002</v>
      </c>
      <c r="BC9" s="3">
        <f t="shared" si="4"/>
        <v>0.17120000000000002</v>
      </c>
      <c r="BD9" s="3">
        <f t="shared" si="4"/>
        <v>0.17120000000000002</v>
      </c>
      <c r="BE9" s="3">
        <f t="shared" si="4"/>
        <v>0.17120000000000002</v>
      </c>
      <c r="BF9" s="3">
        <f t="shared" si="4"/>
        <v>0.17120000000000002</v>
      </c>
      <c r="BG9" s="3">
        <f t="shared" si="4"/>
        <v>0.17120000000000002</v>
      </c>
      <c r="BH9" s="3">
        <f t="shared" si="4"/>
        <v>0.17120000000000002</v>
      </c>
      <c r="BI9" s="3">
        <f t="shared" si="4"/>
        <v>0.17120000000000002</v>
      </c>
      <c r="BJ9" s="3">
        <f t="shared" ref="AD9:BK17" si="5">$AB9</f>
        <v>0.17120000000000002</v>
      </c>
      <c r="BK9" s="3">
        <f t="shared" si="5"/>
        <v>0.17120000000000002</v>
      </c>
    </row>
    <row r="10" spans="1:63" x14ac:dyDescent="0.25">
      <c r="A10" s="2" t="s">
        <v>30</v>
      </c>
      <c r="B10" t="s">
        <v>3</v>
      </c>
      <c r="C10" s="3">
        <f t="shared" si="1"/>
        <v>0.1502467105263158</v>
      </c>
      <c r="D10" s="3">
        <f t="shared" si="1"/>
        <v>0.1502467105263158</v>
      </c>
      <c r="E10" s="3">
        <f t="shared" si="1"/>
        <v>0.1502467105263158</v>
      </c>
      <c r="F10" s="3">
        <f t="shared" si="1"/>
        <v>0.1502467105263158</v>
      </c>
      <c r="G10" s="3">
        <f t="shared" si="1"/>
        <v>0.1502467105263158</v>
      </c>
      <c r="H10" s="3">
        <f t="shared" si="1"/>
        <v>0.1502467105263158</v>
      </c>
      <c r="I10" s="3">
        <f t="shared" si="1"/>
        <v>0.1502467105263158</v>
      </c>
      <c r="J10" s="3">
        <f t="shared" si="1"/>
        <v>0.1502467105263158</v>
      </c>
      <c r="K10" s="3">
        <f t="shared" si="1"/>
        <v>0.1502467105263158</v>
      </c>
      <c r="L10" s="3">
        <f t="shared" si="1"/>
        <v>0.1502467105263158</v>
      </c>
      <c r="M10" s="3">
        <f t="shared" si="1"/>
        <v>0.1502467105263158</v>
      </c>
      <c r="N10" s="3">
        <f t="shared" si="1"/>
        <v>0.1502467105263158</v>
      </c>
      <c r="O10" s="3">
        <f t="shared" si="1"/>
        <v>0.1502467105263158</v>
      </c>
      <c r="P10" s="3">
        <f t="shared" si="1"/>
        <v>0.1502467105263158</v>
      </c>
      <c r="Q10" s="3">
        <f t="shared" si="1"/>
        <v>0.1502467105263158</v>
      </c>
      <c r="R10" s="3">
        <f t="shared" si="1"/>
        <v>0.1502467105263158</v>
      </c>
      <c r="S10" s="3">
        <f t="shared" si="2"/>
        <v>0.1502467105263158</v>
      </c>
      <c r="T10" s="3">
        <f t="shared" si="2"/>
        <v>0.1502467105263158</v>
      </c>
      <c r="U10" s="3">
        <f t="shared" si="2"/>
        <v>0.1502467105263158</v>
      </c>
      <c r="V10" s="3">
        <f t="shared" si="2"/>
        <v>0.1502467105263158</v>
      </c>
      <c r="W10" s="3">
        <f t="shared" si="2"/>
        <v>0.1502467105263158</v>
      </c>
      <c r="X10" s="3">
        <f t="shared" si="2"/>
        <v>0.1502467105263158</v>
      </c>
      <c r="Y10" s="3">
        <f t="shared" si="2"/>
        <v>0.1502467105263158</v>
      </c>
      <c r="Z10" s="3">
        <f t="shared" si="2"/>
        <v>0.1502467105263158</v>
      </c>
      <c r="AA10" s="3">
        <f t="shared" si="2"/>
        <v>0.1502467105263158</v>
      </c>
      <c r="AB10" s="9">
        <f>VLOOKUP($A10,Table2[[#All],[Country ]:[Checksumtotal non-res % ]],MATCH("share of offices",'_non-residential floorarea calc'!$A$3:$T$3,0),FALSE)</f>
        <v>0.1502467105263158</v>
      </c>
      <c r="AC10" s="3">
        <f t="shared" si="3"/>
        <v>0.1502467105263158</v>
      </c>
      <c r="AD10" s="3">
        <f t="shared" si="5"/>
        <v>0.1502467105263158</v>
      </c>
      <c r="AE10" s="3">
        <f t="shared" si="5"/>
        <v>0.1502467105263158</v>
      </c>
      <c r="AF10" s="3">
        <f t="shared" si="5"/>
        <v>0.1502467105263158</v>
      </c>
      <c r="AG10" s="3">
        <f t="shared" si="5"/>
        <v>0.1502467105263158</v>
      </c>
      <c r="AH10" s="3">
        <f t="shared" si="5"/>
        <v>0.1502467105263158</v>
      </c>
      <c r="AI10" s="3">
        <f t="shared" si="5"/>
        <v>0.1502467105263158</v>
      </c>
      <c r="AJ10" s="3">
        <f t="shared" si="5"/>
        <v>0.1502467105263158</v>
      </c>
      <c r="AK10" s="3">
        <f t="shared" si="5"/>
        <v>0.1502467105263158</v>
      </c>
      <c r="AL10" s="3">
        <f t="shared" si="5"/>
        <v>0.1502467105263158</v>
      </c>
      <c r="AM10" s="3">
        <f t="shared" si="5"/>
        <v>0.1502467105263158</v>
      </c>
      <c r="AN10" s="3">
        <f t="shared" si="5"/>
        <v>0.1502467105263158</v>
      </c>
      <c r="AO10" s="3">
        <f t="shared" si="5"/>
        <v>0.1502467105263158</v>
      </c>
      <c r="AP10" s="3">
        <f t="shared" si="5"/>
        <v>0.1502467105263158</v>
      </c>
      <c r="AQ10" s="3">
        <f t="shared" si="5"/>
        <v>0.1502467105263158</v>
      </c>
      <c r="AR10" s="3">
        <f t="shared" si="5"/>
        <v>0.1502467105263158</v>
      </c>
      <c r="AS10" s="3">
        <f t="shared" si="5"/>
        <v>0.1502467105263158</v>
      </c>
      <c r="AT10" s="3">
        <f t="shared" si="5"/>
        <v>0.1502467105263158</v>
      </c>
      <c r="AU10" s="3">
        <f t="shared" si="5"/>
        <v>0.1502467105263158</v>
      </c>
      <c r="AV10" s="3">
        <f t="shared" si="5"/>
        <v>0.1502467105263158</v>
      </c>
      <c r="AW10" s="3">
        <f t="shared" si="5"/>
        <v>0.1502467105263158</v>
      </c>
      <c r="AX10" s="3">
        <f t="shared" si="5"/>
        <v>0.1502467105263158</v>
      </c>
      <c r="AY10" s="3">
        <f t="shared" si="5"/>
        <v>0.1502467105263158</v>
      </c>
      <c r="AZ10" s="3">
        <f t="shared" si="5"/>
        <v>0.1502467105263158</v>
      </c>
      <c r="BA10" s="3">
        <f t="shared" si="5"/>
        <v>0.1502467105263158</v>
      </c>
      <c r="BB10" s="3">
        <f t="shared" si="5"/>
        <v>0.1502467105263158</v>
      </c>
      <c r="BC10" s="3">
        <f t="shared" si="5"/>
        <v>0.1502467105263158</v>
      </c>
      <c r="BD10" s="3">
        <f t="shared" si="5"/>
        <v>0.1502467105263158</v>
      </c>
      <c r="BE10" s="3">
        <f t="shared" si="5"/>
        <v>0.1502467105263158</v>
      </c>
      <c r="BF10" s="3">
        <f t="shared" si="5"/>
        <v>0.1502467105263158</v>
      </c>
      <c r="BG10" s="3">
        <f t="shared" si="5"/>
        <v>0.1502467105263158</v>
      </c>
      <c r="BH10" s="3">
        <f t="shared" si="5"/>
        <v>0.1502467105263158</v>
      </c>
      <c r="BI10" s="3">
        <f t="shared" si="5"/>
        <v>0.1502467105263158</v>
      </c>
      <c r="BJ10" s="3">
        <f t="shared" si="5"/>
        <v>0.1502467105263158</v>
      </c>
      <c r="BK10" s="3">
        <f t="shared" si="5"/>
        <v>0.1502467105263158</v>
      </c>
    </row>
    <row r="11" spans="1:63" x14ac:dyDescent="0.25">
      <c r="A11" s="2" t="s">
        <v>10</v>
      </c>
      <c r="B11" t="s">
        <v>3</v>
      </c>
      <c r="C11" s="3">
        <f t="shared" si="1"/>
        <v>0.19487287688574745</v>
      </c>
      <c r="D11" s="3">
        <f t="shared" si="1"/>
        <v>0.19487287688574745</v>
      </c>
      <c r="E11" s="3">
        <f t="shared" si="1"/>
        <v>0.19487287688574745</v>
      </c>
      <c r="F11" s="3">
        <f t="shared" si="1"/>
        <v>0.19487287688574745</v>
      </c>
      <c r="G11" s="3">
        <f t="shared" si="1"/>
        <v>0.19487287688574745</v>
      </c>
      <c r="H11" s="3">
        <f t="shared" si="1"/>
        <v>0.19487287688574745</v>
      </c>
      <c r="I11" s="3">
        <f t="shared" si="1"/>
        <v>0.19487287688574745</v>
      </c>
      <c r="J11" s="3">
        <f t="shared" si="1"/>
        <v>0.19487287688574745</v>
      </c>
      <c r="K11" s="3">
        <f t="shared" si="1"/>
        <v>0.19487287688574745</v>
      </c>
      <c r="L11" s="3">
        <f t="shared" si="1"/>
        <v>0.19487287688574745</v>
      </c>
      <c r="M11" s="3">
        <f t="shared" si="1"/>
        <v>0.19487287688574745</v>
      </c>
      <c r="N11" s="3">
        <f t="shared" si="1"/>
        <v>0.19487287688574745</v>
      </c>
      <c r="O11" s="3">
        <f t="shared" si="1"/>
        <v>0.19487287688574745</v>
      </c>
      <c r="P11" s="3">
        <f t="shared" si="1"/>
        <v>0.19487287688574745</v>
      </c>
      <c r="Q11" s="3">
        <f t="shared" si="1"/>
        <v>0.19487287688574745</v>
      </c>
      <c r="R11" s="3">
        <f t="shared" si="1"/>
        <v>0.19487287688574745</v>
      </c>
      <c r="S11" s="3">
        <f t="shared" si="2"/>
        <v>0.19487287688574745</v>
      </c>
      <c r="T11" s="3">
        <f t="shared" si="2"/>
        <v>0.19487287688574745</v>
      </c>
      <c r="U11" s="3">
        <f t="shared" si="2"/>
        <v>0.19487287688574745</v>
      </c>
      <c r="V11" s="3">
        <f t="shared" si="2"/>
        <v>0.19487287688574745</v>
      </c>
      <c r="W11" s="3">
        <f t="shared" si="2"/>
        <v>0.19487287688574745</v>
      </c>
      <c r="X11" s="3">
        <f t="shared" si="2"/>
        <v>0.19487287688574745</v>
      </c>
      <c r="Y11" s="3">
        <f t="shared" si="2"/>
        <v>0.19487287688574745</v>
      </c>
      <c r="Z11" s="3">
        <f t="shared" si="2"/>
        <v>0.19487287688574745</v>
      </c>
      <c r="AA11" s="3">
        <f t="shared" si="2"/>
        <v>0.19487287688574745</v>
      </c>
      <c r="AB11" s="9">
        <f>VLOOKUP($A11,Table2[[#All],[Country ]:[Checksumtotal non-res % ]],MATCH("share of offices",'_non-residential floorarea calc'!$A$3:$T$3,0),FALSE)</f>
        <v>0.19487287688574745</v>
      </c>
      <c r="AC11" s="3">
        <f t="shared" si="3"/>
        <v>0.19487287688574745</v>
      </c>
      <c r="AD11" s="3">
        <f t="shared" si="5"/>
        <v>0.19487287688574745</v>
      </c>
      <c r="AE11" s="3">
        <f t="shared" si="5"/>
        <v>0.19487287688574745</v>
      </c>
      <c r="AF11" s="3">
        <f t="shared" si="5"/>
        <v>0.19487287688574745</v>
      </c>
      <c r="AG11" s="3">
        <f t="shared" si="5"/>
        <v>0.19487287688574745</v>
      </c>
      <c r="AH11" s="3">
        <f t="shared" si="5"/>
        <v>0.19487287688574745</v>
      </c>
      <c r="AI11" s="3">
        <f t="shared" si="5"/>
        <v>0.19487287688574745</v>
      </c>
      <c r="AJ11" s="3">
        <f t="shared" si="5"/>
        <v>0.19487287688574745</v>
      </c>
      <c r="AK11" s="3">
        <f t="shared" si="5"/>
        <v>0.19487287688574745</v>
      </c>
      <c r="AL11" s="3">
        <f t="shared" si="5"/>
        <v>0.19487287688574745</v>
      </c>
      <c r="AM11" s="3">
        <f t="shared" si="5"/>
        <v>0.19487287688574745</v>
      </c>
      <c r="AN11" s="3">
        <f t="shared" si="5"/>
        <v>0.19487287688574745</v>
      </c>
      <c r="AO11" s="3">
        <f t="shared" si="5"/>
        <v>0.19487287688574745</v>
      </c>
      <c r="AP11" s="3">
        <f t="shared" si="5"/>
        <v>0.19487287688574745</v>
      </c>
      <c r="AQ11" s="3">
        <f t="shared" si="5"/>
        <v>0.19487287688574745</v>
      </c>
      <c r="AR11" s="3">
        <f t="shared" si="5"/>
        <v>0.19487287688574745</v>
      </c>
      <c r="AS11" s="3">
        <f t="shared" si="5"/>
        <v>0.19487287688574745</v>
      </c>
      <c r="AT11" s="3">
        <f t="shared" si="5"/>
        <v>0.19487287688574745</v>
      </c>
      <c r="AU11" s="3">
        <f t="shared" si="5"/>
        <v>0.19487287688574745</v>
      </c>
      <c r="AV11" s="3">
        <f t="shared" si="5"/>
        <v>0.19487287688574745</v>
      </c>
      <c r="AW11" s="3">
        <f t="shared" si="5"/>
        <v>0.19487287688574745</v>
      </c>
      <c r="AX11" s="3">
        <f t="shared" si="5"/>
        <v>0.19487287688574745</v>
      </c>
      <c r="AY11" s="3">
        <f t="shared" si="5"/>
        <v>0.19487287688574745</v>
      </c>
      <c r="AZ11" s="3">
        <f t="shared" si="5"/>
        <v>0.19487287688574745</v>
      </c>
      <c r="BA11" s="3">
        <f t="shared" si="5"/>
        <v>0.19487287688574745</v>
      </c>
      <c r="BB11" s="3">
        <f t="shared" si="5"/>
        <v>0.19487287688574745</v>
      </c>
      <c r="BC11" s="3">
        <f t="shared" si="5"/>
        <v>0.19487287688574745</v>
      </c>
      <c r="BD11" s="3">
        <f t="shared" si="5"/>
        <v>0.19487287688574745</v>
      </c>
      <c r="BE11" s="3">
        <f t="shared" si="5"/>
        <v>0.19487287688574745</v>
      </c>
      <c r="BF11" s="3">
        <f t="shared" si="5"/>
        <v>0.19487287688574745</v>
      </c>
      <c r="BG11" s="3">
        <f t="shared" si="5"/>
        <v>0.19487287688574745</v>
      </c>
      <c r="BH11" s="3">
        <f t="shared" si="5"/>
        <v>0.19487287688574745</v>
      </c>
      <c r="BI11" s="3">
        <f t="shared" si="5"/>
        <v>0.19487287688574745</v>
      </c>
      <c r="BJ11" s="3">
        <f t="shared" si="5"/>
        <v>0.19487287688574745</v>
      </c>
      <c r="BK11" s="3">
        <f t="shared" si="5"/>
        <v>0.19487287688574745</v>
      </c>
    </row>
    <row r="12" spans="1:63" x14ac:dyDescent="0.25">
      <c r="A12" s="2" t="s">
        <v>1</v>
      </c>
      <c r="B12" t="s">
        <v>3</v>
      </c>
      <c r="C12" s="3">
        <f t="shared" si="1"/>
        <v>0.12450392965527973</v>
      </c>
      <c r="D12" s="3">
        <f t="shared" si="1"/>
        <v>0.12450392965527973</v>
      </c>
      <c r="E12" s="3">
        <f t="shared" si="1"/>
        <v>0.12450392965527973</v>
      </c>
      <c r="F12" s="3">
        <f t="shared" si="1"/>
        <v>0.12450392965527973</v>
      </c>
      <c r="G12" s="3">
        <f t="shared" si="1"/>
        <v>0.12450392965527973</v>
      </c>
      <c r="H12" s="3">
        <f t="shared" si="1"/>
        <v>0.12450392965527973</v>
      </c>
      <c r="I12" s="3">
        <f t="shared" si="1"/>
        <v>0.12450392965527973</v>
      </c>
      <c r="J12" s="3">
        <f t="shared" si="1"/>
        <v>0.12450392965527973</v>
      </c>
      <c r="K12" s="3">
        <f t="shared" si="1"/>
        <v>0.12450392965527973</v>
      </c>
      <c r="L12" s="3">
        <f t="shared" si="1"/>
        <v>0.12450392965527973</v>
      </c>
      <c r="M12" s="3">
        <f t="shared" si="1"/>
        <v>0.12450392965527973</v>
      </c>
      <c r="N12" s="3">
        <f t="shared" si="1"/>
        <v>0.12450392965527973</v>
      </c>
      <c r="O12" s="3">
        <f t="shared" si="1"/>
        <v>0.12450392965527973</v>
      </c>
      <c r="P12" s="3">
        <f t="shared" si="1"/>
        <v>0.12450392965527973</v>
      </c>
      <c r="Q12" s="3">
        <f t="shared" si="1"/>
        <v>0.12450392965527973</v>
      </c>
      <c r="R12" s="3">
        <f t="shared" si="1"/>
        <v>0.12450392965527973</v>
      </c>
      <c r="S12" s="3">
        <f t="shared" si="2"/>
        <v>0.12450392965527973</v>
      </c>
      <c r="T12" s="3">
        <f t="shared" si="2"/>
        <v>0.12450392965527973</v>
      </c>
      <c r="U12" s="3">
        <f t="shared" si="2"/>
        <v>0.12450392965527973</v>
      </c>
      <c r="V12" s="3">
        <f t="shared" si="2"/>
        <v>0.12450392965527973</v>
      </c>
      <c r="W12" s="3">
        <f t="shared" si="2"/>
        <v>0.12450392965527973</v>
      </c>
      <c r="X12" s="3">
        <f t="shared" si="2"/>
        <v>0.12450392965527973</v>
      </c>
      <c r="Y12" s="3">
        <f t="shared" si="2"/>
        <v>0.12450392965527973</v>
      </c>
      <c r="Z12" s="3">
        <f t="shared" si="2"/>
        <v>0.12450392965527973</v>
      </c>
      <c r="AA12" s="3">
        <f t="shared" si="2"/>
        <v>0.12450392965527973</v>
      </c>
      <c r="AB12" s="9">
        <f>VLOOKUP($A12,Table2[[#All],[Country ]:[Checksumtotal non-res % ]],MATCH("share of offices",'_non-residential floorarea calc'!$A$3:$T$3,0),FALSE)</f>
        <v>0.12450392965527973</v>
      </c>
      <c r="AC12" s="3">
        <f t="shared" si="3"/>
        <v>0.12450392965527973</v>
      </c>
      <c r="AD12" s="3">
        <f t="shared" si="5"/>
        <v>0.12450392965527973</v>
      </c>
      <c r="AE12" s="3">
        <f t="shared" si="5"/>
        <v>0.12450392965527973</v>
      </c>
      <c r="AF12" s="3">
        <f t="shared" si="5"/>
        <v>0.12450392965527973</v>
      </c>
      <c r="AG12" s="3">
        <f t="shared" si="5"/>
        <v>0.12450392965527973</v>
      </c>
      <c r="AH12" s="3">
        <f t="shared" si="5"/>
        <v>0.12450392965527973</v>
      </c>
      <c r="AI12" s="3">
        <f t="shared" si="5"/>
        <v>0.12450392965527973</v>
      </c>
      <c r="AJ12" s="3">
        <f t="shared" si="5"/>
        <v>0.12450392965527973</v>
      </c>
      <c r="AK12" s="3">
        <f t="shared" si="5"/>
        <v>0.12450392965527973</v>
      </c>
      <c r="AL12" s="3">
        <f t="shared" si="5"/>
        <v>0.12450392965527973</v>
      </c>
      <c r="AM12" s="3">
        <f t="shared" si="5"/>
        <v>0.12450392965527973</v>
      </c>
      <c r="AN12" s="3">
        <f t="shared" si="5"/>
        <v>0.12450392965527973</v>
      </c>
      <c r="AO12" s="3">
        <f t="shared" si="5"/>
        <v>0.12450392965527973</v>
      </c>
      <c r="AP12" s="3">
        <f t="shared" si="5"/>
        <v>0.12450392965527973</v>
      </c>
      <c r="AQ12" s="3">
        <f t="shared" si="5"/>
        <v>0.12450392965527973</v>
      </c>
      <c r="AR12" s="3">
        <f t="shared" si="5"/>
        <v>0.12450392965527973</v>
      </c>
      <c r="AS12" s="3">
        <f t="shared" si="5"/>
        <v>0.12450392965527973</v>
      </c>
      <c r="AT12" s="3">
        <f t="shared" si="5"/>
        <v>0.12450392965527973</v>
      </c>
      <c r="AU12" s="3">
        <f t="shared" si="5"/>
        <v>0.12450392965527973</v>
      </c>
      <c r="AV12" s="3">
        <f t="shared" si="5"/>
        <v>0.12450392965527973</v>
      </c>
      <c r="AW12" s="3">
        <f t="shared" si="5"/>
        <v>0.12450392965527973</v>
      </c>
      <c r="AX12" s="3">
        <f t="shared" si="5"/>
        <v>0.12450392965527973</v>
      </c>
      <c r="AY12" s="3">
        <f t="shared" si="5"/>
        <v>0.12450392965527973</v>
      </c>
      <c r="AZ12" s="3">
        <f t="shared" si="5"/>
        <v>0.12450392965527973</v>
      </c>
      <c r="BA12" s="3">
        <f t="shared" si="5"/>
        <v>0.12450392965527973</v>
      </c>
      <c r="BB12" s="3">
        <f t="shared" si="5"/>
        <v>0.12450392965527973</v>
      </c>
      <c r="BC12" s="3">
        <f t="shared" si="5"/>
        <v>0.12450392965527973</v>
      </c>
      <c r="BD12" s="3">
        <f t="shared" si="5"/>
        <v>0.12450392965527973</v>
      </c>
      <c r="BE12" s="3">
        <f t="shared" si="5"/>
        <v>0.12450392965527973</v>
      </c>
      <c r="BF12" s="3">
        <f t="shared" si="5"/>
        <v>0.12450392965527973</v>
      </c>
      <c r="BG12" s="3">
        <f t="shared" si="5"/>
        <v>0.12450392965527973</v>
      </c>
      <c r="BH12" s="3">
        <f t="shared" si="5"/>
        <v>0.12450392965527973</v>
      </c>
      <c r="BI12" s="3">
        <f t="shared" si="5"/>
        <v>0.12450392965527973</v>
      </c>
      <c r="BJ12" s="3">
        <f t="shared" si="5"/>
        <v>0.12450392965527973</v>
      </c>
      <c r="BK12" s="3">
        <f t="shared" si="5"/>
        <v>0.12450392965527973</v>
      </c>
    </row>
    <row r="13" spans="1:63" x14ac:dyDescent="0.25">
      <c r="A13" s="2" t="s">
        <v>20</v>
      </c>
      <c r="B13" t="s">
        <v>3</v>
      </c>
      <c r="C13" s="3">
        <f t="shared" si="1"/>
        <v>0.1620187729560604</v>
      </c>
      <c r="D13" s="3">
        <f t="shared" si="1"/>
        <v>0.1620187729560604</v>
      </c>
      <c r="E13" s="3">
        <f t="shared" si="1"/>
        <v>0.1620187729560604</v>
      </c>
      <c r="F13" s="3">
        <f t="shared" si="1"/>
        <v>0.1620187729560604</v>
      </c>
      <c r="G13" s="3">
        <f t="shared" si="1"/>
        <v>0.1620187729560604</v>
      </c>
      <c r="H13" s="3">
        <f t="shared" si="1"/>
        <v>0.1620187729560604</v>
      </c>
      <c r="I13" s="3">
        <f t="shared" si="1"/>
        <v>0.1620187729560604</v>
      </c>
      <c r="J13" s="3">
        <f t="shared" si="1"/>
        <v>0.1620187729560604</v>
      </c>
      <c r="K13" s="3">
        <f t="shared" si="1"/>
        <v>0.1620187729560604</v>
      </c>
      <c r="L13" s="3">
        <f t="shared" si="1"/>
        <v>0.1620187729560604</v>
      </c>
      <c r="M13" s="3">
        <f t="shared" si="1"/>
        <v>0.1620187729560604</v>
      </c>
      <c r="N13" s="3">
        <f t="shared" si="1"/>
        <v>0.1620187729560604</v>
      </c>
      <c r="O13" s="3">
        <f t="shared" si="1"/>
        <v>0.1620187729560604</v>
      </c>
      <c r="P13" s="3">
        <f t="shared" si="1"/>
        <v>0.1620187729560604</v>
      </c>
      <c r="Q13" s="3">
        <f t="shared" si="1"/>
        <v>0.1620187729560604</v>
      </c>
      <c r="R13" s="3">
        <f t="shared" si="1"/>
        <v>0.1620187729560604</v>
      </c>
      <c r="S13" s="3">
        <f t="shared" si="2"/>
        <v>0.1620187729560604</v>
      </c>
      <c r="T13" s="3">
        <f t="shared" si="2"/>
        <v>0.1620187729560604</v>
      </c>
      <c r="U13" s="3">
        <f t="shared" si="2"/>
        <v>0.1620187729560604</v>
      </c>
      <c r="V13" s="3">
        <f t="shared" si="2"/>
        <v>0.1620187729560604</v>
      </c>
      <c r="W13" s="3">
        <f t="shared" si="2"/>
        <v>0.1620187729560604</v>
      </c>
      <c r="X13" s="3">
        <f t="shared" si="2"/>
        <v>0.1620187729560604</v>
      </c>
      <c r="Y13" s="3">
        <f t="shared" si="2"/>
        <v>0.1620187729560604</v>
      </c>
      <c r="Z13" s="3">
        <f t="shared" si="2"/>
        <v>0.1620187729560604</v>
      </c>
      <c r="AA13" s="3">
        <f t="shared" si="2"/>
        <v>0.1620187729560604</v>
      </c>
      <c r="AB13" s="9">
        <f>VLOOKUP($A13,Table2[[#All],[Country ]:[Checksumtotal non-res % ]],MATCH("share of offices",'_non-residential floorarea calc'!$A$3:$T$3,0),FALSE)</f>
        <v>0.1620187729560604</v>
      </c>
      <c r="AC13" s="3">
        <f t="shared" si="3"/>
        <v>0.1620187729560604</v>
      </c>
      <c r="AD13" s="3">
        <f t="shared" si="5"/>
        <v>0.1620187729560604</v>
      </c>
      <c r="AE13" s="3">
        <f t="shared" si="5"/>
        <v>0.1620187729560604</v>
      </c>
      <c r="AF13" s="3">
        <f t="shared" si="5"/>
        <v>0.1620187729560604</v>
      </c>
      <c r="AG13" s="3">
        <f t="shared" si="5"/>
        <v>0.1620187729560604</v>
      </c>
      <c r="AH13" s="3">
        <f t="shared" si="5"/>
        <v>0.1620187729560604</v>
      </c>
      <c r="AI13" s="3">
        <f t="shared" si="5"/>
        <v>0.1620187729560604</v>
      </c>
      <c r="AJ13" s="3">
        <f t="shared" si="5"/>
        <v>0.1620187729560604</v>
      </c>
      <c r="AK13" s="3">
        <f t="shared" si="5"/>
        <v>0.1620187729560604</v>
      </c>
      <c r="AL13" s="3">
        <f t="shared" si="5"/>
        <v>0.1620187729560604</v>
      </c>
      <c r="AM13" s="3">
        <f t="shared" si="5"/>
        <v>0.1620187729560604</v>
      </c>
      <c r="AN13" s="3">
        <f t="shared" si="5"/>
        <v>0.1620187729560604</v>
      </c>
      <c r="AO13" s="3">
        <f t="shared" si="5"/>
        <v>0.1620187729560604</v>
      </c>
      <c r="AP13" s="3">
        <f t="shared" si="5"/>
        <v>0.1620187729560604</v>
      </c>
      <c r="AQ13" s="3">
        <f t="shared" si="5"/>
        <v>0.1620187729560604</v>
      </c>
      <c r="AR13" s="3">
        <f t="shared" si="5"/>
        <v>0.1620187729560604</v>
      </c>
      <c r="AS13" s="3">
        <f t="shared" si="5"/>
        <v>0.1620187729560604</v>
      </c>
      <c r="AT13" s="3">
        <f t="shared" si="5"/>
        <v>0.1620187729560604</v>
      </c>
      <c r="AU13" s="3">
        <f t="shared" si="5"/>
        <v>0.1620187729560604</v>
      </c>
      <c r="AV13" s="3">
        <f t="shared" si="5"/>
        <v>0.1620187729560604</v>
      </c>
      <c r="AW13" s="3">
        <f t="shared" si="5"/>
        <v>0.1620187729560604</v>
      </c>
      <c r="AX13" s="3">
        <f t="shared" si="5"/>
        <v>0.1620187729560604</v>
      </c>
      <c r="AY13" s="3">
        <f t="shared" si="5"/>
        <v>0.1620187729560604</v>
      </c>
      <c r="AZ13" s="3">
        <f t="shared" si="5"/>
        <v>0.1620187729560604</v>
      </c>
      <c r="BA13" s="3">
        <f t="shared" si="5"/>
        <v>0.1620187729560604</v>
      </c>
      <c r="BB13" s="3">
        <f t="shared" si="5"/>
        <v>0.1620187729560604</v>
      </c>
      <c r="BC13" s="3">
        <f t="shared" si="5"/>
        <v>0.1620187729560604</v>
      </c>
      <c r="BD13" s="3">
        <f t="shared" si="5"/>
        <v>0.1620187729560604</v>
      </c>
      <c r="BE13" s="3">
        <f t="shared" si="5"/>
        <v>0.1620187729560604</v>
      </c>
      <c r="BF13" s="3">
        <f t="shared" si="5"/>
        <v>0.1620187729560604</v>
      </c>
      <c r="BG13" s="3">
        <f t="shared" si="5"/>
        <v>0.1620187729560604</v>
      </c>
      <c r="BH13" s="3">
        <f t="shared" si="5"/>
        <v>0.1620187729560604</v>
      </c>
      <c r="BI13" s="3">
        <f t="shared" si="5"/>
        <v>0.1620187729560604</v>
      </c>
      <c r="BJ13" s="3">
        <f t="shared" si="5"/>
        <v>0.1620187729560604</v>
      </c>
      <c r="BK13" s="3">
        <f t="shared" si="5"/>
        <v>0.1620187729560604</v>
      </c>
    </row>
    <row r="14" spans="1:63" x14ac:dyDescent="0.25">
      <c r="A14" s="2" t="s">
        <v>16</v>
      </c>
      <c r="B14" t="s">
        <v>3</v>
      </c>
      <c r="C14" s="3">
        <f t="shared" si="1"/>
        <v>0.17915666780939321</v>
      </c>
      <c r="D14" s="3">
        <f t="shared" si="1"/>
        <v>0.17915666780939321</v>
      </c>
      <c r="E14" s="3">
        <f t="shared" si="1"/>
        <v>0.17915666780939321</v>
      </c>
      <c r="F14" s="3">
        <f t="shared" si="1"/>
        <v>0.17915666780939321</v>
      </c>
      <c r="G14" s="3">
        <f t="shared" si="1"/>
        <v>0.17915666780939321</v>
      </c>
      <c r="H14" s="3">
        <f t="shared" si="1"/>
        <v>0.17915666780939321</v>
      </c>
      <c r="I14" s="3">
        <f t="shared" si="1"/>
        <v>0.17915666780939321</v>
      </c>
      <c r="J14" s="3">
        <f t="shared" si="1"/>
        <v>0.17915666780939321</v>
      </c>
      <c r="K14" s="3">
        <f t="shared" si="1"/>
        <v>0.17915666780939321</v>
      </c>
      <c r="L14" s="3">
        <f t="shared" si="1"/>
        <v>0.17915666780939321</v>
      </c>
      <c r="M14" s="3">
        <f t="shared" si="1"/>
        <v>0.17915666780939321</v>
      </c>
      <c r="N14" s="3">
        <f t="shared" si="1"/>
        <v>0.17915666780939321</v>
      </c>
      <c r="O14" s="3">
        <f t="shared" si="1"/>
        <v>0.17915666780939321</v>
      </c>
      <c r="P14" s="3">
        <f t="shared" si="1"/>
        <v>0.17915666780939321</v>
      </c>
      <c r="Q14" s="3">
        <f t="shared" si="1"/>
        <v>0.17915666780939321</v>
      </c>
      <c r="R14" s="3">
        <f t="shared" si="1"/>
        <v>0.17915666780939321</v>
      </c>
      <c r="S14" s="3">
        <f t="shared" si="2"/>
        <v>0.17915666780939321</v>
      </c>
      <c r="T14" s="3">
        <f t="shared" si="2"/>
        <v>0.17915666780939321</v>
      </c>
      <c r="U14" s="3">
        <f t="shared" si="2"/>
        <v>0.17915666780939321</v>
      </c>
      <c r="V14" s="3">
        <f t="shared" si="2"/>
        <v>0.17915666780939321</v>
      </c>
      <c r="W14" s="3">
        <f t="shared" si="2"/>
        <v>0.17915666780939321</v>
      </c>
      <c r="X14" s="3">
        <f t="shared" si="2"/>
        <v>0.17915666780939321</v>
      </c>
      <c r="Y14" s="3">
        <f t="shared" si="2"/>
        <v>0.17915666780939321</v>
      </c>
      <c r="Z14" s="3">
        <f t="shared" si="2"/>
        <v>0.17915666780939321</v>
      </c>
      <c r="AA14" s="3">
        <f t="shared" si="2"/>
        <v>0.17915666780939321</v>
      </c>
      <c r="AB14" s="9">
        <f>VLOOKUP($A14,Table2[[#All],[Country ]:[Checksumtotal non-res % ]],MATCH("share of offices",'_non-residential floorarea calc'!$A$3:$T$3,0),FALSE)</f>
        <v>0.17915666780939321</v>
      </c>
      <c r="AC14" s="3">
        <f t="shared" si="3"/>
        <v>0.17915666780939321</v>
      </c>
      <c r="AD14" s="3">
        <f t="shared" si="5"/>
        <v>0.17915666780939321</v>
      </c>
      <c r="AE14" s="3">
        <f t="shared" si="5"/>
        <v>0.17915666780939321</v>
      </c>
      <c r="AF14" s="3">
        <f t="shared" si="5"/>
        <v>0.17915666780939321</v>
      </c>
      <c r="AG14" s="3">
        <f t="shared" si="5"/>
        <v>0.17915666780939321</v>
      </c>
      <c r="AH14" s="3">
        <f t="shared" si="5"/>
        <v>0.17915666780939321</v>
      </c>
      <c r="AI14" s="3">
        <f t="shared" si="5"/>
        <v>0.17915666780939321</v>
      </c>
      <c r="AJ14" s="3">
        <f t="shared" si="5"/>
        <v>0.17915666780939321</v>
      </c>
      <c r="AK14" s="3">
        <f t="shared" si="5"/>
        <v>0.17915666780939321</v>
      </c>
      <c r="AL14" s="3">
        <f t="shared" si="5"/>
        <v>0.17915666780939321</v>
      </c>
      <c r="AM14" s="3">
        <f t="shared" si="5"/>
        <v>0.17915666780939321</v>
      </c>
      <c r="AN14" s="3">
        <f t="shared" si="5"/>
        <v>0.17915666780939321</v>
      </c>
      <c r="AO14" s="3">
        <f t="shared" si="5"/>
        <v>0.17915666780939321</v>
      </c>
      <c r="AP14" s="3">
        <f t="shared" si="5"/>
        <v>0.17915666780939321</v>
      </c>
      <c r="AQ14" s="3">
        <f t="shared" si="5"/>
        <v>0.17915666780939321</v>
      </c>
      <c r="AR14" s="3">
        <f t="shared" si="5"/>
        <v>0.17915666780939321</v>
      </c>
      <c r="AS14" s="3">
        <f t="shared" si="5"/>
        <v>0.17915666780939321</v>
      </c>
      <c r="AT14" s="3">
        <f t="shared" si="5"/>
        <v>0.17915666780939321</v>
      </c>
      <c r="AU14" s="3">
        <f t="shared" si="5"/>
        <v>0.17915666780939321</v>
      </c>
      <c r="AV14" s="3">
        <f t="shared" si="5"/>
        <v>0.17915666780939321</v>
      </c>
      <c r="AW14" s="3">
        <f t="shared" si="5"/>
        <v>0.17915666780939321</v>
      </c>
      <c r="AX14" s="3">
        <f t="shared" si="5"/>
        <v>0.17915666780939321</v>
      </c>
      <c r="AY14" s="3">
        <f t="shared" si="5"/>
        <v>0.17915666780939321</v>
      </c>
      <c r="AZ14" s="3">
        <f t="shared" si="5"/>
        <v>0.17915666780939321</v>
      </c>
      <c r="BA14" s="3">
        <f t="shared" si="5"/>
        <v>0.17915666780939321</v>
      </c>
      <c r="BB14" s="3">
        <f t="shared" si="5"/>
        <v>0.17915666780939321</v>
      </c>
      <c r="BC14" s="3">
        <f t="shared" si="5"/>
        <v>0.17915666780939321</v>
      </c>
      <c r="BD14" s="3">
        <f t="shared" si="5"/>
        <v>0.17915666780939321</v>
      </c>
      <c r="BE14" s="3">
        <f t="shared" si="5"/>
        <v>0.17915666780939321</v>
      </c>
      <c r="BF14" s="3">
        <f t="shared" si="5"/>
        <v>0.17915666780939321</v>
      </c>
      <c r="BG14" s="3">
        <f t="shared" si="5"/>
        <v>0.17915666780939321</v>
      </c>
      <c r="BH14" s="3">
        <f t="shared" si="5"/>
        <v>0.17915666780939321</v>
      </c>
      <c r="BI14" s="3">
        <f t="shared" si="5"/>
        <v>0.17915666780939321</v>
      </c>
      <c r="BJ14" s="3">
        <f t="shared" si="5"/>
        <v>0.17915666780939321</v>
      </c>
      <c r="BK14" s="3">
        <f t="shared" si="5"/>
        <v>0.17915666780939321</v>
      </c>
    </row>
    <row r="15" spans="1:63" x14ac:dyDescent="0.25">
      <c r="A15" s="2" t="s">
        <v>5</v>
      </c>
      <c r="B15" t="s">
        <v>3</v>
      </c>
      <c r="C15" s="3">
        <f t="shared" si="1"/>
        <v>0.15809940454490215</v>
      </c>
      <c r="D15" s="3">
        <f t="shared" si="1"/>
        <v>0.15809940454490215</v>
      </c>
      <c r="E15" s="3">
        <f t="shared" si="1"/>
        <v>0.15809940454490215</v>
      </c>
      <c r="F15" s="3">
        <f t="shared" si="1"/>
        <v>0.15809940454490215</v>
      </c>
      <c r="G15" s="3">
        <f t="shared" si="1"/>
        <v>0.15809940454490215</v>
      </c>
      <c r="H15" s="3">
        <f t="shared" si="1"/>
        <v>0.15809940454490215</v>
      </c>
      <c r="I15" s="3">
        <f t="shared" si="1"/>
        <v>0.15809940454490215</v>
      </c>
      <c r="J15" s="3">
        <f t="shared" si="1"/>
        <v>0.15809940454490215</v>
      </c>
      <c r="K15" s="3">
        <f t="shared" si="1"/>
        <v>0.15809940454490215</v>
      </c>
      <c r="L15" s="3">
        <f t="shared" si="1"/>
        <v>0.15809940454490215</v>
      </c>
      <c r="M15" s="3">
        <f t="shared" si="1"/>
        <v>0.15809940454490215</v>
      </c>
      <c r="N15" s="3">
        <f t="shared" si="1"/>
        <v>0.15809940454490215</v>
      </c>
      <c r="O15" s="3">
        <f t="shared" si="1"/>
        <v>0.15809940454490215</v>
      </c>
      <c r="P15" s="3">
        <f t="shared" si="1"/>
        <v>0.15809940454490215</v>
      </c>
      <c r="Q15" s="3">
        <f t="shared" si="1"/>
        <v>0.15809940454490215</v>
      </c>
      <c r="R15" s="3">
        <f t="shared" si="1"/>
        <v>0.15809940454490215</v>
      </c>
      <c r="S15" s="3">
        <f t="shared" si="2"/>
        <v>0.15809940454490215</v>
      </c>
      <c r="T15" s="3">
        <f t="shared" si="2"/>
        <v>0.15809940454490215</v>
      </c>
      <c r="U15" s="3">
        <f t="shared" si="2"/>
        <v>0.15809940454490215</v>
      </c>
      <c r="V15" s="3">
        <f t="shared" si="2"/>
        <v>0.15809940454490215</v>
      </c>
      <c r="W15" s="3">
        <f t="shared" si="2"/>
        <v>0.15809940454490215</v>
      </c>
      <c r="X15" s="3">
        <f t="shared" si="2"/>
        <v>0.15809940454490215</v>
      </c>
      <c r="Y15" s="3">
        <f t="shared" si="2"/>
        <v>0.15809940454490215</v>
      </c>
      <c r="Z15" s="3">
        <f t="shared" si="2"/>
        <v>0.15809940454490215</v>
      </c>
      <c r="AA15" s="3">
        <f t="shared" si="2"/>
        <v>0.15809940454490215</v>
      </c>
      <c r="AB15" s="9">
        <f>VLOOKUP($A15,Table2[[#All],[Country ]:[Checksumtotal non-res % ]],MATCH("share of offices",'_non-residential floorarea calc'!$A$3:$T$3,0),FALSE)</f>
        <v>0.15809940454490215</v>
      </c>
      <c r="AC15" s="3">
        <f t="shared" si="3"/>
        <v>0.15809940454490215</v>
      </c>
      <c r="AD15" s="3">
        <f t="shared" si="5"/>
        <v>0.15809940454490215</v>
      </c>
      <c r="AE15" s="3">
        <f t="shared" si="5"/>
        <v>0.15809940454490215</v>
      </c>
      <c r="AF15" s="3">
        <f t="shared" si="5"/>
        <v>0.15809940454490215</v>
      </c>
      <c r="AG15" s="3">
        <f t="shared" si="5"/>
        <v>0.15809940454490215</v>
      </c>
      <c r="AH15" s="3">
        <f t="shared" si="5"/>
        <v>0.15809940454490215</v>
      </c>
      <c r="AI15" s="3">
        <f t="shared" si="5"/>
        <v>0.15809940454490215</v>
      </c>
      <c r="AJ15" s="3">
        <f t="shared" si="5"/>
        <v>0.15809940454490215</v>
      </c>
      <c r="AK15" s="3">
        <f t="shared" si="5"/>
        <v>0.15809940454490215</v>
      </c>
      <c r="AL15" s="3">
        <f t="shared" si="5"/>
        <v>0.15809940454490215</v>
      </c>
      <c r="AM15" s="3">
        <f t="shared" si="5"/>
        <v>0.15809940454490215</v>
      </c>
      <c r="AN15" s="3">
        <f t="shared" si="5"/>
        <v>0.15809940454490215</v>
      </c>
      <c r="AO15" s="3">
        <f t="shared" si="5"/>
        <v>0.15809940454490215</v>
      </c>
      <c r="AP15" s="3">
        <f t="shared" si="5"/>
        <v>0.15809940454490215</v>
      </c>
      <c r="AQ15" s="3">
        <f t="shared" si="5"/>
        <v>0.15809940454490215</v>
      </c>
      <c r="AR15" s="3">
        <f t="shared" si="5"/>
        <v>0.15809940454490215</v>
      </c>
      <c r="AS15" s="3">
        <f t="shared" si="5"/>
        <v>0.15809940454490215</v>
      </c>
      <c r="AT15" s="3">
        <f t="shared" si="5"/>
        <v>0.15809940454490215</v>
      </c>
      <c r="AU15" s="3">
        <f t="shared" si="5"/>
        <v>0.15809940454490215</v>
      </c>
      <c r="AV15" s="3">
        <f t="shared" si="5"/>
        <v>0.15809940454490215</v>
      </c>
      <c r="AW15" s="3">
        <f t="shared" si="5"/>
        <v>0.15809940454490215</v>
      </c>
      <c r="AX15" s="3">
        <f t="shared" si="5"/>
        <v>0.15809940454490215</v>
      </c>
      <c r="AY15" s="3">
        <f t="shared" si="5"/>
        <v>0.15809940454490215</v>
      </c>
      <c r="AZ15" s="3">
        <f t="shared" si="5"/>
        <v>0.15809940454490215</v>
      </c>
      <c r="BA15" s="3">
        <f t="shared" si="5"/>
        <v>0.15809940454490215</v>
      </c>
      <c r="BB15" s="3">
        <f t="shared" si="5"/>
        <v>0.15809940454490215</v>
      </c>
      <c r="BC15" s="3">
        <f t="shared" si="5"/>
        <v>0.15809940454490215</v>
      </c>
      <c r="BD15" s="3">
        <f t="shared" si="5"/>
        <v>0.15809940454490215</v>
      </c>
      <c r="BE15" s="3">
        <f t="shared" si="5"/>
        <v>0.15809940454490215</v>
      </c>
      <c r="BF15" s="3">
        <f t="shared" si="5"/>
        <v>0.15809940454490215</v>
      </c>
      <c r="BG15" s="3">
        <f t="shared" si="5"/>
        <v>0.15809940454490215</v>
      </c>
      <c r="BH15" s="3">
        <f t="shared" si="5"/>
        <v>0.15809940454490215</v>
      </c>
      <c r="BI15" s="3">
        <f t="shared" si="5"/>
        <v>0.15809940454490215</v>
      </c>
      <c r="BJ15" s="3">
        <f t="shared" si="5"/>
        <v>0.15809940454490215</v>
      </c>
      <c r="BK15" s="3">
        <f t="shared" si="5"/>
        <v>0.15809940454490215</v>
      </c>
    </row>
    <row r="16" spans="1:63" x14ac:dyDescent="0.25">
      <c r="A16" s="2" t="s">
        <v>29</v>
      </c>
      <c r="B16" t="s">
        <v>3</v>
      </c>
      <c r="C16" s="3">
        <f t="shared" si="1"/>
        <v>0.25267778753292364</v>
      </c>
      <c r="D16" s="3">
        <f t="shared" si="1"/>
        <v>0.25267778753292364</v>
      </c>
      <c r="E16" s="3">
        <f t="shared" si="1"/>
        <v>0.25267778753292364</v>
      </c>
      <c r="F16" s="3">
        <f t="shared" si="1"/>
        <v>0.25267778753292364</v>
      </c>
      <c r="G16" s="3">
        <f t="shared" si="1"/>
        <v>0.25267778753292364</v>
      </c>
      <c r="H16" s="3">
        <f t="shared" si="1"/>
        <v>0.25267778753292364</v>
      </c>
      <c r="I16" s="3">
        <f t="shared" si="1"/>
        <v>0.25267778753292364</v>
      </c>
      <c r="J16" s="3">
        <f t="shared" si="1"/>
        <v>0.25267778753292364</v>
      </c>
      <c r="K16" s="3">
        <f t="shared" si="1"/>
        <v>0.25267778753292364</v>
      </c>
      <c r="L16" s="3">
        <f t="shared" si="1"/>
        <v>0.25267778753292364</v>
      </c>
      <c r="M16" s="3">
        <f t="shared" si="1"/>
        <v>0.25267778753292364</v>
      </c>
      <c r="N16" s="3">
        <f t="shared" si="1"/>
        <v>0.25267778753292364</v>
      </c>
      <c r="O16" s="3">
        <f t="shared" si="1"/>
        <v>0.25267778753292364</v>
      </c>
      <c r="P16" s="3">
        <f t="shared" si="1"/>
        <v>0.25267778753292364</v>
      </c>
      <c r="Q16" s="3">
        <f t="shared" si="1"/>
        <v>0.25267778753292364</v>
      </c>
      <c r="R16" s="3">
        <f t="shared" si="1"/>
        <v>0.25267778753292364</v>
      </c>
      <c r="S16" s="3">
        <f t="shared" si="2"/>
        <v>0.25267778753292364</v>
      </c>
      <c r="T16" s="3">
        <f t="shared" si="2"/>
        <v>0.25267778753292364</v>
      </c>
      <c r="U16" s="3">
        <f t="shared" si="2"/>
        <v>0.25267778753292364</v>
      </c>
      <c r="V16" s="3">
        <f t="shared" si="2"/>
        <v>0.25267778753292364</v>
      </c>
      <c r="W16" s="3">
        <f t="shared" si="2"/>
        <v>0.25267778753292364</v>
      </c>
      <c r="X16" s="3">
        <f t="shared" si="2"/>
        <v>0.25267778753292364</v>
      </c>
      <c r="Y16" s="3">
        <f t="shared" si="2"/>
        <v>0.25267778753292364</v>
      </c>
      <c r="Z16" s="3">
        <f t="shared" si="2"/>
        <v>0.25267778753292364</v>
      </c>
      <c r="AA16" s="3">
        <f t="shared" si="2"/>
        <v>0.25267778753292364</v>
      </c>
      <c r="AB16" s="9">
        <f>VLOOKUP($A16,Table2[[#All],[Country ]:[Checksumtotal non-res % ]],MATCH("share of offices",'_non-residential floorarea calc'!$A$3:$T$3,0),FALSE)</f>
        <v>0.25267778753292364</v>
      </c>
      <c r="AC16" s="3">
        <f t="shared" si="3"/>
        <v>0.25267778753292364</v>
      </c>
      <c r="AD16" s="3">
        <f t="shared" si="5"/>
        <v>0.25267778753292364</v>
      </c>
      <c r="AE16" s="3">
        <f t="shared" si="5"/>
        <v>0.25267778753292364</v>
      </c>
      <c r="AF16" s="3">
        <f t="shared" si="5"/>
        <v>0.25267778753292364</v>
      </c>
      <c r="AG16" s="3">
        <f t="shared" si="5"/>
        <v>0.25267778753292364</v>
      </c>
      <c r="AH16" s="3">
        <f t="shared" si="5"/>
        <v>0.25267778753292364</v>
      </c>
      <c r="AI16" s="3">
        <f t="shared" si="5"/>
        <v>0.25267778753292364</v>
      </c>
      <c r="AJ16" s="3">
        <f t="shared" si="5"/>
        <v>0.25267778753292364</v>
      </c>
      <c r="AK16" s="3">
        <f t="shared" si="5"/>
        <v>0.25267778753292364</v>
      </c>
      <c r="AL16" s="3">
        <f t="shared" si="5"/>
        <v>0.25267778753292364</v>
      </c>
      <c r="AM16" s="3">
        <f t="shared" si="5"/>
        <v>0.25267778753292364</v>
      </c>
      <c r="AN16" s="3">
        <f t="shared" si="5"/>
        <v>0.25267778753292364</v>
      </c>
      <c r="AO16" s="3">
        <f t="shared" si="5"/>
        <v>0.25267778753292364</v>
      </c>
      <c r="AP16" s="3">
        <f t="shared" si="5"/>
        <v>0.25267778753292364</v>
      </c>
      <c r="AQ16" s="3">
        <f t="shared" si="5"/>
        <v>0.25267778753292364</v>
      </c>
      <c r="AR16" s="3">
        <f t="shared" si="5"/>
        <v>0.25267778753292364</v>
      </c>
      <c r="AS16" s="3">
        <f t="shared" si="5"/>
        <v>0.25267778753292364</v>
      </c>
      <c r="AT16" s="3">
        <f t="shared" si="5"/>
        <v>0.25267778753292364</v>
      </c>
      <c r="AU16" s="3">
        <f t="shared" si="5"/>
        <v>0.25267778753292364</v>
      </c>
      <c r="AV16" s="3">
        <f t="shared" si="5"/>
        <v>0.25267778753292364</v>
      </c>
      <c r="AW16" s="3">
        <f t="shared" si="5"/>
        <v>0.25267778753292364</v>
      </c>
      <c r="AX16" s="3">
        <f t="shared" si="5"/>
        <v>0.25267778753292364</v>
      </c>
      <c r="AY16" s="3">
        <f t="shared" si="5"/>
        <v>0.25267778753292364</v>
      </c>
      <c r="AZ16" s="3">
        <f t="shared" si="5"/>
        <v>0.25267778753292364</v>
      </c>
      <c r="BA16" s="3">
        <f t="shared" si="5"/>
        <v>0.25267778753292364</v>
      </c>
      <c r="BB16" s="3">
        <f t="shared" si="5"/>
        <v>0.25267778753292364</v>
      </c>
      <c r="BC16" s="3">
        <f t="shared" si="5"/>
        <v>0.25267778753292364</v>
      </c>
      <c r="BD16" s="3">
        <f t="shared" si="5"/>
        <v>0.25267778753292364</v>
      </c>
      <c r="BE16" s="3">
        <f t="shared" si="5"/>
        <v>0.25267778753292364</v>
      </c>
      <c r="BF16" s="3">
        <f t="shared" si="5"/>
        <v>0.25267778753292364</v>
      </c>
      <c r="BG16" s="3">
        <f t="shared" si="5"/>
        <v>0.25267778753292364</v>
      </c>
      <c r="BH16" s="3">
        <f t="shared" si="5"/>
        <v>0.25267778753292364</v>
      </c>
      <c r="BI16" s="3">
        <f t="shared" si="5"/>
        <v>0.25267778753292364</v>
      </c>
      <c r="BJ16" s="3">
        <f t="shared" si="5"/>
        <v>0.25267778753292364</v>
      </c>
      <c r="BK16" s="3">
        <f t="shared" si="5"/>
        <v>0.25267778753292364</v>
      </c>
    </row>
    <row r="17" spans="1:63" x14ac:dyDescent="0.25">
      <c r="A17" s="2" t="s">
        <v>25</v>
      </c>
      <c r="B17" t="s">
        <v>3</v>
      </c>
      <c r="C17" s="3">
        <f t="shared" si="1"/>
        <v>0.29624947324062367</v>
      </c>
      <c r="D17" s="3">
        <f t="shared" si="1"/>
        <v>0.29624947324062367</v>
      </c>
      <c r="E17" s="3">
        <f t="shared" si="1"/>
        <v>0.29624947324062367</v>
      </c>
      <c r="F17" s="3">
        <f t="shared" si="1"/>
        <v>0.29624947324062367</v>
      </c>
      <c r="G17" s="3">
        <f t="shared" si="1"/>
        <v>0.29624947324062367</v>
      </c>
      <c r="H17" s="3">
        <f t="shared" si="1"/>
        <v>0.29624947324062367</v>
      </c>
      <c r="I17" s="3">
        <f t="shared" si="1"/>
        <v>0.29624947324062367</v>
      </c>
      <c r="J17" s="3">
        <f t="shared" si="1"/>
        <v>0.29624947324062367</v>
      </c>
      <c r="K17" s="3">
        <f t="shared" si="1"/>
        <v>0.29624947324062367</v>
      </c>
      <c r="L17" s="3">
        <f t="shared" si="1"/>
        <v>0.29624947324062367</v>
      </c>
      <c r="M17" s="3">
        <f t="shared" si="1"/>
        <v>0.29624947324062367</v>
      </c>
      <c r="N17" s="3">
        <f t="shared" si="1"/>
        <v>0.29624947324062367</v>
      </c>
      <c r="O17" s="3">
        <f t="shared" si="1"/>
        <v>0.29624947324062367</v>
      </c>
      <c r="P17" s="3">
        <f t="shared" si="1"/>
        <v>0.29624947324062367</v>
      </c>
      <c r="Q17" s="3">
        <f t="shared" si="1"/>
        <v>0.29624947324062367</v>
      </c>
      <c r="R17" s="3">
        <f t="shared" ref="R17:AA30" si="6">$AB17</f>
        <v>0.29624947324062367</v>
      </c>
      <c r="S17" s="3">
        <f t="shared" si="2"/>
        <v>0.29624947324062367</v>
      </c>
      <c r="T17" s="3">
        <f t="shared" si="2"/>
        <v>0.29624947324062367</v>
      </c>
      <c r="U17" s="3">
        <f t="shared" si="2"/>
        <v>0.29624947324062367</v>
      </c>
      <c r="V17" s="3">
        <f t="shared" si="2"/>
        <v>0.29624947324062367</v>
      </c>
      <c r="W17" s="3">
        <f t="shared" si="2"/>
        <v>0.29624947324062367</v>
      </c>
      <c r="X17" s="3">
        <f t="shared" si="2"/>
        <v>0.29624947324062367</v>
      </c>
      <c r="Y17" s="3">
        <f t="shared" si="2"/>
        <v>0.29624947324062367</v>
      </c>
      <c r="Z17" s="3">
        <f t="shared" si="2"/>
        <v>0.29624947324062367</v>
      </c>
      <c r="AA17" s="3">
        <f t="shared" si="2"/>
        <v>0.29624947324062367</v>
      </c>
      <c r="AB17" s="9">
        <f>VLOOKUP($A17,Table2[[#All],[Country ]:[Checksumtotal non-res % ]],MATCH("share of offices",'_non-residential floorarea calc'!$A$3:$T$3,0),FALSE)</f>
        <v>0.29624947324062367</v>
      </c>
      <c r="AC17" s="3">
        <f t="shared" si="3"/>
        <v>0.29624947324062367</v>
      </c>
      <c r="AD17" s="3">
        <f t="shared" si="5"/>
        <v>0.29624947324062367</v>
      </c>
      <c r="AE17" s="3">
        <f t="shared" si="5"/>
        <v>0.29624947324062367</v>
      </c>
      <c r="AF17" s="3">
        <f t="shared" si="5"/>
        <v>0.29624947324062367</v>
      </c>
      <c r="AG17" s="3">
        <f t="shared" si="5"/>
        <v>0.29624947324062367</v>
      </c>
      <c r="AH17" s="3">
        <f t="shared" si="5"/>
        <v>0.29624947324062367</v>
      </c>
      <c r="AI17" s="3">
        <f t="shared" si="5"/>
        <v>0.29624947324062367</v>
      </c>
      <c r="AJ17" s="3">
        <f t="shared" si="5"/>
        <v>0.29624947324062367</v>
      </c>
      <c r="AK17" s="3">
        <f t="shared" si="5"/>
        <v>0.29624947324062367</v>
      </c>
      <c r="AL17" s="3">
        <f t="shared" si="5"/>
        <v>0.29624947324062367</v>
      </c>
      <c r="AM17" s="3">
        <f t="shared" si="5"/>
        <v>0.29624947324062367</v>
      </c>
      <c r="AN17" s="3">
        <f t="shared" si="5"/>
        <v>0.29624947324062367</v>
      </c>
      <c r="AO17" s="3">
        <f t="shared" si="5"/>
        <v>0.29624947324062367</v>
      </c>
      <c r="AP17" s="3">
        <f t="shared" si="5"/>
        <v>0.29624947324062367</v>
      </c>
      <c r="AQ17" s="3">
        <f t="shared" si="5"/>
        <v>0.29624947324062367</v>
      </c>
      <c r="AR17" s="3">
        <f t="shared" si="5"/>
        <v>0.29624947324062367</v>
      </c>
      <c r="AS17" s="3">
        <f t="shared" ref="AD17:BK24" si="7">$AB17</f>
        <v>0.29624947324062367</v>
      </c>
      <c r="AT17" s="3">
        <f t="shared" si="7"/>
        <v>0.29624947324062367</v>
      </c>
      <c r="AU17" s="3">
        <f t="shared" si="7"/>
        <v>0.29624947324062367</v>
      </c>
      <c r="AV17" s="3">
        <f t="shared" si="7"/>
        <v>0.29624947324062367</v>
      </c>
      <c r="AW17" s="3">
        <f t="shared" si="7"/>
        <v>0.29624947324062367</v>
      </c>
      <c r="AX17" s="3">
        <f t="shared" si="7"/>
        <v>0.29624947324062367</v>
      </c>
      <c r="AY17" s="3">
        <f t="shared" si="7"/>
        <v>0.29624947324062367</v>
      </c>
      <c r="AZ17" s="3">
        <f t="shared" si="7"/>
        <v>0.29624947324062367</v>
      </c>
      <c r="BA17" s="3">
        <f t="shared" si="7"/>
        <v>0.29624947324062367</v>
      </c>
      <c r="BB17" s="3">
        <f t="shared" si="7"/>
        <v>0.29624947324062367</v>
      </c>
      <c r="BC17" s="3">
        <f t="shared" si="7"/>
        <v>0.29624947324062367</v>
      </c>
      <c r="BD17" s="3">
        <f t="shared" si="7"/>
        <v>0.29624947324062367</v>
      </c>
      <c r="BE17" s="3">
        <f t="shared" si="7"/>
        <v>0.29624947324062367</v>
      </c>
      <c r="BF17" s="3">
        <f t="shared" si="7"/>
        <v>0.29624947324062367</v>
      </c>
      <c r="BG17" s="3">
        <f t="shared" si="7"/>
        <v>0.29624947324062367</v>
      </c>
      <c r="BH17" s="3">
        <f t="shared" si="7"/>
        <v>0.29624947324062367</v>
      </c>
      <c r="BI17" s="3">
        <f t="shared" si="7"/>
        <v>0.29624947324062367</v>
      </c>
      <c r="BJ17" s="3">
        <f t="shared" si="7"/>
        <v>0.29624947324062367</v>
      </c>
      <c r="BK17" s="3">
        <f t="shared" si="7"/>
        <v>0.29624947324062367</v>
      </c>
    </row>
    <row r="18" spans="1:63" x14ac:dyDescent="0.25">
      <c r="A18" s="2" t="s">
        <v>22</v>
      </c>
      <c r="B18" t="s">
        <v>3</v>
      </c>
      <c r="C18" s="3">
        <f t="shared" ref="C18:Q30" si="8">$AB18</f>
        <v>0.23964554035831248</v>
      </c>
      <c r="D18" s="3">
        <f t="shared" si="8"/>
        <v>0.23964554035831248</v>
      </c>
      <c r="E18" s="3">
        <f t="shared" si="8"/>
        <v>0.23964554035831248</v>
      </c>
      <c r="F18" s="3">
        <f t="shared" si="8"/>
        <v>0.23964554035831248</v>
      </c>
      <c r="G18" s="3">
        <f t="shared" si="8"/>
        <v>0.23964554035831248</v>
      </c>
      <c r="H18" s="3">
        <f t="shared" si="8"/>
        <v>0.23964554035831248</v>
      </c>
      <c r="I18" s="3">
        <f t="shared" si="8"/>
        <v>0.23964554035831248</v>
      </c>
      <c r="J18" s="3">
        <f t="shared" si="8"/>
        <v>0.23964554035831248</v>
      </c>
      <c r="K18" s="3">
        <f t="shared" si="8"/>
        <v>0.23964554035831248</v>
      </c>
      <c r="L18" s="3">
        <f t="shared" si="8"/>
        <v>0.23964554035831248</v>
      </c>
      <c r="M18" s="3">
        <f t="shared" si="8"/>
        <v>0.23964554035831248</v>
      </c>
      <c r="N18" s="3">
        <f t="shared" si="8"/>
        <v>0.23964554035831248</v>
      </c>
      <c r="O18" s="3">
        <f t="shared" si="8"/>
        <v>0.23964554035831248</v>
      </c>
      <c r="P18" s="3">
        <f t="shared" si="8"/>
        <v>0.23964554035831248</v>
      </c>
      <c r="Q18" s="3">
        <f t="shared" si="8"/>
        <v>0.23964554035831248</v>
      </c>
      <c r="R18" s="3">
        <f t="shared" si="6"/>
        <v>0.23964554035831248</v>
      </c>
      <c r="S18" s="3">
        <f t="shared" si="6"/>
        <v>0.23964554035831248</v>
      </c>
      <c r="T18" s="3">
        <f t="shared" si="6"/>
        <v>0.23964554035831248</v>
      </c>
      <c r="U18" s="3">
        <f t="shared" si="6"/>
        <v>0.23964554035831248</v>
      </c>
      <c r="V18" s="3">
        <f t="shared" si="6"/>
        <v>0.23964554035831248</v>
      </c>
      <c r="W18" s="3">
        <f t="shared" si="6"/>
        <v>0.23964554035831248</v>
      </c>
      <c r="X18" s="3">
        <f t="shared" si="6"/>
        <v>0.23964554035831248</v>
      </c>
      <c r="Y18" s="3">
        <f t="shared" si="6"/>
        <v>0.23964554035831248</v>
      </c>
      <c r="Z18" s="3">
        <f t="shared" si="6"/>
        <v>0.23964554035831248</v>
      </c>
      <c r="AA18" s="3">
        <f t="shared" si="6"/>
        <v>0.23964554035831248</v>
      </c>
      <c r="AB18" s="9">
        <f>VLOOKUP($A18,Table2[[#All],[Country ]:[Checksumtotal non-res % ]],MATCH("share of offices",'_non-residential floorarea calc'!$A$3:$T$3,0),FALSE)</f>
        <v>0.23964554035831248</v>
      </c>
      <c r="AC18" s="3">
        <f t="shared" si="3"/>
        <v>0.23964554035831248</v>
      </c>
      <c r="AD18" s="3">
        <f t="shared" si="7"/>
        <v>0.23964554035831248</v>
      </c>
      <c r="AE18" s="3">
        <f t="shared" si="7"/>
        <v>0.23964554035831248</v>
      </c>
      <c r="AF18" s="3">
        <f t="shared" si="7"/>
        <v>0.23964554035831248</v>
      </c>
      <c r="AG18" s="3">
        <f t="shared" si="7"/>
        <v>0.23964554035831248</v>
      </c>
      <c r="AH18" s="3">
        <f t="shared" si="7"/>
        <v>0.23964554035831248</v>
      </c>
      <c r="AI18" s="3">
        <f t="shared" si="7"/>
        <v>0.23964554035831248</v>
      </c>
      <c r="AJ18" s="3">
        <f t="shared" si="7"/>
        <v>0.23964554035831248</v>
      </c>
      <c r="AK18" s="3">
        <f t="shared" si="7"/>
        <v>0.23964554035831248</v>
      </c>
      <c r="AL18" s="3">
        <f t="shared" si="7"/>
        <v>0.23964554035831248</v>
      </c>
      <c r="AM18" s="3">
        <f t="shared" si="7"/>
        <v>0.23964554035831248</v>
      </c>
      <c r="AN18" s="3">
        <f t="shared" si="7"/>
        <v>0.23964554035831248</v>
      </c>
      <c r="AO18" s="3">
        <f t="shared" si="7"/>
        <v>0.23964554035831248</v>
      </c>
      <c r="AP18" s="3">
        <f t="shared" si="7"/>
        <v>0.23964554035831248</v>
      </c>
      <c r="AQ18" s="3">
        <f t="shared" si="7"/>
        <v>0.23964554035831248</v>
      </c>
      <c r="AR18" s="3">
        <f t="shared" si="7"/>
        <v>0.23964554035831248</v>
      </c>
      <c r="AS18" s="3">
        <f t="shared" si="7"/>
        <v>0.23964554035831248</v>
      </c>
      <c r="AT18" s="3">
        <f t="shared" si="7"/>
        <v>0.23964554035831248</v>
      </c>
      <c r="AU18" s="3">
        <f t="shared" si="7"/>
        <v>0.23964554035831248</v>
      </c>
      <c r="AV18" s="3">
        <f t="shared" si="7"/>
        <v>0.23964554035831248</v>
      </c>
      <c r="AW18" s="3">
        <f t="shared" si="7"/>
        <v>0.23964554035831248</v>
      </c>
      <c r="AX18" s="3">
        <f t="shared" si="7"/>
        <v>0.23964554035831248</v>
      </c>
      <c r="AY18" s="3">
        <f t="shared" si="7"/>
        <v>0.23964554035831248</v>
      </c>
      <c r="AZ18" s="3">
        <f t="shared" si="7"/>
        <v>0.23964554035831248</v>
      </c>
      <c r="BA18" s="3">
        <f t="shared" si="7"/>
        <v>0.23964554035831248</v>
      </c>
      <c r="BB18" s="3">
        <f t="shared" si="7"/>
        <v>0.23964554035831248</v>
      </c>
      <c r="BC18" s="3">
        <f t="shared" si="7"/>
        <v>0.23964554035831248</v>
      </c>
      <c r="BD18" s="3">
        <f t="shared" si="7"/>
        <v>0.23964554035831248</v>
      </c>
      <c r="BE18" s="3">
        <f t="shared" si="7"/>
        <v>0.23964554035831248</v>
      </c>
      <c r="BF18" s="3">
        <f t="shared" si="7"/>
        <v>0.23964554035831248</v>
      </c>
      <c r="BG18" s="3">
        <f t="shared" si="7"/>
        <v>0.23964554035831248</v>
      </c>
      <c r="BH18" s="3">
        <f t="shared" si="7"/>
        <v>0.23964554035831248</v>
      </c>
      <c r="BI18" s="3">
        <f t="shared" si="7"/>
        <v>0.23964554035831248</v>
      </c>
      <c r="BJ18" s="3">
        <f t="shared" si="7"/>
        <v>0.23964554035831248</v>
      </c>
      <c r="BK18" s="3">
        <f t="shared" si="7"/>
        <v>0.23964554035831248</v>
      </c>
    </row>
    <row r="19" spans="1:63" x14ac:dyDescent="0.25">
      <c r="A19" s="2" t="s">
        <v>7</v>
      </c>
      <c r="B19" t="s">
        <v>3</v>
      </c>
      <c r="C19" s="3">
        <f t="shared" si="8"/>
        <v>0.1080701754385965</v>
      </c>
      <c r="D19" s="3">
        <f t="shared" si="8"/>
        <v>0.1080701754385965</v>
      </c>
      <c r="E19" s="3">
        <f t="shared" si="8"/>
        <v>0.1080701754385965</v>
      </c>
      <c r="F19" s="3">
        <f t="shared" si="8"/>
        <v>0.1080701754385965</v>
      </c>
      <c r="G19" s="3">
        <f t="shared" si="8"/>
        <v>0.1080701754385965</v>
      </c>
      <c r="H19" s="3">
        <f t="shared" si="8"/>
        <v>0.1080701754385965</v>
      </c>
      <c r="I19" s="3">
        <f t="shared" si="8"/>
        <v>0.1080701754385965</v>
      </c>
      <c r="J19" s="3">
        <f t="shared" si="8"/>
        <v>0.1080701754385965</v>
      </c>
      <c r="K19" s="3">
        <f t="shared" si="8"/>
        <v>0.1080701754385965</v>
      </c>
      <c r="L19" s="3">
        <f t="shared" si="8"/>
        <v>0.1080701754385965</v>
      </c>
      <c r="M19" s="3">
        <f t="shared" si="8"/>
        <v>0.1080701754385965</v>
      </c>
      <c r="N19" s="3">
        <f t="shared" si="8"/>
        <v>0.1080701754385965</v>
      </c>
      <c r="O19" s="3">
        <f t="shared" si="8"/>
        <v>0.1080701754385965</v>
      </c>
      <c r="P19" s="3">
        <f t="shared" si="8"/>
        <v>0.1080701754385965</v>
      </c>
      <c r="Q19" s="3">
        <f t="shared" si="8"/>
        <v>0.1080701754385965</v>
      </c>
      <c r="R19" s="3">
        <f t="shared" si="6"/>
        <v>0.1080701754385965</v>
      </c>
      <c r="S19" s="3">
        <f t="shared" si="6"/>
        <v>0.1080701754385965</v>
      </c>
      <c r="T19" s="3">
        <f t="shared" si="6"/>
        <v>0.1080701754385965</v>
      </c>
      <c r="U19" s="3">
        <f t="shared" si="6"/>
        <v>0.1080701754385965</v>
      </c>
      <c r="V19" s="3">
        <f t="shared" si="6"/>
        <v>0.1080701754385965</v>
      </c>
      <c r="W19" s="3">
        <f t="shared" si="6"/>
        <v>0.1080701754385965</v>
      </c>
      <c r="X19" s="3">
        <f t="shared" si="6"/>
        <v>0.1080701754385965</v>
      </c>
      <c r="Y19" s="3">
        <f t="shared" si="6"/>
        <v>0.1080701754385965</v>
      </c>
      <c r="Z19" s="3">
        <f t="shared" si="6"/>
        <v>0.1080701754385965</v>
      </c>
      <c r="AA19" s="3">
        <f t="shared" si="6"/>
        <v>0.1080701754385965</v>
      </c>
      <c r="AB19" s="9">
        <f>VLOOKUP($A19,Table2[[#All],[Country ]:[Checksumtotal non-res % ]],MATCH("share of offices",'_non-residential floorarea calc'!$A$3:$T$3,0),FALSE)</f>
        <v>0.1080701754385965</v>
      </c>
      <c r="AC19" s="3">
        <f t="shared" si="3"/>
        <v>0.1080701754385965</v>
      </c>
      <c r="AD19" s="3">
        <f t="shared" si="7"/>
        <v>0.1080701754385965</v>
      </c>
      <c r="AE19" s="3">
        <f t="shared" si="7"/>
        <v>0.1080701754385965</v>
      </c>
      <c r="AF19" s="3">
        <f t="shared" si="7"/>
        <v>0.1080701754385965</v>
      </c>
      <c r="AG19" s="3">
        <f t="shared" si="7"/>
        <v>0.1080701754385965</v>
      </c>
      <c r="AH19" s="3">
        <f t="shared" si="7"/>
        <v>0.1080701754385965</v>
      </c>
      <c r="AI19" s="3">
        <f t="shared" si="7"/>
        <v>0.1080701754385965</v>
      </c>
      <c r="AJ19" s="3">
        <f t="shared" si="7"/>
        <v>0.1080701754385965</v>
      </c>
      <c r="AK19" s="3">
        <f t="shared" si="7"/>
        <v>0.1080701754385965</v>
      </c>
      <c r="AL19" s="3">
        <f t="shared" si="7"/>
        <v>0.1080701754385965</v>
      </c>
      <c r="AM19" s="3">
        <f t="shared" si="7"/>
        <v>0.1080701754385965</v>
      </c>
      <c r="AN19" s="3">
        <f t="shared" si="7"/>
        <v>0.1080701754385965</v>
      </c>
      <c r="AO19" s="3">
        <f t="shared" si="7"/>
        <v>0.1080701754385965</v>
      </c>
      <c r="AP19" s="3">
        <f t="shared" si="7"/>
        <v>0.1080701754385965</v>
      </c>
      <c r="AQ19" s="3">
        <f t="shared" si="7"/>
        <v>0.1080701754385965</v>
      </c>
      <c r="AR19" s="3">
        <f t="shared" si="7"/>
        <v>0.1080701754385965</v>
      </c>
      <c r="AS19" s="3">
        <f t="shared" si="7"/>
        <v>0.1080701754385965</v>
      </c>
      <c r="AT19" s="3">
        <f t="shared" si="7"/>
        <v>0.1080701754385965</v>
      </c>
      <c r="AU19" s="3">
        <f t="shared" si="7"/>
        <v>0.1080701754385965</v>
      </c>
      <c r="AV19" s="3">
        <f t="shared" si="7"/>
        <v>0.1080701754385965</v>
      </c>
      <c r="AW19" s="3">
        <f t="shared" si="7"/>
        <v>0.1080701754385965</v>
      </c>
      <c r="AX19" s="3">
        <f t="shared" si="7"/>
        <v>0.1080701754385965</v>
      </c>
      <c r="AY19" s="3">
        <f t="shared" si="7"/>
        <v>0.1080701754385965</v>
      </c>
      <c r="AZ19" s="3">
        <f t="shared" si="7"/>
        <v>0.1080701754385965</v>
      </c>
      <c r="BA19" s="3">
        <f t="shared" si="7"/>
        <v>0.1080701754385965</v>
      </c>
      <c r="BB19" s="3">
        <f t="shared" si="7"/>
        <v>0.1080701754385965</v>
      </c>
      <c r="BC19" s="3">
        <f t="shared" si="7"/>
        <v>0.1080701754385965</v>
      </c>
      <c r="BD19" s="3">
        <f t="shared" si="7"/>
        <v>0.1080701754385965</v>
      </c>
      <c r="BE19" s="3">
        <f t="shared" si="7"/>
        <v>0.1080701754385965</v>
      </c>
      <c r="BF19" s="3">
        <f t="shared" si="7"/>
        <v>0.1080701754385965</v>
      </c>
      <c r="BG19" s="3">
        <f t="shared" si="7"/>
        <v>0.1080701754385965</v>
      </c>
      <c r="BH19" s="3">
        <f t="shared" si="7"/>
        <v>0.1080701754385965</v>
      </c>
      <c r="BI19" s="3">
        <f t="shared" si="7"/>
        <v>0.1080701754385965</v>
      </c>
      <c r="BJ19" s="3">
        <f t="shared" si="7"/>
        <v>0.1080701754385965</v>
      </c>
      <c r="BK19" s="3">
        <f t="shared" si="7"/>
        <v>0.1080701754385965</v>
      </c>
    </row>
    <row r="20" spans="1:63" x14ac:dyDescent="0.25">
      <c r="A20" s="2" t="s">
        <v>26</v>
      </c>
      <c r="B20" t="s">
        <v>3</v>
      </c>
      <c r="C20" s="3">
        <f t="shared" si="8"/>
        <v>0.2095238095238095</v>
      </c>
      <c r="D20" s="3">
        <f t="shared" si="8"/>
        <v>0.2095238095238095</v>
      </c>
      <c r="E20" s="3">
        <f t="shared" si="8"/>
        <v>0.2095238095238095</v>
      </c>
      <c r="F20" s="3">
        <f t="shared" si="8"/>
        <v>0.2095238095238095</v>
      </c>
      <c r="G20" s="3">
        <f t="shared" si="8"/>
        <v>0.2095238095238095</v>
      </c>
      <c r="H20" s="3">
        <f t="shared" si="8"/>
        <v>0.2095238095238095</v>
      </c>
      <c r="I20" s="3">
        <f t="shared" si="8"/>
        <v>0.2095238095238095</v>
      </c>
      <c r="J20" s="3">
        <f t="shared" si="8"/>
        <v>0.2095238095238095</v>
      </c>
      <c r="K20" s="3">
        <f t="shared" si="8"/>
        <v>0.2095238095238095</v>
      </c>
      <c r="L20" s="3">
        <f t="shared" si="8"/>
        <v>0.2095238095238095</v>
      </c>
      <c r="M20" s="3">
        <f t="shared" si="8"/>
        <v>0.2095238095238095</v>
      </c>
      <c r="N20" s="3">
        <f t="shared" si="8"/>
        <v>0.2095238095238095</v>
      </c>
      <c r="O20" s="3">
        <f t="shared" si="8"/>
        <v>0.2095238095238095</v>
      </c>
      <c r="P20" s="3">
        <f t="shared" si="8"/>
        <v>0.2095238095238095</v>
      </c>
      <c r="Q20" s="3">
        <f t="shared" si="8"/>
        <v>0.2095238095238095</v>
      </c>
      <c r="R20" s="3">
        <f t="shared" si="6"/>
        <v>0.2095238095238095</v>
      </c>
      <c r="S20" s="3">
        <f t="shared" si="6"/>
        <v>0.2095238095238095</v>
      </c>
      <c r="T20" s="3">
        <f t="shared" si="6"/>
        <v>0.2095238095238095</v>
      </c>
      <c r="U20" s="3">
        <f t="shared" si="6"/>
        <v>0.2095238095238095</v>
      </c>
      <c r="V20" s="3">
        <f t="shared" si="6"/>
        <v>0.2095238095238095</v>
      </c>
      <c r="W20" s="3">
        <f t="shared" si="6"/>
        <v>0.2095238095238095</v>
      </c>
      <c r="X20" s="3">
        <f t="shared" si="6"/>
        <v>0.2095238095238095</v>
      </c>
      <c r="Y20" s="3">
        <f t="shared" si="6"/>
        <v>0.2095238095238095</v>
      </c>
      <c r="Z20" s="3">
        <f t="shared" si="6"/>
        <v>0.2095238095238095</v>
      </c>
      <c r="AA20" s="3">
        <f t="shared" si="6"/>
        <v>0.2095238095238095</v>
      </c>
      <c r="AB20" s="9">
        <f>VLOOKUP($A20,Table2[[#All],[Country ]:[Checksumtotal non-res % ]],MATCH("share of offices",'_non-residential floorarea calc'!$A$3:$T$3,0),FALSE)</f>
        <v>0.2095238095238095</v>
      </c>
      <c r="AC20" s="3">
        <f t="shared" si="3"/>
        <v>0.2095238095238095</v>
      </c>
      <c r="AD20" s="3">
        <f t="shared" si="7"/>
        <v>0.2095238095238095</v>
      </c>
      <c r="AE20" s="3">
        <f t="shared" si="7"/>
        <v>0.2095238095238095</v>
      </c>
      <c r="AF20" s="3">
        <f t="shared" si="7"/>
        <v>0.2095238095238095</v>
      </c>
      <c r="AG20" s="3">
        <f t="shared" si="7"/>
        <v>0.2095238095238095</v>
      </c>
      <c r="AH20" s="3">
        <f t="shared" si="7"/>
        <v>0.2095238095238095</v>
      </c>
      <c r="AI20" s="3">
        <f t="shared" si="7"/>
        <v>0.2095238095238095</v>
      </c>
      <c r="AJ20" s="3">
        <f t="shared" si="7"/>
        <v>0.2095238095238095</v>
      </c>
      <c r="AK20" s="3">
        <f t="shared" si="7"/>
        <v>0.2095238095238095</v>
      </c>
      <c r="AL20" s="3">
        <f t="shared" si="7"/>
        <v>0.2095238095238095</v>
      </c>
      <c r="AM20" s="3">
        <f t="shared" si="7"/>
        <v>0.2095238095238095</v>
      </c>
      <c r="AN20" s="3">
        <f t="shared" si="7"/>
        <v>0.2095238095238095</v>
      </c>
      <c r="AO20" s="3">
        <f t="shared" si="7"/>
        <v>0.2095238095238095</v>
      </c>
      <c r="AP20" s="3">
        <f t="shared" si="7"/>
        <v>0.2095238095238095</v>
      </c>
      <c r="AQ20" s="3">
        <f t="shared" si="7"/>
        <v>0.2095238095238095</v>
      </c>
      <c r="AR20" s="3">
        <f t="shared" si="7"/>
        <v>0.2095238095238095</v>
      </c>
      <c r="AS20" s="3">
        <f t="shared" si="7"/>
        <v>0.2095238095238095</v>
      </c>
      <c r="AT20" s="3">
        <f t="shared" si="7"/>
        <v>0.2095238095238095</v>
      </c>
      <c r="AU20" s="3">
        <f t="shared" si="7"/>
        <v>0.2095238095238095</v>
      </c>
      <c r="AV20" s="3">
        <f t="shared" si="7"/>
        <v>0.2095238095238095</v>
      </c>
      <c r="AW20" s="3">
        <f t="shared" si="7"/>
        <v>0.2095238095238095</v>
      </c>
      <c r="AX20" s="3">
        <f t="shared" si="7"/>
        <v>0.2095238095238095</v>
      </c>
      <c r="AY20" s="3">
        <f t="shared" si="7"/>
        <v>0.2095238095238095</v>
      </c>
      <c r="AZ20" s="3">
        <f t="shared" si="7"/>
        <v>0.2095238095238095</v>
      </c>
      <c r="BA20" s="3">
        <f t="shared" si="7"/>
        <v>0.2095238095238095</v>
      </c>
      <c r="BB20" s="3">
        <f t="shared" si="7"/>
        <v>0.2095238095238095</v>
      </c>
      <c r="BC20" s="3">
        <f t="shared" si="7"/>
        <v>0.2095238095238095</v>
      </c>
      <c r="BD20" s="3">
        <f t="shared" si="7"/>
        <v>0.2095238095238095</v>
      </c>
      <c r="BE20" s="3">
        <f t="shared" si="7"/>
        <v>0.2095238095238095</v>
      </c>
      <c r="BF20" s="3">
        <f t="shared" si="7"/>
        <v>0.2095238095238095</v>
      </c>
      <c r="BG20" s="3">
        <f t="shared" si="7"/>
        <v>0.2095238095238095</v>
      </c>
      <c r="BH20" s="3">
        <f t="shared" si="7"/>
        <v>0.2095238095238095</v>
      </c>
      <c r="BI20" s="3">
        <f t="shared" si="7"/>
        <v>0.2095238095238095</v>
      </c>
      <c r="BJ20" s="3">
        <f t="shared" si="7"/>
        <v>0.2095238095238095</v>
      </c>
      <c r="BK20" s="3">
        <f t="shared" si="7"/>
        <v>0.2095238095238095</v>
      </c>
    </row>
    <row r="21" spans="1:63" x14ac:dyDescent="0.25">
      <c r="A21" s="2" t="s">
        <v>6</v>
      </c>
      <c r="B21" t="s">
        <v>3</v>
      </c>
      <c r="C21" s="3">
        <f t="shared" si="8"/>
        <v>6.6252776462877333E-2</v>
      </c>
      <c r="D21" s="3">
        <f t="shared" si="8"/>
        <v>6.6252776462877333E-2</v>
      </c>
      <c r="E21" s="3">
        <f t="shared" si="8"/>
        <v>6.6252776462877333E-2</v>
      </c>
      <c r="F21" s="3">
        <f t="shared" si="8"/>
        <v>6.6252776462877333E-2</v>
      </c>
      <c r="G21" s="3">
        <f t="shared" si="8"/>
        <v>6.6252776462877333E-2</v>
      </c>
      <c r="H21" s="3">
        <f t="shared" si="8"/>
        <v>6.6252776462877333E-2</v>
      </c>
      <c r="I21" s="3">
        <f t="shared" si="8"/>
        <v>6.6252776462877333E-2</v>
      </c>
      <c r="J21" s="3">
        <f t="shared" si="8"/>
        <v>6.6252776462877333E-2</v>
      </c>
      <c r="K21" s="3">
        <f t="shared" si="8"/>
        <v>6.6252776462877333E-2</v>
      </c>
      <c r="L21" s="3">
        <f t="shared" si="8"/>
        <v>6.6252776462877333E-2</v>
      </c>
      <c r="M21" s="3">
        <f t="shared" si="8"/>
        <v>6.6252776462877333E-2</v>
      </c>
      <c r="N21" s="3">
        <f t="shared" si="8"/>
        <v>6.6252776462877333E-2</v>
      </c>
      <c r="O21" s="3">
        <f t="shared" si="8"/>
        <v>6.6252776462877333E-2</v>
      </c>
      <c r="P21" s="3">
        <f t="shared" si="8"/>
        <v>6.6252776462877333E-2</v>
      </c>
      <c r="Q21" s="3">
        <f t="shared" si="8"/>
        <v>6.6252776462877333E-2</v>
      </c>
      <c r="R21" s="3">
        <f t="shared" si="6"/>
        <v>6.6252776462877333E-2</v>
      </c>
      <c r="S21" s="3">
        <f t="shared" si="6"/>
        <v>6.6252776462877333E-2</v>
      </c>
      <c r="T21" s="3">
        <f t="shared" si="6"/>
        <v>6.6252776462877333E-2</v>
      </c>
      <c r="U21" s="3">
        <f t="shared" si="6"/>
        <v>6.6252776462877333E-2</v>
      </c>
      <c r="V21" s="3">
        <f t="shared" si="6"/>
        <v>6.6252776462877333E-2</v>
      </c>
      <c r="W21" s="3">
        <f t="shared" si="6"/>
        <v>6.6252776462877333E-2</v>
      </c>
      <c r="X21" s="3">
        <f t="shared" si="6"/>
        <v>6.6252776462877333E-2</v>
      </c>
      <c r="Y21" s="3">
        <f t="shared" si="6"/>
        <v>6.6252776462877333E-2</v>
      </c>
      <c r="Z21" s="3">
        <f t="shared" si="6"/>
        <v>6.6252776462877333E-2</v>
      </c>
      <c r="AA21" s="3">
        <f t="shared" si="6"/>
        <v>6.6252776462877333E-2</v>
      </c>
      <c r="AB21" s="9">
        <f>VLOOKUP($A21,Table2[[#All],[Country ]:[Checksumtotal non-res % ]],MATCH("share of offices",'_non-residential floorarea calc'!$A$3:$T$3,0),FALSE)</f>
        <v>6.6252776462877333E-2</v>
      </c>
      <c r="AC21" s="3">
        <f t="shared" si="3"/>
        <v>6.6252776462877333E-2</v>
      </c>
      <c r="AD21" s="3">
        <f t="shared" si="7"/>
        <v>6.6252776462877333E-2</v>
      </c>
      <c r="AE21" s="3">
        <f t="shared" si="7"/>
        <v>6.6252776462877333E-2</v>
      </c>
      <c r="AF21" s="3">
        <f t="shared" si="7"/>
        <v>6.6252776462877333E-2</v>
      </c>
      <c r="AG21" s="3">
        <f t="shared" si="7"/>
        <v>6.6252776462877333E-2</v>
      </c>
      <c r="AH21" s="3">
        <f t="shared" si="7"/>
        <v>6.6252776462877333E-2</v>
      </c>
      <c r="AI21" s="3">
        <f t="shared" si="7"/>
        <v>6.6252776462877333E-2</v>
      </c>
      <c r="AJ21" s="3">
        <f t="shared" si="7"/>
        <v>6.6252776462877333E-2</v>
      </c>
      <c r="AK21" s="3">
        <f t="shared" si="7"/>
        <v>6.6252776462877333E-2</v>
      </c>
      <c r="AL21" s="3">
        <f t="shared" si="7"/>
        <v>6.6252776462877333E-2</v>
      </c>
      <c r="AM21" s="3">
        <f t="shared" si="7"/>
        <v>6.6252776462877333E-2</v>
      </c>
      <c r="AN21" s="3">
        <f t="shared" si="7"/>
        <v>6.6252776462877333E-2</v>
      </c>
      <c r="AO21" s="3">
        <f t="shared" si="7"/>
        <v>6.6252776462877333E-2</v>
      </c>
      <c r="AP21" s="3">
        <f t="shared" si="7"/>
        <v>6.6252776462877333E-2</v>
      </c>
      <c r="AQ21" s="3">
        <f t="shared" si="7"/>
        <v>6.6252776462877333E-2</v>
      </c>
      <c r="AR21" s="3">
        <f t="shared" si="7"/>
        <v>6.6252776462877333E-2</v>
      </c>
      <c r="AS21" s="3">
        <f t="shared" si="7"/>
        <v>6.6252776462877333E-2</v>
      </c>
      <c r="AT21" s="3">
        <f t="shared" si="7"/>
        <v>6.6252776462877333E-2</v>
      </c>
      <c r="AU21" s="3">
        <f t="shared" si="7"/>
        <v>6.6252776462877333E-2</v>
      </c>
      <c r="AV21" s="3">
        <f t="shared" si="7"/>
        <v>6.6252776462877333E-2</v>
      </c>
      <c r="AW21" s="3">
        <f t="shared" si="7"/>
        <v>6.6252776462877333E-2</v>
      </c>
      <c r="AX21" s="3">
        <f t="shared" si="7"/>
        <v>6.6252776462877333E-2</v>
      </c>
      <c r="AY21" s="3">
        <f t="shared" si="7"/>
        <v>6.6252776462877333E-2</v>
      </c>
      <c r="AZ21" s="3">
        <f t="shared" si="7"/>
        <v>6.6252776462877333E-2</v>
      </c>
      <c r="BA21" s="3">
        <f t="shared" si="7"/>
        <v>6.6252776462877333E-2</v>
      </c>
      <c r="BB21" s="3">
        <f t="shared" si="7"/>
        <v>6.6252776462877333E-2</v>
      </c>
      <c r="BC21" s="3">
        <f t="shared" si="7"/>
        <v>6.6252776462877333E-2</v>
      </c>
      <c r="BD21" s="3">
        <f t="shared" si="7"/>
        <v>6.6252776462877333E-2</v>
      </c>
      <c r="BE21" s="3">
        <f t="shared" si="7"/>
        <v>6.6252776462877333E-2</v>
      </c>
      <c r="BF21" s="3">
        <f t="shared" si="7"/>
        <v>6.6252776462877333E-2</v>
      </c>
      <c r="BG21" s="3">
        <f t="shared" si="7"/>
        <v>6.6252776462877333E-2</v>
      </c>
      <c r="BH21" s="3">
        <f t="shared" si="7"/>
        <v>6.6252776462877333E-2</v>
      </c>
      <c r="BI21" s="3">
        <f t="shared" si="7"/>
        <v>6.6252776462877333E-2</v>
      </c>
      <c r="BJ21" s="3">
        <f t="shared" si="7"/>
        <v>6.6252776462877333E-2</v>
      </c>
      <c r="BK21" s="3">
        <f t="shared" si="7"/>
        <v>6.6252776462877333E-2</v>
      </c>
    </row>
    <row r="22" spans="1:63" x14ac:dyDescent="0.25">
      <c r="A22" s="2" t="s">
        <v>12</v>
      </c>
      <c r="B22" t="s">
        <v>3</v>
      </c>
      <c r="C22" s="3">
        <f t="shared" si="8"/>
        <v>0.23023414321225241</v>
      </c>
      <c r="D22" s="3">
        <f t="shared" si="8"/>
        <v>0.23023414321225241</v>
      </c>
      <c r="E22" s="3">
        <f t="shared" si="8"/>
        <v>0.23023414321225241</v>
      </c>
      <c r="F22" s="3">
        <f t="shared" si="8"/>
        <v>0.23023414321225241</v>
      </c>
      <c r="G22" s="3">
        <f t="shared" si="8"/>
        <v>0.23023414321225241</v>
      </c>
      <c r="H22" s="3">
        <f t="shared" si="8"/>
        <v>0.23023414321225241</v>
      </c>
      <c r="I22" s="3">
        <f t="shared" si="8"/>
        <v>0.23023414321225241</v>
      </c>
      <c r="J22" s="3">
        <f t="shared" si="8"/>
        <v>0.23023414321225241</v>
      </c>
      <c r="K22" s="3">
        <f t="shared" si="8"/>
        <v>0.23023414321225241</v>
      </c>
      <c r="L22" s="3">
        <f t="shared" si="8"/>
        <v>0.23023414321225241</v>
      </c>
      <c r="M22" s="3">
        <f t="shared" si="8"/>
        <v>0.23023414321225241</v>
      </c>
      <c r="N22" s="3">
        <f t="shared" si="8"/>
        <v>0.23023414321225241</v>
      </c>
      <c r="O22" s="3">
        <f t="shared" si="8"/>
        <v>0.23023414321225241</v>
      </c>
      <c r="P22" s="3">
        <f t="shared" si="8"/>
        <v>0.23023414321225241</v>
      </c>
      <c r="Q22" s="3">
        <f t="shared" si="8"/>
        <v>0.23023414321225241</v>
      </c>
      <c r="R22" s="3">
        <f t="shared" si="6"/>
        <v>0.23023414321225241</v>
      </c>
      <c r="S22" s="3">
        <f t="shared" si="6"/>
        <v>0.23023414321225241</v>
      </c>
      <c r="T22" s="3">
        <f t="shared" si="6"/>
        <v>0.23023414321225241</v>
      </c>
      <c r="U22" s="3">
        <f t="shared" si="6"/>
        <v>0.23023414321225241</v>
      </c>
      <c r="V22" s="3">
        <f t="shared" si="6"/>
        <v>0.23023414321225241</v>
      </c>
      <c r="W22" s="3">
        <f t="shared" si="6"/>
        <v>0.23023414321225241</v>
      </c>
      <c r="X22" s="3">
        <f t="shared" si="6"/>
        <v>0.23023414321225241</v>
      </c>
      <c r="Y22" s="3">
        <f t="shared" si="6"/>
        <v>0.23023414321225241</v>
      </c>
      <c r="Z22" s="3">
        <f t="shared" si="6"/>
        <v>0.23023414321225241</v>
      </c>
      <c r="AA22" s="3">
        <f t="shared" si="6"/>
        <v>0.23023414321225241</v>
      </c>
      <c r="AB22" s="9">
        <f>VLOOKUP($A22,Table2[[#All],[Country ]:[Checksumtotal non-res % ]],MATCH("share of offices",'_non-residential floorarea calc'!$A$3:$T$3,0),FALSE)</f>
        <v>0.23023414321225241</v>
      </c>
      <c r="AC22" s="3">
        <f t="shared" si="3"/>
        <v>0.23023414321225241</v>
      </c>
      <c r="AD22" s="3">
        <f t="shared" si="7"/>
        <v>0.23023414321225241</v>
      </c>
      <c r="AE22" s="3">
        <f t="shared" si="7"/>
        <v>0.23023414321225241</v>
      </c>
      <c r="AF22" s="3">
        <f t="shared" si="7"/>
        <v>0.23023414321225241</v>
      </c>
      <c r="AG22" s="3">
        <f t="shared" si="7"/>
        <v>0.23023414321225241</v>
      </c>
      <c r="AH22" s="3">
        <f t="shared" si="7"/>
        <v>0.23023414321225241</v>
      </c>
      <c r="AI22" s="3">
        <f t="shared" si="7"/>
        <v>0.23023414321225241</v>
      </c>
      <c r="AJ22" s="3">
        <f t="shared" si="7"/>
        <v>0.23023414321225241</v>
      </c>
      <c r="AK22" s="3">
        <f t="shared" si="7"/>
        <v>0.23023414321225241</v>
      </c>
      <c r="AL22" s="3">
        <f t="shared" si="7"/>
        <v>0.23023414321225241</v>
      </c>
      <c r="AM22" s="3">
        <f t="shared" si="7"/>
        <v>0.23023414321225241</v>
      </c>
      <c r="AN22" s="3">
        <f t="shared" si="7"/>
        <v>0.23023414321225241</v>
      </c>
      <c r="AO22" s="3">
        <f t="shared" si="7"/>
        <v>0.23023414321225241</v>
      </c>
      <c r="AP22" s="3">
        <f t="shared" si="7"/>
        <v>0.23023414321225241</v>
      </c>
      <c r="AQ22" s="3">
        <f t="shared" si="7"/>
        <v>0.23023414321225241</v>
      </c>
      <c r="AR22" s="3">
        <f t="shared" si="7"/>
        <v>0.23023414321225241</v>
      </c>
      <c r="AS22" s="3">
        <f t="shared" si="7"/>
        <v>0.23023414321225241</v>
      </c>
      <c r="AT22" s="3">
        <f t="shared" si="7"/>
        <v>0.23023414321225241</v>
      </c>
      <c r="AU22" s="3">
        <f t="shared" si="7"/>
        <v>0.23023414321225241</v>
      </c>
      <c r="AV22" s="3">
        <f t="shared" si="7"/>
        <v>0.23023414321225241</v>
      </c>
      <c r="AW22" s="3">
        <f t="shared" si="7"/>
        <v>0.23023414321225241</v>
      </c>
      <c r="AX22" s="3">
        <f t="shared" si="7"/>
        <v>0.23023414321225241</v>
      </c>
      <c r="AY22" s="3">
        <f t="shared" si="7"/>
        <v>0.23023414321225241</v>
      </c>
      <c r="AZ22" s="3">
        <f t="shared" si="7"/>
        <v>0.23023414321225241</v>
      </c>
      <c r="BA22" s="3">
        <f t="shared" si="7"/>
        <v>0.23023414321225241</v>
      </c>
      <c r="BB22" s="3">
        <f t="shared" si="7"/>
        <v>0.23023414321225241</v>
      </c>
      <c r="BC22" s="3">
        <f t="shared" si="7"/>
        <v>0.23023414321225241</v>
      </c>
      <c r="BD22" s="3">
        <f t="shared" si="7"/>
        <v>0.23023414321225241</v>
      </c>
      <c r="BE22" s="3">
        <f t="shared" si="7"/>
        <v>0.23023414321225241</v>
      </c>
      <c r="BF22" s="3">
        <f t="shared" si="7"/>
        <v>0.23023414321225241</v>
      </c>
      <c r="BG22" s="3">
        <f t="shared" si="7"/>
        <v>0.23023414321225241</v>
      </c>
      <c r="BH22" s="3">
        <f t="shared" si="7"/>
        <v>0.23023414321225241</v>
      </c>
      <c r="BI22" s="3">
        <f t="shared" si="7"/>
        <v>0.23023414321225241</v>
      </c>
      <c r="BJ22" s="3">
        <f t="shared" si="7"/>
        <v>0.23023414321225241</v>
      </c>
      <c r="BK22" s="3">
        <f t="shared" si="7"/>
        <v>0.23023414321225241</v>
      </c>
    </row>
    <row r="23" spans="1:63" x14ac:dyDescent="0.25">
      <c r="A23" s="2" t="s">
        <v>14</v>
      </c>
      <c r="B23" t="s">
        <v>3</v>
      </c>
      <c r="C23" s="3">
        <f t="shared" si="8"/>
        <v>0.20111036661242462</v>
      </c>
      <c r="D23" s="3">
        <f t="shared" si="8"/>
        <v>0.20111036661242462</v>
      </c>
      <c r="E23" s="3">
        <f t="shared" si="8"/>
        <v>0.20111036661242462</v>
      </c>
      <c r="F23" s="3">
        <f t="shared" si="8"/>
        <v>0.20111036661242462</v>
      </c>
      <c r="G23" s="3">
        <f t="shared" si="8"/>
        <v>0.20111036661242462</v>
      </c>
      <c r="H23" s="3">
        <f t="shared" si="8"/>
        <v>0.20111036661242462</v>
      </c>
      <c r="I23" s="3">
        <f t="shared" si="8"/>
        <v>0.20111036661242462</v>
      </c>
      <c r="J23" s="3">
        <f t="shared" si="8"/>
        <v>0.20111036661242462</v>
      </c>
      <c r="K23" s="3">
        <f t="shared" si="8"/>
        <v>0.20111036661242462</v>
      </c>
      <c r="L23" s="3">
        <f t="shared" si="8"/>
        <v>0.20111036661242462</v>
      </c>
      <c r="M23" s="3">
        <f t="shared" si="8"/>
        <v>0.20111036661242462</v>
      </c>
      <c r="N23" s="3">
        <f t="shared" si="8"/>
        <v>0.20111036661242462</v>
      </c>
      <c r="O23" s="3">
        <f t="shared" si="8"/>
        <v>0.20111036661242462</v>
      </c>
      <c r="P23" s="3">
        <f t="shared" si="8"/>
        <v>0.20111036661242462</v>
      </c>
      <c r="Q23" s="3">
        <f t="shared" si="8"/>
        <v>0.20111036661242462</v>
      </c>
      <c r="R23" s="3">
        <f t="shared" si="6"/>
        <v>0.20111036661242462</v>
      </c>
      <c r="S23" s="3">
        <f t="shared" si="6"/>
        <v>0.20111036661242462</v>
      </c>
      <c r="T23" s="3">
        <f t="shared" si="6"/>
        <v>0.20111036661242462</v>
      </c>
      <c r="U23" s="3">
        <f t="shared" si="6"/>
        <v>0.20111036661242462</v>
      </c>
      <c r="V23" s="3">
        <f t="shared" si="6"/>
        <v>0.20111036661242462</v>
      </c>
      <c r="W23" s="3">
        <f t="shared" si="6"/>
        <v>0.20111036661242462</v>
      </c>
      <c r="X23" s="3">
        <f t="shared" si="6"/>
        <v>0.20111036661242462</v>
      </c>
      <c r="Y23" s="3">
        <f t="shared" si="6"/>
        <v>0.20111036661242462</v>
      </c>
      <c r="Z23" s="3">
        <f t="shared" si="6"/>
        <v>0.20111036661242462</v>
      </c>
      <c r="AA23" s="3">
        <f t="shared" si="6"/>
        <v>0.20111036661242462</v>
      </c>
      <c r="AB23" s="9">
        <f>VLOOKUP($A23,Table2[[#All],[Country ]:[Checksumtotal non-res % ]],MATCH("share of offices",'_non-residential floorarea calc'!$A$3:$T$3,0),FALSE)</f>
        <v>0.20111036661242462</v>
      </c>
      <c r="AC23" s="3">
        <f t="shared" si="3"/>
        <v>0.20111036661242462</v>
      </c>
      <c r="AD23" s="3">
        <f t="shared" si="7"/>
        <v>0.20111036661242462</v>
      </c>
      <c r="AE23" s="3">
        <f t="shared" si="7"/>
        <v>0.20111036661242462</v>
      </c>
      <c r="AF23" s="3">
        <f t="shared" si="7"/>
        <v>0.20111036661242462</v>
      </c>
      <c r="AG23" s="3">
        <f t="shared" si="7"/>
        <v>0.20111036661242462</v>
      </c>
      <c r="AH23" s="3">
        <f t="shared" si="7"/>
        <v>0.20111036661242462</v>
      </c>
      <c r="AI23" s="3">
        <f t="shared" si="7"/>
        <v>0.20111036661242462</v>
      </c>
      <c r="AJ23" s="3">
        <f t="shared" si="7"/>
        <v>0.20111036661242462</v>
      </c>
      <c r="AK23" s="3">
        <f t="shared" si="7"/>
        <v>0.20111036661242462</v>
      </c>
      <c r="AL23" s="3">
        <f t="shared" si="7"/>
        <v>0.20111036661242462</v>
      </c>
      <c r="AM23" s="3">
        <f t="shared" si="7"/>
        <v>0.20111036661242462</v>
      </c>
      <c r="AN23" s="3">
        <f t="shared" si="7"/>
        <v>0.20111036661242462</v>
      </c>
      <c r="AO23" s="3">
        <f t="shared" si="7"/>
        <v>0.20111036661242462</v>
      </c>
      <c r="AP23" s="3">
        <f t="shared" si="7"/>
        <v>0.20111036661242462</v>
      </c>
      <c r="AQ23" s="3">
        <f t="shared" si="7"/>
        <v>0.20111036661242462</v>
      </c>
      <c r="AR23" s="3">
        <f t="shared" si="7"/>
        <v>0.20111036661242462</v>
      </c>
      <c r="AS23" s="3">
        <f t="shared" si="7"/>
        <v>0.20111036661242462</v>
      </c>
      <c r="AT23" s="3">
        <f t="shared" si="7"/>
        <v>0.20111036661242462</v>
      </c>
      <c r="AU23" s="3">
        <f t="shared" si="7"/>
        <v>0.20111036661242462</v>
      </c>
      <c r="AV23" s="3">
        <f t="shared" si="7"/>
        <v>0.20111036661242462</v>
      </c>
      <c r="AW23" s="3">
        <f t="shared" si="7"/>
        <v>0.20111036661242462</v>
      </c>
      <c r="AX23" s="3">
        <f t="shared" si="7"/>
        <v>0.20111036661242462</v>
      </c>
      <c r="AY23" s="3">
        <f t="shared" si="7"/>
        <v>0.20111036661242462</v>
      </c>
      <c r="AZ23" s="3">
        <f t="shared" si="7"/>
        <v>0.20111036661242462</v>
      </c>
      <c r="BA23" s="3">
        <f t="shared" si="7"/>
        <v>0.20111036661242462</v>
      </c>
      <c r="BB23" s="3">
        <f t="shared" si="7"/>
        <v>0.20111036661242462</v>
      </c>
      <c r="BC23" s="3">
        <f t="shared" si="7"/>
        <v>0.20111036661242462</v>
      </c>
      <c r="BD23" s="3">
        <f t="shared" si="7"/>
        <v>0.20111036661242462</v>
      </c>
      <c r="BE23" s="3">
        <f t="shared" si="7"/>
        <v>0.20111036661242462</v>
      </c>
      <c r="BF23" s="3">
        <f t="shared" si="7"/>
        <v>0.20111036661242462</v>
      </c>
      <c r="BG23" s="3">
        <f t="shared" si="7"/>
        <v>0.20111036661242462</v>
      </c>
      <c r="BH23" s="3">
        <f t="shared" si="7"/>
        <v>0.20111036661242462</v>
      </c>
      <c r="BI23" s="3">
        <f t="shared" si="7"/>
        <v>0.20111036661242462</v>
      </c>
      <c r="BJ23" s="3">
        <f t="shared" si="7"/>
        <v>0.20111036661242462</v>
      </c>
      <c r="BK23" s="3">
        <f t="shared" si="7"/>
        <v>0.20111036661242462</v>
      </c>
    </row>
    <row r="24" spans="1:63" x14ac:dyDescent="0.25">
      <c r="A24" s="2" t="s">
        <v>13</v>
      </c>
      <c r="B24" t="s">
        <v>3</v>
      </c>
      <c r="C24" s="3">
        <f t="shared" si="8"/>
        <v>0.31183999999999995</v>
      </c>
      <c r="D24" s="3">
        <f t="shared" si="8"/>
        <v>0.31183999999999995</v>
      </c>
      <c r="E24" s="3">
        <f t="shared" si="8"/>
        <v>0.31183999999999995</v>
      </c>
      <c r="F24" s="3">
        <f t="shared" si="8"/>
        <v>0.31183999999999995</v>
      </c>
      <c r="G24" s="3">
        <f t="shared" si="8"/>
        <v>0.31183999999999995</v>
      </c>
      <c r="H24" s="3">
        <f t="shared" si="8"/>
        <v>0.31183999999999995</v>
      </c>
      <c r="I24" s="3">
        <f t="shared" si="8"/>
        <v>0.31183999999999995</v>
      </c>
      <c r="J24" s="3">
        <f t="shared" si="8"/>
        <v>0.31183999999999995</v>
      </c>
      <c r="K24" s="3">
        <f t="shared" si="8"/>
        <v>0.31183999999999995</v>
      </c>
      <c r="L24" s="3">
        <f t="shared" si="8"/>
        <v>0.31183999999999995</v>
      </c>
      <c r="M24" s="3">
        <f t="shared" si="8"/>
        <v>0.31183999999999995</v>
      </c>
      <c r="N24" s="3">
        <f t="shared" si="8"/>
        <v>0.31183999999999995</v>
      </c>
      <c r="O24" s="3">
        <f t="shared" si="8"/>
        <v>0.31183999999999995</v>
      </c>
      <c r="P24" s="3">
        <f t="shared" si="8"/>
        <v>0.31183999999999995</v>
      </c>
      <c r="Q24" s="3">
        <f t="shared" si="8"/>
        <v>0.31183999999999995</v>
      </c>
      <c r="R24" s="3">
        <f t="shared" si="6"/>
        <v>0.31183999999999995</v>
      </c>
      <c r="S24" s="3">
        <f t="shared" si="6"/>
        <v>0.31183999999999995</v>
      </c>
      <c r="T24" s="3">
        <f t="shared" si="6"/>
        <v>0.31183999999999995</v>
      </c>
      <c r="U24" s="3">
        <f t="shared" si="6"/>
        <v>0.31183999999999995</v>
      </c>
      <c r="V24" s="3">
        <f t="shared" si="6"/>
        <v>0.31183999999999995</v>
      </c>
      <c r="W24" s="3">
        <f t="shared" si="6"/>
        <v>0.31183999999999995</v>
      </c>
      <c r="X24" s="3">
        <f t="shared" si="6"/>
        <v>0.31183999999999995</v>
      </c>
      <c r="Y24" s="3">
        <f t="shared" si="6"/>
        <v>0.31183999999999995</v>
      </c>
      <c r="Z24" s="3">
        <f t="shared" si="6"/>
        <v>0.31183999999999995</v>
      </c>
      <c r="AA24" s="3">
        <f t="shared" si="6"/>
        <v>0.31183999999999995</v>
      </c>
      <c r="AB24" s="9">
        <f>VLOOKUP($A24,Table2[[#All],[Country ]:[Checksumtotal non-res % ]],MATCH("share of offices",'_non-residential floorarea calc'!$A$3:$T$3,0),FALSE)</f>
        <v>0.31183999999999995</v>
      </c>
      <c r="AC24" s="3">
        <f t="shared" si="3"/>
        <v>0.31183999999999995</v>
      </c>
      <c r="AD24" s="3">
        <f t="shared" si="7"/>
        <v>0.31183999999999995</v>
      </c>
      <c r="AE24" s="3">
        <f t="shared" si="7"/>
        <v>0.31183999999999995</v>
      </c>
      <c r="AF24" s="3">
        <f t="shared" si="7"/>
        <v>0.31183999999999995</v>
      </c>
      <c r="AG24" s="3">
        <f t="shared" si="7"/>
        <v>0.31183999999999995</v>
      </c>
      <c r="AH24" s="3">
        <f t="shared" si="7"/>
        <v>0.31183999999999995</v>
      </c>
      <c r="AI24" s="3">
        <f t="shared" si="7"/>
        <v>0.31183999999999995</v>
      </c>
      <c r="AJ24" s="3">
        <f t="shared" si="7"/>
        <v>0.31183999999999995</v>
      </c>
      <c r="AK24" s="3">
        <f t="shared" si="7"/>
        <v>0.31183999999999995</v>
      </c>
      <c r="AL24" s="3">
        <f t="shared" si="7"/>
        <v>0.31183999999999995</v>
      </c>
      <c r="AM24" s="3">
        <f t="shared" si="7"/>
        <v>0.31183999999999995</v>
      </c>
      <c r="AN24" s="3">
        <f t="shared" si="7"/>
        <v>0.31183999999999995</v>
      </c>
      <c r="AO24" s="3">
        <f t="shared" si="7"/>
        <v>0.31183999999999995</v>
      </c>
      <c r="AP24" s="3">
        <f t="shared" si="7"/>
        <v>0.31183999999999995</v>
      </c>
      <c r="AQ24" s="3">
        <f t="shared" si="7"/>
        <v>0.31183999999999995</v>
      </c>
      <c r="AR24" s="3">
        <f t="shared" si="7"/>
        <v>0.31183999999999995</v>
      </c>
      <c r="AS24" s="3">
        <f t="shared" si="7"/>
        <v>0.31183999999999995</v>
      </c>
      <c r="AT24" s="3">
        <f t="shared" si="7"/>
        <v>0.31183999999999995</v>
      </c>
      <c r="AU24" s="3">
        <f t="shared" si="7"/>
        <v>0.31183999999999995</v>
      </c>
      <c r="AV24" s="3">
        <f t="shared" si="7"/>
        <v>0.31183999999999995</v>
      </c>
      <c r="AW24" s="3">
        <f t="shared" si="7"/>
        <v>0.31183999999999995</v>
      </c>
      <c r="AX24" s="3">
        <f t="shared" si="7"/>
        <v>0.31183999999999995</v>
      </c>
      <c r="AY24" s="3">
        <f t="shared" si="7"/>
        <v>0.31183999999999995</v>
      </c>
      <c r="AZ24" s="3">
        <f t="shared" si="7"/>
        <v>0.31183999999999995</v>
      </c>
      <c r="BA24" s="3">
        <f t="shared" si="7"/>
        <v>0.31183999999999995</v>
      </c>
      <c r="BB24" s="3">
        <f t="shared" si="7"/>
        <v>0.31183999999999995</v>
      </c>
      <c r="BC24" s="3">
        <f t="shared" si="7"/>
        <v>0.31183999999999995</v>
      </c>
      <c r="BD24" s="3">
        <f t="shared" si="7"/>
        <v>0.31183999999999995</v>
      </c>
      <c r="BE24" s="3">
        <f t="shared" si="7"/>
        <v>0.31183999999999995</v>
      </c>
      <c r="BF24" s="3">
        <f t="shared" si="7"/>
        <v>0.31183999999999995</v>
      </c>
      <c r="BG24" s="3">
        <f t="shared" si="7"/>
        <v>0.31183999999999995</v>
      </c>
      <c r="BH24" s="3">
        <f t="shared" si="7"/>
        <v>0.31183999999999995</v>
      </c>
      <c r="BI24" s="3">
        <f t="shared" si="7"/>
        <v>0.31183999999999995</v>
      </c>
      <c r="BJ24" s="3">
        <f t="shared" ref="AD24:BK30" si="9">$AB24</f>
        <v>0.31183999999999995</v>
      </c>
      <c r="BK24" s="3">
        <f t="shared" si="9"/>
        <v>0.31183999999999995</v>
      </c>
    </row>
    <row r="25" spans="1:63" x14ac:dyDescent="0.25">
      <c r="A25" s="2" t="s">
        <v>18</v>
      </c>
      <c r="B25" t="s">
        <v>3</v>
      </c>
      <c r="C25" s="3">
        <f t="shared" si="8"/>
        <v>0.57832386919913847</v>
      </c>
      <c r="D25" s="3">
        <f t="shared" si="8"/>
        <v>0.57832386919913847</v>
      </c>
      <c r="E25" s="3">
        <f t="shared" si="8"/>
        <v>0.57832386919913847</v>
      </c>
      <c r="F25" s="3">
        <f t="shared" si="8"/>
        <v>0.57832386919913847</v>
      </c>
      <c r="G25" s="3">
        <f t="shared" si="8"/>
        <v>0.57832386919913847</v>
      </c>
      <c r="H25" s="3">
        <f t="shared" si="8"/>
        <v>0.57832386919913847</v>
      </c>
      <c r="I25" s="3">
        <f t="shared" si="8"/>
        <v>0.57832386919913847</v>
      </c>
      <c r="J25" s="3">
        <f t="shared" si="8"/>
        <v>0.57832386919913847</v>
      </c>
      <c r="K25" s="3">
        <f t="shared" si="8"/>
        <v>0.57832386919913847</v>
      </c>
      <c r="L25" s="3">
        <f t="shared" si="8"/>
        <v>0.57832386919913847</v>
      </c>
      <c r="M25" s="3">
        <f t="shared" si="8"/>
        <v>0.57832386919913847</v>
      </c>
      <c r="N25" s="3">
        <f t="shared" si="8"/>
        <v>0.57832386919913847</v>
      </c>
      <c r="O25" s="3">
        <f t="shared" si="8"/>
        <v>0.57832386919913847</v>
      </c>
      <c r="P25" s="3">
        <f t="shared" si="8"/>
        <v>0.57832386919913847</v>
      </c>
      <c r="Q25" s="3">
        <f t="shared" si="8"/>
        <v>0.57832386919913847</v>
      </c>
      <c r="R25" s="3">
        <f t="shared" si="6"/>
        <v>0.57832386919913847</v>
      </c>
      <c r="S25" s="3">
        <f t="shared" si="6"/>
        <v>0.57832386919913847</v>
      </c>
      <c r="T25" s="3">
        <f t="shared" si="6"/>
        <v>0.57832386919913847</v>
      </c>
      <c r="U25" s="3">
        <f t="shared" si="6"/>
        <v>0.57832386919913847</v>
      </c>
      <c r="V25" s="3">
        <f t="shared" si="6"/>
        <v>0.57832386919913847</v>
      </c>
      <c r="W25" s="3">
        <f t="shared" si="6"/>
        <v>0.57832386919913847</v>
      </c>
      <c r="X25" s="3">
        <f t="shared" si="6"/>
        <v>0.57832386919913847</v>
      </c>
      <c r="Y25" s="3">
        <f t="shared" si="6"/>
        <v>0.57832386919913847</v>
      </c>
      <c r="Z25" s="3">
        <f t="shared" si="6"/>
        <v>0.57832386919913847</v>
      </c>
      <c r="AA25" s="3">
        <f t="shared" si="6"/>
        <v>0.57832386919913847</v>
      </c>
      <c r="AB25" s="9">
        <f>VLOOKUP($A25,Table2[[#All],[Country ]:[Checksumtotal non-res % ]],MATCH("share of offices",'_non-residential floorarea calc'!$A$3:$T$3,0),FALSE)</f>
        <v>0.57832386919913847</v>
      </c>
      <c r="AC25" s="3">
        <f t="shared" si="3"/>
        <v>0.57832386919913847</v>
      </c>
      <c r="AD25" s="3">
        <f t="shared" si="9"/>
        <v>0.57832386919913847</v>
      </c>
      <c r="AE25" s="3">
        <f t="shared" si="9"/>
        <v>0.57832386919913847</v>
      </c>
      <c r="AF25" s="3">
        <f t="shared" si="9"/>
        <v>0.57832386919913847</v>
      </c>
      <c r="AG25" s="3">
        <f t="shared" si="9"/>
        <v>0.57832386919913847</v>
      </c>
      <c r="AH25" s="3">
        <f t="shared" si="9"/>
        <v>0.57832386919913847</v>
      </c>
      <c r="AI25" s="3">
        <f t="shared" si="9"/>
        <v>0.57832386919913847</v>
      </c>
      <c r="AJ25" s="3">
        <f t="shared" si="9"/>
        <v>0.57832386919913847</v>
      </c>
      <c r="AK25" s="3">
        <f t="shared" si="9"/>
        <v>0.57832386919913847</v>
      </c>
      <c r="AL25" s="3">
        <f t="shared" si="9"/>
        <v>0.57832386919913847</v>
      </c>
      <c r="AM25" s="3">
        <f t="shared" si="9"/>
        <v>0.57832386919913847</v>
      </c>
      <c r="AN25" s="3">
        <f t="shared" si="9"/>
        <v>0.57832386919913847</v>
      </c>
      <c r="AO25" s="3">
        <f t="shared" si="9"/>
        <v>0.57832386919913847</v>
      </c>
      <c r="AP25" s="3">
        <f t="shared" si="9"/>
        <v>0.57832386919913847</v>
      </c>
      <c r="AQ25" s="3">
        <f t="shared" si="9"/>
        <v>0.57832386919913847</v>
      </c>
      <c r="AR25" s="3">
        <f t="shared" si="9"/>
        <v>0.57832386919913847</v>
      </c>
      <c r="AS25" s="3">
        <f t="shared" si="9"/>
        <v>0.57832386919913847</v>
      </c>
      <c r="AT25" s="3">
        <f t="shared" si="9"/>
        <v>0.57832386919913847</v>
      </c>
      <c r="AU25" s="3">
        <f t="shared" si="9"/>
        <v>0.57832386919913847</v>
      </c>
      <c r="AV25" s="3">
        <f t="shared" si="9"/>
        <v>0.57832386919913847</v>
      </c>
      <c r="AW25" s="3">
        <f t="shared" si="9"/>
        <v>0.57832386919913847</v>
      </c>
      <c r="AX25" s="3">
        <f t="shared" si="9"/>
        <v>0.57832386919913847</v>
      </c>
      <c r="AY25" s="3">
        <f t="shared" si="9"/>
        <v>0.57832386919913847</v>
      </c>
      <c r="AZ25" s="3">
        <f t="shared" si="9"/>
        <v>0.57832386919913847</v>
      </c>
      <c r="BA25" s="3">
        <f t="shared" si="9"/>
        <v>0.57832386919913847</v>
      </c>
      <c r="BB25" s="3">
        <f t="shared" si="9"/>
        <v>0.57832386919913847</v>
      </c>
      <c r="BC25" s="3">
        <f t="shared" si="9"/>
        <v>0.57832386919913847</v>
      </c>
      <c r="BD25" s="3">
        <f t="shared" si="9"/>
        <v>0.57832386919913847</v>
      </c>
      <c r="BE25" s="3">
        <f t="shared" si="9"/>
        <v>0.57832386919913847</v>
      </c>
      <c r="BF25" s="3">
        <f t="shared" si="9"/>
        <v>0.57832386919913847</v>
      </c>
      <c r="BG25" s="3">
        <f t="shared" si="9"/>
        <v>0.57832386919913847</v>
      </c>
      <c r="BH25" s="3">
        <f t="shared" si="9"/>
        <v>0.57832386919913847</v>
      </c>
      <c r="BI25" s="3">
        <f t="shared" si="9"/>
        <v>0.57832386919913847</v>
      </c>
      <c r="BJ25" s="3">
        <f t="shared" si="9"/>
        <v>0.57832386919913847</v>
      </c>
      <c r="BK25" s="3">
        <f t="shared" si="9"/>
        <v>0.57832386919913847</v>
      </c>
    </row>
    <row r="26" spans="1:63" x14ac:dyDescent="0.25">
      <c r="A26" s="2" t="s">
        <v>8</v>
      </c>
      <c r="B26" t="s">
        <v>3</v>
      </c>
      <c r="C26" s="3">
        <f t="shared" si="8"/>
        <v>0.20824598183088749</v>
      </c>
      <c r="D26" s="3">
        <f t="shared" si="8"/>
        <v>0.20824598183088749</v>
      </c>
      <c r="E26" s="3">
        <f t="shared" si="8"/>
        <v>0.20824598183088749</v>
      </c>
      <c r="F26" s="3">
        <f t="shared" si="8"/>
        <v>0.20824598183088749</v>
      </c>
      <c r="G26" s="3">
        <f t="shared" si="8"/>
        <v>0.20824598183088749</v>
      </c>
      <c r="H26" s="3">
        <f t="shared" si="8"/>
        <v>0.20824598183088749</v>
      </c>
      <c r="I26" s="3">
        <f t="shared" si="8"/>
        <v>0.20824598183088749</v>
      </c>
      <c r="J26" s="3">
        <f t="shared" si="8"/>
        <v>0.20824598183088749</v>
      </c>
      <c r="K26" s="3">
        <f t="shared" si="8"/>
        <v>0.20824598183088749</v>
      </c>
      <c r="L26" s="3">
        <f t="shared" si="8"/>
        <v>0.20824598183088749</v>
      </c>
      <c r="M26" s="3">
        <f t="shared" si="8"/>
        <v>0.20824598183088749</v>
      </c>
      <c r="N26" s="3">
        <f t="shared" si="8"/>
        <v>0.20824598183088749</v>
      </c>
      <c r="O26" s="3">
        <f t="shared" si="8"/>
        <v>0.20824598183088749</v>
      </c>
      <c r="P26" s="3">
        <f t="shared" si="8"/>
        <v>0.20824598183088749</v>
      </c>
      <c r="Q26" s="3">
        <f t="shared" si="8"/>
        <v>0.20824598183088749</v>
      </c>
      <c r="R26" s="3">
        <f t="shared" si="6"/>
        <v>0.20824598183088749</v>
      </c>
      <c r="S26" s="3">
        <f t="shared" si="6"/>
        <v>0.20824598183088749</v>
      </c>
      <c r="T26" s="3">
        <f t="shared" si="6"/>
        <v>0.20824598183088749</v>
      </c>
      <c r="U26" s="3">
        <f t="shared" si="6"/>
        <v>0.20824598183088749</v>
      </c>
      <c r="V26" s="3">
        <f t="shared" si="6"/>
        <v>0.20824598183088749</v>
      </c>
      <c r="W26" s="3">
        <f t="shared" si="6"/>
        <v>0.20824598183088749</v>
      </c>
      <c r="X26" s="3">
        <f t="shared" si="6"/>
        <v>0.20824598183088749</v>
      </c>
      <c r="Y26" s="3">
        <f t="shared" si="6"/>
        <v>0.20824598183088749</v>
      </c>
      <c r="Z26" s="3">
        <f t="shared" si="6"/>
        <v>0.20824598183088749</v>
      </c>
      <c r="AA26" s="3">
        <f t="shared" si="6"/>
        <v>0.20824598183088749</v>
      </c>
      <c r="AB26" s="9">
        <f>VLOOKUP($A26,Table2[[#All],[Country ]:[Checksumtotal non-res % ]],MATCH("share of offices",'_non-residential floorarea calc'!$A$3:$T$3,0),FALSE)</f>
        <v>0.20824598183088749</v>
      </c>
      <c r="AC26" s="3">
        <f t="shared" si="3"/>
        <v>0.20824598183088749</v>
      </c>
      <c r="AD26" s="3">
        <f t="shared" si="9"/>
        <v>0.20824598183088749</v>
      </c>
      <c r="AE26" s="3">
        <f t="shared" si="9"/>
        <v>0.20824598183088749</v>
      </c>
      <c r="AF26" s="3">
        <f t="shared" si="9"/>
        <v>0.20824598183088749</v>
      </c>
      <c r="AG26" s="3">
        <f t="shared" si="9"/>
        <v>0.20824598183088749</v>
      </c>
      <c r="AH26" s="3">
        <f t="shared" si="9"/>
        <v>0.20824598183088749</v>
      </c>
      <c r="AI26" s="3">
        <f t="shared" si="9"/>
        <v>0.20824598183088749</v>
      </c>
      <c r="AJ26" s="3">
        <f t="shared" si="9"/>
        <v>0.20824598183088749</v>
      </c>
      <c r="AK26" s="3">
        <f t="shared" si="9"/>
        <v>0.20824598183088749</v>
      </c>
      <c r="AL26" s="3">
        <f t="shared" si="9"/>
        <v>0.20824598183088749</v>
      </c>
      <c r="AM26" s="3">
        <f t="shared" si="9"/>
        <v>0.20824598183088749</v>
      </c>
      <c r="AN26" s="3">
        <f t="shared" si="9"/>
        <v>0.20824598183088749</v>
      </c>
      <c r="AO26" s="3">
        <f t="shared" si="9"/>
        <v>0.20824598183088749</v>
      </c>
      <c r="AP26" s="3">
        <f t="shared" si="9"/>
        <v>0.20824598183088749</v>
      </c>
      <c r="AQ26" s="3">
        <f t="shared" si="9"/>
        <v>0.20824598183088749</v>
      </c>
      <c r="AR26" s="3">
        <f t="shared" si="9"/>
        <v>0.20824598183088749</v>
      </c>
      <c r="AS26" s="3">
        <f t="shared" si="9"/>
        <v>0.20824598183088749</v>
      </c>
      <c r="AT26" s="3">
        <f t="shared" si="9"/>
        <v>0.20824598183088749</v>
      </c>
      <c r="AU26" s="3">
        <f t="shared" si="9"/>
        <v>0.20824598183088749</v>
      </c>
      <c r="AV26" s="3">
        <f t="shared" si="9"/>
        <v>0.20824598183088749</v>
      </c>
      <c r="AW26" s="3">
        <f t="shared" si="9"/>
        <v>0.20824598183088749</v>
      </c>
      <c r="AX26" s="3">
        <f t="shared" si="9"/>
        <v>0.20824598183088749</v>
      </c>
      <c r="AY26" s="3">
        <f t="shared" si="9"/>
        <v>0.20824598183088749</v>
      </c>
      <c r="AZ26" s="3">
        <f t="shared" si="9"/>
        <v>0.20824598183088749</v>
      </c>
      <c r="BA26" s="3">
        <f t="shared" si="9"/>
        <v>0.20824598183088749</v>
      </c>
      <c r="BB26" s="3">
        <f t="shared" si="9"/>
        <v>0.20824598183088749</v>
      </c>
      <c r="BC26" s="3">
        <f t="shared" si="9"/>
        <v>0.20824598183088749</v>
      </c>
      <c r="BD26" s="3">
        <f t="shared" si="9"/>
        <v>0.20824598183088749</v>
      </c>
      <c r="BE26" s="3">
        <f t="shared" si="9"/>
        <v>0.20824598183088749</v>
      </c>
      <c r="BF26" s="3">
        <f t="shared" si="9"/>
        <v>0.20824598183088749</v>
      </c>
      <c r="BG26" s="3">
        <f t="shared" si="9"/>
        <v>0.20824598183088749</v>
      </c>
      <c r="BH26" s="3">
        <f t="shared" si="9"/>
        <v>0.20824598183088749</v>
      </c>
      <c r="BI26" s="3">
        <f t="shared" si="9"/>
        <v>0.20824598183088749</v>
      </c>
      <c r="BJ26" s="3">
        <f t="shared" si="9"/>
        <v>0.20824598183088749</v>
      </c>
      <c r="BK26" s="3">
        <f t="shared" si="9"/>
        <v>0.20824598183088749</v>
      </c>
    </row>
    <row r="27" spans="1:63" x14ac:dyDescent="0.25">
      <c r="A27" s="2" t="s">
        <v>28</v>
      </c>
      <c r="B27" t="s">
        <v>3</v>
      </c>
      <c r="C27" s="3">
        <f t="shared" si="8"/>
        <v>0.14439926697972741</v>
      </c>
      <c r="D27" s="3">
        <f t="shared" si="8"/>
        <v>0.14439926697972741</v>
      </c>
      <c r="E27" s="3">
        <f t="shared" si="8"/>
        <v>0.14439926697972741</v>
      </c>
      <c r="F27" s="3">
        <f t="shared" si="8"/>
        <v>0.14439926697972741</v>
      </c>
      <c r="G27" s="3">
        <f t="shared" si="8"/>
        <v>0.14439926697972741</v>
      </c>
      <c r="H27" s="3">
        <f t="shared" si="8"/>
        <v>0.14439926697972741</v>
      </c>
      <c r="I27" s="3">
        <f t="shared" si="8"/>
        <v>0.14439926697972741</v>
      </c>
      <c r="J27" s="3">
        <f t="shared" si="8"/>
        <v>0.14439926697972741</v>
      </c>
      <c r="K27" s="3">
        <f t="shared" si="8"/>
        <v>0.14439926697972741</v>
      </c>
      <c r="L27" s="3">
        <f t="shared" si="8"/>
        <v>0.14439926697972741</v>
      </c>
      <c r="M27" s="3">
        <f t="shared" si="8"/>
        <v>0.14439926697972741</v>
      </c>
      <c r="N27" s="3">
        <f t="shared" si="8"/>
        <v>0.14439926697972741</v>
      </c>
      <c r="O27" s="3">
        <f t="shared" si="8"/>
        <v>0.14439926697972741</v>
      </c>
      <c r="P27" s="3">
        <f t="shared" si="8"/>
        <v>0.14439926697972741</v>
      </c>
      <c r="Q27" s="3">
        <f t="shared" si="8"/>
        <v>0.14439926697972741</v>
      </c>
      <c r="R27" s="3">
        <f t="shared" si="6"/>
        <v>0.14439926697972741</v>
      </c>
      <c r="S27" s="3">
        <f t="shared" si="6"/>
        <v>0.14439926697972741</v>
      </c>
      <c r="T27" s="3">
        <f t="shared" si="6"/>
        <v>0.14439926697972741</v>
      </c>
      <c r="U27" s="3">
        <f t="shared" si="6"/>
        <v>0.14439926697972741</v>
      </c>
      <c r="V27" s="3">
        <f t="shared" si="6"/>
        <v>0.14439926697972741</v>
      </c>
      <c r="W27" s="3">
        <f t="shared" si="6"/>
        <v>0.14439926697972741</v>
      </c>
      <c r="X27" s="3">
        <f t="shared" si="6"/>
        <v>0.14439926697972741</v>
      </c>
      <c r="Y27" s="3">
        <f t="shared" si="6"/>
        <v>0.14439926697972741</v>
      </c>
      <c r="Z27" s="3">
        <f t="shared" si="6"/>
        <v>0.14439926697972741</v>
      </c>
      <c r="AA27" s="3">
        <f t="shared" si="6"/>
        <v>0.14439926697972741</v>
      </c>
      <c r="AB27" s="9">
        <f>VLOOKUP($A27,Table2[[#All],[Country ]:[Checksumtotal non-res % ]],MATCH("share of offices",'_non-residential floorarea calc'!$A$3:$T$3,0),FALSE)</f>
        <v>0.14439926697972741</v>
      </c>
      <c r="AC27" s="3">
        <f t="shared" si="3"/>
        <v>0.14439926697972741</v>
      </c>
      <c r="AD27" s="3">
        <f t="shared" si="9"/>
        <v>0.14439926697972741</v>
      </c>
      <c r="AE27" s="3">
        <f t="shared" si="9"/>
        <v>0.14439926697972741</v>
      </c>
      <c r="AF27" s="3">
        <f t="shared" si="9"/>
        <v>0.14439926697972741</v>
      </c>
      <c r="AG27" s="3">
        <f t="shared" si="9"/>
        <v>0.14439926697972741</v>
      </c>
      <c r="AH27" s="3">
        <f t="shared" si="9"/>
        <v>0.14439926697972741</v>
      </c>
      <c r="AI27" s="3">
        <f t="shared" si="9"/>
        <v>0.14439926697972741</v>
      </c>
      <c r="AJ27" s="3">
        <f t="shared" si="9"/>
        <v>0.14439926697972741</v>
      </c>
      <c r="AK27" s="3">
        <f t="shared" si="9"/>
        <v>0.14439926697972741</v>
      </c>
      <c r="AL27" s="3">
        <f t="shared" si="9"/>
        <v>0.14439926697972741</v>
      </c>
      <c r="AM27" s="3">
        <f t="shared" si="9"/>
        <v>0.14439926697972741</v>
      </c>
      <c r="AN27" s="3">
        <f t="shared" si="9"/>
        <v>0.14439926697972741</v>
      </c>
      <c r="AO27" s="3">
        <f t="shared" si="9"/>
        <v>0.14439926697972741</v>
      </c>
      <c r="AP27" s="3">
        <f t="shared" si="9"/>
        <v>0.14439926697972741</v>
      </c>
      <c r="AQ27" s="3">
        <f t="shared" si="9"/>
        <v>0.14439926697972741</v>
      </c>
      <c r="AR27" s="3">
        <f t="shared" si="9"/>
        <v>0.14439926697972741</v>
      </c>
      <c r="AS27" s="3">
        <f t="shared" si="9"/>
        <v>0.14439926697972741</v>
      </c>
      <c r="AT27" s="3">
        <f t="shared" si="9"/>
        <v>0.14439926697972741</v>
      </c>
      <c r="AU27" s="3">
        <f t="shared" si="9"/>
        <v>0.14439926697972741</v>
      </c>
      <c r="AV27" s="3">
        <f t="shared" si="9"/>
        <v>0.14439926697972741</v>
      </c>
      <c r="AW27" s="3">
        <f t="shared" si="9"/>
        <v>0.14439926697972741</v>
      </c>
      <c r="AX27" s="3">
        <f t="shared" si="9"/>
        <v>0.14439926697972741</v>
      </c>
      <c r="AY27" s="3">
        <f t="shared" si="9"/>
        <v>0.14439926697972741</v>
      </c>
      <c r="AZ27" s="3">
        <f t="shared" si="9"/>
        <v>0.14439926697972741</v>
      </c>
      <c r="BA27" s="3">
        <f t="shared" si="9"/>
        <v>0.14439926697972741</v>
      </c>
      <c r="BB27" s="3">
        <f t="shared" si="9"/>
        <v>0.14439926697972741</v>
      </c>
      <c r="BC27" s="3">
        <f t="shared" si="9"/>
        <v>0.14439926697972741</v>
      </c>
      <c r="BD27" s="3">
        <f t="shared" si="9"/>
        <v>0.14439926697972741</v>
      </c>
      <c r="BE27" s="3">
        <f t="shared" si="9"/>
        <v>0.14439926697972741</v>
      </c>
      <c r="BF27" s="3">
        <f t="shared" si="9"/>
        <v>0.14439926697972741</v>
      </c>
      <c r="BG27" s="3">
        <f t="shared" si="9"/>
        <v>0.14439926697972741</v>
      </c>
      <c r="BH27" s="3">
        <f t="shared" si="9"/>
        <v>0.14439926697972741</v>
      </c>
      <c r="BI27" s="3">
        <f t="shared" si="9"/>
        <v>0.14439926697972741</v>
      </c>
      <c r="BJ27" s="3">
        <f t="shared" si="9"/>
        <v>0.14439926697972741</v>
      </c>
      <c r="BK27" s="3">
        <f t="shared" si="9"/>
        <v>0.14439926697972741</v>
      </c>
    </row>
    <row r="28" spans="1:63" x14ac:dyDescent="0.25">
      <c r="A28" s="2" t="s">
        <v>19</v>
      </c>
      <c r="B28" t="s">
        <v>3</v>
      </c>
      <c r="C28" s="3">
        <f t="shared" si="8"/>
        <v>0.261415963161934</v>
      </c>
      <c r="D28" s="3">
        <f t="shared" si="8"/>
        <v>0.261415963161934</v>
      </c>
      <c r="E28" s="3">
        <f t="shared" si="8"/>
        <v>0.261415963161934</v>
      </c>
      <c r="F28" s="3">
        <f t="shared" si="8"/>
        <v>0.261415963161934</v>
      </c>
      <c r="G28" s="3">
        <f t="shared" si="8"/>
        <v>0.261415963161934</v>
      </c>
      <c r="H28" s="3">
        <f t="shared" si="8"/>
        <v>0.261415963161934</v>
      </c>
      <c r="I28" s="3">
        <f t="shared" si="8"/>
        <v>0.261415963161934</v>
      </c>
      <c r="J28" s="3">
        <f t="shared" si="8"/>
        <v>0.261415963161934</v>
      </c>
      <c r="K28" s="3">
        <f t="shared" si="8"/>
        <v>0.261415963161934</v>
      </c>
      <c r="L28" s="3">
        <f t="shared" si="8"/>
        <v>0.261415963161934</v>
      </c>
      <c r="M28" s="3">
        <f t="shared" si="8"/>
        <v>0.261415963161934</v>
      </c>
      <c r="N28" s="3">
        <f t="shared" si="8"/>
        <v>0.261415963161934</v>
      </c>
      <c r="O28" s="3">
        <f t="shared" si="8"/>
        <v>0.261415963161934</v>
      </c>
      <c r="P28" s="3">
        <f t="shared" si="8"/>
        <v>0.261415963161934</v>
      </c>
      <c r="Q28" s="3">
        <f t="shared" si="8"/>
        <v>0.261415963161934</v>
      </c>
      <c r="R28" s="3">
        <f t="shared" si="6"/>
        <v>0.261415963161934</v>
      </c>
      <c r="S28" s="3">
        <f t="shared" si="6"/>
        <v>0.261415963161934</v>
      </c>
      <c r="T28" s="3">
        <f t="shared" si="6"/>
        <v>0.261415963161934</v>
      </c>
      <c r="U28" s="3">
        <f t="shared" si="6"/>
        <v>0.261415963161934</v>
      </c>
      <c r="V28" s="3">
        <f t="shared" si="6"/>
        <v>0.261415963161934</v>
      </c>
      <c r="W28" s="3">
        <f t="shared" si="6"/>
        <v>0.261415963161934</v>
      </c>
      <c r="X28" s="3">
        <f t="shared" si="6"/>
        <v>0.261415963161934</v>
      </c>
      <c r="Y28" s="3">
        <f t="shared" si="6"/>
        <v>0.261415963161934</v>
      </c>
      <c r="Z28" s="3">
        <f t="shared" si="6"/>
        <v>0.261415963161934</v>
      </c>
      <c r="AA28" s="3">
        <f t="shared" si="6"/>
        <v>0.261415963161934</v>
      </c>
      <c r="AB28" s="9">
        <f>VLOOKUP($A28,Table2[[#All],[Country ]:[Checksumtotal non-res % ]],MATCH("share of offices",'_non-residential floorarea calc'!$A$3:$T$3,0),FALSE)</f>
        <v>0.261415963161934</v>
      </c>
      <c r="AC28" s="3">
        <f t="shared" si="3"/>
        <v>0.261415963161934</v>
      </c>
      <c r="AD28" s="3">
        <f t="shared" si="9"/>
        <v>0.261415963161934</v>
      </c>
      <c r="AE28" s="3">
        <f t="shared" si="9"/>
        <v>0.261415963161934</v>
      </c>
      <c r="AF28" s="3">
        <f t="shared" si="9"/>
        <v>0.261415963161934</v>
      </c>
      <c r="AG28" s="3">
        <f t="shared" si="9"/>
        <v>0.261415963161934</v>
      </c>
      <c r="AH28" s="3">
        <f t="shared" si="9"/>
        <v>0.261415963161934</v>
      </c>
      <c r="AI28" s="3">
        <f t="shared" si="9"/>
        <v>0.261415963161934</v>
      </c>
      <c r="AJ28" s="3">
        <f t="shared" si="9"/>
        <v>0.261415963161934</v>
      </c>
      <c r="AK28" s="3">
        <f t="shared" si="9"/>
        <v>0.261415963161934</v>
      </c>
      <c r="AL28" s="3">
        <f t="shared" si="9"/>
        <v>0.261415963161934</v>
      </c>
      <c r="AM28" s="3">
        <f t="shared" si="9"/>
        <v>0.261415963161934</v>
      </c>
      <c r="AN28" s="3">
        <f t="shared" si="9"/>
        <v>0.261415963161934</v>
      </c>
      <c r="AO28" s="3">
        <f t="shared" si="9"/>
        <v>0.261415963161934</v>
      </c>
      <c r="AP28" s="3">
        <f t="shared" si="9"/>
        <v>0.261415963161934</v>
      </c>
      <c r="AQ28" s="3">
        <f t="shared" si="9"/>
        <v>0.261415963161934</v>
      </c>
      <c r="AR28" s="3">
        <f t="shared" si="9"/>
        <v>0.261415963161934</v>
      </c>
      <c r="AS28" s="3">
        <f t="shared" si="9"/>
        <v>0.261415963161934</v>
      </c>
      <c r="AT28" s="3">
        <f t="shared" si="9"/>
        <v>0.261415963161934</v>
      </c>
      <c r="AU28" s="3">
        <f t="shared" si="9"/>
        <v>0.261415963161934</v>
      </c>
      <c r="AV28" s="3">
        <f t="shared" si="9"/>
        <v>0.261415963161934</v>
      </c>
      <c r="AW28" s="3">
        <f t="shared" si="9"/>
        <v>0.261415963161934</v>
      </c>
      <c r="AX28" s="3">
        <f t="shared" si="9"/>
        <v>0.261415963161934</v>
      </c>
      <c r="AY28" s="3">
        <f t="shared" si="9"/>
        <v>0.261415963161934</v>
      </c>
      <c r="AZ28" s="3">
        <f t="shared" si="9"/>
        <v>0.261415963161934</v>
      </c>
      <c r="BA28" s="3">
        <f t="shared" si="9"/>
        <v>0.261415963161934</v>
      </c>
      <c r="BB28" s="3">
        <f t="shared" si="9"/>
        <v>0.261415963161934</v>
      </c>
      <c r="BC28" s="3">
        <f t="shared" si="9"/>
        <v>0.261415963161934</v>
      </c>
      <c r="BD28" s="3">
        <f t="shared" si="9"/>
        <v>0.261415963161934</v>
      </c>
      <c r="BE28" s="3">
        <f t="shared" si="9"/>
        <v>0.261415963161934</v>
      </c>
      <c r="BF28" s="3">
        <f t="shared" si="9"/>
        <v>0.261415963161934</v>
      </c>
      <c r="BG28" s="3">
        <f t="shared" si="9"/>
        <v>0.261415963161934</v>
      </c>
      <c r="BH28" s="3">
        <f t="shared" si="9"/>
        <v>0.261415963161934</v>
      </c>
      <c r="BI28" s="3">
        <f t="shared" si="9"/>
        <v>0.261415963161934</v>
      </c>
      <c r="BJ28" s="3">
        <f t="shared" si="9"/>
        <v>0.261415963161934</v>
      </c>
      <c r="BK28" s="3">
        <f t="shared" si="9"/>
        <v>0.261415963161934</v>
      </c>
    </row>
    <row r="29" spans="1:63" x14ac:dyDescent="0.25">
      <c r="A29" s="2" t="s">
        <v>4</v>
      </c>
      <c r="B29" t="s">
        <v>3</v>
      </c>
      <c r="C29" s="3">
        <f t="shared" si="8"/>
        <v>0.1581005655730604</v>
      </c>
      <c r="D29" s="3">
        <f t="shared" si="8"/>
        <v>0.1581005655730604</v>
      </c>
      <c r="E29" s="3">
        <f t="shared" si="8"/>
        <v>0.1581005655730604</v>
      </c>
      <c r="F29" s="3">
        <f t="shared" si="8"/>
        <v>0.1581005655730604</v>
      </c>
      <c r="G29" s="3">
        <f t="shared" si="8"/>
        <v>0.1581005655730604</v>
      </c>
      <c r="H29" s="3">
        <f t="shared" si="8"/>
        <v>0.1581005655730604</v>
      </c>
      <c r="I29" s="3">
        <f t="shared" si="8"/>
        <v>0.1581005655730604</v>
      </c>
      <c r="J29" s="3">
        <f t="shared" si="8"/>
        <v>0.1581005655730604</v>
      </c>
      <c r="K29" s="3">
        <f t="shared" si="8"/>
        <v>0.1581005655730604</v>
      </c>
      <c r="L29" s="3">
        <f t="shared" si="8"/>
        <v>0.1581005655730604</v>
      </c>
      <c r="M29" s="3">
        <f t="shared" si="8"/>
        <v>0.1581005655730604</v>
      </c>
      <c r="N29" s="3">
        <f t="shared" si="8"/>
        <v>0.1581005655730604</v>
      </c>
      <c r="O29" s="3">
        <f t="shared" si="8"/>
        <v>0.1581005655730604</v>
      </c>
      <c r="P29" s="3">
        <f t="shared" si="8"/>
        <v>0.1581005655730604</v>
      </c>
      <c r="Q29" s="3">
        <f t="shared" si="8"/>
        <v>0.1581005655730604</v>
      </c>
      <c r="R29" s="3">
        <f t="shared" si="6"/>
        <v>0.1581005655730604</v>
      </c>
      <c r="S29" s="3">
        <f t="shared" si="6"/>
        <v>0.1581005655730604</v>
      </c>
      <c r="T29" s="3">
        <f t="shared" si="6"/>
        <v>0.1581005655730604</v>
      </c>
      <c r="U29" s="3">
        <f t="shared" si="6"/>
        <v>0.1581005655730604</v>
      </c>
      <c r="V29" s="3">
        <f t="shared" si="6"/>
        <v>0.1581005655730604</v>
      </c>
      <c r="W29" s="3">
        <f t="shared" si="6"/>
        <v>0.1581005655730604</v>
      </c>
      <c r="X29" s="3">
        <f t="shared" si="6"/>
        <v>0.1581005655730604</v>
      </c>
      <c r="Y29" s="3">
        <f t="shared" si="6"/>
        <v>0.1581005655730604</v>
      </c>
      <c r="Z29" s="3">
        <f t="shared" si="6"/>
        <v>0.1581005655730604</v>
      </c>
      <c r="AA29" s="3">
        <f t="shared" si="6"/>
        <v>0.1581005655730604</v>
      </c>
      <c r="AB29" s="9">
        <f>VLOOKUP($A29,Table2[[#All],[Country ]:[Checksumtotal non-res % ]],MATCH("share of offices",'_non-residential floorarea calc'!$A$3:$T$3,0),FALSE)</f>
        <v>0.1581005655730604</v>
      </c>
      <c r="AC29" s="3">
        <f t="shared" si="3"/>
        <v>0.1581005655730604</v>
      </c>
      <c r="AD29" s="3">
        <f t="shared" si="9"/>
        <v>0.1581005655730604</v>
      </c>
      <c r="AE29" s="3">
        <f t="shared" si="9"/>
        <v>0.1581005655730604</v>
      </c>
      <c r="AF29" s="3">
        <f t="shared" si="9"/>
        <v>0.1581005655730604</v>
      </c>
      <c r="AG29" s="3">
        <f t="shared" si="9"/>
        <v>0.1581005655730604</v>
      </c>
      <c r="AH29" s="3">
        <f t="shared" si="9"/>
        <v>0.1581005655730604</v>
      </c>
      <c r="AI29" s="3">
        <f t="shared" si="9"/>
        <v>0.1581005655730604</v>
      </c>
      <c r="AJ29" s="3">
        <f t="shared" si="9"/>
        <v>0.1581005655730604</v>
      </c>
      <c r="AK29" s="3">
        <f t="shared" si="9"/>
        <v>0.1581005655730604</v>
      </c>
      <c r="AL29" s="3">
        <f t="shared" si="9"/>
        <v>0.1581005655730604</v>
      </c>
      <c r="AM29" s="3">
        <f t="shared" si="9"/>
        <v>0.1581005655730604</v>
      </c>
      <c r="AN29" s="3">
        <f t="shared" si="9"/>
        <v>0.1581005655730604</v>
      </c>
      <c r="AO29" s="3">
        <f t="shared" si="9"/>
        <v>0.1581005655730604</v>
      </c>
      <c r="AP29" s="3">
        <f t="shared" si="9"/>
        <v>0.1581005655730604</v>
      </c>
      <c r="AQ29" s="3">
        <f t="shared" si="9"/>
        <v>0.1581005655730604</v>
      </c>
      <c r="AR29" s="3">
        <f t="shared" si="9"/>
        <v>0.1581005655730604</v>
      </c>
      <c r="AS29" s="3">
        <f t="shared" si="9"/>
        <v>0.1581005655730604</v>
      </c>
      <c r="AT29" s="3">
        <f t="shared" si="9"/>
        <v>0.1581005655730604</v>
      </c>
      <c r="AU29" s="3">
        <f t="shared" si="9"/>
        <v>0.1581005655730604</v>
      </c>
      <c r="AV29" s="3">
        <f t="shared" si="9"/>
        <v>0.1581005655730604</v>
      </c>
      <c r="AW29" s="3">
        <f t="shared" si="9"/>
        <v>0.1581005655730604</v>
      </c>
      <c r="AX29" s="3">
        <f t="shared" si="9"/>
        <v>0.1581005655730604</v>
      </c>
      <c r="AY29" s="3">
        <f t="shared" si="9"/>
        <v>0.1581005655730604</v>
      </c>
      <c r="AZ29" s="3">
        <f t="shared" si="9"/>
        <v>0.1581005655730604</v>
      </c>
      <c r="BA29" s="3">
        <f t="shared" si="9"/>
        <v>0.1581005655730604</v>
      </c>
      <c r="BB29" s="3">
        <f t="shared" si="9"/>
        <v>0.1581005655730604</v>
      </c>
      <c r="BC29" s="3">
        <f t="shared" si="9"/>
        <v>0.1581005655730604</v>
      </c>
      <c r="BD29" s="3">
        <f t="shared" si="9"/>
        <v>0.1581005655730604</v>
      </c>
      <c r="BE29" s="3">
        <f t="shared" si="9"/>
        <v>0.1581005655730604</v>
      </c>
      <c r="BF29" s="3">
        <f t="shared" si="9"/>
        <v>0.1581005655730604</v>
      </c>
      <c r="BG29" s="3">
        <f t="shared" si="9"/>
        <v>0.1581005655730604</v>
      </c>
      <c r="BH29" s="3">
        <f t="shared" si="9"/>
        <v>0.1581005655730604</v>
      </c>
      <c r="BI29" s="3">
        <f t="shared" si="9"/>
        <v>0.1581005655730604</v>
      </c>
      <c r="BJ29" s="3">
        <f t="shared" si="9"/>
        <v>0.1581005655730604</v>
      </c>
      <c r="BK29" s="3">
        <f t="shared" si="9"/>
        <v>0.1581005655730604</v>
      </c>
    </row>
    <row r="30" spans="1:63" x14ac:dyDescent="0.25">
      <c r="A30" s="2" t="s">
        <v>31</v>
      </c>
      <c r="B30" t="s">
        <v>3</v>
      </c>
      <c r="C30" s="3">
        <f t="shared" si="8"/>
        <v>0.1581005655730604</v>
      </c>
      <c r="D30" s="3">
        <f t="shared" si="8"/>
        <v>0.1581005655730604</v>
      </c>
      <c r="E30" s="3">
        <f t="shared" si="8"/>
        <v>0.1581005655730604</v>
      </c>
      <c r="F30" s="3">
        <f t="shared" si="8"/>
        <v>0.1581005655730604</v>
      </c>
      <c r="G30" s="3">
        <f t="shared" si="8"/>
        <v>0.1581005655730604</v>
      </c>
      <c r="H30" s="3">
        <f t="shared" si="8"/>
        <v>0.1581005655730604</v>
      </c>
      <c r="I30" s="3">
        <f t="shared" si="8"/>
        <v>0.1581005655730604</v>
      </c>
      <c r="J30" s="3">
        <f t="shared" si="8"/>
        <v>0.1581005655730604</v>
      </c>
      <c r="K30" s="3">
        <f t="shared" si="8"/>
        <v>0.1581005655730604</v>
      </c>
      <c r="L30" s="3">
        <f t="shared" si="8"/>
        <v>0.1581005655730604</v>
      </c>
      <c r="M30" s="3">
        <f t="shared" si="8"/>
        <v>0.1581005655730604</v>
      </c>
      <c r="N30" s="3">
        <f t="shared" si="8"/>
        <v>0.1581005655730604</v>
      </c>
      <c r="O30" s="3">
        <f t="shared" si="8"/>
        <v>0.1581005655730604</v>
      </c>
      <c r="P30" s="3">
        <f t="shared" si="8"/>
        <v>0.1581005655730604</v>
      </c>
      <c r="Q30" s="3">
        <f t="shared" si="8"/>
        <v>0.1581005655730604</v>
      </c>
      <c r="R30" s="3">
        <f t="shared" si="6"/>
        <v>0.1581005655730604</v>
      </c>
      <c r="S30" s="3">
        <f t="shared" si="6"/>
        <v>0.1581005655730604</v>
      </c>
      <c r="T30" s="3">
        <f t="shared" si="6"/>
        <v>0.1581005655730604</v>
      </c>
      <c r="U30" s="3">
        <f t="shared" si="6"/>
        <v>0.1581005655730604</v>
      </c>
      <c r="V30" s="3">
        <f t="shared" si="6"/>
        <v>0.1581005655730604</v>
      </c>
      <c r="W30" s="3">
        <f t="shared" si="6"/>
        <v>0.1581005655730604</v>
      </c>
      <c r="X30" s="3">
        <f t="shared" si="6"/>
        <v>0.1581005655730604</v>
      </c>
      <c r="Y30" s="3">
        <f t="shared" si="6"/>
        <v>0.1581005655730604</v>
      </c>
      <c r="Z30" s="3">
        <f t="shared" si="6"/>
        <v>0.1581005655730604</v>
      </c>
      <c r="AA30" s="3">
        <f t="shared" si="6"/>
        <v>0.1581005655730604</v>
      </c>
      <c r="AB30" s="9">
        <f>VLOOKUP($A30,Table2[[#All],[Country ]:[Checksumtotal non-res % ]],MATCH("share of offices",'_non-residential floorarea calc'!$A$3:$T$3,0),FALSE)</f>
        <v>0.1581005655730604</v>
      </c>
      <c r="AC30" s="3">
        <f t="shared" si="3"/>
        <v>0.1581005655730604</v>
      </c>
      <c r="AD30" s="3">
        <f t="shared" si="9"/>
        <v>0.1581005655730604</v>
      </c>
      <c r="AE30" s="3">
        <f t="shared" si="9"/>
        <v>0.1581005655730604</v>
      </c>
      <c r="AF30" s="3">
        <f t="shared" si="9"/>
        <v>0.1581005655730604</v>
      </c>
      <c r="AG30" s="3">
        <f t="shared" si="9"/>
        <v>0.1581005655730604</v>
      </c>
      <c r="AH30" s="3">
        <f t="shared" si="9"/>
        <v>0.1581005655730604</v>
      </c>
      <c r="AI30" s="3">
        <f t="shared" si="9"/>
        <v>0.1581005655730604</v>
      </c>
      <c r="AJ30" s="3">
        <f t="shared" si="9"/>
        <v>0.1581005655730604</v>
      </c>
      <c r="AK30" s="3">
        <f t="shared" si="9"/>
        <v>0.1581005655730604</v>
      </c>
      <c r="AL30" s="3">
        <f t="shared" si="9"/>
        <v>0.1581005655730604</v>
      </c>
      <c r="AM30" s="3">
        <f t="shared" si="9"/>
        <v>0.1581005655730604</v>
      </c>
      <c r="AN30" s="3">
        <f t="shared" si="9"/>
        <v>0.1581005655730604</v>
      </c>
      <c r="AO30" s="3">
        <f t="shared" si="9"/>
        <v>0.1581005655730604</v>
      </c>
      <c r="AP30" s="3">
        <f t="shared" si="9"/>
        <v>0.1581005655730604</v>
      </c>
      <c r="AQ30" s="3">
        <f t="shared" si="9"/>
        <v>0.1581005655730604</v>
      </c>
      <c r="AR30" s="3">
        <f t="shared" si="9"/>
        <v>0.1581005655730604</v>
      </c>
      <c r="AS30" s="3">
        <f t="shared" si="9"/>
        <v>0.1581005655730604</v>
      </c>
      <c r="AT30" s="3">
        <f t="shared" si="9"/>
        <v>0.1581005655730604</v>
      </c>
      <c r="AU30" s="3">
        <f t="shared" si="9"/>
        <v>0.1581005655730604</v>
      </c>
      <c r="AV30" s="3">
        <f t="shared" si="9"/>
        <v>0.1581005655730604</v>
      </c>
      <c r="AW30" s="3">
        <f t="shared" si="9"/>
        <v>0.1581005655730604</v>
      </c>
      <c r="AX30" s="3">
        <f t="shared" si="9"/>
        <v>0.1581005655730604</v>
      </c>
      <c r="AY30" s="3">
        <f t="shared" si="9"/>
        <v>0.1581005655730604</v>
      </c>
      <c r="AZ30" s="3">
        <f t="shared" si="9"/>
        <v>0.1581005655730604</v>
      </c>
      <c r="BA30" s="3">
        <f t="shared" si="9"/>
        <v>0.1581005655730604</v>
      </c>
      <c r="BB30" s="3">
        <f t="shared" si="9"/>
        <v>0.1581005655730604</v>
      </c>
      <c r="BC30" s="3">
        <f t="shared" si="9"/>
        <v>0.1581005655730604</v>
      </c>
      <c r="BD30" s="3">
        <f t="shared" si="9"/>
        <v>0.1581005655730604</v>
      </c>
      <c r="BE30" s="3">
        <f t="shared" si="9"/>
        <v>0.1581005655730604</v>
      </c>
      <c r="BF30" s="3">
        <f t="shared" si="9"/>
        <v>0.1581005655730604</v>
      </c>
      <c r="BG30" s="3">
        <f t="shared" si="9"/>
        <v>0.1581005655730604</v>
      </c>
      <c r="BH30" s="3">
        <f t="shared" si="9"/>
        <v>0.1581005655730604</v>
      </c>
      <c r="BI30" s="3">
        <f t="shared" si="9"/>
        <v>0.1581005655730604</v>
      </c>
      <c r="BJ30" s="3">
        <f t="shared" si="9"/>
        <v>0.1581005655730604</v>
      </c>
      <c r="BK30" s="3">
        <f t="shared" si="9"/>
        <v>0.1581005655730604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CE3F-FAFE-4F66-9640-62706736D424}">
  <dimension ref="A1:BK30"/>
  <sheetViews>
    <sheetView workbookViewId="0">
      <selection activeCell="T33" sqref="T33"/>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0.17637112508129199</v>
      </c>
      <c r="D2" s="3">
        <f t="shared" si="1"/>
        <v>0.17637112508129199</v>
      </c>
      <c r="E2" s="3">
        <f t="shared" si="1"/>
        <v>0.17637112508129199</v>
      </c>
      <c r="F2" s="3">
        <f t="shared" si="1"/>
        <v>0.17637112508129199</v>
      </c>
      <c r="G2" s="3">
        <f t="shared" si="1"/>
        <v>0.17637112508129199</v>
      </c>
      <c r="H2" s="3">
        <f t="shared" si="1"/>
        <v>0.17637112508129199</v>
      </c>
      <c r="I2" s="3">
        <f t="shared" si="1"/>
        <v>0.17637112508129199</v>
      </c>
      <c r="J2" s="3">
        <f t="shared" si="1"/>
        <v>0.17637112508129199</v>
      </c>
      <c r="K2" s="3">
        <f t="shared" si="1"/>
        <v>0.17637112508129199</v>
      </c>
      <c r="L2" s="3">
        <f t="shared" si="1"/>
        <v>0.17637112508129199</v>
      </c>
      <c r="M2" s="3">
        <f t="shared" si="1"/>
        <v>0.17637112508129199</v>
      </c>
      <c r="N2" s="3">
        <f t="shared" si="1"/>
        <v>0.17637112508129199</v>
      </c>
      <c r="O2" s="3">
        <f t="shared" si="1"/>
        <v>0.17637112508129199</v>
      </c>
      <c r="P2" s="3">
        <f t="shared" si="1"/>
        <v>0.17637112508129199</v>
      </c>
      <c r="Q2" s="3">
        <f t="shared" si="1"/>
        <v>0.17637112508129199</v>
      </c>
      <c r="R2" s="3">
        <f t="shared" si="1"/>
        <v>0.17637112508129199</v>
      </c>
      <c r="S2" s="3">
        <f t="shared" ref="S2:AA17" si="2">$AB2</f>
        <v>0.17637112508129199</v>
      </c>
      <c r="T2" s="3">
        <f t="shared" si="2"/>
        <v>0.17637112508129199</v>
      </c>
      <c r="U2" s="3">
        <f t="shared" si="2"/>
        <v>0.17637112508129199</v>
      </c>
      <c r="V2" s="3">
        <f t="shared" si="2"/>
        <v>0.17637112508129199</v>
      </c>
      <c r="W2" s="3">
        <f t="shared" si="2"/>
        <v>0.17637112508129199</v>
      </c>
      <c r="X2" s="3">
        <f t="shared" si="2"/>
        <v>0.17637112508129199</v>
      </c>
      <c r="Y2" s="3">
        <f t="shared" si="2"/>
        <v>0.17637112508129199</v>
      </c>
      <c r="Z2" s="3">
        <f t="shared" si="2"/>
        <v>0.17637112508129199</v>
      </c>
      <c r="AA2" s="3">
        <f>$AB2</f>
        <v>0.17637112508129199</v>
      </c>
      <c r="AB2" s="9">
        <f>VLOOKUP($A2,Table2[[#All],[Country ]:[Checksumtotal non-res % ]],MATCH("share of offices",'_non-residential floorarea calc'!$A$3:$T$3,0),FALSE)</f>
        <v>0.17637112508129199</v>
      </c>
      <c r="AC2" s="3">
        <f t="shared" ref="AC2:AR30" si="3">$AB2</f>
        <v>0.17637112508129199</v>
      </c>
      <c r="AD2" s="3">
        <f t="shared" si="3"/>
        <v>0.17637112508129199</v>
      </c>
      <c r="AE2" s="3">
        <f t="shared" si="3"/>
        <v>0.17637112508129199</v>
      </c>
      <c r="AF2" s="3">
        <f t="shared" si="3"/>
        <v>0.17637112508129199</v>
      </c>
      <c r="AG2" s="3">
        <f t="shared" si="3"/>
        <v>0.17637112508129199</v>
      </c>
      <c r="AH2" s="3">
        <f t="shared" si="3"/>
        <v>0.17637112508129199</v>
      </c>
      <c r="AI2" s="3">
        <f t="shared" si="3"/>
        <v>0.17637112508129199</v>
      </c>
      <c r="AJ2" s="3">
        <f t="shared" si="3"/>
        <v>0.17637112508129199</v>
      </c>
      <c r="AK2" s="3">
        <f t="shared" si="3"/>
        <v>0.17637112508129199</v>
      </c>
      <c r="AL2" s="3">
        <f t="shared" si="3"/>
        <v>0.17637112508129199</v>
      </c>
      <c r="AM2" s="3">
        <f t="shared" si="3"/>
        <v>0.17637112508129199</v>
      </c>
      <c r="AN2" s="3">
        <f t="shared" si="3"/>
        <v>0.17637112508129199</v>
      </c>
      <c r="AO2" s="3">
        <f t="shared" si="3"/>
        <v>0.17637112508129199</v>
      </c>
      <c r="AP2" s="3">
        <f t="shared" si="3"/>
        <v>0.17637112508129199</v>
      </c>
      <c r="AQ2" s="3">
        <f t="shared" si="3"/>
        <v>0.17637112508129199</v>
      </c>
      <c r="AR2" s="3">
        <f t="shared" si="3"/>
        <v>0.17637112508129199</v>
      </c>
      <c r="AS2" s="3">
        <f t="shared" ref="AD2:BK9" si="4">$AB2</f>
        <v>0.17637112508129199</v>
      </c>
      <c r="AT2" s="3">
        <f t="shared" si="4"/>
        <v>0.17637112508129199</v>
      </c>
      <c r="AU2" s="3">
        <f t="shared" si="4"/>
        <v>0.17637112508129199</v>
      </c>
      <c r="AV2" s="3">
        <f t="shared" si="4"/>
        <v>0.17637112508129199</v>
      </c>
      <c r="AW2" s="3">
        <f t="shared" si="4"/>
        <v>0.17637112508129199</v>
      </c>
      <c r="AX2" s="3">
        <f t="shared" si="4"/>
        <v>0.17637112508129199</v>
      </c>
      <c r="AY2" s="3">
        <f t="shared" si="4"/>
        <v>0.17637112508129199</v>
      </c>
      <c r="AZ2" s="3">
        <f t="shared" si="4"/>
        <v>0.17637112508129199</v>
      </c>
      <c r="BA2" s="3">
        <f t="shared" si="4"/>
        <v>0.17637112508129199</v>
      </c>
      <c r="BB2" s="3">
        <f t="shared" si="4"/>
        <v>0.17637112508129199</v>
      </c>
      <c r="BC2" s="3">
        <f t="shared" si="4"/>
        <v>0.17637112508129199</v>
      </c>
      <c r="BD2" s="3">
        <f t="shared" si="4"/>
        <v>0.17637112508129199</v>
      </c>
      <c r="BE2" s="3">
        <f t="shared" si="4"/>
        <v>0.17637112508129199</v>
      </c>
      <c r="BF2" s="3">
        <f t="shared" si="4"/>
        <v>0.17637112508129199</v>
      </c>
      <c r="BG2" s="3">
        <f t="shared" si="4"/>
        <v>0.17637112508129199</v>
      </c>
      <c r="BH2" s="3">
        <f t="shared" si="4"/>
        <v>0.17637112508129199</v>
      </c>
      <c r="BI2" s="3">
        <f t="shared" si="4"/>
        <v>0.17637112508129199</v>
      </c>
      <c r="BJ2" s="3">
        <f t="shared" si="4"/>
        <v>0.17637112508129199</v>
      </c>
      <c r="BK2" s="3">
        <f t="shared" si="4"/>
        <v>0.17637112508129199</v>
      </c>
    </row>
    <row r="3" spans="1:63" x14ac:dyDescent="0.25">
      <c r="A3" s="2" t="s">
        <v>11</v>
      </c>
      <c r="B3" t="s">
        <v>3</v>
      </c>
      <c r="C3" s="3">
        <f t="shared" si="1"/>
        <v>0.17943461372464392</v>
      </c>
      <c r="D3" s="3">
        <f t="shared" si="1"/>
        <v>0.17943461372464392</v>
      </c>
      <c r="E3" s="3">
        <f t="shared" si="1"/>
        <v>0.17943461372464392</v>
      </c>
      <c r="F3" s="3">
        <f t="shared" si="1"/>
        <v>0.17943461372464392</v>
      </c>
      <c r="G3" s="3">
        <f t="shared" si="1"/>
        <v>0.17943461372464392</v>
      </c>
      <c r="H3" s="3">
        <f t="shared" si="1"/>
        <v>0.17943461372464392</v>
      </c>
      <c r="I3" s="3">
        <f t="shared" si="1"/>
        <v>0.17943461372464392</v>
      </c>
      <c r="J3" s="3">
        <f t="shared" si="1"/>
        <v>0.17943461372464392</v>
      </c>
      <c r="K3" s="3">
        <f t="shared" si="1"/>
        <v>0.17943461372464392</v>
      </c>
      <c r="L3" s="3">
        <f t="shared" si="1"/>
        <v>0.17943461372464392</v>
      </c>
      <c r="M3" s="3">
        <f t="shared" si="1"/>
        <v>0.17943461372464392</v>
      </c>
      <c r="N3" s="3">
        <f t="shared" si="1"/>
        <v>0.17943461372464392</v>
      </c>
      <c r="O3" s="3">
        <f t="shared" si="1"/>
        <v>0.17943461372464392</v>
      </c>
      <c r="P3" s="3">
        <f t="shared" si="1"/>
        <v>0.17943461372464392</v>
      </c>
      <c r="Q3" s="3">
        <f t="shared" si="1"/>
        <v>0.17943461372464392</v>
      </c>
      <c r="R3" s="3">
        <f t="shared" si="1"/>
        <v>0.17943461372464392</v>
      </c>
      <c r="S3" s="3">
        <f t="shared" si="2"/>
        <v>0.17943461372464392</v>
      </c>
      <c r="T3" s="3">
        <f t="shared" si="2"/>
        <v>0.17943461372464392</v>
      </c>
      <c r="U3" s="3">
        <f t="shared" si="2"/>
        <v>0.17943461372464392</v>
      </c>
      <c r="V3" s="3">
        <f t="shared" si="2"/>
        <v>0.17943461372464392</v>
      </c>
      <c r="W3" s="3">
        <f t="shared" si="2"/>
        <v>0.17943461372464392</v>
      </c>
      <c r="X3" s="3">
        <f t="shared" si="2"/>
        <v>0.17943461372464392</v>
      </c>
      <c r="Y3" s="3">
        <f t="shared" si="2"/>
        <v>0.17943461372464392</v>
      </c>
      <c r="Z3" s="3">
        <f t="shared" si="2"/>
        <v>0.17943461372464392</v>
      </c>
      <c r="AA3" s="3">
        <f t="shared" si="2"/>
        <v>0.17943461372464392</v>
      </c>
      <c r="AB3" s="9">
        <f>VLOOKUP($A3,Table2[[#All],[Country ]:[Checksumtotal non-res % ]],MATCH("share of offices",'_non-residential floorarea calc'!$A$3:$T$3,0),FALSE)</f>
        <v>0.17943461372464392</v>
      </c>
      <c r="AC3" s="3">
        <f t="shared" si="3"/>
        <v>0.17943461372464392</v>
      </c>
      <c r="AD3" s="3">
        <f t="shared" si="4"/>
        <v>0.17943461372464392</v>
      </c>
      <c r="AE3" s="3">
        <f t="shared" si="4"/>
        <v>0.17943461372464392</v>
      </c>
      <c r="AF3" s="3">
        <f t="shared" si="4"/>
        <v>0.17943461372464392</v>
      </c>
      <c r="AG3" s="3">
        <f t="shared" si="4"/>
        <v>0.17943461372464392</v>
      </c>
      <c r="AH3" s="3">
        <f t="shared" si="4"/>
        <v>0.17943461372464392</v>
      </c>
      <c r="AI3" s="3">
        <f t="shared" si="4"/>
        <v>0.17943461372464392</v>
      </c>
      <c r="AJ3" s="3">
        <f t="shared" si="4"/>
        <v>0.17943461372464392</v>
      </c>
      <c r="AK3" s="3">
        <f t="shared" si="4"/>
        <v>0.17943461372464392</v>
      </c>
      <c r="AL3" s="3">
        <f t="shared" si="4"/>
        <v>0.17943461372464392</v>
      </c>
      <c r="AM3" s="3">
        <f t="shared" si="4"/>
        <v>0.17943461372464392</v>
      </c>
      <c r="AN3" s="3">
        <f t="shared" si="4"/>
        <v>0.17943461372464392</v>
      </c>
      <c r="AO3" s="3">
        <f t="shared" si="4"/>
        <v>0.17943461372464392</v>
      </c>
      <c r="AP3" s="3">
        <f t="shared" si="4"/>
        <v>0.17943461372464392</v>
      </c>
      <c r="AQ3" s="3">
        <f t="shared" si="4"/>
        <v>0.17943461372464392</v>
      </c>
      <c r="AR3" s="3">
        <f t="shared" si="4"/>
        <v>0.17943461372464392</v>
      </c>
      <c r="AS3" s="3">
        <f t="shared" si="4"/>
        <v>0.17943461372464392</v>
      </c>
      <c r="AT3" s="3">
        <f t="shared" si="4"/>
        <v>0.17943461372464392</v>
      </c>
      <c r="AU3" s="3">
        <f t="shared" si="4"/>
        <v>0.17943461372464392</v>
      </c>
      <c r="AV3" s="3">
        <f t="shared" si="4"/>
        <v>0.17943461372464392</v>
      </c>
      <c r="AW3" s="3">
        <f t="shared" si="4"/>
        <v>0.17943461372464392</v>
      </c>
      <c r="AX3" s="3">
        <f t="shared" si="4"/>
        <v>0.17943461372464392</v>
      </c>
      <c r="AY3" s="3">
        <f t="shared" si="4"/>
        <v>0.17943461372464392</v>
      </c>
      <c r="AZ3" s="3">
        <f t="shared" si="4"/>
        <v>0.17943461372464392</v>
      </c>
      <c r="BA3" s="3">
        <f t="shared" si="4"/>
        <v>0.17943461372464392</v>
      </c>
      <c r="BB3" s="3">
        <f t="shared" si="4"/>
        <v>0.17943461372464392</v>
      </c>
      <c r="BC3" s="3">
        <f t="shared" si="4"/>
        <v>0.17943461372464392</v>
      </c>
      <c r="BD3" s="3">
        <f t="shared" si="4"/>
        <v>0.17943461372464392</v>
      </c>
      <c r="BE3" s="3">
        <f t="shared" si="4"/>
        <v>0.17943461372464392</v>
      </c>
      <c r="BF3" s="3">
        <f t="shared" si="4"/>
        <v>0.17943461372464392</v>
      </c>
      <c r="BG3" s="3">
        <f t="shared" si="4"/>
        <v>0.17943461372464392</v>
      </c>
      <c r="BH3" s="3">
        <f t="shared" si="4"/>
        <v>0.17943461372464392</v>
      </c>
      <c r="BI3" s="3">
        <f t="shared" si="4"/>
        <v>0.17943461372464392</v>
      </c>
      <c r="BJ3" s="3">
        <f t="shared" si="4"/>
        <v>0.17943461372464392</v>
      </c>
      <c r="BK3" s="3">
        <f t="shared" si="4"/>
        <v>0.17943461372464392</v>
      </c>
    </row>
    <row r="4" spans="1:63" x14ac:dyDescent="0.25">
      <c r="A4" s="2" t="s">
        <v>21</v>
      </c>
      <c r="B4" t="s">
        <v>3</v>
      </c>
      <c r="C4" s="3">
        <f t="shared" si="1"/>
        <v>0.16146126959070922</v>
      </c>
      <c r="D4" s="3">
        <f t="shared" si="1"/>
        <v>0.16146126959070922</v>
      </c>
      <c r="E4" s="3">
        <f t="shared" si="1"/>
        <v>0.16146126959070922</v>
      </c>
      <c r="F4" s="3">
        <f t="shared" si="1"/>
        <v>0.16146126959070922</v>
      </c>
      <c r="G4" s="3">
        <f t="shared" si="1"/>
        <v>0.16146126959070922</v>
      </c>
      <c r="H4" s="3">
        <f t="shared" si="1"/>
        <v>0.16146126959070922</v>
      </c>
      <c r="I4" s="3">
        <f t="shared" si="1"/>
        <v>0.16146126959070922</v>
      </c>
      <c r="J4" s="3">
        <f t="shared" si="1"/>
        <v>0.16146126959070922</v>
      </c>
      <c r="K4" s="3">
        <f t="shared" si="1"/>
        <v>0.16146126959070922</v>
      </c>
      <c r="L4" s="3">
        <f t="shared" si="1"/>
        <v>0.16146126959070922</v>
      </c>
      <c r="M4" s="3">
        <f t="shared" si="1"/>
        <v>0.16146126959070922</v>
      </c>
      <c r="N4" s="3">
        <f t="shared" si="1"/>
        <v>0.16146126959070922</v>
      </c>
      <c r="O4" s="3">
        <f t="shared" si="1"/>
        <v>0.16146126959070922</v>
      </c>
      <c r="P4" s="3">
        <f t="shared" si="1"/>
        <v>0.16146126959070922</v>
      </c>
      <c r="Q4" s="3">
        <f t="shared" si="1"/>
        <v>0.16146126959070922</v>
      </c>
      <c r="R4" s="3">
        <f t="shared" si="1"/>
        <v>0.16146126959070922</v>
      </c>
      <c r="S4" s="3">
        <f t="shared" si="2"/>
        <v>0.16146126959070922</v>
      </c>
      <c r="T4" s="3">
        <f t="shared" si="2"/>
        <v>0.16146126959070922</v>
      </c>
      <c r="U4" s="3">
        <f t="shared" si="2"/>
        <v>0.16146126959070922</v>
      </c>
      <c r="V4" s="3">
        <f t="shared" si="2"/>
        <v>0.16146126959070922</v>
      </c>
      <c r="W4" s="3">
        <f t="shared" si="2"/>
        <v>0.16146126959070922</v>
      </c>
      <c r="X4" s="3">
        <f t="shared" si="2"/>
        <v>0.16146126959070922</v>
      </c>
      <c r="Y4" s="3">
        <f t="shared" si="2"/>
        <v>0.16146126959070922</v>
      </c>
      <c r="Z4" s="3">
        <f t="shared" si="2"/>
        <v>0.16146126959070922</v>
      </c>
      <c r="AA4" s="3">
        <f t="shared" si="2"/>
        <v>0.16146126959070922</v>
      </c>
      <c r="AB4" s="9">
        <f>VLOOKUP($A4,Table2[[#All],[Country ]:[Checksumtotal non-res % ]],MATCH("share of offices",'_non-residential floorarea calc'!$A$3:$T$3,0),FALSE)</f>
        <v>0.16146126959070922</v>
      </c>
      <c r="AC4" s="3">
        <f t="shared" si="3"/>
        <v>0.16146126959070922</v>
      </c>
      <c r="AD4" s="3">
        <f t="shared" si="4"/>
        <v>0.16146126959070922</v>
      </c>
      <c r="AE4" s="3">
        <f t="shared" si="4"/>
        <v>0.16146126959070922</v>
      </c>
      <c r="AF4" s="3">
        <f t="shared" si="4"/>
        <v>0.16146126959070922</v>
      </c>
      <c r="AG4" s="3">
        <f t="shared" si="4"/>
        <v>0.16146126959070922</v>
      </c>
      <c r="AH4" s="3">
        <f t="shared" si="4"/>
        <v>0.16146126959070922</v>
      </c>
      <c r="AI4" s="3">
        <f t="shared" si="4"/>
        <v>0.16146126959070922</v>
      </c>
      <c r="AJ4" s="3">
        <f t="shared" si="4"/>
        <v>0.16146126959070922</v>
      </c>
      <c r="AK4" s="3">
        <f t="shared" si="4"/>
        <v>0.16146126959070922</v>
      </c>
      <c r="AL4" s="3">
        <f t="shared" si="4"/>
        <v>0.16146126959070922</v>
      </c>
      <c r="AM4" s="3">
        <f t="shared" si="4"/>
        <v>0.16146126959070922</v>
      </c>
      <c r="AN4" s="3">
        <f t="shared" si="4"/>
        <v>0.16146126959070922</v>
      </c>
      <c r="AO4" s="3">
        <f t="shared" si="4"/>
        <v>0.16146126959070922</v>
      </c>
      <c r="AP4" s="3">
        <f t="shared" si="4"/>
        <v>0.16146126959070922</v>
      </c>
      <c r="AQ4" s="3">
        <f t="shared" si="4"/>
        <v>0.16146126959070922</v>
      </c>
      <c r="AR4" s="3">
        <f t="shared" si="4"/>
        <v>0.16146126959070922</v>
      </c>
      <c r="AS4" s="3">
        <f t="shared" si="4"/>
        <v>0.16146126959070922</v>
      </c>
      <c r="AT4" s="3">
        <f t="shared" si="4"/>
        <v>0.16146126959070922</v>
      </c>
      <c r="AU4" s="3">
        <f t="shared" si="4"/>
        <v>0.16146126959070922</v>
      </c>
      <c r="AV4" s="3">
        <f t="shared" si="4"/>
        <v>0.16146126959070922</v>
      </c>
      <c r="AW4" s="3">
        <f t="shared" si="4"/>
        <v>0.16146126959070922</v>
      </c>
      <c r="AX4" s="3">
        <f t="shared" si="4"/>
        <v>0.16146126959070922</v>
      </c>
      <c r="AY4" s="3">
        <f t="shared" si="4"/>
        <v>0.16146126959070922</v>
      </c>
      <c r="AZ4" s="3">
        <f t="shared" si="4"/>
        <v>0.16146126959070922</v>
      </c>
      <c r="BA4" s="3">
        <f t="shared" si="4"/>
        <v>0.16146126959070922</v>
      </c>
      <c r="BB4" s="3">
        <f t="shared" si="4"/>
        <v>0.16146126959070922</v>
      </c>
      <c r="BC4" s="3">
        <f t="shared" si="4"/>
        <v>0.16146126959070922</v>
      </c>
      <c r="BD4" s="3">
        <f t="shared" si="4"/>
        <v>0.16146126959070922</v>
      </c>
      <c r="BE4" s="3">
        <f t="shared" si="4"/>
        <v>0.16146126959070922</v>
      </c>
      <c r="BF4" s="3">
        <f t="shared" si="4"/>
        <v>0.16146126959070922</v>
      </c>
      <c r="BG4" s="3">
        <f t="shared" si="4"/>
        <v>0.16146126959070922</v>
      </c>
      <c r="BH4" s="3">
        <f t="shared" si="4"/>
        <v>0.16146126959070922</v>
      </c>
      <c r="BI4" s="3">
        <f t="shared" si="4"/>
        <v>0.16146126959070922</v>
      </c>
      <c r="BJ4" s="3">
        <f t="shared" si="4"/>
        <v>0.16146126959070922</v>
      </c>
      <c r="BK4" s="3">
        <f t="shared" si="4"/>
        <v>0.16146126959070922</v>
      </c>
    </row>
    <row r="5" spans="1:63" x14ac:dyDescent="0.25">
      <c r="A5" s="2" t="s">
        <v>24</v>
      </c>
      <c r="B5" t="s">
        <v>3</v>
      </c>
      <c r="C5" s="3">
        <f t="shared" si="1"/>
        <v>0.14093959731543626</v>
      </c>
      <c r="D5" s="3">
        <f t="shared" si="1"/>
        <v>0.14093959731543626</v>
      </c>
      <c r="E5" s="3">
        <f t="shared" si="1"/>
        <v>0.14093959731543626</v>
      </c>
      <c r="F5" s="3">
        <f t="shared" si="1"/>
        <v>0.14093959731543626</v>
      </c>
      <c r="G5" s="3">
        <f t="shared" si="1"/>
        <v>0.14093959731543626</v>
      </c>
      <c r="H5" s="3">
        <f t="shared" si="1"/>
        <v>0.14093959731543626</v>
      </c>
      <c r="I5" s="3">
        <f t="shared" si="1"/>
        <v>0.14093959731543626</v>
      </c>
      <c r="J5" s="3">
        <f t="shared" si="1"/>
        <v>0.14093959731543626</v>
      </c>
      <c r="K5" s="3">
        <f t="shared" si="1"/>
        <v>0.14093959731543626</v>
      </c>
      <c r="L5" s="3">
        <f t="shared" si="1"/>
        <v>0.14093959731543626</v>
      </c>
      <c r="M5" s="3">
        <f t="shared" si="1"/>
        <v>0.14093959731543626</v>
      </c>
      <c r="N5" s="3">
        <f t="shared" si="1"/>
        <v>0.14093959731543626</v>
      </c>
      <c r="O5" s="3">
        <f t="shared" si="1"/>
        <v>0.14093959731543626</v>
      </c>
      <c r="P5" s="3">
        <f t="shared" si="1"/>
        <v>0.14093959731543626</v>
      </c>
      <c r="Q5" s="3">
        <f t="shared" si="1"/>
        <v>0.14093959731543626</v>
      </c>
      <c r="R5" s="3">
        <f t="shared" si="1"/>
        <v>0.14093959731543626</v>
      </c>
      <c r="S5" s="3">
        <f t="shared" si="2"/>
        <v>0.14093959731543626</v>
      </c>
      <c r="T5" s="3">
        <f t="shared" si="2"/>
        <v>0.14093959731543626</v>
      </c>
      <c r="U5" s="3">
        <f t="shared" si="2"/>
        <v>0.14093959731543626</v>
      </c>
      <c r="V5" s="3">
        <f t="shared" si="2"/>
        <v>0.14093959731543626</v>
      </c>
      <c r="W5" s="3">
        <f t="shared" si="2"/>
        <v>0.14093959731543626</v>
      </c>
      <c r="X5" s="3">
        <f t="shared" si="2"/>
        <v>0.14093959731543626</v>
      </c>
      <c r="Y5" s="3">
        <f t="shared" si="2"/>
        <v>0.14093959731543626</v>
      </c>
      <c r="Z5" s="3">
        <f t="shared" si="2"/>
        <v>0.14093959731543626</v>
      </c>
      <c r="AA5" s="3">
        <f t="shared" si="2"/>
        <v>0.14093959731543626</v>
      </c>
      <c r="AB5" s="9">
        <f>VLOOKUP($A5,Table2[[#All],[Country ]:[Checksumtotal non-res % ]],MATCH("share of offices",'_non-residential floorarea calc'!$A$3:$T$3,0),FALSE)</f>
        <v>0.14093959731543626</v>
      </c>
      <c r="AC5" s="3">
        <f t="shared" si="3"/>
        <v>0.14093959731543626</v>
      </c>
      <c r="AD5" s="3">
        <f t="shared" si="4"/>
        <v>0.14093959731543626</v>
      </c>
      <c r="AE5" s="3">
        <f t="shared" si="4"/>
        <v>0.14093959731543626</v>
      </c>
      <c r="AF5" s="3">
        <f t="shared" si="4"/>
        <v>0.14093959731543626</v>
      </c>
      <c r="AG5" s="3">
        <f t="shared" si="4"/>
        <v>0.14093959731543626</v>
      </c>
      <c r="AH5" s="3">
        <f t="shared" si="4"/>
        <v>0.14093959731543626</v>
      </c>
      <c r="AI5" s="3">
        <f t="shared" si="4"/>
        <v>0.14093959731543626</v>
      </c>
      <c r="AJ5" s="3">
        <f t="shared" si="4"/>
        <v>0.14093959731543626</v>
      </c>
      <c r="AK5" s="3">
        <f t="shared" si="4"/>
        <v>0.14093959731543626</v>
      </c>
      <c r="AL5" s="3">
        <f t="shared" si="4"/>
        <v>0.14093959731543626</v>
      </c>
      <c r="AM5" s="3">
        <f t="shared" si="4"/>
        <v>0.14093959731543626</v>
      </c>
      <c r="AN5" s="3">
        <f t="shared" si="4"/>
        <v>0.14093959731543626</v>
      </c>
      <c r="AO5" s="3">
        <f t="shared" si="4"/>
        <v>0.14093959731543626</v>
      </c>
      <c r="AP5" s="3">
        <f t="shared" si="4"/>
        <v>0.14093959731543626</v>
      </c>
      <c r="AQ5" s="3">
        <f t="shared" si="4"/>
        <v>0.14093959731543626</v>
      </c>
      <c r="AR5" s="3">
        <f t="shared" si="4"/>
        <v>0.14093959731543626</v>
      </c>
      <c r="AS5" s="3">
        <f t="shared" si="4"/>
        <v>0.14093959731543626</v>
      </c>
      <c r="AT5" s="3">
        <f t="shared" si="4"/>
        <v>0.14093959731543626</v>
      </c>
      <c r="AU5" s="3">
        <f t="shared" si="4"/>
        <v>0.14093959731543626</v>
      </c>
      <c r="AV5" s="3">
        <f t="shared" si="4"/>
        <v>0.14093959731543626</v>
      </c>
      <c r="AW5" s="3">
        <f t="shared" si="4"/>
        <v>0.14093959731543626</v>
      </c>
      <c r="AX5" s="3">
        <f t="shared" si="4"/>
        <v>0.14093959731543626</v>
      </c>
      <c r="AY5" s="3">
        <f t="shared" si="4"/>
        <v>0.14093959731543626</v>
      </c>
      <c r="AZ5" s="3">
        <f t="shared" si="4"/>
        <v>0.14093959731543626</v>
      </c>
      <c r="BA5" s="3">
        <f t="shared" si="4"/>
        <v>0.14093959731543626</v>
      </c>
      <c r="BB5" s="3">
        <f t="shared" si="4"/>
        <v>0.14093959731543626</v>
      </c>
      <c r="BC5" s="3">
        <f t="shared" si="4"/>
        <v>0.14093959731543626</v>
      </c>
      <c r="BD5" s="3">
        <f t="shared" si="4"/>
        <v>0.14093959731543626</v>
      </c>
      <c r="BE5" s="3">
        <f t="shared" si="4"/>
        <v>0.14093959731543626</v>
      </c>
      <c r="BF5" s="3">
        <f t="shared" si="4"/>
        <v>0.14093959731543626</v>
      </c>
      <c r="BG5" s="3">
        <f t="shared" si="4"/>
        <v>0.14093959731543626</v>
      </c>
      <c r="BH5" s="3">
        <f t="shared" si="4"/>
        <v>0.14093959731543626</v>
      </c>
      <c r="BI5" s="3">
        <f t="shared" si="4"/>
        <v>0.14093959731543626</v>
      </c>
      <c r="BJ5" s="3">
        <f t="shared" si="4"/>
        <v>0.14093959731543626</v>
      </c>
      <c r="BK5" s="3">
        <f t="shared" si="4"/>
        <v>0.14093959731543626</v>
      </c>
    </row>
    <row r="6" spans="1:63" x14ac:dyDescent="0.25">
      <c r="A6" s="2" t="s">
        <v>15</v>
      </c>
      <c r="B6" t="s">
        <v>3</v>
      </c>
      <c r="C6" s="3">
        <f t="shared" si="1"/>
        <v>0.13373493975903616</v>
      </c>
      <c r="D6" s="3">
        <f t="shared" si="1"/>
        <v>0.13373493975903616</v>
      </c>
      <c r="E6" s="3">
        <f t="shared" si="1"/>
        <v>0.13373493975903616</v>
      </c>
      <c r="F6" s="3">
        <f t="shared" si="1"/>
        <v>0.13373493975903616</v>
      </c>
      <c r="G6" s="3">
        <f t="shared" si="1"/>
        <v>0.13373493975903616</v>
      </c>
      <c r="H6" s="3">
        <f t="shared" si="1"/>
        <v>0.13373493975903616</v>
      </c>
      <c r="I6" s="3">
        <f t="shared" si="1"/>
        <v>0.13373493975903616</v>
      </c>
      <c r="J6" s="3">
        <f t="shared" si="1"/>
        <v>0.13373493975903616</v>
      </c>
      <c r="K6" s="3">
        <f t="shared" si="1"/>
        <v>0.13373493975903616</v>
      </c>
      <c r="L6" s="3">
        <f t="shared" si="1"/>
        <v>0.13373493975903616</v>
      </c>
      <c r="M6" s="3">
        <f t="shared" si="1"/>
        <v>0.13373493975903616</v>
      </c>
      <c r="N6" s="3">
        <f t="shared" si="1"/>
        <v>0.13373493975903616</v>
      </c>
      <c r="O6" s="3">
        <f t="shared" si="1"/>
        <v>0.13373493975903616</v>
      </c>
      <c r="P6" s="3">
        <f t="shared" si="1"/>
        <v>0.13373493975903616</v>
      </c>
      <c r="Q6" s="3">
        <f t="shared" si="1"/>
        <v>0.13373493975903616</v>
      </c>
      <c r="R6" s="3">
        <f t="shared" si="1"/>
        <v>0.13373493975903616</v>
      </c>
      <c r="S6" s="3">
        <f t="shared" si="2"/>
        <v>0.13373493975903616</v>
      </c>
      <c r="T6" s="3">
        <f t="shared" si="2"/>
        <v>0.13373493975903616</v>
      </c>
      <c r="U6" s="3">
        <f t="shared" si="2"/>
        <v>0.13373493975903616</v>
      </c>
      <c r="V6" s="3">
        <f t="shared" si="2"/>
        <v>0.13373493975903616</v>
      </c>
      <c r="W6" s="3">
        <f t="shared" si="2"/>
        <v>0.13373493975903616</v>
      </c>
      <c r="X6" s="3">
        <f t="shared" si="2"/>
        <v>0.13373493975903616</v>
      </c>
      <c r="Y6" s="3">
        <f t="shared" si="2"/>
        <v>0.13373493975903616</v>
      </c>
      <c r="Z6" s="3">
        <f t="shared" si="2"/>
        <v>0.13373493975903616</v>
      </c>
      <c r="AA6" s="3">
        <f t="shared" si="2"/>
        <v>0.13373493975903616</v>
      </c>
      <c r="AB6" s="9">
        <f>VLOOKUP($A6,Table2[[#All],[Country ]:[Checksumtotal non-res % ]],MATCH("share of offices",'_non-residential floorarea calc'!$A$3:$T$3,0),FALSE)</f>
        <v>0.13373493975903616</v>
      </c>
      <c r="AC6" s="3">
        <f t="shared" si="3"/>
        <v>0.13373493975903616</v>
      </c>
      <c r="AD6" s="3">
        <f t="shared" si="4"/>
        <v>0.13373493975903616</v>
      </c>
      <c r="AE6" s="3">
        <f t="shared" si="4"/>
        <v>0.13373493975903616</v>
      </c>
      <c r="AF6" s="3">
        <f t="shared" si="4"/>
        <v>0.13373493975903616</v>
      </c>
      <c r="AG6" s="3">
        <f t="shared" si="4"/>
        <v>0.13373493975903616</v>
      </c>
      <c r="AH6" s="3">
        <f t="shared" si="4"/>
        <v>0.13373493975903616</v>
      </c>
      <c r="AI6" s="3">
        <f t="shared" si="4"/>
        <v>0.13373493975903616</v>
      </c>
      <c r="AJ6" s="3">
        <f t="shared" si="4"/>
        <v>0.13373493975903616</v>
      </c>
      <c r="AK6" s="3">
        <f t="shared" si="4"/>
        <v>0.13373493975903616</v>
      </c>
      <c r="AL6" s="3">
        <f t="shared" si="4"/>
        <v>0.13373493975903616</v>
      </c>
      <c r="AM6" s="3">
        <f t="shared" si="4"/>
        <v>0.13373493975903616</v>
      </c>
      <c r="AN6" s="3">
        <f t="shared" si="4"/>
        <v>0.13373493975903616</v>
      </c>
      <c r="AO6" s="3">
        <f t="shared" si="4"/>
        <v>0.13373493975903616</v>
      </c>
      <c r="AP6" s="3">
        <f t="shared" si="4"/>
        <v>0.13373493975903616</v>
      </c>
      <c r="AQ6" s="3">
        <f t="shared" si="4"/>
        <v>0.13373493975903616</v>
      </c>
      <c r="AR6" s="3">
        <f t="shared" si="4"/>
        <v>0.13373493975903616</v>
      </c>
      <c r="AS6" s="3">
        <f t="shared" si="4"/>
        <v>0.13373493975903616</v>
      </c>
      <c r="AT6" s="3">
        <f t="shared" si="4"/>
        <v>0.13373493975903616</v>
      </c>
      <c r="AU6" s="3">
        <f t="shared" si="4"/>
        <v>0.13373493975903616</v>
      </c>
      <c r="AV6" s="3">
        <f t="shared" si="4"/>
        <v>0.13373493975903616</v>
      </c>
      <c r="AW6" s="3">
        <f t="shared" si="4"/>
        <v>0.13373493975903616</v>
      </c>
      <c r="AX6" s="3">
        <f t="shared" si="4"/>
        <v>0.13373493975903616</v>
      </c>
      <c r="AY6" s="3">
        <f t="shared" si="4"/>
        <v>0.13373493975903616</v>
      </c>
      <c r="AZ6" s="3">
        <f t="shared" si="4"/>
        <v>0.13373493975903616</v>
      </c>
      <c r="BA6" s="3">
        <f t="shared" si="4"/>
        <v>0.13373493975903616</v>
      </c>
      <c r="BB6" s="3">
        <f t="shared" si="4"/>
        <v>0.13373493975903616</v>
      </c>
      <c r="BC6" s="3">
        <f t="shared" si="4"/>
        <v>0.13373493975903616</v>
      </c>
      <c r="BD6" s="3">
        <f t="shared" si="4"/>
        <v>0.13373493975903616</v>
      </c>
      <c r="BE6" s="3">
        <f t="shared" si="4"/>
        <v>0.13373493975903616</v>
      </c>
      <c r="BF6" s="3">
        <f t="shared" si="4"/>
        <v>0.13373493975903616</v>
      </c>
      <c r="BG6" s="3">
        <f t="shared" si="4"/>
        <v>0.13373493975903616</v>
      </c>
      <c r="BH6" s="3">
        <f t="shared" si="4"/>
        <v>0.13373493975903616</v>
      </c>
      <c r="BI6" s="3">
        <f t="shared" si="4"/>
        <v>0.13373493975903616</v>
      </c>
      <c r="BJ6" s="3">
        <f t="shared" si="4"/>
        <v>0.13373493975903616</v>
      </c>
      <c r="BK6" s="3">
        <f t="shared" si="4"/>
        <v>0.13373493975903616</v>
      </c>
    </row>
    <row r="7" spans="1:63" x14ac:dyDescent="0.25">
      <c r="A7" s="2" t="s">
        <v>23</v>
      </c>
      <c r="B7" t="s">
        <v>3</v>
      </c>
      <c r="C7" s="3">
        <f t="shared" si="1"/>
        <v>0.14782311374515614</v>
      </c>
      <c r="D7" s="3">
        <f t="shared" si="1"/>
        <v>0.14782311374515614</v>
      </c>
      <c r="E7" s="3">
        <f t="shared" si="1"/>
        <v>0.14782311374515614</v>
      </c>
      <c r="F7" s="3">
        <f t="shared" si="1"/>
        <v>0.14782311374515614</v>
      </c>
      <c r="G7" s="3">
        <f t="shared" si="1"/>
        <v>0.14782311374515614</v>
      </c>
      <c r="H7" s="3">
        <f t="shared" si="1"/>
        <v>0.14782311374515614</v>
      </c>
      <c r="I7" s="3">
        <f t="shared" si="1"/>
        <v>0.14782311374515614</v>
      </c>
      <c r="J7" s="3">
        <f t="shared" si="1"/>
        <v>0.14782311374515614</v>
      </c>
      <c r="K7" s="3">
        <f t="shared" si="1"/>
        <v>0.14782311374515614</v>
      </c>
      <c r="L7" s="3">
        <f t="shared" si="1"/>
        <v>0.14782311374515614</v>
      </c>
      <c r="M7" s="3">
        <f t="shared" si="1"/>
        <v>0.14782311374515614</v>
      </c>
      <c r="N7" s="3">
        <f t="shared" si="1"/>
        <v>0.14782311374515614</v>
      </c>
      <c r="O7" s="3">
        <f t="shared" si="1"/>
        <v>0.14782311374515614</v>
      </c>
      <c r="P7" s="3">
        <f t="shared" si="1"/>
        <v>0.14782311374515614</v>
      </c>
      <c r="Q7" s="3">
        <f t="shared" si="1"/>
        <v>0.14782311374515614</v>
      </c>
      <c r="R7" s="3">
        <f t="shared" si="1"/>
        <v>0.14782311374515614</v>
      </c>
      <c r="S7" s="3">
        <f t="shared" si="2"/>
        <v>0.14782311374515614</v>
      </c>
      <c r="T7" s="3">
        <f t="shared" si="2"/>
        <v>0.14782311374515614</v>
      </c>
      <c r="U7" s="3">
        <f t="shared" si="2"/>
        <v>0.14782311374515614</v>
      </c>
      <c r="V7" s="3">
        <f t="shared" si="2"/>
        <v>0.14782311374515614</v>
      </c>
      <c r="W7" s="3">
        <f t="shared" si="2"/>
        <v>0.14782311374515614</v>
      </c>
      <c r="X7" s="3">
        <f t="shared" si="2"/>
        <v>0.14782311374515614</v>
      </c>
      <c r="Y7" s="3">
        <f t="shared" si="2"/>
        <v>0.14782311374515614</v>
      </c>
      <c r="Z7" s="3">
        <f t="shared" si="2"/>
        <v>0.14782311374515614</v>
      </c>
      <c r="AA7" s="3">
        <f t="shared" si="2"/>
        <v>0.14782311374515614</v>
      </c>
      <c r="AB7" s="9">
        <f>VLOOKUP($A7,Table2[[#All],[Country ]:[Checksumtotal non-res % ]],MATCH("share of offices",'_non-residential floorarea calc'!$A$3:$T$3,0),FALSE)</f>
        <v>0.14782311374515614</v>
      </c>
      <c r="AC7" s="3">
        <f t="shared" si="3"/>
        <v>0.14782311374515614</v>
      </c>
      <c r="AD7" s="3">
        <f t="shared" si="4"/>
        <v>0.14782311374515614</v>
      </c>
      <c r="AE7" s="3">
        <f t="shared" si="4"/>
        <v>0.14782311374515614</v>
      </c>
      <c r="AF7" s="3">
        <f t="shared" si="4"/>
        <v>0.14782311374515614</v>
      </c>
      <c r="AG7" s="3">
        <f t="shared" si="4"/>
        <v>0.14782311374515614</v>
      </c>
      <c r="AH7" s="3">
        <f t="shared" si="4"/>
        <v>0.14782311374515614</v>
      </c>
      <c r="AI7" s="3">
        <f t="shared" si="4"/>
        <v>0.14782311374515614</v>
      </c>
      <c r="AJ7" s="3">
        <f t="shared" si="4"/>
        <v>0.14782311374515614</v>
      </c>
      <c r="AK7" s="3">
        <f t="shared" si="4"/>
        <v>0.14782311374515614</v>
      </c>
      <c r="AL7" s="3">
        <f t="shared" si="4"/>
        <v>0.14782311374515614</v>
      </c>
      <c r="AM7" s="3">
        <f t="shared" si="4"/>
        <v>0.14782311374515614</v>
      </c>
      <c r="AN7" s="3">
        <f t="shared" si="4"/>
        <v>0.14782311374515614</v>
      </c>
      <c r="AO7" s="3">
        <f t="shared" si="4"/>
        <v>0.14782311374515614</v>
      </c>
      <c r="AP7" s="3">
        <f t="shared" si="4"/>
        <v>0.14782311374515614</v>
      </c>
      <c r="AQ7" s="3">
        <f t="shared" si="4"/>
        <v>0.14782311374515614</v>
      </c>
      <c r="AR7" s="3">
        <f t="shared" si="4"/>
        <v>0.14782311374515614</v>
      </c>
      <c r="AS7" s="3">
        <f t="shared" si="4"/>
        <v>0.14782311374515614</v>
      </c>
      <c r="AT7" s="3">
        <f t="shared" si="4"/>
        <v>0.14782311374515614</v>
      </c>
      <c r="AU7" s="3">
        <f t="shared" si="4"/>
        <v>0.14782311374515614</v>
      </c>
      <c r="AV7" s="3">
        <f t="shared" si="4"/>
        <v>0.14782311374515614</v>
      </c>
      <c r="AW7" s="3">
        <f t="shared" si="4"/>
        <v>0.14782311374515614</v>
      </c>
      <c r="AX7" s="3">
        <f t="shared" si="4"/>
        <v>0.14782311374515614</v>
      </c>
      <c r="AY7" s="3">
        <f t="shared" si="4"/>
        <v>0.14782311374515614</v>
      </c>
      <c r="AZ7" s="3">
        <f t="shared" si="4"/>
        <v>0.14782311374515614</v>
      </c>
      <c r="BA7" s="3">
        <f t="shared" si="4"/>
        <v>0.14782311374515614</v>
      </c>
      <c r="BB7" s="3">
        <f t="shared" si="4"/>
        <v>0.14782311374515614</v>
      </c>
      <c r="BC7" s="3">
        <f t="shared" si="4"/>
        <v>0.14782311374515614</v>
      </c>
      <c r="BD7" s="3">
        <f t="shared" si="4"/>
        <v>0.14782311374515614</v>
      </c>
      <c r="BE7" s="3">
        <f t="shared" si="4"/>
        <v>0.14782311374515614</v>
      </c>
      <c r="BF7" s="3">
        <f t="shared" si="4"/>
        <v>0.14782311374515614</v>
      </c>
      <c r="BG7" s="3">
        <f t="shared" si="4"/>
        <v>0.14782311374515614</v>
      </c>
      <c r="BH7" s="3">
        <f t="shared" si="4"/>
        <v>0.14782311374515614</v>
      </c>
      <c r="BI7" s="3">
        <f t="shared" si="4"/>
        <v>0.14782311374515614</v>
      </c>
      <c r="BJ7" s="3">
        <f t="shared" si="4"/>
        <v>0.14782311374515614</v>
      </c>
      <c r="BK7" s="3">
        <f t="shared" si="4"/>
        <v>0.14782311374515614</v>
      </c>
    </row>
    <row r="8" spans="1:63" x14ac:dyDescent="0.25">
      <c r="A8" s="2" t="s">
        <v>9</v>
      </c>
      <c r="B8" t="s">
        <v>3</v>
      </c>
      <c r="C8" s="3">
        <f t="shared" si="1"/>
        <v>0.18376550169109357</v>
      </c>
      <c r="D8" s="3">
        <f t="shared" si="1"/>
        <v>0.18376550169109357</v>
      </c>
      <c r="E8" s="3">
        <f t="shared" si="1"/>
        <v>0.18376550169109357</v>
      </c>
      <c r="F8" s="3">
        <f t="shared" si="1"/>
        <v>0.18376550169109357</v>
      </c>
      <c r="G8" s="3">
        <f t="shared" si="1"/>
        <v>0.18376550169109357</v>
      </c>
      <c r="H8" s="3">
        <f t="shared" si="1"/>
        <v>0.18376550169109357</v>
      </c>
      <c r="I8" s="3">
        <f t="shared" si="1"/>
        <v>0.18376550169109357</v>
      </c>
      <c r="J8" s="3">
        <f t="shared" si="1"/>
        <v>0.18376550169109357</v>
      </c>
      <c r="K8" s="3">
        <f t="shared" si="1"/>
        <v>0.18376550169109357</v>
      </c>
      <c r="L8" s="3">
        <f t="shared" si="1"/>
        <v>0.18376550169109357</v>
      </c>
      <c r="M8" s="3">
        <f t="shared" si="1"/>
        <v>0.18376550169109357</v>
      </c>
      <c r="N8" s="3">
        <f t="shared" si="1"/>
        <v>0.18376550169109357</v>
      </c>
      <c r="O8" s="3">
        <f t="shared" si="1"/>
        <v>0.18376550169109357</v>
      </c>
      <c r="P8" s="3">
        <f t="shared" si="1"/>
        <v>0.18376550169109357</v>
      </c>
      <c r="Q8" s="3">
        <f t="shared" si="1"/>
        <v>0.18376550169109357</v>
      </c>
      <c r="R8" s="3">
        <f t="shared" si="1"/>
        <v>0.18376550169109357</v>
      </c>
      <c r="S8" s="3">
        <f t="shared" si="2"/>
        <v>0.18376550169109357</v>
      </c>
      <c r="T8" s="3">
        <f t="shared" si="2"/>
        <v>0.18376550169109357</v>
      </c>
      <c r="U8" s="3">
        <f t="shared" si="2"/>
        <v>0.18376550169109357</v>
      </c>
      <c r="V8" s="3">
        <f t="shared" si="2"/>
        <v>0.18376550169109357</v>
      </c>
      <c r="W8" s="3">
        <f t="shared" si="2"/>
        <v>0.18376550169109357</v>
      </c>
      <c r="X8" s="3">
        <f t="shared" si="2"/>
        <v>0.18376550169109357</v>
      </c>
      <c r="Y8" s="3">
        <f t="shared" si="2"/>
        <v>0.18376550169109357</v>
      </c>
      <c r="Z8" s="3">
        <f t="shared" si="2"/>
        <v>0.18376550169109357</v>
      </c>
      <c r="AA8" s="3">
        <f t="shared" si="2"/>
        <v>0.18376550169109357</v>
      </c>
      <c r="AB8" s="9">
        <f>VLOOKUP($A8,Table2[[#All],[Country ]:[Checksumtotal non-res % ]],MATCH("share of offices",'_non-residential floorarea calc'!$A$3:$T$3,0),FALSE)</f>
        <v>0.18376550169109357</v>
      </c>
      <c r="AC8" s="3">
        <f t="shared" si="3"/>
        <v>0.18376550169109357</v>
      </c>
      <c r="AD8" s="3">
        <f t="shared" si="4"/>
        <v>0.18376550169109357</v>
      </c>
      <c r="AE8" s="3">
        <f t="shared" si="4"/>
        <v>0.18376550169109357</v>
      </c>
      <c r="AF8" s="3">
        <f t="shared" si="4"/>
        <v>0.18376550169109357</v>
      </c>
      <c r="AG8" s="3">
        <f t="shared" si="4"/>
        <v>0.18376550169109357</v>
      </c>
      <c r="AH8" s="3">
        <f t="shared" si="4"/>
        <v>0.18376550169109357</v>
      </c>
      <c r="AI8" s="3">
        <f t="shared" si="4"/>
        <v>0.18376550169109357</v>
      </c>
      <c r="AJ8" s="3">
        <f t="shared" si="4"/>
        <v>0.18376550169109357</v>
      </c>
      <c r="AK8" s="3">
        <f t="shared" si="4"/>
        <v>0.18376550169109357</v>
      </c>
      <c r="AL8" s="3">
        <f t="shared" si="4"/>
        <v>0.18376550169109357</v>
      </c>
      <c r="AM8" s="3">
        <f t="shared" si="4"/>
        <v>0.18376550169109357</v>
      </c>
      <c r="AN8" s="3">
        <f t="shared" si="4"/>
        <v>0.18376550169109357</v>
      </c>
      <c r="AO8" s="3">
        <f t="shared" si="4"/>
        <v>0.18376550169109357</v>
      </c>
      <c r="AP8" s="3">
        <f t="shared" si="4"/>
        <v>0.18376550169109357</v>
      </c>
      <c r="AQ8" s="3">
        <f t="shared" si="4"/>
        <v>0.18376550169109357</v>
      </c>
      <c r="AR8" s="3">
        <f t="shared" si="4"/>
        <v>0.18376550169109357</v>
      </c>
      <c r="AS8" s="3">
        <f t="shared" si="4"/>
        <v>0.18376550169109357</v>
      </c>
      <c r="AT8" s="3">
        <f t="shared" si="4"/>
        <v>0.18376550169109357</v>
      </c>
      <c r="AU8" s="3">
        <f t="shared" si="4"/>
        <v>0.18376550169109357</v>
      </c>
      <c r="AV8" s="3">
        <f t="shared" si="4"/>
        <v>0.18376550169109357</v>
      </c>
      <c r="AW8" s="3">
        <f t="shared" si="4"/>
        <v>0.18376550169109357</v>
      </c>
      <c r="AX8" s="3">
        <f t="shared" si="4"/>
        <v>0.18376550169109357</v>
      </c>
      <c r="AY8" s="3">
        <f t="shared" si="4"/>
        <v>0.18376550169109357</v>
      </c>
      <c r="AZ8" s="3">
        <f t="shared" si="4"/>
        <v>0.18376550169109357</v>
      </c>
      <c r="BA8" s="3">
        <f t="shared" si="4"/>
        <v>0.18376550169109357</v>
      </c>
      <c r="BB8" s="3">
        <f t="shared" si="4"/>
        <v>0.18376550169109357</v>
      </c>
      <c r="BC8" s="3">
        <f t="shared" si="4"/>
        <v>0.18376550169109357</v>
      </c>
      <c r="BD8" s="3">
        <f t="shared" si="4"/>
        <v>0.18376550169109357</v>
      </c>
      <c r="BE8" s="3">
        <f t="shared" si="4"/>
        <v>0.18376550169109357</v>
      </c>
      <c r="BF8" s="3">
        <f t="shared" si="4"/>
        <v>0.18376550169109357</v>
      </c>
      <c r="BG8" s="3">
        <f t="shared" si="4"/>
        <v>0.18376550169109357</v>
      </c>
      <c r="BH8" s="3">
        <f t="shared" si="4"/>
        <v>0.18376550169109357</v>
      </c>
      <c r="BI8" s="3">
        <f t="shared" si="4"/>
        <v>0.18376550169109357</v>
      </c>
      <c r="BJ8" s="3">
        <f t="shared" si="4"/>
        <v>0.18376550169109357</v>
      </c>
      <c r="BK8" s="3">
        <f t="shared" si="4"/>
        <v>0.18376550169109357</v>
      </c>
    </row>
    <row r="9" spans="1:63" x14ac:dyDescent="0.25">
      <c r="A9" s="2" t="s">
        <v>27</v>
      </c>
      <c r="B9" t="s">
        <v>3</v>
      </c>
      <c r="C9" s="3">
        <f t="shared" si="1"/>
        <v>0.17120000000000002</v>
      </c>
      <c r="D9" s="3">
        <f t="shared" si="1"/>
        <v>0.17120000000000002</v>
      </c>
      <c r="E9" s="3">
        <f t="shared" si="1"/>
        <v>0.17120000000000002</v>
      </c>
      <c r="F9" s="3">
        <f t="shared" si="1"/>
        <v>0.17120000000000002</v>
      </c>
      <c r="G9" s="3">
        <f t="shared" si="1"/>
        <v>0.17120000000000002</v>
      </c>
      <c r="H9" s="3">
        <f t="shared" si="1"/>
        <v>0.17120000000000002</v>
      </c>
      <c r="I9" s="3">
        <f t="shared" si="1"/>
        <v>0.17120000000000002</v>
      </c>
      <c r="J9" s="3">
        <f t="shared" si="1"/>
        <v>0.17120000000000002</v>
      </c>
      <c r="K9" s="3">
        <f t="shared" si="1"/>
        <v>0.17120000000000002</v>
      </c>
      <c r="L9" s="3">
        <f t="shared" si="1"/>
        <v>0.17120000000000002</v>
      </c>
      <c r="M9" s="3">
        <f t="shared" si="1"/>
        <v>0.17120000000000002</v>
      </c>
      <c r="N9" s="3">
        <f t="shared" si="1"/>
        <v>0.17120000000000002</v>
      </c>
      <c r="O9" s="3">
        <f t="shared" si="1"/>
        <v>0.17120000000000002</v>
      </c>
      <c r="P9" s="3">
        <f t="shared" si="1"/>
        <v>0.17120000000000002</v>
      </c>
      <c r="Q9" s="3">
        <f t="shared" si="1"/>
        <v>0.17120000000000002</v>
      </c>
      <c r="R9" s="3">
        <f t="shared" si="1"/>
        <v>0.17120000000000002</v>
      </c>
      <c r="S9" s="3">
        <f t="shared" si="2"/>
        <v>0.17120000000000002</v>
      </c>
      <c r="T9" s="3">
        <f t="shared" si="2"/>
        <v>0.17120000000000002</v>
      </c>
      <c r="U9" s="3">
        <f t="shared" si="2"/>
        <v>0.17120000000000002</v>
      </c>
      <c r="V9" s="3">
        <f t="shared" si="2"/>
        <v>0.17120000000000002</v>
      </c>
      <c r="W9" s="3">
        <f t="shared" si="2"/>
        <v>0.17120000000000002</v>
      </c>
      <c r="X9" s="3">
        <f t="shared" si="2"/>
        <v>0.17120000000000002</v>
      </c>
      <c r="Y9" s="3">
        <f t="shared" si="2"/>
        <v>0.17120000000000002</v>
      </c>
      <c r="Z9" s="3">
        <f t="shared" si="2"/>
        <v>0.17120000000000002</v>
      </c>
      <c r="AA9" s="3">
        <f t="shared" si="2"/>
        <v>0.17120000000000002</v>
      </c>
      <c r="AB9" s="9">
        <f>VLOOKUP($A9,Table2[[#All],[Country ]:[Checksumtotal non-res % ]],MATCH("share of offices",'_non-residential floorarea calc'!$A$3:$T$3,0),FALSE)</f>
        <v>0.17120000000000002</v>
      </c>
      <c r="AC9" s="3">
        <f t="shared" si="3"/>
        <v>0.17120000000000002</v>
      </c>
      <c r="AD9" s="3">
        <f t="shared" si="4"/>
        <v>0.17120000000000002</v>
      </c>
      <c r="AE9" s="3">
        <f t="shared" si="4"/>
        <v>0.17120000000000002</v>
      </c>
      <c r="AF9" s="3">
        <f t="shared" si="4"/>
        <v>0.17120000000000002</v>
      </c>
      <c r="AG9" s="3">
        <f t="shared" si="4"/>
        <v>0.17120000000000002</v>
      </c>
      <c r="AH9" s="3">
        <f t="shared" si="4"/>
        <v>0.17120000000000002</v>
      </c>
      <c r="AI9" s="3">
        <f t="shared" si="4"/>
        <v>0.17120000000000002</v>
      </c>
      <c r="AJ9" s="3">
        <f t="shared" si="4"/>
        <v>0.17120000000000002</v>
      </c>
      <c r="AK9" s="3">
        <f t="shared" si="4"/>
        <v>0.17120000000000002</v>
      </c>
      <c r="AL9" s="3">
        <f t="shared" si="4"/>
        <v>0.17120000000000002</v>
      </c>
      <c r="AM9" s="3">
        <f t="shared" si="4"/>
        <v>0.17120000000000002</v>
      </c>
      <c r="AN9" s="3">
        <f t="shared" si="4"/>
        <v>0.17120000000000002</v>
      </c>
      <c r="AO9" s="3">
        <f t="shared" si="4"/>
        <v>0.17120000000000002</v>
      </c>
      <c r="AP9" s="3">
        <f t="shared" si="4"/>
        <v>0.17120000000000002</v>
      </c>
      <c r="AQ9" s="3">
        <f t="shared" si="4"/>
        <v>0.17120000000000002</v>
      </c>
      <c r="AR9" s="3">
        <f t="shared" si="4"/>
        <v>0.17120000000000002</v>
      </c>
      <c r="AS9" s="3">
        <f t="shared" si="4"/>
        <v>0.17120000000000002</v>
      </c>
      <c r="AT9" s="3">
        <f t="shared" si="4"/>
        <v>0.17120000000000002</v>
      </c>
      <c r="AU9" s="3">
        <f t="shared" si="4"/>
        <v>0.17120000000000002</v>
      </c>
      <c r="AV9" s="3">
        <f t="shared" si="4"/>
        <v>0.17120000000000002</v>
      </c>
      <c r="AW9" s="3">
        <f t="shared" si="4"/>
        <v>0.17120000000000002</v>
      </c>
      <c r="AX9" s="3">
        <f t="shared" si="4"/>
        <v>0.17120000000000002</v>
      </c>
      <c r="AY9" s="3">
        <f t="shared" si="4"/>
        <v>0.17120000000000002</v>
      </c>
      <c r="AZ9" s="3">
        <f t="shared" si="4"/>
        <v>0.17120000000000002</v>
      </c>
      <c r="BA9" s="3">
        <f t="shared" si="4"/>
        <v>0.17120000000000002</v>
      </c>
      <c r="BB9" s="3">
        <f t="shared" si="4"/>
        <v>0.17120000000000002</v>
      </c>
      <c r="BC9" s="3">
        <f t="shared" si="4"/>
        <v>0.17120000000000002</v>
      </c>
      <c r="BD9" s="3">
        <f t="shared" si="4"/>
        <v>0.17120000000000002</v>
      </c>
      <c r="BE9" s="3">
        <f t="shared" si="4"/>
        <v>0.17120000000000002</v>
      </c>
      <c r="BF9" s="3">
        <f t="shared" si="4"/>
        <v>0.17120000000000002</v>
      </c>
      <c r="BG9" s="3">
        <f t="shared" si="4"/>
        <v>0.17120000000000002</v>
      </c>
      <c r="BH9" s="3">
        <f t="shared" si="4"/>
        <v>0.17120000000000002</v>
      </c>
      <c r="BI9" s="3">
        <f t="shared" si="4"/>
        <v>0.17120000000000002</v>
      </c>
      <c r="BJ9" s="3">
        <f t="shared" ref="AD9:BK17" si="5">$AB9</f>
        <v>0.17120000000000002</v>
      </c>
      <c r="BK9" s="3">
        <f t="shared" si="5"/>
        <v>0.17120000000000002</v>
      </c>
    </row>
    <row r="10" spans="1:63" x14ac:dyDescent="0.25">
      <c r="A10" s="2" t="s">
        <v>30</v>
      </c>
      <c r="B10" t="s">
        <v>3</v>
      </c>
      <c r="C10" s="3">
        <f t="shared" si="1"/>
        <v>0.1502467105263158</v>
      </c>
      <c r="D10" s="3">
        <f t="shared" si="1"/>
        <v>0.1502467105263158</v>
      </c>
      <c r="E10" s="3">
        <f t="shared" si="1"/>
        <v>0.1502467105263158</v>
      </c>
      <c r="F10" s="3">
        <f t="shared" si="1"/>
        <v>0.1502467105263158</v>
      </c>
      <c r="G10" s="3">
        <f t="shared" si="1"/>
        <v>0.1502467105263158</v>
      </c>
      <c r="H10" s="3">
        <f t="shared" si="1"/>
        <v>0.1502467105263158</v>
      </c>
      <c r="I10" s="3">
        <f t="shared" si="1"/>
        <v>0.1502467105263158</v>
      </c>
      <c r="J10" s="3">
        <f t="shared" si="1"/>
        <v>0.1502467105263158</v>
      </c>
      <c r="K10" s="3">
        <f t="shared" si="1"/>
        <v>0.1502467105263158</v>
      </c>
      <c r="L10" s="3">
        <f t="shared" si="1"/>
        <v>0.1502467105263158</v>
      </c>
      <c r="M10" s="3">
        <f t="shared" si="1"/>
        <v>0.1502467105263158</v>
      </c>
      <c r="N10" s="3">
        <f t="shared" si="1"/>
        <v>0.1502467105263158</v>
      </c>
      <c r="O10" s="3">
        <f t="shared" si="1"/>
        <v>0.1502467105263158</v>
      </c>
      <c r="P10" s="3">
        <f t="shared" si="1"/>
        <v>0.1502467105263158</v>
      </c>
      <c r="Q10" s="3">
        <f t="shared" si="1"/>
        <v>0.1502467105263158</v>
      </c>
      <c r="R10" s="3">
        <f t="shared" si="1"/>
        <v>0.1502467105263158</v>
      </c>
      <c r="S10" s="3">
        <f t="shared" si="2"/>
        <v>0.1502467105263158</v>
      </c>
      <c r="T10" s="3">
        <f t="shared" si="2"/>
        <v>0.1502467105263158</v>
      </c>
      <c r="U10" s="3">
        <f t="shared" si="2"/>
        <v>0.1502467105263158</v>
      </c>
      <c r="V10" s="3">
        <f t="shared" si="2"/>
        <v>0.1502467105263158</v>
      </c>
      <c r="W10" s="3">
        <f t="shared" si="2"/>
        <v>0.1502467105263158</v>
      </c>
      <c r="X10" s="3">
        <f t="shared" si="2"/>
        <v>0.1502467105263158</v>
      </c>
      <c r="Y10" s="3">
        <f t="shared" si="2"/>
        <v>0.1502467105263158</v>
      </c>
      <c r="Z10" s="3">
        <f t="shared" si="2"/>
        <v>0.1502467105263158</v>
      </c>
      <c r="AA10" s="3">
        <f t="shared" si="2"/>
        <v>0.1502467105263158</v>
      </c>
      <c r="AB10" s="9">
        <f>VLOOKUP($A10,Table2[[#All],[Country ]:[Checksumtotal non-res % ]],MATCH("share of offices",'_non-residential floorarea calc'!$A$3:$T$3,0),FALSE)</f>
        <v>0.1502467105263158</v>
      </c>
      <c r="AC10" s="3">
        <f t="shared" si="3"/>
        <v>0.1502467105263158</v>
      </c>
      <c r="AD10" s="3">
        <f t="shared" si="5"/>
        <v>0.1502467105263158</v>
      </c>
      <c r="AE10" s="3">
        <f t="shared" si="5"/>
        <v>0.1502467105263158</v>
      </c>
      <c r="AF10" s="3">
        <f t="shared" si="5"/>
        <v>0.1502467105263158</v>
      </c>
      <c r="AG10" s="3">
        <f t="shared" si="5"/>
        <v>0.1502467105263158</v>
      </c>
      <c r="AH10" s="3">
        <f t="shared" si="5"/>
        <v>0.1502467105263158</v>
      </c>
      <c r="AI10" s="3">
        <f t="shared" si="5"/>
        <v>0.1502467105263158</v>
      </c>
      <c r="AJ10" s="3">
        <f t="shared" si="5"/>
        <v>0.1502467105263158</v>
      </c>
      <c r="AK10" s="3">
        <f t="shared" si="5"/>
        <v>0.1502467105263158</v>
      </c>
      <c r="AL10" s="3">
        <f t="shared" si="5"/>
        <v>0.1502467105263158</v>
      </c>
      <c r="AM10" s="3">
        <f t="shared" si="5"/>
        <v>0.1502467105263158</v>
      </c>
      <c r="AN10" s="3">
        <f t="shared" si="5"/>
        <v>0.1502467105263158</v>
      </c>
      <c r="AO10" s="3">
        <f t="shared" si="5"/>
        <v>0.1502467105263158</v>
      </c>
      <c r="AP10" s="3">
        <f t="shared" si="5"/>
        <v>0.1502467105263158</v>
      </c>
      <c r="AQ10" s="3">
        <f t="shared" si="5"/>
        <v>0.1502467105263158</v>
      </c>
      <c r="AR10" s="3">
        <f t="shared" si="5"/>
        <v>0.1502467105263158</v>
      </c>
      <c r="AS10" s="3">
        <f t="shared" si="5"/>
        <v>0.1502467105263158</v>
      </c>
      <c r="AT10" s="3">
        <f t="shared" si="5"/>
        <v>0.1502467105263158</v>
      </c>
      <c r="AU10" s="3">
        <f t="shared" si="5"/>
        <v>0.1502467105263158</v>
      </c>
      <c r="AV10" s="3">
        <f t="shared" si="5"/>
        <v>0.1502467105263158</v>
      </c>
      <c r="AW10" s="3">
        <f t="shared" si="5"/>
        <v>0.1502467105263158</v>
      </c>
      <c r="AX10" s="3">
        <f t="shared" si="5"/>
        <v>0.1502467105263158</v>
      </c>
      <c r="AY10" s="3">
        <f t="shared" si="5"/>
        <v>0.1502467105263158</v>
      </c>
      <c r="AZ10" s="3">
        <f t="shared" si="5"/>
        <v>0.1502467105263158</v>
      </c>
      <c r="BA10" s="3">
        <f t="shared" si="5"/>
        <v>0.1502467105263158</v>
      </c>
      <c r="BB10" s="3">
        <f t="shared" si="5"/>
        <v>0.1502467105263158</v>
      </c>
      <c r="BC10" s="3">
        <f t="shared" si="5"/>
        <v>0.1502467105263158</v>
      </c>
      <c r="BD10" s="3">
        <f t="shared" si="5"/>
        <v>0.1502467105263158</v>
      </c>
      <c r="BE10" s="3">
        <f t="shared" si="5"/>
        <v>0.1502467105263158</v>
      </c>
      <c r="BF10" s="3">
        <f t="shared" si="5"/>
        <v>0.1502467105263158</v>
      </c>
      <c r="BG10" s="3">
        <f t="shared" si="5"/>
        <v>0.1502467105263158</v>
      </c>
      <c r="BH10" s="3">
        <f t="shared" si="5"/>
        <v>0.1502467105263158</v>
      </c>
      <c r="BI10" s="3">
        <f t="shared" si="5"/>
        <v>0.1502467105263158</v>
      </c>
      <c r="BJ10" s="3">
        <f t="shared" si="5"/>
        <v>0.1502467105263158</v>
      </c>
      <c r="BK10" s="3">
        <f t="shared" si="5"/>
        <v>0.1502467105263158</v>
      </c>
    </row>
    <row r="11" spans="1:63" x14ac:dyDescent="0.25">
      <c r="A11" s="2" t="s">
        <v>10</v>
      </c>
      <c r="B11" t="s">
        <v>3</v>
      </c>
      <c r="C11" s="3">
        <f t="shared" si="1"/>
        <v>0.19487287688574745</v>
      </c>
      <c r="D11" s="3">
        <f t="shared" si="1"/>
        <v>0.19487287688574745</v>
      </c>
      <c r="E11" s="3">
        <f t="shared" si="1"/>
        <v>0.19487287688574745</v>
      </c>
      <c r="F11" s="3">
        <f t="shared" si="1"/>
        <v>0.19487287688574745</v>
      </c>
      <c r="G11" s="3">
        <f t="shared" si="1"/>
        <v>0.19487287688574745</v>
      </c>
      <c r="H11" s="3">
        <f t="shared" si="1"/>
        <v>0.19487287688574745</v>
      </c>
      <c r="I11" s="3">
        <f t="shared" si="1"/>
        <v>0.19487287688574745</v>
      </c>
      <c r="J11" s="3">
        <f t="shared" si="1"/>
        <v>0.19487287688574745</v>
      </c>
      <c r="K11" s="3">
        <f t="shared" si="1"/>
        <v>0.19487287688574745</v>
      </c>
      <c r="L11" s="3">
        <f t="shared" si="1"/>
        <v>0.19487287688574745</v>
      </c>
      <c r="M11" s="3">
        <f t="shared" si="1"/>
        <v>0.19487287688574745</v>
      </c>
      <c r="N11" s="3">
        <f t="shared" si="1"/>
        <v>0.19487287688574745</v>
      </c>
      <c r="O11" s="3">
        <f t="shared" si="1"/>
        <v>0.19487287688574745</v>
      </c>
      <c r="P11" s="3">
        <f t="shared" si="1"/>
        <v>0.19487287688574745</v>
      </c>
      <c r="Q11" s="3">
        <f t="shared" si="1"/>
        <v>0.19487287688574745</v>
      </c>
      <c r="R11" s="3">
        <f t="shared" si="1"/>
        <v>0.19487287688574745</v>
      </c>
      <c r="S11" s="3">
        <f t="shared" si="2"/>
        <v>0.19487287688574745</v>
      </c>
      <c r="T11" s="3">
        <f t="shared" si="2"/>
        <v>0.19487287688574745</v>
      </c>
      <c r="U11" s="3">
        <f t="shared" si="2"/>
        <v>0.19487287688574745</v>
      </c>
      <c r="V11" s="3">
        <f t="shared" si="2"/>
        <v>0.19487287688574745</v>
      </c>
      <c r="W11" s="3">
        <f t="shared" si="2"/>
        <v>0.19487287688574745</v>
      </c>
      <c r="X11" s="3">
        <f t="shared" si="2"/>
        <v>0.19487287688574745</v>
      </c>
      <c r="Y11" s="3">
        <f t="shared" si="2"/>
        <v>0.19487287688574745</v>
      </c>
      <c r="Z11" s="3">
        <f t="shared" si="2"/>
        <v>0.19487287688574745</v>
      </c>
      <c r="AA11" s="3">
        <f t="shared" si="2"/>
        <v>0.19487287688574745</v>
      </c>
      <c r="AB11" s="9">
        <f>VLOOKUP($A11,Table2[[#All],[Country ]:[Checksumtotal non-res % ]],MATCH("share of offices",'_non-residential floorarea calc'!$A$3:$T$3,0),FALSE)</f>
        <v>0.19487287688574745</v>
      </c>
      <c r="AC11" s="3">
        <f t="shared" si="3"/>
        <v>0.19487287688574745</v>
      </c>
      <c r="AD11" s="3">
        <f t="shared" si="5"/>
        <v>0.19487287688574745</v>
      </c>
      <c r="AE11" s="3">
        <f t="shared" si="5"/>
        <v>0.19487287688574745</v>
      </c>
      <c r="AF11" s="3">
        <f t="shared" si="5"/>
        <v>0.19487287688574745</v>
      </c>
      <c r="AG11" s="3">
        <f t="shared" si="5"/>
        <v>0.19487287688574745</v>
      </c>
      <c r="AH11" s="3">
        <f t="shared" si="5"/>
        <v>0.19487287688574745</v>
      </c>
      <c r="AI11" s="3">
        <f t="shared" si="5"/>
        <v>0.19487287688574745</v>
      </c>
      <c r="AJ11" s="3">
        <f t="shared" si="5"/>
        <v>0.19487287688574745</v>
      </c>
      <c r="AK11" s="3">
        <f t="shared" si="5"/>
        <v>0.19487287688574745</v>
      </c>
      <c r="AL11" s="3">
        <f t="shared" si="5"/>
        <v>0.19487287688574745</v>
      </c>
      <c r="AM11" s="3">
        <f t="shared" si="5"/>
        <v>0.19487287688574745</v>
      </c>
      <c r="AN11" s="3">
        <f t="shared" si="5"/>
        <v>0.19487287688574745</v>
      </c>
      <c r="AO11" s="3">
        <f t="shared" si="5"/>
        <v>0.19487287688574745</v>
      </c>
      <c r="AP11" s="3">
        <f t="shared" si="5"/>
        <v>0.19487287688574745</v>
      </c>
      <c r="AQ11" s="3">
        <f t="shared" si="5"/>
        <v>0.19487287688574745</v>
      </c>
      <c r="AR11" s="3">
        <f t="shared" si="5"/>
        <v>0.19487287688574745</v>
      </c>
      <c r="AS11" s="3">
        <f t="shared" si="5"/>
        <v>0.19487287688574745</v>
      </c>
      <c r="AT11" s="3">
        <f t="shared" si="5"/>
        <v>0.19487287688574745</v>
      </c>
      <c r="AU11" s="3">
        <f t="shared" si="5"/>
        <v>0.19487287688574745</v>
      </c>
      <c r="AV11" s="3">
        <f t="shared" si="5"/>
        <v>0.19487287688574745</v>
      </c>
      <c r="AW11" s="3">
        <f t="shared" si="5"/>
        <v>0.19487287688574745</v>
      </c>
      <c r="AX11" s="3">
        <f t="shared" si="5"/>
        <v>0.19487287688574745</v>
      </c>
      <c r="AY11" s="3">
        <f t="shared" si="5"/>
        <v>0.19487287688574745</v>
      </c>
      <c r="AZ11" s="3">
        <f t="shared" si="5"/>
        <v>0.19487287688574745</v>
      </c>
      <c r="BA11" s="3">
        <f t="shared" si="5"/>
        <v>0.19487287688574745</v>
      </c>
      <c r="BB11" s="3">
        <f t="shared" si="5"/>
        <v>0.19487287688574745</v>
      </c>
      <c r="BC11" s="3">
        <f t="shared" si="5"/>
        <v>0.19487287688574745</v>
      </c>
      <c r="BD11" s="3">
        <f t="shared" si="5"/>
        <v>0.19487287688574745</v>
      </c>
      <c r="BE11" s="3">
        <f t="shared" si="5"/>
        <v>0.19487287688574745</v>
      </c>
      <c r="BF11" s="3">
        <f t="shared" si="5"/>
        <v>0.19487287688574745</v>
      </c>
      <c r="BG11" s="3">
        <f t="shared" si="5"/>
        <v>0.19487287688574745</v>
      </c>
      <c r="BH11" s="3">
        <f t="shared" si="5"/>
        <v>0.19487287688574745</v>
      </c>
      <c r="BI11" s="3">
        <f t="shared" si="5"/>
        <v>0.19487287688574745</v>
      </c>
      <c r="BJ11" s="3">
        <f t="shared" si="5"/>
        <v>0.19487287688574745</v>
      </c>
      <c r="BK11" s="3">
        <f t="shared" si="5"/>
        <v>0.19487287688574745</v>
      </c>
    </row>
    <row r="12" spans="1:63" x14ac:dyDescent="0.25">
      <c r="A12" s="2" t="s">
        <v>1</v>
      </c>
      <c r="B12" t="s">
        <v>3</v>
      </c>
      <c r="C12" s="3">
        <f t="shared" si="1"/>
        <v>0.12450392965527973</v>
      </c>
      <c r="D12" s="3">
        <f t="shared" si="1"/>
        <v>0.12450392965527973</v>
      </c>
      <c r="E12" s="3">
        <f t="shared" si="1"/>
        <v>0.12450392965527973</v>
      </c>
      <c r="F12" s="3">
        <f t="shared" si="1"/>
        <v>0.12450392965527973</v>
      </c>
      <c r="G12" s="3">
        <f t="shared" si="1"/>
        <v>0.12450392965527973</v>
      </c>
      <c r="H12" s="3">
        <f t="shared" si="1"/>
        <v>0.12450392965527973</v>
      </c>
      <c r="I12" s="3">
        <f t="shared" si="1"/>
        <v>0.12450392965527973</v>
      </c>
      <c r="J12" s="3">
        <f t="shared" si="1"/>
        <v>0.12450392965527973</v>
      </c>
      <c r="K12" s="3">
        <f t="shared" si="1"/>
        <v>0.12450392965527973</v>
      </c>
      <c r="L12" s="3">
        <f t="shared" si="1"/>
        <v>0.12450392965527973</v>
      </c>
      <c r="M12" s="3">
        <f t="shared" si="1"/>
        <v>0.12450392965527973</v>
      </c>
      <c r="N12" s="3">
        <f t="shared" si="1"/>
        <v>0.12450392965527973</v>
      </c>
      <c r="O12" s="3">
        <f t="shared" si="1"/>
        <v>0.12450392965527973</v>
      </c>
      <c r="P12" s="3">
        <f t="shared" si="1"/>
        <v>0.12450392965527973</v>
      </c>
      <c r="Q12" s="3">
        <f t="shared" si="1"/>
        <v>0.12450392965527973</v>
      </c>
      <c r="R12" s="3">
        <f t="shared" si="1"/>
        <v>0.12450392965527973</v>
      </c>
      <c r="S12" s="3">
        <f t="shared" si="2"/>
        <v>0.12450392965527973</v>
      </c>
      <c r="T12" s="3">
        <f t="shared" si="2"/>
        <v>0.12450392965527973</v>
      </c>
      <c r="U12" s="3">
        <f t="shared" si="2"/>
        <v>0.12450392965527973</v>
      </c>
      <c r="V12" s="3">
        <f t="shared" si="2"/>
        <v>0.12450392965527973</v>
      </c>
      <c r="W12" s="3">
        <f t="shared" si="2"/>
        <v>0.12450392965527973</v>
      </c>
      <c r="X12" s="3">
        <f t="shared" si="2"/>
        <v>0.12450392965527973</v>
      </c>
      <c r="Y12" s="3">
        <f t="shared" si="2"/>
        <v>0.12450392965527973</v>
      </c>
      <c r="Z12" s="3">
        <f t="shared" si="2"/>
        <v>0.12450392965527973</v>
      </c>
      <c r="AA12" s="3">
        <f t="shared" si="2"/>
        <v>0.12450392965527973</v>
      </c>
      <c r="AB12" s="9">
        <f>VLOOKUP($A12,Table2[[#All],[Country ]:[Checksumtotal non-res % ]],MATCH("share of offices",'_non-residential floorarea calc'!$A$3:$T$3,0),FALSE)</f>
        <v>0.12450392965527973</v>
      </c>
      <c r="AC12" s="3">
        <f t="shared" si="3"/>
        <v>0.12450392965527973</v>
      </c>
      <c r="AD12" s="3">
        <f t="shared" si="5"/>
        <v>0.12450392965527973</v>
      </c>
      <c r="AE12" s="3">
        <f t="shared" si="5"/>
        <v>0.12450392965527973</v>
      </c>
      <c r="AF12" s="3">
        <f t="shared" si="5"/>
        <v>0.12450392965527973</v>
      </c>
      <c r="AG12" s="3">
        <f t="shared" si="5"/>
        <v>0.12450392965527973</v>
      </c>
      <c r="AH12" s="3">
        <f t="shared" si="5"/>
        <v>0.12450392965527973</v>
      </c>
      <c r="AI12" s="3">
        <f t="shared" si="5"/>
        <v>0.12450392965527973</v>
      </c>
      <c r="AJ12" s="3">
        <f t="shared" si="5"/>
        <v>0.12450392965527973</v>
      </c>
      <c r="AK12" s="3">
        <f t="shared" si="5"/>
        <v>0.12450392965527973</v>
      </c>
      <c r="AL12" s="3">
        <f t="shared" si="5"/>
        <v>0.12450392965527973</v>
      </c>
      <c r="AM12" s="3">
        <f t="shared" si="5"/>
        <v>0.12450392965527973</v>
      </c>
      <c r="AN12" s="3">
        <f t="shared" si="5"/>
        <v>0.12450392965527973</v>
      </c>
      <c r="AO12" s="3">
        <f t="shared" si="5"/>
        <v>0.12450392965527973</v>
      </c>
      <c r="AP12" s="3">
        <f t="shared" si="5"/>
        <v>0.12450392965527973</v>
      </c>
      <c r="AQ12" s="3">
        <f t="shared" si="5"/>
        <v>0.12450392965527973</v>
      </c>
      <c r="AR12" s="3">
        <f t="shared" si="5"/>
        <v>0.12450392965527973</v>
      </c>
      <c r="AS12" s="3">
        <f t="shared" si="5"/>
        <v>0.12450392965527973</v>
      </c>
      <c r="AT12" s="3">
        <f t="shared" si="5"/>
        <v>0.12450392965527973</v>
      </c>
      <c r="AU12" s="3">
        <f t="shared" si="5"/>
        <v>0.12450392965527973</v>
      </c>
      <c r="AV12" s="3">
        <f t="shared" si="5"/>
        <v>0.12450392965527973</v>
      </c>
      <c r="AW12" s="3">
        <f t="shared" si="5"/>
        <v>0.12450392965527973</v>
      </c>
      <c r="AX12" s="3">
        <f t="shared" si="5"/>
        <v>0.12450392965527973</v>
      </c>
      <c r="AY12" s="3">
        <f t="shared" si="5"/>
        <v>0.12450392965527973</v>
      </c>
      <c r="AZ12" s="3">
        <f t="shared" si="5"/>
        <v>0.12450392965527973</v>
      </c>
      <c r="BA12" s="3">
        <f t="shared" si="5"/>
        <v>0.12450392965527973</v>
      </c>
      <c r="BB12" s="3">
        <f t="shared" si="5"/>
        <v>0.12450392965527973</v>
      </c>
      <c r="BC12" s="3">
        <f t="shared" si="5"/>
        <v>0.12450392965527973</v>
      </c>
      <c r="BD12" s="3">
        <f t="shared" si="5"/>
        <v>0.12450392965527973</v>
      </c>
      <c r="BE12" s="3">
        <f t="shared" si="5"/>
        <v>0.12450392965527973</v>
      </c>
      <c r="BF12" s="3">
        <f t="shared" si="5"/>
        <v>0.12450392965527973</v>
      </c>
      <c r="BG12" s="3">
        <f t="shared" si="5"/>
        <v>0.12450392965527973</v>
      </c>
      <c r="BH12" s="3">
        <f t="shared" si="5"/>
        <v>0.12450392965527973</v>
      </c>
      <c r="BI12" s="3">
        <f t="shared" si="5"/>
        <v>0.12450392965527973</v>
      </c>
      <c r="BJ12" s="3">
        <f t="shared" si="5"/>
        <v>0.12450392965527973</v>
      </c>
      <c r="BK12" s="3">
        <f t="shared" si="5"/>
        <v>0.12450392965527973</v>
      </c>
    </row>
    <row r="13" spans="1:63" x14ac:dyDescent="0.25">
      <c r="A13" s="2" t="s">
        <v>20</v>
      </c>
      <c r="B13" t="s">
        <v>3</v>
      </c>
      <c r="C13" s="3">
        <f t="shared" si="1"/>
        <v>0.1620187729560604</v>
      </c>
      <c r="D13" s="3">
        <f t="shared" si="1"/>
        <v>0.1620187729560604</v>
      </c>
      <c r="E13" s="3">
        <f t="shared" si="1"/>
        <v>0.1620187729560604</v>
      </c>
      <c r="F13" s="3">
        <f t="shared" si="1"/>
        <v>0.1620187729560604</v>
      </c>
      <c r="G13" s="3">
        <f t="shared" si="1"/>
        <v>0.1620187729560604</v>
      </c>
      <c r="H13" s="3">
        <f t="shared" si="1"/>
        <v>0.1620187729560604</v>
      </c>
      <c r="I13" s="3">
        <f t="shared" si="1"/>
        <v>0.1620187729560604</v>
      </c>
      <c r="J13" s="3">
        <f t="shared" si="1"/>
        <v>0.1620187729560604</v>
      </c>
      <c r="K13" s="3">
        <f t="shared" si="1"/>
        <v>0.1620187729560604</v>
      </c>
      <c r="L13" s="3">
        <f t="shared" si="1"/>
        <v>0.1620187729560604</v>
      </c>
      <c r="M13" s="3">
        <f t="shared" si="1"/>
        <v>0.1620187729560604</v>
      </c>
      <c r="N13" s="3">
        <f t="shared" si="1"/>
        <v>0.1620187729560604</v>
      </c>
      <c r="O13" s="3">
        <f t="shared" si="1"/>
        <v>0.1620187729560604</v>
      </c>
      <c r="P13" s="3">
        <f t="shared" si="1"/>
        <v>0.1620187729560604</v>
      </c>
      <c r="Q13" s="3">
        <f t="shared" si="1"/>
        <v>0.1620187729560604</v>
      </c>
      <c r="R13" s="3">
        <f t="shared" si="1"/>
        <v>0.1620187729560604</v>
      </c>
      <c r="S13" s="3">
        <f t="shared" si="2"/>
        <v>0.1620187729560604</v>
      </c>
      <c r="T13" s="3">
        <f t="shared" si="2"/>
        <v>0.1620187729560604</v>
      </c>
      <c r="U13" s="3">
        <f t="shared" si="2"/>
        <v>0.1620187729560604</v>
      </c>
      <c r="V13" s="3">
        <f t="shared" si="2"/>
        <v>0.1620187729560604</v>
      </c>
      <c r="W13" s="3">
        <f t="shared" si="2"/>
        <v>0.1620187729560604</v>
      </c>
      <c r="X13" s="3">
        <f t="shared" si="2"/>
        <v>0.1620187729560604</v>
      </c>
      <c r="Y13" s="3">
        <f t="shared" si="2"/>
        <v>0.1620187729560604</v>
      </c>
      <c r="Z13" s="3">
        <f t="shared" si="2"/>
        <v>0.1620187729560604</v>
      </c>
      <c r="AA13" s="3">
        <f t="shared" si="2"/>
        <v>0.1620187729560604</v>
      </c>
      <c r="AB13" s="9">
        <f>VLOOKUP($A13,Table2[[#All],[Country ]:[Checksumtotal non-res % ]],MATCH("share of offices",'_non-residential floorarea calc'!$A$3:$T$3,0),FALSE)</f>
        <v>0.1620187729560604</v>
      </c>
      <c r="AC13" s="3">
        <f t="shared" si="3"/>
        <v>0.1620187729560604</v>
      </c>
      <c r="AD13" s="3">
        <f t="shared" si="5"/>
        <v>0.1620187729560604</v>
      </c>
      <c r="AE13" s="3">
        <f t="shared" si="5"/>
        <v>0.1620187729560604</v>
      </c>
      <c r="AF13" s="3">
        <f t="shared" si="5"/>
        <v>0.1620187729560604</v>
      </c>
      <c r="AG13" s="3">
        <f t="shared" si="5"/>
        <v>0.1620187729560604</v>
      </c>
      <c r="AH13" s="3">
        <f t="shared" si="5"/>
        <v>0.1620187729560604</v>
      </c>
      <c r="AI13" s="3">
        <f t="shared" si="5"/>
        <v>0.1620187729560604</v>
      </c>
      <c r="AJ13" s="3">
        <f t="shared" si="5"/>
        <v>0.1620187729560604</v>
      </c>
      <c r="AK13" s="3">
        <f t="shared" si="5"/>
        <v>0.1620187729560604</v>
      </c>
      <c r="AL13" s="3">
        <f t="shared" si="5"/>
        <v>0.1620187729560604</v>
      </c>
      <c r="AM13" s="3">
        <f t="shared" si="5"/>
        <v>0.1620187729560604</v>
      </c>
      <c r="AN13" s="3">
        <f t="shared" si="5"/>
        <v>0.1620187729560604</v>
      </c>
      <c r="AO13" s="3">
        <f t="shared" si="5"/>
        <v>0.1620187729560604</v>
      </c>
      <c r="AP13" s="3">
        <f t="shared" si="5"/>
        <v>0.1620187729560604</v>
      </c>
      <c r="AQ13" s="3">
        <f t="shared" si="5"/>
        <v>0.1620187729560604</v>
      </c>
      <c r="AR13" s="3">
        <f t="shared" si="5"/>
        <v>0.1620187729560604</v>
      </c>
      <c r="AS13" s="3">
        <f t="shared" si="5"/>
        <v>0.1620187729560604</v>
      </c>
      <c r="AT13" s="3">
        <f t="shared" si="5"/>
        <v>0.1620187729560604</v>
      </c>
      <c r="AU13" s="3">
        <f t="shared" si="5"/>
        <v>0.1620187729560604</v>
      </c>
      <c r="AV13" s="3">
        <f t="shared" si="5"/>
        <v>0.1620187729560604</v>
      </c>
      <c r="AW13" s="3">
        <f t="shared" si="5"/>
        <v>0.1620187729560604</v>
      </c>
      <c r="AX13" s="3">
        <f t="shared" si="5"/>
        <v>0.1620187729560604</v>
      </c>
      <c r="AY13" s="3">
        <f t="shared" si="5"/>
        <v>0.1620187729560604</v>
      </c>
      <c r="AZ13" s="3">
        <f t="shared" si="5"/>
        <v>0.1620187729560604</v>
      </c>
      <c r="BA13" s="3">
        <f t="shared" si="5"/>
        <v>0.1620187729560604</v>
      </c>
      <c r="BB13" s="3">
        <f t="shared" si="5"/>
        <v>0.1620187729560604</v>
      </c>
      <c r="BC13" s="3">
        <f t="shared" si="5"/>
        <v>0.1620187729560604</v>
      </c>
      <c r="BD13" s="3">
        <f t="shared" si="5"/>
        <v>0.1620187729560604</v>
      </c>
      <c r="BE13" s="3">
        <f t="shared" si="5"/>
        <v>0.1620187729560604</v>
      </c>
      <c r="BF13" s="3">
        <f t="shared" si="5"/>
        <v>0.1620187729560604</v>
      </c>
      <c r="BG13" s="3">
        <f t="shared" si="5"/>
        <v>0.1620187729560604</v>
      </c>
      <c r="BH13" s="3">
        <f t="shared" si="5"/>
        <v>0.1620187729560604</v>
      </c>
      <c r="BI13" s="3">
        <f t="shared" si="5"/>
        <v>0.1620187729560604</v>
      </c>
      <c r="BJ13" s="3">
        <f t="shared" si="5"/>
        <v>0.1620187729560604</v>
      </c>
      <c r="BK13" s="3">
        <f t="shared" si="5"/>
        <v>0.1620187729560604</v>
      </c>
    </row>
    <row r="14" spans="1:63" x14ac:dyDescent="0.25">
      <c r="A14" s="2" t="s">
        <v>16</v>
      </c>
      <c r="B14" t="s">
        <v>3</v>
      </c>
      <c r="C14" s="3">
        <f t="shared" si="1"/>
        <v>0.17915666780939321</v>
      </c>
      <c r="D14" s="3">
        <f t="shared" si="1"/>
        <v>0.17915666780939321</v>
      </c>
      <c r="E14" s="3">
        <f t="shared" si="1"/>
        <v>0.17915666780939321</v>
      </c>
      <c r="F14" s="3">
        <f t="shared" si="1"/>
        <v>0.17915666780939321</v>
      </c>
      <c r="G14" s="3">
        <f t="shared" si="1"/>
        <v>0.17915666780939321</v>
      </c>
      <c r="H14" s="3">
        <f t="shared" si="1"/>
        <v>0.17915666780939321</v>
      </c>
      <c r="I14" s="3">
        <f t="shared" si="1"/>
        <v>0.17915666780939321</v>
      </c>
      <c r="J14" s="3">
        <f t="shared" si="1"/>
        <v>0.17915666780939321</v>
      </c>
      <c r="K14" s="3">
        <f t="shared" si="1"/>
        <v>0.17915666780939321</v>
      </c>
      <c r="L14" s="3">
        <f t="shared" si="1"/>
        <v>0.17915666780939321</v>
      </c>
      <c r="M14" s="3">
        <f t="shared" si="1"/>
        <v>0.17915666780939321</v>
      </c>
      <c r="N14" s="3">
        <f t="shared" si="1"/>
        <v>0.17915666780939321</v>
      </c>
      <c r="O14" s="3">
        <f t="shared" si="1"/>
        <v>0.17915666780939321</v>
      </c>
      <c r="P14" s="3">
        <f t="shared" si="1"/>
        <v>0.17915666780939321</v>
      </c>
      <c r="Q14" s="3">
        <f t="shared" si="1"/>
        <v>0.17915666780939321</v>
      </c>
      <c r="R14" s="3">
        <f t="shared" si="1"/>
        <v>0.17915666780939321</v>
      </c>
      <c r="S14" s="3">
        <f t="shared" si="2"/>
        <v>0.17915666780939321</v>
      </c>
      <c r="T14" s="3">
        <f t="shared" si="2"/>
        <v>0.17915666780939321</v>
      </c>
      <c r="U14" s="3">
        <f t="shared" si="2"/>
        <v>0.17915666780939321</v>
      </c>
      <c r="V14" s="3">
        <f t="shared" si="2"/>
        <v>0.17915666780939321</v>
      </c>
      <c r="W14" s="3">
        <f t="shared" si="2"/>
        <v>0.17915666780939321</v>
      </c>
      <c r="X14" s="3">
        <f t="shared" si="2"/>
        <v>0.17915666780939321</v>
      </c>
      <c r="Y14" s="3">
        <f t="shared" si="2"/>
        <v>0.17915666780939321</v>
      </c>
      <c r="Z14" s="3">
        <f t="shared" si="2"/>
        <v>0.17915666780939321</v>
      </c>
      <c r="AA14" s="3">
        <f t="shared" si="2"/>
        <v>0.17915666780939321</v>
      </c>
      <c r="AB14" s="9">
        <f>VLOOKUP($A14,Table2[[#All],[Country ]:[Checksumtotal non-res % ]],MATCH("share of offices",'_non-residential floorarea calc'!$A$3:$T$3,0),FALSE)</f>
        <v>0.17915666780939321</v>
      </c>
      <c r="AC14" s="3">
        <f t="shared" si="3"/>
        <v>0.17915666780939321</v>
      </c>
      <c r="AD14" s="3">
        <f t="shared" si="5"/>
        <v>0.17915666780939321</v>
      </c>
      <c r="AE14" s="3">
        <f t="shared" si="5"/>
        <v>0.17915666780939321</v>
      </c>
      <c r="AF14" s="3">
        <f t="shared" si="5"/>
        <v>0.17915666780939321</v>
      </c>
      <c r="AG14" s="3">
        <f t="shared" si="5"/>
        <v>0.17915666780939321</v>
      </c>
      <c r="AH14" s="3">
        <f t="shared" si="5"/>
        <v>0.17915666780939321</v>
      </c>
      <c r="AI14" s="3">
        <f t="shared" si="5"/>
        <v>0.17915666780939321</v>
      </c>
      <c r="AJ14" s="3">
        <f t="shared" si="5"/>
        <v>0.17915666780939321</v>
      </c>
      <c r="AK14" s="3">
        <f t="shared" si="5"/>
        <v>0.17915666780939321</v>
      </c>
      <c r="AL14" s="3">
        <f t="shared" si="5"/>
        <v>0.17915666780939321</v>
      </c>
      <c r="AM14" s="3">
        <f t="shared" si="5"/>
        <v>0.17915666780939321</v>
      </c>
      <c r="AN14" s="3">
        <f t="shared" si="5"/>
        <v>0.17915666780939321</v>
      </c>
      <c r="AO14" s="3">
        <f t="shared" si="5"/>
        <v>0.17915666780939321</v>
      </c>
      <c r="AP14" s="3">
        <f t="shared" si="5"/>
        <v>0.17915666780939321</v>
      </c>
      <c r="AQ14" s="3">
        <f t="shared" si="5"/>
        <v>0.17915666780939321</v>
      </c>
      <c r="AR14" s="3">
        <f t="shared" si="5"/>
        <v>0.17915666780939321</v>
      </c>
      <c r="AS14" s="3">
        <f t="shared" si="5"/>
        <v>0.17915666780939321</v>
      </c>
      <c r="AT14" s="3">
        <f t="shared" si="5"/>
        <v>0.17915666780939321</v>
      </c>
      <c r="AU14" s="3">
        <f t="shared" si="5"/>
        <v>0.17915666780939321</v>
      </c>
      <c r="AV14" s="3">
        <f t="shared" si="5"/>
        <v>0.17915666780939321</v>
      </c>
      <c r="AW14" s="3">
        <f t="shared" si="5"/>
        <v>0.17915666780939321</v>
      </c>
      <c r="AX14" s="3">
        <f t="shared" si="5"/>
        <v>0.17915666780939321</v>
      </c>
      <c r="AY14" s="3">
        <f t="shared" si="5"/>
        <v>0.17915666780939321</v>
      </c>
      <c r="AZ14" s="3">
        <f t="shared" si="5"/>
        <v>0.17915666780939321</v>
      </c>
      <c r="BA14" s="3">
        <f t="shared" si="5"/>
        <v>0.17915666780939321</v>
      </c>
      <c r="BB14" s="3">
        <f t="shared" si="5"/>
        <v>0.17915666780939321</v>
      </c>
      <c r="BC14" s="3">
        <f t="shared" si="5"/>
        <v>0.17915666780939321</v>
      </c>
      <c r="BD14" s="3">
        <f t="shared" si="5"/>
        <v>0.17915666780939321</v>
      </c>
      <c r="BE14" s="3">
        <f t="shared" si="5"/>
        <v>0.17915666780939321</v>
      </c>
      <c r="BF14" s="3">
        <f t="shared" si="5"/>
        <v>0.17915666780939321</v>
      </c>
      <c r="BG14" s="3">
        <f t="shared" si="5"/>
        <v>0.17915666780939321</v>
      </c>
      <c r="BH14" s="3">
        <f t="shared" si="5"/>
        <v>0.17915666780939321</v>
      </c>
      <c r="BI14" s="3">
        <f t="shared" si="5"/>
        <v>0.17915666780939321</v>
      </c>
      <c r="BJ14" s="3">
        <f t="shared" si="5"/>
        <v>0.17915666780939321</v>
      </c>
      <c r="BK14" s="3">
        <f t="shared" si="5"/>
        <v>0.17915666780939321</v>
      </c>
    </row>
    <row r="15" spans="1:63" x14ac:dyDescent="0.25">
      <c r="A15" s="2" t="s">
        <v>5</v>
      </c>
      <c r="B15" t="s">
        <v>3</v>
      </c>
      <c r="C15" s="3">
        <f t="shared" si="1"/>
        <v>0.15809940454490215</v>
      </c>
      <c r="D15" s="3">
        <f t="shared" si="1"/>
        <v>0.15809940454490215</v>
      </c>
      <c r="E15" s="3">
        <f t="shared" si="1"/>
        <v>0.15809940454490215</v>
      </c>
      <c r="F15" s="3">
        <f t="shared" si="1"/>
        <v>0.15809940454490215</v>
      </c>
      <c r="G15" s="3">
        <f t="shared" si="1"/>
        <v>0.15809940454490215</v>
      </c>
      <c r="H15" s="3">
        <f t="shared" si="1"/>
        <v>0.15809940454490215</v>
      </c>
      <c r="I15" s="3">
        <f t="shared" si="1"/>
        <v>0.15809940454490215</v>
      </c>
      <c r="J15" s="3">
        <f t="shared" si="1"/>
        <v>0.15809940454490215</v>
      </c>
      <c r="K15" s="3">
        <f t="shared" si="1"/>
        <v>0.15809940454490215</v>
      </c>
      <c r="L15" s="3">
        <f t="shared" si="1"/>
        <v>0.15809940454490215</v>
      </c>
      <c r="M15" s="3">
        <f t="shared" si="1"/>
        <v>0.15809940454490215</v>
      </c>
      <c r="N15" s="3">
        <f t="shared" si="1"/>
        <v>0.15809940454490215</v>
      </c>
      <c r="O15" s="3">
        <f t="shared" si="1"/>
        <v>0.15809940454490215</v>
      </c>
      <c r="P15" s="3">
        <f t="shared" si="1"/>
        <v>0.15809940454490215</v>
      </c>
      <c r="Q15" s="3">
        <f t="shared" si="1"/>
        <v>0.15809940454490215</v>
      </c>
      <c r="R15" s="3">
        <f t="shared" si="1"/>
        <v>0.15809940454490215</v>
      </c>
      <c r="S15" s="3">
        <f t="shared" si="2"/>
        <v>0.15809940454490215</v>
      </c>
      <c r="T15" s="3">
        <f t="shared" si="2"/>
        <v>0.15809940454490215</v>
      </c>
      <c r="U15" s="3">
        <f t="shared" si="2"/>
        <v>0.15809940454490215</v>
      </c>
      <c r="V15" s="3">
        <f t="shared" si="2"/>
        <v>0.15809940454490215</v>
      </c>
      <c r="W15" s="3">
        <f t="shared" si="2"/>
        <v>0.15809940454490215</v>
      </c>
      <c r="X15" s="3">
        <f t="shared" si="2"/>
        <v>0.15809940454490215</v>
      </c>
      <c r="Y15" s="3">
        <f t="shared" si="2"/>
        <v>0.15809940454490215</v>
      </c>
      <c r="Z15" s="3">
        <f t="shared" si="2"/>
        <v>0.15809940454490215</v>
      </c>
      <c r="AA15" s="3">
        <f t="shared" si="2"/>
        <v>0.15809940454490215</v>
      </c>
      <c r="AB15" s="9">
        <f>VLOOKUP($A15,Table2[[#All],[Country ]:[Checksumtotal non-res % ]],MATCH("share of offices",'_non-residential floorarea calc'!$A$3:$T$3,0),FALSE)</f>
        <v>0.15809940454490215</v>
      </c>
      <c r="AC15" s="3">
        <f t="shared" si="3"/>
        <v>0.15809940454490215</v>
      </c>
      <c r="AD15" s="3">
        <f t="shared" si="5"/>
        <v>0.15809940454490215</v>
      </c>
      <c r="AE15" s="3">
        <f t="shared" si="5"/>
        <v>0.15809940454490215</v>
      </c>
      <c r="AF15" s="3">
        <f t="shared" si="5"/>
        <v>0.15809940454490215</v>
      </c>
      <c r="AG15" s="3">
        <f t="shared" si="5"/>
        <v>0.15809940454490215</v>
      </c>
      <c r="AH15" s="3">
        <f t="shared" si="5"/>
        <v>0.15809940454490215</v>
      </c>
      <c r="AI15" s="3">
        <f t="shared" si="5"/>
        <v>0.15809940454490215</v>
      </c>
      <c r="AJ15" s="3">
        <f t="shared" si="5"/>
        <v>0.15809940454490215</v>
      </c>
      <c r="AK15" s="3">
        <f t="shared" si="5"/>
        <v>0.15809940454490215</v>
      </c>
      <c r="AL15" s="3">
        <f t="shared" si="5"/>
        <v>0.15809940454490215</v>
      </c>
      <c r="AM15" s="3">
        <f t="shared" si="5"/>
        <v>0.15809940454490215</v>
      </c>
      <c r="AN15" s="3">
        <f t="shared" si="5"/>
        <v>0.15809940454490215</v>
      </c>
      <c r="AO15" s="3">
        <f t="shared" si="5"/>
        <v>0.15809940454490215</v>
      </c>
      <c r="AP15" s="3">
        <f t="shared" si="5"/>
        <v>0.15809940454490215</v>
      </c>
      <c r="AQ15" s="3">
        <f t="shared" si="5"/>
        <v>0.15809940454490215</v>
      </c>
      <c r="AR15" s="3">
        <f t="shared" si="5"/>
        <v>0.15809940454490215</v>
      </c>
      <c r="AS15" s="3">
        <f t="shared" si="5"/>
        <v>0.15809940454490215</v>
      </c>
      <c r="AT15" s="3">
        <f t="shared" si="5"/>
        <v>0.15809940454490215</v>
      </c>
      <c r="AU15" s="3">
        <f t="shared" si="5"/>
        <v>0.15809940454490215</v>
      </c>
      <c r="AV15" s="3">
        <f t="shared" si="5"/>
        <v>0.15809940454490215</v>
      </c>
      <c r="AW15" s="3">
        <f t="shared" si="5"/>
        <v>0.15809940454490215</v>
      </c>
      <c r="AX15" s="3">
        <f t="shared" si="5"/>
        <v>0.15809940454490215</v>
      </c>
      <c r="AY15" s="3">
        <f t="shared" si="5"/>
        <v>0.15809940454490215</v>
      </c>
      <c r="AZ15" s="3">
        <f t="shared" si="5"/>
        <v>0.15809940454490215</v>
      </c>
      <c r="BA15" s="3">
        <f t="shared" si="5"/>
        <v>0.15809940454490215</v>
      </c>
      <c r="BB15" s="3">
        <f t="shared" si="5"/>
        <v>0.15809940454490215</v>
      </c>
      <c r="BC15" s="3">
        <f t="shared" si="5"/>
        <v>0.15809940454490215</v>
      </c>
      <c r="BD15" s="3">
        <f t="shared" si="5"/>
        <v>0.15809940454490215</v>
      </c>
      <c r="BE15" s="3">
        <f t="shared" si="5"/>
        <v>0.15809940454490215</v>
      </c>
      <c r="BF15" s="3">
        <f t="shared" si="5"/>
        <v>0.15809940454490215</v>
      </c>
      <c r="BG15" s="3">
        <f t="shared" si="5"/>
        <v>0.15809940454490215</v>
      </c>
      <c r="BH15" s="3">
        <f t="shared" si="5"/>
        <v>0.15809940454490215</v>
      </c>
      <c r="BI15" s="3">
        <f t="shared" si="5"/>
        <v>0.15809940454490215</v>
      </c>
      <c r="BJ15" s="3">
        <f t="shared" si="5"/>
        <v>0.15809940454490215</v>
      </c>
      <c r="BK15" s="3">
        <f t="shared" si="5"/>
        <v>0.15809940454490215</v>
      </c>
    </row>
    <row r="16" spans="1:63" x14ac:dyDescent="0.25">
      <c r="A16" s="2" t="s">
        <v>29</v>
      </c>
      <c r="B16" t="s">
        <v>3</v>
      </c>
      <c r="C16" s="3">
        <f t="shared" si="1"/>
        <v>0.25267778753292364</v>
      </c>
      <c r="D16" s="3">
        <f t="shared" si="1"/>
        <v>0.25267778753292364</v>
      </c>
      <c r="E16" s="3">
        <f t="shared" si="1"/>
        <v>0.25267778753292364</v>
      </c>
      <c r="F16" s="3">
        <f t="shared" si="1"/>
        <v>0.25267778753292364</v>
      </c>
      <c r="G16" s="3">
        <f t="shared" si="1"/>
        <v>0.25267778753292364</v>
      </c>
      <c r="H16" s="3">
        <f t="shared" si="1"/>
        <v>0.25267778753292364</v>
      </c>
      <c r="I16" s="3">
        <f t="shared" si="1"/>
        <v>0.25267778753292364</v>
      </c>
      <c r="J16" s="3">
        <f t="shared" si="1"/>
        <v>0.25267778753292364</v>
      </c>
      <c r="K16" s="3">
        <f t="shared" si="1"/>
        <v>0.25267778753292364</v>
      </c>
      <c r="L16" s="3">
        <f t="shared" si="1"/>
        <v>0.25267778753292364</v>
      </c>
      <c r="M16" s="3">
        <f t="shared" si="1"/>
        <v>0.25267778753292364</v>
      </c>
      <c r="N16" s="3">
        <f t="shared" si="1"/>
        <v>0.25267778753292364</v>
      </c>
      <c r="O16" s="3">
        <f t="shared" si="1"/>
        <v>0.25267778753292364</v>
      </c>
      <c r="P16" s="3">
        <f t="shared" si="1"/>
        <v>0.25267778753292364</v>
      </c>
      <c r="Q16" s="3">
        <f t="shared" si="1"/>
        <v>0.25267778753292364</v>
      </c>
      <c r="R16" s="3">
        <f t="shared" si="1"/>
        <v>0.25267778753292364</v>
      </c>
      <c r="S16" s="3">
        <f t="shared" si="2"/>
        <v>0.25267778753292364</v>
      </c>
      <c r="T16" s="3">
        <f t="shared" si="2"/>
        <v>0.25267778753292364</v>
      </c>
      <c r="U16" s="3">
        <f t="shared" si="2"/>
        <v>0.25267778753292364</v>
      </c>
      <c r="V16" s="3">
        <f t="shared" si="2"/>
        <v>0.25267778753292364</v>
      </c>
      <c r="W16" s="3">
        <f t="shared" si="2"/>
        <v>0.25267778753292364</v>
      </c>
      <c r="X16" s="3">
        <f t="shared" si="2"/>
        <v>0.25267778753292364</v>
      </c>
      <c r="Y16" s="3">
        <f t="shared" si="2"/>
        <v>0.25267778753292364</v>
      </c>
      <c r="Z16" s="3">
        <f t="shared" si="2"/>
        <v>0.25267778753292364</v>
      </c>
      <c r="AA16" s="3">
        <f t="shared" si="2"/>
        <v>0.25267778753292364</v>
      </c>
      <c r="AB16" s="9">
        <f>VLOOKUP($A16,Table2[[#All],[Country ]:[Checksumtotal non-res % ]],MATCH("share of offices",'_non-residential floorarea calc'!$A$3:$T$3,0),FALSE)</f>
        <v>0.25267778753292364</v>
      </c>
      <c r="AC16" s="3">
        <f t="shared" si="3"/>
        <v>0.25267778753292364</v>
      </c>
      <c r="AD16" s="3">
        <f t="shared" si="5"/>
        <v>0.25267778753292364</v>
      </c>
      <c r="AE16" s="3">
        <f t="shared" si="5"/>
        <v>0.25267778753292364</v>
      </c>
      <c r="AF16" s="3">
        <f t="shared" si="5"/>
        <v>0.25267778753292364</v>
      </c>
      <c r="AG16" s="3">
        <f t="shared" si="5"/>
        <v>0.25267778753292364</v>
      </c>
      <c r="AH16" s="3">
        <f t="shared" si="5"/>
        <v>0.25267778753292364</v>
      </c>
      <c r="AI16" s="3">
        <f t="shared" si="5"/>
        <v>0.25267778753292364</v>
      </c>
      <c r="AJ16" s="3">
        <f t="shared" si="5"/>
        <v>0.25267778753292364</v>
      </c>
      <c r="AK16" s="3">
        <f t="shared" si="5"/>
        <v>0.25267778753292364</v>
      </c>
      <c r="AL16" s="3">
        <f t="shared" si="5"/>
        <v>0.25267778753292364</v>
      </c>
      <c r="AM16" s="3">
        <f t="shared" si="5"/>
        <v>0.25267778753292364</v>
      </c>
      <c r="AN16" s="3">
        <f t="shared" si="5"/>
        <v>0.25267778753292364</v>
      </c>
      <c r="AO16" s="3">
        <f t="shared" si="5"/>
        <v>0.25267778753292364</v>
      </c>
      <c r="AP16" s="3">
        <f t="shared" si="5"/>
        <v>0.25267778753292364</v>
      </c>
      <c r="AQ16" s="3">
        <f t="shared" si="5"/>
        <v>0.25267778753292364</v>
      </c>
      <c r="AR16" s="3">
        <f t="shared" si="5"/>
        <v>0.25267778753292364</v>
      </c>
      <c r="AS16" s="3">
        <f t="shared" si="5"/>
        <v>0.25267778753292364</v>
      </c>
      <c r="AT16" s="3">
        <f t="shared" si="5"/>
        <v>0.25267778753292364</v>
      </c>
      <c r="AU16" s="3">
        <f t="shared" si="5"/>
        <v>0.25267778753292364</v>
      </c>
      <c r="AV16" s="3">
        <f t="shared" si="5"/>
        <v>0.25267778753292364</v>
      </c>
      <c r="AW16" s="3">
        <f t="shared" si="5"/>
        <v>0.25267778753292364</v>
      </c>
      <c r="AX16" s="3">
        <f t="shared" si="5"/>
        <v>0.25267778753292364</v>
      </c>
      <c r="AY16" s="3">
        <f t="shared" si="5"/>
        <v>0.25267778753292364</v>
      </c>
      <c r="AZ16" s="3">
        <f t="shared" si="5"/>
        <v>0.25267778753292364</v>
      </c>
      <c r="BA16" s="3">
        <f t="shared" si="5"/>
        <v>0.25267778753292364</v>
      </c>
      <c r="BB16" s="3">
        <f t="shared" si="5"/>
        <v>0.25267778753292364</v>
      </c>
      <c r="BC16" s="3">
        <f t="shared" si="5"/>
        <v>0.25267778753292364</v>
      </c>
      <c r="BD16" s="3">
        <f t="shared" si="5"/>
        <v>0.25267778753292364</v>
      </c>
      <c r="BE16" s="3">
        <f t="shared" si="5"/>
        <v>0.25267778753292364</v>
      </c>
      <c r="BF16" s="3">
        <f t="shared" si="5"/>
        <v>0.25267778753292364</v>
      </c>
      <c r="BG16" s="3">
        <f t="shared" si="5"/>
        <v>0.25267778753292364</v>
      </c>
      <c r="BH16" s="3">
        <f t="shared" si="5"/>
        <v>0.25267778753292364</v>
      </c>
      <c r="BI16" s="3">
        <f t="shared" si="5"/>
        <v>0.25267778753292364</v>
      </c>
      <c r="BJ16" s="3">
        <f t="shared" si="5"/>
        <v>0.25267778753292364</v>
      </c>
      <c r="BK16" s="3">
        <f t="shared" si="5"/>
        <v>0.25267778753292364</v>
      </c>
    </row>
    <row r="17" spans="1:63" x14ac:dyDescent="0.25">
      <c r="A17" s="2" t="s">
        <v>25</v>
      </c>
      <c r="B17" t="s">
        <v>3</v>
      </c>
      <c r="C17" s="3">
        <f t="shared" si="1"/>
        <v>0.29624947324062367</v>
      </c>
      <c r="D17" s="3">
        <f t="shared" si="1"/>
        <v>0.29624947324062367</v>
      </c>
      <c r="E17" s="3">
        <f t="shared" si="1"/>
        <v>0.29624947324062367</v>
      </c>
      <c r="F17" s="3">
        <f t="shared" si="1"/>
        <v>0.29624947324062367</v>
      </c>
      <c r="G17" s="3">
        <f t="shared" si="1"/>
        <v>0.29624947324062367</v>
      </c>
      <c r="H17" s="3">
        <f t="shared" si="1"/>
        <v>0.29624947324062367</v>
      </c>
      <c r="I17" s="3">
        <f t="shared" si="1"/>
        <v>0.29624947324062367</v>
      </c>
      <c r="J17" s="3">
        <f t="shared" si="1"/>
        <v>0.29624947324062367</v>
      </c>
      <c r="K17" s="3">
        <f t="shared" si="1"/>
        <v>0.29624947324062367</v>
      </c>
      <c r="L17" s="3">
        <f t="shared" si="1"/>
        <v>0.29624947324062367</v>
      </c>
      <c r="M17" s="3">
        <f t="shared" si="1"/>
        <v>0.29624947324062367</v>
      </c>
      <c r="N17" s="3">
        <f t="shared" si="1"/>
        <v>0.29624947324062367</v>
      </c>
      <c r="O17" s="3">
        <f t="shared" si="1"/>
        <v>0.29624947324062367</v>
      </c>
      <c r="P17" s="3">
        <f t="shared" si="1"/>
        <v>0.29624947324062367</v>
      </c>
      <c r="Q17" s="3">
        <f t="shared" si="1"/>
        <v>0.29624947324062367</v>
      </c>
      <c r="R17" s="3">
        <f t="shared" ref="R17:AA30" si="6">$AB17</f>
        <v>0.29624947324062367</v>
      </c>
      <c r="S17" s="3">
        <f t="shared" si="2"/>
        <v>0.29624947324062367</v>
      </c>
      <c r="T17" s="3">
        <f t="shared" si="2"/>
        <v>0.29624947324062367</v>
      </c>
      <c r="U17" s="3">
        <f t="shared" si="2"/>
        <v>0.29624947324062367</v>
      </c>
      <c r="V17" s="3">
        <f t="shared" si="2"/>
        <v>0.29624947324062367</v>
      </c>
      <c r="W17" s="3">
        <f t="shared" si="2"/>
        <v>0.29624947324062367</v>
      </c>
      <c r="X17" s="3">
        <f t="shared" si="2"/>
        <v>0.29624947324062367</v>
      </c>
      <c r="Y17" s="3">
        <f t="shared" si="2"/>
        <v>0.29624947324062367</v>
      </c>
      <c r="Z17" s="3">
        <f t="shared" si="2"/>
        <v>0.29624947324062367</v>
      </c>
      <c r="AA17" s="3">
        <f t="shared" si="2"/>
        <v>0.29624947324062367</v>
      </c>
      <c r="AB17" s="9">
        <f>VLOOKUP($A17,Table2[[#All],[Country ]:[Checksumtotal non-res % ]],MATCH("share of offices",'_non-residential floorarea calc'!$A$3:$T$3,0),FALSE)</f>
        <v>0.29624947324062367</v>
      </c>
      <c r="AC17" s="3">
        <f t="shared" si="3"/>
        <v>0.29624947324062367</v>
      </c>
      <c r="AD17" s="3">
        <f t="shared" si="5"/>
        <v>0.29624947324062367</v>
      </c>
      <c r="AE17" s="3">
        <f t="shared" si="5"/>
        <v>0.29624947324062367</v>
      </c>
      <c r="AF17" s="3">
        <f t="shared" si="5"/>
        <v>0.29624947324062367</v>
      </c>
      <c r="AG17" s="3">
        <f t="shared" si="5"/>
        <v>0.29624947324062367</v>
      </c>
      <c r="AH17" s="3">
        <f t="shared" si="5"/>
        <v>0.29624947324062367</v>
      </c>
      <c r="AI17" s="3">
        <f t="shared" si="5"/>
        <v>0.29624947324062367</v>
      </c>
      <c r="AJ17" s="3">
        <f t="shared" si="5"/>
        <v>0.29624947324062367</v>
      </c>
      <c r="AK17" s="3">
        <f t="shared" si="5"/>
        <v>0.29624947324062367</v>
      </c>
      <c r="AL17" s="3">
        <f t="shared" si="5"/>
        <v>0.29624947324062367</v>
      </c>
      <c r="AM17" s="3">
        <f t="shared" si="5"/>
        <v>0.29624947324062367</v>
      </c>
      <c r="AN17" s="3">
        <f t="shared" si="5"/>
        <v>0.29624947324062367</v>
      </c>
      <c r="AO17" s="3">
        <f t="shared" si="5"/>
        <v>0.29624947324062367</v>
      </c>
      <c r="AP17" s="3">
        <f t="shared" si="5"/>
        <v>0.29624947324062367</v>
      </c>
      <c r="AQ17" s="3">
        <f t="shared" si="5"/>
        <v>0.29624947324062367</v>
      </c>
      <c r="AR17" s="3">
        <f t="shared" si="5"/>
        <v>0.29624947324062367</v>
      </c>
      <c r="AS17" s="3">
        <f t="shared" ref="AD17:BK24" si="7">$AB17</f>
        <v>0.29624947324062367</v>
      </c>
      <c r="AT17" s="3">
        <f t="shared" si="7"/>
        <v>0.29624947324062367</v>
      </c>
      <c r="AU17" s="3">
        <f t="shared" si="7"/>
        <v>0.29624947324062367</v>
      </c>
      <c r="AV17" s="3">
        <f t="shared" si="7"/>
        <v>0.29624947324062367</v>
      </c>
      <c r="AW17" s="3">
        <f t="shared" si="7"/>
        <v>0.29624947324062367</v>
      </c>
      <c r="AX17" s="3">
        <f t="shared" si="7"/>
        <v>0.29624947324062367</v>
      </c>
      <c r="AY17" s="3">
        <f t="shared" si="7"/>
        <v>0.29624947324062367</v>
      </c>
      <c r="AZ17" s="3">
        <f t="shared" si="7"/>
        <v>0.29624947324062367</v>
      </c>
      <c r="BA17" s="3">
        <f t="shared" si="7"/>
        <v>0.29624947324062367</v>
      </c>
      <c r="BB17" s="3">
        <f t="shared" si="7"/>
        <v>0.29624947324062367</v>
      </c>
      <c r="BC17" s="3">
        <f t="shared" si="7"/>
        <v>0.29624947324062367</v>
      </c>
      <c r="BD17" s="3">
        <f t="shared" si="7"/>
        <v>0.29624947324062367</v>
      </c>
      <c r="BE17" s="3">
        <f t="shared" si="7"/>
        <v>0.29624947324062367</v>
      </c>
      <c r="BF17" s="3">
        <f t="shared" si="7"/>
        <v>0.29624947324062367</v>
      </c>
      <c r="BG17" s="3">
        <f t="shared" si="7"/>
        <v>0.29624947324062367</v>
      </c>
      <c r="BH17" s="3">
        <f t="shared" si="7"/>
        <v>0.29624947324062367</v>
      </c>
      <c r="BI17" s="3">
        <f t="shared" si="7"/>
        <v>0.29624947324062367</v>
      </c>
      <c r="BJ17" s="3">
        <f t="shared" si="7"/>
        <v>0.29624947324062367</v>
      </c>
      <c r="BK17" s="3">
        <f t="shared" si="7"/>
        <v>0.29624947324062367</v>
      </c>
    </row>
    <row r="18" spans="1:63" x14ac:dyDescent="0.25">
      <c r="A18" s="2" t="s">
        <v>22</v>
      </c>
      <c r="B18" t="s">
        <v>3</v>
      </c>
      <c r="C18" s="3">
        <f t="shared" ref="C18:Q30" si="8">$AB18</f>
        <v>0.23964554035831248</v>
      </c>
      <c r="D18" s="3">
        <f t="shared" si="8"/>
        <v>0.23964554035831248</v>
      </c>
      <c r="E18" s="3">
        <f t="shared" si="8"/>
        <v>0.23964554035831248</v>
      </c>
      <c r="F18" s="3">
        <f t="shared" si="8"/>
        <v>0.23964554035831248</v>
      </c>
      <c r="G18" s="3">
        <f t="shared" si="8"/>
        <v>0.23964554035831248</v>
      </c>
      <c r="H18" s="3">
        <f t="shared" si="8"/>
        <v>0.23964554035831248</v>
      </c>
      <c r="I18" s="3">
        <f t="shared" si="8"/>
        <v>0.23964554035831248</v>
      </c>
      <c r="J18" s="3">
        <f t="shared" si="8"/>
        <v>0.23964554035831248</v>
      </c>
      <c r="K18" s="3">
        <f t="shared" si="8"/>
        <v>0.23964554035831248</v>
      </c>
      <c r="L18" s="3">
        <f t="shared" si="8"/>
        <v>0.23964554035831248</v>
      </c>
      <c r="M18" s="3">
        <f t="shared" si="8"/>
        <v>0.23964554035831248</v>
      </c>
      <c r="N18" s="3">
        <f t="shared" si="8"/>
        <v>0.23964554035831248</v>
      </c>
      <c r="O18" s="3">
        <f t="shared" si="8"/>
        <v>0.23964554035831248</v>
      </c>
      <c r="P18" s="3">
        <f t="shared" si="8"/>
        <v>0.23964554035831248</v>
      </c>
      <c r="Q18" s="3">
        <f t="shared" si="8"/>
        <v>0.23964554035831248</v>
      </c>
      <c r="R18" s="3">
        <f t="shared" si="6"/>
        <v>0.23964554035831248</v>
      </c>
      <c r="S18" s="3">
        <f t="shared" si="6"/>
        <v>0.23964554035831248</v>
      </c>
      <c r="T18" s="3">
        <f t="shared" si="6"/>
        <v>0.23964554035831248</v>
      </c>
      <c r="U18" s="3">
        <f t="shared" si="6"/>
        <v>0.23964554035831248</v>
      </c>
      <c r="V18" s="3">
        <f t="shared" si="6"/>
        <v>0.23964554035831248</v>
      </c>
      <c r="W18" s="3">
        <f t="shared" si="6"/>
        <v>0.23964554035831248</v>
      </c>
      <c r="X18" s="3">
        <f t="shared" si="6"/>
        <v>0.23964554035831248</v>
      </c>
      <c r="Y18" s="3">
        <f t="shared" si="6"/>
        <v>0.23964554035831248</v>
      </c>
      <c r="Z18" s="3">
        <f t="shared" si="6"/>
        <v>0.23964554035831248</v>
      </c>
      <c r="AA18" s="3">
        <f t="shared" si="6"/>
        <v>0.23964554035831248</v>
      </c>
      <c r="AB18" s="9">
        <f>VLOOKUP($A18,Table2[[#All],[Country ]:[Checksumtotal non-res % ]],MATCH("share of offices",'_non-residential floorarea calc'!$A$3:$T$3,0),FALSE)</f>
        <v>0.23964554035831248</v>
      </c>
      <c r="AC18" s="3">
        <f t="shared" si="3"/>
        <v>0.23964554035831248</v>
      </c>
      <c r="AD18" s="3">
        <f t="shared" si="7"/>
        <v>0.23964554035831248</v>
      </c>
      <c r="AE18" s="3">
        <f t="shared" si="7"/>
        <v>0.23964554035831248</v>
      </c>
      <c r="AF18" s="3">
        <f t="shared" si="7"/>
        <v>0.23964554035831248</v>
      </c>
      <c r="AG18" s="3">
        <f t="shared" si="7"/>
        <v>0.23964554035831248</v>
      </c>
      <c r="AH18" s="3">
        <f t="shared" si="7"/>
        <v>0.23964554035831248</v>
      </c>
      <c r="AI18" s="3">
        <f t="shared" si="7"/>
        <v>0.23964554035831248</v>
      </c>
      <c r="AJ18" s="3">
        <f t="shared" si="7"/>
        <v>0.23964554035831248</v>
      </c>
      <c r="AK18" s="3">
        <f t="shared" si="7"/>
        <v>0.23964554035831248</v>
      </c>
      <c r="AL18" s="3">
        <f t="shared" si="7"/>
        <v>0.23964554035831248</v>
      </c>
      <c r="AM18" s="3">
        <f t="shared" si="7"/>
        <v>0.23964554035831248</v>
      </c>
      <c r="AN18" s="3">
        <f t="shared" si="7"/>
        <v>0.23964554035831248</v>
      </c>
      <c r="AO18" s="3">
        <f t="shared" si="7"/>
        <v>0.23964554035831248</v>
      </c>
      <c r="AP18" s="3">
        <f t="shared" si="7"/>
        <v>0.23964554035831248</v>
      </c>
      <c r="AQ18" s="3">
        <f t="shared" si="7"/>
        <v>0.23964554035831248</v>
      </c>
      <c r="AR18" s="3">
        <f t="shared" si="7"/>
        <v>0.23964554035831248</v>
      </c>
      <c r="AS18" s="3">
        <f t="shared" si="7"/>
        <v>0.23964554035831248</v>
      </c>
      <c r="AT18" s="3">
        <f t="shared" si="7"/>
        <v>0.23964554035831248</v>
      </c>
      <c r="AU18" s="3">
        <f t="shared" si="7"/>
        <v>0.23964554035831248</v>
      </c>
      <c r="AV18" s="3">
        <f t="shared" si="7"/>
        <v>0.23964554035831248</v>
      </c>
      <c r="AW18" s="3">
        <f t="shared" si="7"/>
        <v>0.23964554035831248</v>
      </c>
      <c r="AX18" s="3">
        <f t="shared" si="7"/>
        <v>0.23964554035831248</v>
      </c>
      <c r="AY18" s="3">
        <f t="shared" si="7"/>
        <v>0.23964554035831248</v>
      </c>
      <c r="AZ18" s="3">
        <f t="shared" si="7"/>
        <v>0.23964554035831248</v>
      </c>
      <c r="BA18" s="3">
        <f t="shared" si="7"/>
        <v>0.23964554035831248</v>
      </c>
      <c r="BB18" s="3">
        <f t="shared" si="7"/>
        <v>0.23964554035831248</v>
      </c>
      <c r="BC18" s="3">
        <f t="shared" si="7"/>
        <v>0.23964554035831248</v>
      </c>
      <c r="BD18" s="3">
        <f t="shared" si="7"/>
        <v>0.23964554035831248</v>
      </c>
      <c r="BE18" s="3">
        <f t="shared" si="7"/>
        <v>0.23964554035831248</v>
      </c>
      <c r="BF18" s="3">
        <f t="shared" si="7"/>
        <v>0.23964554035831248</v>
      </c>
      <c r="BG18" s="3">
        <f t="shared" si="7"/>
        <v>0.23964554035831248</v>
      </c>
      <c r="BH18" s="3">
        <f t="shared" si="7"/>
        <v>0.23964554035831248</v>
      </c>
      <c r="BI18" s="3">
        <f t="shared" si="7"/>
        <v>0.23964554035831248</v>
      </c>
      <c r="BJ18" s="3">
        <f t="shared" si="7"/>
        <v>0.23964554035831248</v>
      </c>
      <c r="BK18" s="3">
        <f t="shared" si="7"/>
        <v>0.23964554035831248</v>
      </c>
    </row>
    <row r="19" spans="1:63" x14ac:dyDescent="0.25">
      <c r="A19" s="2" t="s">
        <v>7</v>
      </c>
      <c r="B19" t="s">
        <v>3</v>
      </c>
      <c r="C19" s="3">
        <f t="shared" si="8"/>
        <v>0.1080701754385965</v>
      </c>
      <c r="D19" s="3">
        <f t="shared" si="8"/>
        <v>0.1080701754385965</v>
      </c>
      <c r="E19" s="3">
        <f t="shared" si="8"/>
        <v>0.1080701754385965</v>
      </c>
      <c r="F19" s="3">
        <f t="shared" si="8"/>
        <v>0.1080701754385965</v>
      </c>
      <c r="G19" s="3">
        <f t="shared" si="8"/>
        <v>0.1080701754385965</v>
      </c>
      <c r="H19" s="3">
        <f t="shared" si="8"/>
        <v>0.1080701754385965</v>
      </c>
      <c r="I19" s="3">
        <f t="shared" si="8"/>
        <v>0.1080701754385965</v>
      </c>
      <c r="J19" s="3">
        <f t="shared" si="8"/>
        <v>0.1080701754385965</v>
      </c>
      <c r="K19" s="3">
        <f t="shared" si="8"/>
        <v>0.1080701754385965</v>
      </c>
      <c r="L19" s="3">
        <f t="shared" si="8"/>
        <v>0.1080701754385965</v>
      </c>
      <c r="M19" s="3">
        <f t="shared" si="8"/>
        <v>0.1080701754385965</v>
      </c>
      <c r="N19" s="3">
        <f t="shared" si="8"/>
        <v>0.1080701754385965</v>
      </c>
      <c r="O19" s="3">
        <f t="shared" si="8"/>
        <v>0.1080701754385965</v>
      </c>
      <c r="P19" s="3">
        <f t="shared" si="8"/>
        <v>0.1080701754385965</v>
      </c>
      <c r="Q19" s="3">
        <f t="shared" si="8"/>
        <v>0.1080701754385965</v>
      </c>
      <c r="R19" s="3">
        <f t="shared" si="6"/>
        <v>0.1080701754385965</v>
      </c>
      <c r="S19" s="3">
        <f t="shared" si="6"/>
        <v>0.1080701754385965</v>
      </c>
      <c r="T19" s="3">
        <f t="shared" si="6"/>
        <v>0.1080701754385965</v>
      </c>
      <c r="U19" s="3">
        <f t="shared" si="6"/>
        <v>0.1080701754385965</v>
      </c>
      <c r="V19" s="3">
        <f t="shared" si="6"/>
        <v>0.1080701754385965</v>
      </c>
      <c r="W19" s="3">
        <f t="shared" si="6"/>
        <v>0.1080701754385965</v>
      </c>
      <c r="X19" s="3">
        <f t="shared" si="6"/>
        <v>0.1080701754385965</v>
      </c>
      <c r="Y19" s="3">
        <f t="shared" si="6"/>
        <v>0.1080701754385965</v>
      </c>
      <c r="Z19" s="3">
        <f t="shared" si="6"/>
        <v>0.1080701754385965</v>
      </c>
      <c r="AA19" s="3">
        <f t="shared" si="6"/>
        <v>0.1080701754385965</v>
      </c>
      <c r="AB19" s="9">
        <f>VLOOKUP($A19,Table2[[#All],[Country ]:[Checksumtotal non-res % ]],MATCH("share of offices",'_non-residential floorarea calc'!$A$3:$T$3,0),FALSE)</f>
        <v>0.1080701754385965</v>
      </c>
      <c r="AC19" s="3">
        <f t="shared" si="3"/>
        <v>0.1080701754385965</v>
      </c>
      <c r="AD19" s="3">
        <f t="shared" si="7"/>
        <v>0.1080701754385965</v>
      </c>
      <c r="AE19" s="3">
        <f t="shared" si="7"/>
        <v>0.1080701754385965</v>
      </c>
      <c r="AF19" s="3">
        <f t="shared" si="7"/>
        <v>0.1080701754385965</v>
      </c>
      <c r="AG19" s="3">
        <f t="shared" si="7"/>
        <v>0.1080701754385965</v>
      </c>
      <c r="AH19" s="3">
        <f t="shared" si="7"/>
        <v>0.1080701754385965</v>
      </c>
      <c r="AI19" s="3">
        <f t="shared" si="7"/>
        <v>0.1080701754385965</v>
      </c>
      <c r="AJ19" s="3">
        <f t="shared" si="7"/>
        <v>0.1080701754385965</v>
      </c>
      <c r="AK19" s="3">
        <f t="shared" si="7"/>
        <v>0.1080701754385965</v>
      </c>
      <c r="AL19" s="3">
        <f t="shared" si="7"/>
        <v>0.1080701754385965</v>
      </c>
      <c r="AM19" s="3">
        <f t="shared" si="7"/>
        <v>0.1080701754385965</v>
      </c>
      <c r="AN19" s="3">
        <f t="shared" si="7"/>
        <v>0.1080701754385965</v>
      </c>
      <c r="AO19" s="3">
        <f t="shared" si="7"/>
        <v>0.1080701754385965</v>
      </c>
      <c r="AP19" s="3">
        <f t="shared" si="7"/>
        <v>0.1080701754385965</v>
      </c>
      <c r="AQ19" s="3">
        <f t="shared" si="7"/>
        <v>0.1080701754385965</v>
      </c>
      <c r="AR19" s="3">
        <f t="shared" si="7"/>
        <v>0.1080701754385965</v>
      </c>
      <c r="AS19" s="3">
        <f t="shared" si="7"/>
        <v>0.1080701754385965</v>
      </c>
      <c r="AT19" s="3">
        <f t="shared" si="7"/>
        <v>0.1080701754385965</v>
      </c>
      <c r="AU19" s="3">
        <f t="shared" si="7"/>
        <v>0.1080701754385965</v>
      </c>
      <c r="AV19" s="3">
        <f t="shared" si="7"/>
        <v>0.1080701754385965</v>
      </c>
      <c r="AW19" s="3">
        <f t="shared" si="7"/>
        <v>0.1080701754385965</v>
      </c>
      <c r="AX19" s="3">
        <f t="shared" si="7"/>
        <v>0.1080701754385965</v>
      </c>
      <c r="AY19" s="3">
        <f t="shared" si="7"/>
        <v>0.1080701754385965</v>
      </c>
      <c r="AZ19" s="3">
        <f t="shared" si="7"/>
        <v>0.1080701754385965</v>
      </c>
      <c r="BA19" s="3">
        <f t="shared" si="7"/>
        <v>0.1080701754385965</v>
      </c>
      <c r="BB19" s="3">
        <f t="shared" si="7"/>
        <v>0.1080701754385965</v>
      </c>
      <c r="BC19" s="3">
        <f t="shared" si="7"/>
        <v>0.1080701754385965</v>
      </c>
      <c r="BD19" s="3">
        <f t="shared" si="7"/>
        <v>0.1080701754385965</v>
      </c>
      <c r="BE19" s="3">
        <f t="shared" si="7"/>
        <v>0.1080701754385965</v>
      </c>
      <c r="BF19" s="3">
        <f t="shared" si="7"/>
        <v>0.1080701754385965</v>
      </c>
      <c r="BG19" s="3">
        <f t="shared" si="7"/>
        <v>0.1080701754385965</v>
      </c>
      <c r="BH19" s="3">
        <f t="shared" si="7"/>
        <v>0.1080701754385965</v>
      </c>
      <c r="BI19" s="3">
        <f t="shared" si="7"/>
        <v>0.1080701754385965</v>
      </c>
      <c r="BJ19" s="3">
        <f t="shared" si="7"/>
        <v>0.1080701754385965</v>
      </c>
      <c r="BK19" s="3">
        <f t="shared" si="7"/>
        <v>0.1080701754385965</v>
      </c>
    </row>
    <row r="20" spans="1:63" x14ac:dyDescent="0.25">
      <c r="A20" s="2" t="s">
        <v>26</v>
      </c>
      <c r="B20" t="s">
        <v>3</v>
      </c>
      <c r="C20" s="3">
        <f t="shared" si="8"/>
        <v>0.2095238095238095</v>
      </c>
      <c r="D20" s="3">
        <f t="shared" si="8"/>
        <v>0.2095238095238095</v>
      </c>
      <c r="E20" s="3">
        <f t="shared" si="8"/>
        <v>0.2095238095238095</v>
      </c>
      <c r="F20" s="3">
        <f t="shared" si="8"/>
        <v>0.2095238095238095</v>
      </c>
      <c r="G20" s="3">
        <f t="shared" si="8"/>
        <v>0.2095238095238095</v>
      </c>
      <c r="H20" s="3">
        <f t="shared" si="8"/>
        <v>0.2095238095238095</v>
      </c>
      <c r="I20" s="3">
        <f t="shared" si="8"/>
        <v>0.2095238095238095</v>
      </c>
      <c r="J20" s="3">
        <f t="shared" si="8"/>
        <v>0.2095238095238095</v>
      </c>
      <c r="K20" s="3">
        <f t="shared" si="8"/>
        <v>0.2095238095238095</v>
      </c>
      <c r="L20" s="3">
        <f t="shared" si="8"/>
        <v>0.2095238095238095</v>
      </c>
      <c r="M20" s="3">
        <f t="shared" si="8"/>
        <v>0.2095238095238095</v>
      </c>
      <c r="N20" s="3">
        <f t="shared" si="8"/>
        <v>0.2095238095238095</v>
      </c>
      <c r="O20" s="3">
        <f t="shared" si="8"/>
        <v>0.2095238095238095</v>
      </c>
      <c r="P20" s="3">
        <f t="shared" si="8"/>
        <v>0.2095238095238095</v>
      </c>
      <c r="Q20" s="3">
        <f t="shared" si="8"/>
        <v>0.2095238095238095</v>
      </c>
      <c r="R20" s="3">
        <f t="shared" si="6"/>
        <v>0.2095238095238095</v>
      </c>
      <c r="S20" s="3">
        <f t="shared" si="6"/>
        <v>0.2095238095238095</v>
      </c>
      <c r="T20" s="3">
        <f t="shared" si="6"/>
        <v>0.2095238095238095</v>
      </c>
      <c r="U20" s="3">
        <f t="shared" si="6"/>
        <v>0.2095238095238095</v>
      </c>
      <c r="V20" s="3">
        <f t="shared" si="6"/>
        <v>0.2095238095238095</v>
      </c>
      <c r="W20" s="3">
        <f t="shared" si="6"/>
        <v>0.2095238095238095</v>
      </c>
      <c r="X20" s="3">
        <f t="shared" si="6"/>
        <v>0.2095238095238095</v>
      </c>
      <c r="Y20" s="3">
        <f t="shared" si="6"/>
        <v>0.2095238095238095</v>
      </c>
      <c r="Z20" s="3">
        <f t="shared" si="6"/>
        <v>0.2095238095238095</v>
      </c>
      <c r="AA20" s="3">
        <f t="shared" si="6"/>
        <v>0.2095238095238095</v>
      </c>
      <c r="AB20" s="9">
        <f>VLOOKUP($A20,Table2[[#All],[Country ]:[Checksumtotal non-res % ]],MATCH("share of offices",'_non-residential floorarea calc'!$A$3:$T$3,0),FALSE)</f>
        <v>0.2095238095238095</v>
      </c>
      <c r="AC20" s="3">
        <f t="shared" si="3"/>
        <v>0.2095238095238095</v>
      </c>
      <c r="AD20" s="3">
        <f t="shared" si="7"/>
        <v>0.2095238095238095</v>
      </c>
      <c r="AE20" s="3">
        <f t="shared" si="7"/>
        <v>0.2095238095238095</v>
      </c>
      <c r="AF20" s="3">
        <f t="shared" si="7"/>
        <v>0.2095238095238095</v>
      </c>
      <c r="AG20" s="3">
        <f t="shared" si="7"/>
        <v>0.2095238095238095</v>
      </c>
      <c r="AH20" s="3">
        <f t="shared" si="7"/>
        <v>0.2095238095238095</v>
      </c>
      <c r="AI20" s="3">
        <f t="shared" si="7"/>
        <v>0.2095238095238095</v>
      </c>
      <c r="AJ20" s="3">
        <f t="shared" si="7"/>
        <v>0.2095238095238095</v>
      </c>
      <c r="AK20" s="3">
        <f t="shared" si="7"/>
        <v>0.2095238095238095</v>
      </c>
      <c r="AL20" s="3">
        <f t="shared" si="7"/>
        <v>0.2095238095238095</v>
      </c>
      <c r="AM20" s="3">
        <f t="shared" si="7"/>
        <v>0.2095238095238095</v>
      </c>
      <c r="AN20" s="3">
        <f t="shared" si="7"/>
        <v>0.2095238095238095</v>
      </c>
      <c r="AO20" s="3">
        <f t="shared" si="7"/>
        <v>0.2095238095238095</v>
      </c>
      <c r="AP20" s="3">
        <f t="shared" si="7"/>
        <v>0.2095238095238095</v>
      </c>
      <c r="AQ20" s="3">
        <f t="shared" si="7"/>
        <v>0.2095238095238095</v>
      </c>
      <c r="AR20" s="3">
        <f t="shared" si="7"/>
        <v>0.2095238095238095</v>
      </c>
      <c r="AS20" s="3">
        <f t="shared" si="7"/>
        <v>0.2095238095238095</v>
      </c>
      <c r="AT20" s="3">
        <f t="shared" si="7"/>
        <v>0.2095238095238095</v>
      </c>
      <c r="AU20" s="3">
        <f t="shared" si="7"/>
        <v>0.2095238095238095</v>
      </c>
      <c r="AV20" s="3">
        <f t="shared" si="7"/>
        <v>0.2095238095238095</v>
      </c>
      <c r="AW20" s="3">
        <f t="shared" si="7"/>
        <v>0.2095238095238095</v>
      </c>
      <c r="AX20" s="3">
        <f t="shared" si="7"/>
        <v>0.2095238095238095</v>
      </c>
      <c r="AY20" s="3">
        <f t="shared" si="7"/>
        <v>0.2095238095238095</v>
      </c>
      <c r="AZ20" s="3">
        <f t="shared" si="7"/>
        <v>0.2095238095238095</v>
      </c>
      <c r="BA20" s="3">
        <f t="shared" si="7"/>
        <v>0.2095238095238095</v>
      </c>
      <c r="BB20" s="3">
        <f t="shared" si="7"/>
        <v>0.2095238095238095</v>
      </c>
      <c r="BC20" s="3">
        <f t="shared" si="7"/>
        <v>0.2095238095238095</v>
      </c>
      <c r="BD20" s="3">
        <f t="shared" si="7"/>
        <v>0.2095238095238095</v>
      </c>
      <c r="BE20" s="3">
        <f t="shared" si="7"/>
        <v>0.2095238095238095</v>
      </c>
      <c r="BF20" s="3">
        <f t="shared" si="7"/>
        <v>0.2095238095238095</v>
      </c>
      <c r="BG20" s="3">
        <f t="shared" si="7"/>
        <v>0.2095238095238095</v>
      </c>
      <c r="BH20" s="3">
        <f t="shared" si="7"/>
        <v>0.2095238095238095</v>
      </c>
      <c r="BI20" s="3">
        <f t="shared" si="7"/>
        <v>0.2095238095238095</v>
      </c>
      <c r="BJ20" s="3">
        <f t="shared" si="7"/>
        <v>0.2095238095238095</v>
      </c>
      <c r="BK20" s="3">
        <f t="shared" si="7"/>
        <v>0.2095238095238095</v>
      </c>
    </row>
    <row r="21" spans="1:63" x14ac:dyDescent="0.25">
      <c r="A21" s="2" t="s">
        <v>6</v>
      </c>
      <c r="B21" t="s">
        <v>3</v>
      </c>
      <c r="C21" s="3">
        <f t="shared" si="8"/>
        <v>6.6252776462877333E-2</v>
      </c>
      <c r="D21" s="3">
        <f t="shared" si="8"/>
        <v>6.6252776462877333E-2</v>
      </c>
      <c r="E21" s="3">
        <f t="shared" si="8"/>
        <v>6.6252776462877333E-2</v>
      </c>
      <c r="F21" s="3">
        <f t="shared" si="8"/>
        <v>6.6252776462877333E-2</v>
      </c>
      <c r="G21" s="3">
        <f t="shared" si="8"/>
        <v>6.6252776462877333E-2</v>
      </c>
      <c r="H21" s="3">
        <f t="shared" si="8"/>
        <v>6.6252776462877333E-2</v>
      </c>
      <c r="I21" s="3">
        <f t="shared" si="8"/>
        <v>6.6252776462877333E-2</v>
      </c>
      <c r="J21" s="3">
        <f t="shared" si="8"/>
        <v>6.6252776462877333E-2</v>
      </c>
      <c r="K21" s="3">
        <f t="shared" si="8"/>
        <v>6.6252776462877333E-2</v>
      </c>
      <c r="L21" s="3">
        <f t="shared" si="8"/>
        <v>6.6252776462877333E-2</v>
      </c>
      <c r="M21" s="3">
        <f t="shared" si="8"/>
        <v>6.6252776462877333E-2</v>
      </c>
      <c r="N21" s="3">
        <f t="shared" si="8"/>
        <v>6.6252776462877333E-2</v>
      </c>
      <c r="O21" s="3">
        <f t="shared" si="8"/>
        <v>6.6252776462877333E-2</v>
      </c>
      <c r="P21" s="3">
        <f t="shared" si="8"/>
        <v>6.6252776462877333E-2</v>
      </c>
      <c r="Q21" s="3">
        <f t="shared" si="8"/>
        <v>6.6252776462877333E-2</v>
      </c>
      <c r="R21" s="3">
        <f t="shared" si="6"/>
        <v>6.6252776462877333E-2</v>
      </c>
      <c r="S21" s="3">
        <f t="shared" si="6"/>
        <v>6.6252776462877333E-2</v>
      </c>
      <c r="T21" s="3">
        <f t="shared" si="6"/>
        <v>6.6252776462877333E-2</v>
      </c>
      <c r="U21" s="3">
        <f t="shared" si="6"/>
        <v>6.6252776462877333E-2</v>
      </c>
      <c r="V21" s="3">
        <f t="shared" si="6"/>
        <v>6.6252776462877333E-2</v>
      </c>
      <c r="W21" s="3">
        <f t="shared" si="6"/>
        <v>6.6252776462877333E-2</v>
      </c>
      <c r="X21" s="3">
        <f t="shared" si="6"/>
        <v>6.6252776462877333E-2</v>
      </c>
      <c r="Y21" s="3">
        <f t="shared" si="6"/>
        <v>6.6252776462877333E-2</v>
      </c>
      <c r="Z21" s="3">
        <f t="shared" si="6"/>
        <v>6.6252776462877333E-2</v>
      </c>
      <c r="AA21" s="3">
        <f t="shared" si="6"/>
        <v>6.6252776462877333E-2</v>
      </c>
      <c r="AB21" s="9">
        <f>VLOOKUP($A21,Table2[[#All],[Country ]:[Checksumtotal non-res % ]],MATCH("share of offices",'_non-residential floorarea calc'!$A$3:$T$3,0),FALSE)</f>
        <v>6.6252776462877333E-2</v>
      </c>
      <c r="AC21" s="3">
        <f t="shared" si="3"/>
        <v>6.6252776462877333E-2</v>
      </c>
      <c r="AD21" s="3">
        <f t="shared" si="7"/>
        <v>6.6252776462877333E-2</v>
      </c>
      <c r="AE21" s="3">
        <f t="shared" si="7"/>
        <v>6.6252776462877333E-2</v>
      </c>
      <c r="AF21" s="3">
        <f t="shared" si="7"/>
        <v>6.6252776462877333E-2</v>
      </c>
      <c r="AG21" s="3">
        <f t="shared" si="7"/>
        <v>6.6252776462877333E-2</v>
      </c>
      <c r="AH21" s="3">
        <f t="shared" si="7"/>
        <v>6.6252776462877333E-2</v>
      </c>
      <c r="AI21" s="3">
        <f t="shared" si="7"/>
        <v>6.6252776462877333E-2</v>
      </c>
      <c r="AJ21" s="3">
        <f t="shared" si="7"/>
        <v>6.6252776462877333E-2</v>
      </c>
      <c r="AK21" s="3">
        <f t="shared" si="7"/>
        <v>6.6252776462877333E-2</v>
      </c>
      <c r="AL21" s="3">
        <f t="shared" si="7"/>
        <v>6.6252776462877333E-2</v>
      </c>
      <c r="AM21" s="3">
        <f t="shared" si="7"/>
        <v>6.6252776462877333E-2</v>
      </c>
      <c r="AN21" s="3">
        <f t="shared" si="7"/>
        <v>6.6252776462877333E-2</v>
      </c>
      <c r="AO21" s="3">
        <f t="shared" si="7"/>
        <v>6.6252776462877333E-2</v>
      </c>
      <c r="AP21" s="3">
        <f t="shared" si="7"/>
        <v>6.6252776462877333E-2</v>
      </c>
      <c r="AQ21" s="3">
        <f t="shared" si="7"/>
        <v>6.6252776462877333E-2</v>
      </c>
      <c r="AR21" s="3">
        <f t="shared" si="7"/>
        <v>6.6252776462877333E-2</v>
      </c>
      <c r="AS21" s="3">
        <f t="shared" si="7"/>
        <v>6.6252776462877333E-2</v>
      </c>
      <c r="AT21" s="3">
        <f t="shared" si="7"/>
        <v>6.6252776462877333E-2</v>
      </c>
      <c r="AU21" s="3">
        <f t="shared" si="7"/>
        <v>6.6252776462877333E-2</v>
      </c>
      <c r="AV21" s="3">
        <f t="shared" si="7"/>
        <v>6.6252776462877333E-2</v>
      </c>
      <c r="AW21" s="3">
        <f t="shared" si="7"/>
        <v>6.6252776462877333E-2</v>
      </c>
      <c r="AX21" s="3">
        <f t="shared" si="7"/>
        <v>6.6252776462877333E-2</v>
      </c>
      <c r="AY21" s="3">
        <f t="shared" si="7"/>
        <v>6.6252776462877333E-2</v>
      </c>
      <c r="AZ21" s="3">
        <f t="shared" si="7"/>
        <v>6.6252776462877333E-2</v>
      </c>
      <c r="BA21" s="3">
        <f t="shared" si="7"/>
        <v>6.6252776462877333E-2</v>
      </c>
      <c r="BB21" s="3">
        <f t="shared" si="7"/>
        <v>6.6252776462877333E-2</v>
      </c>
      <c r="BC21" s="3">
        <f t="shared" si="7"/>
        <v>6.6252776462877333E-2</v>
      </c>
      <c r="BD21" s="3">
        <f t="shared" si="7"/>
        <v>6.6252776462877333E-2</v>
      </c>
      <c r="BE21" s="3">
        <f t="shared" si="7"/>
        <v>6.6252776462877333E-2</v>
      </c>
      <c r="BF21" s="3">
        <f t="shared" si="7"/>
        <v>6.6252776462877333E-2</v>
      </c>
      <c r="BG21" s="3">
        <f t="shared" si="7"/>
        <v>6.6252776462877333E-2</v>
      </c>
      <c r="BH21" s="3">
        <f t="shared" si="7"/>
        <v>6.6252776462877333E-2</v>
      </c>
      <c r="BI21" s="3">
        <f t="shared" si="7"/>
        <v>6.6252776462877333E-2</v>
      </c>
      <c r="BJ21" s="3">
        <f t="shared" si="7"/>
        <v>6.6252776462877333E-2</v>
      </c>
      <c r="BK21" s="3">
        <f t="shared" si="7"/>
        <v>6.6252776462877333E-2</v>
      </c>
    </row>
    <row r="22" spans="1:63" x14ac:dyDescent="0.25">
      <c r="A22" s="2" t="s">
        <v>12</v>
      </c>
      <c r="B22" t="s">
        <v>3</v>
      </c>
      <c r="C22" s="3">
        <f t="shared" si="8"/>
        <v>0.23023414321225241</v>
      </c>
      <c r="D22" s="3">
        <f t="shared" si="8"/>
        <v>0.23023414321225241</v>
      </c>
      <c r="E22" s="3">
        <f t="shared" si="8"/>
        <v>0.23023414321225241</v>
      </c>
      <c r="F22" s="3">
        <f t="shared" si="8"/>
        <v>0.23023414321225241</v>
      </c>
      <c r="G22" s="3">
        <f t="shared" si="8"/>
        <v>0.23023414321225241</v>
      </c>
      <c r="H22" s="3">
        <f t="shared" si="8"/>
        <v>0.23023414321225241</v>
      </c>
      <c r="I22" s="3">
        <f t="shared" si="8"/>
        <v>0.23023414321225241</v>
      </c>
      <c r="J22" s="3">
        <f t="shared" si="8"/>
        <v>0.23023414321225241</v>
      </c>
      <c r="K22" s="3">
        <f t="shared" si="8"/>
        <v>0.23023414321225241</v>
      </c>
      <c r="L22" s="3">
        <f t="shared" si="8"/>
        <v>0.23023414321225241</v>
      </c>
      <c r="M22" s="3">
        <f t="shared" si="8"/>
        <v>0.23023414321225241</v>
      </c>
      <c r="N22" s="3">
        <f t="shared" si="8"/>
        <v>0.23023414321225241</v>
      </c>
      <c r="O22" s="3">
        <f t="shared" si="8"/>
        <v>0.23023414321225241</v>
      </c>
      <c r="P22" s="3">
        <f t="shared" si="8"/>
        <v>0.23023414321225241</v>
      </c>
      <c r="Q22" s="3">
        <f t="shared" si="8"/>
        <v>0.23023414321225241</v>
      </c>
      <c r="R22" s="3">
        <f t="shared" si="6"/>
        <v>0.23023414321225241</v>
      </c>
      <c r="S22" s="3">
        <f t="shared" si="6"/>
        <v>0.23023414321225241</v>
      </c>
      <c r="T22" s="3">
        <f t="shared" si="6"/>
        <v>0.23023414321225241</v>
      </c>
      <c r="U22" s="3">
        <f t="shared" si="6"/>
        <v>0.23023414321225241</v>
      </c>
      <c r="V22" s="3">
        <f t="shared" si="6"/>
        <v>0.23023414321225241</v>
      </c>
      <c r="W22" s="3">
        <f t="shared" si="6"/>
        <v>0.23023414321225241</v>
      </c>
      <c r="X22" s="3">
        <f t="shared" si="6"/>
        <v>0.23023414321225241</v>
      </c>
      <c r="Y22" s="3">
        <f t="shared" si="6"/>
        <v>0.23023414321225241</v>
      </c>
      <c r="Z22" s="3">
        <f t="shared" si="6"/>
        <v>0.23023414321225241</v>
      </c>
      <c r="AA22" s="3">
        <f t="shared" si="6"/>
        <v>0.23023414321225241</v>
      </c>
      <c r="AB22" s="9">
        <f>VLOOKUP($A22,Table2[[#All],[Country ]:[Checksumtotal non-res % ]],MATCH("share of offices",'_non-residential floorarea calc'!$A$3:$T$3,0),FALSE)</f>
        <v>0.23023414321225241</v>
      </c>
      <c r="AC22" s="3">
        <f t="shared" si="3"/>
        <v>0.23023414321225241</v>
      </c>
      <c r="AD22" s="3">
        <f t="shared" si="7"/>
        <v>0.23023414321225241</v>
      </c>
      <c r="AE22" s="3">
        <f t="shared" si="7"/>
        <v>0.23023414321225241</v>
      </c>
      <c r="AF22" s="3">
        <f t="shared" si="7"/>
        <v>0.23023414321225241</v>
      </c>
      <c r="AG22" s="3">
        <f t="shared" si="7"/>
        <v>0.23023414321225241</v>
      </c>
      <c r="AH22" s="3">
        <f t="shared" si="7"/>
        <v>0.23023414321225241</v>
      </c>
      <c r="AI22" s="3">
        <f t="shared" si="7"/>
        <v>0.23023414321225241</v>
      </c>
      <c r="AJ22" s="3">
        <f t="shared" si="7"/>
        <v>0.23023414321225241</v>
      </c>
      <c r="AK22" s="3">
        <f t="shared" si="7"/>
        <v>0.23023414321225241</v>
      </c>
      <c r="AL22" s="3">
        <f t="shared" si="7"/>
        <v>0.23023414321225241</v>
      </c>
      <c r="AM22" s="3">
        <f t="shared" si="7"/>
        <v>0.23023414321225241</v>
      </c>
      <c r="AN22" s="3">
        <f t="shared" si="7"/>
        <v>0.23023414321225241</v>
      </c>
      <c r="AO22" s="3">
        <f t="shared" si="7"/>
        <v>0.23023414321225241</v>
      </c>
      <c r="AP22" s="3">
        <f t="shared" si="7"/>
        <v>0.23023414321225241</v>
      </c>
      <c r="AQ22" s="3">
        <f t="shared" si="7"/>
        <v>0.23023414321225241</v>
      </c>
      <c r="AR22" s="3">
        <f t="shared" si="7"/>
        <v>0.23023414321225241</v>
      </c>
      <c r="AS22" s="3">
        <f t="shared" si="7"/>
        <v>0.23023414321225241</v>
      </c>
      <c r="AT22" s="3">
        <f t="shared" si="7"/>
        <v>0.23023414321225241</v>
      </c>
      <c r="AU22" s="3">
        <f t="shared" si="7"/>
        <v>0.23023414321225241</v>
      </c>
      <c r="AV22" s="3">
        <f t="shared" si="7"/>
        <v>0.23023414321225241</v>
      </c>
      <c r="AW22" s="3">
        <f t="shared" si="7"/>
        <v>0.23023414321225241</v>
      </c>
      <c r="AX22" s="3">
        <f t="shared" si="7"/>
        <v>0.23023414321225241</v>
      </c>
      <c r="AY22" s="3">
        <f t="shared" si="7"/>
        <v>0.23023414321225241</v>
      </c>
      <c r="AZ22" s="3">
        <f t="shared" si="7"/>
        <v>0.23023414321225241</v>
      </c>
      <c r="BA22" s="3">
        <f t="shared" si="7"/>
        <v>0.23023414321225241</v>
      </c>
      <c r="BB22" s="3">
        <f t="shared" si="7"/>
        <v>0.23023414321225241</v>
      </c>
      <c r="BC22" s="3">
        <f t="shared" si="7"/>
        <v>0.23023414321225241</v>
      </c>
      <c r="BD22" s="3">
        <f t="shared" si="7"/>
        <v>0.23023414321225241</v>
      </c>
      <c r="BE22" s="3">
        <f t="shared" si="7"/>
        <v>0.23023414321225241</v>
      </c>
      <c r="BF22" s="3">
        <f t="shared" si="7"/>
        <v>0.23023414321225241</v>
      </c>
      <c r="BG22" s="3">
        <f t="shared" si="7"/>
        <v>0.23023414321225241</v>
      </c>
      <c r="BH22" s="3">
        <f t="shared" si="7"/>
        <v>0.23023414321225241</v>
      </c>
      <c r="BI22" s="3">
        <f t="shared" si="7"/>
        <v>0.23023414321225241</v>
      </c>
      <c r="BJ22" s="3">
        <f t="shared" si="7"/>
        <v>0.23023414321225241</v>
      </c>
      <c r="BK22" s="3">
        <f t="shared" si="7"/>
        <v>0.23023414321225241</v>
      </c>
    </row>
    <row r="23" spans="1:63" x14ac:dyDescent="0.25">
      <c r="A23" s="2" t="s">
        <v>14</v>
      </c>
      <c r="B23" t="s">
        <v>3</v>
      </c>
      <c r="C23" s="3">
        <f t="shared" si="8"/>
        <v>0.20111036661242462</v>
      </c>
      <c r="D23" s="3">
        <f t="shared" si="8"/>
        <v>0.20111036661242462</v>
      </c>
      <c r="E23" s="3">
        <f t="shared" si="8"/>
        <v>0.20111036661242462</v>
      </c>
      <c r="F23" s="3">
        <f t="shared" si="8"/>
        <v>0.20111036661242462</v>
      </c>
      <c r="G23" s="3">
        <f t="shared" si="8"/>
        <v>0.20111036661242462</v>
      </c>
      <c r="H23" s="3">
        <f t="shared" si="8"/>
        <v>0.20111036661242462</v>
      </c>
      <c r="I23" s="3">
        <f t="shared" si="8"/>
        <v>0.20111036661242462</v>
      </c>
      <c r="J23" s="3">
        <f t="shared" si="8"/>
        <v>0.20111036661242462</v>
      </c>
      <c r="K23" s="3">
        <f t="shared" si="8"/>
        <v>0.20111036661242462</v>
      </c>
      <c r="L23" s="3">
        <f t="shared" si="8"/>
        <v>0.20111036661242462</v>
      </c>
      <c r="M23" s="3">
        <f t="shared" si="8"/>
        <v>0.20111036661242462</v>
      </c>
      <c r="N23" s="3">
        <f t="shared" si="8"/>
        <v>0.20111036661242462</v>
      </c>
      <c r="O23" s="3">
        <f t="shared" si="8"/>
        <v>0.20111036661242462</v>
      </c>
      <c r="P23" s="3">
        <f t="shared" si="8"/>
        <v>0.20111036661242462</v>
      </c>
      <c r="Q23" s="3">
        <f t="shared" si="8"/>
        <v>0.20111036661242462</v>
      </c>
      <c r="R23" s="3">
        <f t="shared" si="6"/>
        <v>0.20111036661242462</v>
      </c>
      <c r="S23" s="3">
        <f t="shared" si="6"/>
        <v>0.20111036661242462</v>
      </c>
      <c r="T23" s="3">
        <f t="shared" si="6"/>
        <v>0.20111036661242462</v>
      </c>
      <c r="U23" s="3">
        <f t="shared" si="6"/>
        <v>0.20111036661242462</v>
      </c>
      <c r="V23" s="3">
        <f t="shared" si="6"/>
        <v>0.20111036661242462</v>
      </c>
      <c r="W23" s="3">
        <f t="shared" si="6"/>
        <v>0.20111036661242462</v>
      </c>
      <c r="X23" s="3">
        <f t="shared" si="6"/>
        <v>0.20111036661242462</v>
      </c>
      <c r="Y23" s="3">
        <f t="shared" si="6"/>
        <v>0.20111036661242462</v>
      </c>
      <c r="Z23" s="3">
        <f t="shared" si="6"/>
        <v>0.20111036661242462</v>
      </c>
      <c r="AA23" s="3">
        <f t="shared" si="6"/>
        <v>0.20111036661242462</v>
      </c>
      <c r="AB23" s="9">
        <f>VLOOKUP($A23,Table2[[#All],[Country ]:[Checksumtotal non-res % ]],MATCH("share of offices",'_non-residential floorarea calc'!$A$3:$T$3,0),FALSE)</f>
        <v>0.20111036661242462</v>
      </c>
      <c r="AC23" s="3">
        <f t="shared" si="3"/>
        <v>0.20111036661242462</v>
      </c>
      <c r="AD23" s="3">
        <f t="shared" si="7"/>
        <v>0.20111036661242462</v>
      </c>
      <c r="AE23" s="3">
        <f t="shared" si="7"/>
        <v>0.20111036661242462</v>
      </c>
      <c r="AF23" s="3">
        <f t="shared" si="7"/>
        <v>0.20111036661242462</v>
      </c>
      <c r="AG23" s="3">
        <f t="shared" si="7"/>
        <v>0.20111036661242462</v>
      </c>
      <c r="AH23" s="3">
        <f t="shared" si="7"/>
        <v>0.20111036661242462</v>
      </c>
      <c r="AI23" s="3">
        <f t="shared" si="7"/>
        <v>0.20111036661242462</v>
      </c>
      <c r="AJ23" s="3">
        <f t="shared" si="7"/>
        <v>0.20111036661242462</v>
      </c>
      <c r="AK23" s="3">
        <f t="shared" si="7"/>
        <v>0.20111036661242462</v>
      </c>
      <c r="AL23" s="3">
        <f t="shared" si="7"/>
        <v>0.20111036661242462</v>
      </c>
      <c r="AM23" s="3">
        <f t="shared" si="7"/>
        <v>0.20111036661242462</v>
      </c>
      <c r="AN23" s="3">
        <f t="shared" si="7"/>
        <v>0.20111036661242462</v>
      </c>
      <c r="AO23" s="3">
        <f t="shared" si="7"/>
        <v>0.20111036661242462</v>
      </c>
      <c r="AP23" s="3">
        <f t="shared" si="7"/>
        <v>0.20111036661242462</v>
      </c>
      <c r="AQ23" s="3">
        <f t="shared" si="7"/>
        <v>0.20111036661242462</v>
      </c>
      <c r="AR23" s="3">
        <f t="shared" si="7"/>
        <v>0.20111036661242462</v>
      </c>
      <c r="AS23" s="3">
        <f t="shared" si="7"/>
        <v>0.20111036661242462</v>
      </c>
      <c r="AT23" s="3">
        <f t="shared" si="7"/>
        <v>0.20111036661242462</v>
      </c>
      <c r="AU23" s="3">
        <f t="shared" si="7"/>
        <v>0.20111036661242462</v>
      </c>
      <c r="AV23" s="3">
        <f t="shared" si="7"/>
        <v>0.20111036661242462</v>
      </c>
      <c r="AW23" s="3">
        <f t="shared" si="7"/>
        <v>0.20111036661242462</v>
      </c>
      <c r="AX23" s="3">
        <f t="shared" si="7"/>
        <v>0.20111036661242462</v>
      </c>
      <c r="AY23" s="3">
        <f t="shared" si="7"/>
        <v>0.20111036661242462</v>
      </c>
      <c r="AZ23" s="3">
        <f t="shared" si="7"/>
        <v>0.20111036661242462</v>
      </c>
      <c r="BA23" s="3">
        <f t="shared" si="7"/>
        <v>0.20111036661242462</v>
      </c>
      <c r="BB23" s="3">
        <f t="shared" si="7"/>
        <v>0.20111036661242462</v>
      </c>
      <c r="BC23" s="3">
        <f t="shared" si="7"/>
        <v>0.20111036661242462</v>
      </c>
      <c r="BD23" s="3">
        <f t="shared" si="7"/>
        <v>0.20111036661242462</v>
      </c>
      <c r="BE23" s="3">
        <f t="shared" si="7"/>
        <v>0.20111036661242462</v>
      </c>
      <c r="BF23" s="3">
        <f t="shared" si="7"/>
        <v>0.20111036661242462</v>
      </c>
      <c r="BG23" s="3">
        <f t="shared" si="7"/>
        <v>0.20111036661242462</v>
      </c>
      <c r="BH23" s="3">
        <f t="shared" si="7"/>
        <v>0.20111036661242462</v>
      </c>
      <c r="BI23" s="3">
        <f t="shared" si="7"/>
        <v>0.20111036661242462</v>
      </c>
      <c r="BJ23" s="3">
        <f t="shared" si="7"/>
        <v>0.20111036661242462</v>
      </c>
      <c r="BK23" s="3">
        <f t="shared" si="7"/>
        <v>0.20111036661242462</v>
      </c>
    </row>
    <row r="24" spans="1:63" x14ac:dyDescent="0.25">
      <c r="A24" s="2" t="s">
        <v>13</v>
      </c>
      <c r="B24" t="s">
        <v>3</v>
      </c>
      <c r="C24" s="3">
        <f t="shared" si="8"/>
        <v>0.31183999999999995</v>
      </c>
      <c r="D24" s="3">
        <f t="shared" si="8"/>
        <v>0.31183999999999995</v>
      </c>
      <c r="E24" s="3">
        <f t="shared" si="8"/>
        <v>0.31183999999999995</v>
      </c>
      <c r="F24" s="3">
        <f t="shared" si="8"/>
        <v>0.31183999999999995</v>
      </c>
      <c r="G24" s="3">
        <f t="shared" si="8"/>
        <v>0.31183999999999995</v>
      </c>
      <c r="H24" s="3">
        <f t="shared" si="8"/>
        <v>0.31183999999999995</v>
      </c>
      <c r="I24" s="3">
        <f t="shared" si="8"/>
        <v>0.31183999999999995</v>
      </c>
      <c r="J24" s="3">
        <f t="shared" si="8"/>
        <v>0.31183999999999995</v>
      </c>
      <c r="K24" s="3">
        <f t="shared" si="8"/>
        <v>0.31183999999999995</v>
      </c>
      <c r="L24" s="3">
        <f t="shared" si="8"/>
        <v>0.31183999999999995</v>
      </c>
      <c r="M24" s="3">
        <f t="shared" si="8"/>
        <v>0.31183999999999995</v>
      </c>
      <c r="N24" s="3">
        <f t="shared" si="8"/>
        <v>0.31183999999999995</v>
      </c>
      <c r="O24" s="3">
        <f t="shared" si="8"/>
        <v>0.31183999999999995</v>
      </c>
      <c r="P24" s="3">
        <f t="shared" si="8"/>
        <v>0.31183999999999995</v>
      </c>
      <c r="Q24" s="3">
        <f t="shared" si="8"/>
        <v>0.31183999999999995</v>
      </c>
      <c r="R24" s="3">
        <f t="shared" si="6"/>
        <v>0.31183999999999995</v>
      </c>
      <c r="S24" s="3">
        <f t="shared" si="6"/>
        <v>0.31183999999999995</v>
      </c>
      <c r="T24" s="3">
        <f t="shared" si="6"/>
        <v>0.31183999999999995</v>
      </c>
      <c r="U24" s="3">
        <f t="shared" si="6"/>
        <v>0.31183999999999995</v>
      </c>
      <c r="V24" s="3">
        <f t="shared" si="6"/>
        <v>0.31183999999999995</v>
      </c>
      <c r="W24" s="3">
        <f t="shared" si="6"/>
        <v>0.31183999999999995</v>
      </c>
      <c r="X24" s="3">
        <f t="shared" si="6"/>
        <v>0.31183999999999995</v>
      </c>
      <c r="Y24" s="3">
        <f t="shared" si="6"/>
        <v>0.31183999999999995</v>
      </c>
      <c r="Z24" s="3">
        <f t="shared" si="6"/>
        <v>0.31183999999999995</v>
      </c>
      <c r="AA24" s="3">
        <f t="shared" si="6"/>
        <v>0.31183999999999995</v>
      </c>
      <c r="AB24" s="9">
        <f>VLOOKUP($A24,Table2[[#All],[Country ]:[Checksumtotal non-res % ]],MATCH("share of offices",'_non-residential floorarea calc'!$A$3:$T$3,0),FALSE)</f>
        <v>0.31183999999999995</v>
      </c>
      <c r="AC24" s="3">
        <f t="shared" si="3"/>
        <v>0.31183999999999995</v>
      </c>
      <c r="AD24" s="3">
        <f t="shared" si="7"/>
        <v>0.31183999999999995</v>
      </c>
      <c r="AE24" s="3">
        <f t="shared" si="7"/>
        <v>0.31183999999999995</v>
      </c>
      <c r="AF24" s="3">
        <f t="shared" si="7"/>
        <v>0.31183999999999995</v>
      </c>
      <c r="AG24" s="3">
        <f t="shared" si="7"/>
        <v>0.31183999999999995</v>
      </c>
      <c r="AH24" s="3">
        <f t="shared" si="7"/>
        <v>0.31183999999999995</v>
      </c>
      <c r="AI24" s="3">
        <f t="shared" si="7"/>
        <v>0.31183999999999995</v>
      </c>
      <c r="AJ24" s="3">
        <f t="shared" si="7"/>
        <v>0.31183999999999995</v>
      </c>
      <c r="AK24" s="3">
        <f t="shared" si="7"/>
        <v>0.31183999999999995</v>
      </c>
      <c r="AL24" s="3">
        <f t="shared" si="7"/>
        <v>0.31183999999999995</v>
      </c>
      <c r="AM24" s="3">
        <f t="shared" si="7"/>
        <v>0.31183999999999995</v>
      </c>
      <c r="AN24" s="3">
        <f t="shared" si="7"/>
        <v>0.31183999999999995</v>
      </c>
      <c r="AO24" s="3">
        <f t="shared" si="7"/>
        <v>0.31183999999999995</v>
      </c>
      <c r="AP24" s="3">
        <f t="shared" si="7"/>
        <v>0.31183999999999995</v>
      </c>
      <c r="AQ24" s="3">
        <f t="shared" si="7"/>
        <v>0.31183999999999995</v>
      </c>
      <c r="AR24" s="3">
        <f t="shared" si="7"/>
        <v>0.31183999999999995</v>
      </c>
      <c r="AS24" s="3">
        <f t="shared" si="7"/>
        <v>0.31183999999999995</v>
      </c>
      <c r="AT24" s="3">
        <f t="shared" si="7"/>
        <v>0.31183999999999995</v>
      </c>
      <c r="AU24" s="3">
        <f t="shared" si="7"/>
        <v>0.31183999999999995</v>
      </c>
      <c r="AV24" s="3">
        <f t="shared" si="7"/>
        <v>0.31183999999999995</v>
      </c>
      <c r="AW24" s="3">
        <f t="shared" si="7"/>
        <v>0.31183999999999995</v>
      </c>
      <c r="AX24" s="3">
        <f t="shared" si="7"/>
        <v>0.31183999999999995</v>
      </c>
      <c r="AY24" s="3">
        <f t="shared" si="7"/>
        <v>0.31183999999999995</v>
      </c>
      <c r="AZ24" s="3">
        <f t="shared" si="7"/>
        <v>0.31183999999999995</v>
      </c>
      <c r="BA24" s="3">
        <f t="shared" si="7"/>
        <v>0.31183999999999995</v>
      </c>
      <c r="BB24" s="3">
        <f t="shared" si="7"/>
        <v>0.31183999999999995</v>
      </c>
      <c r="BC24" s="3">
        <f t="shared" si="7"/>
        <v>0.31183999999999995</v>
      </c>
      <c r="BD24" s="3">
        <f t="shared" si="7"/>
        <v>0.31183999999999995</v>
      </c>
      <c r="BE24" s="3">
        <f t="shared" si="7"/>
        <v>0.31183999999999995</v>
      </c>
      <c r="BF24" s="3">
        <f t="shared" si="7"/>
        <v>0.31183999999999995</v>
      </c>
      <c r="BG24" s="3">
        <f t="shared" si="7"/>
        <v>0.31183999999999995</v>
      </c>
      <c r="BH24" s="3">
        <f t="shared" si="7"/>
        <v>0.31183999999999995</v>
      </c>
      <c r="BI24" s="3">
        <f t="shared" si="7"/>
        <v>0.31183999999999995</v>
      </c>
      <c r="BJ24" s="3">
        <f t="shared" ref="AD24:BK30" si="9">$AB24</f>
        <v>0.31183999999999995</v>
      </c>
      <c r="BK24" s="3">
        <f t="shared" si="9"/>
        <v>0.31183999999999995</v>
      </c>
    </row>
    <row r="25" spans="1:63" x14ac:dyDescent="0.25">
      <c r="A25" s="2" t="s">
        <v>18</v>
      </c>
      <c r="B25" t="s">
        <v>3</v>
      </c>
      <c r="C25" s="3">
        <f t="shared" si="8"/>
        <v>0.57832386919913847</v>
      </c>
      <c r="D25" s="3">
        <f t="shared" si="8"/>
        <v>0.57832386919913847</v>
      </c>
      <c r="E25" s="3">
        <f t="shared" si="8"/>
        <v>0.57832386919913847</v>
      </c>
      <c r="F25" s="3">
        <f t="shared" si="8"/>
        <v>0.57832386919913847</v>
      </c>
      <c r="G25" s="3">
        <f t="shared" si="8"/>
        <v>0.57832386919913847</v>
      </c>
      <c r="H25" s="3">
        <f t="shared" si="8"/>
        <v>0.57832386919913847</v>
      </c>
      <c r="I25" s="3">
        <f t="shared" si="8"/>
        <v>0.57832386919913847</v>
      </c>
      <c r="J25" s="3">
        <f t="shared" si="8"/>
        <v>0.57832386919913847</v>
      </c>
      <c r="K25" s="3">
        <f t="shared" si="8"/>
        <v>0.57832386919913847</v>
      </c>
      <c r="L25" s="3">
        <f t="shared" si="8"/>
        <v>0.57832386919913847</v>
      </c>
      <c r="M25" s="3">
        <f t="shared" si="8"/>
        <v>0.57832386919913847</v>
      </c>
      <c r="N25" s="3">
        <f t="shared" si="8"/>
        <v>0.57832386919913847</v>
      </c>
      <c r="O25" s="3">
        <f t="shared" si="8"/>
        <v>0.57832386919913847</v>
      </c>
      <c r="P25" s="3">
        <f t="shared" si="8"/>
        <v>0.57832386919913847</v>
      </c>
      <c r="Q25" s="3">
        <f t="shared" si="8"/>
        <v>0.57832386919913847</v>
      </c>
      <c r="R25" s="3">
        <f t="shared" si="6"/>
        <v>0.57832386919913847</v>
      </c>
      <c r="S25" s="3">
        <f t="shared" si="6"/>
        <v>0.57832386919913847</v>
      </c>
      <c r="T25" s="3">
        <f t="shared" si="6"/>
        <v>0.57832386919913847</v>
      </c>
      <c r="U25" s="3">
        <f t="shared" si="6"/>
        <v>0.57832386919913847</v>
      </c>
      <c r="V25" s="3">
        <f t="shared" si="6"/>
        <v>0.57832386919913847</v>
      </c>
      <c r="W25" s="3">
        <f t="shared" si="6"/>
        <v>0.57832386919913847</v>
      </c>
      <c r="X25" s="3">
        <f t="shared" si="6"/>
        <v>0.57832386919913847</v>
      </c>
      <c r="Y25" s="3">
        <f t="shared" si="6"/>
        <v>0.57832386919913847</v>
      </c>
      <c r="Z25" s="3">
        <f t="shared" si="6"/>
        <v>0.57832386919913847</v>
      </c>
      <c r="AA25" s="3">
        <f t="shared" si="6"/>
        <v>0.57832386919913847</v>
      </c>
      <c r="AB25" s="9">
        <f>VLOOKUP($A25,Table2[[#All],[Country ]:[Checksumtotal non-res % ]],MATCH("share of offices",'_non-residential floorarea calc'!$A$3:$T$3,0),FALSE)</f>
        <v>0.57832386919913847</v>
      </c>
      <c r="AC25" s="3">
        <f t="shared" si="3"/>
        <v>0.57832386919913847</v>
      </c>
      <c r="AD25" s="3">
        <f t="shared" si="9"/>
        <v>0.57832386919913847</v>
      </c>
      <c r="AE25" s="3">
        <f t="shared" si="9"/>
        <v>0.57832386919913847</v>
      </c>
      <c r="AF25" s="3">
        <f t="shared" si="9"/>
        <v>0.57832386919913847</v>
      </c>
      <c r="AG25" s="3">
        <f t="shared" si="9"/>
        <v>0.57832386919913847</v>
      </c>
      <c r="AH25" s="3">
        <f t="shared" si="9"/>
        <v>0.57832386919913847</v>
      </c>
      <c r="AI25" s="3">
        <f t="shared" si="9"/>
        <v>0.57832386919913847</v>
      </c>
      <c r="AJ25" s="3">
        <f t="shared" si="9"/>
        <v>0.57832386919913847</v>
      </c>
      <c r="AK25" s="3">
        <f t="shared" si="9"/>
        <v>0.57832386919913847</v>
      </c>
      <c r="AL25" s="3">
        <f t="shared" si="9"/>
        <v>0.57832386919913847</v>
      </c>
      <c r="AM25" s="3">
        <f t="shared" si="9"/>
        <v>0.57832386919913847</v>
      </c>
      <c r="AN25" s="3">
        <f t="shared" si="9"/>
        <v>0.57832386919913847</v>
      </c>
      <c r="AO25" s="3">
        <f t="shared" si="9"/>
        <v>0.57832386919913847</v>
      </c>
      <c r="AP25" s="3">
        <f t="shared" si="9"/>
        <v>0.57832386919913847</v>
      </c>
      <c r="AQ25" s="3">
        <f t="shared" si="9"/>
        <v>0.57832386919913847</v>
      </c>
      <c r="AR25" s="3">
        <f t="shared" si="9"/>
        <v>0.57832386919913847</v>
      </c>
      <c r="AS25" s="3">
        <f t="shared" si="9"/>
        <v>0.57832386919913847</v>
      </c>
      <c r="AT25" s="3">
        <f t="shared" si="9"/>
        <v>0.57832386919913847</v>
      </c>
      <c r="AU25" s="3">
        <f t="shared" si="9"/>
        <v>0.57832386919913847</v>
      </c>
      <c r="AV25" s="3">
        <f t="shared" si="9"/>
        <v>0.57832386919913847</v>
      </c>
      <c r="AW25" s="3">
        <f t="shared" si="9"/>
        <v>0.57832386919913847</v>
      </c>
      <c r="AX25" s="3">
        <f t="shared" si="9"/>
        <v>0.57832386919913847</v>
      </c>
      <c r="AY25" s="3">
        <f t="shared" si="9"/>
        <v>0.57832386919913847</v>
      </c>
      <c r="AZ25" s="3">
        <f t="shared" si="9"/>
        <v>0.57832386919913847</v>
      </c>
      <c r="BA25" s="3">
        <f t="shared" si="9"/>
        <v>0.57832386919913847</v>
      </c>
      <c r="BB25" s="3">
        <f t="shared" si="9"/>
        <v>0.57832386919913847</v>
      </c>
      <c r="BC25" s="3">
        <f t="shared" si="9"/>
        <v>0.57832386919913847</v>
      </c>
      <c r="BD25" s="3">
        <f t="shared" si="9"/>
        <v>0.57832386919913847</v>
      </c>
      <c r="BE25" s="3">
        <f t="shared" si="9"/>
        <v>0.57832386919913847</v>
      </c>
      <c r="BF25" s="3">
        <f t="shared" si="9"/>
        <v>0.57832386919913847</v>
      </c>
      <c r="BG25" s="3">
        <f t="shared" si="9"/>
        <v>0.57832386919913847</v>
      </c>
      <c r="BH25" s="3">
        <f t="shared" si="9"/>
        <v>0.57832386919913847</v>
      </c>
      <c r="BI25" s="3">
        <f t="shared" si="9"/>
        <v>0.57832386919913847</v>
      </c>
      <c r="BJ25" s="3">
        <f t="shared" si="9"/>
        <v>0.57832386919913847</v>
      </c>
      <c r="BK25" s="3">
        <f t="shared" si="9"/>
        <v>0.57832386919913847</v>
      </c>
    </row>
    <row r="26" spans="1:63" x14ac:dyDescent="0.25">
      <c r="A26" s="2" t="s">
        <v>8</v>
      </c>
      <c r="B26" t="s">
        <v>3</v>
      </c>
      <c r="C26" s="3">
        <f t="shared" si="8"/>
        <v>0.20824598183088749</v>
      </c>
      <c r="D26" s="3">
        <f t="shared" si="8"/>
        <v>0.20824598183088749</v>
      </c>
      <c r="E26" s="3">
        <f t="shared" si="8"/>
        <v>0.20824598183088749</v>
      </c>
      <c r="F26" s="3">
        <f t="shared" si="8"/>
        <v>0.20824598183088749</v>
      </c>
      <c r="G26" s="3">
        <f t="shared" si="8"/>
        <v>0.20824598183088749</v>
      </c>
      <c r="H26" s="3">
        <f t="shared" si="8"/>
        <v>0.20824598183088749</v>
      </c>
      <c r="I26" s="3">
        <f t="shared" si="8"/>
        <v>0.20824598183088749</v>
      </c>
      <c r="J26" s="3">
        <f t="shared" si="8"/>
        <v>0.20824598183088749</v>
      </c>
      <c r="K26" s="3">
        <f t="shared" si="8"/>
        <v>0.20824598183088749</v>
      </c>
      <c r="L26" s="3">
        <f t="shared" si="8"/>
        <v>0.20824598183088749</v>
      </c>
      <c r="M26" s="3">
        <f t="shared" si="8"/>
        <v>0.20824598183088749</v>
      </c>
      <c r="N26" s="3">
        <f t="shared" si="8"/>
        <v>0.20824598183088749</v>
      </c>
      <c r="O26" s="3">
        <f t="shared" si="8"/>
        <v>0.20824598183088749</v>
      </c>
      <c r="P26" s="3">
        <f t="shared" si="8"/>
        <v>0.20824598183088749</v>
      </c>
      <c r="Q26" s="3">
        <f t="shared" si="8"/>
        <v>0.20824598183088749</v>
      </c>
      <c r="R26" s="3">
        <f t="shared" si="6"/>
        <v>0.20824598183088749</v>
      </c>
      <c r="S26" s="3">
        <f t="shared" si="6"/>
        <v>0.20824598183088749</v>
      </c>
      <c r="T26" s="3">
        <f t="shared" si="6"/>
        <v>0.20824598183088749</v>
      </c>
      <c r="U26" s="3">
        <f t="shared" si="6"/>
        <v>0.20824598183088749</v>
      </c>
      <c r="V26" s="3">
        <f t="shared" si="6"/>
        <v>0.20824598183088749</v>
      </c>
      <c r="W26" s="3">
        <f t="shared" si="6"/>
        <v>0.20824598183088749</v>
      </c>
      <c r="X26" s="3">
        <f t="shared" si="6"/>
        <v>0.20824598183088749</v>
      </c>
      <c r="Y26" s="3">
        <f t="shared" si="6"/>
        <v>0.20824598183088749</v>
      </c>
      <c r="Z26" s="3">
        <f t="shared" si="6"/>
        <v>0.20824598183088749</v>
      </c>
      <c r="AA26" s="3">
        <f t="shared" si="6"/>
        <v>0.20824598183088749</v>
      </c>
      <c r="AB26" s="9">
        <f>VLOOKUP($A26,Table2[[#All],[Country ]:[Checksumtotal non-res % ]],MATCH("share of offices",'_non-residential floorarea calc'!$A$3:$T$3,0),FALSE)</f>
        <v>0.20824598183088749</v>
      </c>
      <c r="AC26" s="3">
        <f t="shared" si="3"/>
        <v>0.20824598183088749</v>
      </c>
      <c r="AD26" s="3">
        <f t="shared" si="9"/>
        <v>0.20824598183088749</v>
      </c>
      <c r="AE26" s="3">
        <f t="shared" si="9"/>
        <v>0.20824598183088749</v>
      </c>
      <c r="AF26" s="3">
        <f t="shared" si="9"/>
        <v>0.20824598183088749</v>
      </c>
      <c r="AG26" s="3">
        <f t="shared" si="9"/>
        <v>0.20824598183088749</v>
      </c>
      <c r="AH26" s="3">
        <f t="shared" si="9"/>
        <v>0.20824598183088749</v>
      </c>
      <c r="AI26" s="3">
        <f t="shared" si="9"/>
        <v>0.20824598183088749</v>
      </c>
      <c r="AJ26" s="3">
        <f t="shared" si="9"/>
        <v>0.20824598183088749</v>
      </c>
      <c r="AK26" s="3">
        <f t="shared" si="9"/>
        <v>0.20824598183088749</v>
      </c>
      <c r="AL26" s="3">
        <f t="shared" si="9"/>
        <v>0.20824598183088749</v>
      </c>
      <c r="AM26" s="3">
        <f t="shared" si="9"/>
        <v>0.20824598183088749</v>
      </c>
      <c r="AN26" s="3">
        <f t="shared" si="9"/>
        <v>0.20824598183088749</v>
      </c>
      <c r="AO26" s="3">
        <f t="shared" si="9"/>
        <v>0.20824598183088749</v>
      </c>
      <c r="AP26" s="3">
        <f t="shared" si="9"/>
        <v>0.20824598183088749</v>
      </c>
      <c r="AQ26" s="3">
        <f t="shared" si="9"/>
        <v>0.20824598183088749</v>
      </c>
      <c r="AR26" s="3">
        <f t="shared" si="9"/>
        <v>0.20824598183088749</v>
      </c>
      <c r="AS26" s="3">
        <f t="shared" si="9"/>
        <v>0.20824598183088749</v>
      </c>
      <c r="AT26" s="3">
        <f t="shared" si="9"/>
        <v>0.20824598183088749</v>
      </c>
      <c r="AU26" s="3">
        <f t="shared" si="9"/>
        <v>0.20824598183088749</v>
      </c>
      <c r="AV26" s="3">
        <f t="shared" si="9"/>
        <v>0.20824598183088749</v>
      </c>
      <c r="AW26" s="3">
        <f t="shared" si="9"/>
        <v>0.20824598183088749</v>
      </c>
      <c r="AX26" s="3">
        <f t="shared" si="9"/>
        <v>0.20824598183088749</v>
      </c>
      <c r="AY26" s="3">
        <f t="shared" si="9"/>
        <v>0.20824598183088749</v>
      </c>
      <c r="AZ26" s="3">
        <f t="shared" si="9"/>
        <v>0.20824598183088749</v>
      </c>
      <c r="BA26" s="3">
        <f t="shared" si="9"/>
        <v>0.20824598183088749</v>
      </c>
      <c r="BB26" s="3">
        <f t="shared" si="9"/>
        <v>0.20824598183088749</v>
      </c>
      <c r="BC26" s="3">
        <f t="shared" si="9"/>
        <v>0.20824598183088749</v>
      </c>
      <c r="BD26" s="3">
        <f t="shared" si="9"/>
        <v>0.20824598183088749</v>
      </c>
      <c r="BE26" s="3">
        <f t="shared" si="9"/>
        <v>0.20824598183088749</v>
      </c>
      <c r="BF26" s="3">
        <f t="shared" si="9"/>
        <v>0.20824598183088749</v>
      </c>
      <c r="BG26" s="3">
        <f t="shared" si="9"/>
        <v>0.20824598183088749</v>
      </c>
      <c r="BH26" s="3">
        <f t="shared" si="9"/>
        <v>0.20824598183088749</v>
      </c>
      <c r="BI26" s="3">
        <f t="shared" si="9"/>
        <v>0.20824598183088749</v>
      </c>
      <c r="BJ26" s="3">
        <f t="shared" si="9"/>
        <v>0.20824598183088749</v>
      </c>
      <c r="BK26" s="3">
        <f t="shared" si="9"/>
        <v>0.20824598183088749</v>
      </c>
    </row>
    <row r="27" spans="1:63" x14ac:dyDescent="0.25">
      <c r="A27" s="2" t="s">
        <v>28</v>
      </c>
      <c r="B27" t="s">
        <v>3</v>
      </c>
      <c r="C27" s="3">
        <f t="shared" si="8"/>
        <v>0.14439926697972741</v>
      </c>
      <c r="D27" s="3">
        <f t="shared" si="8"/>
        <v>0.14439926697972741</v>
      </c>
      <c r="E27" s="3">
        <f t="shared" si="8"/>
        <v>0.14439926697972741</v>
      </c>
      <c r="F27" s="3">
        <f t="shared" si="8"/>
        <v>0.14439926697972741</v>
      </c>
      <c r="G27" s="3">
        <f t="shared" si="8"/>
        <v>0.14439926697972741</v>
      </c>
      <c r="H27" s="3">
        <f t="shared" si="8"/>
        <v>0.14439926697972741</v>
      </c>
      <c r="I27" s="3">
        <f t="shared" si="8"/>
        <v>0.14439926697972741</v>
      </c>
      <c r="J27" s="3">
        <f t="shared" si="8"/>
        <v>0.14439926697972741</v>
      </c>
      <c r="K27" s="3">
        <f t="shared" si="8"/>
        <v>0.14439926697972741</v>
      </c>
      <c r="L27" s="3">
        <f t="shared" si="8"/>
        <v>0.14439926697972741</v>
      </c>
      <c r="M27" s="3">
        <f t="shared" si="8"/>
        <v>0.14439926697972741</v>
      </c>
      <c r="N27" s="3">
        <f t="shared" si="8"/>
        <v>0.14439926697972741</v>
      </c>
      <c r="O27" s="3">
        <f t="shared" si="8"/>
        <v>0.14439926697972741</v>
      </c>
      <c r="P27" s="3">
        <f t="shared" si="8"/>
        <v>0.14439926697972741</v>
      </c>
      <c r="Q27" s="3">
        <f t="shared" si="8"/>
        <v>0.14439926697972741</v>
      </c>
      <c r="R27" s="3">
        <f t="shared" si="6"/>
        <v>0.14439926697972741</v>
      </c>
      <c r="S27" s="3">
        <f t="shared" si="6"/>
        <v>0.14439926697972741</v>
      </c>
      <c r="T27" s="3">
        <f t="shared" si="6"/>
        <v>0.14439926697972741</v>
      </c>
      <c r="U27" s="3">
        <f t="shared" si="6"/>
        <v>0.14439926697972741</v>
      </c>
      <c r="V27" s="3">
        <f t="shared" si="6"/>
        <v>0.14439926697972741</v>
      </c>
      <c r="W27" s="3">
        <f t="shared" si="6"/>
        <v>0.14439926697972741</v>
      </c>
      <c r="X27" s="3">
        <f t="shared" si="6"/>
        <v>0.14439926697972741</v>
      </c>
      <c r="Y27" s="3">
        <f t="shared" si="6"/>
        <v>0.14439926697972741</v>
      </c>
      <c r="Z27" s="3">
        <f t="shared" si="6"/>
        <v>0.14439926697972741</v>
      </c>
      <c r="AA27" s="3">
        <f t="shared" si="6"/>
        <v>0.14439926697972741</v>
      </c>
      <c r="AB27" s="9">
        <f>VLOOKUP($A27,Table2[[#All],[Country ]:[Checksumtotal non-res % ]],MATCH("share of offices",'_non-residential floorarea calc'!$A$3:$T$3,0),FALSE)</f>
        <v>0.14439926697972741</v>
      </c>
      <c r="AC27" s="3">
        <f t="shared" si="3"/>
        <v>0.14439926697972741</v>
      </c>
      <c r="AD27" s="3">
        <f t="shared" si="9"/>
        <v>0.14439926697972741</v>
      </c>
      <c r="AE27" s="3">
        <f t="shared" si="9"/>
        <v>0.14439926697972741</v>
      </c>
      <c r="AF27" s="3">
        <f t="shared" si="9"/>
        <v>0.14439926697972741</v>
      </c>
      <c r="AG27" s="3">
        <f t="shared" si="9"/>
        <v>0.14439926697972741</v>
      </c>
      <c r="AH27" s="3">
        <f t="shared" si="9"/>
        <v>0.14439926697972741</v>
      </c>
      <c r="AI27" s="3">
        <f t="shared" si="9"/>
        <v>0.14439926697972741</v>
      </c>
      <c r="AJ27" s="3">
        <f t="shared" si="9"/>
        <v>0.14439926697972741</v>
      </c>
      <c r="AK27" s="3">
        <f t="shared" si="9"/>
        <v>0.14439926697972741</v>
      </c>
      <c r="AL27" s="3">
        <f t="shared" si="9"/>
        <v>0.14439926697972741</v>
      </c>
      <c r="AM27" s="3">
        <f t="shared" si="9"/>
        <v>0.14439926697972741</v>
      </c>
      <c r="AN27" s="3">
        <f t="shared" si="9"/>
        <v>0.14439926697972741</v>
      </c>
      <c r="AO27" s="3">
        <f t="shared" si="9"/>
        <v>0.14439926697972741</v>
      </c>
      <c r="AP27" s="3">
        <f t="shared" si="9"/>
        <v>0.14439926697972741</v>
      </c>
      <c r="AQ27" s="3">
        <f t="shared" si="9"/>
        <v>0.14439926697972741</v>
      </c>
      <c r="AR27" s="3">
        <f t="shared" si="9"/>
        <v>0.14439926697972741</v>
      </c>
      <c r="AS27" s="3">
        <f t="shared" si="9"/>
        <v>0.14439926697972741</v>
      </c>
      <c r="AT27" s="3">
        <f t="shared" si="9"/>
        <v>0.14439926697972741</v>
      </c>
      <c r="AU27" s="3">
        <f t="shared" si="9"/>
        <v>0.14439926697972741</v>
      </c>
      <c r="AV27" s="3">
        <f t="shared" si="9"/>
        <v>0.14439926697972741</v>
      </c>
      <c r="AW27" s="3">
        <f t="shared" si="9"/>
        <v>0.14439926697972741</v>
      </c>
      <c r="AX27" s="3">
        <f t="shared" si="9"/>
        <v>0.14439926697972741</v>
      </c>
      <c r="AY27" s="3">
        <f t="shared" si="9"/>
        <v>0.14439926697972741</v>
      </c>
      <c r="AZ27" s="3">
        <f t="shared" si="9"/>
        <v>0.14439926697972741</v>
      </c>
      <c r="BA27" s="3">
        <f t="shared" si="9"/>
        <v>0.14439926697972741</v>
      </c>
      <c r="BB27" s="3">
        <f t="shared" si="9"/>
        <v>0.14439926697972741</v>
      </c>
      <c r="BC27" s="3">
        <f t="shared" si="9"/>
        <v>0.14439926697972741</v>
      </c>
      <c r="BD27" s="3">
        <f t="shared" si="9"/>
        <v>0.14439926697972741</v>
      </c>
      <c r="BE27" s="3">
        <f t="shared" si="9"/>
        <v>0.14439926697972741</v>
      </c>
      <c r="BF27" s="3">
        <f t="shared" si="9"/>
        <v>0.14439926697972741</v>
      </c>
      <c r="BG27" s="3">
        <f t="shared" si="9"/>
        <v>0.14439926697972741</v>
      </c>
      <c r="BH27" s="3">
        <f t="shared" si="9"/>
        <v>0.14439926697972741</v>
      </c>
      <c r="BI27" s="3">
        <f t="shared" si="9"/>
        <v>0.14439926697972741</v>
      </c>
      <c r="BJ27" s="3">
        <f t="shared" si="9"/>
        <v>0.14439926697972741</v>
      </c>
      <c r="BK27" s="3">
        <f t="shared" si="9"/>
        <v>0.14439926697972741</v>
      </c>
    </row>
    <row r="28" spans="1:63" x14ac:dyDescent="0.25">
      <c r="A28" s="2" t="s">
        <v>19</v>
      </c>
      <c r="B28" t="s">
        <v>3</v>
      </c>
      <c r="C28" s="3">
        <f t="shared" si="8"/>
        <v>0.261415963161934</v>
      </c>
      <c r="D28" s="3">
        <f t="shared" si="8"/>
        <v>0.261415963161934</v>
      </c>
      <c r="E28" s="3">
        <f t="shared" si="8"/>
        <v>0.261415963161934</v>
      </c>
      <c r="F28" s="3">
        <f t="shared" si="8"/>
        <v>0.261415963161934</v>
      </c>
      <c r="G28" s="3">
        <f t="shared" si="8"/>
        <v>0.261415963161934</v>
      </c>
      <c r="H28" s="3">
        <f t="shared" si="8"/>
        <v>0.261415963161934</v>
      </c>
      <c r="I28" s="3">
        <f t="shared" si="8"/>
        <v>0.261415963161934</v>
      </c>
      <c r="J28" s="3">
        <f t="shared" si="8"/>
        <v>0.261415963161934</v>
      </c>
      <c r="K28" s="3">
        <f t="shared" si="8"/>
        <v>0.261415963161934</v>
      </c>
      <c r="L28" s="3">
        <f t="shared" si="8"/>
        <v>0.261415963161934</v>
      </c>
      <c r="M28" s="3">
        <f t="shared" si="8"/>
        <v>0.261415963161934</v>
      </c>
      <c r="N28" s="3">
        <f t="shared" si="8"/>
        <v>0.261415963161934</v>
      </c>
      <c r="O28" s="3">
        <f t="shared" si="8"/>
        <v>0.261415963161934</v>
      </c>
      <c r="P28" s="3">
        <f t="shared" si="8"/>
        <v>0.261415963161934</v>
      </c>
      <c r="Q28" s="3">
        <f t="shared" si="8"/>
        <v>0.261415963161934</v>
      </c>
      <c r="R28" s="3">
        <f t="shared" si="6"/>
        <v>0.261415963161934</v>
      </c>
      <c r="S28" s="3">
        <f t="shared" si="6"/>
        <v>0.261415963161934</v>
      </c>
      <c r="T28" s="3">
        <f t="shared" si="6"/>
        <v>0.261415963161934</v>
      </c>
      <c r="U28" s="3">
        <f t="shared" si="6"/>
        <v>0.261415963161934</v>
      </c>
      <c r="V28" s="3">
        <f t="shared" si="6"/>
        <v>0.261415963161934</v>
      </c>
      <c r="W28" s="3">
        <f t="shared" si="6"/>
        <v>0.261415963161934</v>
      </c>
      <c r="X28" s="3">
        <f t="shared" si="6"/>
        <v>0.261415963161934</v>
      </c>
      <c r="Y28" s="3">
        <f t="shared" si="6"/>
        <v>0.261415963161934</v>
      </c>
      <c r="Z28" s="3">
        <f t="shared" si="6"/>
        <v>0.261415963161934</v>
      </c>
      <c r="AA28" s="3">
        <f t="shared" si="6"/>
        <v>0.261415963161934</v>
      </c>
      <c r="AB28" s="9">
        <f>VLOOKUP($A28,Table2[[#All],[Country ]:[Checksumtotal non-res % ]],MATCH("share of offices",'_non-residential floorarea calc'!$A$3:$T$3,0),FALSE)</f>
        <v>0.261415963161934</v>
      </c>
      <c r="AC28" s="3">
        <f t="shared" si="3"/>
        <v>0.261415963161934</v>
      </c>
      <c r="AD28" s="3">
        <f t="shared" si="9"/>
        <v>0.261415963161934</v>
      </c>
      <c r="AE28" s="3">
        <f t="shared" si="9"/>
        <v>0.261415963161934</v>
      </c>
      <c r="AF28" s="3">
        <f t="shared" si="9"/>
        <v>0.261415963161934</v>
      </c>
      <c r="AG28" s="3">
        <f t="shared" si="9"/>
        <v>0.261415963161934</v>
      </c>
      <c r="AH28" s="3">
        <f t="shared" si="9"/>
        <v>0.261415963161934</v>
      </c>
      <c r="AI28" s="3">
        <f t="shared" si="9"/>
        <v>0.261415963161934</v>
      </c>
      <c r="AJ28" s="3">
        <f t="shared" si="9"/>
        <v>0.261415963161934</v>
      </c>
      <c r="AK28" s="3">
        <f t="shared" si="9"/>
        <v>0.261415963161934</v>
      </c>
      <c r="AL28" s="3">
        <f t="shared" si="9"/>
        <v>0.261415963161934</v>
      </c>
      <c r="AM28" s="3">
        <f t="shared" si="9"/>
        <v>0.261415963161934</v>
      </c>
      <c r="AN28" s="3">
        <f t="shared" si="9"/>
        <v>0.261415963161934</v>
      </c>
      <c r="AO28" s="3">
        <f t="shared" si="9"/>
        <v>0.261415963161934</v>
      </c>
      <c r="AP28" s="3">
        <f t="shared" si="9"/>
        <v>0.261415963161934</v>
      </c>
      <c r="AQ28" s="3">
        <f t="shared" si="9"/>
        <v>0.261415963161934</v>
      </c>
      <c r="AR28" s="3">
        <f t="shared" si="9"/>
        <v>0.261415963161934</v>
      </c>
      <c r="AS28" s="3">
        <f t="shared" si="9"/>
        <v>0.261415963161934</v>
      </c>
      <c r="AT28" s="3">
        <f t="shared" si="9"/>
        <v>0.261415963161934</v>
      </c>
      <c r="AU28" s="3">
        <f t="shared" si="9"/>
        <v>0.261415963161934</v>
      </c>
      <c r="AV28" s="3">
        <f t="shared" si="9"/>
        <v>0.261415963161934</v>
      </c>
      <c r="AW28" s="3">
        <f t="shared" si="9"/>
        <v>0.261415963161934</v>
      </c>
      <c r="AX28" s="3">
        <f t="shared" si="9"/>
        <v>0.261415963161934</v>
      </c>
      <c r="AY28" s="3">
        <f t="shared" si="9"/>
        <v>0.261415963161934</v>
      </c>
      <c r="AZ28" s="3">
        <f t="shared" si="9"/>
        <v>0.261415963161934</v>
      </c>
      <c r="BA28" s="3">
        <f t="shared" si="9"/>
        <v>0.261415963161934</v>
      </c>
      <c r="BB28" s="3">
        <f t="shared" si="9"/>
        <v>0.261415963161934</v>
      </c>
      <c r="BC28" s="3">
        <f t="shared" si="9"/>
        <v>0.261415963161934</v>
      </c>
      <c r="BD28" s="3">
        <f t="shared" si="9"/>
        <v>0.261415963161934</v>
      </c>
      <c r="BE28" s="3">
        <f t="shared" si="9"/>
        <v>0.261415963161934</v>
      </c>
      <c r="BF28" s="3">
        <f t="shared" si="9"/>
        <v>0.261415963161934</v>
      </c>
      <c r="BG28" s="3">
        <f t="shared" si="9"/>
        <v>0.261415963161934</v>
      </c>
      <c r="BH28" s="3">
        <f t="shared" si="9"/>
        <v>0.261415963161934</v>
      </c>
      <c r="BI28" s="3">
        <f t="shared" si="9"/>
        <v>0.261415963161934</v>
      </c>
      <c r="BJ28" s="3">
        <f t="shared" si="9"/>
        <v>0.261415963161934</v>
      </c>
      <c r="BK28" s="3">
        <f t="shared" si="9"/>
        <v>0.261415963161934</v>
      </c>
    </row>
    <row r="29" spans="1:63" x14ac:dyDescent="0.25">
      <c r="A29" s="2" t="s">
        <v>4</v>
      </c>
      <c r="B29" t="s">
        <v>3</v>
      </c>
      <c r="C29" s="3">
        <f t="shared" si="8"/>
        <v>0.1581005655730604</v>
      </c>
      <c r="D29" s="3">
        <f t="shared" si="8"/>
        <v>0.1581005655730604</v>
      </c>
      <c r="E29" s="3">
        <f t="shared" si="8"/>
        <v>0.1581005655730604</v>
      </c>
      <c r="F29" s="3">
        <f t="shared" si="8"/>
        <v>0.1581005655730604</v>
      </c>
      <c r="G29" s="3">
        <f t="shared" si="8"/>
        <v>0.1581005655730604</v>
      </c>
      <c r="H29" s="3">
        <f t="shared" si="8"/>
        <v>0.1581005655730604</v>
      </c>
      <c r="I29" s="3">
        <f t="shared" si="8"/>
        <v>0.1581005655730604</v>
      </c>
      <c r="J29" s="3">
        <f t="shared" si="8"/>
        <v>0.1581005655730604</v>
      </c>
      <c r="K29" s="3">
        <f t="shared" si="8"/>
        <v>0.1581005655730604</v>
      </c>
      <c r="L29" s="3">
        <f t="shared" si="8"/>
        <v>0.1581005655730604</v>
      </c>
      <c r="M29" s="3">
        <f t="shared" si="8"/>
        <v>0.1581005655730604</v>
      </c>
      <c r="N29" s="3">
        <f t="shared" si="8"/>
        <v>0.1581005655730604</v>
      </c>
      <c r="O29" s="3">
        <f t="shared" si="8"/>
        <v>0.1581005655730604</v>
      </c>
      <c r="P29" s="3">
        <f t="shared" si="8"/>
        <v>0.1581005655730604</v>
      </c>
      <c r="Q29" s="3">
        <f t="shared" si="8"/>
        <v>0.1581005655730604</v>
      </c>
      <c r="R29" s="3">
        <f t="shared" si="6"/>
        <v>0.1581005655730604</v>
      </c>
      <c r="S29" s="3">
        <f t="shared" si="6"/>
        <v>0.1581005655730604</v>
      </c>
      <c r="T29" s="3">
        <f t="shared" si="6"/>
        <v>0.1581005655730604</v>
      </c>
      <c r="U29" s="3">
        <f t="shared" si="6"/>
        <v>0.1581005655730604</v>
      </c>
      <c r="V29" s="3">
        <f t="shared" si="6"/>
        <v>0.1581005655730604</v>
      </c>
      <c r="W29" s="3">
        <f t="shared" si="6"/>
        <v>0.1581005655730604</v>
      </c>
      <c r="X29" s="3">
        <f t="shared" si="6"/>
        <v>0.1581005655730604</v>
      </c>
      <c r="Y29" s="3">
        <f t="shared" si="6"/>
        <v>0.1581005655730604</v>
      </c>
      <c r="Z29" s="3">
        <f t="shared" si="6"/>
        <v>0.1581005655730604</v>
      </c>
      <c r="AA29" s="3">
        <f t="shared" si="6"/>
        <v>0.1581005655730604</v>
      </c>
      <c r="AB29" s="9">
        <f>VLOOKUP($A29,Table2[[#All],[Country ]:[Checksumtotal non-res % ]],MATCH("share of offices",'_non-residential floorarea calc'!$A$3:$T$3,0),FALSE)</f>
        <v>0.1581005655730604</v>
      </c>
      <c r="AC29" s="3">
        <f t="shared" si="3"/>
        <v>0.1581005655730604</v>
      </c>
      <c r="AD29" s="3">
        <f t="shared" si="9"/>
        <v>0.1581005655730604</v>
      </c>
      <c r="AE29" s="3">
        <f t="shared" si="9"/>
        <v>0.1581005655730604</v>
      </c>
      <c r="AF29" s="3">
        <f t="shared" si="9"/>
        <v>0.1581005655730604</v>
      </c>
      <c r="AG29" s="3">
        <f t="shared" si="9"/>
        <v>0.1581005655730604</v>
      </c>
      <c r="AH29" s="3">
        <f t="shared" si="9"/>
        <v>0.1581005655730604</v>
      </c>
      <c r="AI29" s="3">
        <f t="shared" si="9"/>
        <v>0.1581005655730604</v>
      </c>
      <c r="AJ29" s="3">
        <f t="shared" si="9"/>
        <v>0.1581005655730604</v>
      </c>
      <c r="AK29" s="3">
        <f t="shared" si="9"/>
        <v>0.1581005655730604</v>
      </c>
      <c r="AL29" s="3">
        <f t="shared" si="9"/>
        <v>0.1581005655730604</v>
      </c>
      <c r="AM29" s="3">
        <f t="shared" si="9"/>
        <v>0.1581005655730604</v>
      </c>
      <c r="AN29" s="3">
        <f t="shared" si="9"/>
        <v>0.1581005655730604</v>
      </c>
      <c r="AO29" s="3">
        <f t="shared" si="9"/>
        <v>0.1581005655730604</v>
      </c>
      <c r="AP29" s="3">
        <f t="shared" si="9"/>
        <v>0.1581005655730604</v>
      </c>
      <c r="AQ29" s="3">
        <f t="shared" si="9"/>
        <v>0.1581005655730604</v>
      </c>
      <c r="AR29" s="3">
        <f t="shared" si="9"/>
        <v>0.1581005655730604</v>
      </c>
      <c r="AS29" s="3">
        <f t="shared" si="9"/>
        <v>0.1581005655730604</v>
      </c>
      <c r="AT29" s="3">
        <f t="shared" si="9"/>
        <v>0.1581005655730604</v>
      </c>
      <c r="AU29" s="3">
        <f t="shared" si="9"/>
        <v>0.1581005655730604</v>
      </c>
      <c r="AV29" s="3">
        <f t="shared" si="9"/>
        <v>0.1581005655730604</v>
      </c>
      <c r="AW29" s="3">
        <f t="shared" si="9"/>
        <v>0.1581005655730604</v>
      </c>
      <c r="AX29" s="3">
        <f t="shared" si="9"/>
        <v>0.1581005655730604</v>
      </c>
      <c r="AY29" s="3">
        <f t="shared" si="9"/>
        <v>0.1581005655730604</v>
      </c>
      <c r="AZ29" s="3">
        <f t="shared" si="9"/>
        <v>0.1581005655730604</v>
      </c>
      <c r="BA29" s="3">
        <f t="shared" si="9"/>
        <v>0.1581005655730604</v>
      </c>
      <c r="BB29" s="3">
        <f t="shared" si="9"/>
        <v>0.1581005655730604</v>
      </c>
      <c r="BC29" s="3">
        <f t="shared" si="9"/>
        <v>0.1581005655730604</v>
      </c>
      <c r="BD29" s="3">
        <f t="shared" si="9"/>
        <v>0.1581005655730604</v>
      </c>
      <c r="BE29" s="3">
        <f t="shared" si="9"/>
        <v>0.1581005655730604</v>
      </c>
      <c r="BF29" s="3">
        <f t="shared" si="9"/>
        <v>0.1581005655730604</v>
      </c>
      <c r="BG29" s="3">
        <f t="shared" si="9"/>
        <v>0.1581005655730604</v>
      </c>
      <c r="BH29" s="3">
        <f t="shared" si="9"/>
        <v>0.1581005655730604</v>
      </c>
      <c r="BI29" s="3">
        <f t="shared" si="9"/>
        <v>0.1581005655730604</v>
      </c>
      <c r="BJ29" s="3">
        <f t="shared" si="9"/>
        <v>0.1581005655730604</v>
      </c>
      <c r="BK29" s="3">
        <f t="shared" si="9"/>
        <v>0.1581005655730604</v>
      </c>
    </row>
    <row r="30" spans="1:63" x14ac:dyDescent="0.25">
      <c r="A30" s="2" t="s">
        <v>31</v>
      </c>
      <c r="B30" t="s">
        <v>3</v>
      </c>
      <c r="C30" s="3">
        <f t="shared" si="8"/>
        <v>0.1581005655730604</v>
      </c>
      <c r="D30" s="3">
        <f t="shared" si="8"/>
        <v>0.1581005655730604</v>
      </c>
      <c r="E30" s="3">
        <f t="shared" si="8"/>
        <v>0.1581005655730604</v>
      </c>
      <c r="F30" s="3">
        <f t="shared" si="8"/>
        <v>0.1581005655730604</v>
      </c>
      <c r="G30" s="3">
        <f t="shared" si="8"/>
        <v>0.1581005655730604</v>
      </c>
      <c r="H30" s="3">
        <f t="shared" si="8"/>
        <v>0.1581005655730604</v>
      </c>
      <c r="I30" s="3">
        <f t="shared" si="8"/>
        <v>0.1581005655730604</v>
      </c>
      <c r="J30" s="3">
        <f t="shared" si="8"/>
        <v>0.1581005655730604</v>
      </c>
      <c r="K30" s="3">
        <f t="shared" si="8"/>
        <v>0.1581005655730604</v>
      </c>
      <c r="L30" s="3">
        <f t="shared" si="8"/>
        <v>0.1581005655730604</v>
      </c>
      <c r="M30" s="3">
        <f t="shared" si="8"/>
        <v>0.1581005655730604</v>
      </c>
      <c r="N30" s="3">
        <f t="shared" si="8"/>
        <v>0.1581005655730604</v>
      </c>
      <c r="O30" s="3">
        <f t="shared" si="8"/>
        <v>0.1581005655730604</v>
      </c>
      <c r="P30" s="3">
        <f t="shared" si="8"/>
        <v>0.1581005655730604</v>
      </c>
      <c r="Q30" s="3">
        <f t="shared" si="8"/>
        <v>0.1581005655730604</v>
      </c>
      <c r="R30" s="3">
        <f t="shared" si="6"/>
        <v>0.1581005655730604</v>
      </c>
      <c r="S30" s="3">
        <f t="shared" si="6"/>
        <v>0.1581005655730604</v>
      </c>
      <c r="T30" s="3">
        <f t="shared" si="6"/>
        <v>0.1581005655730604</v>
      </c>
      <c r="U30" s="3">
        <f t="shared" si="6"/>
        <v>0.1581005655730604</v>
      </c>
      <c r="V30" s="3">
        <f t="shared" si="6"/>
        <v>0.1581005655730604</v>
      </c>
      <c r="W30" s="3">
        <f t="shared" si="6"/>
        <v>0.1581005655730604</v>
      </c>
      <c r="X30" s="3">
        <f t="shared" si="6"/>
        <v>0.1581005655730604</v>
      </c>
      <c r="Y30" s="3">
        <f t="shared" si="6"/>
        <v>0.1581005655730604</v>
      </c>
      <c r="Z30" s="3">
        <f t="shared" si="6"/>
        <v>0.1581005655730604</v>
      </c>
      <c r="AA30" s="3">
        <f t="shared" si="6"/>
        <v>0.1581005655730604</v>
      </c>
      <c r="AB30" s="9">
        <f>VLOOKUP($A30,Table2[[#All],[Country ]:[Checksumtotal non-res % ]],MATCH("share of offices",'_non-residential floorarea calc'!$A$3:$T$3,0),FALSE)</f>
        <v>0.1581005655730604</v>
      </c>
      <c r="AC30" s="3">
        <f t="shared" si="3"/>
        <v>0.1581005655730604</v>
      </c>
      <c r="AD30" s="3">
        <f t="shared" si="9"/>
        <v>0.1581005655730604</v>
      </c>
      <c r="AE30" s="3">
        <f t="shared" si="9"/>
        <v>0.1581005655730604</v>
      </c>
      <c r="AF30" s="3">
        <f t="shared" si="9"/>
        <v>0.1581005655730604</v>
      </c>
      <c r="AG30" s="3">
        <f t="shared" si="9"/>
        <v>0.1581005655730604</v>
      </c>
      <c r="AH30" s="3">
        <f t="shared" si="9"/>
        <v>0.1581005655730604</v>
      </c>
      <c r="AI30" s="3">
        <f t="shared" si="9"/>
        <v>0.1581005655730604</v>
      </c>
      <c r="AJ30" s="3">
        <f t="shared" si="9"/>
        <v>0.1581005655730604</v>
      </c>
      <c r="AK30" s="3">
        <f t="shared" si="9"/>
        <v>0.1581005655730604</v>
      </c>
      <c r="AL30" s="3">
        <f t="shared" si="9"/>
        <v>0.1581005655730604</v>
      </c>
      <c r="AM30" s="3">
        <f t="shared" si="9"/>
        <v>0.1581005655730604</v>
      </c>
      <c r="AN30" s="3">
        <f t="shared" si="9"/>
        <v>0.1581005655730604</v>
      </c>
      <c r="AO30" s="3">
        <f t="shared" si="9"/>
        <v>0.1581005655730604</v>
      </c>
      <c r="AP30" s="3">
        <f t="shared" si="9"/>
        <v>0.1581005655730604</v>
      </c>
      <c r="AQ30" s="3">
        <f t="shared" si="9"/>
        <v>0.1581005655730604</v>
      </c>
      <c r="AR30" s="3">
        <f t="shared" si="9"/>
        <v>0.1581005655730604</v>
      </c>
      <c r="AS30" s="3">
        <f t="shared" si="9"/>
        <v>0.1581005655730604</v>
      </c>
      <c r="AT30" s="3">
        <f t="shared" si="9"/>
        <v>0.1581005655730604</v>
      </c>
      <c r="AU30" s="3">
        <f t="shared" si="9"/>
        <v>0.1581005655730604</v>
      </c>
      <c r="AV30" s="3">
        <f t="shared" si="9"/>
        <v>0.1581005655730604</v>
      </c>
      <c r="AW30" s="3">
        <f t="shared" si="9"/>
        <v>0.1581005655730604</v>
      </c>
      <c r="AX30" s="3">
        <f t="shared" si="9"/>
        <v>0.1581005655730604</v>
      </c>
      <c r="AY30" s="3">
        <f t="shared" si="9"/>
        <v>0.1581005655730604</v>
      </c>
      <c r="AZ30" s="3">
        <f t="shared" si="9"/>
        <v>0.1581005655730604</v>
      </c>
      <c r="BA30" s="3">
        <f t="shared" si="9"/>
        <v>0.1581005655730604</v>
      </c>
      <c r="BB30" s="3">
        <f t="shared" si="9"/>
        <v>0.1581005655730604</v>
      </c>
      <c r="BC30" s="3">
        <f t="shared" si="9"/>
        <v>0.1581005655730604</v>
      </c>
      <c r="BD30" s="3">
        <f t="shared" si="9"/>
        <v>0.1581005655730604</v>
      </c>
      <c r="BE30" s="3">
        <f t="shared" si="9"/>
        <v>0.1581005655730604</v>
      </c>
      <c r="BF30" s="3">
        <f t="shared" si="9"/>
        <v>0.1581005655730604</v>
      </c>
      <c r="BG30" s="3">
        <f t="shared" si="9"/>
        <v>0.1581005655730604</v>
      </c>
      <c r="BH30" s="3">
        <f t="shared" si="9"/>
        <v>0.1581005655730604</v>
      </c>
      <c r="BI30" s="3">
        <f t="shared" si="9"/>
        <v>0.1581005655730604</v>
      </c>
      <c r="BJ30" s="3">
        <f t="shared" si="9"/>
        <v>0.1581005655730604</v>
      </c>
      <c r="BK30" s="3">
        <f t="shared" si="9"/>
        <v>0.1581005655730604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15247-5DEC-423E-8C47-7181864BC99A}">
  <dimension ref="A1:BK30"/>
  <sheetViews>
    <sheetView tabSelected="1" workbookViewId="0">
      <selection activeCell="C3" sqref="C3"/>
    </sheetView>
  </sheetViews>
  <sheetFormatPr defaultRowHeight="15" x14ac:dyDescent="0.25"/>
  <cols>
    <col min="1" max="1" width="15.42578125" bestFit="1" customWidth="1"/>
    <col min="2" max="2" width="9.7109375" bestFit="1" customWidth="1"/>
    <col min="3" max="27" width="5.5703125" bestFit="1" customWidth="1"/>
    <col min="28" max="28" width="5.5703125" style="10" bestFit="1" customWidth="1"/>
    <col min="29" max="63" width="5.5703125" bestFit="1" customWidth="1"/>
  </cols>
  <sheetData>
    <row r="1" spans="1:63" x14ac:dyDescent="0.25">
      <c r="A1" t="s">
        <v>0</v>
      </c>
      <c r="B1" t="s">
        <v>2</v>
      </c>
      <c r="C1">
        <v>1990</v>
      </c>
      <c r="D1">
        <v>1991</v>
      </c>
      <c r="E1">
        <v>1992</v>
      </c>
      <c r="F1">
        <v>1993</v>
      </c>
      <c r="G1">
        <v>1994</v>
      </c>
      <c r="H1">
        <v>1995</v>
      </c>
      <c r="I1">
        <v>1996</v>
      </c>
      <c r="J1">
        <v>1997</v>
      </c>
      <c r="K1">
        <v>1998</v>
      </c>
      <c r="L1">
        <v>1999</v>
      </c>
      <c r="M1">
        <v>2000</v>
      </c>
      <c r="N1">
        <v>2001</v>
      </c>
      <c r="O1">
        <v>2002</v>
      </c>
      <c r="P1">
        <v>2003</v>
      </c>
      <c r="Q1">
        <v>2004</v>
      </c>
      <c r="R1">
        <v>2005</v>
      </c>
      <c r="S1">
        <v>2006</v>
      </c>
      <c r="T1">
        <v>2007</v>
      </c>
      <c r="U1">
        <v>2008</v>
      </c>
      <c r="V1">
        <v>2009</v>
      </c>
      <c r="W1">
        <v>2010</v>
      </c>
      <c r="X1">
        <v>2011</v>
      </c>
      <c r="Y1">
        <v>2012</v>
      </c>
      <c r="Z1">
        <v>2013</v>
      </c>
      <c r="AA1">
        <v>2014</v>
      </c>
      <c r="AB1" s="8">
        <v>2015</v>
      </c>
      <c r="AC1">
        <f>AB1+1</f>
        <v>2016</v>
      </c>
      <c r="AD1">
        <f t="shared" ref="AD1:BK1" si="0">AC1+1</f>
        <v>2017</v>
      </c>
      <c r="AE1">
        <f t="shared" si="0"/>
        <v>2018</v>
      </c>
      <c r="AF1">
        <f t="shared" si="0"/>
        <v>2019</v>
      </c>
      <c r="AG1">
        <f t="shared" si="0"/>
        <v>2020</v>
      </c>
      <c r="AH1">
        <f t="shared" si="0"/>
        <v>2021</v>
      </c>
      <c r="AI1">
        <f t="shared" si="0"/>
        <v>2022</v>
      </c>
      <c r="AJ1">
        <f t="shared" si="0"/>
        <v>2023</v>
      </c>
      <c r="AK1">
        <f t="shared" si="0"/>
        <v>2024</v>
      </c>
      <c r="AL1">
        <f t="shared" si="0"/>
        <v>2025</v>
      </c>
      <c r="AM1">
        <f t="shared" si="0"/>
        <v>2026</v>
      </c>
      <c r="AN1">
        <f t="shared" si="0"/>
        <v>2027</v>
      </c>
      <c r="AO1">
        <f t="shared" si="0"/>
        <v>2028</v>
      </c>
      <c r="AP1">
        <f t="shared" si="0"/>
        <v>2029</v>
      </c>
      <c r="AQ1">
        <f t="shared" si="0"/>
        <v>2030</v>
      </c>
      <c r="AR1">
        <f t="shared" si="0"/>
        <v>2031</v>
      </c>
      <c r="AS1">
        <f t="shared" si="0"/>
        <v>2032</v>
      </c>
      <c r="AT1">
        <f t="shared" si="0"/>
        <v>2033</v>
      </c>
      <c r="AU1">
        <f t="shared" si="0"/>
        <v>2034</v>
      </c>
      <c r="AV1">
        <f t="shared" si="0"/>
        <v>2035</v>
      </c>
      <c r="AW1">
        <f t="shared" si="0"/>
        <v>2036</v>
      </c>
      <c r="AX1">
        <f t="shared" si="0"/>
        <v>2037</v>
      </c>
      <c r="AY1">
        <f t="shared" si="0"/>
        <v>2038</v>
      </c>
      <c r="AZ1">
        <f t="shared" si="0"/>
        <v>2039</v>
      </c>
      <c r="BA1">
        <f t="shared" si="0"/>
        <v>2040</v>
      </c>
      <c r="BB1">
        <f t="shared" si="0"/>
        <v>2041</v>
      </c>
      <c r="BC1">
        <f t="shared" si="0"/>
        <v>2042</v>
      </c>
      <c r="BD1">
        <f t="shared" si="0"/>
        <v>2043</v>
      </c>
      <c r="BE1">
        <f t="shared" si="0"/>
        <v>2044</v>
      </c>
      <c r="BF1">
        <f t="shared" si="0"/>
        <v>2045</v>
      </c>
      <c r="BG1">
        <f t="shared" si="0"/>
        <v>2046</v>
      </c>
      <c r="BH1">
        <f t="shared" si="0"/>
        <v>2047</v>
      </c>
      <c r="BI1">
        <f t="shared" si="0"/>
        <v>2048</v>
      </c>
      <c r="BJ1">
        <f t="shared" si="0"/>
        <v>2049</v>
      </c>
      <c r="BK1">
        <f t="shared" si="0"/>
        <v>2050</v>
      </c>
    </row>
    <row r="2" spans="1:63" x14ac:dyDescent="0.25">
      <c r="A2" s="2" t="s">
        <v>17</v>
      </c>
      <c r="B2" t="s">
        <v>3</v>
      </c>
      <c r="C2" s="3">
        <f t="shared" ref="C2:R17" si="1">$AB2</f>
        <v>0.14207673964881856</v>
      </c>
      <c r="D2" s="3">
        <f t="shared" si="1"/>
        <v>0.14207673964881856</v>
      </c>
      <c r="E2" s="3">
        <f t="shared" si="1"/>
        <v>0.14207673964881856</v>
      </c>
      <c r="F2" s="3">
        <f t="shared" si="1"/>
        <v>0.14207673964881856</v>
      </c>
      <c r="G2" s="3">
        <f t="shared" si="1"/>
        <v>0.14207673964881856</v>
      </c>
      <c r="H2" s="3">
        <f t="shared" si="1"/>
        <v>0.14207673964881856</v>
      </c>
      <c r="I2" s="3">
        <f t="shared" si="1"/>
        <v>0.14207673964881856</v>
      </c>
      <c r="J2" s="3">
        <f t="shared" si="1"/>
        <v>0.14207673964881856</v>
      </c>
      <c r="K2" s="3">
        <f t="shared" si="1"/>
        <v>0.14207673964881856</v>
      </c>
      <c r="L2" s="3">
        <f t="shared" si="1"/>
        <v>0.14207673964881856</v>
      </c>
      <c r="M2" s="3">
        <f t="shared" si="1"/>
        <v>0.14207673964881856</v>
      </c>
      <c r="N2" s="3">
        <f t="shared" si="1"/>
        <v>0.14207673964881856</v>
      </c>
      <c r="O2" s="3">
        <f t="shared" si="1"/>
        <v>0.14207673964881856</v>
      </c>
      <c r="P2" s="3">
        <f t="shared" si="1"/>
        <v>0.14207673964881856</v>
      </c>
      <c r="Q2" s="3">
        <f t="shared" si="1"/>
        <v>0.14207673964881856</v>
      </c>
      <c r="R2" s="3">
        <f t="shared" si="1"/>
        <v>0.14207673964881856</v>
      </c>
      <c r="S2" s="3">
        <f t="shared" ref="S2:AA17" si="2">$AB2</f>
        <v>0.14207673964881856</v>
      </c>
      <c r="T2" s="3">
        <f t="shared" si="2"/>
        <v>0.14207673964881856</v>
      </c>
      <c r="U2" s="3">
        <f t="shared" si="2"/>
        <v>0.14207673964881856</v>
      </c>
      <c r="V2" s="3">
        <f t="shared" si="2"/>
        <v>0.14207673964881856</v>
      </c>
      <c r="W2" s="3">
        <f t="shared" si="2"/>
        <v>0.14207673964881856</v>
      </c>
      <c r="X2" s="3">
        <f t="shared" si="2"/>
        <v>0.14207673964881856</v>
      </c>
      <c r="Y2" s="3">
        <f t="shared" si="2"/>
        <v>0.14207673964881856</v>
      </c>
      <c r="Z2" s="3">
        <f t="shared" si="2"/>
        <v>0.14207673964881856</v>
      </c>
      <c r="AA2" s="3">
        <f>$AB2</f>
        <v>0.14207673964881856</v>
      </c>
      <c r="AB2" s="9">
        <f>VLOOKUP($A2,Table2[[#All],[Country ]:[Checksumtotal non-res % ]],MATCH("share of priv-offices",'_non-residential floorarea calc'!$A$3:$T$3,0),FALSE)</f>
        <v>0.14207673964881856</v>
      </c>
      <c r="AC2" s="3">
        <f t="shared" ref="AC2:AR30" si="3">$AB2</f>
        <v>0.14207673964881856</v>
      </c>
      <c r="AD2" s="3">
        <f t="shared" si="3"/>
        <v>0.14207673964881856</v>
      </c>
      <c r="AE2" s="3">
        <f t="shared" si="3"/>
        <v>0.14207673964881856</v>
      </c>
      <c r="AF2" s="3">
        <f t="shared" si="3"/>
        <v>0.14207673964881856</v>
      </c>
      <c r="AG2" s="3">
        <f t="shared" si="3"/>
        <v>0.14207673964881856</v>
      </c>
      <c r="AH2" s="3">
        <f t="shared" si="3"/>
        <v>0.14207673964881856</v>
      </c>
      <c r="AI2" s="3">
        <f t="shared" si="3"/>
        <v>0.14207673964881856</v>
      </c>
      <c r="AJ2" s="3">
        <f t="shared" si="3"/>
        <v>0.14207673964881856</v>
      </c>
      <c r="AK2" s="3">
        <f t="shared" si="3"/>
        <v>0.14207673964881856</v>
      </c>
      <c r="AL2" s="3">
        <f t="shared" si="3"/>
        <v>0.14207673964881856</v>
      </c>
      <c r="AM2" s="3">
        <f t="shared" si="3"/>
        <v>0.14207673964881856</v>
      </c>
      <c r="AN2" s="3">
        <f t="shared" si="3"/>
        <v>0.14207673964881856</v>
      </c>
      <c r="AO2" s="3">
        <f t="shared" si="3"/>
        <v>0.14207673964881856</v>
      </c>
      <c r="AP2" s="3">
        <f t="shared" si="3"/>
        <v>0.14207673964881856</v>
      </c>
      <c r="AQ2" s="3">
        <f t="shared" si="3"/>
        <v>0.14207673964881856</v>
      </c>
      <c r="AR2" s="3">
        <f t="shared" si="3"/>
        <v>0.14207673964881856</v>
      </c>
      <c r="AS2" s="3">
        <f t="shared" ref="AD2:BK9" si="4">$AB2</f>
        <v>0.14207673964881856</v>
      </c>
      <c r="AT2" s="3">
        <f t="shared" si="4"/>
        <v>0.14207673964881856</v>
      </c>
      <c r="AU2" s="3">
        <f t="shared" si="4"/>
        <v>0.14207673964881856</v>
      </c>
      <c r="AV2" s="3">
        <f t="shared" si="4"/>
        <v>0.14207673964881856</v>
      </c>
      <c r="AW2" s="3">
        <f t="shared" si="4"/>
        <v>0.14207673964881856</v>
      </c>
      <c r="AX2" s="3">
        <f t="shared" si="4"/>
        <v>0.14207673964881856</v>
      </c>
      <c r="AY2" s="3">
        <f t="shared" si="4"/>
        <v>0.14207673964881856</v>
      </c>
      <c r="AZ2" s="3">
        <f t="shared" si="4"/>
        <v>0.14207673964881856</v>
      </c>
      <c r="BA2" s="3">
        <f t="shared" si="4"/>
        <v>0.14207673964881856</v>
      </c>
      <c r="BB2" s="3">
        <f t="shared" si="4"/>
        <v>0.14207673964881856</v>
      </c>
      <c r="BC2" s="3">
        <f t="shared" si="4"/>
        <v>0.14207673964881856</v>
      </c>
      <c r="BD2" s="3">
        <f t="shared" si="4"/>
        <v>0.14207673964881856</v>
      </c>
      <c r="BE2" s="3">
        <f t="shared" si="4"/>
        <v>0.14207673964881856</v>
      </c>
      <c r="BF2" s="3">
        <f t="shared" si="4"/>
        <v>0.14207673964881856</v>
      </c>
      <c r="BG2" s="3">
        <f t="shared" si="4"/>
        <v>0.14207673964881856</v>
      </c>
      <c r="BH2" s="3">
        <f t="shared" si="4"/>
        <v>0.14207673964881856</v>
      </c>
      <c r="BI2" s="3">
        <f t="shared" si="4"/>
        <v>0.14207673964881856</v>
      </c>
      <c r="BJ2" s="3">
        <f t="shared" si="4"/>
        <v>0.14207673964881856</v>
      </c>
      <c r="BK2" s="3">
        <f t="shared" si="4"/>
        <v>0.14207673964881856</v>
      </c>
    </row>
    <row r="3" spans="1:63" x14ac:dyDescent="0.25">
      <c r="A3" s="2" t="s">
        <v>11</v>
      </c>
      <c r="B3" t="s">
        <v>3</v>
      </c>
      <c r="C3" s="3">
        <f t="shared" si="1"/>
        <v>0.22939145446698317</v>
      </c>
      <c r="D3" s="3">
        <f t="shared" si="1"/>
        <v>0.22939145446698317</v>
      </c>
      <c r="E3" s="3">
        <f t="shared" si="1"/>
        <v>0.22939145446698317</v>
      </c>
      <c r="F3" s="3">
        <f t="shared" si="1"/>
        <v>0.22939145446698317</v>
      </c>
      <c r="G3" s="3">
        <f t="shared" si="1"/>
        <v>0.22939145446698317</v>
      </c>
      <c r="H3" s="3">
        <f t="shared" si="1"/>
        <v>0.22939145446698317</v>
      </c>
      <c r="I3" s="3">
        <f t="shared" si="1"/>
        <v>0.22939145446698317</v>
      </c>
      <c r="J3" s="3">
        <f t="shared" si="1"/>
        <v>0.22939145446698317</v>
      </c>
      <c r="K3" s="3">
        <f t="shared" si="1"/>
        <v>0.22939145446698317</v>
      </c>
      <c r="L3" s="3">
        <f t="shared" si="1"/>
        <v>0.22939145446698317</v>
      </c>
      <c r="M3" s="3">
        <f t="shared" si="1"/>
        <v>0.22939145446698317</v>
      </c>
      <c r="N3" s="3">
        <f t="shared" si="1"/>
        <v>0.22939145446698317</v>
      </c>
      <c r="O3" s="3">
        <f t="shared" si="1"/>
        <v>0.22939145446698317</v>
      </c>
      <c r="P3" s="3">
        <f t="shared" si="1"/>
        <v>0.22939145446698317</v>
      </c>
      <c r="Q3" s="3">
        <f t="shared" si="1"/>
        <v>0.22939145446698317</v>
      </c>
      <c r="R3" s="3">
        <f t="shared" si="1"/>
        <v>0.22939145446698317</v>
      </c>
      <c r="S3" s="3">
        <f t="shared" si="2"/>
        <v>0.22939145446698317</v>
      </c>
      <c r="T3" s="3">
        <f t="shared" si="2"/>
        <v>0.22939145446698317</v>
      </c>
      <c r="U3" s="3">
        <f t="shared" si="2"/>
        <v>0.22939145446698317</v>
      </c>
      <c r="V3" s="3">
        <f t="shared" si="2"/>
        <v>0.22939145446698317</v>
      </c>
      <c r="W3" s="3">
        <f t="shared" si="2"/>
        <v>0.22939145446698317</v>
      </c>
      <c r="X3" s="3">
        <f t="shared" si="2"/>
        <v>0.22939145446698317</v>
      </c>
      <c r="Y3" s="3">
        <f t="shared" si="2"/>
        <v>0.22939145446698317</v>
      </c>
      <c r="Z3" s="3">
        <f t="shared" si="2"/>
        <v>0.22939145446698317</v>
      </c>
      <c r="AA3" s="3">
        <f t="shared" si="2"/>
        <v>0.22939145446698317</v>
      </c>
      <c r="AB3" s="9">
        <f>VLOOKUP($A3,Table2[[#All],[Country ]:[Checksumtotal non-res % ]],MATCH("share of priv-offices",'_non-residential floorarea calc'!$A$3:$T$3,0),FALSE)</f>
        <v>0.22939145446698317</v>
      </c>
      <c r="AC3" s="3">
        <f t="shared" si="3"/>
        <v>0.22939145446698317</v>
      </c>
      <c r="AD3" s="3">
        <f t="shared" si="4"/>
        <v>0.22939145446698317</v>
      </c>
      <c r="AE3" s="3">
        <f t="shared" si="4"/>
        <v>0.22939145446698317</v>
      </c>
      <c r="AF3" s="3">
        <f t="shared" si="4"/>
        <v>0.22939145446698317</v>
      </c>
      <c r="AG3" s="3">
        <f t="shared" si="4"/>
        <v>0.22939145446698317</v>
      </c>
      <c r="AH3" s="3">
        <f t="shared" si="4"/>
        <v>0.22939145446698317</v>
      </c>
      <c r="AI3" s="3">
        <f t="shared" si="4"/>
        <v>0.22939145446698317</v>
      </c>
      <c r="AJ3" s="3">
        <f t="shared" si="4"/>
        <v>0.22939145446698317</v>
      </c>
      <c r="AK3" s="3">
        <f t="shared" si="4"/>
        <v>0.22939145446698317</v>
      </c>
      <c r="AL3" s="3">
        <f t="shared" si="4"/>
        <v>0.22939145446698317</v>
      </c>
      <c r="AM3" s="3">
        <f t="shared" si="4"/>
        <v>0.22939145446698317</v>
      </c>
      <c r="AN3" s="3">
        <f t="shared" si="4"/>
        <v>0.22939145446698317</v>
      </c>
      <c r="AO3" s="3">
        <f t="shared" si="4"/>
        <v>0.22939145446698317</v>
      </c>
      <c r="AP3" s="3">
        <f t="shared" si="4"/>
        <v>0.22939145446698317</v>
      </c>
      <c r="AQ3" s="3">
        <f t="shared" si="4"/>
        <v>0.22939145446698317</v>
      </c>
      <c r="AR3" s="3">
        <f t="shared" si="4"/>
        <v>0.22939145446698317</v>
      </c>
      <c r="AS3" s="3">
        <f t="shared" si="4"/>
        <v>0.22939145446698317</v>
      </c>
      <c r="AT3" s="3">
        <f t="shared" si="4"/>
        <v>0.22939145446698317</v>
      </c>
      <c r="AU3" s="3">
        <f t="shared" si="4"/>
        <v>0.22939145446698317</v>
      </c>
      <c r="AV3" s="3">
        <f t="shared" si="4"/>
        <v>0.22939145446698317</v>
      </c>
      <c r="AW3" s="3">
        <f t="shared" si="4"/>
        <v>0.22939145446698317</v>
      </c>
      <c r="AX3" s="3">
        <f t="shared" si="4"/>
        <v>0.22939145446698317</v>
      </c>
      <c r="AY3" s="3">
        <f t="shared" si="4"/>
        <v>0.22939145446698317</v>
      </c>
      <c r="AZ3" s="3">
        <f t="shared" si="4"/>
        <v>0.22939145446698317</v>
      </c>
      <c r="BA3" s="3">
        <f t="shared" si="4"/>
        <v>0.22939145446698317</v>
      </c>
      <c r="BB3" s="3">
        <f t="shared" si="4"/>
        <v>0.22939145446698317</v>
      </c>
      <c r="BC3" s="3">
        <f t="shared" si="4"/>
        <v>0.22939145446698317</v>
      </c>
      <c r="BD3" s="3">
        <f t="shared" si="4"/>
        <v>0.22939145446698317</v>
      </c>
      <c r="BE3" s="3">
        <f t="shared" si="4"/>
        <v>0.22939145446698317</v>
      </c>
      <c r="BF3" s="3">
        <f t="shared" si="4"/>
        <v>0.22939145446698317</v>
      </c>
      <c r="BG3" s="3">
        <f t="shared" si="4"/>
        <v>0.22939145446698317</v>
      </c>
      <c r="BH3" s="3">
        <f t="shared" si="4"/>
        <v>0.22939145446698317</v>
      </c>
      <c r="BI3" s="3">
        <f t="shared" si="4"/>
        <v>0.22939145446698317</v>
      </c>
      <c r="BJ3" s="3">
        <f t="shared" si="4"/>
        <v>0.22939145446698317</v>
      </c>
      <c r="BK3" s="3">
        <f t="shared" si="4"/>
        <v>0.22939145446698317</v>
      </c>
    </row>
    <row r="4" spans="1:63" x14ac:dyDescent="0.25">
      <c r="A4" s="2" t="s">
        <v>21</v>
      </c>
      <c r="B4" t="s">
        <v>3</v>
      </c>
      <c r="C4" s="3">
        <f t="shared" si="1"/>
        <v>0.30352914646521595</v>
      </c>
      <c r="D4" s="3">
        <f t="shared" si="1"/>
        <v>0.30352914646521595</v>
      </c>
      <c r="E4" s="3">
        <f t="shared" si="1"/>
        <v>0.30352914646521595</v>
      </c>
      <c r="F4" s="3">
        <f t="shared" si="1"/>
        <v>0.30352914646521595</v>
      </c>
      <c r="G4" s="3">
        <f t="shared" si="1"/>
        <v>0.30352914646521595</v>
      </c>
      <c r="H4" s="3">
        <f t="shared" si="1"/>
        <v>0.30352914646521595</v>
      </c>
      <c r="I4" s="3">
        <f t="shared" si="1"/>
        <v>0.30352914646521595</v>
      </c>
      <c r="J4" s="3">
        <f t="shared" si="1"/>
        <v>0.30352914646521595</v>
      </c>
      <c r="K4" s="3">
        <f t="shared" si="1"/>
        <v>0.30352914646521595</v>
      </c>
      <c r="L4" s="3">
        <f t="shared" si="1"/>
        <v>0.30352914646521595</v>
      </c>
      <c r="M4" s="3">
        <f t="shared" si="1"/>
        <v>0.30352914646521595</v>
      </c>
      <c r="N4" s="3">
        <f t="shared" si="1"/>
        <v>0.30352914646521595</v>
      </c>
      <c r="O4" s="3">
        <f t="shared" si="1"/>
        <v>0.30352914646521595</v>
      </c>
      <c r="P4" s="3">
        <f t="shared" si="1"/>
        <v>0.30352914646521595</v>
      </c>
      <c r="Q4" s="3">
        <f t="shared" si="1"/>
        <v>0.30352914646521595</v>
      </c>
      <c r="R4" s="3">
        <f t="shared" si="1"/>
        <v>0.30352914646521595</v>
      </c>
      <c r="S4" s="3">
        <f t="shared" si="2"/>
        <v>0.30352914646521595</v>
      </c>
      <c r="T4" s="3">
        <f t="shared" si="2"/>
        <v>0.30352914646521595</v>
      </c>
      <c r="U4" s="3">
        <f t="shared" si="2"/>
        <v>0.30352914646521595</v>
      </c>
      <c r="V4" s="3">
        <f t="shared" si="2"/>
        <v>0.30352914646521595</v>
      </c>
      <c r="W4" s="3">
        <f t="shared" si="2"/>
        <v>0.30352914646521595</v>
      </c>
      <c r="X4" s="3">
        <f t="shared" si="2"/>
        <v>0.30352914646521595</v>
      </c>
      <c r="Y4" s="3">
        <f t="shared" si="2"/>
        <v>0.30352914646521595</v>
      </c>
      <c r="Z4" s="3">
        <f t="shared" si="2"/>
        <v>0.30352914646521595</v>
      </c>
      <c r="AA4" s="3">
        <f t="shared" si="2"/>
        <v>0.30352914646521595</v>
      </c>
      <c r="AB4" s="9">
        <f>VLOOKUP($A4,Table2[[#All],[Country ]:[Checksumtotal non-res % ]],MATCH("share of priv-offices",'_non-residential floorarea calc'!$A$3:$T$3,0),FALSE)</f>
        <v>0.30352914646521595</v>
      </c>
      <c r="AC4" s="3">
        <f t="shared" si="3"/>
        <v>0.30352914646521595</v>
      </c>
      <c r="AD4" s="3">
        <f t="shared" si="4"/>
        <v>0.30352914646521595</v>
      </c>
      <c r="AE4" s="3">
        <f t="shared" si="4"/>
        <v>0.30352914646521595</v>
      </c>
      <c r="AF4" s="3">
        <f t="shared" si="4"/>
        <v>0.30352914646521595</v>
      </c>
      <c r="AG4" s="3">
        <f t="shared" si="4"/>
        <v>0.30352914646521595</v>
      </c>
      <c r="AH4" s="3">
        <f t="shared" si="4"/>
        <v>0.30352914646521595</v>
      </c>
      <c r="AI4" s="3">
        <f t="shared" si="4"/>
        <v>0.30352914646521595</v>
      </c>
      <c r="AJ4" s="3">
        <f t="shared" si="4"/>
        <v>0.30352914646521595</v>
      </c>
      <c r="AK4" s="3">
        <f t="shared" si="4"/>
        <v>0.30352914646521595</v>
      </c>
      <c r="AL4" s="3">
        <f t="shared" si="4"/>
        <v>0.30352914646521595</v>
      </c>
      <c r="AM4" s="3">
        <f t="shared" si="4"/>
        <v>0.30352914646521595</v>
      </c>
      <c r="AN4" s="3">
        <f t="shared" si="4"/>
        <v>0.30352914646521595</v>
      </c>
      <c r="AO4" s="3">
        <f t="shared" si="4"/>
        <v>0.30352914646521595</v>
      </c>
      <c r="AP4" s="3">
        <f t="shared" si="4"/>
        <v>0.30352914646521595</v>
      </c>
      <c r="AQ4" s="3">
        <f t="shared" si="4"/>
        <v>0.30352914646521595</v>
      </c>
      <c r="AR4" s="3">
        <f t="shared" si="4"/>
        <v>0.30352914646521595</v>
      </c>
      <c r="AS4" s="3">
        <f t="shared" si="4"/>
        <v>0.30352914646521595</v>
      </c>
      <c r="AT4" s="3">
        <f t="shared" si="4"/>
        <v>0.30352914646521595</v>
      </c>
      <c r="AU4" s="3">
        <f t="shared" si="4"/>
        <v>0.30352914646521595</v>
      </c>
      <c r="AV4" s="3">
        <f t="shared" si="4"/>
        <v>0.30352914646521595</v>
      </c>
      <c r="AW4" s="3">
        <f t="shared" si="4"/>
        <v>0.30352914646521595</v>
      </c>
      <c r="AX4" s="3">
        <f t="shared" si="4"/>
        <v>0.30352914646521595</v>
      </c>
      <c r="AY4" s="3">
        <f t="shared" si="4"/>
        <v>0.30352914646521595</v>
      </c>
      <c r="AZ4" s="3">
        <f t="shared" si="4"/>
        <v>0.30352914646521595</v>
      </c>
      <c r="BA4" s="3">
        <f t="shared" si="4"/>
        <v>0.30352914646521595</v>
      </c>
      <c r="BB4" s="3">
        <f t="shared" si="4"/>
        <v>0.30352914646521595</v>
      </c>
      <c r="BC4" s="3">
        <f t="shared" si="4"/>
        <v>0.30352914646521595</v>
      </c>
      <c r="BD4" s="3">
        <f t="shared" si="4"/>
        <v>0.30352914646521595</v>
      </c>
      <c r="BE4" s="3">
        <f t="shared" si="4"/>
        <v>0.30352914646521595</v>
      </c>
      <c r="BF4" s="3">
        <f t="shared" si="4"/>
        <v>0.30352914646521595</v>
      </c>
      <c r="BG4" s="3">
        <f t="shared" si="4"/>
        <v>0.30352914646521595</v>
      </c>
      <c r="BH4" s="3">
        <f t="shared" si="4"/>
        <v>0.30352914646521595</v>
      </c>
      <c r="BI4" s="3">
        <f t="shared" si="4"/>
        <v>0.30352914646521595</v>
      </c>
      <c r="BJ4" s="3">
        <f t="shared" si="4"/>
        <v>0.30352914646521595</v>
      </c>
      <c r="BK4" s="3">
        <f t="shared" si="4"/>
        <v>0.30352914646521595</v>
      </c>
    </row>
    <row r="5" spans="1:63" x14ac:dyDescent="0.25">
      <c r="A5" s="2" t="s">
        <v>24</v>
      </c>
      <c r="B5" t="s">
        <v>3</v>
      </c>
      <c r="C5" s="3">
        <f t="shared" si="1"/>
        <v>8.9485458612975396E-2</v>
      </c>
      <c r="D5" s="3">
        <f t="shared" si="1"/>
        <v>8.9485458612975396E-2</v>
      </c>
      <c r="E5" s="3">
        <f t="shared" si="1"/>
        <v>8.9485458612975396E-2</v>
      </c>
      <c r="F5" s="3">
        <f t="shared" si="1"/>
        <v>8.9485458612975396E-2</v>
      </c>
      <c r="G5" s="3">
        <f t="shared" si="1"/>
        <v>8.9485458612975396E-2</v>
      </c>
      <c r="H5" s="3">
        <f t="shared" si="1"/>
        <v>8.9485458612975396E-2</v>
      </c>
      <c r="I5" s="3">
        <f t="shared" si="1"/>
        <v>8.9485458612975396E-2</v>
      </c>
      <c r="J5" s="3">
        <f t="shared" si="1"/>
        <v>8.9485458612975396E-2</v>
      </c>
      <c r="K5" s="3">
        <f t="shared" si="1"/>
        <v>8.9485458612975396E-2</v>
      </c>
      <c r="L5" s="3">
        <f t="shared" si="1"/>
        <v>8.9485458612975396E-2</v>
      </c>
      <c r="M5" s="3">
        <f t="shared" si="1"/>
        <v>8.9485458612975396E-2</v>
      </c>
      <c r="N5" s="3">
        <f t="shared" si="1"/>
        <v>8.9485458612975396E-2</v>
      </c>
      <c r="O5" s="3">
        <f t="shared" si="1"/>
        <v>8.9485458612975396E-2</v>
      </c>
      <c r="P5" s="3">
        <f t="shared" si="1"/>
        <v>8.9485458612975396E-2</v>
      </c>
      <c r="Q5" s="3">
        <f t="shared" si="1"/>
        <v>8.9485458612975396E-2</v>
      </c>
      <c r="R5" s="3">
        <f t="shared" si="1"/>
        <v>8.9485458612975396E-2</v>
      </c>
      <c r="S5" s="3">
        <f t="shared" si="2"/>
        <v>8.9485458612975396E-2</v>
      </c>
      <c r="T5" s="3">
        <f t="shared" si="2"/>
        <v>8.9485458612975396E-2</v>
      </c>
      <c r="U5" s="3">
        <f t="shared" si="2"/>
        <v>8.9485458612975396E-2</v>
      </c>
      <c r="V5" s="3">
        <f t="shared" si="2"/>
        <v>8.9485458612975396E-2</v>
      </c>
      <c r="W5" s="3">
        <f t="shared" si="2"/>
        <v>8.9485458612975396E-2</v>
      </c>
      <c r="X5" s="3">
        <f t="shared" si="2"/>
        <v>8.9485458612975396E-2</v>
      </c>
      <c r="Y5" s="3">
        <f t="shared" si="2"/>
        <v>8.9485458612975396E-2</v>
      </c>
      <c r="Z5" s="3">
        <f t="shared" si="2"/>
        <v>8.9485458612975396E-2</v>
      </c>
      <c r="AA5" s="3">
        <f t="shared" si="2"/>
        <v>8.9485458612975396E-2</v>
      </c>
      <c r="AB5" s="9">
        <f>VLOOKUP($A5,Table2[[#All],[Country ]:[Checksumtotal non-res % ]],MATCH("share of priv-offices",'_non-residential floorarea calc'!$A$3:$T$3,0),FALSE)</f>
        <v>8.9485458612975396E-2</v>
      </c>
      <c r="AC5" s="3">
        <f t="shared" si="3"/>
        <v>8.9485458612975396E-2</v>
      </c>
      <c r="AD5" s="3">
        <f t="shared" si="4"/>
        <v>8.9485458612975396E-2</v>
      </c>
      <c r="AE5" s="3">
        <f t="shared" si="4"/>
        <v>8.9485458612975396E-2</v>
      </c>
      <c r="AF5" s="3">
        <f t="shared" si="4"/>
        <v>8.9485458612975396E-2</v>
      </c>
      <c r="AG5" s="3">
        <f t="shared" si="4"/>
        <v>8.9485458612975396E-2</v>
      </c>
      <c r="AH5" s="3">
        <f t="shared" si="4"/>
        <v>8.9485458612975396E-2</v>
      </c>
      <c r="AI5" s="3">
        <f t="shared" si="4"/>
        <v>8.9485458612975396E-2</v>
      </c>
      <c r="AJ5" s="3">
        <f t="shared" si="4"/>
        <v>8.9485458612975396E-2</v>
      </c>
      <c r="AK5" s="3">
        <f t="shared" si="4"/>
        <v>8.9485458612975396E-2</v>
      </c>
      <c r="AL5" s="3">
        <f t="shared" si="4"/>
        <v>8.9485458612975396E-2</v>
      </c>
      <c r="AM5" s="3">
        <f t="shared" si="4"/>
        <v>8.9485458612975396E-2</v>
      </c>
      <c r="AN5" s="3">
        <f t="shared" si="4"/>
        <v>8.9485458612975396E-2</v>
      </c>
      <c r="AO5" s="3">
        <f t="shared" si="4"/>
        <v>8.9485458612975396E-2</v>
      </c>
      <c r="AP5" s="3">
        <f t="shared" si="4"/>
        <v>8.9485458612975396E-2</v>
      </c>
      <c r="AQ5" s="3">
        <f t="shared" si="4"/>
        <v>8.9485458612975396E-2</v>
      </c>
      <c r="AR5" s="3">
        <f t="shared" si="4"/>
        <v>8.9485458612975396E-2</v>
      </c>
      <c r="AS5" s="3">
        <f t="shared" si="4"/>
        <v>8.9485458612975396E-2</v>
      </c>
      <c r="AT5" s="3">
        <f t="shared" si="4"/>
        <v>8.9485458612975396E-2</v>
      </c>
      <c r="AU5" s="3">
        <f t="shared" si="4"/>
        <v>8.9485458612975396E-2</v>
      </c>
      <c r="AV5" s="3">
        <f t="shared" si="4"/>
        <v>8.9485458612975396E-2</v>
      </c>
      <c r="AW5" s="3">
        <f t="shared" si="4"/>
        <v>8.9485458612975396E-2</v>
      </c>
      <c r="AX5" s="3">
        <f t="shared" si="4"/>
        <v>8.9485458612975396E-2</v>
      </c>
      <c r="AY5" s="3">
        <f t="shared" si="4"/>
        <v>8.9485458612975396E-2</v>
      </c>
      <c r="AZ5" s="3">
        <f t="shared" si="4"/>
        <v>8.9485458612975396E-2</v>
      </c>
      <c r="BA5" s="3">
        <f t="shared" si="4"/>
        <v>8.9485458612975396E-2</v>
      </c>
      <c r="BB5" s="3">
        <f t="shared" si="4"/>
        <v>8.9485458612975396E-2</v>
      </c>
      <c r="BC5" s="3">
        <f t="shared" si="4"/>
        <v>8.9485458612975396E-2</v>
      </c>
      <c r="BD5" s="3">
        <f t="shared" si="4"/>
        <v>8.9485458612975396E-2</v>
      </c>
      <c r="BE5" s="3">
        <f t="shared" si="4"/>
        <v>8.9485458612975396E-2</v>
      </c>
      <c r="BF5" s="3">
        <f t="shared" si="4"/>
        <v>8.9485458612975396E-2</v>
      </c>
      <c r="BG5" s="3">
        <f t="shared" si="4"/>
        <v>8.9485458612975396E-2</v>
      </c>
      <c r="BH5" s="3">
        <f t="shared" si="4"/>
        <v>8.9485458612975396E-2</v>
      </c>
      <c r="BI5" s="3">
        <f t="shared" si="4"/>
        <v>8.9485458612975396E-2</v>
      </c>
      <c r="BJ5" s="3">
        <f t="shared" si="4"/>
        <v>8.9485458612975396E-2</v>
      </c>
      <c r="BK5" s="3">
        <f t="shared" si="4"/>
        <v>8.9485458612975396E-2</v>
      </c>
    </row>
    <row r="6" spans="1:63" x14ac:dyDescent="0.25">
      <c r="A6" s="2" t="s">
        <v>15</v>
      </c>
      <c r="B6" t="s">
        <v>3</v>
      </c>
      <c r="C6" s="3">
        <f t="shared" si="1"/>
        <v>0.21204819277108436</v>
      </c>
      <c r="D6" s="3">
        <f t="shared" si="1"/>
        <v>0.21204819277108436</v>
      </c>
      <c r="E6" s="3">
        <f t="shared" si="1"/>
        <v>0.21204819277108436</v>
      </c>
      <c r="F6" s="3">
        <f t="shared" si="1"/>
        <v>0.21204819277108436</v>
      </c>
      <c r="G6" s="3">
        <f t="shared" si="1"/>
        <v>0.21204819277108436</v>
      </c>
      <c r="H6" s="3">
        <f t="shared" si="1"/>
        <v>0.21204819277108436</v>
      </c>
      <c r="I6" s="3">
        <f t="shared" si="1"/>
        <v>0.21204819277108436</v>
      </c>
      <c r="J6" s="3">
        <f t="shared" si="1"/>
        <v>0.21204819277108436</v>
      </c>
      <c r="K6" s="3">
        <f t="shared" si="1"/>
        <v>0.21204819277108436</v>
      </c>
      <c r="L6" s="3">
        <f t="shared" si="1"/>
        <v>0.21204819277108436</v>
      </c>
      <c r="M6" s="3">
        <f t="shared" si="1"/>
        <v>0.21204819277108436</v>
      </c>
      <c r="N6" s="3">
        <f t="shared" si="1"/>
        <v>0.21204819277108436</v>
      </c>
      <c r="O6" s="3">
        <f t="shared" si="1"/>
        <v>0.21204819277108436</v>
      </c>
      <c r="P6" s="3">
        <f t="shared" si="1"/>
        <v>0.21204819277108436</v>
      </c>
      <c r="Q6" s="3">
        <f t="shared" si="1"/>
        <v>0.21204819277108436</v>
      </c>
      <c r="R6" s="3">
        <f t="shared" si="1"/>
        <v>0.21204819277108436</v>
      </c>
      <c r="S6" s="3">
        <f t="shared" si="2"/>
        <v>0.21204819277108436</v>
      </c>
      <c r="T6" s="3">
        <f t="shared" si="2"/>
        <v>0.21204819277108436</v>
      </c>
      <c r="U6" s="3">
        <f t="shared" si="2"/>
        <v>0.21204819277108436</v>
      </c>
      <c r="V6" s="3">
        <f t="shared" si="2"/>
        <v>0.21204819277108436</v>
      </c>
      <c r="W6" s="3">
        <f t="shared" si="2"/>
        <v>0.21204819277108436</v>
      </c>
      <c r="X6" s="3">
        <f t="shared" si="2"/>
        <v>0.21204819277108436</v>
      </c>
      <c r="Y6" s="3">
        <f t="shared" si="2"/>
        <v>0.21204819277108436</v>
      </c>
      <c r="Z6" s="3">
        <f t="shared" si="2"/>
        <v>0.21204819277108436</v>
      </c>
      <c r="AA6" s="3">
        <f t="shared" si="2"/>
        <v>0.21204819277108436</v>
      </c>
      <c r="AB6" s="9">
        <f>VLOOKUP($A6,Table2[[#All],[Country ]:[Checksumtotal non-res % ]],MATCH("share of priv-offices",'_non-residential floorarea calc'!$A$3:$T$3,0),FALSE)</f>
        <v>0.21204819277108436</v>
      </c>
      <c r="AC6" s="3">
        <f t="shared" si="3"/>
        <v>0.21204819277108436</v>
      </c>
      <c r="AD6" s="3">
        <f t="shared" si="4"/>
        <v>0.21204819277108436</v>
      </c>
      <c r="AE6" s="3">
        <f t="shared" si="4"/>
        <v>0.21204819277108436</v>
      </c>
      <c r="AF6" s="3">
        <f t="shared" si="4"/>
        <v>0.21204819277108436</v>
      </c>
      <c r="AG6" s="3">
        <f t="shared" si="4"/>
        <v>0.21204819277108436</v>
      </c>
      <c r="AH6" s="3">
        <f t="shared" si="4"/>
        <v>0.21204819277108436</v>
      </c>
      <c r="AI6" s="3">
        <f t="shared" si="4"/>
        <v>0.21204819277108436</v>
      </c>
      <c r="AJ6" s="3">
        <f t="shared" si="4"/>
        <v>0.21204819277108436</v>
      </c>
      <c r="AK6" s="3">
        <f t="shared" si="4"/>
        <v>0.21204819277108436</v>
      </c>
      <c r="AL6" s="3">
        <f t="shared" si="4"/>
        <v>0.21204819277108436</v>
      </c>
      <c r="AM6" s="3">
        <f t="shared" si="4"/>
        <v>0.21204819277108436</v>
      </c>
      <c r="AN6" s="3">
        <f t="shared" si="4"/>
        <v>0.21204819277108436</v>
      </c>
      <c r="AO6" s="3">
        <f t="shared" si="4"/>
        <v>0.21204819277108436</v>
      </c>
      <c r="AP6" s="3">
        <f t="shared" si="4"/>
        <v>0.21204819277108436</v>
      </c>
      <c r="AQ6" s="3">
        <f t="shared" si="4"/>
        <v>0.21204819277108436</v>
      </c>
      <c r="AR6" s="3">
        <f t="shared" si="4"/>
        <v>0.21204819277108436</v>
      </c>
      <c r="AS6" s="3">
        <f t="shared" si="4"/>
        <v>0.21204819277108436</v>
      </c>
      <c r="AT6" s="3">
        <f t="shared" si="4"/>
        <v>0.21204819277108436</v>
      </c>
      <c r="AU6" s="3">
        <f t="shared" si="4"/>
        <v>0.21204819277108436</v>
      </c>
      <c r="AV6" s="3">
        <f t="shared" si="4"/>
        <v>0.21204819277108436</v>
      </c>
      <c r="AW6" s="3">
        <f t="shared" si="4"/>
        <v>0.21204819277108436</v>
      </c>
      <c r="AX6" s="3">
        <f t="shared" si="4"/>
        <v>0.21204819277108436</v>
      </c>
      <c r="AY6" s="3">
        <f t="shared" si="4"/>
        <v>0.21204819277108436</v>
      </c>
      <c r="AZ6" s="3">
        <f t="shared" si="4"/>
        <v>0.21204819277108436</v>
      </c>
      <c r="BA6" s="3">
        <f t="shared" si="4"/>
        <v>0.21204819277108436</v>
      </c>
      <c r="BB6" s="3">
        <f t="shared" si="4"/>
        <v>0.21204819277108436</v>
      </c>
      <c r="BC6" s="3">
        <f t="shared" si="4"/>
        <v>0.21204819277108436</v>
      </c>
      <c r="BD6" s="3">
        <f t="shared" si="4"/>
        <v>0.21204819277108436</v>
      </c>
      <c r="BE6" s="3">
        <f t="shared" si="4"/>
        <v>0.21204819277108436</v>
      </c>
      <c r="BF6" s="3">
        <f t="shared" si="4"/>
        <v>0.21204819277108436</v>
      </c>
      <c r="BG6" s="3">
        <f t="shared" si="4"/>
        <v>0.21204819277108436</v>
      </c>
      <c r="BH6" s="3">
        <f t="shared" si="4"/>
        <v>0.21204819277108436</v>
      </c>
      <c r="BI6" s="3">
        <f t="shared" si="4"/>
        <v>0.21204819277108436</v>
      </c>
      <c r="BJ6" s="3">
        <f t="shared" si="4"/>
        <v>0.21204819277108436</v>
      </c>
      <c r="BK6" s="3">
        <f t="shared" si="4"/>
        <v>0.21204819277108436</v>
      </c>
    </row>
    <row r="7" spans="1:63" x14ac:dyDescent="0.25">
      <c r="A7" s="2" t="s">
        <v>23</v>
      </c>
      <c r="B7" t="s">
        <v>3</v>
      </c>
      <c r="C7" s="3">
        <f t="shared" si="1"/>
        <v>0.29707089126966035</v>
      </c>
      <c r="D7" s="3">
        <f t="shared" si="1"/>
        <v>0.29707089126966035</v>
      </c>
      <c r="E7" s="3">
        <f t="shared" si="1"/>
        <v>0.29707089126966035</v>
      </c>
      <c r="F7" s="3">
        <f t="shared" si="1"/>
        <v>0.29707089126966035</v>
      </c>
      <c r="G7" s="3">
        <f t="shared" si="1"/>
        <v>0.29707089126966035</v>
      </c>
      <c r="H7" s="3">
        <f t="shared" si="1"/>
        <v>0.29707089126966035</v>
      </c>
      <c r="I7" s="3">
        <f t="shared" si="1"/>
        <v>0.29707089126966035</v>
      </c>
      <c r="J7" s="3">
        <f t="shared" si="1"/>
        <v>0.29707089126966035</v>
      </c>
      <c r="K7" s="3">
        <f t="shared" si="1"/>
        <v>0.29707089126966035</v>
      </c>
      <c r="L7" s="3">
        <f t="shared" si="1"/>
        <v>0.29707089126966035</v>
      </c>
      <c r="M7" s="3">
        <f t="shared" si="1"/>
        <v>0.29707089126966035</v>
      </c>
      <c r="N7" s="3">
        <f t="shared" si="1"/>
        <v>0.29707089126966035</v>
      </c>
      <c r="O7" s="3">
        <f t="shared" si="1"/>
        <v>0.29707089126966035</v>
      </c>
      <c r="P7" s="3">
        <f t="shared" si="1"/>
        <v>0.29707089126966035</v>
      </c>
      <c r="Q7" s="3">
        <f t="shared" si="1"/>
        <v>0.29707089126966035</v>
      </c>
      <c r="R7" s="3">
        <f t="shared" si="1"/>
        <v>0.29707089126966035</v>
      </c>
      <c r="S7" s="3">
        <f t="shared" si="2"/>
        <v>0.29707089126966035</v>
      </c>
      <c r="T7" s="3">
        <f t="shared" si="2"/>
        <v>0.29707089126966035</v>
      </c>
      <c r="U7" s="3">
        <f t="shared" si="2"/>
        <v>0.29707089126966035</v>
      </c>
      <c r="V7" s="3">
        <f t="shared" si="2"/>
        <v>0.29707089126966035</v>
      </c>
      <c r="W7" s="3">
        <f t="shared" si="2"/>
        <v>0.29707089126966035</v>
      </c>
      <c r="X7" s="3">
        <f t="shared" si="2"/>
        <v>0.29707089126966035</v>
      </c>
      <c r="Y7" s="3">
        <f t="shared" si="2"/>
        <v>0.29707089126966035</v>
      </c>
      <c r="Z7" s="3">
        <f t="shared" si="2"/>
        <v>0.29707089126966035</v>
      </c>
      <c r="AA7" s="3">
        <f t="shared" si="2"/>
        <v>0.29707089126966035</v>
      </c>
      <c r="AB7" s="9">
        <f>VLOOKUP($A7,Table2[[#All],[Country ]:[Checksumtotal non-res % ]],MATCH("share of priv-offices",'_non-residential floorarea calc'!$A$3:$T$3,0),FALSE)</f>
        <v>0.29707089126966035</v>
      </c>
      <c r="AC7" s="3">
        <f t="shared" si="3"/>
        <v>0.29707089126966035</v>
      </c>
      <c r="AD7" s="3">
        <f t="shared" si="4"/>
        <v>0.29707089126966035</v>
      </c>
      <c r="AE7" s="3">
        <f t="shared" si="4"/>
        <v>0.29707089126966035</v>
      </c>
      <c r="AF7" s="3">
        <f t="shared" si="4"/>
        <v>0.29707089126966035</v>
      </c>
      <c r="AG7" s="3">
        <f t="shared" si="4"/>
        <v>0.29707089126966035</v>
      </c>
      <c r="AH7" s="3">
        <f t="shared" si="4"/>
        <v>0.29707089126966035</v>
      </c>
      <c r="AI7" s="3">
        <f t="shared" si="4"/>
        <v>0.29707089126966035</v>
      </c>
      <c r="AJ7" s="3">
        <f t="shared" si="4"/>
        <v>0.29707089126966035</v>
      </c>
      <c r="AK7" s="3">
        <f t="shared" si="4"/>
        <v>0.29707089126966035</v>
      </c>
      <c r="AL7" s="3">
        <f t="shared" si="4"/>
        <v>0.29707089126966035</v>
      </c>
      <c r="AM7" s="3">
        <f t="shared" si="4"/>
        <v>0.29707089126966035</v>
      </c>
      <c r="AN7" s="3">
        <f t="shared" si="4"/>
        <v>0.29707089126966035</v>
      </c>
      <c r="AO7" s="3">
        <f t="shared" si="4"/>
        <v>0.29707089126966035</v>
      </c>
      <c r="AP7" s="3">
        <f t="shared" si="4"/>
        <v>0.29707089126966035</v>
      </c>
      <c r="AQ7" s="3">
        <f t="shared" si="4"/>
        <v>0.29707089126966035</v>
      </c>
      <c r="AR7" s="3">
        <f t="shared" si="4"/>
        <v>0.29707089126966035</v>
      </c>
      <c r="AS7" s="3">
        <f t="shared" si="4"/>
        <v>0.29707089126966035</v>
      </c>
      <c r="AT7" s="3">
        <f t="shared" si="4"/>
        <v>0.29707089126966035</v>
      </c>
      <c r="AU7" s="3">
        <f t="shared" si="4"/>
        <v>0.29707089126966035</v>
      </c>
      <c r="AV7" s="3">
        <f t="shared" si="4"/>
        <v>0.29707089126966035</v>
      </c>
      <c r="AW7" s="3">
        <f t="shared" si="4"/>
        <v>0.29707089126966035</v>
      </c>
      <c r="AX7" s="3">
        <f t="shared" si="4"/>
        <v>0.29707089126966035</v>
      </c>
      <c r="AY7" s="3">
        <f t="shared" si="4"/>
        <v>0.29707089126966035</v>
      </c>
      <c r="AZ7" s="3">
        <f t="shared" si="4"/>
        <v>0.29707089126966035</v>
      </c>
      <c r="BA7" s="3">
        <f t="shared" si="4"/>
        <v>0.29707089126966035</v>
      </c>
      <c r="BB7" s="3">
        <f t="shared" si="4"/>
        <v>0.29707089126966035</v>
      </c>
      <c r="BC7" s="3">
        <f t="shared" si="4"/>
        <v>0.29707089126966035</v>
      </c>
      <c r="BD7" s="3">
        <f t="shared" si="4"/>
        <v>0.29707089126966035</v>
      </c>
      <c r="BE7" s="3">
        <f t="shared" si="4"/>
        <v>0.29707089126966035</v>
      </c>
      <c r="BF7" s="3">
        <f t="shared" si="4"/>
        <v>0.29707089126966035</v>
      </c>
      <c r="BG7" s="3">
        <f t="shared" si="4"/>
        <v>0.29707089126966035</v>
      </c>
      <c r="BH7" s="3">
        <f t="shared" si="4"/>
        <v>0.29707089126966035</v>
      </c>
      <c r="BI7" s="3">
        <f t="shared" si="4"/>
        <v>0.29707089126966035</v>
      </c>
      <c r="BJ7" s="3">
        <f t="shared" si="4"/>
        <v>0.29707089126966035</v>
      </c>
      <c r="BK7" s="3">
        <f t="shared" si="4"/>
        <v>0.29707089126966035</v>
      </c>
    </row>
    <row r="8" spans="1:63" x14ac:dyDescent="0.25">
      <c r="A8" s="2" t="s">
        <v>9</v>
      </c>
      <c r="B8" t="s">
        <v>3</v>
      </c>
      <c r="C8" s="3">
        <f t="shared" si="1"/>
        <v>0.24395108837047957</v>
      </c>
      <c r="D8" s="3">
        <f t="shared" si="1"/>
        <v>0.24395108837047957</v>
      </c>
      <c r="E8" s="3">
        <f t="shared" si="1"/>
        <v>0.24395108837047957</v>
      </c>
      <c r="F8" s="3">
        <f t="shared" si="1"/>
        <v>0.24395108837047957</v>
      </c>
      <c r="G8" s="3">
        <f t="shared" si="1"/>
        <v>0.24395108837047957</v>
      </c>
      <c r="H8" s="3">
        <f t="shared" si="1"/>
        <v>0.24395108837047957</v>
      </c>
      <c r="I8" s="3">
        <f t="shared" si="1"/>
        <v>0.24395108837047957</v>
      </c>
      <c r="J8" s="3">
        <f t="shared" si="1"/>
        <v>0.24395108837047957</v>
      </c>
      <c r="K8" s="3">
        <f t="shared" si="1"/>
        <v>0.24395108837047957</v>
      </c>
      <c r="L8" s="3">
        <f t="shared" si="1"/>
        <v>0.24395108837047957</v>
      </c>
      <c r="M8" s="3">
        <f t="shared" si="1"/>
        <v>0.24395108837047957</v>
      </c>
      <c r="N8" s="3">
        <f t="shared" si="1"/>
        <v>0.24395108837047957</v>
      </c>
      <c r="O8" s="3">
        <f t="shared" si="1"/>
        <v>0.24395108837047957</v>
      </c>
      <c r="P8" s="3">
        <f t="shared" si="1"/>
        <v>0.24395108837047957</v>
      </c>
      <c r="Q8" s="3">
        <f t="shared" si="1"/>
        <v>0.24395108837047957</v>
      </c>
      <c r="R8" s="3">
        <f t="shared" si="1"/>
        <v>0.24395108837047957</v>
      </c>
      <c r="S8" s="3">
        <f t="shared" si="2"/>
        <v>0.24395108837047957</v>
      </c>
      <c r="T8" s="3">
        <f t="shared" si="2"/>
        <v>0.24395108837047957</v>
      </c>
      <c r="U8" s="3">
        <f t="shared" si="2"/>
        <v>0.24395108837047957</v>
      </c>
      <c r="V8" s="3">
        <f t="shared" si="2"/>
        <v>0.24395108837047957</v>
      </c>
      <c r="W8" s="3">
        <f t="shared" si="2"/>
        <v>0.24395108837047957</v>
      </c>
      <c r="X8" s="3">
        <f t="shared" si="2"/>
        <v>0.24395108837047957</v>
      </c>
      <c r="Y8" s="3">
        <f t="shared" si="2"/>
        <v>0.24395108837047957</v>
      </c>
      <c r="Z8" s="3">
        <f t="shared" si="2"/>
        <v>0.24395108837047957</v>
      </c>
      <c r="AA8" s="3">
        <f t="shared" si="2"/>
        <v>0.24395108837047957</v>
      </c>
      <c r="AB8" s="9">
        <f>VLOOKUP($A8,Table2[[#All],[Country ]:[Checksumtotal non-res % ]],MATCH("share of priv-offices",'_non-residential floorarea calc'!$A$3:$T$3,0),FALSE)</f>
        <v>0.24395108837047957</v>
      </c>
      <c r="AC8" s="3">
        <f t="shared" si="3"/>
        <v>0.24395108837047957</v>
      </c>
      <c r="AD8" s="3">
        <f t="shared" si="4"/>
        <v>0.24395108837047957</v>
      </c>
      <c r="AE8" s="3">
        <f t="shared" si="4"/>
        <v>0.24395108837047957</v>
      </c>
      <c r="AF8" s="3">
        <f t="shared" si="4"/>
        <v>0.24395108837047957</v>
      </c>
      <c r="AG8" s="3">
        <f t="shared" si="4"/>
        <v>0.24395108837047957</v>
      </c>
      <c r="AH8" s="3">
        <f t="shared" si="4"/>
        <v>0.24395108837047957</v>
      </c>
      <c r="AI8" s="3">
        <f t="shared" si="4"/>
        <v>0.24395108837047957</v>
      </c>
      <c r="AJ8" s="3">
        <f t="shared" si="4"/>
        <v>0.24395108837047957</v>
      </c>
      <c r="AK8" s="3">
        <f t="shared" si="4"/>
        <v>0.24395108837047957</v>
      </c>
      <c r="AL8" s="3">
        <f t="shared" si="4"/>
        <v>0.24395108837047957</v>
      </c>
      <c r="AM8" s="3">
        <f t="shared" si="4"/>
        <v>0.24395108837047957</v>
      </c>
      <c r="AN8" s="3">
        <f t="shared" si="4"/>
        <v>0.24395108837047957</v>
      </c>
      <c r="AO8" s="3">
        <f t="shared" si="4"/>
        <v>0.24395108837047957</v>
      </c>
      <c r="AP8" s="3">
        <f t="shared" si="4"/>
        <v>0.24395108837047957</v>
      </c>
      <c r="AQ8" s="3">
        <f t="shared" si="4"/>
        <v>0.24395108837047957</v>
      </c>
      <c r="AR8" s="3">
        <f t="shared" si="4"/>
        <v>0.24395108837047957</v>
      </c>
      <c r="AS8" s="3">
        <f t="shared" si="4"/>
        <v>0.24395108837047957</v>
      </c>
      <c r="AT8" s="3">
        <f t="shared" si="4"/>
        <v>0.24395108837047957</v>
      </c>
      <c r="AU8" s="3">
        <f t="shared" si="4"/>
        <v>0.24395108837047957</v>
      </c>
      <c r="AV8" s="3">
        <f t="shared" si="4"/>
        <v>0.24395108837047957</v>
      </c>
      <c r="AW8" s="3">
        <f t="shared" si="4"/>
        <v>0.24395108837047957</v>
      </c>
      <c r="AX8" s="3">
        <f t="shared" si="4"/>
        <v>0.24395108837047957</v>
      </c>
      <c r="AY8" s="3">
        <f t="shared" si="4"/>
        <v>0.24395108837047957</v>
      </c>
      <c r="AZ8" s="3">
        <f t="shared" si="4"/>
        <v>0.24395108837047957</v>
      </c>
      <c r="BA8" s="3">
        <f t="shared" si="4"/>
        <v>0.24395108837047957</v>
      </c>
      <c r="BB8" s="3">
        <f t="shared" si="4"/>
        <v>0.24395108837047957</v>
      </c>
      <c r="BC8" s="3">
        <f t="shared" si="4"/>
        <v>0.24395108837047957</v>
      </c>
      <c r="BD8" s="3">
        <f t="shared" si="4"/>
        <v>0.24395108837047957</v>
      </c>
      <c r="BE8" s="3">
        <f t="shared" si="4"/>
        <v>0.24395108837047957</v>
      </c>
      <c r="BF8" s="3">
        <f t="shared" si="4"/>
        <v>0.24395108837047957</v>
      </c>
      <c r="BG8" s="3">
        <f t="shared" si="4"/>
        <v>0.24395108837047957</v>
      </c>
      <c r="BH8" s="3">
        <f t="shared" si="4"/>
        <v>0.24395108837047957</v>
      </c>
      <c r="BI8" s="3">
        <f t="shared" si="4"/>
        <v>0.24395108837047957</v>
      </c>
      <c r="BJ8" s="3">
        <f t="shared" si="4"/>
        <v>0.24395108837047957</v>
      </c>
      <c r="BK8" s="3">
        <f t="shared" si="4"/>
        <v>0.24395108837047957</v>
      </c>
    </row>
    <row r="9" spans="1:63" x14ac:dyDescent="0.25">
      <c r="A9" s="2" t="s">
        <v>27</v>
      </c>
      <c r="B9" t="s">
        <v>3</v>
      </c>
      <c r="C9" s="3">
        <f t="shared" si="1"/>
        <v>0.1552</v>
      </c>
      <c r="D9" s="3">
        <f t="shared" si="1"/>
        <v>0.1552</v>
      </c>
      <c r="E9" s="3">
        <f t="shared" si="1"/>
        <v>0.1552</v>
      </c>
      <c r="F9" s="3">
        <f t="shared" si="1"/>
        <v>0.1552</v>
      </c>
      <c r="G9" s="3">
        <f t="shared" si="1"/>
        <v>0.1552</v>
      </c>
      <c r="H9" s="3">
        <f t="shared" si="1"/>
        <v>0.1552</v>
      </c>
      <c r="I9" s="3">
        <f t="shared" si="1"/>
        <v>0.1552</v>
      </c>
      <c r="J9" s="3">
        <f t="shared" si="1"/>
        <v>0.1552</v>
      </c>
      <c r="K9" s="3">
        <f t="shared" si="1"/>
        <v>0.1552</v>
      </c>
      <c r="L9" s="3">
        <f t="shared" si="1"/>
        <v>0.1552</v>
      </c>
      <c r="M9" s="3">
        <f t="shared" si="1"/>
        <v>0.1552</v>
      </c>
      <c r="N9" s="3">
        <f t="shared" si="1"/>
        <v>0.1552</v>
      </c>
      <c r="O9" s="3">
        <f t="shared" si="1"/>
        <v>0.1552</v>
      </c>
      <c r="P9" s="3">
        <f t="shared" si="1"/>
        <v>0.1552</v>
      </c>
      <c r="Q9" s="3">
        <f t="shared" si="1"/>
        <v>0.1552</v>
      </c>
      <c r="R9" s="3">
        <f t="shared" si="1"/>
        <v>0.1552</v>
      </c>
      <c r="S9" s="3">
        <f t="shared" si="2"/>
        <v>0.1552</v>
      </c>
      <c r="T9" s="3">
        <f t="shared" si="2"/>
        <v>0.1552</v>
      </c>
      <c r="U9" s="3">
        <f t="shared" si="2"/>
        <v>0.1552</v>
      </c>
      <c r="V9" s="3">
        <f t="shared" si="2"/>
        <v>0.1552</v>
      </c>
      <c r="W9" s="3">
        <f t="shared" si="2"/>
        <v>0.1552</v>
      </c>
      <c r="X9" s="3">
        <f t="shared" si="2"/>
        <v>0.1552</v>
      </c>
      <c r="Y9" s="3">
        <f t="shared" si="2"/>
        <v>0.1552</v>
      </c>
      <c r="Z9" s="3">
        <f t="shared" si="2"/>
        <v>0.1552</v>
      </c>
      <c r="AA9" s="3">
        <f t="shared" si="2"/>
        <v>0.1552</v>
      </c>
      <c r="AB9" s="9">
        <f>VLOOKUP($A9,Table2[[#All],[Country ]:[Checksumtotal non-res % ]],MATCH("share of priv-offices",'_non-residential floorarea calc'!$A$3:$T$3,0),FALSE)</f>
        <v>0.1552</v>
      </c>
      <c r="AC9" s="3">
        <f t="shared" si="3"/>
        <v>0.1552</v>
      </c>
      <c r="AD9" s="3">
        <f t="shared" si="4"/>
        <v>0.1552</v>
      </c>
      <c r="AE9" s="3">
        <f t="shared" si="4"/>
        <v>0.1552</v>
      </c>
      <c r="AF9" s="3">
        <f t="shared" si="4"/>
        <v>0.1552</v>
      </c>
      <c r="AG9" s="3">
        <f t="shared" si="4"/>
        <v>0.1552</v>
      </c>
      <c r="AH9" s="3">
        <f t="shared" si="4"/>
        <v>0.1552</v>
      </c>
      <c r="AI9" s="3">
        <f t="shared" si="4"/>
        <v>0.1552</v>
      </c>
      <c r="AJ9" s="3">
        <f t="shared" si="4"/>
        <v>0.1552</v>
      </c>
      <c r="AK9" s="3">
        <f t="shared" si="4"/>
        <v>0.1552</v>
      </c>
      <c r="AL9" s="3">
        <f t="shared" si="4"/>
        <v>0.1552</v>
      </c>
      <c r="AM9" s="3">
        <f t="shared" si="4"/>
        <v>0.1552</v>
      </c>
      <c r="AN9" s="3">
        <f t="shared" si="4"/>
        <v>0.1552</v>
      </c>
      <c r="AO9" s="3">
        <f t="shared" si="4"/>
        <v>0.1552</v>
      </c>
      <c r="AP9" s="3">
        <f t="shared" si="4"/>
        <v>0.1552</v>
      </c>
      <c r="AQ9" s="3">
        <f t="shared" si="4"/>
        <v>0.1552</v>
      </c>
      <c r="AR9" s="3">
        <f t="shared" si="4"/>
        <v>0.1552</v>
      </c>
      <c r="AS9" s="3">
        <f t="shared" si="4"/>
        <v>0.1552</v>
      </c>
      <c r="AT9" s="3">
        <f t="shared" si="4"/>
        <v>0.1552</v>
      </c>
      <c r="AU9" s="3">
        <f t="shared" si="4"/>
        <v>0.1552</v>
      </c>
      <c r="AV9" s="3">
        <f t="shared" si="4"/>
        <v>0.1552</v>
      </c>
      <c r="AW9" s="3">
        <f t="shared" si="4"/>
        <v>0.1552</v>
      </c>
      <c r="AX9" s="3">
        <f t="shared" si="4"/>
        <v>0.1552</v>
      </c>
      <c r="AY9" s="3">
        <f t="shared" si="4"/>
        <v>0.1552</v>
      </c>
      <c r="AZ9" s="3">
        <f t="shared" si="4"/>
        <v>0.1552</v>
      </c>
      <c r="BA9" s="3">
        <f t="shared" si="4"/>
        <v>0.1552</v>
      </c>
      <c r="BB9" s="3">
        <f t="shared" si="4"/>
        <v>0.1552</v>
      </c>
      <c r="BC9" s="3">
        <f t="shared" si="4"/>
        <v>0.1552</v>
      </c>
      <c r="BD9" s="3">
        <f t="shared" si="4"/>
        <v>0.1552</v>
      </c>
      <c r="BE9" s="3">
        <f t="shared" si="4"/>
        <v>0.1552</v>
      </c>
      <c r="BF9" s="3">
        <f t="shared" si="4"/>
        <v>0.1552</v>
      </c>
      <c r="BG9" s="3">
        <f t="shared" si="4"/>
        <v>0.1552</v>
      </c>
      <c r="BH9" s="3">
        <f t="shared" si="4"/>
        <v>0.1552</v>
      </c>
      <c r="BI9" s="3">
        <f t="shared" si="4"/>
        <v>0.1552</v>
      </c>
      <c r="BJ9" s="3">
        <f t="shared" ref="AD9:BK17" si="5">$AB9</f>
        <v>0.1552</v>
      </c>
      <c r="BK9" s="3">
        <f t="shared" si="5"/>
        <v>0.1552</v>
      </c>
    </row>
    <row r="10" spans="1:63" x14ac:dyDescent="0.25">
      <c r="A10" s="2" t="s">
        <v>30</v>
      </c>
      <c r="B10" t="s">
        <v>3</v>
      </c>
      <c r="C10" s="3">
        <f t="shared" si="1"/>
        <v>0.23675986842105265</v>
      </c>
      <c r="D10" s="3">
        <f t="shared" si="1"/>
        <v>0.23675986842105265</v>
      </c>
      <c r="E10" s="3">
        <f t="shared" si="1"/>
        <v>0.23675986842105265</v>
      </c>
      <c r="F10" s="3">
        <f t="shared" si="1"/>
        <v>0.23675986842105265</v>
      </c>
      <c r="G10" s="3">
        <f t="shared" si="1"/>
        <v>0.23675986842105265</v>
      </c>
      <c r="H10" s="3">
        <f t="shared" si="1"/>
        <v>0.23675986842105265</v>
      </c>
      <c r="I10" s="3">
        <f t="shared" si="1"/>
        <v>0.23675986842105265</v>
      </c>
      <c r="J10" s="3">
        <f t="shared" si="1"/>
        <v>0.23675986842105265</v>
      </c>
      <c r="K10" s="3">
        <f t="shared" si="1"/>
        <v>0.23675986842105265</v>
      </c>
      <c r="L10" s="3">
        <f t="shared" si="1"/>
        <v>0.23675986842105265</v>
      </c>
      <c r="M10" s="3">
        <f t="shared" si="1"/>
        <v>0.23675986842105265</v>
      </c>
      <c r="N10" s="3">
        <f t="shared" si="1"/>
        <v>0.23675986842105265</v>
      </c>
      <c r="O10" s="3">
        <f t="shared" si="1"/>
        <v>0.23675986842105265</v>
      </c>
      <c r="P10" s="3">
        <f t="shared" si="1"/>
        <v>0.23675986842105265</v>
      </c>
      <c r="Q10" s="3">
        <f t="shared" si="1"/>
        <v>0.23675986842105265</v>
      </c>
      <c r="R10" s="3">
        <f t="shared" si="1"/>
        <v>0.23675986842105265</v>
      </c>
      <c r="S10" s="3">
        <f t="shared" si="2"/>
        <v>0.23675986842105265</v>
      </c>
      <c r="T10" s="3">
        <f t="shared" si="2"/>
        <v>0.23675986842105265</v>
      </c>
      <c r="U10" s="3">
        <f t="shared" si="2"/>
        <v>0.23675986842105265</v>
      </c>
      <c r="V10" s="3">
        <f t="shared" si="2"/>
        <v>0.23675986842105265</v>
      </c>
      <c r="W10" s="3">
        <f t="shared" si="2"/>
        <v>0.23675986842105265</v>
      </c>
      <c r="X10" s="3">
        <f t="shared" si="2"/>
        <v>0.23675986842105265</v>
      </c>
      <c r="Y10" s="3">
        <f t="shared" si="2"/>
        <v>0.23675986842105265</v>
      </c>
      <c r="Z10" s="3">
        <f t="shared" si="2"/>
        <v>0.23675986842105265</v>
      </c>
      <c r="AA10" s="3">
        <f t="shared" si="2"/>
        <v>0.23675986842105265</v>
      </c>
      <c r="AB10" s="9">
        <f>VLOOKUP($A10,Table2[[#All],[Country ]:[Checksumtotal non-res % ]],MATCH("share of priv-offices",'_non-residential floorarea calc'!$A$3:$T$3,0),FALSE)</f>
        <v>0.23675986842105265</v>
      </c>
      <c r="AC10" s="3">
        <f t="shared" si="3"/>
        <v>0.23675986842105265</v>
      </c>
      <c r="AD10" s="3">
        <f t="shared" si="5"/>
        <v>0.23675986842105265</v>
      </c>
      <c r="AE10" s="3">
        <f t="shared" si="5"/>
        <v>0.23675986842105265</v>
      </c>
      <c r="AF10" s="3">
        <f t="shared" si="5"/>
        <v>0.23675986842105265</v>
      </c>
      <c r="AG10" s="3">
        <f t="shared" si="5"/>
        <v>0.23675986842105265</v>
      </c>
      <c r="AH10" s="3">
        <f t="shared" si="5"/>
        <v>0.23675986842105265</v>
      </c>
      <c r="AI10" s="3">
        <f t="shared" si="5"/>
        <v>0.23675986842105265</v>
      </c>
      <c r="AJ10" s="3">
        <f t="shared" si="5"/>
        <v>0.23675986842105265</v>
      </c>
      <c r="AK10" s="3">
        <f t="shared" si="5"/>
        <v>0.23675986842105265</v>
      </c>
      <c r="AL10" s="3">
        <f t="shared" si="5"/>
        <v>0.23675986842105265</v>
      </c>
      <c r="AM10" s="3">
        <f t="shared" si="5"/>
        <v>0.23675986842105265</v>
      </c>
      <c r="AN10" s="3">
        <f t="shared" si="5"/>
        <v>0.23675986842105265</v>
      </c>
      <c r="AO10" s="3">
        <f t="shared" si="5"/>
        <v>0.23675986842105265</v>
      </c>
      <c r="AP10" s="3">
        <f t="shared" si="5"/>
        <v>0.23675986842105265</v>
      </c>
      <c r="AQ10" s="3">
        <f t="shared" si="5"/>
        <v>0.23675986842105265</v>
      </c>
      <c r="AR10" s="3">
        <f t="shared" si="5"/>
        <v>0.23675986842105265</v>
      </c>
      <c r="AS10" s="3">
        <f t="shared" si="5"/>
        <v>0.23675986842105265</v>
      </c>
      <c r="AT10" s="3">
        <f t="shared" si="5"/>
        <v>0.23675986842105265</v>
      </c>
      <c r="AU10" s="3">
        <f t="shared" si="5"/>
        <v>0.23675986842105265</v>
      </c>
      <c r="AV10" s="3">
        <f t="shared" si="5"/>
        <v>0.23675986842105265</v>
      </c>
      <c r="AW10" s="3">
        <f t="shared" si="5"/>
        <v>0.23675986842105265</v>
      </c>
      <c r="AX10" s="3">
        <f t="shared" si="5"/>
        <v>0.23675986842105265</v>
      </c>
      <c r="AY10" s="3">
        <f t="shared" si="5"/>
        <v>0.23675986842105265</v>
      </c>
      <c r="AZ10" s="3">
        <f t="shared" si="5"/>
        <v>0.23675986842105265</v>
      </c>
      <c r="BA10" s="3">
        <f t="shared" si="5"/>
        <v>0.23675986842105265</v>
      </c>
      <c r="BB10" s="3">
        <f t="shared" si="5"/>
        <v>0.23675986842105265</v>
      </c>
      <c r="BC10" s="3">
        <f t="shared" si="5"/>
        <v>0.23675986842105265</v>
      </c>
      <c r="BD10" s="3">
        <f t="shared" si="5"/>
        <v>0.23675986842105265</v>
      </c>
      <c r="BE10" s="3">
        <f t="shared" si="5"/>
        <v>0.23675986842105265</v>
      </c>
      <c r="BF10" s="3">
        <f t="shared" si="5"/>
        <v>0.23675986842105265</v>
      </c>
      <c r="BG10" s="3">
        <f t="shared" si="5"/>
        <v>0.23675986842105265</v>
      </c>
      <c r="BH10" s="3">
        <f t="shared" si="5"/>
        <v>0.23675986842105265</v>
      </c>
      <c r="BI10" s="3">
        <f t="shared" si="5"/>
        <v>0.23675986842105265</v>
      </c>
      <c r="BJ10" s="3">
        <f t="shared" si="5"/>
        <v>0.23675986842105265</v>
      </c>
      <c r="BK10" s="3">
        <f t="shared" si="5"/>
        <v>0.23675986842105265</v>
      </c>
    </row>
    <row r="11" spans="1:63" x14ac:dyDescent="0.25">
      <c r="A11" s="2" t="s">
        <v>10</v>
      </c>
      <c r="B11" t="s">
        <v>3</v>
      </c>
      <c r="C11" s="3">
        <f t="shared" si="1"/>
        <v>0.21917923831627809</v>
      </c>
      <c r="D11" s="3">
        <f t="shared" si="1"/>
        <v>0.21917923831627809</v>
      </c>
      <c r="E11" s="3">
        <f t="shared" si="1"/>
        <v>0.21917923831627809</v>
      </c>
      <c r="F11" s="3">
        <f t="shared" si="1"/>
        <v>0.21917923831627809</v>
      </c>
      <c r="G11" s="3">
        <f t="shared" si="1"/>
        <v>0.21917923831627809</v>
      </c>
      <c r="H11" s="3">
        <f t="shared" si="1"/>
        <v>0.21917923831627809</v>
      </c>
      <c r="I11" s="3">
        <f t="shared" si="1"/>
        <v>0.21917923831627809</v>
      </c>
      <c r="J11" s="3">
        <f t="shared" si="1"/>
        <v>0.21917923831627809</v>
      </c>
      <c r="K11" s="3">
        <f t="shared" si="1"/>
        <v>0.21917923831627809</v>
      </c>
      <c r="L11" s="3">
        <f t="shared" si="1"/>
        <v>0.21917923831627809</v>
      </c>
      <c r="M11" s="3">
        <f t="shared" si="1"/>
        <v>0.21917923831627809</v>
      </c>
      <c r="N11" s="3">
        <f t="shared" si="1"/>
        <v>0.21917923831627809</v>
      </c>
      <c r="O11" s="3">
        <f t="shared" si="1"/>
        <v>0.21917923831627809</v>
      </c>
      <c r="P11" s="3">
        <f t="shared" si="1"/>
        <v>0.21917923831627809</v>
      </c>
      <c r="Q11" s="3">
        <f t="shared" si="1"/>
        <v>0.21917923831627809</v>
      </c>
      <c r="R11" s="3">
        <f t="shared" si="1"/>
        <v>0.21917923831627809</v>
      </c>
      <c r="S11" s="3">
        <f t="shared" si="2"/>
        <v>0.21917923831627809</v>
      </c>
      <c r="T11" s="3">
        <f t="shared" si="2"/>
        <v>0.21917923831627809</v>
      </c>
      <c r="U11" s="3">
        <f t="shared" si="2"/>
        <v>0.21917923831627809</v>
      </c>
      <c r="V11" s="3">
        <f t="shared" si="2"/>
        <v>0.21917923831627809</v>
      </c>
      <c r="W11" s="3">
        <f t="shared" si="2"/>
        <v>0.21917923831627809</v>
      </c>
      <c r="X11" s="3">
        <f t="shared" si="2"/>
        <v>0.21917923831627809</v>
      </c>
      <c r="Y11" s="3">
        <f t="shared" si="2"/>
        <v>0.21917923831627809</v>
      </c>
      <c r="Z11" s="3">
        <f t="shared" si="2"/>
        <v>0.21917923831627809</v>
      </c>
      <c r="AA11" s="3">
        <f t="shared" si="2"/>
        <v>0.21917923831627809</v>
      </c>
      <c r="AB11" s="9">
        <f>VLOOKUP($A11,Table2[[#All],[Country ]:[Checksumtotal non-res % ]],MATCH("share of priv-offices",'_non-residential floorarea calc'!$A$3:$T$3,0),FALSE)</f>
        <v>0.21917923831627809</v>
      </c>
      <c r="AC11" s="3">
        <f t="shared" si="3"/>
        <v>0.21917923831627809</v>
      </c>
      <c r="AD11" s="3">
        <f t="shared" si="5"/>
        <v>0.21917923831627809</v>
      </c>
      <c r="AE11" s="3">
        <f t="shared" si="5"/>
        <v>0.21917923831627809</v>
      </c>
      <c r="AF11" s="3">
        <f t="shared" si="5"/>
        <v>0.21917923831627809</v>
      </c>
      <c r="AG11" s="3">
        <f t="shared" si="5"/>
        <v>0.21917923831627809</v>
      </c>
      <c r="AH11" s="3">
        <f t="shared" si="5"/>
        <v>0.21917923831627809</v>
      </c>
      <c r="AI11" s="3">
        <f t="shared" si="5"/>
        <v>0.21917923831627809</v>
      </c>
      <c r="AJ11" s="3">
        <f t="shared" si="5"/>
        <v>0.21917923831627809</v>
      </c>
      <c r="AK11" s="3">
        <f t="shared" si="5"/>
        <v>0.21917923831627809</v>
      </c>
      <c r="AL11" s="3">
        <f t="shared" si="5"/>
        <v>0.21917923831627809</v>
      </c>
      <c r="AM11" s="3">
        <f t="shared" si="5"/>
        <v>0.21917923831627809</v>
      </c>
      <c r="AN11" s="3">
        <f t="shared" si="5"/>
        <v>0.21917923831627809</v>
      </c>
      <c r="AO11" s="3">
        <f t="shared" si="5"/>
        <v>0.21917923831627809</v>
      </c>
      <c r="AP11" s="3">
        <f t="shared" si="5"/>
        <v>0.21917923831627809</v>
      </c>
      <c r="AQ11" s="3">
        <f t="shared" si="5"/>
        <v>0.21917923831627809</v>
      </c>
      <c r="AR11" s="3">
        <f t="shared" si="5"/>
        <v>0.21917923831627809</v>
      </c>
      <c r="AS11" s="3">
        <f t="shared" si="5"/>
        <v>0.21917923831627809</v>
      </c>
      <c r="AT11" s="3">
        <f t="shared" si="5"/>
        <v>0.21917923831627809</v>
      </c>
      <c r="AU11" s="3">
        <f t="shared" si="5"/>
        <v>0.21917923831627809</v>
      </c>
      <c r="AV11" s="3">
        <f t="shared" si="5"/>
        <v>0.21917923831627809</v>
      </c>
      <c r="AW11" s="3">
        <f t="shared" si="5"/>
        <v>0.21917923831627809</v>
      </c>
      <c r="AX11" s="3">
        <f t="shared" si="5"/>
        <v>0.21917923831627809</v>
      </c>
      <c r="AY11" s="3">
        <f t="shared" si="5"/>
        <v>0.21917923831627809</v>
      </c>
      <c r="AZ11" s="3">
        <f t="shared" si="5"/>
        <v>0.21917923831627809</v>
      </c>
      <c r="BA11" s="3">
        <f t="shared" si="5"/>
        <v>0.21917923831627809</v>
      </c>
      <c r="BB11" s="3">
        <f t="shared" si="5"/>
        <v>0.21917923831627809</v>
      </c>
      <c r="BC11" s="3">
        <f t="shared" si="5"/>
        <v>0.21917923831627809</v>
      </c>
      <c r="BD11" s="3">
        <f t="shared" si="5"/>
        <v>0.21917923831627809</v>
      </c>
      <c r="BE11" s="3">
        <f t="shared" si="5"/>
        <v>0.21917923831627809</v>
      </c>
      <c r="BF11" s="3">
        <f t="shared" si="5"/>
        <v>0.21917923831627809</v>
      </c>
      <c r="BG11" s="3">
        <f t="shared" si="5"/>
        <v>0.21917923831627809</v>
      </c>
      <c r="BH11" s="3">
        <f t="shared" si="5"/>
        <v>0.21917923831627809</v>
      </c>
      <c r="BI11" s="3">
        <f t="shared" si="5"/>
        <v>0.21917923831627809</v>
      </c>
      <c r="BJ11" s="3">
        <f t="shared" si="5"/>
        <v>0.21917923831627809</v>
      </c>
      <c r="BK11" s="3">
        <f t="shared" si="5"/>
        <v>0.21917923831627809</v>
      </c>
    </row>
    <row r="12" spans="1:63" x14ac:dyDescent="0.25">
      <c r="A12" s="2" t="s">
        <v>1</v>
      </c>
      <c r="B12" t="s">
        <v>3</v>
      </c>
      <c r="C12" s="3">
        <f t="shared" si="1"/>
        <v>0.25439504857448986</v>
      </c>
      <c r="D12" s="3">
        <f t="shared" si="1"/>
        <v>0.25439504857448986</v>
      </c>
      <c r="E12" s="3">
        <f t="shared" si="1"/>
        <v>0.25439504857448986</v>
      </c>
      <c r="F12" s="3">
        <f t="shared" si="1"/>
        <v>0.25439504857448986</v>
      </c>
      <c r="G12" s="3">
        <f t="shared" si="1"/>
        <v>0.25439504857448986</v>
      </c>
      <c r="H12" s="3">
        <f t="shared" si="1"/>
        <v>0.25439504857448986</v>
      </c>
      <c r="I12" s="3">
        <f t="shared" si="1"/>
        <v>0.25439504857448986</v>
      </c>
      <c r="J12" s="3">
        <f t="shared" si="1"/>
        <v>0.25439504857448986</v>
      </c>
      <c r="K12" s="3">
        <f t="shared" si="1"/>
        <v>0.25439504857448986</v>
      </c>
      <c r="L12" s="3">
        <f t="shared" si="1"/>
        <v>0.25439504857448986</v>
      </c>
      <c r="M12" s="3">
        <f t="shared" si="1"/>
        <v>0.25439504857448986</v>
      </c>
      <c r="N12" s="3">
        <f t="shared" si="1"/>
        <v>0.25439504857448986</v>
      </c>
      <c r="O12" s="3">
        <f t="shared" si="1"/>
        <v>0.25439504857448986</v>
      </c>
      <c r="P12" s="3">
        <f t="shared" si="1"/>
        <v>0.25439504857448986</v>
      </c>
      <c r="Q12" s="3">
        <f t="shared" si="1"/>
        <v>0.25439504857448986</v>
      </c>
      <c r="R12" s="3">
        <f t="shared" si="1"/>
        <v>0.25439504857448986</v>
      </c>
      <c r="S12" s="3">
        <f t="shared" si="2"/>
        <v>0.25439504857448986</v>
      </c>
      <c r="T12" s="3">
        <f t="shared" si="2"/>
        <v>0.25439504857448986</v>
      </c>
      <c r="U12" s="3">
        <f t="shared" si="2"/>
        <v>0.25439504857448986</v>
      </c>
      <c r="V12" s="3">
        <f t="shared" si="2"/>
        <v>0.25439504857448986</v>
      </c>
      <c r="W12" s="3">
        <f t="shared" si="2"/>
        <v>0.25439504857448986</v>
      </c>
      <c r="X12" s="3">
        <f t="shared" si="2"/>
        <v>0.25439504857448986</v>
      </c>
      <c r="Y12" s="3">
        <f t="shared" si="2"/>
        <v>0.25439504857448986</v>
      </c>
      <c r="Z12" s="3">
        <f t="shared" si="2"/>
        <v>0.25439504857448986</v>
      </c>
      <c r="AA12" s="3">
        <f t="shared" si="2"/>
        <v>0.25439504857448986</v>
      </c>
      <c r="AB12" s="9">
        <f>VLOOKUP($A12,Table2[[#All],[Country ]:[Checksumtotal non-res % ]],MATCH("share of priv-offices",'_non-residential floorarea calc'!$A$3:$T$3,0),FALSE)</f>
        <v>0.25439504857448986</v>
      </c>
      <c r="AC12" s="3">
        <f t="shared" si="3"/>
        <v>0.25439504857448986</v>
      </c>
      <c r="AD12" s="3">
        <f t="shared" si="5"/>
        <v>0.25439504857448986</v>
      </c>
      <c r="AE12" s="3">
        <f t="shared" si="5"/>
        <v>0.25439504857448986</v>
      </c>
      <c r="AF12" s="3">
        <f t="shared" si="5"/>
        <v>0.25439504857448986</v>
      </c>
      <c r="AG12" s="3">
        <f t="shared" si="5"/>
        <v>0.25439504857448986</v>
      </c>
      <c r="AH12" s="3">
        <f t="shared" si="5"/>
        <v>0.25439504857448986</v>
      </c>
      <c r="AI12" s="3">
        <f t="shared" si="5"/>
        <v>0.25439504857448986</v>
      </c>
      <c r="AJ12" s="3">
        <f t="shared" si="5"/>
        <v>0.25439504857448986</v>
      </c>
      <c r="AK12" s="3">
        <f t="shared" si="5"/>
        <v>0.25439504857448986</v>
      </c>
      <c r="AL12" s="3">
        <f t="shared" si="5"/>
        <v>0.25439504857448986</v>
      </c>
      <c r="AM12" s="3">
        <f t="shared" si="5"/>
        <v>0.25439504857448986</v>
      </c>
      <c r="AN12" s="3">
        <f t="shared" si="5"/>
        <v>0.25439504857448986</v>
      </c>
      <c r="AO12" s="3">
        <f t="shared" si="5"/>
        <v>0.25439504857448986</v>
      </c>
      <c r="AP12" s="3">
        <f t="shared" si="5"/>
        <v>0.25439504857448986</v>
      </c>
      <c r="AQ12" s="3">
        <f t="shared" si="5"/>
        <v>0.25439504857448986</v>
      </c>
      <c r="AR12" s="3">
        <f t="shared" si="5"/>
        <v>0.25439504857448986</v>
      </c>
      <c r="AS12" s="3">
        <f t="shared" si="5"/>
        <v>0.25439504857448986</v>
      </c>
      <c r="AT12" s="3">
        <f t="shared" si="5"/>
        <v>0.25439504857448986</v>
      </c>
      <c r="AU12" s="3">
        <f t="shared" si="5"/>
        <v>0.25439504857448986</v>
      </c>
      <c r="AV12" s="3">
        <f t="shared" si="5"/>
        <v>0.25439504857448986</v>
      </c>
      <c r="AW12" s="3">
        <f t="shared" si="5"/>
        <v>0.25439504857448986</v>
      </c>
      <c r="AX12" s="3">
        <f t="shared" si="5"/>
        <v>0.25439504857448986</v>
      </c>
      <c r="AY12" s="3">
        <f t="shared" si="5"/>
        <v>0.25439504857448986</v>
      </c>
      <c r="AZ12" s="3">
        <f t="shared" si="5"/>
        <v>0.25439504857448986</v>
      </c>
      <c r="BA12" s="3">
        <f t="shared" si="5"/>
        <v>0.25439504857448986</v>
      </c>
      <c r="BB12" s="3">
        <f t="shared" si="5"/>
        <v>0.25439504857448986</v>
      </c>
      <c r="BC12" s="3">
        <f t="shared" si="5"/>
        <v>0.25439504857448986</v>
      </c>
      <c r="BD12" s="3">
        <f t="shared" si="5"/>
        <v>0.25439504857448986</v>
      </c>
      <c r="BE12" s="3">
        <f t="shared" si="5"/>
        <v>0.25439504857448986</v>
      </c>
      <c r="BF12" s="3">
        <f t="shared" si="5"/>
        <v>0.25439504857448986</v>
      </c>
      <c r="BG12" s="3">
        <f t="shared" si="5"/>
        <v>0.25439504857448986</v>
      </c>
      <c r="BH12" s="3">
        <f t="shared" si="5"/>
        <v>0.25439504857448986</v>
      </c>
      <c r="BI12" s="3">
        <f t="shared" si="5"/>
        <v>0.25439504857448986</v>
      </c>
      <c r="BJ12" s="3">
        <f t="shared" si="5"/>
        <v>0.25439504857448986</v>
      </c>
      <c r="BK12" s="3">
        <f t="shared" si="5"/>
        <v>0.25439504857448986</v>
      </c>
    </row>
    <row r="13" spans="1:63" x14ac:dyDescent="0.25">
      <c r="A13" s="2" t="s">
        <v>20</v>
      </c>
      <c r="B13" t="s">
        <v>3</v>
      </c>
      <c r="C13" s="3">
        <f t="shared" si="1"/>
        <v>0.28744388518568897</v>
      </c>
      <c r="D13" s="3">
        <f t="shared" si="1"/>
        <v>0.28744388518568897</v>
      </c>
      <c r="E13" s="3">
        <f t="shared" si="1"/>
        <v>0.28744388518568897</v>
      </c>
      <c r="F13" s="3">
        <f t="shared" si="1"/>
        <v>0.28744388518568897</v>
      </c>
      <c r="G13" s="3">
        <f t="shared" si="1"/>
        <v>0.28744388518568897</v>
      </c>
      <c r="H13" s="3">
        <f t="shared" si="1"/>
        <v>0.28744388518568897</v>
      </c>
      <c r="I13" s="3">
        <f t="shared" si="1"/>
        <v>0.28744388518568897</v>
      </c>
      <c r="J13" s="3">
        <f t="shared" si="1"/>
        <v>0.28744388518568897</v>
      </c>
      <c r="K13" s="3">
        <f t="shared" si="1"/>
        <v>0.28744388518568897</v>
      </c>
      <c r="L13" s="3">
        <f t="shared" si="1"/>
        <v>0.28744388518568897</v>
      </c>
      <c r="M13" s="3">
        <f t="shared" si="1"/>
        <v>0.28744388518568897</v>
      </c>
      <c r="N13" s="3">
        <f t="shared" si="1"/>
        <v>0.28744388518568897</v>
      </c>
      <c r="O13" s="3">
        <f t="shared" si="1"/>
        <v>0.28744388518568897</v>
      </c>
      <c r="P13" s="3">
        <f t="shared" si="1"/>
        <v>0.28744388518568897</v>
      </c>
      <c r="Q13" s="3">
        <f t="shared" si="1"/>
        <v>0.28744388518568897</v>
      </c>
      <c r="R13" s="3">
        <f t="shared" si="1"/>
        <v>0.28744388518568897</v>
      </c>
      <c r="S13" s="3">
        <f t="shared" si="2"/>
        <v>0.28744388518568897</v>
      </c>
      <c r="T13" s="3">
        <f t="shared" si="2"/>
        <v>0.28744388518568897</v>
      </c>
      <c r="U13" s="3">
        <f t="shared" si="2"/>
        <v>0.28744388518568897</v>
      </c>
      <c r="V13" s="3">
        <f t="shared" si="2"/>
        <v>0.28744388518568897</v>
      </c>
      <c r="W13" s="3">
        <f t="shared" si="2"/>
        <v>0.28744388518568897</v>
      </c>
      <c r="X13" s="3">
        <f t="shared" si="2"/>
        <v>0.28744388518568897</v>
      </c>
      <c r="Y13" s="3">
        <f t="shared" si="2"/>
        <v>0.28744388518568897</v>
      </c>
      <c r="Z13" s="3">
        <f t="shared" si="2"/>
        <v>0.28744388518568897</v>
      </c>
      <c r="AA13" s="3">
        <f t="shared" si="2"/>
        <v>0.28744388518568897</v>
      </c>
      <c r="AB13" s="9">
        <f>VLOOKUP($A13,Table2[[#All],[Country ]:[Checksumtotal non-res % ]],MATCH("share of priv-offices",'_non-residential floorarea calc'!$A$3:$T$3,0),FALSE)</f>
        <v>0.28744388518568897</v>
      </c>
      <c r="AC13" s="3">
        <f t="shared" si="3"/>
        <v>0.28744388518568897</v>
      </c>
      <c r="AD13" s="3">
        <f t="shared" si="5"/>
        <v>0.28744388518568897</v>
      </c>
      <c r="AE13" s="3">
        <f t="shared" si="5"/>
        <v>0.28744388518568897</v>
      </c>
      <c r="AF13" s="3">
        <f t="shared" si="5"/>
        <v>0.28744388518568897</v>
      </c>
      <c r="AG13" s="3">
        <f t="shared" si="5"/>
        <v>0.28744388518568897</v>
      </c>
      <c r="AH13" s="3">
        <f t="shared" si="5"/>
        <v>0.28744388518568897</v>
      </c>
      <c r="AI13" s="3">
        <f t="shared" si="5"/>
        <v>0.28744388518568897</v>
      </c>
      <c r="AJ13" s="3">
        <f t="shared" si="5"/>
        <v>0.28744388518568897</v>
      </c>
      <c r="AK13" s="3">
        <f t="shared" si="5"/>
        <v>0.28744388518568897</v>
      </c>
      <c r="AL13" s="3">
        <f t="shared" si="5"/>
        <v>0.28744388518568897</v>
      </c>
      <c r="AM13" s="3">
        <f t="shared" si="5"/>
        <v>0.28744388518568897</v>
      </c>
      <c r="AN13" s="3">
        <f t="shared" si="5"/>
        <v>0.28744388518568897</v>
      </c>
      <c r="AO13" s="3">
        <f t="shared" si="5"/>
        <v>0.28744388518568897</v>
      </c>
      <c r="AP13" s="3">
        <f t="shared" si="5"/>
        <v>0.28744388518568897</v>
      </c>
      <c r="AQ13" s="3">
        <f t="shared" si="5"/>
        <v>0.28744388518568897</v>
      </c>
      <c r="AR13" s="3">
        <f t="shared" si="5"/>
        <v>0.28744388518568897</v>
      </c>
      <c r="AS13" s="3">
        <f t="shared" si="5"/>
        <v>0.28744388518568897</v>
      </c>
      <c r="AT13" s="3">
        <f t="shared" si="5"/>
        <v>0.28744388518568897</v>
      </c>
      <c r="AU13" s="3">
        <f t="shared" si="5"/>
        <v>0.28744388518568897</v>
      </c>
      <c r="AV13" s="3">
        <f t="shared" si="5"/>
        <v>0.28744388518568897</v>
      </c>
      <c r="AW13" s="3">
        <f t="shared" si="5"/>
        <v>0.28744388518568897</v>
      </c>
      <c r="AX13" s="3">
        <f t="shared" si="5"/>
        <v>0.28744388518568897</v>
      </c>
      <c r="AY13" s="3">
        <f t="shared" si="5"/>
        <v>0.28744388518568897</v>
      </c>
      <c r="AZ13" s="3">
        <f t="shared" si="5"/>
        <v>0.28744388518568897</v>
      </c>
      <c r="BA13" s="3">
        <f t="shared" si="5"/>
        <v>0.28744388518568897</v>
      </c>
      <c r="BB13" s="3">
        <f t="shared" si="5"/>
        <v>0.28744388518568897</v>
      </c>
      <c r="BC13" s="3">
        <f t="shared" si="5"/>
        <v>0.28744388518568897</v>
      </c>
      <c r="BD13" s="3">
        <f t="shared" si="5"/>
        <v>0.28744388518568897</v>
      </c>
      <c r="BE13" s="3">
        <f t="shared" si="5"/>
        <v>0.28744388518568897</v>
      </c>
      <c r="BF13" s="3">
        <f t="shared" si="5"/>
        <v>0.28744388518568897</v>
      </c>
      <c r="BG13" s="3">
        <f t="shared" si="5"/>
        <v>0.28744388518568897</v>
      </c>
      <c r="BH13" s="3">
        <f t="shared" si="5"/>
        <v>0.28744388518568897</v>
      </c>
      <c r="BI13" s="3">
        <f t="shared" si="5"/>
        <v>0.28744388518568897</v>
      </c>
      <c r="BJ13" s="3">
        <f t="shared" si="5"/>
        <v>0.28744388518568897</v>
      </c>
      <c r="BK13" s="3">
        <f t="shared" si="5"/>
        <v>0.28744388518568897</v>
      </c>
    </row>
    <row r="14" spans="1:63" x14ac:dyDescent="0.25">
      <c r="A14" s="2" t="s">
        <v>16</v>
      </c>
      <c r="B14" t="s">
        <v>3</v>
      </c>
      <c r="C14" s="3">
        <f t="shared" si="1"/>
        <v>0.2580047994514913</v>
      </c>
      <c r="D14" s="3">
        <f t="shared" si="1"/>
        <v>0.2580047994514913</v>
      </c>
      <c r="E14" s="3">
        <f t="shared" si="1"/>
        <v>0.2580047994514913</v>
      </c>
      <c r="F14" s="3">
        <f t="shared" si="1"/>
        <v>0.2580047994514913</v>
      </c>
      <c r="G14" s="3">
        <f t="shared" si="1"/>
        <v>0.2580047994514913</v>
      </c>
      <c r="H14" s="3">
        <f t="shared" si="1"/>
        <v>0.2580047994514913</v>
      </c>
      <c r="I14" s="3">
        <f t="shared" si="1"/>
        <v>0.2580047994514913</v>
      </c>
      <c r="J14" s="3">
        <f t="shared" si="1"/>
        <v>0.2580047994514913</v>
      </c>
      <c r="K14" s="3">
        <f t="shared" si="1"/>
        <v>0.2580047994514913</v>
      </c>
      <c r="L14" s="3">
        <f t="shared" si="1"/>
        <v>0.2580047994514913</v>
      </c>
      <c r="M14" s="3">
        <f t="shared" si="1"/>
        <v>0.2580047994514913</v>
      </c>
      <c r="N14" s="3">
        <f t="shared" si="1"/>
        <v>0.2580047994514913</v>
      </c>
      <c r="O14" s="3">
        <f t="shared" si="1"/>
        <v>0.2580047994514913</v>
      </c>
      <c r="P14" s="3">
        <f t="shared" si="1"/>
        <v>0.2580047994514913</v>
      </c>
      <c r="Q14" s="3">
        <f t="shared" si="1"/>
        <v>0.2580047994514913</v>
      </c>
      <c r="R14" s="3">
        <f t="shared" si="1"/>
        <v>0.2580047994514913</v>
      </c>
      <c r="S14" s="3">
        <f t="shared" si="2"/>
        <v>0.2580047994514913</v>
      </c>
      <c r="T14" s="3">
        <f t="shared" si="2"/>
        <v>0.2580047994514913</v>
      </c>
      <c r="U14" s="3">
        <f t="shared" si="2"/>
        <v>0.2580047994514913</v>
      </c>
      <c r="V14" s="3">
        <f t="shared" si="2"/>
        <v>0.2580047994514913</v>
      </c>
      <c r="W14" s="3">
        <f t="shared" si="2"/>
        <v>0.2580047994514913</v>
      </c>
      <c r="X14" s="3">
        <f t="shared" si="2"/>
        <v>0.2580047994514913</v>
      </c>
      <c r="Y14" s="3">
        <f t="shared" si="2"/>
        <v>0.2580047994514913</v>
      </c>
      <c r="Z14" s="3">
        <f t="shared" si="2"/>
        <v>0.2580047994514913</v>
      </c>
      <c r="AA14" s="3">
        <f t="shared" si="2"/>
        <v>0.2580047994514913</v>
      </c>
      <c r="AB14" s="9">
        <f>VLOOKUP($A14,Table2[[#All],[Country ]:[Checksumtotal non-res % ]],MATCH("share of priv-offices",'_non-residential floorarea calc'!$A$3:$T$3,0),FALSE)</f>
        <v>0.2580047994514913</v>
      </c>
      <c r="AC14" s="3">
        <f t="shared" si="3"/>
        <v>0.2580047994514913</v>
      </c>
      <c r="AD14" s="3">
        <f t="shared" si="5"/>
        <v>0.2580047994514913</v>
      </c>
      <c r="AE14" s="3">
        <f t="shared" si="5"/>
        <v>0.2580047994514913</v>
      </c>
      <c r="AF14" s="3">
        <f t="shared" si="5"/>
        <v>0.2580047994514913</v>
      </c>
      <c r="AG14" s="3">
        <f t="shared" si="5"/>
        <v>0.2580047994514913</v>
      </c>
      <c r="AH14" s="3">
        <f t="shared" si="5"/>
        <v>0.2580047994514913</v>
      </c>
      <c r="AI14" s="3">
        <f t="shared" si="5"/>
        <v>0.2580047994514913</v>
      </c>
      <c r="AJ14" s="3">
        <f t="shared" si="5"/>
        <v>0.2580047994514913</v>
      </c>
      <c r="AK14" s="3">
        <f t="shared" si="5"/>
        <v>0.2580047994514913</v>
      </c>
      <c r="AL14" s="3">
        <f t="shared" si="5"/>
        <v>0.2580047994514913</v>
      </c>
      <c r="AM14" s="3">
        <f t="shared" si="5"/>
        <v>0.2580047994514913</v>
      </c>
      <c r="AN14" s="3">
        <f t="shared" si="5"/>
        <v>0.2580047994514913</v>
      </c>
      <c r="AO14" s="3">
        <f t="shared" si="5"/>
        <v>0.2580047994514913</v>
      </c>
      <c r="AP14" s="3">
        <f t="shared" si="5"/>
        <v>0.2580047994514913</v>
      </c>
      <c r="AQ14" s="3">
        <f t="shared" si="5"/>
        <v>0.2580047994514913</v>
      </c>
      <c r="AR14" s="3">
        <f t="shared" si="5"/>
        <v>0.2580047994514913</v>
      </c>
      <c r="AS14" s="3">
        <f t="shared" si="5"/>
        <v>0.2580047994514913</v>
      </c>
      <c r="AT14" s="3">
        <f t="shared" si="5"/>
        <v>0.2580047994514913</v>
      </c>
      <c r="AU14" s="3">
        <f t="shared" si="5"/>
        <v>0.2580047994514913</v>
      </c>
      <c r="AV14" s="3">
        <f t="shared" si="5"/>
        <v>0.2580047994514913</v>
      </c>
      <c r="AW14" s="3">
        <f t="shared" si="5"/>
        <v>0.2580047994514913</v>
      </c>
      <c r="AX14" s="3">
        <f t="shared" si="5"/>
        <v>0.2580047994514913</v>
      </c>
      <c r="AY14" s="3">
        <f t="shared" si="5"/>
        <v>0.2580047994514913</v>
      </c>
      <c r="AZ14" s="3">
        <f t="shared" si="5"/>
        <v>0.2580047994514913</v>
      </c>
      <c r="BA14" s="3">
        <f t="shared" si="5"/>
        <v>0.2580047994514913</v>
      </c>
      <c r="BB14" s="3">
        <f t="shared" si="5"/>
        <v>0.2580047994514913</v>
      </c>
      <c r="BC14" s="3">
        <f t="shared" si="5"/>
        <v>0.2580047994514913</v>
      </c>
      <c r="BD14" s="3">
        <f t="shared" si="5"/>
        <v>0.2580047994514913</v>
      </c>
      <c r="BE14" s="3">
        <f t="shared" si="5"/>
        <v>0.2580047994514913</v>
      </c>
      <c r="BF14" s="3">
        <f t="shared" si="5"/>
        <v>0.2580047994514913</v>
      </c>
      <c r="BG14" s="3">
        <f t="shared" si="5"/>
        <v>0.2580047994514913</v>
      </c>
      <c r="BH14" s="3">
        <f t="shared" si="5"/>
        <v>0.2580047994514913</v>
      </c>
      <c r="BI14" s="3">
        <f t="shared" si="5"/>
        <v>0.2580047994514913</v>
      </c>
      <c r="BJ14" s="3">
        <f t="shared" si="5"/>
        <v>0.2580047994514913</v>
      </c>
      <c r="BK14" s="3">
        <f t="shared" si="5"/>
        <v>0.2580047994514913</v>
      </c>
    </row>
    <row r="15" spans="1:63" x14ac:dyDescent="0.25">
      <c r="A15" s="2" t="s">
        <v>5</v>
      </c>
      <c r="B15" t="s">
        <v>3</v>
      </c>
      <c r="C15" s="3">
        <f t="shared" si="1"/>
        <v>0.2396402965123344</v>
      </c>
      <c r="D15" s="3">
        <f t="shared" si="1"/>
        <v>0.2396402965123344</v>
      </c>
      <c r="E15" s="3">
        <f t="shared" si="1"/>
        <v>0.2396402965123344</v>
      </c>
      <c r="F15" s="3">
        <f t="shared" si="1"/>
        <v>0.2396402965123344</v>
      </c>
      <c r="G15" s="3">
        <f t="shared" si="1"/>
        <v>0.2396402965123344</v>
      </c>
      <c r="H15" s="3">
        <f t="shared" si="1"/>
        <v>0.2396402965123344</v>
      </c>
      <c r="I15" s="3">
        <f t="shared" si="1"/>
        <v>0.2396402965123344</v>
      </c>
      <c r="J15" s="3">
        <f t="shared" si="1"/>
        <v>0.2396402965123344</v>
      </c>
      <c r="K15" s="3">
        <f t="shared" si="1"/>
        <v>0.2396402965123344</v>
      </c>
      <c r="L15" s="3">
        <f t="shared" si="1"/>
        <v>0.2396402965123344</v>
      </c>
      <c r="M15" s="3">
        <f t="shared" si="1"/>
        <v>0.2396402965123344</v>
      </c>
      <c r="N15" s="3">
        <f t="shared" si="1"/>
        <v>0.2396402965123344</v>
      </c>
      <c r="O15" s="3">
        <f t="shared" si="1"/>
        <v>0.2396402965123344</v>
      </c>
      <c r="P15" s="3">
        <f t="shared" si="1"/>
        <v>0.2396402965123344</v>
      </c>
      <c r="Q15" s="3">
        <f t="shared" si="1"/>
        <v>0.2396402965123344</v>
      </c>
      <c r="R15" s="3">
        <f t="shared" si="1"/>
        <v>0.2396402965123344</v>
      </c>
      <c r="S15" s="3">
        <f t="shared" si="2"/>
        <v>0.2396402965123344</v>
      </c>
      <c r="T15" s="3">
        <f t="shared" si="2"/>
        <v>0.2396402965123344</v>
      </c>
      <c r="U15" s="3">
        <f t="shared" si="2"/>
        <v>0.2396402965123344</v>
      </c>
      <c r="V15" s="3">
        <f t="shared" si="2"/>
        <v>0.2396402965123344</v>
      </c>
      <c r="W15" s="3">
        <f t="shared" si="2"/>
        <v>0.2396402965123344</v>
      </c>
      <c r="X15" s="3">
        <f t="shared" si="2"/>
        <v>0.2396402965123344</v>
      </c>
      <c r="Y15" s="3">
        <f t="shared" si="2"/>
        <v>0.2396402965123344</v>
      </c>
      <c r="Z15" s="3">
        <f t="shared" si="2"/>
        <v>0.2396402965123344</v>
      </c>
      <c r="AA15" s="3">
        <f t="shared" si="2"/>
        <v>0.2396402965123344</v>
      </c>
      <c r="AB15" s="9">
        <f>VLOOKUP($A15,Table2[[#All],[Country ]:[Checksumtotal non-res % ]],MATCH("share of priv-offices",'_non-residential floorarea calc'!$A$3:$T$3,0),FALSE)</f>
        <v>0.2396402965123344</v>
      </c>
      <c r="AC15" s="3">
        <f t="shared" si="3"/>
        <v>0.2396402965123344</v>
      </c>
      <c r="AD15" s="3">
        <f t="shared" si="5"/>
        <v>0.2396402965123344</v>
      </c>
      <c r="AE15" s="3">
        <f t="shared" si="5"/>
        <v>0.2396402965123344</v>
      </c>
      <c r="AF15" s="3">
        <f t="shared" si="5"/>
        <v>0.2396402965123344</v>
      </c>
      <c r="AG15" s="3">
        <f t="shared" si="5"/>
        <v>0.2396402965123344</v>
      </c>
      <c r="AH15" s="3">
        <f t="shared" si="5"/>
        <v>0.2396402965123344</v>
      </c>
      <c r="AI15" s="3">
        <f t="shared" si="5"/>
        <v>0.2396402965123344</v>
      </c>
      <c r="AJ15" s="3">
        <f t="shared" si="5"/>
        <v>0.2396402965123344</v>
      </c>
      <c r="AK15" s="3">
        <f t="shared" si="5"/>
        <v>0.2396402965123344</v>
      </c>
      <c r="AL15" s="3">
        <f t="shared" si="5"/>
        <v>0.2396402965123344</v>
      </c>
      <c r="AM15" s="3">
        <f t="shared" si="5"/>
        <v>0.2396402965123344</v>
      </c>
      <c r="AN15" s="3">
        <f t="shared" si="5"/>
        <v>0.2396402965123344</v>
      </c>
      <c r="AO15" s="3">
        <f t="shared" si="5"/>
        <v>0.2396402965123344</v>
      </c>
      <c r="AP15" s="3">
        <f t="shared" si="5"/>
        <v>0.2396402965123344</v>
      </c>
      <c r="AQ15" s="3">
        <f t="shared" si="5"/>
        <v>0.2396402965123344</v>
      </c>
      <c r="AR15" s="3">
        <f t="shared" si="5"/>
        <v>0.2396402965123344</v>
      </c>
      <c r="AS15" s="3">
        <f t="shared" si="5"/>
        <v>0.2396402965123344</v>
      </c>
      <c r="AT15" s="3">
        <f t="shared" si="5"/>
        <v>0.2396402965123344</v>
      </c>
      <c r="AU15" s="3">
        <f t="shared" si="5"/>
        <v>0.2396402965123344</v>
      </c>
      <c r="AV15" s="3">
        <f t="shared" si="5"/>
        <v>0.2396402965123344</v>
      </c>
      <c r="AW15" s="3">
        <f t="shared" si="5"/>
        <v>0.2396402965123344</v>
      </c>
      <c r="AX15" s="3">
        <f t="shared" si="5"/>
        <v>0.2396402965123344</v>
      </c>
      <c r="AY15" s="3">
        <f t="shared" si="5"/>
        <v>0.2396402965123344</v>
      </c>
      <c r="AZ15" s="3">
        <f t="shared" si="5"/>
        <v>0.2396402965123344</v>
      </c>
      <c r="BA15" s="3">
        <f t="shared" si="5"/>
        <v>0.2396402965123344</v>
      </c>
      <c r="BB15" s="3">
        <f t="shared" si="5"/>
        <v>0.2396402965123344</v>
      </c>
      <c r="BC15" s="3">
        <f t="shared" si="5"/>
        <v>0.2396402965123344</v>
      </c>
      <c r="BD15" s="3">
        <f t="shared" si="5"/>
        <v>0.2396402965123344</v>
      </c>
      <c r="BE15" s="3">
        <f t="shared" si="5"/>
        <v>0.2396402965123344</v>
      </c>
      <c r="BF15" s="3">
        <f t="shared" si="5"/>
        <v>0.2396402965123344</v>
      </c>
      <c r="BG15" s="3">
        <f t="shared" si="5"/>
        <v>0.2396402965123344</v>
      </c>
      <c r="BH15" s="3">
        <f t="shared" si="5"/>
        <v>0.2396402965123344</v>
      </c>
      <c r="BI15" s="3">
        <f t="shared" si="5"/>
        <v>0.2396402965123344</v>
      </c>
      <c r="BJ15" s="3">
        <f t="shared" si="5"/>
        <v>0.2396402965123344</v>
      </c>
      <c r="BK15" s="3">
        <f t="shared" si="5"/>
        <v>0.2396402965123344</v>
      </c>
    </row>
    <row r="16" spans="1:63" x14ac:dyDescent="0.25">
      <c r="A16" s="2" t="s">
        <v>29</v>
      </c>
      <c r="B16" t="s">
        <v>3</v>
      </c>
      <c r="C16" s="3">
        <f t="shared" si="1"/>
        <v>0.31241439859525899</v>
      </c>
      <c r="D16" s="3">
        <f t="shared" si="1"/>
        <v>0.31241439859525899</v>
      </c>
      <c r="E16" s="3">
        <f t="shared" si="1"/>
        <v>0.31241439859525899</v>
      </c>
      <c r="F16" s="3">
        <f t="shared" si="1"/>
        <v>0.31241439859525899</v>
      </c>
      <c r="G16" s="3">
        <f t="shared" si="1"/>
        <v>0.31241439859525899</v>
      </c>
      <c r="H16" s="3">
        <f t="shared" si="1"/>
        <v>0.31241439859525899</v>
      </c>
      <c r="I16" s="3">
        <f t="shared" si="1"/>
        <v>0.31241439859525899</v>
      </c>
      <c r="J16" s="3">
        <f t="shared" si="1"/>
        <v>0.31241439859525899</v>
      </c>
      <c r="K16" s="3">
        <f t="shared" si="1"/>
        <v>0.31241439859525899</v>
      </c>
      <c r="L16" s="3">
        <f t="shared" si="1"/>
        <v>0.31241439859525899</v>
      </c>
      <c r="M16" s="3">
        <f t="shared" si="1"/>
        <v>0.31241439859525899</v>
      </c>
      <c r="N16" s="3">
        <f t="shared" si="1"/>
        <v>0.31241439859525899</v>
      </c>
      <c r="O16" s="3">
        <f t="shared" si="1"/>
        <v>0.31241439859525899</v>
      </c>
      <c r="P16" s="3">
        <f t="shared" si="1"/>
        <v>0.31241439859525899</v>
      </c>
      <c r="Q16" s="3">
        <f t="shared" si="1"/>
        <v>0.31241439859525899</v>
      </c>
      <c r="R16" s="3">
        <f t="shared" si="1"/>
        <v>0.31241439859525899</v>
      </c>
      <c r="S16" s="3">
        <f t="shared" si="2"/>
        <v>0.31241439859525899</v>
      </c>
      <c r="T16" s="3">
        <f t="shared" si="2"/>
        <v>0.31241439859525899</v>
      </c>
      <c r="U16" s="3">
        <f t="shared" si="2"/>
        <v>0.31241439859525899</v>
      </c>
      <c r="V16" s="3">
        <f t="shared" si="2"/>
        <v>0.31241439859525899</v>
      </c>
      <c r="W16" s="3">
        <f t="shared" si="2"/>
        <v>0.31241439859525899</v>
      </c>
      <c r="X16" s="3">
        <f t="shared" si="2"/>
        <v>0.31241439859525899</v>
      </c>
      <c r="Y16" s="3">
        <f t="shared" si="2"/>
        <v>0.31241439859525899</v>
      </c>
      <c r="Z16" s="3">
        <f t="shared" si="2"/>
        <v>0.31241439859525899</v>
      </c>
      <c r="AA16" s="3">
        <f t="shared" si="2"/>
        <v>0.31241439859525899</v>
      </c>
      <c r="AB16" s="9">
        <f>VLOOKUP($A16,Table2[[#All],[Country ]:[Checksumtotal non-res % ]],MATCH("share of priv-offices",'_non-residential floorarea calc'!$A$3:$T$3,0),FALSE)</f>
        <v>0.31241439859525899</v>
      </c>
      <c r="AC16" s="3">
        <f t="shared" si="3"/>
        <v>0.31241439859525899</v>
      </c>
      <c r="AD16" s="3">
        <f t="shared" si="5"/>
        <v>0.31241439859525899</v>
      </c>
      <c r="AE16" s="3">
        <f t="shared" si="5"/>
        <v>0.31241439859525899</v>
      </c>
      <c r="AF16" s="3">
        <f t="shared" si="5"/>
        <v>0.31241439859525899</v>
      </c>
      <c r="AG16" s="3">
        <f t="shared" si="5"/>
        <v>0.31241439859525899</v>
      </c>
      <c r="AH16" s="3">
        <f t="shared" si="5"/>
        <v>0.31241439859525899</v>
      </c>
      <c r="AI16" s="3">
        <f t="shared" si="5"/>
        <v>0.31241439859525899</v>
      </c>
      <c r="AJ16" s="3">
        <f t="shared" si="5"/>
        <v>0.31241439859525899</v>
      </c>
      <c r="AK16" s="3">
        <f t="shared" si="5"/>
        <v>0.31241439859525899</v>
      </c>
      <c r="AL16" s="3">
        <f t="shared" si="5"/>
        <v>0.31241439859525899</v>
      </c>
      <c r="AM16" s="3">
        <f t="shared" si="5"/>
        <v>0.31241439859525899</v>
      </c>
      <c r="AN16" s="3">
        <f t="shared" si="5"/>
        <v>0.31241439859525899</v>
      </c>
      <c r="AO16" s="3">
        <f t="shared" si="5"/>
        <v>0.31241439859525899</v>
      </c>
      <c r="AP16" s="3">
        <f t="shared" si="5"/>
        <v>0.31241439859525899</v>
      </c>
      <c r="AQ16" s="3">
        <f t="shared" si="5"/>
        <v>0.31241439859525899</v>
      </c>
      <c r="AR16" s="3">
        <f t="shared" si="5"/>
        <v>0.31241439859525899</v>
      </c>
      <c r="AS16" s="3">
        <f t="shared" si="5"/>
        <v>0.31241439859525899</v>
      </c>
      <c r="AT16" s="3">
        <f t="shared" si="5"/>
        <v>0.31241439859525899</v>
      </c>
      <c r="AU16" s="3">
        <f t="shared" si="5"/>
        <v>0.31241439859525899</v>
      </c>
      <c r="AV16" s="3">
        <f t="shared" si="5"/>
        <v>0.31241439859525899</v>
      </c>
      <c r="AW16" s="3">
        <f t="shared" si="5"/>
        <v>0.31241439859525899</v>
      </c>
      <c r="AX16" s="3">
        <f t="shared" si="5"/>
        <v>0.31241439859525899</v>
      </c>
      <c r="AY16" s="3">
        <f t="shared" si="5"/>
        <v>0.31241439859525899</v>
      </c>
      <c r="AZ16" s="3">
        <f t="shared" si="5"/>
        <v>0.31241439859525899</v>
      </c>
      <c r="BA16" s="3">
        <f t="shared" si="5"/>
        <v>0.31241439859525899</v>
      </c>
      <c r="BB16" s="3">
        <f t="shared" si="5"/>
        <v>0.31241439859525899</v>
      </c>
      <c r="BC16" s="3">
        <f t="shared" si="5"/>
        <v>0.31241439859525899</v>
      </c>
      <c r="BD16" s="3">
        <f t="shared" si="5"/>
        <v>0.31241439859525899</v>
      </c>
      <c r="BE16" s="3">
        <f t="shared" si="5"/>
        <v>0.31241439859525899</v>
      </c>
      <c r="BF16" s="3">
        <f t="shared" si="5"/>
        <v>0.31241439859525899</v>
      </c>
      <c r="BG16" s="3">
        <f t="shared" si="5"/>
        <v>0.31241439859525899</v>
      </c>
      <c r="BH16" s="3">
        <f t="shared" si="5"/>
        <v>0.31241439859525899</v>
      </c>
      <c r="BI16" s="3">
        <f t="shared" si="5"/>
        <v>0.31241439859525899</v>
      </c>
      <c r="BJ16" s="3">
        <f t="shared" si="5"/>
        <v>0.31241439859525899</v>
      </c>
      <c r="BK16" s="3">
        <f t="shared" si="5"/>
        <v>0.31241439859525899</v>
      </c>
    </row>
    <row r="17" spans="1:63" x14ac:dyDescent="0.25">
      <c r="A17" s="2" t="s">
        <v>25</v>
      </c>
      <c r="B17" t="s">
        <v>3</v>
      </c>
      <c r="C17" s="3">
        <f t="shared" si="1"/>
        <v>0.25158027812895067</v>
      </c>
      <c r="D17" s="3">
        <f t="shared" si="1"/>
        <v>0.25158027812895067</v>
      </c>
      <c r="E17" s="3">
        <f t="shared" si="1"/>
        <v>0.25158027812895067</v>
      </c>
      <c r="F17" s="3">
        <f t="shared" si="1"/>
        <v>0.25158027812895067</v>
      </c>
      <c r="G17" s="3">
        <f t="shared" si="1"/>
        <v>0.25158027812895067</v>
      </c>
      <c r="H17" s="3">
        <f t="shared" si="1"/>
        <v>0.25158027812895067</v>
      </c>
      <c r="I17" s="3">
        <f t="shared" si="1"/>
        <v>0.25158027812895067</v>
      </c>
      <c r="J17" s="3">
        <f t="shared" si="1"/>
        <v>0.25158027812895067</v>
      </c>
      <c r="K17" s="3">
        <f t="shared" si="1"/>
        <v>0.25158027812895067</v>
      </c>
      <c r="L17" s="3">
        <f t="shared" si="1"/>
        <v>0.25158027812895067</v>
      </c>
      <c r="M17" s="3">
        <f t="shared" si="1"/>
        <v>0.25158027812895067</v>
      </c>
      <c r="N17" s="3">
        <f t="shared" si="1"/>
        <v>0.25158027812895067</v>
      </c>
      <c r="O17" s="3">
        <f t="shared" si="1"/>
        <v>0.25158027812895067</v>
      </c>
      <c r="P17" s="3">
        <f t="shared" si="1"/>
        <v>0.25158027812895067</v>
      </c>
      <c r="Q17" s="3">
        <f t="shared" si="1"/>
        <v>0.25158027812895067</v>
      </c>
      <c r="R17" s="3">
        <f t="shared" ref="R17:AA30" si="6">$AB17</f>
        <v>0.25158027812895067</v>
      </c>
      <c r="S17" s="3">
        <f t="shared" si="2"/>
        <v>0.25158027812895067</v>
      </c>
      <c r="T17" s="3">
        <f t="shared" si="2"/>
        <v>0.25158027812895067</v>
      </c>
      <c r="U17" s="3">
        <f t="shared" si="2"/>
        <v>0.25158027812895067</v>
      </c>
      <c r="V17" s="3">
        <f t="shared" si="2"/>
        <v>0.25158027812895067</v>
      </c>
      <c r="W17" s="3">
        <f t="shared" si="2"/>
        <v>0.25158027812895067</v>
      </c>
      <c r="X17" s="3">
        <f t="shared" si="2"/>
        <v>0.25158027812895067</v>
      </c>
      <c r="Y17" s="3">
        <f t="shared" si="2"/>
        <v>0.25158027812895067</v>
      </c>
      <c r="Z17" s="3">
        <f t="shared" si="2"/>
        <v>0.25158027812895067</v>
      </c>
      <c r="AA17" s="3">
        <f t="shared" si="2"/>
        <v>0.25158027812895067</v>
      </c>
      <c r="AB17" s="9">
        <f>VLOOKUP($A17,Table2[[#All],[Country ]:[Checksumtotal non-res % ]],MATCH("share of priv-offices",'_non-residential floorarea calc'!$A$3:$T$3,0),FALSE)</f>
        <v>0.25158027812895067</v>
      </c>
      <c r="AC17" s="3">
        <f t="shared" si="3"/>
        <v>0.25158027812895067</v>
      </c>
      <c r="AD17" s="3">
        <f t="shared" si="5"/>
        <v>0.25158027812895067</v>
      </c>
      <c r="AE17" s="3">
        <f t="shared" si="5"/>
        <v>0.25158027812895067</v>
      </c>
      <c r="AF17" s="3">
        <f t="shared" si="5"/>
        <v>0.25158027812895067</v>
      </c>
      <c r="AG17" s="3">
        <f t="shared" si="5"/>
        <v>0.25158027812895067</v>
      </c>
      <c r="AH17" s="3">
        <f t="shared" si="5"/>
        <v>0.25158027812895067</v>
      </c>
      <c r="AI17" s="3">
        <f t="shared" si="5"/>
        <v>0.25158027812895067</v>
      </c>
      <c r="AJ17" s="3">
        <f t="shared" si="5"/>
        <v>0.25158027812895067</v>
      </c>
      <c r="AK17" s="3">
        <f t="shared" si="5"/>
        <v>0.25158027812895067</v>
      </c>
      <c r="AL17" s="3">
        <f t="shared" si="5"/>
        <v>0.25158027812895067</v>
      </c>
      <c r="AM17" s="3">
        <f t="shared" si="5"/>
        <v>0.25158027812895067</v>
      </c>
      <c r="AN17" s="3">
        <f t="shared" si="5"/>
        <v>0.25158027812895067</v>
      </c>
      <c r="AO17" s="3">
        <f t="shared" si="5"/>
        <v>0.25158027812895067</v>
      </c>
      <c r="AP17" s="3">
        <f t="shared" si="5"/>
        <v>0.25158027812895067</v>
      </c>
      <c r="AQ17" s="3">
        <f t="shared" si="5"/>
        <v>0.25158027812895067</v>
      </c>
      <c r="AR17" s="3">
        <f t="shared" si="5"/>
        <v>0.25158027812895067</v>
      </c>
      <c r="AS17" s="3">
        <f t="shared" ref="AD17:BK24" si="7">$AB17</f>
        <v>0.25158027812895067</v>
      </c>
      <c r="AT17" s="3">
        <f t="shared" si="7"/>
        <v>0.25158027812895067</v>
      </c>
      <c r="AU17" s="3">
        <f t="shared" si="7"/>
        <v>0.25158027812895067</v>
      </c>
      <c r="AV17" s="3">
        <f t="shared" si="7"/>
        <v>0.25158027812895067</v>
      </c>
      <c r="AW17" s="3">
        <f t="shared" si="7"/>
        <v>0.25158027812895067</v>
      </c>
      <c r="AX17" s="3">
        <f t="shared" si="7"/>
        <v>0.25158027812895067</v>
      </c>
      <c r="AY17" s="3">
        <f t="shared" si="7"/>
        <v>0.25158027812895067</v>
      </c>
      <c r="AZ17" s="3">
        <f t="shared" si="7"/>
        <v>0.25158027812895067</v>
      </c>
      <c r="BA17" s="3">
        <f t="shared" si="7"/>
        <v>0.25158027812895067</v>
      </c>
      <c r="BB17" s="3">
        <f t="shared" si="7"/>
        <v>0.25158027812895067</v>
      </c>
      <c r="BC17" s="3">
        <f t="shared" si="7"/>
        <v>0.25158027812895067</v>
      </c>
      <c r="BD17" s="3">
        <f t="shared" si="7"/>
        <v>0.25158027812895067</v>
      </c>
      <c r="BE17" s="3">
        <f t="shared" si="7"/>
        <v>0.25158027812895067</v>
      </c>
      <c r="BF17" s="3">
        <f t="shared" si="7"/>
        <v>0.25158027812895067</v>
      </c>
      <c r="BG17" s="3">
        <f t="shared" si="7"/>
        <v>0.25158027812895067</v>
      </c>
      <c r="BH17" s="3">
        <f t="shared" si="7"/>
        <v>0.25158027812895067</v>
      </c>
      <c r="BI17" s="3">
        <f t="shared" si="7"/>
        <v>0.25158027812895067</v>
      </c>
      <c r="BJ17" s="3">
        <f t="shared" si="7"/>
        <v>0.25158027812895067</v>
      </c>
      <c r="BK17" s="3">
        <f t="shared" si="7"/>
        <v>0.25158027812895067</v>
      </c>
    </row>
    <row r="18" spans="1:63" x14ac:dyDescent="0.25">
      <c r="A18" s="2" t="s">
        <v>22</v>
      </c>
      <c r="B18" t="s">
        <v>3</v>
      </c>
      <c r="C18" s="3">
        <f t="shared" ref="C18:Q30" si="8">$AB18</f>
        <v>0.42226931227123876</v>
      </c>
      <c r="D18" s="3">
        <f t="shared" si="8"/>
        <v>0.42226931227123876</v>
      </c>
      <c r="E18" s="3">
        <f t="shared" si="8"/>
        <v>0.42226931227123876</v>
      </c>
      <c r="F18" s="3">
        <f t="shared" si="8"/>
        <v>0.42226931227123876</v>
      </c>
      <c r="G18" s="3">
        <f t="shared" si="8"/>
        <v>0.42226931227123876</v>
      </c>
      <c r="H18" s="3">
        <f t="shared" si="8"/>
        <v>0.42226931227123876</v>
      </c>
      <c r="I18" s="3">
        <f t="shared" si="8"/>
        <v>0.42226931227123876</v>
      </c>
      <c r="J18" s="3">
        <f t="shared" si="8"/>
        <v>0.42226931227123876</v>
      </c>
      <c r="K18" s="3">
        <f t="shared" si="8"/>
        <v>0.42226931227123876</v>
      </c>
      <c r="L18" s="3">
        <f t="shared" si="8"/>
        <v>0.42226931227123876</v>
      </c>
      <c r="M18" s="3">
        <f t="shared" si="8"/>
        <v>0.42226931227123876</v>
      </c>
      <c r="N18" s="3">
        <f t="shared" si="8"/>
        <v>0.42226931227123876</v>
      </c>
      <c r="O18" s="3">
        <f t="shared" si="8"/>
        <v>0.42226931227123876</v>
      </c>
      <c r="P18" s="3">
        <f t="shared" si="8"/>
        <v>0.42226931227123876</v>
      </c>
      <c r="Q18" s="3">
        <f t="shared" si="8"/>
        <v>0.42226931227123876</v>
      </c>
      <c r="R18" s="3">
        <f t="shared" si="6"/>
        <v>0.42226931227123876</v>
      </c>
      <c r="S18" s="3">
        <f t="shared" si="6"/>
        <v>0.42226931227123876</v>
      </c>
      <c r="T18" s="3">
        <f t="shared" si="6"/>
        <v>0.42226931227123876</v>
      </c>
      <c r="U18" s="3">
        <f t="shared" si="6"/>
        <v>0.42226931227123876</v>
      </c>
      <c r="V18" s="3">
        <f t="shared" si="6"/>
        <v>0.42226931227123876</v>
      </c>
      <c r="W18" s="3">
        <f t="shared" si="6"/>
        <v>0.42226931227123876</v>
      </c>
      <c r="X18" s="3">
        <f t="shared" si="6"/>
        <v>0.42226931227123876</v>
      </c>
      <c r="Y18" s="3">
        <f t="shared" si="6"/>
        <v>0.42226931227123876</v>
      </c>
      <c r="Z18" s="3">
        <f t="shared" si="6"/>
        <v>0.42226931227123876</v>
      </c>
      <c r="AA18" s="3">
        <f t="shared" si="6"/>
        <v>0.42226931227123876</v>
      </c>
      <c r="AB18" s="9">
        <f>VLOOKUP($A18,Table2[[#All],[Country ]:[Checksumtotal non-res % ]],MATCH("share of priv-offices",'_non-residential floorarea calc'!$A$3:$T$3,0),FALSE)</f>
        <v>0.42226931227123876</v>
      </c>
      <c r="AC18" s="3">
        <f t="shared" si="3"/>
        <v>0.42226931227123876</v>
      </c>
      <c r="AD18" s="3">
        <f t="shared" si="7"/>
        <v>0.42226931227123876</v>
      </c>
      <c r="AE18" s="3">
        <f t="shared" si="7"/>
        <v>0.42226931227123876</v>
      </c>
      <c r="AF18" s="3">
        <f t="shared" si="7"/>
        <v>0.42226931227123876</v>
      </c>
      <c r="AG18" s="3">
        <f t="shared" si="7"/>
        <v>0.42226931227123876</v>
      </c>
      <c r="AH18" s="3">
        <f t="shared" si="7"/>
        <v>0.42226931227123876</v>
      </c>
      <c r="AI18" s="3">
        <f t="shared" si="7"/>
        <v>0.42226931227123876</v>
      </c>
      <c r="AJ18" s="3">
        <f t="shared" si="7"/>
        <v>0.42226931227123876</v>
      </c>
      <c r="AK18" s="3">
        <f t="shared" si="7"/>
        <v>0.42226931227123876</v>
      </c>
      <c r="AL18" s="3">
        <f t="shared" si="7"/>
        <v>0.42226931227123876</v>
      </c>
      <c r="AM18" s="3">
        <f t="shared" si="7"/>
        <v>0.42226931227123876</v>
      </c>
      <c r="AN18" s="3">
        <f t="shared" si="7"/>
        <v>0.42226931227123876</v>
      </c>
      <c r="AO18" s="3">
        <f t="shared" si="7"/>
        <v>0.42226931227123876</v>
      </c>
      <c r="AP18" s="3">
        <f t="shared" si="7"/>
        <v>0.42226931227123876</v>
      </c>
      <c r="AQ18" s="3">
        <f t="shared" si="7"/>
        <v>0.42226931227123876</v>
      </c>
      <c r="AR18" s="3">
        <f t="shared" si="7"/>
        <v>0.42226931227123876</v>
      </c>
      <c r="AS18" s="3">
        <f t="shared" si="7"/>
        <v>0.42226931227123876</v>
      </c>
      <c r="AT18" s="3">
        <f t="shared" si="7"/>
        <v>0.42226931227123876</v>
      </c>
      <c r="AU18" s="3">
        <f t="shared" si="7"/>
        <v>0.42226931227123876</v>
      </c>
      <c r="AV18" s="3">
        <f t="shared" si="7"/>
        <v>0.42226931227123876</v>
      </c>
      <c r="AW18" s="3">
        <f t="shared" si="7"/>
        <v>0.42226931227123876</v>
      </c>
      <c r="AX18" s="3">
        <f t="shared" si="7"/>
        <v>0.42226931227123876</v>
      </c>
      <c r="AY18" s="3">
        <f t="shared" si="7"/>
        <v>0.42226931227123876</v>
      </c>
      <c r="AZ18" s="3">
        <f t="shared" si="7"/>
        <v>0.42226931227123876</v>
      </c>
      <c r="BA18" s="3">
        <f t="shared" si="7"/>
        <v>0.42226931227123876</v>
      </c>
      <c r="BB18" s="3">
        <f t="shared" si="7"/>
        <v>0.42226931227123876</v>
      </c>
      <c r="BC18" s="3">
        <f t="shared" si="7"/>
        <v>0.42226931227123876</v>
      </c>
      <c r="BD18" s="3">
        <f t="shared" si="7"/>
        <v>0.42226931227123876</v>
      </c>
      <c r="BE18" s="3">
        <f t="shared" si="7"/>
        <v>0.42226931227123876</v>
      </c>
      <c r="BF18" s="3">
        <f t="shared" si="7"/>
        <v>0.42226931227123876</v>
      </c>
      <c r="BG18" s="3">
        <f t="shared" si="7"/>
        <v>0.42226931227123876</v>
      </c>
      <c r="BH18" s="3">
        <f t="shared" si="7"/>
        <v>0.42226931227123876</v>
      </c>
      <c r="BI18" s="3">
        <f t="shared" si="7"/>
        <v>0.42226931227123876</v>
      </c>
      <c r="BJ18" s="3">
        <f t="shared" si="7"/>
        <v>0.42226931227123876</v>
      </c>
      <c r="BK18" s="3">
        <f t="shared" si="7"/>
        <v>0.42226931227123876</v>
      </c>
    </row>
    <row r="19" spans="1:63" x14ac:dyDescent="0.25">
      <c r="A19" s="2" t="s">
        <v>7</v>
      </c>
      <c r="B19" t="s">
        <v>3</v>
      </c>
      <c r="C19" s="3">
        <f t="shared" si="8"/>
        <v>0.22877192982456138</v>
      </c>
      <c r="D19" s="3">
        <f t="shared" si="8"/>
        <v>0.22877192982456138</v>
      </c>
      <c r="E19" s="3">
        <f t="shared" si="8"/>
        <v>0.22877192982456138</v>
      </c>
      <c r="F19" s="3">
        <f t="shared" si="8"/>
        <v>0.22877192982456138</v>
      </c>
      <c r="G19" s="3">
        <f t="shared" si="8"/>
        <v>0.22877192982456138</v>
      </c>
      <c r="H19" s="3">
        <f t="shared" si="8"/>
        <v>0.22877192982456138</v>
      </c>
      <c r="I19" s="3">
        <f t="shared" si="8"/>
        <v>0.22877192982456138</v>
      </c>
      <c r="J19" s="3">
        <f t="shared" si="8"/>
        <v>0.22877192982456138</v>
      </c>
      <c r="K19" s="3">
        <f t="shared" si="8"/>
        <v>0.22877192982456138</v>
      </c>
      <c r="L19" s="3">
        <f t="shared" si="8"/>
        <v>0.22877192982456138</v>
      </c>
      <c r="M19" s="3">
        <f t="shared" si="8"/>
        <v>0.22877192982456138</v>
      </c>
      <c r="N19" s="3">
        <f t="shared" si="8"/>
        <v>0.22877192982456138</v>
      </c>
      <c r="O19" s="3">
        <f t="shared" si="8"/>
        <v>0.22877192982456138</v>
      </c>
      <c r="P19" s="3">
        <f t="shared" si="8"/>
        <v>0.22877192982456138</v>
      </c>
      <c r="Q19" s="3">
        <f t="shared" si="8"/>
        <v>0.22877192982456138</v>
      </c>
      <c r="R19" s="3">
        <f t="shared" si="6"/>
        <v>0.22877192982456138</v>
      </c>
      <c r="S19" s="3">
        <f t="shared" si="6"/>
        <v>0.22877192982456138</v>
      </c>
      <c r="T19" s="3">
        <f t="shared" si="6"/>
        <v>0.22877192982456138</v>
      </c>
      <c r="U19" s="3">
        <f t="shared" si="6"/>
        <v>0.22877192982456138</v>
      </c>
      <c r="V19" s="3">
        <f t="shared" si="6"/>
        <v>0.22877192982456138</v>
      </c>
      <c r="W19" s="3">
        <f t="shared" si="6"/>
        <v>0.22877192982456138</v>
      </c>
      <c r="X19" s="3">
        <f t="shared" si="6"/>
        <v>0.22877192982456138</v>
      </c>
      <c r="Y19" s="3">
        <f t="shared" si="6"/>
        <v>0.22877192982456138</v>
      </c>
      <c r="Z19" s="3">
        <f t="shared" si="6"/>
        <v>0.22877192982456138</v>
      </c>
      <c r="AA19" s="3">
        <f t="shared" si="6"/>
        <v>0.22877192982456138</v>
      </c>
      <c r="AB19" s="9">
        <f>VLOOKUP($A19,Table2[[#All],[Country ]:[Checksumtotal non-res % ]],MATCH("share of priv-offices",'_non-residential floorarea calc'!$A$3:$T$3,0),FALSE)</f>
        <v>0.22877192982456138</v>
      </c>
      <c r="AC19" s="3">
        <f t="shared" si="3"/>
        <v>0.22877192982456138</v>
      </c>
      <c r="AD19" s="3">
        <f t="shared" si="7"/>
        <v>0.22877192982456138</v>
      </c>
      <c r="AE19" s="3">
        <f t="shared" si="7"/>
        <v>0.22877192982456138</v>
      </c>
      <c r="AF19" s="3">
        <f t="shared" si="7"/>
        <v>0.22877192982456138</v>
      </c>
      <c r="AG19" s="3">
        <f t="shared" si="7"/>
        <v>0.22877192982456138</v>
      </c>
      <c r="AH19" s="3">
        <f t="shared" si="7"/>
        <v>0.22877192982456138</v>
      </c>
      <c r="AI19" s="3">
        <f t="shared" si="7"/>
        <v>0.22877192982456138</v>
      </c>
      <c r="AJ19" s="3">
        <f t="shared" si="7"/>
        <v>0.22877192982456138</v>
      </c>
      <c r="AK19" s="3">
        <f t="shared" si="7"/>
        <v>0.22877192982456138</v>
      </c>
      <c r="AL19" s="3">
        <f t="shared" si="7"/>
        <v>0.22877192982456138</v>
      </c>
      <c r="AM19" s="3">
        <f t="shared" si="7"/>
        <v>0.22877192982456138</v>
      </c>
      <c r="AN19" s="3">
        <f t="shared" si="7"/>
        <v>0.22877192982456138</v>
      </c>
      <c r="AO19" s="3">
        <f t="shared" si="7"/>
        <v>0.22877192982456138</v>
      </c>
      <c r="AP19" s="3">
        <f t="shared" si="7"/>
        <v>0.22877192982456138</v>
      </c>
      <c r="AQ19" s="3">
        <f t="shared" si="7"/>
        <v>0.22877192982456138</v>
      </c>
      <c r="AR19" s="3">
        <f t="shared" si="7"/>
        <v>0.22877192982456138</v>
      </c>
      <c r="AS19" s="3">
        <f t="shared" si="7"/>
        <v>0.22877192982456138</v>
      </c>
      <c r="AT19" s="3">
        <f t="shared" si="7"/>
        <v>0.22877192982456138</v>
      </c>
      <c r="AU19" s="3">
        <f t="shared" si="7"/>
        <v>0.22877192982456138</v>
      </c>
      <c r="AV19" s="3">
        <f t="shared" si="7"/>
        <v>0.22877192982456138</v>
      </c>
      <c r="AW19" s="3">
        <f t="shared" si="7"/>
        <v>0.22877192982456138</v>
      </c>
      <c r="AX19" s="3">
        <f t="shared" si="7"/>
        <v>0.22877192982456138</v>
      </c>
      <c r="AY19" s="3">
        <f t="shared" si="7"/>
        <v>0.22877192982456138</v>
      </c>
      <c r="AZ19" s="3">
        <f t="shared" si="7"/>
        <v>0.22877192982456138</v>
      </c>
      <c r="BA19" s="3">
        <f t="shared" si="7"/>
        <v>0.22877192982456138</v>
      </c>
      <c r="BB19" s="3">
        <f t="shared" si="7"/>
        <v>0.22877192982456138</v>
      </c>
      <c r="BC19" s="3">
        <f t="shared" si="7"/>
        <v>0.22877192982456138</v>
      </c>
      <c r="BD19" s="3">
        <f t="shared" si="7"/>
        <v>0.22877192982456138</v>
      </c>
      <c r="BE19" s="3">
        <f t="shared" si="7"/>
        <v>0.22877192982456138</v>
      </c>
      <c r="BF19" s="3">
        <f t="shared" si="7"/>
        <v>0.22877192982456138</v>
      </c>
      <c r="BG19" s="3">
        <f t="shared" si="7"/>
        <v>0.22877192982456138</v>
      </c>
      <c r="BH19" s="3">
        <f t="shared" si="7"/>
        <v>0.22877192982456138</v>
      </c>
      <c r="BI19" s="3">
        <f t="shared" si="7"/>
        <v>0.22877192982456138</v>
      </c>
      <c r="BJ19" s="3">
        <f t="shared" si="7"/>
        <v>0.22877192982456138</v>
      </c>
      <c r="BK19" s="3">
        <f t="shared" si="7"/>
        <v>0.22877192982456138</v>
      </c>
    </row>
    <row r="20" spans="1:63" x14ac:dyDescent="0.25">
      <c r="A20" s="2" t="s">
        <v>26</v>
      </c>
      <c r="B20" t="s">
        <v>3</v>
      </c>
      <c r="C20" s="3">
        <f t="shared" si="8"/>
        <v>0.18730158730158727</v>
      </c>
      <c r="D20" s="3">
        <f t="shared" si="8"/>
        <v>0.18730158730158727</v>
      </c>
      <c r="E20" s="3">
        <f t="shared" si="8"/>
        <v>0.18730158730158727</v>
      </c>
      <c r="F20" s="3">
        <f t="shared" si="8"/>
        <v>0.18730158730158727</v>
      </c>
      <c r="G20" s="3">
        <f t="shared" si="8"/>
        <v>0.18730158730158727</v>
      </c>
      <c r="H20" s="3">
        <f t="shared" si="8"/>
        <v>0.18730158730158727</v>
      </c>
      <c r="I20" s="3">
        <f t="shared" si="8"/>
        <v>0.18730158730158727</v>
      </c>
      <c r="J20" s="3">
        <f t="shared" si="8"/>
        <v>0.18730158730158727</v>
      </c>
      <c r="K20" s="3">
        <f t="shared" si="8"/>
        <v>0.18730158730158727</v>
      </c>
      <c r="L20" s="3">
        <f t="shared" si="8"/>
        <v>0.18730158730158727</v>
      </c>
      <c r="M20" s="3">
        <f t="shared" si="8"/>
        <v>0.18730158730158727</v>
      </c>
      <c r="N20" s="3">
        <f t="shared" si="8"/>
        <v>0.18730158730158727</v>
      </c>
      <c r="O20" s="3">
        <f t="shared" si="8"/>
        <v>0.18730158730158727</v>
      </c>
      <c r="P20" s="3">
        <f t="shared" si="8"/>
        <v>0.18730158730158727</v>
      </c>
      <c r="Q20" s="3">
        <f t="shared" si="8"/>
        <v>0.18730158730158727</v>
      </c>
      <c r="R20" s="3">
        <f t="shared" si="6"/>
        <v>0.18730158730158727</v>
      </c>
      <c r="S20" s="3">
        <f t="shared" si="6"/>
        <v>0.18730158730158727</v>
      </c>
      <c r="T20" s="3">
        <f t="shared" si="6"/>
        <v>0.18730158730158727</v>
      </c>
      <c r="U20" s="3">
        <f t="shared" si="6"/>
        <v>0.18730158730158727</v>
      </c>
      <c r="V20" s="3">
        <f t="shared" si="6"/>
        <v>0.18730158730158727</v>
      </c>
      <c r="W20" s="3">
        <f t="shared" si="6"/>
        <v>0.18730158730158727</v>
      </c>
      <c r="X20" s="3">
        <f t="shared" si="6"/>
        <v>0.18730158730158727</v>
      </c>
      <c r="Y20" s="3">
        <f t="shared" si="6"/>
        <v>0.18730158730158727</v>
      </c>
      <c r="Z20" s="3">
        <f t="shared" si="6"/>
        <v>0.18730158730158727</v>
      </c>
      <c r="AA20" s="3">
        <f t="shared" si="6"/>
        <v>0.18730158730158727</v>
      </c>
      <c r="AB20" s="9">
        <f>VLOOKUP($A20,Table2[[#All],[Country ]:[Checksumtotal non-res % ]],MATCH("share of priv-offices",'_non-residential floorarea calc'!$A$3:$T$3,0),FALSE)</f>
        <v>0.18730158730158727</v>
      </c>
      <c r="AC20" s="3">
        <f t="shared" si="3"/>
        <v>0.18730158730158727</v>
      </c>
      <c r="AD20" s="3">
        <f t="shared" si="7"/>
        <v>0.18730158730158727</v>
      </c>
      <c r="AE20" s="3">
        <f t="shared" si="7"/>
        <v>0.18730158730158727</v>
      </c>
      <c r="AF20" s="3">
        <f t="shared" si="7"/>
        <v>0.18730158730158727</v>
      </c>
      <c r="AG20" s="3">
        <f t="shared" si="7"/>
        <v>0.18730158730158727</v>
      </c>
      <c r="AH20" s="3">
        <f t="shared" si="7"/>
        <v>0.18730158730158727</v>
      </c>
      <c r="AI20" s="3">
        <f t="shared" si="7"/>
        <v>0.18730158730158727</v>
      </c>
      <c r="AJ20" s="3">
        <f t="shared" si="7"/>
        <v>0.18730158730158727</v>
      </c>
      <c r="AK20" s="3">
        <f t="shared" si="7"/>
        <v>0.18730158730158727</v>
      </c>
      <c r="AL20" s="3">
        <f t="shared" si="7"/>
        <v>0.18730158730158727</v>
      </c>
      <c r="AM20" s="3">
        <f t="shared" si="7"/>
        <v>0.18730158730158727</v>
      </c>
      <c r="AN20" s="3">
        <f t="shared" si="7"/>
        <v>0.18730158730158727</v>
      </c>
      <c r="AO20" s="3">
        <f t="shared" si="7"/>
        <v>0.18730158730158727</v>
      </c>
      <c r="AP20" s="3">
        <f t="shared" si="7"/>
        <v>0.18730158730158727</v>
      </c>
      <c r="AQ20" s="3">
        <f t="shared" si="7"/>
        <v>0.18730158730158727</v>
      </c>
      <c r="AR20" s="3">
        <f t="shared" si="7"/>
        <v>0.18730158730158727</v>
      </c>
      <c r="AS20" s="3">
        <f t="shared" si="7"/>
        <v>0.18730158730158727</v>
      </c>
      <c r="AT20" s="3">
        <f t="shared" si="7"/>
        <v>0.18730158730158727</v>
      </c>
      <c r="AU20" s="3">
        <f t="shared" si="7"/>
        <v>0.18730158730158727</v>
      </c>
      <c r="AV20" s="3">
        <f t="shared" si="7"/>
        <v>0.18730158730158727</v>
      </c>
      <c r="AW20" s="3">
        <f t="shared" si="7"/>
        <v>0.18730158730158727</v>
      </c>
      <c r="AX20" s="3">
        <f t="shared" si="7"/>
        <v>0.18730158730158727</v>
      </c>
      <c r="AY20" s="3">
        <f t="shared" si="7"/>
        <v>0.18730158730158727</v>
      </c>
      <c r="AZ20" s="3">
        <f t="shared" si="7"/>
        <v>0.18730158730158727</v>
      </c>
      <c r="BA20" s="3">
        <f t="shared" si="7"/>
        <v>0.18730158730158727</v>
      </c>
      <c r="BB20" s="3">
        <f t="shared" si="7"/>
        <v>0.18730158730158727</v>
      </c>
      <c r="BC20" s="3">
        <f t="shared" si="7"/>
        <v>0.18730158730158727</v>
      </c>
      <c r="BD20" s="3">
        <f t="shared" si="7"/>
        <v>0.18730158730158727</v>
      </c>
      <c r="BE20" s="3">
        <f t="shared" si="7"/>
        <v>0.18730158730158727</v>
      </c>
      <c r="BF20" s="3">
        <f t="shared" si="7"/>
        <v>0.18730158730158727</v>
      </c>
      <c r="BG20" s="3">
        <f t="shared" si="7"/>
        <v>0.18730158730158727</v>
      </c>
      <c r="BH20" s="3">
        <f t="shared" si="7"/>
        <v>0.18730158730158727</v>
      </c>
      <c r="BI20" s="3">
        <f t="shared" si="7"/>
        <v>0.18730158730158727</v>
      </c>
      <c r="BJ20" s="3">
        <f t="shared" si="7"/>
        <v>0.18730158730158727</v>
      </c>
      <c r="BK20" s="3">
        <f t="shared" si="7"/>
        <v>0.18730158730158727</v>
      </c>
    </row>
    <row r="21" spans="1:63" x14ac:dyDescent="0.25">
      <c r="A21" s="2" t="s">
        <v>6</v>
      </c>
      <c r="B21" t="s">
        <v>3</v>
      </c>
      <c r="C21" s="3">
        <f t="shared" si="8"/>
        <v>0.12039835414921894</v>
      </c>
      <c r="D21" s="3">
        <f t="shared" si="8"/>
        <v>0.12039835414921894</v>
      </c>
      <c r="E21" s="3">
        <f t="shared" si="8"/>
        <v>0.12039835414921894</v>
      </c>
      <c r="F21" s="3">
        <f t="shared" si="8"/>
        <v>0.12039835414921894</v>
      </c>
      <c r="G21" s="3">
        <f t="shared" si="8"/>
        <v>0.12039835414921894</v>
      </c>
      <c r="H21" s="3">
        <f t="shared" si="8"/>
        <v>0.12039835414921894</v>
      </c>
      <c r="I21" s="3">
        <f t="shared" si="8"/>
        <v>0.12039835414921894</v>
      </c>
      <c r="J21" s="3">
        <f t="shared" si="8"/>
        <v>0.12039835414921894</v>
      </c>
      <c r="K21" s="3">
        <f t="shared" si="8"/>
        <v>0.12039835414921894</v>
      </c>
      <c r="L21" s="3">
        <f t="shared" si="8"/>
        <v>0.12039835414921894</v>
      </c>
      <c r="M21" s="3">
        <f t="shared" si="8"/>
        <v>0.12039835414921894</v>
      </c>
      <c r="N21" s="3">
        <f t="shared" si="8"/>
        <v>0.12039835414921894</v>
      </c>
      <c r="O21" s="3">
        <f t="shared" si="8"/>
        <v>0.12039835414921894</v>
      </c>
      <c r="P21" s="3">
        <f t="shared" si="8"/>
        <v>0.12039835414921894</v>
      </c>
      <c r="Q21" s="3">
        <f t="shared" si="8"/>
        <v>0.12039835414921894</v>
      </c>
      <c r="R21" s="3">
        <f t="shared" si="6"/>
        <v>0.12039835414921894</v>
      </c>
      <c r="S21" s="3">
        <f t="shared" si="6"/>
        <v>0.12039835414921894</v>
      </c>
      <c r="T21" s="3">
        <f t="shared" si="6"/>
        <v>0.12039835414921894</v>
      </c>
      <c r="U21" s="3">
        <f t="shared" si="6"/>
        <v>0.12039835414921894</v>
      </c>
      <c r="V21" s="3">
        <f t="shared" si="6"/>
        <v>0.12039835414921894</v>
      </c>
      <c r="W21" s="3">
        <f t="shared" si="6"/>
        <v>0.12039835414921894</v>
      </c>
      <c r="X21" s="3">
        <f t="shared" si="6"/>
        <v>0.12039835414921894</v>
      </c>
      <c r="Y21" s="3">
        <f t="shared" si="6"/>
        <v>0.12039835414921894</v>
      </c>
      <c r="Z21" s="3">
        <f t="shared" si="6"/>
        <v>0.12039835414921894</v>
      </c>
      <c r="AA21" s="3">
        <f t="shared" si="6"/>
        <v>0.12039835414921894</v>
      </c>
      <c r="AB21" s="9">
        <f>VLOOKUP($A21,Table2[[#All],[Country ]:[Checksumtotal non-res % ]],MATCH("share of priv-offices",'_non-residential floorarea calc'!$A$3:$T$3,0),FALSE)</f>
        <v>0.12039835414921894</v>
      </c>
      <c r="AC21" s="3">
        <f t="shared" si="3"/>
        <v>0.12039835414921894</v>
      </c>
      <c r="AD21" s="3">
        <f t="shared" si="7"/>
        <v>0.12039835414921894</v>
      </c>
      <c r="AE21" s="3">
        <f t="shared" si="7"/>
        <v>0.12039835414921894</v>
      </c>
      <c r="AF21" s="3">
        <f t="shared" si="7"/>
        <v>0.12039835414921894</v>
      </c>
      <c r="AG21" s="3">
        <f t="shared" si="7"/>
        <v>0.12039835414921894</v>
      </c>
      <c r="AH21" s="3">
        <f t="shared" si="7"/>
        <v>0.12039835414921894</v>
      </c>
      <c r="AI21" s="3">
        <f t="shared" si="7"/>
        <v>0.12039835414921894</v>
      </c>
      <c r="AJ21" s="3">
        <f t="shared" si="7"/>
        <v>0.12039835414921894</v>
      </c>
      <c r="AK21" s="3">
        <f t="shared" si="7"/>
        <v>0.12039835414921894</v>
      </c>
      <c r="AL21" s="3">
        <f t="shared" si="7"/>
        <v>0.12039835414921894</v>
      </c>
      <c r="AM21" s="3">
        <f t="shared" si="7"/>
        <v>0.12039835414921894</v>
      </c>
      <c r="AN21" s="3">
        <f t="shared" si="7"/>
        <v>0.12039835414921894</v>
      </c>
      <c r="AO21" s="3">
        <f t="shared" si="7"/>
        <v>0.12039835414921894</v>
      </c>
      <c r="AP21" s="3">
        <f t="shared" si="7"/>
        <v>0.12039835414921894</v>
      </c>
      <c r="AQ21" s="3">
        <f t="shared" si="7"/>
        <v>0.12039835414921894</v>
      </c>
      <c r="AR21" s="3">
        <f t="shared" si="7"/>
        <v>0.12039835414921894</v>
      </c>
      <c r="AS21" s="3">
        <f t="shared" si="7"/>
        <v>0.12039835414921894</v>
      </c>
      <c r="AT21" s="3">
        <f t="shared" si="7"/>
        <v>0.12039835414921894</v>
      </c>
      <c r="AU21" s="3">
        <f t="shared" si="7"/>
        <v>0.12039835414921894</v>
      </c>
      <c r="AV21" s="3">
        <f t="shared" si="7"/>
        <v>0.12039835414921894</v>
      </c>
      <c r="AW21" s="3">
        <f t="shared" si="7"/>
        <v>0.12039835414921894</v>
      </c>
      <c r="AX21" s="3">
        <f t="shared" si="7"/>
        <v>0.12039835414921894</v>
      </c>
      <c r="AY21" s="3">
        <f t="shared" si="7"/>
        <v>0.12039835414921894</v>
      </c>
      <c r="AZ21" s="3">
        <f t="shared" si="7"/>
        <v>0.12039835414921894</v>
      </c>
      <c r="BA21" s="3">
        <f t="shared" si="7"/>
        <v>0.12039835414921894</v>
      </c>
      <c r="BB21" s="3">
        <f t="shared" si="7"/>
        <v>0.12039835414921894</v>
      </c>
      <c r="BC21" s="3">
        <f t="shared" si="7"/>
        <v>0.12039835414921894</v>
      </c>
      <c r="BD21" s="3">
        <f t="shared" si="7"/>
        <v>0.12039835414921894</v>
      </c>
      <c r="BE21" s="3">
        <f t="shared" si="7"/>
        <v>0.12039835414921894</v>
      </c>
      <c r="BF21" s="3">
        <f t="shared" si="7"/>
        <v>0.12039835414921894</v>
      </c>
      <c r="BG21" s="3">
        <f t="shared" si="7"/>
        <v>0.12039835414921894</v>
      </c>
      <c r="BH21" s="3">
        <f t="shared" si="7"/>
        <v>0.12039835414921894</v>
      </c>
      <c r="BI21" s="3">
        <f t="shared" si="7"/>
        <v>0.12039835414921894</v>
      </c>
      <c r="BJ21" s="3">
        <f t="shared" si="7"/>
        <v>0.12039835414921894</v>
      </c>
      <c r="BK21" s="3">
        <f t="shared" si="7"/>
        <v>0.12039835414921894</v>
      </c>
    </row>
    <row r="22" spans="1:63" x14ac:dyDescent="0.25">
      <c r="A22" s="2" t="s">
        <v>12</v>
      </c>
      <c r="B22" t="s">
        <v>3</v>
      </c>
      <c r="C22" s="3">
        <f t="shared" si="8"/>
        <v>0.41375992302140968</v>
      </c>
      <c r="D22" s="3">
        <f t="shared" si="8"/>
        <v>0.41375992302140968</v>
      </c>
      <c r="E22" s="3">
        <f t="shared" si="8"/>
        <v>0.41375992302140968</v>
      </c>
      <c r="F22" s="3">
        <f t="shared" si="8"/>
        <v>0.41375992302140968</v>
      </c>
      <c r="G22" s="3">
        <f t="shared" si="8"/>
        <v>0.41375992302140968</v>
      </c>
      <c r="H22" s="3">
        <f t="shared" si="8"/>
        <v>0.41375992302140968</v>
      </c>
      <c r="I22" s="3">
        <f t="shared" si="8"/>
        <v>0.41375992302140968</v>
      </c>
      <c r="J22" s="3">
        <f t="shared" si="8"/>
        <v>0.41375992302140968</v>
      </c>
      <c r="K22" s="3">
        <f t="shared" si="8"/>
        <v>0.41375992302140968</v>
      </c>
      <c r="L22" s="3">
        <f t="shared" si="8"/>
        <v>0.41375992302140968</v>
      </c>
      <c r="M22" s="3">
        <f t="shared" si="8"/>
        <v>0.41375992302140968</v>
      </c>
      <c r="N22" s="3">
        <f t="shared" si="8"/>
        <v>0.41375992302140968</v>
      </c>
      <c r="O22" s="3">
        <f t="shared" si="8"/>
        <v>0.41375992302140968</v>
      </c>
      <c r="P22" s="3">
        <f t="shared" si="8"/>
        <v>0.41375992302140968</v>
      </c>
      <c r="Q22" s="3">
        <f t="shared" si="8"/>
        <v>0.41375992302140968</v>
      </c>
      <c r="R22" s="3">
        <f t="shared" si="6"/>
        <v>0.41375992302140968</v>
      </c>
      <c r="S22" s="3">
        <f t="shared" si="6"/>
        <v>0.41375992302140968</v>
      </c>
      <c r="T22" s="3">
        <f t="shared" si="6"/>
        <v>0.41375992302140968</v>
      </c>
      <c r="U22" s="3">
        <f t="shared" si="6"/>
        <v>0.41375992302140968</v>
      </c>
      <c r="V22" s="3">
        <f t="shared" si="6"/>
        <v>0.41375992302140968</v>
      </c>
      <c r="W22" s="3">
        <f t="shared" si="6"/>
        <v>0.41375992302140968</v>
      </c>
      <c r="X22" s="3">
        <f t="shared" si="6"/>
        <v>0.41375992302140968</v>
      </c>
      <c r="Y22" s="3">
        <f t="shared" si="6"/>
        <v>0.41375992302140968</v>
      </c>
      <c r="Z22" s="3">
        <f t="shared" si="6"/>
        <v>0.41375992302140968</v>
      </c>
      <c r="AA22" s="3">
        <f t="shared" si="6"/>
        <v>0.41375992302140968</v>
      </c>
      <c r="AB22" s="9">
        <f>VLOOKUP($A22,Table2[[#All],[Country ]:[Checksumtotal non-res % ]],MATCH("share of priv-offices",'_non-residential floorarea calc'!$A$3:$T$3,0),FALSE)</f>
        <v>0.41375992302140968</v>
      </c>
      <c r="AC22" s="3">
        <f t="shared" si="3"/>
        <v>0.41375992302140968</v>
      </c>
      <c r="AD22" s="3">
        <f t="shared" si="7"/>
        <v>0.41375992302140968</v>
      </c>
      <c r="AE22" s="3">
        <f t="shared" si="7"/>
        <v>0.41375992302140968</v>
      </c>
      <c r="AF22" s="3">
        <f t="shared" si="7"/>
        <v>0.41375992302140968</v>
      </c>
      <c r="AG22" s="3">
        <f t="shared" si="7"/>
        <v>0.41375992302140968</v>
      </c>
      <c r="AH22" s="3">
        <f t="shared" si="7"/>
        <v>0.41375992302140968</v>
      </c>
      <c r="AI22" s="3">
        <f t="shared" si="7"/>
        <v>0.41375992302140968</v>
      </c>
      <c r="AJ22" s="3">
        <f t="shared" si="7"/>
        <v>0.41375992302140968</v>
      </c>
      <c r="AK22" s="3">
        <f t="shared" si="7"/>
        <v>0.41375992302140968</v>
      </c>
      <c r="AL22" s="3">
        <f t="shared" si="7"/>
        <v>0.41375992302140968</v>
      </c>
      <c r="AM22" s="3">
        <f t="shared" si="7"/>
        <v>0.41375992302140968</v>
      </c>
      <c r="AN22" s="3">
        <f t="shared" si="7"/>
        <v>0.41375992302140968</v>
      </c>
      <c r="AO22" s="3">
        <f t="shared" si="7"/>
        <v>0.41375992302140968</v>
      </c>
      <c r="AP22" s="3">
        <f t="shared" si="7"/>
        <v>0.41375992302140968</v>
      </c>
      <c r="AQ22" s="3">
        <f t="shared" si="7"/>
        <v>0.41375992302140968</v>
      </c>
      <c r="AR22" s="3">
        <f t="shared" si="7"/>
        <v>0.41375992302140968</v>
      </c>
      <c r="AS22" s="3">
        <f t="shared" si="7"/>
        <v>0.41375992302140968</v>
      </c>
      <c r="AT22" s="3">
        <f t="shared" si="7"/>
        <v>0.41375992302140968</v>
      </c>
      <c r="AU22" s="3">
        <f t="shared" si="7"/>
        <v>0.41375992302140968</v>
      </c>
      <c r="AV22" s="3">
        <f t="shared" si="7"/>
        <v>0.41375992302140968</v>
      </c>
      <c r="AW22" s="3">
        <f t="shared" si="7"/>
        <v>0.41375992302140968</v>
      </c>
      <c r="AX22" s="3">
        <f t="shared" si="7"/>
        <v>0.41375992302140968</v>
      </c>
      <c r="AY22" s="3">
        <f t="shared" si="7"/>
        <v>0.41375992302140968</v>
      </c>
      <c r="AZ22" s="3">
        <f t="shared" si="7"/>
        <v>0.41375992302140968</v>
      </c>
      <c r="BA22" s="3">
        <f t="shared" si="7"/>
        <v>0.41375992302140968</v>
      </c>
      <c r="BB22" s="3">
        <f t="shared" si="7"/>
        <v>0.41375992302140968</v>
      </c>
      <c r="BC22" s="3">
        <f t="shared" si="7"/>
        <v>0.41375992302140968</v>
      </c>
      <c r="BD22" s="3">
        <f t="shared" si="7"/>
        <v>0.41375992302140968</v>
      </c>
      <c r="BE22" s="3">
        <f t="shared" si="7"/>
        <v>0.41375992302140968</v>
      </c>
      <c r="BF22" s="3">
        <f t="shared" si="7"/>
        <v>0.41375992302140968</v>
      </c>
      <c r="BG22" s="3">
        <f t="shared" si="7"/>
        <v>0.41375992302140968</v>
      </c>
      <c r="BH22" s="3">
        <f t="shared" si="7"/>
        <v>0.41375992302140968</v>
      </c>
      <c r="BI22" s="3">
        <f t="shared" si="7"/>
        <v>0.41375992302140968</v>
      </c>
      <c r="BJ22" s="3">
        <f t="shared" si="7"/>
        <v>0.41375992302140968</v>
      </c>
      <c r="BK22" s="3">
        <f t="shared" si="7"/>
        <v>0.41375992302140968</v>
      </c>
    </row>
    <row r="23" spans="1:63" x14ac:dyDescent="0.25">
      <c r="A23" s="2" t="s">
        <v>14</v>
      </c>
      <c r="B23" t="s">
        <v>3</v>
      </c>
      <c r="C23" s="3">
        <f t="shared" si="8"/>
        <v>0.27223126256341534</v>
      </c>
      <c r="D23" s="3">
        <f t="shared" si="8"/>
        <v>0.27223126256341534</v>
      </c>
      <c r="E23" s="3">
        <f t="shared" si="8"/>
        <v>0.27223126256341534</v>
      </c>
      <c r="F23" s="3">
        <f t="shared" si="8"/>
        <v>0.27223126256341534</v>
      </c>
      <c r="G23" s="3">
        <f t="shared" si="8"/>
        <v>0.27223126256341534</v>
      </c>
      <c r="H23" s="3">
        <f t="shared" si="8"/>
        <v>0.27223126256341534</v>
      </c>
      <c r="I23" s="3">
        <f t="shared" si="8"/>
        <v>0.27223126256341534</v>
      </c>
      <c r="J23" s="3">
        <f t="shared" si="8"/>
        <v>0.27223126256341534</v>
      </c>
      <c r="K23" s="3">
        <f t="shared" si="8"/>
        <v>0.27223126256341534</v>
      </c>
      <c r="L23" s="3">
        <f t="shared" si="8"/>
        <v>0.27223126256341534</v>
      </c>
      <c r="M23" s="3">
        <f t="shared" si="8"/>
        <v>0.27223126256341534</v>
      </c>
      <c r="N23" s="3">
        <f t="shared" si="8"/>
        <v>0.27223126256341534</v>
      </c>
      <c r="O23" s="3">
        <f t="shared" si="8"/>
        <v>0.27223126256341534</v>
      </c>
      <c r="P23" s="3">
        <f t="shared" si="8"/>
        <v>0.27223126256341534</v>
      </c>
      <c r="Q23" s="3">
        <f t="shared" si="8"/>
        <v>0.27223126256341534</v>
      </c>
      <c r="R23" s="3">
        <f t="shared" si="6"/>
        <v>0.27223126256341534</v>
      </c>
      <c r="S23" s="3">
        <f t="shared" si="6"/>
        <v>0.27223126256341534</v>
      </c>
      <c r="T23" s="3">
        <f t="shared" si="6"/>
        <v>0.27223126256341534</v>
      </c>
      <c r="U23" s="3">
        <f t="shared" si="6"/>
        <v>0.27223126256341534</v>
      </c>
      <c r="V23" s="3">
        <f t="shared" si="6"/>
        <v>0.27223126256341534</v>
      </c>
      <c r="W23" s="3">
        <f t="shared" si="6"/>
        <v>0.27223126256341534</v>
      </c>
      <c r="X23" s="3">
        <f t="shared" si="6"/>
        <v>0.27223126256341534</v>
      </c>
      <c r="Y23" s="3">
        <f t="shared" si="6"/>
        <v>0.27223126256341534</v>
      </c>
      <c r="Z23" s="3">
        <f t="shared" si="6"/>
        <v>0.27223126256341534</v>
      </c>
      <c r="AA23" s="3">
        <f t="shared" si="6"/>
        <v>0.27223126256341534</v>
      </c>
      <c r="AB23" s="9">
        <f>VLOOKUP($A23,Table2[[#All],[Country ]:[Checksumtotal non-res % ]],MATCH("share of priv-offices",'_non-residential floorarea calc'!$A$3:$T$3,0),FALSE)</f>
        <v>0.27223126256341534</v>
      </c>
      <c r="AC23" s="3">
        <f t="shared" si="3"/>
        <v>0.27223126256341534</v>
      </c>
      <c r="AD23" s="3">
        <f t="shared" si="7"/>
        <v>0.27223126256341534</v>
      </c>
      <c r="AE23" s="3">
        <f t="shared" si="7"/>
        <v>0.27223126256341534</v>
      </c>
      <c r="AF23" s="3">
        <f t="shared" si="7"/>
        <v>0.27223126256341534</v>
      </c>
      <c r="AG23" s="3">
        <f t="shared" si="7"/>
        <v>0.27223126256341534</v>
      </c>
      <c r="AH23" s="3">
        <f t="shared" si="7"/>
        <v>0.27223126256341534</v>
      </c>
      <c r="AI23" s="3">
        <f t="shared" si="7"/>
        <v>0.27223126256341534</v>
      </c>
      <c r="AJ23" s="3">
        <f t="shared" si="7"/>
        <v>0.27223126256341534</v>
      </c>
      <c r="AK23" s="3">
        <f t="shared" si="7"/>
        <v>0.27223126256341534</v>
      </c>
      <c r="AL23" s="3">
        <f t="shared" si="7"/>
        <v>0.27223126256341534</v>
      </c>
      <c r="AM23" s="3">
        <f t="shared" si="7"/>
        <v>0.27223126256341534</v>
      </c>
      <c r="AN23" s="3">
        <f t="shared" si="7"/>
        <v>0.27223126256341534</v>
      </c>
      <c r="AO23" s="3">
        <f t="shared" si="7"/>
        <v>0.27223126256341534</v>
      </c>
      <c r="AP23" s="3">
        <f t="shared" si="7"/>
        <v>0.27223126256341534</v>
      </c>
      <c r="AQ23" s="3">
        <f t="shared" si="7"/>
        <v>0.27223126256341534</v>
      </c>
      <c r="AR23" s="3">
        <f t="shared" si="7"/>
        <v>0.27223126256341534</v>
      </c>
      <c r="AS23" s="3">
        <f t="shared" si="7"/>
        <v>0.27223126256341534</v>
      </c>
      <c r="AT23" s="3">
        <f t="shared" si="7"/>
        <v>0.27223126256341534</v>
      </c>
      <c r="AU23" s="3">
        <f t="shared" si="7"/>
        <v>0.27223126256341534</v>
      </c>
      <c r="AV23" s="3">
        <f t="shared" si="7"/>
        <v>0.27223126256341534</v>
      </c>
      <c r="AW23" s="3">
        <f t="shared" si="7"/>
        <v>0.27223126256341534</v>
      </c>
      <c r="AX23" s="3">
        <f t="shared" si="7"/>
        <v>0.27223126256341534</v>
      </c>
      <c r="AY23" s="3">
        <f t="shared" si="7"/>
        <v>0.27223126256341534</v>
      </c>
      <c r="AZ23" s="3">
        <f t="shared" si="7"/>
        <v>0.27223126256341534</v>
      </c>
      <c r="BA23" s="3">
        <f t="shared" si="7"/>
        <v>0.27223126256341534</v>
      </c>
      <c r="BB23" s="3">
        <f t="shared" si="7"/>
        <v>0.27223126256341534</v>
      </c>
      <c r="BC23" s="3">
        <f t="shared" si="7"/>
        <v>0.27223126256341534</v>
      </c>
      <c r="BD23" s="3">
        <f t="shared" si="7"/>
        <v>0.27223126256341534</v>
      </c>
      <c r="BE23" s="3">
        <f t="shared" si="7"/>
        <v>0.27223126256341534</v>
      </c>
      <c r="BF23" s="3">
        <f t="shared" si="7"/>
        <v>0.27223126256341534</v>
      </c>
      <c r="BG23" s="3">
        <f t="shared" si="7"/>
        <v>0.27223126256341534</v>
      </c>
      <c r="BH23" s="3">
        <f t="shared" si="7"/>
        <v>0.27223126256341534</v>
      </c>
      <c r="BI23" s="3">
        <f t="shared" si="7"/>
        <v>0.27223126256341534</v>
      </c>
      <c r="BJ23" s="3">
        <f t="shared" si="7"/>
        <v>0.27223126256341534</v>
      </c>
      <c r="BK23" s="3">
        <f t="shared" si="7"/>
        <v>0.27223126256341534</v>
      </c>
    </row>
    <row r="24" spans="1:63" x14ac:dyDescent="0.25">
      <c r="A24" s="2" t="s">
        <v>13</v>
      </c>
      <c r="B24" t="s">
        <v>3</v>
      </c>
      <c r="C24" s="3">
        <f t="shared" si="8"/>
        <v>0.33327999999999997</v>
      </c>
      <c r="D24" s="3">
        <f t="shared" si="8"/>
        <v>0.33327999999999997</v>
      </c>
      <c r="E24" s="3">
        <f t="shared" si="8"/>
        <v>0.33327999999999997</v>
      </c>
      <c r="F24" s="3">
        <f t="shared" si="8"/>
        <v>0.33327999999999997</v>
      </c>
      <c r="G24" s="3">
        <f t="shared" si="8"/>
        <v>0.33327999999999997</v>
      </c>
      <c r="H24" s="3">
        <f t="shared" si="8"/>
        <v>0.33327999999999997</v>
      </c>
      <c r="I24" s="3">
        <f t="shared" si="8"/>
        <v>0.33327999999999997</v>
      </c>
      <c r="J24" s="3">
        <f t="shared" si="8"/>
        <v>0.33327999999999997</v>
      </c>
      <c r="K24" s="3">
        <f t="shared" si="8"/>
        <v>0.33327999999999997</v>
      </c>
      <c r="L24" s="3">
        <f t="shared" si="8"/>
        <v>0.33327999999999997</v>
      </c>
      <c r="M24" s="3">
        <f t="shared" si="8"/>
        <v>0.33327999999999997</v>
      </c>
      <c r="N24" s="3">
        <f t="shared" si="8"/>
        <v>0.33327999999999997</v>
      </c>
      <c r="O24" s="3">
        <f t="shared" si="8"/>
        <v>0.33327999999999997</v>
      </c>
      <c r="P24" s="3">
        <f t="shared" si="8"/>
        <v>0.33327999999999997</v>
      </c>
      <c r="Q24" s="3">
        <f t="shared" si="8"/>
        <v>0.33327999999999997</v>
      </c>
      <c r="R24" s="3">
        <f t="shared" si="6"/>
        <v>0.33327999999999997</v>
      </c>
      <c r="S24" s="3">
        <f t="shared" si="6"/>
        <v>0.33327999999999997</v>
      </c>
      <c r="T24" s="3">
        <f t="shared" si="6"/>
        <v>0.33327999999999997</v>
      </c>
      <c r="U24" s="3">
        <f t="shared" si="6"/>
        <v>0.33327999999999997</v>
      </c>
      <c r="V24" s="3">
        <f t="shared" si="6"/>
        <v>0.33327999999999997</v>
      </c>
      <c r="W24" s="3">
        <f t="shared" si="6"/>
        <v>0.33327999999999997</v>
      </c>
      <c r="X24" s="3">
        <f t="shared" si="6"/>
        <v>0.33327999999999997</v>
      </c>
      <c r="Y24" s="3">
        <f t="shared" si="6"/>
        <v>0.33327999999999997</v>
      </c>
      <c r="Z24" s="3">
        <f t="shared" si="6"/>
        <v>0.33327999999999997</v>
      </c>
      <c r="AA24" s="3">
        <f t="shared" si="6"/>
        <v>0.33327999999999997</v>
      </c>
      <c r="AB24" s="9">
        <f>VLOOKUP($A24,Table2[[#All],[Country ]:[Checksumtotal non-res % ]],MATCH("share of priv-offices",'_non-residential floorarea calc'!$A$3:$T$3,0),FALSE)</f>
        <v>0.33327999999999997</v>
      </c>
      <c r="AC24" s="3">
        <f t="shared" si="3"/>
        <v>0.33327999999999997</v>
      </c>
      <c r="AD24" s="3">
        <f t="shared" si="7"/>
        <v>0.33327999999999997</v>
      </c>
      <c r="AE24" s="3">
        <f t="shared" si="7"/>
        <v>0.33327999999999997</v>
      </c>
      <c r="AF24" s="3">
        <f t="shared" si="7"/>
        <v>0.33327999999999997</v>
      </c>
      <c r="AG24" s="3">
        <f t="shared" si="7"/>
        <v>0.33327999999999997</v>
      </c>
      <c r="AH24" s="3">
        <f t="shared" si="7"/>
        <v>0.33327999999999997</v>
      </c>
      <c r="AI24" s="3">
        <f t="shared" si="7"/>
        <v>0.33327999999999997</v>
      </c>
      <c r="AJ24" s="3">
        <f t="shared" si="7"/>
        <v>0.33327999999999997</v>
      </c>
      <c r="AK24" s="3">
        <f t="shared" si="7"/>
        <v>0.33327999999999997</v>
      </c>
      <c r="AL24" s="3">
        <f t="shared" si="7"/>
        <v>0.33327999999999997</v>
      </c>
      <c r="AM24" s="3">
        <f t="shared" si="7"/>
        <v>0.33327999999999997</v>
      </c>
      <c r="AN24" s="3">
        <f t="shared" si="7"/>
        <v>0.33327999999999997</v>
      </c>
      <c r="AO24" s="3">
        <f t="shared" si="7"/>
        <v>0.33327999999999997</v>
      </c>
      <c r="AP24" s="3">
        <f t="shared" si="7"/>
        <v>0.33327999999999997</v>
      </c>
      <c r="AQ24" s="3">
        <f t="shared" si="7"/>
        <v>0.33327999999999997</v>
      </c>
      <c r="AR24" s="3">
        <f t="shared" si="7"/>
        <v>0.33327999999999997</v>
      </c>
      <c r="AS24" s="3">
        <f t="shared" si="7"/>
        <v>0.33327999999999997</v>
      </c>
      <c r="AT24" s="3">
        <f t="shared" si="7"/>
        <v>0.33327999999999997</v>
      </c>
      <c r="AU24" s="3">
        <f t="shared" si="7"/>
        <v>0.33327999999999997</v>
      </c>
      <c r="AV24" s="3">
        <f t="shared" si="7"/>
        <v>0.33327999999999997</v>
      </c>
      <c r="AW24" s="3">
        <f t="shared" si="7"/>
        <v>0.33327999999999997</v>
      </c>
      <c r="AX24" s="3">
        <f t="shared" si="7"/>
        <v>0.33327999999999997</v>
      </c>
      <c r="AY24" s="3">
        <f t="shared" si="7"/>
        <v>0.33327999999999997</v>
      </c>
      <c r="AZ24" s="3">
        <f t="shared" si="7"/>
        <v>0.33327999999999997</v>
      </c>
      <c r="BA24" s="3">
        <f t="shared" si="7"/>
        <v>0.33327999999999997</v>
      </c>
      <c r="BB24" s="3">
        <f t="shared" si="7"/>
        <v>0.33327999999999997</v>
      </c>
      <c r="BC24" s="3">
        <f t="shared" si="7"/>
        <v>0.33327999999999997</v>
      </c>
      <c r="BD24" s="3">
        <f t="shared" si="7"/>
        <v>0.33327999999999997</v>
      </c>
      <c r="BE24" s="3">
        <f t="shared" si="7"/>
        <v>0.33327999999999997</v>
      </c>
      <c r="BF24" s="3">
        <f t="shared" si="7"/>
        <v>0.33327999999999997</v>
      </c>
      <c r="BG24" s="3">
        <f t="shared" si="7"/>
        <v>0.33327999999999997</v>
      </c>
      <c r="BH24" s="3">
        <f t="shared" si="7"/>
        <v>0.33327999999999997</v>
      </c>
      <c r="BI24" s="3">
        <f t="shared" si="7"/>
        <v>0.33327999999999997</v>
      </c>
      <c r="BJ24" s="3">
        <f t="shared" ref="AD24:BK30" si="9">$AB24</f>
        <v>0.33327999999999997</v>
      </c>
      <c r="BK24" s="3">
        <f t="shared" si="9"/>
        <v>0.33327999999999997</v>
      </c>
    </row>
    <row r="25" spans="1:63" x14ac:dyDescent="0.25">
      <c r="A25" s="2" t="s">
        <v>18</v>
      </c>
      <c r="B25" t="s">
        <v>3</v>
      </c>
      <c r="C25" s="3">
        <f t="shared" si="8"/>
        <v>1.4685725474838456E-3</v>
      </c>
      <c r="D25" s="3">
        <f t="shared" si="8"/>
        <v>1.4685725474838456E-3</v>
      </c>
      <c r="E25" s="3">
        <f t="shared" si="8"/>
        <v>1.4685725474838456E-3</v>
      </c>
      <c r="F25" s="3">
        <f t="shared" si="8"/>
        <v>1.4685725474838456E-3</v>
      </c>
      <c r="G25" s="3">
        <f t="shared" si="8"/>
        <v>1.4685725474838456E-3</v>
      </c>
      <c r="H25" s="3">
        <f t="shared" si="8"/>
        <v>1.4685725474838456E-3</v>
      </c>
      <c r="I25" s="3">
        <f t="shared" si="8"/>
        <v>1.4685725474838456E-3</v>
      </c>
      <c r="J25" s="3">
        <f t="shared" si="8"/>
        <v>1.4685725474838456E-3</v>
      </c>
      <c r="K25" s="3">
        <f t="shared" si="8"/>
        <v>1.4685725474838456E-3</v>
      </c>
      <c r="L25" s="3">
        <f t="shared" si="8"/>
        <v>1.4685725474838456E-3</v>
      </c>
      <c r="M25" s="3">
        <f t="shared" si="8"/>
        <v>1.4685725474838456E-3</v>
      </c>
      <c r="N25" s="3">
        <f t="shared" si="8"/>
        <v>1.4685725474838456E-3</v>
      </c>
      <c r="O25" s="3">
        <f t="shared" si="8"/>
        <v>1.4685725474838456E-3</v>
      </c>
      <c r="P25" s="3">
        <f t="shared" si="8"/>
        <v>1.4685725474838456E-3</v>
      </c>
      <c r="Q25" s="3">
        <f t="shared" si="8"/>
        <v>1.4685725474838456E-3</v>
      </c>
      <c r="R25" s="3">
        <f t="shared" si="6"/>
        <v>1.4685725474838456E-3</v>
      </c>
      <c r="S25" s="3">
        <f t="shared" si="6"/>
        <v>1.4685725474838456E-3</v>
      </c>
      <c r="T25" s="3">
        <f t="shared" si="6"/>
        <v>1.4685725474838456E-3</v>
      </c>
      <c r="U25" s="3">
        <f t="shared" si="6"/>
        <v>1.4685725474838456E-3</v>
      </c>
      <c r="V25" s="3">
        <f t="shared" si="6"/>
        <v>1.4685725474838456E-3</v>
      </c>
      <c r="W25" s="3">
        <f t="shared" si="6"/>
        <v>1.4685725474838456E-3</v>
      </c>
      <c r="X25" s="3">
        <f t="shared" si="6"/>
        <v>1.4685725474838456E-3</v>
      </c>
      <c r="Y25" s="3">
        <f t="shared" si="6"/>
        <v>1.4685725474838456E-3</v>
      </c>
      <c r="Z25" s="3">
        <f t="shared" si="6"/>
        <v>1.4685725474838456E-3</v>
      </c>
      <c r="AA25" s="3">
        <f t="shared" si="6"/>
        <v>1.4685725474838456E-3</v>
      </c>
      <c r="AB25" s="9">
        <f>VLOOKUP($A25,Table2[[#All],[Country ]:[Checksumtotal non-res % ]],MATCH("share of priv-offices",'_non-residential floorarea calc'!$A$3:$T$3,0),FALSE)</f>
        <v>1.4685725474838456E-3</v>
      </c>
      <c r="AC25" s="3">
        <f t="shared" si="3"/>
        <v>1.4685725474838456E-3</v>
      </c>
      <c r="AD25" s="3">
        <f t="shared" si="9"/>
        <v>1.4685725474838456E-3</v>
      </c>
      <c r="AE25" s="3">
        <f t="shared" si="9"/>
        <v>1.4685725474838456E-3</v>
      </c>
      <c r="AF25" s="3">
        <f t="shared" si="9"/>
        <v>1.4685725474838456E-3</v>
      </c>
      <c r="AG25" s="3">
        <f t="shared" si="9"/>
        <v>1.4685725474838456E-3</v>
      </c>
      <c r="AH25" s="3">
        <f t="shared" si="9"/>
        <v>1.4685725474838456E-3</v>
      </c>
      <c r="AI25" s="3">
        <f t="shared" si="9"/>
        <v>1.4685725474838456E-3</v>
      </c>
      <c r="AJ25" s="3">
        <f t="shared" si="9"/>
        <v>1.4685725474838456E-3</v>
      </c>
      <c r="AK25" s="3">
        <f t="shared" si="9"/>
        <v>1.4685725474838456E-3</v>
      </c>
      <c r="AL25" s="3">
        <f t="shared" si="9"/>
        <v>1.4685725474838456E-3</v>
      </c>
      <c r="AM25" s="3">
        <f t="shared" si="9"/>
        <v>1.4685725474838456E-3</v>
      </c>
      <c r="AN25" s="3">
        <f t="shared" si="9"/>
        <v>1.4685725474838456E-3</v>
      </c>
      <c r="AO25" s="3">
        <f t="shared" si="9"/>
        <v>1.4685725474838456E-3</v>
      </c>
      <c r="AP25" s="3">
        <f t="shared" si="9"/>
        <v>1.4685725474838456E-3</v>
      </c>
      <c r="AQ25" s="3">
        <f t="shared" si="9"/>
        <v>1.4685725474838456E-3</v>
      </c>
      <c r="AR25" s="3">
        <f t="shared" si="9"/>
        <v>1.4685725474838456E-3</v>
      </c>
      <c r="AS25" s="3">
        <f t="shared" si="9"/>
        <v>1.4685725474838456E-3</v>
      </c>
      <c r="AT25" s="3">
        <f t="shared" si="9"/>
        <v>1.4685725474838456E-3</v>
      </c>
      <c r="AU25" s="3">
        <f t="shared" si="9"/>
        <v>1.4685725474838456E-3</v>
      </c>
      <c r="AV25" s="3">
        <f t="shared" si="9"/>
        <v>1.4685725474838456E-3</v>
      </c>
      <c r="AW25" s="3">
        <f t="shared" si="9"/>
        <v>1.4685725474838456E-3</v>
      </c>
      <c r="AX25" s="3">
        <f t="shared" si="9"/>
        <v>1.4685725474838456E-3</v>
      </c>
      <c r="AY25" s="3">
        <f t="shared" si="9"/>
        <v>1.4685725474838456E-3</v>
      </c>
      <c r="AZ25" s="3">
        <f t="shared" si="9"/>
        <v>1.4685725474838456E-3</v>
      </c>
      <c r="BA25" s="3">
        <f t="shared" si="9"/>
        <v>1.4685725474838456E-3</v>
      </c>
      <c r="BB25" s="3">
        <f t="shared" si="9"/>
        <v>1.4685725474838456E-3</v>
      </c>
      <c r="BC25" s="3">
        <f t="shared" si="9"/>
        <v>1.4685725474838456E-3</v>
      </c>
      <c r="BD25" s="3">
        <f t="shared" si="9"/>
        <v>1.4685725474838456E-3</v>
      </c>
      <c r="BE25" s="3">
        <f t="shared" si="9"/>
        <v>1.4685725474838456E-3</v>
      </c>
      <c r="BF25" s="3">
        <f t="shared" si="9"/>
        <v>1.4685725474838456E-3</v>
      </c>
      <c r="BG25" s="3">
        <f t="shared" si="9"/>
        <v>1.4685725474838456E-3</v>
      </c>
      <c r="BH25" s="3">
        <f t="shared" si="9"/>
        <v>1.4685725474838456E-3</v>
      </c>
      <c r="BI25" s="3">
        <f t="shared" si="9"/>
        <v>1.4685725474838456E-3</v>
      </c>
      <c r="BJ25" s="3">
        <f t="shared" si="9"/>
        <v>1.4685725474838456E-3</v>
      </c>
      <c r="BK25" s="3">
        <f t="shared" si="9"/>
        <v>1.4685725474838456E-3</v>
      </c>
    </row>
    <row r="26" spans="1:63" x14ac:dyDescent="0.25">
      <c r="A26" s="2" t="s">
        <v>8</v>
      </c>
      <c r="B26" t="s">
        <v>3</v>
      </c>
      <c r="C26" s="3">
        <f t="shared" si="8"/>
        <v>0.22851153039832284</v>
      </c>
      <c r="D26" s="3">
        <f t="shared" si="8"/>
        <v>0.22851153039832284</v>
      </c>
      <c r="E26" s="3">
        <f t="shared" si="8"/>
        <v>0.22851153039832284</v>
      </c>
      <c r="F26" s="3">
        <f t="shared" si="8"/>
        <v>0.22851153039832284</v>
      </c>
      <c r="G26" s="3">
        <f t="shared" si="8"/>
        <v>0.22851153039832284</v>
      </c>
      <c r="H26" s="3">
        <f t="shared" si="8"/>
        <v>0.22851153039832284</v>
      </c>
      <c r="I26" s="3">
        <f t="shared" si="8"/>
        <v>0.22851153039832284</v>
      </c>
      <c r="J26" s="3">
        <f t="shared" si="8"/>
        <v>0.22851153039832284</v>
      </c>
      <c r="K26" s="3">
        <f t="shared" si="8"/>
        <v>0.22851153039832284</v>
      </c>
      <c r="L26" s="3">
        <f t="shared" si="8"/>
        <v>0.22851153039832284</v>
      </c>
      <c r="M26" s="3">
        <f t="shared" si="8"/>
        <v>0.22851153039832284</v>
      </c>
      <c r="N26" s="3">
        <f t="shared" si="8"/>
        <v>0.22851153039832284</v>
      </c>
      <c r="O26" s="3">
        <f t="shared" si="8"/>
        <v>0.22851153039832284</v>
      </c>
      <c r="P26" s="3">
        <f t="shared" si="8"/>
        <v>0.22851153039832284</v>
      </c>
      <c r="Q26" s="3">
        <f t="shared" si="8"/>
        <v>0.22851153039832284</v>
      </c>
      <c r="R26" s="3">
        <f t="shared" si="6"/>
        <v>0.22851153039832284</v>
      </c>
      <c r="S26" s="3">
        <f t="shared" si="6"/>
        <v>0.22851153039832284</v>
      </c>
      <c r="T26" s="3">
        <f t="shared" si="6"/>
        <v>0.22851153039832284</v>
      </c>
      <c r="U26" s="3">
        <f t="shared" si="6"/>
        <v>0.22851153039832284</v>
      </c>
      <c r="V26" s="3">
        <f t="shared" si="6"/>
        <v>0.22851153039832284</v>
      </c>
      <c r="W26" s="3">
        <f t="shared" si="6"/>
        <v>0.22851153039832284</v>
      </c>
      <c r="X26" s="3">
        <f t="shared" si="6"/>
        <v>0.22851153039832284</v>
      </c>
      <c r="Y26" s="3">
        <f t="shared" si="6"/>
        <v>0.22851153039832284</v>
      </c>
      <c r="Z26" s="3">
        <f t="shared" si="6"/>
        <v>0.22851153039832284</v>
      </c>
      <c r="AA26" s="3">
        <f t="shared" si="6"/>
        <v>0.22851153039832284</v>
      </c>
      <c r="AB26" s="9">
        <f>VLOOKUP($A26,Table2[[#All],[Country ]:[Checksumtotal non-res % ]],MATCH("share of priv-offices",'_non-residential floorarea calc'!$A$3:$T$3,0),FALSE)</f>
        <v>0.22851153039832284</v>
      </c>
      <c r="AC26" s="3">
        <f t="shared" si="3"/>
        <v>0.22851153039832284</v>
      </c>
      <c r="AD26" s="3">
        <f t="shared" si="9"/>
        <v>0.22851153039832284</v>
      </c>
      <c r="AE26" s="3">
        <f t="shared" si="9"/>
        <v>0.22851153039832284</v>
      </c>
      <c r="AF26" s="3">
        <f t="shared" si="9"/>
        <v>0.22851153039832284</v>
      </c>
      <c r="AG26" s="3">
        <f t="shared" si="9"/>
        <v>0.22851153039832284</v>
      </c>
      <c r="AH26" s="3">
        <f t="shared" si="9"/>
        <v>0.22851153039832284</v>
      </c>
      <c r="AI26" s="3">
        <f t="shared" si="9"/>
        <v>0.22851153039832284</v>
      </c>
      <c r="AJ26" s="3">
        <f t="shared" si="9"/>
        <v>0.22851153039832284</v>
      </c>
      <c r="AK26" s="3">
        <f t="shared" si="9"/>
        <v>0.22851153039832284</v>
      </c>
      <c r="AL26" s="3">
        <f t="shared" si="9"/>
        <v>0.22851153039832284</v>
      </c>
      <c r="AM26" s="3">
        <f t="shared" si="9"/>
        <v>0.22851153039832284</v>
      </c>
      <c r="AN26" s="3">
        <f t="shared" si="9"/>
        <v>0.22851153039832284</v>
      </c>
      <c r="AO26" s="3">
        <f t="shared" si="9"/>
        <v>0.22851153039832284</v>
      </c>
      <c r="AP26" s="3">
        <f t="shared" si="9"/>
        <v>0.22851153039832284</v>
      </c>
      <c r="AQ26" s="3">
        <f t="shared" si="9"/>
        <v>0.22851153039832284</v>
      </c>
      <c r="AR26" s="3">
        <f t="shared" si="9"/>
        <v>0.22851153039832284</v>
      </c>
      <c r="AS26" s="3">
        <f t="shared" si="9"/>
        <v>0.22851153039832284</v>
      </c>
      <c r="AT26" s="3">
        <f t="shared" si="9"/>
        <v>0.22851153039832284</v>
      </c>
      <c r="AU26" s="3">
        <f t="shared" si="9"/>
        <v>0.22851153039832284</v>
      </c>
      <c r="AV26" s="3">
        <f t="shared" si="9"/>
        <v>0.22851153039832284</v>
      </c>
      <c r="AW26" s="3">
        <f t="shared" si="9"/>
        <v>0.22851153039832284</v>
      </c>
      <c r="AX26" s="3">
        <f t="shared" si="9"/>
        <v>0.22851153039832284</v>
      </c>
      <c r="AY26" s="3">
        <f t="shared" si="9"/>
        <v>0.22851153039832284</v>
      </c>
      <c r="AZ26" s="3">
        <f t="shared" si="9"/>
        <v>0.22851153039832284</v>
      </c>
      <c r="BA26" s="3">
        <f t="shared" si="9"/>
        <v>0.22851153039832284</v>
      </c>
      <c r="BB26" s="3">
        <f t="shared" si="9"/>
        <v>0.22851153039832284</v>
      </c>
      <c r="BC26" s="3">
        <f t="shared" si="9"/>
        <v>0.22851153039832284</v>
      </c>
      <c r="BD26" s="3">
        <f t="shared" si="9"/>
        <v>0.22851153039832284</v>
      </c>
      <c r="BE26" s="3">
        <f t="shared" si="9"/>
        <v>0.22851153039832284</v>
      </c>
      <c r="BF26" s="3">
        <f t="shared" si="9"/>
        <v>0.22851153039832284</v>
      </c>
      <c r="BG26" s="3">
        <f t="shared" si="9"/>
        <v>0.22851153039832284</v>
      </c>
      <c r="BH26" s="3">
        <f t="shared" si="9"/>
        <v>0.22851153039832284</v>
      </c>
      <c r="BI26" s="3">
        <f t="shared" si="9"/>
        <v>0.22851153039832284</v>
      </c>
      <c r="BJ26" s="3">
        <f t="shared" si="9"/>
        <v>0.22851153039832284</v>
      </c>
      <c r="BK26" s="3">
        <f t="shared" si="9"/>
        <v>0.22851153039832284</v>
      </c>
    </row>
    <row r="27" spans="1:63" x14ac:dyDescent="0.25">
      <c r="A27" s="2" t="s">
        <v>28</v>
      </c>
      <c r="B27" t="s">
        <v>3</v>
      </c>
      <c r="C27" s="3">
        <f t="shared" si="8"/>
        <v>0.22611957393196655</v>
      </c>
      <c r="D27" s="3">
        <f t="shared" si="8"/>
        <v>0.22611957393196655</v>
      </c>
      <c r="E27" s="3">
        <f t="shared" si="8"/>
        <v>0.22611957393196655</v>
      </c>
      <c r="F27" s="3">
        <f t="shared" si="8"/>
        <v>0.22611957393196655</v>
      </c>
      <c r="G27" s="3">
        <f t="shared" si="8"/>
        <v>0.22611957393196655</v>
      </c>
      <c r="H27" s="3">
        <f t="shared" si="8"/>
        <v>0.22611957393196655</v>
      </c>
      <c r="I27" s="3">
        <f t="shared" si="8"/>
        <v>0.22611957393196655</v>
      </c>
      <c r="J27" s="3">
        <f t="shared" si="8"/>
        <v>0.22611957393196655</v>
      </c>
      <c r="K27" s="3">
        <f t="shared" si="8"/>
        <v>0.22611957393196655</v>
      </c>
      <c r="L27" s="3">
        <f t="shared" si="8"/>
        <v>0.22611957393196655</v>
      </c>
      <c r="M27" s="3">
        <f t="shared" si="8"/>
        <v>0.22611957393196655</v>
      </c>
      <c r="N27" s="3">
        <f t="shared" si="8"/>
        <v>0.22611957393196655</v>
      </c>
      <c r="O27" s="3">
        <f t="shared" si="8"/>
        <v>0.22611957393196655</v>
      </c>
      <c r="P27" s="3">
        <f t="shared" si="8"/>
        <v>0.22611957393196655</v>
      </c>
      <c r="Q27" s="3">
        <f t="shared" si="8"/>
        <v>0.22611957393196655</v>
      </c>
      <c r="R27" s="3">
        <f t="shared" si="6"/>
        <v>0.22611957393196655</v>
      </c>
      <c r="S27" s="3">
        <f t="shared" si="6"/>
        <v>0.22611957393196655</v>
      </c>
      <c r="T27" s="3">
        <f t="shared" si="6"/>
        <v>0.22611957393196655</v>
      </c>
      <c r="U27" s="3">
        <f t="shared" si="6"/>
        <v>0.22611957393196655</v>
      </c>
      <c r="V27" s="3">
        <f t="shared" si="6"/>
        <v>0.22611957393196655</v>
      </c>
      <c r="W27" s="3">
        <f t="shared" si="6"/>
        <v>0.22611957393196655</v>
      </c>
      <c r="X27" s="3">
        <f t="shared" si="6"/>
        <v>0.22611957393196655</v>
      </c>
      <c r="Y27" s="3">
        <f t="shared" si="6"/>
        <v>0.22611957393196655</v>
      </c>
      <c r="Z27" s="3">
        <f t="shared" si="6"/>
        <v>0.22611957393196655</v>
      </c>
      <c r="AA27" s="3">
        <f t="shared" si="6"/>
        <v>0.22611957393196655</v>
      </c>
      <c r="AB27" s="9">
        <f>VLOOKUP($A27,Table2[[#All],[Country ]:[Checksumtotal non-res % ]],MATCH("share of priv-offices",'_non-residential floorarea calc'!$A$3:$T$3,0),FALSE)</f>
        <v>0.22611957393196655</v>
      </c>
      <c r="AC27" s="3">
        <f t="shared" si="3"/>
        <v>0.22611957393196655</v>
      </c>
      <c r="AD27" s="3">
        <f t="shared" si="9"/>
        <v>0.22611957393196655</v>
      </c>
      <c r="AE27" s="3">
        <f t="shared" si="9"/>
        <v>0.22611957393196655</v>
      </c>
      <c r="AF27" s="3">
        <f t="shared" si="9"/>
        <v>0.22611957393196655</v>
      </c>
      <c r="AG27" s="3">
        <f t="shared" si="9"/>
        <v>0.22611957393196655</v>
      </c>
      <c r="AH27" s="3">
        <f t="shared" si="9"/>
        <v>0.22611957393196655</v>
      </c>
      <c r="AI27" s="3">
        <f t="shared" si="9"/>
        <v>0.22611957393196655</v>
      </c>
      <c r="AJ27" s="3">
        <f t="shared" si="9"/>
        <v>0.22611957393196655</v>
      </c>
      <c r="AK27" s="3">
        <f t="shared" si="9"/>
        <v>0.22611957393196655</v>
      </c>
      <c r="AL27" s="3">
        <f t="shared" si="9"/>
        <v>0.22611957393196655</v>
      </c>
      <c r="AM27" s="3">
        <f t="shared" si="9"/>
        <v>0.22611957393196655</v>
      </c>
      <c r="AN27" s="3">
        <f t="shared" si="9"/>
        <v>0.22611957393196655</v>
      </c>
      <c r="AO27" s="3">
        <f t="shared" si="9"/>
        <v>0.22611957393196655</v>
      </c>
      <c r="AP27" s="3">
        <f t="shared" si="9"/>
        <v>0.22611957393196655</v>
      </c>
      <c r="AQ27" s="3">
        <f t="shared" si="9"/>
        <v>0.22611957393196655</v>
      </c>
      <c r="AR27" s="3">
        <f t="shared" si="9"/>
        <v>0.22611957393196655</v>
      </c>
      <c r="AS27" s="3">
        <f t="shared" si="9"/>
        <v>0.22611957393196655</v>
      </c>
      <c r="AT27" s="3">
        <f t="shared" si="9"/>
        <v>0.22611957393196655</v>
      </c>
      <c r="AU27" s="3">
        <f t="shared" si="9"/>
        <v>0.22611957393196655</v>
      </c>
      <c r="AV27" s="3">
        <f t="shared" si="9"/>
        <v>0.22611957393196655</v>
      </c>
      <c r="AW27" s="3">
        <f t="shared" si="9"/>
        <v>0.22611957393196655</v>
      </c>
      <c r="AX27" s="3">
        <f t="shared" si="9"/>
        <v>0.22611957393196655</v>
      </c>
      <c r="AY27" s="3">
        <f t="shared" si="9"/>
        <v>0.22611957393196655</v>
      </c>
      <c r="AZ27" s="3">
        <f t="shared" si="9"/>
        <v>0.22611957393196655</v>
      </c>
      <c r="BA27" s="3">
        <f t="shared" si="9"/>
        <v>0.22611957393196655</v>
      </c>
      <c r="BB27" s="3">
        <f t="shared" si="9"/>
        <v>0.22611957393196655</v>
      </c>
      <c r="BC27" s="3">
        <f t="shared" si="9"/>
        <v>0.22611957393196655</v>
      </c>
      <c r="BD27" s="3">
        <f t="shared" si="9"/>
        <v>0.22611957393196655</v>
      </c>
      <c r="BE27" s="3">
        <f t="shared" si="9"/>
        <v>0.22611957393196655</v>
      </c>
      <c r="BF27" s="3">
        <f t="shared" si="9"/>
        <v>0.22611957393196655</v>
      </c>
      <c r="BG27" s="3">
        <f t="shared" si="9"/>
        <v>0.22611957393196655</v>
      </c>
      <c r="BH27" s="3">
        <f t="shared" si="9"/>
        <v>0.22611957393196655</v>
      </c>
      <c r="BI27" s="3">
        <f t="shared" si="9"/>
        <v>0.22611957393196655</v>
      </c>
      <c r="BJ27" s="3">
        <f t="shared" si="9"/>
        <v>0.22611957393196655</v>
      </c>
      <c r="BK27" s="3">
        <f t="shared" si="9"/>
        <v>0.22611957393196655</v>
      </c>
    </row>
    <row r="28" spans="1:63" x14ac:dyDescent="0.25">
      <c r="A28" s="2" t="s">
        <v>19</v>
      </c>
      <c r="B28" t="s">
        <v>3</v>
      </c>
      <c r="C28" s="3">
        <f t="shared" si="8"/>
        <v>0.30338641596316196</v>
      </c>
      <c r="D28" s="3">
        <f t="shared" si="8"/>
        <v>0.30338641596316196</v>
      </c>
      <c r="E28" s="3">
        <f t="shared" si="8"/>
        <v>0.30338641596316196</v>
      </c>
      <c r="F28" s="3">
        <f t="shared" si="8"/>
        <v>0.30338641596316196</v>
      </c>
      <c r="G28" s="3">
        <f t="shared" si="8"/>
        <v>0.30338641596316196</v>
      </c>
      <c r="H28" s="3">
        <f t="shared" si="8"/>
        <v>0.30338641596316196</v>
      </c>
      <c r="I28" s="3">
        <f t="shared" si="8"/>
        <v>0.30338641596316196</v>
      </c>
      <c r="J28" s="3">
        <f t="shared" si="8"/>
        <v>0.30338641596316196</v>
      </c>
      <c r="K28" s="3">
        <f t="shared" si="8"/>
        <v>0.30338641596316196</v>
      </c>
      <c r="L28" s="3">
        <f t="shared" si="8"/>
        <v>0.30338641596316196</v>
      </c>
      <c r="M28" s="3">
        <f t="shared" si="8"/>
        <v>0.30338641596316196</v>
      </c>
      <c r="N28" s="3">
        <f t="shared" si="8"/>
        <v>0.30338641596316196</v>
      </c>
      <c r="O28" s="3">
        <f t="shared" si="8"/>
        <v>0.30338641596316196</v>
      </c>
      <c r="P28" s="3">
        <f t="shared" si="8"/>
        <v>0.30338641596316196</v>
      </c>
      <c r="Q28" s="3">
        <f t="shared" si="8"/>
        <v>0.30338641596316196</v>
      </c>
      <c r="R28" s="3">
        <f t="shared" si="6"/>
        <v>0.30338641596316196</v>
      </c>
      <c r="S28" s="3">
        <f t="shared" si="6"/>
        <v>0.30338641596316196</v>
      </c>
      <c r="T28" s="3">
        <f t="shared" si="6"/>
        <v>0.30338641596316196</v>
      </c>
      <c r="U28" s="3">
        <f t="shared" si="6"/>
        <v>0.30338641596316196</v>
      </c>
      <c r="V28" s="3">
        <f t="shared" si="6"/>
        <v>0.30338641596316196</v>
      </c>
      <c r="W28" s="3">
        <f t="shared" si="6"/>
        <v>0.30338641596316196</v>
      </c>
      <c r="X28" s="3">
        <f t="shared" si="6"/>
        <v>0.30338641596316196</v>
      </c>
      <c r="Y28" s="3">
        <f t="shared" si="6"/>
        <v>0.30338641596316196</v>
      </c>
      <c r="Z28" s="3">
        <f t="shared" si="6"/>
        <v>0.30338641596316196</v>
      </c>
      <c r="AA28" s="3">
        <f t="shared" si="6"/>
        <v>0.30338641596316196</v>
      </c>
      <c r="AB28" s="9">
        <f>VLOOKUP($A28,Table2[[#All],[Country ]:[Checksumtotal non-res % ]],MATCH("share of priv-offices",'_non-residential floorarea calc'!$A$3:$T$3,0),FALSE)</f>
        <v>0.30338641596316196</v>
      </c>
      <c r="AC28" s="3">
        <f t="shared" si="3"/>
        <v>0.30338641596316196</v>
      </c>
      <c r="AD28" s="3">
        <f t="shared" si="9"/>
        <v>0.30338641596316196</v>
      </c>
      <c r="AE28" s="3">
        <f t="shared" si="9"/>
        <v>0.30338641596316196</v>
      </c>
      <c r="AF28" s="3">
        <f t="shared" si="9"/>
        <v>0.30338641596316196</v>
      </c>
      <c r="AG28" s="3">
        <f t="shared" si="9"/>
        <v>0.30338641596316196</v>
      </c>
      <c r="AH28" s="3">
        <f t="shared" si="9"/>
        <v>0.30338641596316196</v>
      </c>
      <c r="AI28" s="3">
        <f t="shared" si="9"/>
        <v>0.30338641596316196</v>
      </c>
      <c r="AJ28" s="3">
        <f t="shared" si="9"/>
        <v>0.30338641596316196</v>
      </c>
      <c r="AK28" s="3">
        <f t="shared" si="9"/>
        <v>0.30338641596316196</v>
      </c>
      <c r="AL28" s="3">
        <f t="shared" si="9"/>
        <v>0.30338641596316196</v>
      </c>
      <c r="AM28" s="3">
        <f t="shared" si="9"/>
        <v>0.30338641596316196</v>
      </c>
      <c r="AN28" s="3">
        <f t="shared" si="9"/>
        <v>0.30338641596316196</v>
      </c>
      <c r="AO28" s="3">
        <f t="shared" si="9"/>
        <v>0.30338641596316196</v>
      </c>
      <c r="AP28" s="3">
        <f t="shared" si="9"/>
        <v>0.30338641596316196</v>
      </c>
      <c r="AQ28" s="3">
        <f t="shared" si="9"/>
        <v>0.30338641596316196</v>
      </c>
      <c r="AR28" s="3">
        <f t="shared" si="9"/>
        <v>0.30338641596316196</v>
      </c>
      <c r="AS28" s="3">
        <f t="shared" si="9"/>
        <v>0.30338641596316196</v>
      </c>
      <c r="AT28" s="3">
        <f t="shared" si="9"/>
        <v>0.30338641596316196</v>
      </c>
      <c r="AU28" s="3">
        <f t="shared" si="9"/>
        <v>0.30338641596316196</v>
      </c>
      <c r="AV28" s="3">
        <f t="shared" si="9"/>
        <v>0.30338641596316196</v>
      </c>
      <c r="AW28" s="3">
        <f t="shared" si="9"/>
        <v>0.30338641596316196</v>
      </c>
      <c r="AX28" s="3">
        <f t="shared" si="9"/>
        <v>0.30338641596316196</v>
      </c>
      <c r="AY28" s="3">
        <f t="shared" si="9"/>
        <v>0.30338641596316196</v>
      </c>
      <c r="AZ28" s="3">
        <f t="shared" si="9"/>
        <v>0.30338641596316196</v>
      </c>
      <c r="BA28" s="3">
        <f t="shared" si="9"/>
        <v>0.30338641596316196</v>
      </c>
      <c r="BB28" s="3">
        <f t="shared" si="9"/>
        <v>0.30338641596316196</v>
      </c>
      <c r="BC28" s="3">
        <f t="shared" si="9"/>
        <v>0.30338641596316196</v>
      </c>
      <c r="BD28" s="3">
        <f t="shared" si="9"/>
        <v>0.30338641596316196</v>
      </c>
      <c r="BE28" s="3">
        <f t="shared" si="9"/>
        <v>0.30338641596316196</v>
      </c>
      <c r="BF28" s="3">
        <f t="shared" si="9"/>
        <v>0.30338641596316196</v>
      </c>
      <c r="BG28" s="3">
        <f t="shared" si="9"/>
        <v>0.30338641596316196</v>
      </c>
      <c r="BH28" s="3">
        <f t="shared" si="9"/>
        <v>0.30338641596316196</v>
      </c>
      <c r="BI28" s="3">
        <f t="shared" si="9"/>
        <v>0.30338641596316196</v>
      </c>
      <c r="BJ28" s="3">
        <f t="shared" si="9"/>
        <v>0.30338641596316196</v>
      </c>
      <c r="BK28" s="3">
        <f t="shared" si="9"/>
        <v>0.30338641596316196</v>
      </c>
    </row>
    <row r="29" spans="1:63" x14ac:dyDescent="0.25">
      <c r="A29" s="2" t="s">
        <v>4</v>
      </c>
      <c r="B29" t="s">
        <v>3</v>
      </c>
      <c r="C29" s="3">
        <f t="shared" si="8"/>
        <v>0.3841317772854968</v>
      </c>
      <c r="D29" s="3">
        <f t="shared" si="8"/>
        <v>0.3841317772854968</v>
      </c>
      <c r="E29" s="3">
        <f t="shared" si="8"/>
        <v>0.3841317772854968</v>
      </c>
      <c r="F29" s="3">
        <f t="shared" si="8"/>
        <v>0.3841317772854968</v>
      </c>
      <c r="G29" s="3">
        <f t="shared" si="8"/>
        <v>0.3841317772854968</v>
      </c>
      <c r="H29" s="3">
        <f t="shared" si="8"/>
        <v>0.3841317772854968</v>
      </c>
      <c r="I29" s="3">
        <f t="shared" si="8"/>
        <v>0.3841317772854968</v>
      </c>
      <c r="J29" s="3">
        <f t="shared" si="8"/>
        <v>0.3841317772854968</v>
      </c>
      <c r="K29" s="3">
        <f t="shared" si="8"/>
        <v>0.3841317772854968</v>
      </c>
      <c r="L29" s="3">
        <f t="shared" si="8"/>
        <v>0.3841317772854968</v>
      </c>
      <c r="M29" s="3">
        <f t="shared" si="8"/>
        <v>0.3841317772854968</v>
      </c>
      <c r="N29" s="3">
        <f t="shared" si="8"/>
        <v>0.3841317772854968</v>
      </c>
      <c r="O29" s="3">
        <f t="shared" si="8"/>
        <v>0.3841317772854968</v>
      </c>
      <c r="P29" s="3">
        <f t="shared" si="8"/>
        <v>0.3841317772854968</v>
      </c>
      <c r="Q29" s="3">
        <f t="shared" si="8"/>
        <v>0.3841317772854968</v>
      </c>
      <c r="R29" s="3">
        <f t="shared" si="6"/>
        <v>0.3841317772854968</v>
      </c>
      <c r="S29" s="3">
        <f t="shared" si="6"/>
        <v>0.3841317772854968</v>
      </c>
      <c r="T29" s="3">
        <f t="shared" si="6"/>
        <v>0.3841317772854968</v>
      </c>
      <c r="U29" s="3">
        <f t="shared" si="6"/>
        <v>0.3841317772854968</v>
      </c>
      <c r="V29" s="3">
        <f t="shared" si="6"/>
        <v>0.3841317772854968</v>
      </c>
      <c r="W29" s="3">
        <f t="shared" si="6"/>
        <v>0.3841317772854968</v>
      </c>
      <c r="X29" s="3">
        <f t="shared" si="6"/>
        <v>0.3841317772854968</v>
      </c>
      <c r="Y29" s="3">
        <f t="shared" si="6"/>
        <v>0.3841317772854968</v>
      </c>
      <c r="Z29" s="3">
        <f t="shared" si="6"/>
        <v>0.3841317772854968</v>
      </c>
      <c r="AA29" s="3">
        <f t="shared" si="6"/>
        <v>0.3841317772854968</v>
      </c>
      <c r="AB29" s="9">
        <f>VLOOKUP($A29,Table2[[#All],[Country ]:[Checksumtotal non-res % ]],MATCH("share of priv-offices",'_non-residential floorarea calc'!$A$3:$T$3,0),FALSE)</f>
        <v>0.3841317772854968</v>
      </c>
      <c r="AC29" s="3">
        <f t="shared" si="3"/>
        <v>0.3841317772854968</v>
      </c>
      <c r="AD29" s="3">
        <f t="shared" si="9"/>
        <v>0.3841317772854968</v>
      </c>
      <c r="AE29" s="3">
        <f t="shared" si="9"/>
        <v>0.3841317772854968</v>
      </c>
      <c r="AF29" s="3">
        <f t="shared" si="9"/>
        <v>0.3841317772854968</v>
      </c>
      <c r="AG29" s="3">
        <f t="shared" si="9"/>
        <v>0.3841317772854968</v>
      </c>
      <c r="AH29" s="3">
        <f t="shared" si="9"/>
        <v>0.3841317772854968</v>
      </c>
      <c r="AI29" s="3">
        <f t="shared" si="9"/>
        <v>0.3841317772854968</v>
      </c>
      <c r="AJ29" s="3">
        <f t="shared" si="9"/>
        <v>0.3841317772854968</v>
      </c>
      <c r="AK29" s="3">
        <f t="shared" si="9"/>
        <v>0.3841317772854968</v>
      </c>
      <c r="AL29" s="3">
        <f t="shared" si="9"/>
        <v>0.3841317772854968</v>
      </c>
      <c r="AM29" s="3">
        <f t="shared" si="9"/>
        <v>0.3841317772854968</v>
      </c>
      <c r="AN29" s="3">
        <f t="shared" si="9"/>
        <v>0.3841317772854968</v>
      </c>
      <c r="AO29" s="3">
        <f t="shared" si="9"/>
        <v>0.3841317772854968</v>
      </c>
      <c r="AP29" s="3">
        <f t="shared" si="9"/>
        <v>0.3841317772854968</v>
      </c>
      <c r="AQ29" s="3">
        <f t="shared" si="9"/>
        <v>0.3841317772854968</v>
      </c>
      <c r="AR29" s="3">
        <f t="shared" si="9"/>
        <v>0.3841317772854968</v>
      </c>
      <c r="AS29" s="3">
        <f t="shared" si="9"/>
        <v>0.3841317772854968</v>
      </c>
      <c r="AT29" s="3">
        <f t="shared" si="9"/>
        <v>0.3841317772854968</v>
      </c>
      <c r="AU29" s="3">
        <f t="shared" si="9"/>
        <v>0.3841317772854968</v>
      </c>
      <c r="AV29" s="3">
        <f t="shared" si="9"/>
        <v>0.3841317772854968</v>
      </c>
      <c r="AW29" s="3">
        <f t="shared" si="9"/>
        <v>0.3841317772854968</v>
      </c>
      <c r="AX29" s="3">
        <f t="shared" si="9"/>
        <v>0.3841317772854968</v>
      </c>
      <c r="AY29" s="3">
        <f t="shared" si="9"/>
        <v>0.3841317772854968</v>
      </c>
      <c r="AZ29" s="3">
        <f t="shared" si="9"/>
        <v>0.3841317772854968</v>
      </c>
      <c r="BA29" s="3">
        <f t="shared" si="9"/>
        <v>0.3841317772854968</v>
      </c>
      <c r="BB29" s="3">
        <f t="shared" si="9"/>
        <v>0.3841317772854968</v>
      </c>
      <c r="BC29" s="3">
        <f t="shared" si="9"/>
        <v>0.3841317772854968</v>
      </c>
      <c r="BD29" s="3">
        <f t="shared" si="9"/>
        <v>0.3841317772854968</v>
      </c>
      <c r="BE29" s="3">
        <f t="shared" si="9"/>
        <v>0.3841317772854968</v>
      </c>
      <c r="BF29" s="3">
        <f t="shared" si="9"/>
        <v>0.3841317772854968</v>
      </c>
      <c r="BG29" s="3">
        <f t="shared" si="9"/>
        <v>0.3841317772854968</v>
      </c>
      <c r="BH29" s="3">
        <f t="shared" si="9"/>
        <v>0.3841317772854968</v>
      </c>
      <c r="BI29" s="3">
        <f t="shared" si="9"/>
        <v>0.3841317772854968</v>
      </c>
      <c r="BJ29" s="3">
        <f t="shared" si="9"/>
        <v>0.3841317772854968</v>
      </c>
      <c r="BK29" s="3">
        <f t="shared" si="9"/>
        <v>0.3841317772854968</v>
      </c>
    </row>
    <row r="30" spans="1:63" x14ac:dyDescent="0.25">
      <c r="A30" s="2" t="s">
        <v>31</v>
      </c>
      <c r="B30" t="s">
        <v>3</v>
      </c>
      <c r="C30" s="3">
        <f t="shared" si="8"/>
        <v>0.3841317772854968</v>
      </c>
      <c r="D30" s="3">
        <f t="shared" si="8"/>
        <v>0.3841317772854968</v>
      </c>
      <c r="E30" s="3">
        <f t="shared" si="8"/>
        <v>0.3841317772854968</v>
      </c>
      <c r="F30" s="3">
        <f t="shared" si="8"/>
        <v>0.3841317772854968</v>
      </c>
      <c r="G30" s="3">
        <f t="shared" si="8"/>
        <v>0.3841317772854968</v>
      </c>
      <c r="H30" s="3">
        <f t="shared" si="8"/>
        <v>0.3841317772854968</v>
      </c>
      <c r="I30" s="3">
        <f t="shared" si="8"/>
        <v>0.3841317772854968</v>
      </c>
      <c r="J30" s="3">
        <f t="shared" si="8"/>
        <v>0.3841317772854968</v>
      </c>
      <c r="K30" s="3">
        <f t="shared" si="8"/>
        <v>0.3841317772854968</v>
      </c>
      <c r="L30" s="3">
        <f t="shared" si="8"/>
        <v>0.3841317772854968</v>
      </c>
      <c r="M30" s="3">
        <f t="shared" si="8"/>
        <v>0.3841317772854968</v>
      </c>
      <c r="N30" s="3">
        <f t="shared" si="8"/>
        <v>0.3841317772854968</v>
      </c>
      <c r="O30" s="3">
        <f t="shared" si="8"/>
        <v>0.3841317772854968</v>
      </c>
      <c r="P30" s="3">
        <f t="shared" si="8"/>
        <v>0.3841317772854968</v>
      </c>
      <c r="Q30" s="3">
        <f t="shared" si="8"/>
        <v>0.3841317772854968</v>
      </c>
      <c r="R30" s="3">
        <f t="shared" si="6"/>
        <v>0.3841317772854968</v>
      </c>
      <c r="S30" s="3">
        <f t="shared" si="6"/>
        <v>0.3841317772854968</v>
      </c>
      <c r="T30" s="3">
        <f t="shared" si="6"/>
        <v>0.3841317772854968</v>
      </c>
      <c r="U30" s="3">
        <f t="shared" si="6"/>
        <v>0.3841317772854968</v>
      </c>
      <c r="V30" s="3">
        <f t="shared" si="6"/>
        <v>0.3841317772854968</v>
      </c>
      <c r="W30" s="3">
        <f t="shared" si="6"/>
        <v>0.3841317772854968</v>
      </c>
      <c r="X30" s="3">
        <f t="shared" si="6"/>
        <v>0.3841317772854968</v>
      </c>
      <c r="Y30" s="3">
        <f t="shared" si="6"/>
        <v>0.3841317772854968</v>
      </c>
      <c r="Z30" s="3">
        <f t="shared" si="6"/>
        <v>0.3841317772854968</v>
      </c>
      <c r="AA30" s="3">
        <f t="shared" si="6"/>
        <v>0.3841317772854968</v>
      </c>
      <c r="AB30" s="9">
        <f>VLOOKUP($A30,Table2[[#All],[Country ]:[Checksumtotal non-res % ]],MATCH("share of priv-offices",'_non-residential floorarea calc'!$A$3:$T$3,0),FALSE)</f>
        <v>0.3841317772854968</v>
      </c>
      <c r="AC30" s="3">
        <f t="shared" si="3"/>
        <v>0.3841317772854968</v>
      </c>
      <c r="AD30" s="3">
        <f t="shared" si="9"/>
        <v>0.3841317772854968</v>
      </c>
      <c r="AE30" s="3">
        <f t="shared" si="9"/>
        <v>0.3841317772854968</v>
      </c>
      <c r="AF30" s="3">
        <f t="shared" si="9"/>
        <v>0.3841317772854968</v>
      </c>
      <c r="AG30" s="3">
        <f t="shared" si="9"/>
        <v>0.3841317772854968</v>
      </c>
      <c r="AH30" s="3">
        <f t="shared" si="9"/>
        <v>0.3841317772854968</v>
      </c>
      <c r="AI30" s="3">
        <f t="shared" si="9"/>
        <v>0.3841317772854968</v>
      </c>
      <c r="AJ30" s="3">
        <f t="shared" si="9"/>
        <v>0.3841317772854968</v>
      </c>
      <c r="AK30" s="3">
        <f t="shared" si="9"/>
        <v>0.3841317772854968</v>
      </c>
      <c r="AL30" s="3">
        <f t="shared" si="9"/>
        <v>0.3841317772854968</v>
      </c>
      <c r="AM30" s="3">
        <f t="shared" si="9"/>
        <v>0.3841317772854968</v>
      </c>
      <c r="AN30" s="3">
        <f t="shared" si="9"/>
        <v>0.3841317772854968</v>
      </c>
      <c r="AO30" s="3">
        <f t="shared" si="9"/>
        <v>0.3841317772854968</v>
      </c>
      <c r="AP30" s="3">
        <f t="shared" si="9"/>
        <v>0.3841317772854968</v>
      </c>
      <c r="AQ30" s="3">
        <f t="shared" si="9"/>
        <v>0.3841317772854968</v>
      </c>
      <c r="AR30" s="3">
        <f t="shared" si="9"/>
        <v>0.3841317772854968</v>
      </c>
      <c r="AS30" s="3">
        <f t="shared" si="9"/>
        <v>0.3841317772854968</v>
      </c>
      <c r="AT30" s="3">
        <f t="shared" si="9"/>
        <v>0.3841317772854968</v>
      </c>
      <c r="AU30" s="3">
        <f t="shared" si="9"/>
        <v>0.3841317772854968</v>
      </c>
      <c r="AV30" s="3">
        <f t="shared" si="9"/>
        <v>0.3841317772854968</v>
      </c>
      <c r="AW30" s="3">
        <f t="shared" si="9"/>
        <v>0.3841317772854968</v>
      </c>
      <c r="AX30" s="3">
        <f t="shared" si="9"/>
        <v>0.3841317772854968</v>
      </c>
      <c r="AY30" s="3">
        <f t="shared" si="9"/>
        <v>0.3841317772854968</v>
      </c>
      <c r="AZ30" s="3">
        <f t="shared" si="9"/>
        <v>0.3841317772854968</v>
      </c>
      <c r="BA30" s="3">
        <f t="shared" si="9"/>
        <v>0.3841317772854968</v>
      </c>
      <c r="BB30" s="3">
        <f t="shared" si="9"/>
        <v>0.3841317772854968</v>
      </c>
      <c r="BC30" s="3">
        <f t="shared" si="9"/>
        <v>0.3841317772854968</v>
      </c>
      <c r="BD30" s="3">
        <f t="shared" si="9"/>
        <v>0.3841317772854968</v>
      </c>
      <c r="BE30" s="3">
        <f t="shared" si="9"/>
        <v>0.3841317772854968</v>
      </c>
      <c r="BF30" s="3">
        <f t="shared" si="9"/>
        <v>0.3841317772854968</v>
      </c>
      <c r="BG30" s="3">
        <f t="shared" si="9"/>
        <v>0.3841317772854968</v>
      </c>
      <c r="BH30" s="3">
        <f t="shared" si="9"/>
        <v>0.3841317772854968</v>
      </c>
      <c r="BI30" s="3">
        <f t="shared" si="9"/>
        <v>0.3841317772854968</v>
      </c>
      <c r="BJ30" s="3">
        <f t="shared" si="9"/>
        <v>0.3841317772854968</v>
      </c>
      <c r="BK30" s="3">
        <f t="shared" si="9"/>
        <v>0.3841317772854968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C96AE-8658-4E30-AD31-A3737DF44C7E}">
  <dimension ref="A1:T33"/>
  <sheetViews>
    <sheetView showGridLines="0" workbookViewId="0">
      <selection activeCell="M5" sqref="M5"/>
    </sheetView>
  </sheetViews>
  <sheetFormatPr defaultColWidth="10" defaultRowHeight="15" x14ac:dyDescent="0.25"/>
  <cols>
    <col min="10" max="10" width="14" customWidth="1"/>
  </cols>
  <sheetData>
    <row r="1" spans="1:20" x14ac:dyDescent="0.25">
      <c r="E1" t="str">
        <f t="shared" ref="E1:K1" si="0">"share of "&amp;E2</f>
        <v>share of private offices</v>
      </c>
      <c r="F1" t="str">
        <f t="shared" si="0"/>
        <v>share of wholesale and retail trade</v>
      </c>
      <c r="G1" t="str">
        <f t="shared" si="0"/>
        <v>share of hotels and restaurants</v>
      </c>
      <c r="H1" t="str">
        <f t="shared" si="0"/>
        <v>share of health care</v>
      </c>
      <c r="I1" t="str">
        <f t="shared" si="0"/>
        <v>share of offices</v>
      </c>
      <c r="J1" t="str">
        <f t="shared" si="0"/>
        <v>share of educational buildings</v>
      </c>
      <c r="K1" t="str">
        <f t="shared" si="0"/>
        <v>share of other buildings</v>
      </c>
    </row>
    <row r="2" spans="1:20" x14ac:dyDescent="0.25">
      <c r="D2" t="str">
        <f t="shared" ref="D2:K2" si="1">MID(D4,21,50)</f>
        <v>non residential buildings</v>
      </c>
      <c r="E2" t="str">
        <f t="shared" si="1"/>
        <v>private offices</v>
      </c>
      <c r="F2" t="str">
        <f t="shared" si="1"/>
        <v>wholesale and retail trade</v>
      </c>
      <c r="G2" t="str">
        <f t="shared" si="1"/>
        <v>hotels and restaurants</v>
      </c>
      <c r="H2" t="str">
        <f t="shared" si="1"/>
        <v>health care</v>
      </c>
      <c r="I2" t="str">
        <f t="shared" si="1"/>
        <v>offices</v>
      </c>
      <c r="J2" t="str">
        <f t="shared" si="1"/>
        <v>educational buildings</v>
      </c>
      <c r="K2" t="str">
        <f t="shared" si="1"/>
        <v>other buildings</v>
      </c>
    </row>
    <row r="3" spans="1:20" x14ac:dyDescent="0.25">
      <c r="E3" t="s">
        <v>146</v>
      </c>
      <c r="F3" t="s">
        <v>147</v>
      </c>
      <c r="G3" t="s">
        <v>153</v>
      </c>
      <c r="H3" t="s">
        <v>148</v>
      </c>
      <c r="I3" t="s">
        <v>149</v>
      </c>
      <c r="J3" t="s">
        <v>152</v>
      </c>
      <c r="K3" t="s">
        <v>68</v>
      </c>
      <c r="M3" t="str">
        <f t="shared" ref="M3:S3" si="2">"share of "&amp;E3</f>
        <v>share of priv-offices</v>
      </c>
      <c r="N3" t="str">
        <f t="shared" si="2"/>
        <v>share of retail-trade</v>
      </c>
      <c r="O3" t="str">
        <f t="shared" si="2"/>
        <v>share of hotels</v>
      </c>
      <c r="P3" t="str">
        <f t="shared" si="2"/>
        <v>share of health-care</v>
      </c>
      <c r="Q3" t="str">
        <f t="shared" si="2"/>
        <v>share of offices</v>
      </c>
      <c r="R3" t="str">
        <f t="shared" si="2"/>
        <v>share of education</v>
      </c>
      <c r="S3" t="str">
        <f t="shared" si="2"/>
        <v>share of other</v>
      </c>
    </row>
    <row r="4" spans="1:20" ht="105" x14ac:dyDescent="0.25">
      <c r="A4" s="4" t="s">
        <v>145</v>
      </c>
      <c r="B4" s="4" t="s">
        <v>144</v>
      </c>
      <c r="C4" s="4" t="s">
        <v>39</v>
      </c>
      <c r="D4" s="5" t="s">
        <v>32</v>
      </c>
      <c r="E4" s="5" t="s">
        <v>33</v>
      </c>
      <c r="F4" s="5" t="s">
        <v>34</v>
      </c>
      <c r="G4" s="5" t="s">
        <v>35</v>
      </c>
      <c r="H4" s="5" t="s">
        <v>36</v>
      </c>
      <c r="I4" s="5" t="s">
        <v>37</v>
      </c>
      <c r="J4" s="5" t="s">
        <v>38</v>
      </c>
      <c r="K4" s="5" t="s">
        <v>71</v>
      </c>
      <c r="L4" s="5" t="s">
        <v>79</v>
      </c>
      <c r="M4" s="5" t="s">
        <v>72</v>
      </c>
      <c r="N4" s="5" t="s">
        <v>73</v>
      </c>
      <c r="O4" s="5" t="s">
        <v>74</v>
      </c>
      <c r="P4" s="5" t="s">
        <v>75</v>
      </c>
      <c r="Q4" s="5" t="s">
        <v>76</v>
      </c>
      <c r="R4" s="5" t="s">
        <v>77</v>
      </c>
      <c r="S4" s="5" t="s">
        <v>78</v>
      </c>
      <c r="T4" s="5" t="s">
        <v>80</v>
      </c>
    </row>
    <row r="5" spans="1:20" x14ac:dyDescent="0.25">
      <c r="A5" t="s">
        <v>40</v>
      </c>
      <c r="B5" t="str">
        <f>VLOOKUP(Table2[[#This Row],[Country code]],'_ctry-key'!$B$3:$E$33,3,FALSE)</f>
        <v>Austria</v>
      </c>
      <c r="C5">
        <v>2015</v>
      </c>
      <c r="D5" s="6">
        <v>230.65</v>
      </c>
      <c r="E5" s="6">
        <v>34.08</v>
      </c>
      <c r="F5" s="6">
        <v>32.770000000000003</v>
      </c>
      <c r="G5" s="6">
        <v>28.95</v>
      </c>
      <c r="H5" s="6">
        <v>7.04</v>
      </c>
      <c r="I5" s="6">
        <v>46.04</v>
      </c>
      <c r="J5" s="6">
        <v>40.68</v>
      </c>
      <c r="K5" s="6">
        <f t="shared" ref="K5:K33" si="3">IF(D5-SUM(F5:J5)&gt;0.2,D5-SUM(F5:J5),0)</f>
        <v>75.169999999999987</v>
      </c>
      <c r="L5" s="6">
        <f>SUM(Table2[[#This Row],[Total floor area of wholesale and retail trade]:[Total floor area of other buildings]])</f>
        <v>230.65</v>
      </c>
      <c r="M5" s="7">
        <f>E5/Table2[[#This Row],[Checksumtotal non-res - sum of b type]]</f>
        <v>0.14775634077606761</v>
      </c>
      <c r="N5" s="7">
        <f>F5/Table2[[#This Row],[Checksumtotal non-res - sum of b type]]</f>
        <v>0.14207673964881856</v>
      </c>
      <c r="O5" s="7">
        <f>G5/Table2[[#This Row],[Checksumtotal non-res - sum of b type]]</f>
        <v>0.12551484933882506</v>
      </c>
      <c r="P5" s="7">
        <f>H5/Table2[[#This Row],[Checksumtotal non-res - sum of b type]]</f>
        <v>3.0522436592239324E-2</v>
      </c>
      <c r="Q5" s="7">
        <f>I5/Table2[[#This Row],[Checksumtotal non-res - sum of b type]]</f>
        <v>0.19960979839583784</v>
      </c>
      <c r="R5" s="7">
        <f>J5/Table2[[#This Row],[Checksumtotal non-res - sum of b type]]</f>
        <v>0.17637112508129199</v>
      </c>
      <c r="S5" s="7">
        <f>K5/Table2[[#This Row],[Checksumtotal non-res - sum of b type]]</f>
        <v>0.32590505094298716</v>
      </c>
      <c r="T5" s="7">
        <f>SUM(Table2[[#This Row],[share of wholesale and retail trade]:[share of other buildings]])</f>
        <v>0.99999999999999989</v>
      </c>
    </row>
    <row r="6" spans="1:20" x14ac:dyDescent="0.25">
      <c r="A6" t="s">
        <v>41</v>
      </c>
      <c r="B6" t="str">
        <f>VLOOKUP(Table2[[#This Row],[Country code]],'_ctry-key'!$B$3:$E$33,3,FALSE)</f>
        <v>Belgium</v>
      </c>
      <c r="C6">
        <v>2015</v>
      </c>
      <c r="D6" s="6">
        <v>185.36</v>
      </c>
      <c r="E6" s="6">
        <v>48.67</v>
      </c>
      <c r="F6" s="6">
        <v>42.52</v>
      </c>
      <c r="G6" s="6">
        <v>26.78</v>
      </c>
      <c r="H6" s="6">
        <v>10.82</v>
      </c>
      <c r="I6" s="6">
        <v>71.98</v>
      </c>
      <c r="J6" s="6">
        <v>33.26</v>
      </c>
      <c r="K6" s="6">
        <f t="shared" si="3"/>
        <v>0</v>
      </c>
      <c r="L6" s="6">
        <f>SUM(Table2[[#This Row],[Total floor area of wholesale and retail trade]:[Total floor area of other buildings]])</f>
        <v>185.36</v>
      </c>
      <c r="M6" s="7">
        <f>E6/Table2[[#This Row],[Checksumtotal non-res - sum of b type]]</f>
        <v>0.26257013379369876</v>
      </c>
      <c r="N6" s="7">
        <f>F6/Table2[[#This Row],[Checksumtotal non-res - sum of b type]]</f>
        <v>0.22939145446698317</v>
      </c>
      <c r="O6" s="7">
        <f>G6/Table2[[#This Row],[Checksumtotal non-res - sum of b type]]</f>
        <v>0.14447561501942166</v>
      </c>
      <c r="P6" s="7">
        <f>H6/Table2[[#This Row],[Checksumtotal non-res - sum of b type]]</f>
        <v>5.8372895986189034E-2</v>
      </c>
      <c r="Q6" s="7">
        <f>I6/Table2[[#This Row],[Checksumtotal non-res - sum of b type]]</f>
        <v>0.38832542080276217</v>
      </c>
      <c r="R6" s="7">
        <f>J6/Table2[[#This Row],[Checksumtotal non-res - sum of b type]]</f>
        <v>0.17943461372464392</v>
      </c>
      <c r="S6" s="7">
        <f>K6/Table2[[#This Row],[Checksumtotal non-res - sum of b type]]</f>
        <v>0</v>
      </c>
      <c r="T6" s="7">
        <f>SUM(Table2[[#This Row],[share of wholesale and retail trade]:[share of other buildings]])</f>
        <v>1</v>
      </c>
    </row>
    <row r="7" spans="1:20" x14ac:dyDescent="0.25">
      <c r="A7" t="s">
        <v>42</v>
      </c>
      <c r="B7" t="str">
        <f>VLOOKUP(Table2[[#This Row],[Country code]],'_ctry-key'!$B$3:$E$33,3,FALSE)</f>
        <v>Bulgaria</v>
      </c>
      <c r="C7">
        <v>2015</v>
      </c>
      <c r="D7" s="6">
        <v>88.69</v>
      </c>
      <c r="E7" s="6">
        <v>13.13</v>
      </c>
      <c r="F7" s="6">
        <v>26.92</v>
      </c>
      <c r="G7" s="6">
        <v>19.28</v>
      </c>
      <c r="H7" s="6">
        <v>2.48</v>
      </c>
      <c r="I7" s="6">
        <v>25.69</v>
      </c>
      <c r="J7" s="6">
        <v>14.32</v>
      </c>
      <c r="K7" s="6">
        <f t="shared" si="3"/>
        <v>0</v>
      </c>
      <c r="L7" s="6">
        <f>SUM(Table2[[#This Row],[Total floor area of wholesale and retail trade]:[Total floor area of other buildings]])</f>
        <v>88.69</v>
      </c>
      <c r="M7" s="7">
        <f>E7/Table2[[#This Row],[Checksumtotal non-res - sum of b type]]</f>
        <v>0.14804374788589469</v>
      </c>
      <c r="N7" s="7">
        <f>F7/Table2[[#This Row],[Checksumtotal non-res - sum of b type]]</f>
        <v>0.30352914646521595</v>
      </c>
      <c r="O7" s="7">
        <f>G7/Table2[[#This Row],[Checksumtotal non-res - sum of b type]]</f>
        <v>0.21738640207464202</v>
      </c>
      <c r="P7" s="7">
        <f>H7/Table2[[#This Row],[Checksumtotal non-res - sum of b type]]</f>
        <v>2.79625662419664E-2</v>
      </c>
      <c r="Q7" s="7">
        <f>I7/Table2[[#This Row],[Checksumtotal non-res - sum of b type]]</f>
        <v>0.28966061562746648</v>
      </c>
      <c r="R7" s="7">
        <f>J7/Table2[[#This Row],[Checksumtotal non-res - sum of b type]]</f>
        <v>0.16146126959070922</v>
      </c>
      <c r="S7" s="7">
        <f>K7/Table2[[#This Row],[Checksumtotal non-res - sum of b type]]</f>
        <v>0</v>
      </c>
      <c r="T7" s="7">
        <f>SUM(Table2[[#This Row],[share of wholesale and retail trade]:[share of other buildings]])</f>
        <v>1</v>
      </c>
    </row>
    <row r="8" spans="1:20" x14ac:dyDescent="0.25">
      <c r="A8" t="s">
        <v>43</v>
      </c>
      <c r="B8" t="str">
        <f>VLOOKUP(Table2[[#This Row],[Country code]],'_ctry-key'!$B$3:$E$33,3,FALSE)</f>
        <v>Croatia</v>
      </c>
      <c r="C8">
        <v>2015</v>
      </c>
      <c r="D8" s="6">
        <v>35.76</v>
      </c>
      <c r="E8" s="6">
        <v>1.91</v>
      </c>
      <c r="F8" s="6">
        <v>3.2</v>
      </c>
      <c r="G8" s="6">
        <v>15.79</v>
      </c>
      <c r="H8" s="6">
        <v>3.73</v>
      </c>
      <c r="I8" s="6">
        <v>8</v>
      </c>
      <c r="J8" s="6">
        <v>5.04</v>
      </c>
      <c r="K8" s="6">
        <f t="shared" si="3"/>
        <v>0</v>
      </c>
      <c r="L8" s="6">
        <f>SUM(Table2[[#This Row],[Total floor area of wholesale and retail trade]:[Total floor area of other buildings]])</f>
        <v>35.76</v>
      </c>
      <c r="M8" s="7">
        <f>E8/Table2[[#This Row],[Checksumtotal non-res - sum of b type]]</f>
        <v>5.3411633109619688E-2</v>
      </c>
      <c r="N8" s="7">
        <f>F8/Table2[[#This Row],[Checksumtotal non-res - sum of b type]]</f>
        <v>8.9485458612975396E-2</v>
      </c>
      <c r="O8" s="7">
        <f>G8/Table2[[#This Row],[Checksumtotal non-res - sum of b type]]</f>
        <v>0.44155480984340045</v>
      </c>
      <c r="P8" s="7">
        <f>H8/Table2[[#This Row],[Checksumtotal non-res - sum of b type]]</f>
        <v>0.10430648769574945</v>
      </c>
      <c r="Q8" s="7">
        <f>I8/Table2[[#This Row],[Checksumtotal non-res - sum of b type]]</f>
        <v>0.2237136465324385</v>
      </c>
      <c r="R8" s="7">
        <f>J8/Table2[[#This Row],[Checksumtotal non-res - sum of b type]]</f>
        <v>0.14093959731543626</v>
      </c>
      <c r="S8" s="7">
        <f>K8/Table2[[#This Row],[Checksumtotal non-res - sum of b type]]</f>
        <v>0</v>
      </c>
      <c r="T8" s="7">
        <f>SUM(Table2[[#This Row],[share of wholesale and retail trade]:[share of other buildings]])</f>
        <v>1</v>
      </c>
    </row>
    <row r="9" spans="1:20" x14ac:dyDescent="0.25">
      <c r="A9" t="s">
        <v>44</v>
      </c>
      <c r="B9" t="str">
        <f>VLOOKUP(Table2[[#This Row],[Country code]],'_ctry-key'!$B$3:$E$33,3,FALSE)</f>
        <v>Cyprus</v>
      </c>
      <c r="C9">
        <v>2015</v>
      </c>
      <c r="D9" s="6">
        <v>8.31</v>
      </c>
      <c r="E9" s="6">
        <v>1.64</v>
      </c>
      <c r="F9" s="6">
        <v>1.76</v>
      </c>
      <c r="G9" s="6">
        <v>3.05</v>
      </c>
      <c r="H9" s="6">
        <v>0.19</v>
      </c>
      <c r="I9" s="6">
        <v>2.19</v>
      </c>
      <c r="J9" s="6">
        <v>1.1100000000000001</v>
      </c>
      <c r="K9" s="6">
        <f t="shared" si="3"/>
        <v>0</v>
      </c>
      <c r="L9" s="6">
        <f>SUM(Table2[[#This Row],[Total floor area of wholesale and retail trade]:[Total floor area of other buildings]])</f>
        <v>8.2999999999999989</v>
      </c>
      <c r="M9" s="7">
        <f>E9/Table2[[#This Row],[Checksumtotal non-res - sum of b type]]</f>
        <v>0.19759036144578315</v>
      </c>
      <c r="N9" s="7">
        <f>F9/Table2[[#This Row],[Checksumtotal non-res - sum of b type]]</f>
        <v>0.21204819277108436</v>
      </c>
      <c r="O9" s="7">
        <f>G9/Table2[[#This Row],[Checksumtotal non-res - sum of b type]]</f>
        <v>0.36746987951807231</v>
      </c>
      <c r="P9" s="7">
        <f>H9/Table2[[#This Row],[Checksumtotal non-res - sum of b type]]</f>
        <v>2.2891566265060243E-2</v>
      </c>
      <c r="Q9" s="7">
        <f>I9/Table2[[#This Row],[Checksumtotal non-res - sum of b type]]</f>
        <v>0.26385542168674703</v>
      </c>
      <c r="R9" s="7">
        <f>J9/Table2[[#This Row],[Checksumtotal non-res - sum of b type]]</f>
        <v>0.13373493975903616</v>
      </c>
      <c r="S9" s="7">
        <f>K9/Table2[[#This Row],[Checksumtotal non-res - sum of b type]]</f>
        <v>0</v>
      </c>
      <c r="T9" s="7">
        <f>SUM(Table2[[#This Row],[share of wholesale and retail trade]:[share of other buildings]])</f>
        <v>1</v>
      </c>
    </row>
    <row r="10" spans="1:20" x14ac:dyDescent="0.25">
      <c r="A10" t="s">
        <v>45</v>
      </c>
      <c r="B10" t="str">
        <f>VLOOKUP(Table2[[#This Row],[Country code]],'_ctry-key'!$B$3:$E$33,3,FALSE)</f>
        <v>Czech Republic</v>
      </c>
      <c r="C10">
        <v>2015</v>
      </c>
      <c r="D10" s="6">
        <v>175.49</v>
      </c>
      <c r="E10" s="6">
        <v>39.14</v>
      </c>
      <c r="F10" s="6">
        <v>52.13</v>
      </c>
      <c r="G10" s="6">
        <v>36.83</v>
      </c>
      <c r="H10" s="6">
        <v>5.88</v>
      </c>
      <c r="I10" s="6">
        <v>54.7</v>
      </c>
      <c r="J10" s="6">
        <v>25.94</v>
      </c>
      <c r="K10" s="6">
        <f t="shared" si="3"/>
        <v>0</v>
      </c>
      <c r="L10" s="6">
        <f>SUM(Table2[[#This Row],[Total floor area of wholesale and retail trade]:[Total floor area of other buildings]])</f>
        <v>175.48000000000002</v>
      </c>
      <c r="M10" s="7">
        <f>E10/Table2[[#This Row],[Checksumtotal non-res - sum of b type]]</f>
        <v>0.22304536129473443</v>
      </c>
      <c r="N10" s="7">
        <f>F10/Table2[[#This Row],[Checksumtotal non-res - sum of b type]]</f>
        <v>0.29707089126966035</v>
      </c>
      <c r="O10" s="7">
        <f>G10/Table2[[#This Row],[Checksumtotal non-res - sum of b type]]</f>
        <v>0.20988146797355822</v>
      </c>
      <c r="P10" s="7">
        <f>H10/Table2[[#This Row],[Checksumtotal non-res - sum of b type]]</f>
        <v>3.3508092090266693E-2</v>
      </c>
      <c r="Q10" s="7">
        <f>I10/Table2[[#This Row],[Checksumtotal non-res - sum of b type]]</f>
        <v>0.31171643492135853</v>
      </c>
      <c r="R10" s="7">
        <f>J10/Table2[[#This Row],[Checksumtotal non-res - sum of b type]]</f>
        <v>0.14782311374515614</v>
      </c>
      <c r="S10" s="7">
        <f>K10/Table2[[#This Row],[Checksumtotal non-res - sum of b type]]</f>
        <v>0</v>
      </c>
      <c r="T10" s="7">
        <f>SUM(Table2[[#This Row],[share of wholesale and retail trade]:[share of other buildings]])</f>
        <v>0.99999999999999989</v>
      </c>
    </row>
    <row r="11" spans="1:20" x14ac:dyDescent="0.25">
      <c r="A11" t="s">
        <v>46</v>
      </c>
      <c r="B11" t="str">
        <f>VLOOKUP(Table2[[#This Row],[Country code]],'_ctry-key'!$B$3:$E$33,3,FALSE)</f>
        <v>Denmark</v>
      </c>
      <c r="C11">
        <v>2015</v>
      </c>
      <c r="D11" s="6">
        <v>115.31</v>
      </c>
      <c r="E11" s="6">
        <v>7.24</v>
      </c>
      <c r="F11" s="6">
        <v>28.13</v>
      </c>
      <c r="G11" s="6">
        <v>6.39</v>
      </c>
      <c r="H11" s="6">
        <v>4.1500000000000004</v>
      </c>
      <c r="I11" s="6">
        <v>44.31</v>
      </c>
      <c r="J11" s="6">
        <v>21.19</v>
      </c>
      <c r="K11" s="6">
        <f t="shared" si="3"/>
        <v>11.140000000000015</v>
      </c>
      <c r="L11" s="6">
        <f>SUM(Table2[[#This Row],[Total floor area of wholesale and retail trade]:[Total floor area of other buildings]])</f>
        <v>115.31</v>
      </c>
      <c r="M11" s="7">
        <f>E11/Table2[[#This Row],[Checksumtotal non-res - sum of b type]]</f>
        <v>6.2787269100685106E-2</v>
      </c>
      <c r="N11" s="7">
        <f>F11/Table2[[#This Row],[Checksumtotal non-res - sum of b type]]</f>
        <v>0.24395108837047957</v>
      </c>
      <c r="O11" s="7">
        <f>G11/Table2[[#This Row],[Checksumtotal non-res - sum of b type]]</f>
        <v>5.5415835573670968E-2</v>
      </c>
      <c r="P11" s="7">
        <f>H11/Table2[[#This Row],[Checksumtotal non-res - sum of b type]]</f>
        <v>3.5989940161304315E-2</v>
      </c>
      <c r="Q11" s="7">
        <f>I11/Table2[[#This Row],[Checksumtotal non-res - sum of b type]]</f>
        <v>0.38426849362587806</v>
      </c>
      <c r="R11" s="7">
        <f>J11/Table2[[#This Row],[Checksumtotal non-res - sum of b type]]</f>
        <v>0.18376550169109357</v>
      </c>
      <c r="S11" s="7">
        <f>K11/Table2[[#This Row],[Checksumtotal non-res - sum of b type]]</f>
        <v>9.6609140577573624E-2</v>
      </c>
      <c r="T11" s="7">
        <f>SUM(Table2[[#This Row],[share of wholesale and retail trade]:[share of other buildings]])</f>
        <v>1</v>
      </c>
    </row>
    <row r="12" spans="1:20" x14ac:dyDescent="0.25">
      <c r="A12" t="s">
        <v>47</v>
      </c>
      <c r="B12" t="str">
        <f>VLOOKUP(Table2[[#This Row],[Country code]],'_ctry-key'!$B$3:$E$33,3,FALSE)</f>
        <v>Estonia</v>
      </c>
      <c r="C12">
        <v>2015</v>
      </c>
      <c r="D12" s="6">
        <v>12.5</v>
      </c>
      <c r="E12" s="6">
        <v>1.27</v>
      </c>
      <c r="F12" s="6">
        <v>1.94</v>
      </c>
      <c r="G12" s="6">
        <v>3.29</v>
      </c>
      <c r="H12" s="6">
        <v>2.36</v>
      </c>
      <c r="I12" s="6">
        <v>2.77</v>
      </c>
      <c r="J12" s="6">
        <v>2.14</v>
      </c>
      <c r="K12" s="6">
        <f t="shared" si="3"/>
        <v>0</v>
      </c>
      <c r="L12" s="6">
        <f>SUM(Table2[[#This Row],[Total floor area of wholesale and retail trade]:[Total floor area of other buildings]])</f>
        <v>12.5</v>
      </c>
      <c r="M12" s="7">
        <f>E12/Table2[[#This Row],[Checksumtotal non-res - sum of b type]]</f>
        <v>0.1016</v>
      </c>
      <c r="N12" s="7">
        <f>F12/Table2[[#This Row],[Checksumtotal non-res - sum of b type]]</f>
        <v>0.1552</v>
      </c>
      <c r="O12" s="7">
        <f>G12/Table2[[#This Row],[Checksumtotal non-res - sum of b type]]</f>
        <v>0.26319999999999999</v>
      </c>
      <c r="P12" s="7">
        <f>H12/Table2[[#This Row],[Checksumtotal non-res - sum of b type]]</f>
        <v>0.1888</v>
      </c>
      <c r="Q12" s="7">
        <f>I12/Table2[[#This Row],[Checksumtotal non-res - sum of b type]]</f>
        <v>0.22159999999999999</v>
      </c>
      <c r="R12" s="7">
        <f>J12/Table2[[#This Row],[Checksumtotal non-res - sum of b type]]</f>
        <v>0.17120000000000002</v>
      </c>
      <c r="S12" s="7">
        <f>K12/Table2[[#This Row],[Checksumtotal non-res - sum of b type]]</f>
        <v>0</v>
      </c>
      <c r="T12" s="7">
        <f>SUM(Table2[[#This Row],[share of wholesale and retail trade]:[share of other buildings]])</f>
        <v>1</v>
      </c>
    </row>
    <row r="13" spans="1:20" x14ac:dyDescent="0.25">
      <c r="A13" t="s">
        <v>48</v>
      </c>
      <c r="B13" t="str">
        <f>VLOOKUP(Table2[[#This Row],[Country code]],'_ctry-key'!$B$3:$E$33,3,FALSE)</f>
        <v>France</v>
      </c>
      <c r="C13">
        <v>2015</v>
      </c>
      <c r="D13" s="6">
        <v>947.9</v>
      </c>
      <c r="E13" s="6">
        <v>167.32</v>
      </c>
      <c r="F13" s="6">
        <v>207.76</v>
      </c>
      <c r="G13" s="6">
        <v>65.44</v>
      </c>
      <c r="H13" s="6">
        <v>180.43</v>
      </c>
      <c r="I13" s="6">
        <v>214.1</v>
      </c>
      <c r="J13" s="6">
        <v>184.72</v>
      </c>
      <c r="K13" s="6">
        <f t="shared" si="3"/>
        <v>95.449999999999932</v>
      </c>
      <c r="L13" s="6">
        <f>SUM(Table2[[#This Row],[Total floor area of wholesale and retail trade]:[Total floor area of other buildings]])</f>
        <v>947.9</v>
      </c>
      <c r="M13" s="7">
        <f>E13/Table2[[#This Row],[Checksumtotal non-res - sum of b type]]</f>
        <v>0.17651651018039877</v>
      </c>
      <c r="N13" s="7">
        <f>F13/Table2[[#This Row],[Checksumtotal non-res - sum of b type]]</f>
        <v>0.21917923831627809</v>
      </c>
      <c r="O13" s="7">
        <f>G13/Table2[[#This Row],[Checksumtotal non-res - sum of b type]]</f>
        <v>6.9036818229771077E-2</v>
      </c>
      <c r="P13" s="7">
        <f>H13/Table2[[#This Row],[Checksumtotal non-res - sum of b type]]</f>
        <v>0.19034708302563563</v>
      </c>
      <c r="Q13" s="7">
        <f>I13/Table2[[#This Row],[Checksumtotal non-res - sum of b type]]</f>
        <v>0.22586770756408903</v>
      </c>
      <c r="R13" s="7">
        <f>J13/Table2[[#This Row],[Checksumtotal non-res - sum of b type]]</f>
        <v>0.19487287688574745</v>
      </c>
      <c r="S13" s="7">
        <f>K13/Table2[[#This Row],[Checksumtotal non-res - sum of b type]]</f>
        <v>0.10069627597847867</v>
      </c>
      <c r="T13" s="7">
        <f>SUM(Table2[[#This Row],[share of wholesale and retail trade]:[share of other buildings]])</f>
        <v>1</v>
      </c>
    </row>
    <row r="14" spans="1:20" x14ac:dyDescent="0.25">
      <c r="A14" t="s">
        <v>49</v>
      </c>
      <c r="B14" t="str">
        <f>VLOOKUP(Table2[[#This Row],[Country code]],'_ctry-key'!$B$3:$E$33,3,FALSE)</f>
        <v>Greece</v>
      </c>
      <c r="C14">
        <v>2015</v>
      </c>
      <c r="D14" s="6">
        <v>73.52</v>
      </c>
      <c r="E14" s="6">
        <v>10.63</v>
      </c>
      <c r="F14" s="6">
        <v>21.13</v>
      </c>
      <c r="G14" s="6">
        <v>21.48</v>
      </c>
      <c r="H14" s="6">
        <v>2.6</v>
      </c>
      <c r="I14" s="6">
        <v>16.39</v>
      </c>
      <c r="J14" s="6">
        <v>11.91</v>
      </c>
      <c r="K14" s="6">
        <f t="shared" si="3"/>
        <v>0</v>
      </c>
      <c r="L14" s="6">
        <f>SUM(Table2[[#This Row],[Total floor area of wholesale and retail trade]:[Total floor area of other buildings]])</f>
        <v>73.510000000000005</v>
      </c>
      <c r="M14" s="7">
        <f>E14/Table2[[#This Row],[Checksumtotal non-res - sum of b type]]</f>
        <v>0.14460617603047204</v>
      </c>
      <c r="N14" s="7">
        <f>F14/Table2[[#This Row],[Checksumtotal non-res - sum of b type]]</f>
        <v>0.28744388518568897</v>
      </c>
      <c r="O14" s="7">
        <f>G14/Table2[[#This Row],[Checksumtotal non-res - sum of b type]]</f>
        <v>0.29220514215752957</v>
      </c>
      <c r="P14" s="7">
        <f>H14/Table2[[#This Row],[Checksumtotal non-res - sum of b type]]</f>
        <v>3.5369337505101343E-2</v>
      </c>
      <c r="Q14" s="7">
        <f>I14/Table2[[#This Row],[Checksumtotal non-res - sum of b type]]</f>
        <v>0.22296286219561964</v>
      </c>
      <c r="R14" s="7">
        <f>J14/Table2[[#This Row],[Checksumtotal non-res - sum of b type]]</f>
        <v>0.1620187729560604</v>
      </c>
      <c r="S14" s="7">
        <f>K14/Table2[[#This Row],[Checksumtotal non-res - sum of b type]]</f>
        <v>0</v>
      </c>
      <c r="T14" s="7">
        <f>SUM(Table2[[#This Row],[share of wholesale and retail trade]:[share of other buildings]])</f>
        <v>0.99999999999999989</v>
      </c>
    </row>
    <row r="15" spans="1:20" x14ac:dyDescent="0.25">
      <c r="A15" t="s">
        <v>50</v>
      </c>
      <c r="B15" t="str">
        <f>VLOOKUP(Table2[[#This Row],[Country code]],'_ctry-key'!$B$3:$E$33,3,FALSE)</f>
        <v>Finland</v>
      </c>
      <c r="C15">
        <v>2015</v>
      </c>
      <c r="D15" s="6">
        <v>121.6</v>
      </c>
      <c r="E15" s="6">
        <v>3.95</v>
      </c>
      <c r="F15" s="6">
        <v>28.79</v>
      </c>
      <c r="G15" s="6">
        <v>5.01</v>
      </c>
      <c r="H15" s="6">
        <v>11.91</v>
      </c>
      <c r="I15" s="6">
        <v>19.309999999999999</v>
      </c>
      <c r="J15" s="6">
        <v>18.27</v>
      </c>
      <c r="K15" s="6">
        <f t="shared" si="3"/>
        <v>38.31</v>
      </c>
      <c r="L15" s="6">
        <f>SUM(Table2[[#This Row],[Total floor area of wholesale and retail trade]:[Total floor area of other buildings]])</f>
        <v>121.6</v>
      </c>
      <c r="M15" s="7">
        <f>E15/Table2[[#This Row],[Checksumtotal non-res - sum of b type]]</f>
        <v>3.2483552631578948E-2</v>
      </c>
      <c r="N15" s="7">
        <f>F15/Table2[[#This Row],[Checksumtotal non-res - sum of b type]]</f>
        <v>0.23675986842105265</v>
      </c>
      <c r="O15" s="7">
        <f>G15/Table2[[#This Row],[Checksumtotal non-res - sum of b type]]</f>
        <v>4.1200657894736842E-2</v>
      </c>
      <c r="P15" s="7">
        <f>H15/Table2[[#This Row],[Checksumtotal non-res - sum of b type]]</f>
        <v>9.7944078947368424E-2</v>
      </c>
      <c r="Q15" s="7">
        <f>I15/Table2[[#This Row],[Checksumtotal non-res - sum of b type]]</f>
        <v>0.15879934210526314</v>
      </c>
      <c r="R15" s="7">
        <f>J15/Table2[[#This Row],[Checksumtotal non-res - sum of b type]]</f>
        <v>0.1502467105263158</v>
      </c>
      <c r="S15" s="7">
        <f>K15/Table2[[#This Row],[Checksumtotal non-res - sum of b type]]</f>
        <v>0.3150493421052632</v>
      </c>
      <c r="T15" s="7">
        <f>SUM(Table2[[#This Row],[share of wholesale and retail trade]:[share of other buildings]])</f>
        <v>1</v>
      </c>
    </row>
    <row r="16" spans="1:20" x14ac:dyDescent="0.25">
      <c r="A16" t="s">
        <v>51</v>
      </c>
      <c r="B16" t="str">
        <f>VLOOKUP(Table2[[#This Row],[Country code]],'_ctry-key'!$B$3:$E$33,3,FALSE)</f>
        <v>Germany</v>
      </c>
      <c r="C16">
        <v>2015</v>
      </c>
      <c r="D16" s="6">
        <v>1670.63</v>
      </c>
      <c r="E16" s="6">
        <v>505</v>
      </c>
      <c r="F16" s="6">
        <v>425</v>
      </c>
      <c r="G16" s="6">
        <v>321</v>
      </c>
      <c r="H16" s="6">
        <v>55</v>
      </c>
      <c r="I16" s="6">
        <v>642.63</v>
      </c>
      <c r="J16" s="6">
        <v>208</v>
      </c>
      <c r="K16" s="6">
        <f t="shared" si="3"/>
        <v>19</v>
      </c>
      <c r="L16" s="6">
        <f>SUM(Table2[[#This Row],[Total floor area of wholesale and retail trade]:[Total floor area of other buildings]])</f>
        <v>1670.63</v>
      </c>
      <c r="M16" s="7">
        <f>E16/Table2[[#This Row],[Checksumtotal non-res - sum of b type]]</f>
        <v>0.30228117536498206</v>
      </c>
      <c r="N16" s="7">
        <f>F16/Table2[[#This Row],[Checksumtotal non-res - sum of b type]]</f>
        <v>0.25439504857448986</v>
      </c>
      <c r="O16" s="7">
        <f>G16/Table2[[#This Row],[Checksumtotal non-res - sum of b type]]</f>
        <v>0.19214308374684999</v>
      </c>
      <c r="P16" s="7">
        <f>H16/Table2[[#This Row],[Checksumtotal non-res - sum of b type]]</f>
        <v>3.2921712168463395E-2</v>
      </c>
      <c r="Q16" s="7">
        <f>I16/Table2[[#This Row],[Checksumtotal non-res - sum of b type]]</f>
        <v>0.3846632707421751</v>
      </c>
      <c r="R16" s="7">
        <f>J16/Table2[[#This Row],[Checksumtotal non-res - sum of b type]]</f>
        <v>0.12450392965527973</v>
      </c>
      <c r="S16" s="7">
        <f>K16/Table2[[#This Row],[Checksumtotal non-res - sum of b type]]</f>
        <v>1.13729551127419E-2</v>
      </c>
      <c r="T16" s="7">
        <f>SUM(Table2[[#This Row],[share of wholesale and retail trade]:[share of other buildings]])</f>
        <v>1</v>
      </c>
    </row>
    <row r="17" spans="1:20" x14ac:dyDescent="0.25">
      <c r="A17" t="s">
        <v>52</v>
      </c>
      <c r="B17" t="str">
        <f>VLOOKUP(Table2[[#This Row],[Country code]],'_ctry-key'!$B$3:$E$33,3,FALSE)</f>
        <v>Hungary</v>
      </c>
      <c r="C17">
        <v>2015</v>
      </c>
      <c r="D17" s="6">
        <v>145.85</v>
      </c>
      <c r="E17" s="6">
        <v>40.200000000000003</v>
      </c>
      <c r="F17" s="6">
        <v>37.630000000000003</v>
      </c>
      <c r="G17" s="6">
        <v>12.99</v>
      </c>
      <c r="H17" s="6">
        <v>5.0999999999999996</v>
      </c>
      <c r="I17" s="6">
        <v>64</v>
      </c>
      <c r="J17" s="6">
        <v>26.13</v>
      </c>
      <c r="K17" s="6">
        <f t="shared" si="3"/>
        <v>0</v>
      </c>
      <c r="L17" s="6">
        <f>SUM(Table2[[#This Row],[Total floor area of wholesale and retail trade]:[Total floor area of other buildings]])</f>
        <v>145.85</v>
      </c>
      <c r="M17" s="7">
        <f>E17/Table2[[#This Row],[Checksumtotal non-res - sum of b type]]</f>
        <v>0.2756256427836819</v>
      </c>
      <c r="N17" s="7">
        <f>F17/Table2[[#This Row],[Checksumtotal non-res - sum of b type]]</f>
        <v>0.2580047994514913</v>
      </c>
      <c r="O17" s="7">
        <f>G17/Table2[[#This Row],[Checksumtotal non-res - sum of b type]]</f>
        <v>8.9064106959204664E-2</v>
      </c>
      <c r="P17" s="7">
        <f>H17/Table2[[#This Row],[Checksumtotal non-res - sum of b type]]</f>
        <v>3.4967432293452179E-2</v>
      </c>
      <c r="Q17" s="7">
        <f>I17/Table2[[#This Row],[Checksumtotal non-res - sum of b type]]</f>
        <v>0.43880699348645869</v>
      </c>
      <c r="R17" s="7">
        <f>J17/Table2[[#This Row],[Checksumtotal non-res - sum of b type]]</f>
        <v>0.17915666780939321</v>
      </c>
      <c r="S17" s="7">
        <f>K17/Table2[[#This Row],[Checksumtotal non-res - sum of b type]]</f>
        <v>0</v>
      </c>
      <c r="T17" s="7">
        <f>SUM(Table2[[#This Row],[share of wholesale and retail trade]:[share of other buildings]])</f>
        <v>1</v>
      </c>
    </row>
    <row r="18" spans="1:20" x14ac:dyDescent="0.25">
      <c r="A18" t="s">
        <v>53</v>
      </c>
      <c r="B18" t="str">
        <f>VLOOKUP(Table2[[#This Row],[Country code]],'_ctry-key'!$B$3:$E$33,3,FALSE)</f>
        <v>Ireland</v>
      </c>
      <c r="C18">
        <v>2015</v>
      </c>
      <c r="D18" s="6">
        <v>82.3</v>
      </c>
      <c r="E18" s="6">
        <v>17.489999999999998</v>
      </c>
      <c r="F18" s="6">
        <v>19.72</v>
      </c>
      <c r="G18" s="6">
        <v>21.85</v>
      </c>
      <c r="H18" s="6">
        <v>4.8099999999999996</v>
      </c>
      <c r="I18" s="6">
        <v>22.9</v>
      </c>
      <c r="J18" s="6">
        <v>13.01</v>
      </c>
      <c r="K18" s="6">
        <f t="shared" si="3"/>
        <v>0</v>
      </c>
      <c r="L18" s="6">
        <f>SUM(Table2[[#This Row],[Total floor area of wholesale and retail trade]:[Total floor area of other buildings]])</f>
        <v>82.29</v>
      </c>
      <c r="M18" s="7">
        <f>E18/Table2[[#This Row],[Checksumtotal non-res - sum of b type]]</f>
        <v>0.21254101348888074</v>
      </c>
      <c r="N18" s="7">
        <f>F18/Table2[[#This Row],[Checksumtotal non-res - sum of b type]]</f>
        <v>0.2396402965123344</v>
      </c>
      <c r="O18" s="7">
        <f>G18/Table2[[#This Row],[Checksumtotal non-res - sum of b type]]</f>
        <v>0.26552436505043142</v>
      </c>
      <c r="P18" s="7">
        <f>H18/Table2[[#This Row],[Checksumtotal non-res - sum of b type]]</f>
        <v>5.8451816745655596E-2</v>
      </c>
      <c r="Q18" s="7">
        <f>I18/Table2[[#This Row],[Checksumtotal non-res - sum of b type]]</f>
        <v>0.27828411714667634</v>
      </c>
      <c r="R18" s="7">
        <f>J18/Table2[[#This Row],[Checksumtotal non-res - sum of b type]]</f>
        <v>0.15809940454490215</v>
      </c>
      <c r="S18" s="7">
        <f>K18/Table2[[#This Row],[Checksumtotal non-res - sum of b type]]</f>
        <v>0</v>
      </c>
      <c r="T18" s="7">
        <f>SUM(Table2[[#This Row],[share of wholesale and retail trade]:[share of other buildings]])</f>
        <v>0.99999999999999989</v>
      </c>
    </row>
    <row r="19" spans="1:20" x14ac:dyDescent="0.25">
      <c r="A19" t="s">
        <v>54</v>
      </c>
      <c r="B19" t="str">
        <f>VLOOKUP(Table2[[#This Row],[Country code]],'_ctry-key'!$B$3:$E$33,3,FALSE)</f>
        <v>Italy</v>
      </c>
      <c r="C19">
        <v>2015</v>
      </c>
      <c r="D19" s="6">
        <v>284.74</v>
      </c>
      <c r="E19" s="6">
        <v>48.33</v>
      </c>
      <c r="F19" s="6">
        <v>88.96</v>
      </c>
      <c r="G19" s="6">
        <v>49.12</v>
      </c>
      <c r="H19" s="6">
        <v>18.489999999999998</v>
      </c>
      <c r="I19" s="6">
        <v>56.23</v>
      </c>
      <c r="J19" s="6">
        <v>71.95</v>
      </c>
      <c r="K19" s="6">
        <f t="shared" si="3"/>
        <v>0</v>
      </c>
      <c r="L19" s="6">
        <f>SUM(Table2[[#This Row],[Total floor area of wholesale and retail trade]:[Total floor area of other buildings]])</f>
        <v>284.75</v>
      </c>
      <c r="M19" s="7">
        <f>E19/Table2[[#This Row],[Checksumtotal non-res - sum of b type]]</f>
        <v>0.16972783143107989</v>
      </c>
      <c r="N19" s="7">
        <f>F19/Table2[[#This Row],[Checksumtotal non-res - sum of b type]]</f>
        <v>0.31241439859525899</v>
      </c>
      <c r="O19" s="7">
        <f>G19/Table2[[#This Row],[Checksumtotal non-res - sum of b type]]</f>
        <v>0.17250219490781385</v>
      </c>
      <c r="P19" s="7">
        <f>H19/Table2[[#This Row],[Checksumtotal non-res - sum of b type]]</f>
        <v>6.4934152765583841E-2</v>
      </c>
      <c r="Q19" s="7">
        <f>I19/Table2[[#This Row],[Checksumtotal non-res - sum of b type]]</f>
        <v>0.19747146619841965</v>
      </c>
      <c r="R19" s="7">
        <f>J19/Table2[[#This Row],[Checksumtotal non-res - sum of b type]]</f>
        <v>0.25267778753292364</v>
      </c>
      <c r="S19" s="7">
        <f>K19/Table2[[#This Row],[Checksumtotal non-res - sum of b type]]</f>
        <v>0</v>
      </c>
      <c r="T19" s="7">
        <f>SUM(Table2[[#This Row],[share of wholesale and retail trade]:[share of other buildings]])</f>
        <v>0.99999999999999978</v>
      </c>
    </row>
    <row r="20" spans="1:20" x14ac:dyDescent="0.25">
      <c r="A20" t="s">
        <v>55</v>
      </c>
      <c r="B20" t="str">
        <f>VLOOKUP(Table2[[#This Row],[Country code]],'_ctry-key'!$B$3:$E$33,3,FALSE)</f>
        <v>Latvia</v>
      </c>
      <c r="C20">
        <v>2015</v>
      </c>
      <c r="D20" s="6">
        <v>23.74</v>
      </c>
      <c r="E20" s="6">
        <v>3.49</v>
      </c>
      <c r="F20" s="6">
        <v>5.97</v>
      </c>
      <c r="G20" s="6">
        <v>2.42</v>
      </c>
      <c r="H20" s="6">
        <v>1.85</v>
      </c>
      <c r="I20" s="6">
        <v>6.46</v>
      </c>
      <c r="J20" s="6">
        <v>7.03</v>
      </c>
      <c r="K20" s="6">
        <f t="shared" si="3"/>
        <v>0</v>
      </c>
      <c r="L20" s="6">
        <f>SUM(Table2[[#This Row],[Total floor area of wholesale and retail trade]:[Total floor area of other buildings]])</f>
        <v>23.73</v>
      </c>
      <c r="M20" s="7">
        <f>E20/Table2[[#This Row],[Checksumtotal non-res - sum of b type]]</f>
        <v>0.14707121786767804</v>
      </c>
      <c r="N20" s="7">
        <f>F20/Table2[[#This Row],[Checksumtotal non-res - sum of b type]]</f>
        <v>0.25158027812895067</v>
      </c>
      <c r="O20" s="7">
        <f>G20/Table2[[#This Row],[Checksumtotal non-res - sum of b type]]</f>
        <v>0.10198061525495153</v>
      </c>
      <c r="P20" s="7">
        <f>H20/Table2[[#This Row],[Checksumtotal non-res - sum of b type]]</f>
        <v>7.7960387694900976E-2</v>
      </c>
      <c r="Q20" s="7">
        <f>I20/Table2[[#This Row],[Checksumtotal non-res - sum of b type]]</f>
        <v>0.27222924568057311</v>
      </c>
      <c r="R20" s="7">
        <f>J20/Table2[[#This Row],[Checksumtotal non-res - sum of b type]]</f>
        <v>0.29624947324062367</v>
      </c>
      <c r="S20" s="7">
        <f>K20/Table2[[#This Row],[Checksumtotal non-res - sum of b type]]</f>
        <v>0</v>
      </c>
      <c r="T20" s="7">
        <f>SUM(Table2[[#This Row],[share of wholesale and retail trade]:[share of other buildings]])</f>
        <v>0.99999999999999989</v>
      </c>
    </row>
    <row r="21" spans="1:20" x14ac:dyDescent="0.25">
      <c r="A21" t="s">
        <v>56</v>
      </c>
      <c r="B21" t="str">
        <f>VLOOKUP(Table2[[#This Row],[Country code]],'_ctry-key'!$B$3:$E$33,3,FALSE)</f>
        <v>Lithuania</v>
      </c>
      <c r="C21">
        <v>2015</v>
      </c>
      <c r="D21" s="6">
        <v>51.92</v>
      </c>
      <c r="E21" s="6">
        <v>10.37</v>
      </c>
      <c r="F21" s="6">
        <v>21.92</v>
      </c>
      <c r="G21" s="6">
        <v>1.95</v>
      </c>
      <c r="H21" s="6">
        <v>2.42</v>
      </c>
      <c r="I21" s="6">
        <v>13.18</v>
      </c>
      <c r="J21" s="6">
        <v>12.44</v>
      </c>
      <c r="K21" s="6">
        <f t="shared" si="3"/>
        <v>0</v>
      </c>
      <c r="L21" s="6">
        <f>SUM(Table2[[#This Row],[Total floor area of wholesale and retail trade]:[Total floor area of other buildings]])</f>
        <v>51.91</v>
      </c>
      <c r="M21" s="7">
        <f>E21/Table2[[#This Row],[Checksumtotal non-res - sum of b type]]</f>
        <v>0.19976883066846465</v>
      </c>
      <c r="N21" s="7">
        <f>F21/Table2[[#This Row],[Checksumtotal non-res - sum of b type]]</f>
        <v>0.42226931227123876</v>
      </c>
      <c r="O21" s="7">
        <f>G21/Table2[[#This Row],[Checksumtotal non-res - sum of b type]]</f>
        <v>3.7565016374494317E-2</v>
      </c>
      <c r="P21" s="7">
        <f>H21/Table2[[#This Row],[Checksumtotal non-res - sum of b type]]</f>
        <v>4.6619148526295513E-2</v>
      </c>
      <c r="Q21" s="7">
        <f>I21/Table2[[#This Row],[Checksumtotal non-res - sum of b type]]</f>
        <v>0.25390098246965903</v>
      </c>
      <c r="R21" s="7">
        <f>J21/Table2[[#This Row],[Checksumtotal non-res - sum of b type]]</f>
        <v>0.23964554035831248</v>
      </c>
      <c r="S21" s="7">
        <f>K21/Table2[[#This Row],[Checksumtotal non-res - sum of b type]]</f>
        <v>0</v>
      </c>
      <c r="T21" s="7">
        <f>SUM(Table2[[#This Row],[share of wholesale and retail trade]:[share of other buildings]])</f>
        <v>1</v>
      </c>
    </row>
    <row r="22" spans="1:20" x14ac:dyDescent="0.25">
      <c r="A22" t="s">
        <v>57</v>
      </c>
      <c r="B22" t="str">
        <f>VLOOKUP(Table2[[#This Row],[Country code]],'_ctry-key'!$B$3:$E$33,3,FALSE)</f>
        <v>Luxembourg</v>
      </c>
      <c r="C22">
        <v>2015</v>
      </c>
      <c r="D22" s="6">
        <v>14.26</v>
      </c>
      <c r="E22" s="6">
        <v>4.63</v>
      </c>
      <c r="F22" s="6">
        <v>3.26</v>
      </c>
      <c r="G22" s="6">
        <v>3</v>
      </c>
      <c r="H22" s="6">
        <v>0.66</v>
      </c>
      <c r="I22" s="6">
        <v>5.79</v>
      </c>
      <c r="J22" s="6">
        <v>1.54</v>
      </c>
      <c r="K22" s="6">
        <f t="shared" si="3"/>
        <v>0</v>
      </c>
      <c r="L22" s="6">
        <f>SUM(Table2[[#This Row],[Total floor area of wholesale and retail trade]:[Total floor area of other buildings]])</f>
        <v>14.25</v>
      </c>
      <c r="M22" s="7">
        <f>E22/Table2[[#This Row],[Checksumtotal non-res - sum of b type]]</f>
        <v>0.32491228070175437</v>
      </c>
      <c r="N22" s="7">
        <f>F22/Table2[[#This Row],[Checksumtotal non-res - sum of b type]]</f>
        <v>0.22877192982456138</v>
      </c>
      <c r="O22" s="7">
        <f>G22/Table2[[#This Row],[Checksumtotal non-res - sum of b type]]</f>
        <v>0.21052631578947367</v>
      </c>
      <c r="P22" s="7">
        <f>H22/Table2[[#This Row],[Checksumtotal non-res - sum of b type]]</f>
        <v>4.6315789473684213E-2</v>
      </c>
      <c r="Q22" s="7">
        <f>I22/Table2[[#This Row],[Checksumtotal non-res - sum of b type]]</f>
        <v>0.40631578947368419</v>
      </c>
      <c r="R22" s="7">
        <f>J22/Table2[[#This Row],[Checksumtotal non-res - sum of b type]]</f>
        <v>0.1080701754385965</v>
      </c>
      <c r="S22" s="7">
        <f>K22/Table2[[#This Row],[Checksumtotal non-res - sum of b type]]</f>
        <v>0</v>
      </c>
      <c r="T22" s="7">
        <f>SUM(Table2[[#This Row],[share of wholesale and retail trade]:[share of other buildings]])</f>
        <v>1</v>
      </c>
    </row>
    <row r="23" spans="1:20" x14ac:dyDescent="0.25">
      <c r="A23" t="s">
        <v>58</v>
      </c>
      <c r="B23" t="str">
        <f>VLOOKUP(Table2[[#This Row],[Country code]],'_ctry-key'!$B$3:$E$33,3,FALSE)</f>
        <v>Malta</v>
      </c>
      <c r="C23">
        <v>2015</v>
      </c>
      <c r="D23" s="6">
        <v>3.14</v>
      </c>
      <c r="E23" s="6">
        <v>0.83</v>
      </c>
      <c r="F23" s="6">
        <v>0.59</v>
      </c>
      <c r="G23" s="6">
        <v>0.77</v>
      </c>
      <c r="H23" s="6">
        <v>0.14000000000000001</v>
      </c>
      <c r="I23" s="6">
        <v>0.99</v>
      </c>
      <c r="J23" s="6">
        <v>0.66</v>
      </c>
      <c r="K23" s="6">
        <f t="shared" si="3"/>
        <v>0</v>
      </c>
      <c r="L23" s="6">
        <f>SUM(Table2[[#This Row],[Total floor area of wholesale and retail trade]:[Total floor area of other buildings]])</f>
        <v>3.1500000000000004</v>
      </c>
      <c r="M23" s="7">
        <f>E23/Table2[[#This Row],[Checksumtotal non-res - sum of b type]]</f>
        <v>0.26349206349206344</v>
      </c>
      <c r="N23" s="7">
        <f>F23/Table2[[#This Row],[Checksumtotal non-res - sum of b type]]</f>
        <v>0.18730158730158727</v>
      </c>
      <c r="O23" s="7">
        <f>G23/Table2[[#This Row],[Checksumtotal non-res - sum of b type]]</f>
        <v>0.24444444444444441</v>
      </c>
      <c r="P23" s="7">
        <f>H23/Table2[[#This Row],[Checksumtotal non-res - sum of b type]]</f>
        <v>4.4444444444444446E-2</v>
      </c>
      <c r="Q23" s="7">
        <f>I23/Table2[[#This Row],[Checksumtotal non-res - sum of b type]]</f>
        <v>0.31428571428571422</v>
      </c>
      <c r="R23" s="7">
        <f>J23/Table2[[#This Row],[Checksumtotal non-res - sum of b type]]</f>
        <v>0.2095238095238095</v>
      </c>
      <c r="S23" s="7">
        <f>K23/Table2[[#This Row],[Checksumtotal non-res - sum of b type]]</f>
        <v>0</v>
      </c>
      <c r="T23" s="7">
        <f>SUM(Table2[[#This Row],[share of wholesale and retail trade]:[share of other buildings]])</f>
        <v>0.99999999999999978</v>
      </c>
    </row>
    <row r="24" spans="1:20" x14ac:dyDescent="0.25">
      <c r="A24" t="s">
        <v>59</v>
      </c>
      <c r="B24" t="str">
        <f>VLOOKUP(Table2[[#This Row],[Country code]],'_ctry-key'!$B$3:$E$33,3,FALSE)</f>
        <v>Netherlands</v>
      </c>
      <c r="C24">
        <v>2015</v>
      </c>
      <c r="D24" s="6">
        <v>549.26</v>
      </c>
      <c r="E24" s="6">
        <v>60.57</v>
      </c>
      <c r="F24" s="6">
        <v>66.13</v>
      </c>
      <c r="G24" s="6">
        <v>47.03</v>
      </c>
      <c r="H24" s="6">
        <v>28.37</v>
      </c>
      <c r="I24" s="6">
        <v>82.46</v>
      </c>
      <c r="J24" s="6">
        <v>36.39</v>
      </c>
      <c r="K24" s="6">
        <f t="shared" si="3"/>
        <v>288.88</v>
      </c>
      <c r="L24" s="6">
        <f>SUM(Table2[[#This Row],[Total floor area of wholesale and retail trade]:[Total floor area of other buildings]])</f>
        <v>549.26</v>
      </c>
      <c r="M24" s="7">
        <f>E24/Table2[[#This Row],[Checksumtotal non-res - sum of b type]]</f>
        <v>0.11027564359319812</v>
      </c>
      <c r="N24" s="7">
        <f>F24/Table2[[#This Row],[Checksumtotal non-res - sum of b type]]</f>
        <v>0.12039835414921894</v>
      </c>
      <c r="O24" s="7">
        <f>G24/Table2[[#This Row],[Checksumtotal non-res - sum of b type]]</f>
        <v>8.5624294505334458E-2</v>
      </c>
      <c r="P24" s="7">
        <f>H24/Table2[[#This Row],[Checksumtotal non-res - sum of b type]]</f>
        <v>5.1651312675235775E-2</v>
      </c>
      <c r="Q24" s="7">
        <f>I24/Table2[[#This Row],[Checksumtotal non-res - sum of b type]]</f>
        <v>0.15012926482904271</v>
      </c>
      <c r="R24" s="7">
        <f>J24/Table2[[#This Row],[Checksumtotal non-res - sum of b type]]</f>
        <v>6.6252776462877333E-2</v>
      </c>
      <c r="S24" s="7">
        <f>K24/Table2[[#This Row],[Checksumtotal non-res - sum of b type]]</f>
        <v>0.52594399737829078</v>
      </c>
      <c r="T24" s="7">
        <f>SUM(Table2[[#This Row],[share of wholesale and retail trade]:[share of other buildings]])</f>
        <v>1</v>
      </c>
    </row>
    <row r="25" spans="1:20" x14ac:dyDescent="0.25">
      <c r="A25" t="s">
        <v>60</v>
      </c>
      <c r="B25" t="str">
        <f>VLOOKUP(Table2[[#This Row],[Country code]],'_ctry-key'!$B$3:$E$33,3,FALSE)</f>
        <v>Poland</v>
      </c>
      <c r="C25">
        <v>2015</v>
      </c>
      <c r="D25" s="6">
        <v>498.84</v>
      </c>
      <c r="E25" s="6">
        <v>105.02</v>
      </c>
      <c r="F25" s="6">
        <v>206.4</v>
      </c>
      <c r="G25" s="6">
        <v>14.25</v>
      </c>
      <c r="H25" s="6">
        <v>24.02</v>
      </c>
      <c r="I25" s="6">
        <v>139.32</v>
      </c>
      <c r="J25" s="6">
        <v>114.85</v>
      </c>
      <c r="K25" s="6">
        <f t="shared" si="3"/>
        <v>0</v>
      </c>
      <c r="L25" s="6">
        <f>SUM(Table2[[#This Row],[Total floor area of wholesale and retail trade]:[Total floor area of other buildings]])</f>
        <v>498.84000000000003</v>
      </c>
      <c r="M25" s="7">
        <f>E25/Table2[[#This Row],[Checksumtotal non-res - sum of b type]]</f>
        <v>0.21052842594819982</v>
      </c>
      <c r="N25" s="7">
        <f>F25/Table2[[#This Row],[Checksumtotal non-res - sum of b type]]</f>
        <v>0.41375992302140968</v>
      </c>
      <c r="O25" s="7">
        <f>G25/Table2[[#This Row],[Checksumtotal non-res - sum of b type]]</f>
        <v>2.8566273755111858E-2</v>
      </c>
      <c r="P25" s="7">
        <f>H25/Table2[[#This Row],[Checksumtotal non-res - sum of b type]]</f>
        <v>4.8151711971774515E-2</v>
      </c>
      <c r="Q25" s="7">
        <f>I25/Table2[[#This Row],[Checksumtotal non-res - sum of b type]]</f>
        <v>0.27928794803945151</v>
      </c>
      <c r="R25" s="7">
        <f>J25/Table2[[#This Row],[Checksumtotal non-res - sum of b type]]</f>
        <v>0.23023414321225241</v>
      </c>
      <c r="S25" s="7">
        <f>K25/Table2[[#This Row],[Checksumtotal non-res - sum of b type]]</f>
        <v>0</v>
      </c>
      <c r="T25" s="7">
        <f>SUM(Table2[[#This Row],[share of wholesale and retail trade]:[share of other buildings]])</f>
        <v>1</v>
      </c>
    </row>
    <row r="26" spans="1:20" x14ac:dyDescent="0.25">
      <c r="A26" t="s">
        <v>61</v>
      </c>
      <c r="B26" t="str">
        <f>VLOOKUP(Table2[[#This Row],[Country code]],'_ctry-key'!$B$3:$E$33,3,FALSE)</f>
        <v>Portugal</v>
      </c>
      <c r="C26">
        <v>2015</v>
      </c>
      <c r="D26" s="6">
        <v>104.47</v>
      </c>
      <c r="E26" s="6">
        <v>21.45</v>
      </c>
      <c r="F26" s="6">
        <v>28.44</v>
      </c>
      <c r="G26" s="6">
        <v>14.11</v>
      </c>
      <c r="H26" s="6">
        <v>7.21</v>
      </c>
      <c r="I26" s="6">
        <v>27.79</v>
      </c>
      <c r="J26" s="6">
        <v>21.01</v>
      </c>
      <c r="K26" s="6">
        <f t="shared" si="3"/>
        <v>5.9099999999999966</v>
      </c>
      <c r="L26" s="6">
        <f>SUM(Table2[[#This Row],[Total floor area of wholesale and retail trade]:[Total floor area of other buildings]])</f>
        <v>104.47</v>
      </c>
      <c r="M26" s="7">
        <f>E26/Table2[[#This Row],[Checksumtotal non-res - sum of b type]]</f>
        <v>0.20532210203886284</v>
      </c>
      <c r="N26" s="7">
        <f>F26/Table2[[#This Row],[Checksumtotal non-res - sum of b type]]</f>
        <v>0.27223126256341534</v>
      </c>
      <c r="O26" s="7">
        <f>G26/Table2[[#This Row],[Checksumtotal non-res - sum of b type]]</f>
        <v>0.1350626974250981</v>
      </c>
      <c r="P26" s="7">
        <f>H26/Table2[[#This Row],[Checksumtotal non-res - sum of b type]]</f>
        <v>6.9015028237771614E-2</v>
      </c>
      <c r="Q26" s="7">
        <f>I26/Table2[[#This Row],[Checksumtotal non-res - sum of b type]]</f>
        <v>0.26600938068344981</v>
      </c>
      <c r="R26" s="7">
        <f>J26/Table2[[#This Row],[Checksumtotal non-res - sum of b type]]</f>
        <v>0.20111036661242462</v>
      </c>
      <c r="S26" s="7">
        <f>K26/Table2[[#This Row],[Checksumtotal non-res - sum of b type]]</f>
        <v>5.6571264477840499E-2</v>
      </c>
      <c r="T26" s="7">
        <f>SUM(Table2[[#This Row],[share of wholesale and retail trade]:[share of other buildings]])</f>
        <v>1</v>
      </c>
    </row>
    <row r="27" spans="1:20" x14ac:dyDescent="0.25">
      <c r="A27" t="s">
        <v>62</v>
      </c>
      <c r="B27" t="str">
        <f>VLOOKUP(Table2[[#This Row],[Country code]],'_ctry-key'!$B$3:$E$33,3,FALSE)</f>
        <v>Romania</v>
      </c>
      <c r="C27">
        <v>2015</v>
      </c>
      <c r="D27" s="6">
        <v>62.5</v>
      </c>
      <c r="E27" s="6">
        <v>3.98</v>
      </c>
      <c r="F27" s="6">
        <v>20.83</v>
      </c>
      <c r="G27" s="6">
        <v>6.05</v>
      </c>
      <c r="H27" s="6">
        <v>10.75</v>
      </c>
      <c r="I27" s="6">
        <v>5.38</v>
      </c>
      <c r="J27" s="6">
        <v>19.489999999999998</v>
      </c>
      <c r="K27" s="6">
        <f t="shared" si="3"/>
        <v>0</v>
      </c>
      <c r="L27" s="6">
        <f>SUM(Table2[[#This Row],[Total floor area of wholesale and retail trade]:[Total floor area of other buildings]])</f>
        <v>62.5</v>
      </c>
      <c r="M27" s="7">
        <f>E27/Table2[[#This Row],[Checksumtotal non-res - sum of b type]]</f>
        <v>6.368E-2</v>
      </c>
      <c r="N27" s="7">
        <f>F27/Table2[[#This Row],[Checksumtotal non-res - sum of b type]]</f>
        <v>0.33327999999999997</v>
      </c>
      <c r="O27" s="7">
        <f>G27/Table2[[#This Row],[Checksumtotal non-res - sum of b type]]</f>
        <v>9.6799999999999997E-2</v>
      </c>
      <c r="P27" s="7">
        <f>H27/Table2[[#This Row],[Checksumtotal non-res - sum of b type]]</f>
        <v>0.17199999999999999</v>
      </c>
      <c r="Q27" s="7">
        <f>I27/Table2[[#This Row],[Checksumtotal non-res - sum of b type]]</f>
        <v>8.6080000000000004E-2</v>
      </c>
      <c r="R27" s="7">
        <f>J27/Table2[[#This Row],[Checksumtotal non-res - sum of b type]]</f>
        <v>0.31183999999999995</v>
      </c>
      <c r="S27" s="7">
        <f>K27/Table2[[#This Row],[Checksumtotal non-res - sum of b type]]</f>
        <v>0</v>
      </c>
      <c r="T27" s="7">
        <f>SUM(Table2[[#This Row],[share of wholesale and retail trade]:[share of other buildings]])</f>
        <v>1</v>
      </c>
    </row>
    <row r="28" spans="1:20" x14ac:dyDescent="0.25">
      <c r="A28" t="s">
        <v>63</v>
      </c>
      <c r="B28" t="str">
        <f>VLOOKUP(Table2[[#This Row],[Country code]],'_ctry-key'!$B$3:$E$33,3,FALSE)</f>
        <v>Slovakia</v>
      </c>
      <c r="C28">
        <v>2015</v>
      </c>
      <c r="D28" s="6">
        <v>102.14</v>
      </c>
      <c r="E28" s="6">
        <v>4.9400000000000004</v>
      </c>
      <c r="F28" s="6">
        <v>0.15</v>
      </c>
      <c r="G28" s="6">
        <v>12.09</v>
      </c>
      <c r="H28" s="6">
        <v>1.66</v>
      </c>
      <c r="I28" s="6">
        <v>15.15</v>
      </c>
      <c r="J28" s="6">
        <v>59.07</v>
      </c>
      <c r="K28" s="6">
        <f t="shared" si="3"/>
        <v>14.019999999999996</v>
      </c>
      <c r="L28" s="6">
        <f>SUM(Table2[[#This Row],[Total floor area of wholesale and retail trade]:[Total floor area of other buildings]])</f>
        <v>102.14</v>
      </c>
      <c r="M28" s="7">
        <f>E28/Table2[[#This Row],[Checksumtotal non-res - sum of b type]]</f>
        <v>4.8364989230467989E-2</v>
      </c>
      <c r="N28" s="7">
        <f>F28/Table2[[#This Row],[Checksumtotal non-res - sum of b type]]</f>
        <v>1.4685725474838456E-3</v>
      </c>
      <c r="O28" s="7">
        <f>G28/Table2[[#This Row],[Checksumtotal non-res - sum of b type]]</f>
        <v>0.11836694732719796</v>
      </c>
      <c r="P28" s="7">
        <f>H28/Table2[[#This Row],[Checksumtotal non-res - sum of b type]]</f>
        <v>1.6252202858821226E-2</v>
      </c>
      <c r="Q28" s="7">
        <f>I28/Table2[[#This Row],[Checksumtotal non-res - sum of b type]]</f>
        <v>0.14832582729586841</v>
      </c>
      <c r="R28" s="7">
        <f>J28/Table2[[#This Row],[Checksumtotal non-res - sum of b type]]</f>
        <v>0.57832386919913847</v>
      </c>
      <c r="S28" s="7">
        <f>K28/Table2[[#This Row],[Checksumtotal non-res - sum of b type]]</f>
        <v>0.13726258077149006</v>
      </c>
      <c r="T28" s="7">
        <f>SUM(Table2[[#This Row],[share of wholesale and retail trade]:[share of other buildings]])</f>
        <v>1</v>
      </c>
    </row>
    <row r="29" spans="1:20" x14ac:dyDescent="0.25">
      <c r="A29" t="s">
        <v>64</v>
      </c>
      <c r="B29" t="str">
        <f>VLOOKUP(Table2[[#This Row],[Country code]],'_ctry-key'!$B$3:$E$33,3,FALSE)</f>
        <v>Slovenia</v>
      </c>
      <c r="C29">
        <v>2015</v>
      </c>
      <c r="D29" s="6">
        <v>14.3</v>
      </c>
      <c r="E29" s="6">
        <v>3.83</v>
      </c>
      <c r="F29" s="6">
        <v>3.27</v>
      </c>
      <c r="G29" s="6">
        <v>2.71</v>
      </c>
      <c r="H29" s="6">
        <v>0.71</v>
      </c>
      <c r="I29" s="6">
        <v>4.6399999999999997</v>
      </c>
      <c r="J29" s="6">
        <v>2.98</v>
      </c>
      <c r="K29" s="6">
        <f t="shared" si="3"/>
        <v>0</v>
      </c>
      <c r="L29" s="6">
        <f>SUM(Table2[[#This Row],[Total floor area of wholesale and retail trade]:[Total floor area of other buildings]])</f>
        <v>14.31</v>
      </c>
      <c r="M29" s="7">
        <f>E29/Table2[[#This Row],[Checksumtotal non-res - sum of b type]]</f>
        <v>0.26764500349406012</v>
      </c>
      <c r="N29" s="7">
        <f>F29/Table2[[#This Row],[Checksumtotal non-res - sum of b type]]</f>
        <v>0.22851153039832284</v>
      </c>
      <c r="O29" s="7">
        <f>G29/Table2[[#This Row],[Checksumtotal non-res - sum of b type]]</f>
        <v>0.18937805730258558</v>
      </c>
      <c r="P29" s="7">
        <f>H29/Table2[[#This Row],[Checksumtotal non-res - sum of b type]]</f>
        <v>4.961565338923829E-2</v>
      </c>
      <c r="Q29" s="7">
        <f>I29/Table2[[#This Row],[Checksumtotal non-res - sum of b type]]</f>
        <v>0.32424877707896571</v>
      </c>
      <c r="R29" s="7">
        <f>J29/Table2[[#This Row],[Checksumtotal non-res - sum of b type]]</f>
        <v>0.20824598183088749</v>
      </c>
      <c r="S29" s="7">
        <f>K29/Table2[[#This Row],[Checksumtotal non-res - sum of b type]]</f>
        <v>0</v>
      </c>
      <c r="T29" s="7">
        <f>SUM(Table2[[#This Row],[share of wholesale and retail trade]:[share of other buildings]])</f>
        <v>1</v>
      </c>
    </row>
    <row r="30" spans="1:20" x14ac:dyDescent="0.25">
      <c r="A30" t="s">
        <v>65</v>
      </c>
      <c r="B30" t="str">
        <f>VLOOKUP(Table2[[#This Row],[Country code]],'_ctry-key'!$B$3:$E$33,3,FALSE)</f>
        <v>Spain</v>
      </c>
      <c r="C30">
        <v>2015</v>
      </c>
      <c r="D30" s="6">
        <v>349.24</v>
      </c>
      <c r="E30" s="6">
        <v>19.68</v>
      </c>
      <c r="F30" s="6">
        <v>78.97</v>
      </c>
      <c r="G30" s="6">
        <v>106.07</v>
      </c>
      <c r="H30" s="6">
        <v>16.55</v>
      </c>
      <c r="I30" s="6">
        <v>97.22</v>
      </c>
      <c r="J30" s="6">
        <v>50.43</v>
      </c>
      <c r="K30" s="6">
        <f t="shared" si="3"/>
        <v>0</v>
      </c>
      <c r="L30" s="6">
        <f>SUM(Table2[[#This Row],[Total floor area of wholesale and retail trade]:[Total floor area of other buildings]])</f>
        <v>349.24</v>
      </c>
      <c r="M30" s="7">
        <f>E30/Table2[[#This Row],[Checksumtotal non-res - sum of b type]]</f>
        <v>5.6350933455503377E-2</v>
      </c>
      <c r="N30" s="7">
        <f>F30/Table2[[#This Row],[Checksumtotal non-res - sum of b type]]</f>
        <v>0.22611957393196655</v>
      </c>
      <c r="O30" s="7">
        <f>G30/Table2[[#This Row],[Checksumtotal non-res - sum of b type]]</f>
        <v>0.30371664185087616</v>
      </c>
      <c r="P30" s="7">
        <f>H30/Table2[[#This Row],[Checksumtotal non-res - sum of b type]]</f>
        <v>4.7388615278891308E-2</v>
      </c>
      <c r="Q30" s="7">
        <f>I30/Table2[[#This Row],[Checksumtotal non-res - sum of b type]]</f>
        <v>0.27837590195853851</v>
      </c>
      <c r="R30" s="7">
        <f>J30/Table2[[#This Row],[Checksumtotal non-res - sum of b type]]</f>
        <v>0.14439926697972741</v>
      </c>
      <c r="S30" s="7">
        <f>K30/Table2[[#This Row],[Checksumtotal non-res - sum of b type]]</f>
        <v>0</v>
      </c>
      <c r="T30" s="7">
        <f>SUM(Table2[[#This Row],[share of wholesale and retail trade]:[share of other buildings]])</f>
        <v>0.99999999999999978</v>
      </c>
    </row>
    <row r="31" spans="1:20" x14ac:dyDescent="0.25">
      <c r="A31" t="s">
        <v>66</v>
      </c>
      <c r="B31" t="str">
        <f>VLOOKUP(Table2[[#This Row],[Country code]],'_ctry-key'!$B$3:$E$33,3,FALSE)</f>
        <v>Sweden</v>
      </c>
      <c r="C31">
        <v>2015</v>
      </c>
      <c r="D31" s="6">
        <v>208.48</v>
      </c>
      <c r="E31" s="6">
        <v>50.83</v>
      </c>
      <c r="F31" s="6">
        <v>63.25</v>
      </c>
      <c r="G31" s="6">
        <v>9.27</v>
      </c>
      <c r="H31" s="6">
        <v>21.69</v>
      </c>
      <c r="I31" s="6">
        <v>59.77</v>
      </c>
      <c r="J31" s="6">
        <v>54.5</v>
      </c>
      <c r="K31" s="6">
        <f t="shared" si="3"/>
        <v>0</v>
      </c>
      <c r="L31" s="6">
        <f>SUM(Table2[[#This Row],[Total floor area of wholesale and retail trade]:[Total floor area of other buildings]])</f>
        <v>208.48</v>
      </c>
      <c r="M31" s="7">
        <f>E31/Table2[[#This Row],[Checksumtotal non-res - sum of b type]]</f>
        <v>0.24381235610130469</v>
      </c>
      <c r="N31" s="7">
        <f>F31/Table2[[#This Row],[Checksumtotal non-res - sum of b type]]</f>
        <v>0.30338641596316196</v>
      </c>
      <c r="O31" s="7">
        <f>G31/Table2[[#This Row],[Checksumtotal non-res - sum of b type]]</f>
        <v>4.4464696853415198E-2</v>
      </c>
      <c r="P31" s="7">
        <f>H31/Table2[[#This Row],[Checksumtotal non-res - sum of b type]]</f>
        <v>0.10403875671527246</v>
      </c>
      <c r="Q31" s="7">
        <f>I31/Table2[[#This Row],[Checksumtotal non-res - sum of b type]]</f>
        <v>0.28669416730621644</v>
      </c>
      <c r="R31" s="7">
        <f>J31/Table2[[#This Row],[Checksumtotal non-res - sum of b type]]</f>
        <v>0.261415963161934</v>
      </c>
      <c r="S31" s="7">
        <f>K31/Table2[[#This Row],[Checksumtotal non-res - sum of b type]]</f>
        <v>0</v>
      </c>
      <c r="T31" s="7">
        <f>SUM(Table2[[#This Row],[share of wholesale and retail trade]:[share of other buildings]])</f>
        <v>1</v>
      </c>
    </row>
    <row r="32" spans="1:20" x14ac:dyDescent="0.25">
      <c r="A32" t="s">
        <v>67</v>
      </c>
      <c r="B32" t="str">
        <f>VLOOKUP(Table2[[#This Row],[Country code]],'_ctry-key'!$B$3:$E$33,3,FALSE)</f>
        <v>United Kingdom</v>
      </c>
      <c r="C32">
        <v>2015</v>
      </c>
      <c r="D32" s="6">
        <v>808.03</v>
      </c>
      <c r="E32" s="6">
        <v>104.13</v>
      </c>
      <c r="F32" s="6">
        <v>310.39</v>
      </c>
      <c r="G32" s="6">
        <v>77.33</v>
      </c>
      <c r="H32" s="6">
        <v>35.369999999999997</v>
      </c>
      <c r="I32" s="6">
        <v>129.33000000000001</v>
      </c>
      <c r="J32" s="6">
        <v>127.75</v>
      </c>
      <c r="K32" s="6">
        <v>127.86000000000001</v>
      </c>
      <c r="L32" s="6">
        <v>808.03</v>
      </c>
      <c r="M32" s="7">
        <v>0.12886897763696892</v>
      </c>
      <c r="N32" s="7">
        <v>0.3841317772854968</v>
      </c>
      <c r="O32" s="7">
        <v>9.5701892256475629E-2</v>
      </c>
      <c r="P32" s="7">
        <v>4.3773127235374923E-2</v>
      </c>
      <c r="Q32" s="7">
        <v>0.16005593851713429</v>
      </c>
      <c r="R32" s="7">
        <v>0.1581005655730604</v>
      </c>
      <c r="S32" s="7">
        <v>0.15823669913245797</v>
      </c>
      <c r="T32" s="7">
        <v>1</v>
      </c>
    </row>
    <row r="33" spans="1:20" x14ac:dyDescent="0.25">
      <c r="A33" t="s">
        <v>154</v>
      </c>
      <c r="B33" t="str">
        <f>VLOOKUP(Table2[[#This Row],[Country code]],'_ctry-key'!$B$3:$E$33,3,FALSE)</f>
        <v>Switzerland</v>
      </c>
      <c r="C33">
        <v>2015</v>
      </c>
      <c r="D33" s="6">
        <v>808.03</v>
      </c>
      <c r="E33" s="6">
        <v>104.13</v>
      </c>
      <c r="F33" s="6">
        <v>310.39</v>
      </c>
      <c r="G33" s="6">
        <v>77.33</v>
      </c>
      <c r="H33" s="6">
        <v>35.369999999999997</v>
      </c>
      <c r="I33" s="6">
        <v>129.33000000000001</v>
      </c>
      <c r="J33" s="6">
        <v>127.75</v>
      </c>
      <c r="K33" s="6">
        <f t="shared" si="3"/>
        <v>127.86000000000001</v>
      </c>
      <c r="L33" s="6">
        <f>SUM(Table2[[#This Row],[Total floor area of wholesale and retail trade]:[Total floor area of other buildings]])</f>
        <v>808.03</v>
      </c>
      <c r="M33" s="7">
        <f>E33/Table2[[#This Row],[Checksumtotal non-res - sum of b type]]</f>
        <v>0.12886897763696892</v>
      </c>
      <c r="N33" s="7">
        <f>F33/Table2[[#This Row],[Checksumtotal non-res - sum of b type]]</f>
        <v>0.3841317772854968</v>
      </c>
      <c r="O33" s="7">
        <f>G33/Table2[[#This Row],[Checksumtotal non-res - sum of b type]]</f>
        <v>9.5701892256475629E-2</v>
      </c>
      <c r="P33" s="7">
        <f>H33/Table2[[#This Row],[Checksumtotal non-res - sum of b type]]</f>
        <v>4.3773127235374923E-2</v>
      </c>
      <c r="Q33" s="7">
        <f>I33/Table2[[#This Row],[Checksumtotal non-res - sum of b type]]</f>
        <v>0.16005593851713429</v>
      </c>
      <c r="R33" s="7">
        <f>J33/Table2[[#This Row],[Checksumtotal non-res - sum of b type]]</f>
        <v>0.1581005655730604</v>
      </c>
      <c r="S33" s="7">
        <f>K33/Table2[[#This Row],[Checksumtotal non-res - sum of b type]]</f>
        <v>0.15823669913245797</v>
      </c>
      <c r="T33" s="7">
        <f>SUM(Table2[[#This Row],[share of wholesale and retail trade]:[share of other buildings]])</f>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C23A-06DE-4BE5-BAA9-572AFDFE18E8}">
  <dimension ref="A2:AI98"/>
  <sheetViews>
    <sheetView showGridLines="0" topLeftCell="A11" zoomScale="70" zoomScaleNormal="70" workbookViewId="0">
      <selection activeCell="AH62" sqref="AH62"/>
    </sheetView>
  </sheetViews>
  <sheetFormatPr defaultColWidth="10" defaultRowHeight="15" x14ac:dyDescent="0.25"/>
  <cols>
    <col min="1" max="1" width="14" customWidth="1"/>
    <col min="2" max="2" width="10.140625" customWidth="1"/>
  </cols>
  <sheetData>
    <row r="2" spans="1:29" ht="30" x14ac:dyDescent="0.25">
      <c r="A2" t="s">
        <v>150</v>
      </c>
      <c r="C2" t="s">
        <v>213</v>
      </c>
      <c r="H2" s="44" t="s">
        <v>782</v>
      </c>
      <c r="I2" s="44" t="s">
        <v>785</v>
      </c>
      <c r="J2" s="44" t="s">
        <v>787</v>
      </c>
      <c r="K2" s="44" t="s">
        <v>790</v>
      </c>
      <c r="L2" s="44" t="s">
        <v>792</v>
      </c>
      <c r="M2" s="44" t="s">
        <v>794</v>
      </c>
      <c r="N2" s="44" t="s">
        <v>796</v>
      </c>
      <c r="O2" s="19" t="s">
        <v>840</v>
      </c>
      <c r="P2" s="44" t="s">
        <v>798</v>
      </c>
      <c r="Q2" s="44" t="s">
        <v>799</v>
      </c>
      <c r="R2" s="44" t="s">
        <v>800</v>
      </c>
      <c r="S2" s="44" t="s">
        <v>801</v>
      </c>
      <c r="T2" s="44" t="s">
        <v>802</v>
      </c>
      <c r="U2" s="44" t="s">
        <v>803</v>
      </c>
      <c r="V2" s="44" t="s">
        <v>804</v>
      </c>
    </row>
    <row r="3" spans="1:29" x14ac:dyDescent="0.25">
      <c r="B3">
        <v>1</v>
      </c>
      <c r="C3">
        <f>MATCH(C4,obs_totals[#Headers],0)</f>
        <v>6</v>
      </c>
      <c r="D3">
        <f>MATCH(D4,obs_totals[#Headers],0)</f>
        <v>7</v>
      </c>
      <c r="E3">
        <f>MATCH(E4,obs_totals[#Headers],0)</f>
        <v>8</v>
      </c>
      <c r="F3">
        <f>MATCH(F4,obs_totals[#Headers],0)</f>
        <v>9</v>
      </c>
      <c r="G3">
        <f>MATCH(G4,obs_totals[#Headers],0)</f>
        <v>10</v>
      </c>
      <c r="H3">
        <f>MATCH(H4,obs_totals[#Headers],0)</f>
        <v>11</v>
      </c>
      <c r="I3">
        <f>MATCH(I4,obs_totals[#Headers],0)</f>
        <v>12</v>
      </c>
      <c r="J3">
        <f>MATCH(J4,obs_totals[#Headers],0)</f>
        <v>13</v>
      </c>
      <c r="K3">
        <f>MATCH(K4,obs_totals[#Headers],0)</f>
        <v>14</v>
      </c>
      <c r="L3">
        <f>MATCH(L4,obs_totals[#Headers],0)</f>
        <v>15</v>
      </c>
      <c r="M3">
        <f>MATCH(M4,obs_totals[#Headers],0)</f>
        <v>16</v>
      </c>
      <c r="N3">
        <f>MATCH(N4,obs_totals[#Headers],0)</f>
        <v>17</v>
      </c>
      <c r="O3">
        <f>MATCH(O4,obs_totals[#Headers],0)</f>
        <v>18</v>
      </c>
      <c r="P3">
        <f>MATCH(P4,obs_totals[#Headers],0)</f>
        <v>19</v>
      </c>
      <c r="Q3">
        <f>MATCH(Q4,obs_totals[#Headers],0)</f>
        <v>20</v>
      </c>
      <c r="R3">
        <f>MATCH(R4,obs_totals[#Headers],0)</f>
        <v>21</v>
      </c>
      <c r="S3">
        <f>MATCH(LEFT(S4,4)*1,_alle!$A$4:$S$4,0)</f>
        <v>7</v>
      </c>
      <c r="T3">
        <f>MATCH(LEFT(T4,4)*1,_alle!$A$4:$S$4,0)</f>
        <v>8</v>
      </c>
      <c r="U3">
        <f>MATCH(LEFT(U4,4)*1,_alle!$A$4:$S$4,0)</f>
        <v>9</v>
      </c>
      <c r="V3">
        <f>MATCH(LEFT(V4,4)*1,_alle!$A$4:$S$4,0)</f>
        <v>10</v>
      </c>
      <c r="W3">
        <f>MATCH(LEFT(W4,4)*1,_alle!$A$4:$S$4,0)</f>
        <v>11</v>
      </c>
      <c r="X3">
        <f>MATCH(LEFT(X4,4)*1,_alle!$A$4:$S$4,0)</f>
        <v>12</v>
      </c>
      <c r="Y3">
        <f>MATCH(LEFT(Y4,4)*1,_alle!$A$4:$S$4,0)</f>
        <v>13</v>
      </c>
      <c r="Z3">
        <f>MATCH(LEFT(Z4,4)*1,_alle!$A$4:$S$4,0)</f>
        <v>14</v>
      </c>
      <c r="AA3">
        <f>MATCH(LEFT(AA4,4)*1,_alle!$A$4:$S$4,0)</f>
        <v>15</v>
      </c>
      <c r="AB3">
        <f>MATCH(LEFT(AB4,4)*1,_alle!$A$4:$S$4,0)</f>
        <v>16</v>
      </c>
      <c r="AC3">
        <f>MATCH(LEFT(AC4,4)*1,_alle!$A$4:$S$4,0)</f>
        <v>17</v>
      </c>
    </row>
    <row r="4" spans="1:29" x14ac:dyDescent="0.25">
      <c r="A4" s="4" t="s">
        <v>145</v>
      </c>
      <c r="B4" s="4" t="s">
        <v>144</v>
      </c>
      <c r="C4" s="5" t="s">
        <v>178</v>
      </c>
      <c r="D4" s="5" t="s">
        <v>179</v>
      </c>
      <c r="E4" s="5" t="s">
        <v>180</v>
      </c>
      <c r="F4" s="5" t="s">
        <v>181</v>
      </c>
      <c r="G4" s="5" t="s">
        <v>182</v>
      </c>
      <c r="H4" s="5" t="s">
        <v>183</v>
      </c>
      <c r="I4" s="5" t="s">
        <v>184</v>
      </c>
      <c r="J4" s="5" t="s">
        <v>185</v>
      </c>
      <c r="K4" s="5" t="s">
        <v>186</v>
      </c>
      <c r="L4" s="5" t="s">
        <v>187</v>
      </c>
      <c r="M4" s="5" t="s">
        <v>188</v>
      </c>
      <c r="N4" s="5" t="s">
        <v>189</v>
      </c>
      <c r="O4" s="5" t="s">
        <v>190</v>
      </c>
      <c r="P4" s="5" t="s">
        <v>191</v>
      </c>
      <c r="Q4" s="5" t="s">
        <v>192</v>
      </c>
      <c r="R4" s="40" t="s">
        <v>193</v>
      </c>
      <c r="S4" s="40" t="s">
        <v>904</v>
      </c>
      <c r="T4" s="5" t="s">
        <v>905</v>
      </c>
      <c r="U4" s="5" t="s">
        <v>906</v>
      </c>
      <c r="V4" s="5" t="s">
        <v>907</v>
      </c>
      <c r="W4" s="5" t="s">
        <v>908</v>
      </c>
      <c r="X4" s="5" t="s">
        <v>909</v>
      </c>
      <c r="Y4" s="5" t="s">
        <v>910</v>
      </c>
      <c r="Z4" s="5" t="s">
        <v>911</v>
      </c>
      <c r="AA4" s="5" t="s">
        <v>912</v>
      </c>
      <c r="AB4" s="5" t="s">
        <v>913</v>
      </c>
      <c r="AC4" s="40" t="s">
        <v>914</v>
      </c>
    </row>
    <row r="5" spans="1:29" x14ac:dyDescent="0.25">
      <c r="A5" t="s">
        <v>40</v>
      </c>
      <c r="B5" t="str">
        <f>VLOOKUP(sfh[[#This Row],[Country code]],'_ctry-key'!$B$3:$E$33,3,FALSE)</f>
        <v>Austria</v>
      </c>
      <c r="C5" s="7">
        <f>IFERROR(VLOOKUP($A5&amp;" "&amp;$C$2,obs_totals[#Data],C$3,FALSE)/(VLOOKUP($A5&amp;" "&amp;$C$2,obs_totals[#Data],C$3,FALSE)+VLOOKUP($A5&amp;" "&amp;$C$35,obs_totals[#Data],C$3,FALSE)),"")</f>
        <v>0.6186010812253887</v>
      </c>
      <c r="D5" s="7">
        <f>IFERROR(VLOOKUP($A5&amp;" "&amp;$C$2,obs_totals[#Data],D$3,FALSE)/(VLOOKUP($A5&amp;" "&amp;$C$2,obs_totals[#Data],D$3,FALSE)+VLOOKUP($A5&amp;" "&amp;$C$35,obs_totals[#Data],D$3,FALSE)),"")</f>
        <v>0.62086065164575499</v>
      </c>
      <c r="E5" s="7">
        <f>IFERROR(VLOOKUP($A5&amp;" "&amp;$C$2,obs_totals[#Data],E$3,FALSE)/(VLOOKUP($A5&amp;" "&amp;$C$2,obs_totals[#Data],E$3,FALSE)+VLOOKUP($A5&amp;" "&amp;$C$35,obs_totals[#Data],E$3,FALSE)),"")</f>
        <v>0.62386494017374194</v>
      </c>
      <c r="F5" s="7">
        <f>IFERROR(VLOOKUP($A5&amp;" "&amp;$C$2,obs_totals[#Data],F$3,FALSE)/(VLOOKUP($A5&amp;" "&amp;$C$2,obs_totals[#Data],F$3,FALSE)+VLOOKUP($A5&amp;" "&amp;$C$35,obs_totals[#Data],F$3,FALSE)),"")</f>
        <v>0.63664646595586083</v>
      </c>
      <c r="G5" s="7">
        <f>IFERROR(VLOOKUP($A5&amp;" "&amp;$C$2,obs_totals[#Data],G$3,FALSE)/(VLOOKUP($A5&amp;" "&amp;$C$2,obs_totals[#Data],G$3,FALSE)+VLOOKUP($A5&amp;" "&amp;$C$35,obs_totals[#Data],G$3,FALSE)),"")</f>
        <v>0.63971235691223949</v>
      </c>
      <c r="H5" s="7">
        <f>IFERROR(VLOOKUP($A5&amp;" "&amp;$C$2,obs_totals[#Data],H$3,FALSE)/(VLOOKUP($A5&amp;" "&amp;$C$2,obs_totals[#Data],H$3,FALSE)+VLOOKUP($A5&amp;" "&amp;$C$35,obs_totals[#Data],H$3,FALSE)),"")</f>
        <v>0.64950945133354432</v>
      </c>
      <c r="I5" s="7">
        <f>IFERROR(VLOOKUP($A5&amp;" "&amp;$C$2,obs_totals[#Data],I$3,FALSE)/(VLOOKUP($A5&amp;" "&amp;$C$2,obs_totals[#Data],I$3,FALSE)+VLOOKUP($A5&amp;" "&amp;$C$35,obs_totals[#Data],I$3,FALSE)),"")</f>
        <v>0.6566887044591363</v>
      </c>
      <c r="J5" s="7">
        <f>IFERROR(VLOOKUP($A5&amp;" "&amp;$C$2,obs_totals[#Data],J$3,FALSE)/(VLOOKUP($A5&amp;" "&amp;$C$2,obs_totals[#Data],J$3,FALSE)+VLOOKUP($A5&amp;" "&amp;$C$35,obs_totals[#Data],J$3,FALSE)),"")</f>
        <v>0.6586342032852498</v>
      </c>
      <c r="K5" s="7">
        <f>IFERROR(VLOOKUP($A5&amp;" "&amp;$C$2,obs_totals[#Data],K$3,FALSE)/(VLOOKUP($A5&amp;" "&amp;$C$2,obs_totals[#Data],K$3,FALSE)+VLOOKUP($A5&amp;" "&amp;$C$35,obs_totals[#Data],K$3,FALSE)),"")</f>
        <v>0.6532616448126406</v>
      </c>
      <c r="L5" s="7">
        <f>IFERROR(VLOOKUP($A5&amp;" "&amp;$C$2,obs_totals[#Data],L$3,FALSE)/(VLOOKUP($A5&amp;" "&amp;$C$2,obs_totals[#Data],L$3,FALSE)+VLOOKUP($A5&amp;" "&amp;$C$35,obs_totals[#Data],L$3,FALSE)),"")</f>
        <v>0.6401493472869485</v>
      </c>
      <c r="M5" s="7">
        <f>IFERROR(VLOOKUP($A5&amp;" "&amp;$C$2,obs_totals[#Data],M$3,FALSE)/(VLOOKUP($A5&amp;" "&amp;$C$2,obs_totals[#Data],M$3,FALSE)+VLOOKUP($A5&amp;" "&amp;$C$35,obs_totals[#Data],M$3,FALSE)),"")</f>
        <v>0.63612339553446229</v>
      </c>
      <c r="N5" s="7">
        <f>IFERROR(VLOOKUP($A5&amp;" "&amp;$C$2,obs_totals[#Data],N$3,FALSE)/(VLOOKUP($A5&amp;" "&amp;$C$2,obs_totals[#Data],N$3,FALSE)+VLOOKUP($A5&amp;" "&amp;$C$35,obs_totals[#Data],N$3,FALSE)),"")</f>
        <v>0.6428038180557778</v>
      </c>
      <c r="O5" s="7">
        <f>IFERROR(VLOOKUP($A5&amp;" "&amp;$C$2,obs_totals[#Data],O$3,FALSE)/(VLOOKUP($A5&amp;" "&amp;$C$2,obs_totals[#Data],O$3,FALSE)+VLOOKUP($A5&amp;" "&amp;$C$35,obs_totals[#Data],O$3,FALSE)),"")</f>
        <v>0.6434229286581824</v>
      </c>
      <c r="P5" s="7">
        <f>IFERROR(VLOOKUP($A5&amp;" "&amp;$C$2,obs_totals[#Data],P$3,FALSE)/(VLOOKUP($A5&amp;" "&amp;$C$2,obs_totals[#Data],P$3,FALSE)+VLOOKUP($A5&amp;" "&amp;$C$35,obs_totals[#Data],P$3,FALSE)),"")</f>
        <v>0.63336111689935404</v>
      </c>
      <c r="Q5" s="7">
        <f>IFERROR(VLOOKUP($A5&amp;" "&amp;$C$2,obs_totals[#Data],Q$3,FALSE)/(VLOOKUP($A5&amp;" "&amp;$C$2,obs_totals[#Data],Q$3,FALSE)+VLOOKUP($A5&amp;" "&amp;$C$35,obs_totals[#Data],Q$3,FALSE)),"")</f>
        <v>0.63302752293577991</v>
      </c>
      <c r="R5" s="7" t="str">
        <f>IFERROR(VLOOKUP($A5&amp;" "&amp;$C$2,obs_totals[#Data],R$3,FALSE)/(VLOOKUP($A5&amp;" "&amp;$C$2,obs_totals[#Data],R$3,FALSE)+VLOOKUP($A5&amp;" "&amp;$C$35,obs_totals[#Data],R$3,FALSE)),"")</f>
        <v/>
      </c>
      <c r="S5" s="7">
        <f>IFERROR(VLOOKUP($A5&amp;" "&amp;$C$2,obs_totals[#Data],S$3,FALSE)/(VLOOKUP($A5&amp;" "&amp;$C$2,obs_totals[#Data],S$3,FALSE)+VLOOKUP($A5&amp;" "&amp;$C$35,obs_totals[#Data],S$3,FALSE)),"")</f>
        <v>0.62086065164575499</v>
      </c>
      <c r="T5" s="7">
        <f>IFERROR(VLOOKUP($A5&amp;" "&amp;$C$2,obs_totals[#Data],T$3,FALSE)/(VLOOKUP($A5&amp;" "&amp;$C$2,obs_totals[#Data],T$3,FALSE)+VLOOKUP($A5&amp;" "&amp;$C$35,obs_totals[#Data],T$3,FALSE)),"")</f>
        <v>0.62386494017374194</v>
      </c>
      <c r="U5" s="7">
        <f>IFERROR(VLOOKUP($A5&amp;" "&amp;$C$2,obs_totals[#Data],U$3,FALSE)/(VLOOKUP($A5&amp;" "&amp;$C$2,obs_totals[#Data],U$3,FALSE)+VLOOKUP($A5&amp;" "&amp;$C$35,obs_totals[#Data],U$3,FALSE)),"")</f>
        <v>0.63664646595586083</v>
      </c>
      <c r="V5" s="7">
        <f>IFERROR(VLOOKUP($A5&amp;" "&amp;$C$2,obs_totals[#Data],V$3,FALSE)/(VLOOKUP($A5&amp;" "&amp;$C$2,obs_totals[#Data],V$3,FALSE)+VLOOKUP($A5&amp;" "&amp;$C$35,obs_totals[#Data],V$3,FALSE)),"")</f>
        <v>0.63971235691223949</v>
      </c>
      <c r="W5" s="7">
        <f>IFERROR(VLOOKUP($A5&amp;" "&amp;$C$2,obs_totals[#Data],W$3,FALSE)/(VLOOKUP($A5&amp;" "&amp;$C$2,obs_totals[#Data],W$3,FALSE)+VLOOKUP($A5&amp;" "&amp;$C$35,obs_totals[#Data],W$3,FALSE)),"")</f>
        <v>0.64950945133354432</v>
      </c>
      <c r="X5" s="7">
        <f>IFERROR(VLOOKUP($A5&amp;" "&amp;$C$2,obs_totals[#Data],X$3,FALSE)/(VLOOKUP($A5&amp;" "&amp;$C$2,obs_totals[#Data],X$3,FALSE)+VLOOKUP($A5&amp;" "&amp;$C$35,obs_totals[#Data],X$3,FALSE)),"")</f>
        <v>0.6566887044591363</v>
      </c>
      <c r="Y5" s="7">
        <f>IFERROR(VLOOKUP($A5&amp;" "&amp;$C$2,obs_totals[#Data],Y$3,FALSE)/(VLOOKUP($A5&amp;" "&amp;$C$2,obs_totals[#Data],Y$3,FALSE)+VLOOKUP($A5&amp;" "&amp;$C$35,obs_totals[#Data],Y$3,FALSE)),"")</f>
        <v>0.6586342032852498</v>
      </c>
      <c r="Z5" s="7">
        <f>IFERROR(VLOOKUP($A5&amp;" "&amp;$C$2,obs_totals[#Data],Z$3,FALSE)/(VLOOKUP($A5&amp;" "&amp;$C$2,obs_totals[#Data],Z$3,FALSE)+VLOOKUP($A5&amp;" "&amp;$C$35,obs_totals[#Data],Z$3,FALSE)),"")</f>
        <v>0.6532616448126406</v>
      </c>
      <c r="AA5" s="7">
        <f>IFERROR(VLOOKUP($A5&amp;" "&amp;$C$2,obs_totals[#Data],AA$3,FALSE)/(VLOOKUP($A5&amp;" "&amp;$C$2,obs_totals[#Data],AA$3,FALSE)+VLOOKUP($A5&amp;" "&amp;$C$35,obs_totals[#Data],AA$3,FALSE)),"")</f>
        <v>0.6401493472869485</v>
      </c>
      <c r="AB5" s="7">
        <f>IFERROR(VLOOKUP($A5&amp;" "&amp;$C$2,obs_totals[#Data],AB$3,FALSE)/(VLOOKUP($A5&amp;" "&amp;$C$2,obs_totals[#Data],AB$3,FALSE)+VLOOKUP($A5&amp;" "&amp;$C$35,obs_totals[#Data],AB$3,FALSE)),"")</f>
        <v>0.63612339553446229</v>
      </c>
      <c r="AC5" s="7">
        <f>IFERROR(VLOOKUP($A5&amp;" "&amp;$C$2,obs_totals[#Data],AC$3,FALSE)/(VLOOKUP($A5&amp;" "&amp;$C$2,obs_totals[#Data],AC$3,FALSE)+VLOOKUP($A5&amp;" "&amp;$C$35,obs_totals[#Data],AC$3,FALSE)),"")</f>
        <v>0.6428038180557778</v>
      </c>
    </row>
    <row r="6" spans="1:29" x14ac:dyDescent="0.25">
      <c r="A6" t="s">
        <v>41</v>
      </c>
      <c r="B6" t="str">
        <f>VLOOKUP(sfh[[#This Row],[Country code]],'_ctry-key'!$B$3:$E$33,3,FALSE)</f>
        <v>Belgium</v>
      </c>
      <c r="C6" s="7" t="str">
        <f>IFERROR(VLOOKUP($A6&amp;" "&amp;$C$2,obs_totals[#Data],C$3,FALSE)/(VLOOKUP($A6&amp;" "&amp;$C$2,obs_totals[#Data],C$3,FALSE)+VLOOKUP($A6&amp;" "&amp;$C$35,obs_totals[#Data],C$3,FALSE)),"")</f>
        <v/>
      </c>
      <c r="D6" s="7">
        <f>IFERROR(VLOOKUP($A6&amp;" "&amp;$C$2,obs_totals[#Data],D$3,FALSE)/(VLOOKUP($A6&amp;" "&amp;$C$2,obs_totals[#Data],D$3,FALSE)+VLOOKUP($A6&amp;" "&amp;$C$35,obs_totals[#Data],D$3,FALSE)),"")</f>
        <v>0.75399721932568642</v>
      </c>
      <c r="E6" s="7">
        <f>IFERROR(VLOOKUP($A6&amp;" "&amp;$C$2,obs_totals[#Data],E$3,FALSE)/(VLOOKUP($A6&amp;" "&amp;$C$2,obs_totals[#Data],E$3,FALSE)+VLOOKUP($A6&amp;" "&amp;$C$35,obs_totals[#Data],E$3,FALSE)),"")</f>
        <v>0.7515490533562823</v>
      </c>
      <c r="F6" s="7">
        <f>IFERROR(VLOOKUP($A6&amp;" "&amp;$C$2,obs_totals[#Data],F$3,FALSE)/(VLOOKUP($A6&amp;" "&amp;$C$2,obs_totals[#Data],F$3,FALSE)+VLOOKUP($A6&amp;" "&amp;$C$35,obs_totals[#Data],F$3,FALSE)),"")</f>
        <v>0.74907686189853995</v>
      </c>
      <c r="G6" s="7">
        <f>IFERROR(VLOOKUP($A6&amp;" "&amp;$C$2,obs_totals[#Data],G$3,FALSE)/(VLOOKUP($A6&amp;" "&amp;$C$2,obs_totals[#Data],G$3,FALSE)+VLOOKUP($A6&amp;" "&amp;$C$35,obs_totals[#Data],G$3,FALSE)),"")</f>
        <v>0.74677060760419889</v>
      </c>
      <c r="H6" s="7">
        <f>IFERROR(VLOOKUP($A6&amp;" "&amp;$C$2,obs_totals[#Data],H$3,FALSE)/(VLOOKUP($A6&amp;" "&amp;$C$2,obs_totals[#Data],H$3,FALSE)+VLOOKUP($A6&amp;" "&amp;$C$35,obs_totals[#Data],H$3,FALSE)),"")</f>
        <v>0.74470460190327348</v>
      </c>
      <c r="I6" s="7">
        <f>IFERROR(VLOOKUP($A6&amp;" "&amp;$C$2,obs_totals[#Data],I$3,FALSE)/(VLOOKUP($A6&amp;" "&amp;$C$2,obs_totals[#Data],I$3,FALSE)+VLOOKUP($A6&amp;" "&amp;$C$35,obs_totals[#Data],I$3,FALSE)),"")</f>
        <v>0.7423982750995135</v>
      </c>
      <c r="J6" s="7">
        <f>IFERROR(VLOOKUP($A6&amp;" "&amp;$C$2,obs_totals[#Data],J$3,FALSE)/(VLOOKUP($A6&amp;" "&amp;$C$2,obs_totals[#Data],J$3,FALSE)+VLOOKUP($A6&amp;" "&amp;$C$35,obs_totals[#Data],J$3,FALSE)),"")</f>
        <v>0.7403184695919095</v>
      </c>
      <c r="K6" s="7">
        <f>IFERROR(VLOOKUP($A6&amp;" "&amp;$C$2,obs_totals[#Data],K$3,FALSE)/(VLOOKUP($A6&amp;" "&amp;$C$2,obs_totals[#Data],K$3,FALSE)+VLOOKUP($A6&amp;" "&amp;$C$35,obs_totals[#Data],K$3,FALSE)),"")</f>
        <v>0.7378614441490805</v>
      </c>
      <c r="L6" s="7">
        <f>IFERROR(VLOOKUP($A6&amp;" "&amp;$C$2,obs_totals[#Data],L$3,FALSE)/(VLOOKUP($A6&amp;" "&amp;$C$2,obs_totals[#Data],L$3,FALSE)+VLOOKUP($A6&amp;" "&amp;$C$35,obs_totals[#Data],L$3,FALSE)),"")</f>
        <v>0.73582723752151458</v>
      </c>
      <c r="M6" s="7">
        <f>IFERROR(VLOOKUP($A6&amp;" "&amp;$C$2,obs_totals[#Data],M$3,FALSE)/(VLOOKUP($A6&amp;" "&amp;$C$2,obs_totals[#Data],M$3,FALSE)+VLOOKUP($A6&amp;" "&amp;$C$35,obs_totals[#Data],M$3,FALSE)),"")</f>
        <v>0.73352862849533951</v>
      </c>
      <c r="N6" s="7">
        <f>IFERROR(VLOOKUP($A6&amp;" "&amp;$C$2,obs_totals[#Data],N$3,FALSE)/(VLOOKUP($A6&amp;" "&amp;$C$2,obs_totals[#Data],N$3,FALSE)+VLOOKUP($A6&amp;" "&amp;$C$35,obs_totals[#Data],N$3,FALSE)),"")</f>
        <v>0.73126219737327924</v>
      </c>
      <c r="O6" s="7">
        <f>IFERROR(VLOOKUP($A6&amp;" "&amp;$C$2,obs_totals[#Data],O$3,FALSE)/(VLOOKUP($A6&amp;" "&amp;$C$2,obs_totals[#Data],O$3,FALSE)+VLOOKUP($A6&amp;" "&amp;$C$35,obs_totals[#Data],O$3,FALSE)),"")</f>
        <v>0.72947087454859472</v>
      </c>
      <c r="P6" s="7" t="str">
        <f>IFERROR(VLOOKUP($A6&amp;" "&amp;$C$2,obs_totals[#Data],P$3,FALSE)/(VLOOKUP($A6&amp;" "&amp;$C$2,obs_totals[#Data],P$3,FALSE)+VLOOKUP($A6&amp;" "&amp;$C$35,obs_totals[#Data],P$3,FALSE)),"")</f>
        <v/>
      </c>
      <c r="Q6" s="7" t="str">
        <f>IFERROR(VLOOKUP($A6&amp;" "&amp;$C$2,obs_totals[#Data],Q$3,FALSE)/(VLOOKUP($A6&amp;" "&amp;$C$2,obs_totals[#Data],Q$3,FALSE)+VLOOKUP($A6&amp;" "&amp;$C$35,obs_totals[#Data],Q$3,FALSE)),"")</f>
        <v/>
      </c>
      <c r="R6" s="7" t="str">
        <f>IFERROR(VLOOKUP($A6&amp;" "&amp;$C$2,obs_totals[#Data],R$3,FALSE)/(VLOOKUP($A6&amp;" "&amp;$C$2,obs_totals[#Data],R$3,FALSE)+VLOOKUP($A6&amp;" "&amp;$C$35,obs_totals[#Data],R$3,FALSE)),"")</f>
        <v/>
      </c>
      <c r="S6" s="7">
        <f>IFERROR(VLOOKUP($A6&amp;" "&amp;$C$2,obs_totals[#Data],S$3,FALSE)/(VLOOKUP($A6&amp;" "&amp;$C$2,obs_totals[#Data],S$3,FALSE)+VLOOKUP($A6&amp;" "&amp;$C$35,obs_totals[#Data],S$3,FALSE)),"")</f>
        <v>0.75399721932568642</v>
      </c>
      <c r="T6" s="7">
        <f>IFERROR(VLOOKUP($A6&amp;" "&amp;$C$2,obs_totals[#Data],T$3,FALSE)/(VLOOKUP($A6&amp;" "&amp;$C$2,obs_totals[#Data],T$3,FALSE)+VLOOKUP($A6&amp;" "&amp;$C$35,obs_totals[#Data],T$3,FALSE)),"")</f>
        <v>0.7515490533562823</v>
      </c>
      <c r="U6" s="7">
        <f>IFERROR(VLOOKUP($A6&amp;" "&amp;$C$2,obs_totals[#Data],U$3,FALSE)/(VLOOKUP($A6&amp;" "&amp;$C$2,obs_totals[#Data],U$3,FALSE)+VLOOKUP($A6&amp;" "&amp;$C$35,obs_totals[#Data],U$3,FALSE)),"")</f>
        <v>0.74907686189853995</v>
      </c>
      <c r="V6" s="7">
        <f>IFERROR(VLOOKUP($A6&amp;" "&amp;$C$2,obs_totals[#Data],V$3,FALSE)/(VLOOKUP($A6&amp;" "&amp;$C$2,obs_totals[#Data],V$3,FALSE)+VLOOKUP($A6&amp;" "&amp;$C$35,obs_totals[#Data],V$3,FALSE)),"")</f>
        <v>0.74677060760419889</v>
      </c>
      <c r="W6" s="7">
        <f>IFERROR(VLOOKUP($A6&amp;" "&amp;$C$2,obs_totals[#Data],W$3,FALSE)/(VLOOKUP($A6&amp;" "&amp;$C$2,obs_totals[#Data],W$3,FALSE)+VLOOKUP($A6&amp;" "&amp;$C$35,obs_totals[#Data],W$3,FALSE)),"")</f>
        <v>0.74470460190327348</v>
      </c>
      <c r="X6" s="7">
        <f>IFERROR(VLOOKUP($A6&amp;" "&amp;$C$2,obs_totals[#Data],X$3,FALSE)/(VLOOKUP($A6&amp;" "&amp;$C$2,obs_totals[#Data],X$3,FALSE)+VLOOKUP($A6&amp;" "&amp;$C$35,obs_totals[#Data],X$3,FALSE)),"")</f>
        <v>0.7423982750995135</v>
      </c>
      <c r="Y6" s="7">
        <f>IFERROR(VLOOKUP($A6&amp;" "&amp;$C$2,obs_totals[#Data],Y$3,FALSE)/(VLOOKUP($A6&amp;" "&amp;$C$2,obs_totals[#Data],Y$3,FALSE)+VLOOKUP($A6&amp;" "&amp;$C$35,obs_totals[#Data],Y$3,FALSE)),"")</f>
        <v>0.7403184695919095</v>
      </c>
      <c r="Z6" s="7">
        <f>IFERROR(VLOOKUP($A6&amp;" "&amp;$C$2,obs_totals[#Data],Z$3,FALSE)/(VLOOKUP($A6&amp;" "&amp;$C$2,obs_totals[#Data],Z$3,FALSE)+VLOOKUP($A6&amp;" "&amp;$C$35,obs_totals[#Data],Z$3,FALSE)),"")</f>
        <v>0.7378614441490805</v>
      </c>
      <c r="AA6" s="7">
        <f>IFERROR(VLOOKUP($A6&amp;" "&amp;$C$2,obs_totals[#Data],AA$3,FALSE)/(VLOOKUP($A6&amp;" "&amp;$C$2,obs_totals[#Data],AA$3,FALSE)+VLOOKUP($A6&amp;" "&amp;$C$35,obs_totals[#Data],AA$3,FALSE)),"")</f>
        <v>0.73582723752151458</v>
      </c>
      <c r="AB6" s="7">
        <f>IFERROR(VLOOKUP($A6&amp;" "&amp;$C$2,obs_totals[#Data],AB$3,FALSE)/(VLOOKUP($A6&amp;" "&amp;$C$2,obs_totals[#Data],AB$3,FALSE)+VLOOKUP($A6&amp;" "&amp;$C$35,obs_totals[#Data],AB$3,FALSE)),"")</f>
        <v>0.73352862849533951</v>
      </c>
      <c r="AC6" s="7">
        <f>IFERROR(VLOOKUP($A6&amp;" "&amp;$C$2,obs_totals[#Data],AC$3,FALSE)/(VLOOKUP($A6&amp;" "&amp;$C$2,obs_totals[#Data],AC$3,FALSE)+VLOOKUP($A6&amp;" "&amp;$C$35,obs_totals[#Data],AC$3,FALSE)),"")</f>
        <v>0.73126219737327924</v>
      </c>
    </row>
    <row r="7" spans="1:29" x14ac:dyDescent="0.25">
      <c r="A7" t="s">
        <v>42</v>
      </c>
      <c r="B7" t="str">
        <f>VLOOKUP(sfh[[#This Row],[Country code]],'_ctry-key'!$B$3:$E$33,3,FALSE)</f>
        <v>Bulgaria</v>
      </c>
      <c r="C7" s="7" t="str">
        <f>IFERROR(VLOOKUP($A7&amp;" "&amp;$C$2,obs_totals[#Data],C$3,FALSE)/(VLOOKUP($A7&amp;" "&amp;$C$2,obs_totals[#Data],C$3,FALSE)+VLOOKUP($A7&amp;" "&amp;$C$35,obs_totals[#Data],C$3,FALSE)),"")</f>
        <v/>
      </c>
      <c r="D7" s="7" t="str">
        <f>IFERROR(VLOOKUP($A7&amp;" "&amp;$C$2,obs_totals[#Data],D$3,FALSE)/(VLOOKUP($A7&amp;" "&amp;$C$2,obs_totals[#Data],D$3,FALSE)+VLOOKUP($A7&amp;" "&amp;$C$35,obs_totals[#Data],D$3,FALSE)),"")</f>
        <v/>
      </c>
      <c r="E7" s="7" t="str">
        <f>IFERROR(VLOOKUP($A7&amp;" "&amp;$C$2,obs_totals[#Data],E$3,FALSE)/(VLOOKUP($A7&amp;" "&amp;$C$2,obs_totals[#Data],E$3,FALSE)+VLOOKUP($A7&amp;" "&amp;$C$35,obs_totals[#Data],E$3,FALSE)),"")</f>
        <v/>
      </c>
      <c r="F7" s="7" t="str">
        <f>IFERROR(VLOOKUP($A7&amp;" "&amp;$C$2,obs_totals[#Data],F$3,FALSE)/(VLOOKUP($A7&amp;" "&amp;$C$2,obs_totals[#Data],F$3,FALSE)+VLOOKUP($A7&amp;" "&amp;$C$35,obs_totals[#Data],F$3,FALSE)),"")</f>
        <v/>
      </c>
      <c r="G7" s="7" t="str">
        <f>IFERROR(VLOOKUP($A7&amp;" "&amp;$C$2,obs_totals[#Data],G$3,FALSE)/(VLOOKUP($A7&amp;" "&amp;$C$2,obs_totals[#Data],G$3,FALSE)+VLOOKUP($A7&amp;" "&amp;$C$35,obs_totals[#Data],G$3,FALSE)),"")</f>
        <v/>
      </c>
      <c r="H7" s="7" t="str">
        <f>IFERROR(VLOOKUP($A7&amp;" "&amp;$C$2,obs_totals[#Data],H$3,FALSE)/(VLOOKUP($A7&amp;" "&amp;$C$2,obs_totals[#Data],H$3,FALSE)+VLOOKUP($A7&amp;" "&amp;$C$35,obs_totals[#Data],H$3,FALSE)),"")</f>
        <v/>
      </c>
      <c r="I7" s="7" t="str">
        <f>IFERROR(VLOOKUP($A7&amp;" "&amp;$C$2,obs_totals[#Data],I$3,FALSE)/(VLOOKUP($A7&amp;" "&amp;$C$2,obs_totals[#Data],I$3,FALSE)+VLOOKUP($A7&amp;" "&amp;$C$35,obs_totals[#Data],I$3,FALSE)),"")</f>
        <v/>
      </c>
      <c r="J7" s="7" t="str">
        <f>IFERROR(VLOOKUP($A7&amp;" "&amp;$C$2,obs_totals[#Data],J$3,FALSE)/(VLOOKUP($A7&amp;" "&amp;$C$2,obs_totals[#Data],J$3,FALSE)+VLOOKUP($A7&amp;" "&amp;$C$35,obs_totals[#Data],J$3,FALSE)),"")</f>
        <v/>
      </c>
      <c r="K7" s="7" t="str">
        <f>IFERROR(VLOOKUP($A7&amp;" "&amp;$C$2,obs_totals[#Data],K$3,FALSE)/(VLOOKUP($A7&amp;" "&amp;$C$2,obs_totals[#Data],K$3,FALSE)+VLOOKUP($A7&amp;" "&amp;$C$35,obs_totals[#Data],K$3,FALSE)),"")</f>
        <v/>
      </c>
      <c r="L7" s="7" t="str">
        <f>IFERROR(VLOOKUP($A7&amp;" "&amp;$C$2,obs_totals[#Data],L$3,FALSE)/(VLOOKUP($A7&amp;" "&amp;$C$2,obs_totals[#Data],L$3,FALSE)+VLOOKUP($A7&amp;" "&amp;$C$35,obs_totals[#Data],L$3,FALSE)),"")</f>
        <v/>
      </c>
      <c r="M7" s="7" t="str">
        <f>IFERROR(VLOOKUP($A7&amp;" "&amp;$C$2,obs_totals[#Data],M$3,FALSE)/(VLOOKUP($A7&amp;" "&amp;$C$2,obs_totals[#Data],M$3,FALSE)+VLOOKUP($A7&amp;" "&amp;$C$35,obs_totals[#Data],M$3,FALSE)),"")</f>
        <v/>
      </c>
      <c r="N7" s="7" t="str">
        <f>IFERROR(VLOOKUP($A7&amp;" "&amp;$C$2,obs_totals[#Data],N$3,FALSE)/(VLOOKUP($A7&amp;" "&amp;$C$2,obs_totals[#Data],N$3,FALSE)+VLOOKUP($A7&amp;" "&amp;$C$35,obs_totals[#Data],N$3,FALSE)),"")</f>
        <v/>
      </c>
      <c r="O7" s="7">
        <f>IFERROR(VLOOKUP($A7&amp;" "&amp;$C$2,obs_totals[#Data],O$3,FALSE)/(VLOOKUP($A7&amp;" "&amp;$C$2,obs_totals[#Data],O$3,FALSE)+VLOOKUP($A7&amp;" "&amp;$C$35,obs_totals[#Data],O$3,FALSE)),"")</f>
        <v>0.54872485554155614</v>
      </c>
      <c r="P7" s="7">
        <f>IFERROR(VLOOKUP($A7&amp;" "&amp;$C$2,obs_totals[#Data],P$3,FALSE)/(VLOOKUP($A7&amp;" "&amp;$C$2,obs_totals[#Data],P$3,FALSE)+VLOOKUP($A7&amp;" "&amp;$C$35,obs_totals[#Data],P$3,FALSE)),"")</f>
        <v>0.54871459694989111</v>
      </c>
      <c r="Q7" s="7">
        <f>IFERROR(VLOOKUP($A7&amp;" "&amp;$C$2,obs_totals[#Data],Q$3,FALSE)/(VLOOKUP($A7&amp;" "&amp;$C$2,obs_totals[#Data],Q$3,FALSE)+VLOOKUP($A7&amp;" "&amp;$C$35,obs_totals[#Data],Q$3,FALSE)),"")</f>
        <v>0.54873198477526408</v>
      </c>
      <c r="R7" s="7" t="str">
        <f>IFERROR(VLOOKUP($A7&amp;" "&amp;$C$2,obs_totals[#Data],R$3,FALSE)/(VLOOKUP($A7&amp;" "&amp;$C$2,obs_totals[#Data],R$3,FALSE)+VLOOKUP($A7&amp;" "&amp;$C$35,obs_totals[#Data],R$3,FALSE)),"")</f>
        <v/>
      </c>
      <c r="S7" s="7" t="str">
        <f>IFERROR(VLOOKUP($A7&amp;" "&amp;$C$2,obs_totals[#Data],S$3,FALSE)/(VLOOKUP($A7&amp;" "&amp;$C$2,obs_totals[#Data],S$3,FALSE)+VLOOKUP($A7&amp;" "&amp;$C$35,obs_totals[#Data],S$3,FALSE)),"")</f>
        <v/>
      </c>
      <c r="T7" s="7" t="str">
        <f>IFERROR(VLOOKUP($A7&amp;" "&amp;$C$2,obs_totals[#Data],T$3,FALSE)/(VLOOKUP($A7&amp;" "&amp;$C$2,obs_totals[#Data],T$3,FALSE)+VLOOKUP($A7&amp;" "&amp;$C$35,obs_totals[#Data],T$3,FALSE)),"")</f>
        <v/>
      </c>
      <c r="U7" s="7" t="str">
        <f>IFERROR(VLOOKUP($A7&amp;" "&amp;$C$2,obs_totals[#Data],U$3,FALSE)/(VLOOKUP($A7&amp;" "&amp;$C$2,obs_totals[#Data],U$3,FALSE)+VLOOKUP($A7&amp;" "&amp;$C$35,obs_totals[#Data],U$3,FALSE)),"")</f>
        <v/>
      </c>
      <c r="V7" s="7" t="str">
        <f>IFERROR(VLOOKUP($A7&amp;" "&amp;$C$2,obs_totals[#Data],V$3,FALSE)/(VLOOKUP($A7&amp;" "&amp;$C$2,obs_totals[#Data],V$3,FALSE)+VLOOKUP($A7&amp;" "&amp;$C$35,obs_totals[#Data],V$3,FALSE)),"")</f>
        <v/>
      </c>
      <c r="W7" s="7" t="str">
        <f>IFERROR(VLOOKUP($A7&amp;" "&amp;$C$2,obs_totals[#Data],W$3,FALSE)/(VLOOKUP($A7&amp;" "&amp;$C$2,obs_totals[#Data],W$3,FALSE)+VLOOKUP($A7&amp;" "&amp;$C$35,obs_totals[#Data],W$3,FALSE)),"")</f>
        <v/>
      </c>
      <c r="X7" s="7" t="str">
        <f>IFERROR(VLOOKUP($A7&amp;" "&amp;$C$2,obs_totals[#Data],X$3,FALSE)/(VLOOKUP($A7&amp;" "&amp;$C$2,obs_totals[#Data],X$3,FALSE)+VLOOKUP($A7&amp;" "&amp;$C$35,obs_totals[#Data],X$3,FALSE)),"")</f>
        <v/>
      </c>
      <c r="Y7" s="7" t="str">
        <f>IFERROR(VLOOKUP($A7&amp;" "&amp;$C$2,obs_totals[#Data],Y$3,FALSE)/(VLOOKUP($A7&amp;" "&amp;$C$2,obs_totals[#Data],Y$3,FALSE)+VLOOKUP($A7&amp;" "&amp;$C$35,obs_totals[#Data],Y$3,FALSE)),"")</f>
        <v/>
      </c>
      <c r="Z7" s="7" t="str">
        <f>IFERROR(VLOOKUP($A7&amp;" "&amp;$C$2,obs_totals[#Data],Z$3,FALSE)/(VLOOKUP($A7&amp;" "&amp;$C$2,obs_totals[#Data],Z$3,FALSE)+VLOOKUP($A7&amp;" "&amp;$C$35,obs_totals[#Data],Z$3,FALSE)),"")</f>
        <v/>
      </c>
      <c r="AA7" s="7" t="str">
        <f>IFERROR(VLOOKUP($A7&amp;" "&amp;$C$2,obs_totals[#Data],AA$3,FALSE)/(VLOOKUP($A7&amp;" "&amp;$C$2,obs_totals[#Data],AA$3,FALSE)+VLOOKUP($A7&amp;" "&amp;$C$35,obs_totals[#Data],AA$3,FALSE)),"")</f>
        <v/>
      </c>
      <c r="AB7" s="7" t="str">
        <f>IFERROR(VLOOKUP($A7&amp;" "&amp;$C$2,obs_totals[#Data],AB$3,FALSE)/(VLOOKUP($A7&amp;" "&amp;$C$2,obs_totals[#Data],AB$3,FALSE)+VLOOKUP($A7&amp;" "&amp;$C$35,obs_totals[#Data],AB$3,FALSE)),"")</f>
        <v/>
      </c>
      <c r="AC7" s="7" t="str">
        <f>IFERROR(VLOOKUP($A7&amp;" "&amp;$C$2,obs_totals[#Data],AC$3,FALSE)/(VLOOKUP($A7&amp;" "&amp;$C$2,obs_totals[#Data],AC$3,FALSE)+VLOOKUP($A7&amp;" "&amp;$C$35,obs_totals[#Data],AC$3,FALSE)),"")</f>
        <v/>
      </c>
    </row>
    <row r="8" spans="1:29" x14ac:dyDescent="0.25">
      <c r="A8" t="s">
        <v>43</v>
      </c>
      <c r="B8" t="str">
        <f>VLOOKUP(sfh[[#This Row],[Country code]],'_ctry-key'!$B$3:$E$33,3,FALSE)</f>
        <v>Croatia</v>
      </c>
      <c r="C8" s="7" t="str">
        <f>IFERROR(VLOOKUP($A8&amp;" "&amp;$C$2,obs_totals[#Data],C$3,FALSE)/(VLOOKUP($A8&amp;" "&amp;$C$2,obs_totals[#Data],C$3,FALSE)+VLOOKUP($A8&amp;" "&amp;$C$35,obs_totals[#Data],C$3,FALSE)),"")</f>
        <v/>
      </c>
      <c r="D8" s="7">
        <f>IFERROR(VLOOKUP($A8&amp;" "&amp;$C$2,obs_totals[#Data],D$3,FALSE)/(VLOOKUP($A8&amp;" "&amp;$C$2,obs_totals[#Data],D$3,FALSE)+VLOOKUP($A8&amp;" "&amp;$C$35,obs_totals[#Data],D$3,FALSE)),"")</f>
        <v>0.65680249598184737</v>
      </c>
      <c r="E8" s="7">
        <f>IFERROR(VLOOKUP($A8&amp;" "&amp;$C$2,obs_totals[#Data],E$3,FALSE)/(VLOOKUP($A8&amp;" "&amp;$C$2,obs_totals[#Data],E$3,FALSE)+VLOOKUP($A8&amp;" "&amp;$C$35,obs_totals[#Data],E$3,FALSE)),"")</f>
        <v>0.65206857994781964</v>
      </c>
      <c r="F8" s="7">
        <f>IFERROR(VLOOKUP($A8&amp;" "&amp;$C$2,obs_totals[#Data],F$3,FALSE)/(VLOOKUP($A8&amp;" "&amp;$C$2,obs_totals[#Data],F$3,FALSE)+VLOOKUP($A8&amp;" "&amp;$C$35,obs_totals[#Data],F$3,FALSE)),"")</f>
        <v>0.64554400809344248</v>
      </c>
      <c r="G8" s="7">
        <f>IFERROR(VLOOKUP($A8&amp;" "&amp;$C$2,obs_totals[#Data],G$3,FALSE)/(VLOOKUP($A8&amp;" "&amp;$C$2,obs_totals[#Data],G$3,FALSE)+VLOOKUP($A8&amp;" "&amp;$C$35,obs_totals[#Data],G$3,FALSE)),"")</f>
        <v>0.6386745347253745</v>
      </c>
      <c r="H8" s="7">
        <f>IFERROR(VLOOKUP($A8&amp;" "&amp;$C$2,obs_totals[#Data],H$3,FALSE)/(VLOOKUP($A8&amp;" "&amp;$C$2,obs_totals[#Data],H$3,FALSE)+VLOOKUP($A8&amp;" "&amp;$C$35,obs_totals[#Data],H$3,FALSE)),"")</f>
        <v>0.63429696589993734</v>
      </c>
      <c r="I8" s="7">
        <f>IFERROR(VLOOKUP($A8&amp;" "&amp;$C$2,obs_totals[#Data],I$3,FALSE)/(VLOOKUP($A8&amp;" "&amp;$C$2,obs_totals[#Data],I$3,FALSE)+VLOOKUP($A8&amp;" "&amp;$C$35,obs_totals[#Data],I$3,FALSE)),"")</f>
        <v>0.63477338987543064</v>
      </c>
      <c r="J8" s="7">
        <f>IFERROR(VLOOKUP($A8&amp;" "&amp;$C$2,obs_totals[#Data],J$3,FALSE)/(VLOOKUP($A8&amp;" "&amp;$C$2,obs_totals[#Data],J$3,FALSE)+VLOOKUP($A8&amp;" "&amp;$C$35,obs_totals[#Data],J$3,FALSE)),"")</f>
        <v>0.63571428571428568</v>
      </c>
      <c r="K8" s="7">
        <f>IFERROR(VLOOKUP($A8&amp;" "&amp;$C$2,obs_totals[#Data],K$3,FALSE)/(VLOOKUP($A8&amp;" "&amp;$C$2,obs_totals[#Data],K$3,FALSE)+VLOOKUP($A8&amp;" "&amp;$C$35,obs_totals[#Data],K$3,FALSE)),"")</f>
        <v>0.63550356927840368</v>
      </c>
      <c r="L8" s="7">
        <f>IFERROR(VLOOKUP($A8&amp;" "&amp;$C$2,obs_totals[#Data],L$3,FALSE)/(VLOOKUP($A8&amp;" "&amp;$C$2,obs_totals[#Data],L$3,FALSE)+VLOOKUP($A8&amp;" "&amp;$C$35,obs_totals[#Data],L$3,FALSE)),"")</f>
        <v>0.66810856658184892</v>
      </c>
      <c r="M8" s="7">
        <f>IFERROR(VLOOKUP($A8&amp;" "&amp;$C$2,obs_totals[#Data],M$3,FALSE)/(VLOOKUP($A8&amp;" "&amp;$C$2,obs_totals[#Data],M$3,FALSE)+VLOOKUP($A8&amp;" "&amp;$C$35,obs_totals[#Data],M$3,FALSE)),"")</f>
        <v>0.66465913843580093</v>
      </c>
      <c r="N8" s="7">
        <f>IFERROR(VLOOKUP($A8&amp;" "&amp;$C$2,obs_totals[#Data],N$3,FALSE)/(VLOOKUP($A8&amp;" "&amp;$C$2,obs_totals[#Data],N$3,FALSE)+VLOOKUP($A8&amp;" "&amp;$C$35,obs_totals[#Data],N$3,FALSE)),"")</f>
        <v>0.65840766435414599</v>
      </c>
      <c r="O8" s="7">
        <f>IFERROR(VLOOKUP($A8&amp;" "&amp;$C$2,obs_totals[#Data],O$3,FALSE)/(VLOOKUP($A8&amp;" "&amp;$C$2,obs_totals[#Data],O$3,FALSE)+VLOOKUP($A8&amp;" "&amp;$C$35,obs_totals[#Data],O$3,FALSE)),"")</f>
        <v>0.66012219959266805</v>
      </c>
      <c r="P8" s="7">
        <f>IFERROR(VLOOKUP($A8&amp;" "&amp;$C$2,obs_totals[#Data],P$3,FALSE)/(VLOOKUP($A8&amp;" "&amp;$C$2,obs_totals[#Data],P$3,FALSE)+VLOOKUP($A8&amp;" "&amp;$C$35,obs_totals[#Data],P$3,FALSE)),"")</f>
        <v>0.65855030536804893</v>
      </c>
      <c r="Q8" s="7">
        <f>IFERROR(VLOOKUP($A8&amp;" "&amp;$C$2,obs_totals[#Data],Q$3,FALSE)/(VLOOKUP($A8&amp;" "&amp;$C$2,obs_totals[#Data],Q$3,FALSE)+VLOOKUP($A8&amp;" "&amp;$C$35,obs_totals[#Data],Q$3,FALSE)),"")</f>
        <v>0.65982241953385135</v>
      </c>
      <c r="R8" s="7" t="str">
        <f>IFERROR(VLOOKUP($A8&amp;" "&amp;$C$2,obs_totals[#Data],R$3,FALSE)/(VLOOKUP($A8&amp;" "&amp;$C$2,obs_totals[#Data],R$3,FALSE)+VLOOKUP($A8&amp;" "&amp;$C$35,obs_totals[#Data],R$3,FALSE)),"")</f>
        <v/>
      </c>
      <c r="S8" s="7">
        <f>IFERROR(VLOOKUP($A8&amp;" "&amp;$C$2,obs_totals[#Data],S$3,FALSE)/(VLOOKUP($A8&amp;" "&amp;$C$2,obs_totals[#Data],S$3,FALSE)+VLOOKUP($A8&amp;" "&amp;$C$35,obs_totals[#Data],S$3,FALSE)),"")</f>
        <v>0.65680249598184737</v>
      </c>
      <c r="T8" s="7">
        <f>IFERROR(VLOOKUP($A8&amp;" "&amp;$C$2,obs_totals[#Data],T$3,FALSE)/(VLOOKUP($A8&amp;" "&amp;$C$2,obs_totals[#Data],T$3,FALSE)+VLOOKUP($A8&amp;" "&amp;$C$35,obs_totals[#Data],T$3,FALSE)),"")</f>
        <v>0.65206857994781964</v>
      </c>
      <c r="U8" s="7">
        <f>IFERROR(VLOOKUP($A8&amp;" "&amp;$C$2,obs_totals[#Data],U$3,FALSE)/(VLOOKUP($A8&amp;" "&amp;$C$2,obs_totals[#Data],U$3,FALSE)+VLOOKUP($A8&amp;" "&amp;$C$35,obs_totals[#Data],U$3,FALSE)),"")</f>
        <v>0.64554400809344248</v>
      </c>
      <c r="V8" s="7">
        <f>IFERROR(VLOOKUP($A8&amp;" "&amp;$C$2,obs_totals[#Data],V$3,FALSE)/(VLOOKUP($A8&amp;" "&amp;$C$2,obs_totals[#Data],V$3,FALSE)+VLOOKUP($A8&amp;" "&amp;$C$35,obs_totals[#Data],V$3,FALSE)),"")</f>
        <v>0.6386745347253745</v>
      </c>
      <c r="W8" s="7">
        <f>IFERROR(VLOOKUP($A8&amp;" "&amp;$C$2,obs_totals[#Data],W$3,FALSE)/(VLOOKUP($A8&amp;" "&amp;$C$2,obs_totals[#Data],W$3,FALSE)+VLOOKUP($A8&amp;" "&amp;$C$35,obs_totals[#Data],W$3,FALSE)),"")</f>
        <v>0.63429696589993734</v>
      </c>
      <c r="X8" s="7">
        <f>IFERROR(VLOOKUP($A8&amp;" "&amp;$C$2,obs_totals[#Data],X$3,FALSE)/(VLOOKUP($A8&amp;" "&amp;$C$2,obs_totals[#Data],X$3,FALSE)+VLOOKUP($A8&amp;" "&amp;$C$35,obs_totals[#Data],X$3,FALSE)),"")</f>
        <v>0.63477338987543064</v>
      </c>
      <c r="Y8" s="7">
        <f>IFERROR(VLOOKUP($A8&amp;" "&amp;$C$2,obs_totals[#Data],Y$3,FALSE)/(VLOOKUP($A8&amp;" "&amp;$C$2,obs_totals[#Data],Y$3,FALSE)+VLOOKUP($A8&amp;" "&amp;$C$35,obs_totals[#Data],Y$3,FALSE)),"")</f>
        <v>0.63571428571428568</v>
      </c>
      <c r="Z8" s="7">
        <f>IFERROR(VLOOKUP($A8&amp;" "&amp;$C$2,obs_totals[#Data],Z$3,FALSE)/(VLOOKUP($A8&amp;" "&amp;$C$2,obs_totals[#Data],Z$3,FALSE)+VLOOKUP($A8&amp;" "&amp;$C$35,obs_totals[#Data],Z$3,FALSE)),"")</f>
        <v>0.63550356927840368</v>
      </c>
      <c r="AA8" s="7">
        <f>IFERROR(VLOOKUP($A8&amp;" "&amp;$C$2,obs_totals[#Data],AA$3,FALSE)/(VLOOKUP($A8&amp;" "&amp;$C$2,obs_totals[#Data],AA$3,FALSE)+VLOOKUP($A8&amp;" "&amp;$C$35,obs_totals[#Data],AA$3,FALSE)),"")</f>
        <v>0.66810856658184892</v>
      </c>
      <c r="AB8" s="7">
        <f>IFERROR(VLOOKUP($A8&amp;" "&amp;$C$2,obs_totals[#Data],AB$3,FALSE)/(VLOOKUP($A8&amp;" "&amp;$C$2,obs_totals[#Data],AB$3,FALSE)+VLOOKUP($A8&amp;" "&amp;$C$35,obs_totals[#Data],AB$3,FALSE)),"")</f>
        <v>0.66465913843580093</v>
      </c>
      <c r="AC8" s="7">
        <f>IFERROR(VLOOKUP($A8&amp;" "&amp;$C$2,obs_totals[#Data],AC$3,FALSE)/(VLOOKUP($A8&amp;" "&amp;$C$2,obs_totals[#Data],AC$3,FALSE)+VLOOKUP($A8&amp;" "&amp;$C$35,obs_totals[#Data],AC$3,FALSE)),"")</f>
        <v>0.65840766435414599</v>
      </c>
    </row>
    <row r="9" spans="1:29" x14ac:dyDescent="0.25">
      <c r="A9" t="s">
        <v>44</v>
      </c>
      <c r="B9" t="str">
        <f>VLOOKUP(sfh[[#This Row],[Country code]],'_ctry-key'!$B$3:$E$33,3,FALSE)</f>
        <v>Cyprus</v>
      </c>
      <c r="C9" s="7" t="str">
        <f>IFERROR(VLOOKUP($A9&amp;" "&amp;$C$2,obs_totals[#Data],C$3,FALSE)/(VLOOKUP($A9&amp;" "&amp;$C$2,obs_totals[#Data],C$3,FALSE)+VLOOKUP($A9&amp;" "&amp;$C$35,obs_totals[#Data],C$3,FALSE)),"")</f>
        <v/>
      </c>
      <c r="D9" s="7" t="str">
        <f>IFERROR(VLOOKUP($A9&amp;" "&amp;$C$2,obs_totals[#Data],D$3,FALSE)/(VLOOKUP($A9&amp;" "&amp;$C$2,obs_totals[#Data],D$3,FALSE)+VLOOKUP($A9&amp;" "&amp;$C$35,obs_totals[#Data],D$3,FALSE)),"")</f>
        <v/>
      </c>
      <c r="E9" s="7" t="str">
        <f>IFERROR(VLOOKUP($A9&amp;" "&amp;$C$2,obs_totals[#Data],E$3,FALSE)/(VLOOKUP($A9&amp;" "&amp;$C$2,obs_totals[#Data],E$3,FALSE)+VLOOKUP($A9&amp;" "&amp;$C$35,obs_totals[#Data],E$3,FALSE)),"")</f>
        <v/>
      </c>
      <c r="F9" s="7" t="str">
        <f>IFERROR(VLOOKUP($A9&amp;" "&amp;$C$2,obs_totals[#Data],F$3,FALSE)/(VLOOKUP($A9&amp;" "&amp;$C$2,obs_totals[#Data],F$3,FALSE)+VLOOKUP($A9&amp;" "&amp;$C$35,obs_totals[#Data],F$3,FALSE)),"")</f>
        <v/>
      </c>
      <c r="G9" s="7" t="str">
        <f>IFERROR(VLOOKUP($A9&amp;" "&amp;$C$2,obs_totals[#Data],G$3,FALSE)/(VLOOKUP($A9&amp;" "&amp;$C$2,obs_totals[#Data],G$3,FALSE)+VLOOKUP($A9&amp;" "&amp;$C$35,obs_totals[#Data],G$3,FALSE)),"")</f>
        <v/>
      </c>
      <c r="H9" s="7" t="str">
        <f>IFERROR(VLOOKUP($A9&amp;" "&amp;$C$2,obs_totals[#Data],H$3,FALSE)/(VLOOKUP($A9&amp;" "&amp;$C$2,obs_totals[#Data],H$3,FALSE)+VLOOKUP($A9&amp;" "&amp;$C$35,obs_totals[#Data],H$3,FALSE)),"")</f>
        <v/>
      </c>
      <c r="I9" s="7" t="str">
        <f>IFERROR(VLOOKUP($A9&amp;" "&amp;$C$2,obs_totals[#Data],I$3,FALSE)/(VLOOKUP($A9&amp;" "&amp;$C$2,obs_totals[#Data],I$3,FALSE)+VLOOKUP($A9&amp;" "&amp;$C$35,obs_totals[#Data],I$3,FALSE)),"")</f>
        <v/>
      </c>
      <c r="J9" s="7" t="str">
        <f>IFERROR(VLOOKUP($A9&amp;" "&amp;$C$2,obs_totals[#Data],J$3,FALSE)/(VLOOKUP($A9&amp;" "&amp;$C$2,obs_totals[#Data],J$3,FALSE)+VLOOKUP($A9&amp;" "&amp;$C$35,obs_totals[#Data],J$3,FALSE)),"")</f>
        <v/>
      </c>
      <c r="K9" s="7" t="str">
        <f>IFERROR(VLOOKUP($A9&amp;" "&amp;$C$2,obs_totals[#Data],K$3,FALSE)/(VLOOKUP($A9&amp;" "&amp;$C$2,obs_totals[#Data],K$3,FALSE)+VLOOKUP($A9&amp;" "&amp;$C$35,obs_totals[#Data],K$3,FALSE)),"")</f>
        <v/>
      </c>
      <c r="L9" s="7" t="str">
        <f>IFERROR(VLOOKUP($A9&amp;" "&amp;$C$2,obs_totals[#Data],L$3,FALSE)/(VLOOKUP($A9&amp;" "&amp;$C$2,obs_totals[#Data],L$3,FALSE)+VLOOKUP($A9&amp;" "&amp;$C$35,obs_totals[#Data],L$3,FALSE)),"")</f>
        <v/>
      </c>
      <c r="M9" s="7" t="str">
        <f>IFERROR(VLOOKUP($A9&amp;" "&amp;$C$2,obs_totals[#Data],M$3,FALSE)/(VLOOKUP($A9&amp;" "&amp;$C$2,obs_totals[#Data],M$3,FALSE)+VLOOKUP($A9&amp;" "&amp;$C$35,obs_totals[#Data],M$3,FALSE)),"")</f>
        <v/>
      </c>
      <c r="N9" s="7">
        <f>IFERROR(VLOOKUP($A9&amp;" "&amp;$C$2,obs_totals[#Data],N$3,FALSE)/(VLOOKUP($A9&amp;" "&amp;$C$2,obs_totals[#Data],N$3,FALSE)+VLOOKUP($A9&amp;" "&amp;$C$35,obs_totals[#Data],N$3,FALSE)),"")</f>
        <v>0.63542926239419584</v>
      </c>
      <c r="O9" s="7" t="str">
        <f>IFERROR(VLOOKUP($A9&amp;" "&amp;$C$2,obs_totals[#Data],O$3,FALSE)/(VLOOKUP($A9&amp;" "&amp;$C$2,obs_totals[#Data],O$3,FALSE)+VLOOKUP($A9&amp;" "&amp;$C$35,obs_totals[#Data],O$3,FALSE)),"")</f>
        <v/>
      </c>
      <c r="P9" s="7">
        <f>IFERROR(VLOOKUP($A9&amp;" "&amp;$C$2,obs_totals[#Data],P$3,FALSE)/(VLOOKUP($A9&amp;" "&amp;$C$2,obs_totals[#Data],P$3,FALSE)+VLOOKUP($A9&amp;" "&amp;$C$35,obs_totals[#Data],P$3,FALSE)),"")</f>
        <v>0.63543670642554828</v>
      </c>
      <c r="Q9" s="7">
        <f>IFERROR(VLOOKUP($A9&amp;" "&amp;$C$2,obs_totals[#Data],Q$3,FALSE)/(VLOOKUP($A9&amp;" "&amp;$C$2,obs_totals[#Data],Q$3,FALSE)+VLOOKUP($A9&amp;" "&amp;$C$35,obs_totals[#Data],Q$3,FALSE)),"")</f>
        <v>0.63547972849018519</v>
      </c>
      <c r="R9" s="7" t="str">
        <f>IFERROR(VLOOKUP($A9&amp;" "&amp;$C$2,obs_totals[#Data],R$3,FALSE)/(VLOOKUP($A9&amp;" "&amp;$C$2,obs_totals[#Data],R$3,FALSE)+VLOOKUP($A9&amp;" "&amp;$C$35,obs_totals[#Data],R$3,FALSE)),"")</f>
        <v/>
      </c>
      <c r="S9" s="7" t="str">
        <f>IFERROR(VLOOKUP($A9&amp;" "&amp;$C$2,obs_totals[#Data],S$3,FALSE)/(VLOOKUP($A9&amp;" "&amp;$C$2,obs_totals[#Data],S$3,FALSE)+VLOOKUP($A9&amp;" "&amp;$C$35,obs_totals[#Data],S$3,FALSE)),"")</f>
        <v/>
      </c>
      <c r="T9" s="7" t="str">
        <f>IFERROR(VLOOKUP($A9&amp;" "&amp;$C$2,obs_totals[#Data],T$3,FALSE)/(VLOOKUP($A9&amp;" "&amp;$C$2,obs_totals[#Data],T$3,FALSE)+VLOOKUP($A9&amp;" "&amp;$C$35,obs_totals[#Data],T$3,FALSE)),"")</f>
        <v/>
      </c>
      <c r="U9" s="7" t="str">
        <f>IFERROR(VLOOKUP($A9&amp;" "&amp;$C$2,obs_totals[#Data],U$3,FALSE)/(VLOOKUP($A9&amp;" "&amp;$C$2,obs_totals[#Data],U$3,FALSE)+VLOOKUP($A9&amp;" "&amp;$C$35,obs_totals[#Data],U$3,FALSE)),"")</f>
        <v/>
      </c>
      <c r="V9" s="7" t="str">
        <f>IFERROR(VLOOKUP($A9&amp;" "&amp;$C$2,obs_totals[#Data],V$3,FALSE)/(VLOOKUP($A9&amp;" "&amp;$C$2,obs_totals[#Data],V$3,FALSE)+VLOOKUP($A9&amp;" "&amp;$C$35,obs_totals[#Data],V$3,FALSE)),"")</f>
        <v/>
      </c>
      <c r="W9" s="7" t="str">
        <f>IFERROR(VLOOKUP($A9&amp;" "&amp;$C$2,obs_totals[#Data],W$3,FALSE)/(VLOOKUP($A9&amp;" "&amp;$C$2,obs_totals[#Data],W$3,FALSE)+VLOOKUP($A9&amp;" "&amp;$C$35,obs_totals[#Data],W$3,FALSE)),"")</f>
        <v/>
      </c>
      <c r="X9" s="7" t="str">
        <f>IFERROR(VLOOKUP($A9&amp;" "&amp;$C$2,obs_totals[#Data],X$3,FALSE)/(VLOOKUP($A9&amp;" "&amp;$C$2,obs_totals[#Data],X$3,FALSE)+VLOOKUP($A9&amp;" "&amp;$C$35,obs_totals[#Data],X$3,FALSE)),"")</f>
        <v/>
      </c>
      <c r="Y9" s="7" t="str">
        <f>IFERROR(VLOOKUP($A9&amp;" "&amp;$C$2,obs_totals[#Data],Y$3,FALSE)/(VLOOKUP($A9&amp;" "&amp;$C$2,obs_totals[#Data],Y$3,FALSE)+VLOOKUP($A9&amp;" "&amp;$C$35,obs_totals[#Data],Y$3,FALSE)),"")</f>
        <v/>
      </c>
      <c r="Z9" s="7" t="str">
        <f>IFERROR(VLOOKUP($A9&amp;" "&amp;$C$2,obs_totals[#Data],Z$3,FALSE)/(VLOOKUP($A9&amp;" "&amp;$C$2,obs_totals[#Data],Z$3,FALSE)+VLOOKUP($A9&amp;" "&amp;$C$35,obs_totals[#Data],Z$3,FALSE)),"")</f>
        <v/>
      </c>
      <c r="AA9" s="7" t="str">
        <f>IFERROR(VLOOKUP($A9&amp;" "&amp;$C$2,obs_totals[#Data],AA$3,FALSE)/(VLOOKUP($A9&amp;" "&amp;$C$2,obs_totals[#Data],AA$3,FALSE)+VLOOKUP($A9&amp;" "&amp;$C$35,obs_totals[#Data],AA$3,FALSE)),"")</f>
        <v/>
      </c>
      <c r="AB9" s="7" t="str">
        <f>IFERROR(VLOOKUP($A9&amp;" "&amp;$C$2,obs_totals[#Data],AB$3,FALSE)/(VLOOKUP($A9&amp;" "&amp;$C$2,obs_totals[#Data],AB$3,FALSE)+VLOOKUP($A9&amp;" "&amp;$C$35,obs_totals[#Data],AB$3,FALSE)),"")</f>
        <v/>
      </c>
      <c r="AC9" s="7">
        <f>IFERROR(VLOOKUP($A9&amp;" "&amp;$C$2,obs_totals[#Data],AC$3,FALSE)/(VLOOKUP($A9&amp;" "&amp;$C$2,obs_totals[#Data],AC$3,FALSE)+VLOOKUP($A9&amp;" "&amp;$C$35,obs_totals[#Data],AC$3,FALSE)),"")</f>
        <v>0.63542926239419584</v>
      </c>
    </row>
    <row r="10" spans="1:29" x14ac:dyDescent="0.25">
      <c r="A10" t="s">
        <v>45</v>
      </c>
      <c r="B10" t="str">
        <f>VLOOKUP(sfh[[#This Row],[Country code]],'_ctry-key'!$B$3:$E$33,3,FALSE)</f>
        <v>Czech Republic</v>
      </c>
      <c r="C10" s="7" t="str">
        <f>IFERROR(VLOOKUP($A10&amp;" "&amp;$C$2,obs_totals[#Data],C$3,FALSE)/(VLOOKUP($A10&amp;" "&amp;$C$2,obs_totals[#Data],C$3,FALSE)+VLOOKUP($A10&amp;" "&amp;$C$35,obs_totals[#Data],C$3,FALSE)),"")</f>
        <v/>
      </c>
      <c r="D10" s="7" t="str">
        <f>IFERROR(VLOOKUP($A10&amp;" "&amp;$C$2,obs_totals[#Data],D$3,FALSE)/(VLOOKUP($A10&amp;" "&amp;$C$2,obs_totals[#Data],D$3,FALSE)+VLOOKUP($A10&amp;" "&amp;$C$35,obs_totals[#Data],D$3,FALSE)),"")</f>
        <v/>
      </c>
      <c r="E10" s="7" t="str">
        <f>IFERROR(VLOOKUP($A10&amp;" "&amp;$C$2,obs_totals[#Data],E$3,FALSE)/(VLOOKUP($A10&amp;" "&amp;$C$2,obs_totals[#Data],E$3,FALSE)+VLOOKUP($A10&amp;" "&amp;$C$35,obs_totals[#Data],E$3,FALSE)),"")</f>
        <v/>
      </c>
      <c r="F10" s="7" t="str">
        <f>IFERROR(VLOOKUP($A10&amp;" "&amp;$C$2,obs_totals[#Data],F$3,FALSE)/(VLOOKUP($A10&amp;" "&amp;$C$2,obs_totals[#Data],F$3,FALSE)+VLOOKUP($A10&amp;" "&amp;$C$35,obs_totals[#Data],F$3,FALSE)),"")</f>
        <v/>
      </c>
      <c r="G10" s="7" t="str">
        <f>IFERROR(VLOOKUP($A10&amp;" "&amp;$C$2,obs_totals[#Data],G$3,FALSE)/(VLOOKUP($A10&amp;" "&amp;$C$2,obs_totals[#Data],G$3,FALSE)+VLOOKUP($A10&amp;" "&amp;$C$35,obs_totals[#Data],G$3,FALSE)),"")</f>
        <v/>
      </c>
      <c r="H10" s="7" t="str">
        <f>IFERROR(VLOOKUP($A10&amp;" "&amp;$C$2,obs_totals[#Data],H$3,FALSE)/(VLOOKUP($A10&amp;" "&amp;$C$2,obs_totals[#Data],H$3,FALSE)+VLOOKUP($A10&amp;" "&amp;$C$35,obs_totals[#Data],H$3,FALSE)),"")</f>
        <v/>
      </c>
      <c r="I10" s="7" t="str">
        <f>IFERROR(VLOOKUP($A10&amp;" "&amp;$C$2,obs_totals[#Data],I$3,FALSE)/(VLOOKUP($A10&amp;" "&amp;$C$2,obs_totals[#Data],I$3,FALSE)+VLOOKUP($A10&amp;" "&amp;$C$35,obs_totals[#Data],I$3,FALSE)),"")</f>
        <v/>
      </c>
      <c r="J10" s="7" t="str">
        <f>IFERROR(VLOOKUP($A10&amp;" "&amp;$C$2,obs_totals[#Data],J$3,FALSE)/(VLOOKUP($A10&amp;" "&amp;$C$2,obs_totals[#Data],J$3,FALSE)+VLOOKUP($A10&amp;" "&amp;$C$35,obs_totals[#Data],J$3,FALSE)),"")</f>
        <v/>
      </c>
      <c r="K10" s="7" t="str">
        <f>IFERROR(VLOOKUP($A10&amp;" "&amp;$C$2,obs_totals[#Data],K$3,FALSE)/(VLOOKUP($A10&amp;" "&amp;$C$2,obs_totals[#Data],K$3,FALSE)+VLOOKUP($A10&amp;" "&amp;$C$35,obs_totals[#Data],K$3,FALSE)),"")</f>
        <v/>
      </c>
      <c r="L10" s="7" t="str">
        <f>IFERROR(VLOOKUP($A10&amp;" "&amp;$C$2,obs_totals[#Data],L$3,FALSE)/(VLOOKUP($A10&amp;" "&amp;$C$2,obs_totals[#Data],L$3,FALSE)+VLOOKUP($A10&amp;" "&amp;$C$35,obs_totals[#Data],L$3,FALSE)),"")</f>
        <v/>
      </c>
      <c r="M10" s="7" t="str">
        <f>IFERROR(VLOOKUP($A10&amp;" "&amp;$C$2,obs_totals[#Data],M$3,FALSE)/(VLOOKUP($A10&amp;" "&amp;$C$2,obs_totals[#Data],M$3,FALSE)+VLOOKUP($A10&amp;" "&amp;$C$35,obs_totals[#Data],M$3,FALSE)),"")</f>
        <v/>
      </c>
      <c r="N10" s="7">
        <f>IFERROR(VLOOKUP($A10&amp;" "&amp;$C$2,obs_totals[#Data],N$3,FALSE)/(VLOOKUP($A10&amp;" "&amp;$C$2,obs_totals[#Data],N$3,FALSE)+VLOOKUP($A10&amp;" "&amp;$C$35,obs_totals[#Data],N$3,FALSE)),"")</f>
        <v>0.56607601356705861</v>
      </c>
      <c r="O10" s="7" t="str">
        <f>IFERROR(VLOOKUP($A10&amp;" "&amp;$C$2,obs_totals[#Data],O$3,FALSE)/(VLOOKUP($A10&amp;" "&amp;$C$2,obs_totals[#Data],O$3,FALSE)+VLOOKUP($A10&amp;" "&amp;$C$35,obs_totals[#Data],O$3,FALSE)),"")</f>
        <v/>
      </c>
      <c r="P10" s="7" t="str">
        <f>IFERROR(VLOOKUP($A10&amp;" "&amp;$C$2,obs_totals[#Data],P$3,FALSE)/(VLOOKUP($A10&amp;" "&amp;$C$2,obs_totals[#Data],P$3,FALSE)+VLOOKUP($A10&amp;" "&amp;$C$35,obs_totals[#Data],P$3,FALSE)),"")</f>
        <v/>
      </c>
      <c r="Q10" s="7">
        <f>IFERROR(VLOOKUP($A10&amp;" "&amp;$C$2,obs_totals[#Data],Q$3,FALSE)/(VLOOKUP($A10&amp;" "&amp;$C$2,obs_totals[#Data],Q$3,FALSE)+VLOOKUP($A10&amp;" "&amp;$C$35,obs_totals[#Data],Q$3,FALSE)),"")</f>
        <v>0.56608222490931082</v>
      </c>
      <c r="R10" s="7" t="str">
        <f>IFERROR(VLOOKUP($A10&amp;" "&amp;$C$2,obs_totals[#Data],R$3,FALSE)/(VLOOKUP($A10&amp;" "&amp;$C$2,obs_totals[#Data],R$3,FALSE)+VLOOKUP($A10&amp;" "&amp;$C$35,obs_totals[#Data],R$3,FALSE)),"")</f>
        <v/>
      </c>
      <c r="S10" s="7" t="str">
        <f>IFERROR(VLOOKUP($A10&amp;" "&amp;$C$2,obs_totals[#Data],S$3,FALSE)/(VLOOKUP($A10&amp;" "&amp;$C$2,obs_totals[#Data],S$3,FALSE)+VLOOKUP($A10&amp;" "&amp;$C$35,obs_totals[#Data],S$3,FALSE)),"")</f>
        <v/>
      </c>
      <c r="T10" s="7" t="str">
        <f>IFERROR(VLOOKUP($A10&amp;" "&amp;$C$2,obs_totals[#Data],T$3,FALSE)/(VLOOKUP($A10&amp;" "&amp;$C$2,obs_totals[#Data],T$3,FALSE)+VLOOKUP($A10&amp;" "&amp;$C$35,obs_totals[#Data],T$3,FALSE)),"")</f>
        <v/>
      </c>
      <c r="U10" s="7" t="str">
        <f>IFERROR(VLOOKUP($A10&amp;" "&amp;$C$2,obs_totals[#Data],U$3,FALSE)/(VLOOKUP($A10&amp;" "&amp;$C$2,obs_totals[#Data],U$3,FALSE)+VLOOKUP($A10&amp;" "&amp;$C$35,obs_totals[#Data],U$3,FALSE)),"")</f>
        <v/>
      </c>
      <c r="V10" s="7" t="str">
        <f>IFERROR(VLOOKUP($A10&amp;" "&amp;$C$2,obs_totals[#Data],V$3,FALSE)/(VLOOKUP($A10&amp;" "&amp;$C$2,obs_totals[#Data],V$3,FALSE)+VLOOKUP($A10&amp;" "&amp;$C$35,obs_totals[#Data],V$3,FALSE)),"")</f>
        <v/>
      </c>
      <c r="W10" s="7" t="str">
        <f>IFERROR(VLOOKUP($A10&amp;" "&amp;$C$2,obs_totals[#Data],W$3,FALSE)/(VLOOKUP($A10&amp;" "&amp;$C$2,obs_totals[#Data],W$3,FALSE)+VLOOKUP($A10&amp;" "&amp;$C$35,obs_totals[#Data],W$3,FALSE)),"")</f>
        <v/>
      </c>
      <c r="X10" s="7" t="str">
        <f>IFERROR(VLOOKUP($A10&amp;" "&amp;$C$2,obs_totals[#Data],X$3,FALSE)/(VLOOKUP($A10&amp;" "&amp;$C$2,obs_totals[#Data],X$3,FALSE)+VLOOKUP($A10&amp;" "&amp;$C$35,obs_totals[#Data],X$3,FALSE)),"")</f>
        <v/>
      </c>
      <c r="Y10" s="7" t="str">
        <f>IFERROR(VLOOKUP($A10&amp;" "&amp;$C$2,obs_totals[#Data],Y$3,FALSE)/(VLOOKUP($A10&amp;" "&amp;$C$2,obs_totals[#Data],Y$3,FALSE)+VLOOKUP($A10&amp;" "&amp;$C$35,obs_totals[#Data],Y$3,FALSE)),"")</f>
        <v/>
      </c>
      <c r="Z10" s="7" t="str">
        <f>IFERROR(VLOOKUP($A10&amp;" "&amp;$C$2,obs_totals[#Data],Z$3,FALSE)/(VLOOKUP($A10&amp;" "&amp;$C$2,obs_totals[#Data],Z$3,FALSE)+VLOOKUP($A10&amp;" "&amp;$C$35,obs_totals[#Data],Z$3,FALSE)),"")</f>
        <v/>
      </c>
      <c r="AA10" s="7" t="str">
        <f>IFERROR(VLOOKUP($A10&amp;" "&amp;$C$2,obs_totals[#Data],AA$3,FALSE)/(VLOOKUP($A10&amp;" "&amp;$C$2,obs_totals[#Data],AA$3,FALSE)+VLOOKUP($A10&amp;" "&amp;$C$35,obs_totals[#Data],AA$3,FALSE)),"")</f>
        <v/>
      </c>
      <c r="AB10" s="7" t="str">
        <f>IFERROR(VLOOKUP($A10&amp;" "&amp;$C$2,obs_totals[#Data],AB$3,FALSE)/(VLOOKUP($A10&amp;" "&amp;$C$2,obs_totals[#Data],AB$3,FALSE)+VLOOKUP($A10&amp;" "&amp;$C$35,obs_totals[#Data],AB$3,FALSE)),"")</f>
        <v/>
      </c>
      <c r="AC10" s="7">
        <f>IFERROR(VLOOKUP($A10&amp;" "&amp;$C$2,obs_totals[#Data],AC$3,FALSE)/(VLOOKUP($A10&amp;" "&amp;$C$2,obs_totals[#Data],AC$3,FALSE)+VLOOKUP($A10&amp;" "&amp;$C$35,obs_totals[#Data],AC$3,FALSE)),"")</f>
        <v>0.56607601356705861</v>
      </c>
    </row>
    <row r="11" spans="1:29" x14ac:dyDescent="0.25">
      <c r="A11" t="s">
        <v>46</v>
      </c>
      <c r="B11" t="str">
        <f>VLOOKUP(sfh[[#This Row],[Country code]],'_ctry-key'!$B$3:$E$33,3,FALSE)</f>
        <v>Denmark</v>
      </c>
      <c r="C11" s="7" t="str">
        <f>IFERROR(VLOOKUP($A11&amp;" "&amp;$C$2,obs_totals[#Data],C$3,FALSE)/(VLOOKUP($A11&amp;" "&amp;$C$2,obs_totals[#Data],C$3,FALSE)+VLOOKUP($A11&amp;" "&amp;$C$35,obs_totals[#Data],C$3,FALSE)),"")</f>
        <v/>
      </c>
      <c r="D11" s="7" t="str">
        <f>IFERROR(VLOOKUP($A11&amp;" "&amp;$C$2,obs_totals[#Data],D$3,FALSE)/(VLOOKUP($A11&amp;" "&amp;$C$2,obs_totals[#Data],D$3,FALSE)+VLOOKUP($A11&amp;" "&amp;$C$35,obs_totals[#Data],D$3,FALSE)),"")</f>
        <v/>
      </c>
      <c r="E11" s="7" t="str">
        <f>IFERROR(VLOOKUP($A11&amp;" "&amp;$C$2,obs_totals[#Data],E$3,FALSE)/(VLOOKUP($A11&amp;" "&amp;$C$2,obs_totals[#Data],E$3,FALSE)+VLOOKUP($A11&amp;" "&amp;$C$35,obs_totals[#Data],E$3,FALSE)),"")</f>
        <v/>
      </c>
      <c r="F11" s="7" t="str">
        <f>IFERROR(VLOOKUP($A11&amp;" "&amp;$C$2,obs_totals[#Data],F$3,FALSE)/(VLOOKUP($A11&amp;" "&amp;$C$2,obs_totals[#Data],F$3,FALSE)+VLOOKUP($A11&amp;" "&amp;$C$35,obs_totals[#Data],F$3,FALSE)),"")</f>
        <v/>
      </c>
      <c r="G11" s="7" t="str">
        <f>IFERROR(VLOOKUP($A11&amp;" "&amp;$C$2,obs_totals[#Data],G$3,FALSE)/(VLOOKUP($A11&amp;" "&amp;$C$2,obs_totals[#Data],G$3,FALSE)+VLOOKUP($A11&amp;" "&amp;$C$35,obs_totals[#Data],G$3,FALSE)),"")</f>
        <v/>
      </c>
      <c r="H11" s="7" t="str">
        <f>IFERROR(VLOOKUP($A11&amp;" "&amp;$C$2,obs_totals[#Data],H$3,FALSE)/(VLOOKUP($A11&amp;" "&amp;$C$2,obs_totals[#Data],H$3,FALSE)+VLOOKUP($A11&amp;" "&amp;$C$35,obs_totals[#Data],H$3,FALSE)),"")</f>
        <v/>
      </c>
      <c r="I11" s="7" t="str">
        <f>IFERROR(VLOOKUP($A11&amp;" "&amp;$C$2,obs_totals[#Data],I$3,FALSE)/(VLOOKUP($A11&amp;" "&amp;$C$2,obs_totals[#Data],I$3,FALSE)+VLOOKUP($A11&amp;" "&amp;$C$35,obs_totals[#Data],I$3,FALSE)),"")</f>
        <v/>
      </c>
      <c r="J11" s="7" t="str">
        <f>IFERROR(VLOOKUP($A11&amp;" "&amp;$C$2,obs_totals[#Data],J$3,FALSE)/(VLOOKUP($A11&amp;" "&amp;$C$2,obs_totals[#Data],J$3,FALSE)+VLOOKUP($A11&amp;" "&amp;$C$35,obs_totals[#Data],J$3,FALSE)),"")</f>
        <v/>
      </c>
      <c r="K11" s="7" t="str">
        <f>IFERROR(VLOOKUP($A11&amp;" "&amp;$C$2,obs_totals[#Data],K$3,FALSE)/(VLOOKUP($A11&amp;" "&amp;$C$2,obs_totals[#Data],K$3,FALSE)+VLOOKUP($A11&amp;" "&amp;$C$35,obs_totals[#Data],K$3,FALSE)),"")</f>
        <v/>
      </c>
      <c r="L11" s="7" t="str">
        <f>IFERROR(VLOOKUP($A11&amp;" "&amp;$C$2,obs_totals[#Data],L$3,FALSE)/(VLOOKUP($A11&amp;" "&amp;$C$2,obs_totals[#Data],L$3,FALSE)+VLOOKUP($A11&amp;" "&amp;$C$35,obs_totals[#Data],L$3,FALSE)),"")</f>
        <v/>
      </c>
      <c r="M11" s="7" t="str">
        <f>IFERROR(VLOOKUP($A11&amp;" "&amp;$C$2,obs_totals[#Data],M$3,FALSE)/(VLOOKUP($A11&amp;" "&amp;$C$2,obs_totals[#Data],M$3,FALSE)+VLOOKUP($A11&amp;" "&amp;$C$35,obs_totals[#Data],M$3,FALSE)),"")</f>
        <v/>
      </c>
      <c r="N11" s="7">
        <f>IFERROR(VLOOKUP($A11&amp;" "&amp;$C$2,obs_totals[#Data],N$3,FALSE)/(VLOOKUP($A11&amp;" "&amp;$C$2,obs_totals[#Data],N$3,FALSE)+VLOOKUP($A11&amp;" "&amp;$C$35,obs_totals[#Data],N$3,FALSE)),"")</f>
        <v>0.71972715607482951</v>
      </c>
      <c r="O11" s="7">
        <f>IFERROR(VLOOKUP($A11&amp;" "&amp;$C$2,obs_totals[#Data],O$3,FALSE)/(VLOOKUP($A11&amp;" "&amp;$C$2,obs_totals[#Data],O$3,FALSE)+VLOOKUP($A11&amp;" "&amp;$C$35,obs_totals[#Data],O$3,FALSE)),"")</f>
        <v>0.71999597261377357</v>
      </c>
      <c r="P11" s="7">
        <f>IFERROR(VLOOKUP($A11&amp;" "&amp;$C$2,obs_totals[#Data],P$3,FALSE)/(VLOOKUP($A11&amp;" "&amp;$C$2,obs_totals[#Data],P$3,FALSE)+VLOOKUP($A11&amp;" "&amp;$C$35,obs_totals[#Data],P$3,FALSE)),"")</f>
        <v>0.71964672554574238</v>
      </c>
      <c r="Q11" s="7">
        <f>IFERROR(VLOOKUP($A11&amp;" "&amp;$C$2,obs_totals[#Data],Q$3,FALSE)/(VLOOKUP($A11&amp;" "&amp;$C$2,obs_totals[#Data],Q$3,FALSE)+VLOOKUP($A11&amp;" "&amp;$C$35,obs_totals[#Data],Q$3,FALSE)),"")</f>
        <v>0.71919486194795734</v>
      </c>
      <c r="R11" s="7">
        <f>IFERROR(VLOOKUP($A11&amp;" "&amp;$C$2,obs_totals[#Data],R$3,FALSE)/(VLOOKUP($A11&amp;" "&amp;$C$2,obs_totals[#Data],R$3,FALSE)+VLOOKUP($A11&amp;" "&amp;$C$35,obs_totals[#Data],R$3,FALSE)),"")</f>
        <v>0.71868623708286705</v>
      </c>
      <c r="S11" s="7" t="str">
        <f>IFERROR(VLOOKUP($A11&amp;" "&amp;$C$2,obs_totals[#Data],S$3,FALSE)/(VLOOKUP($A11&amp;" "&amp;$C$2,obs_totals[#Data],S$3,FALSE)+VLOOKUP($A11&amp;" "&amp;$C$35,obs_totals[#Data],S$3,FALSE)),"")</f>
        <v/>
      </c>
      <c r="T11" s="7" t="str">
        <f>IFERROR(VLOOKUP($A11&amp;" "&amp;$C$2,obs_totals[#Data],T$3,FALSE)/(VLOOKUP($A11&amp;" "&amp;$C$2,obs_totals[#Data],T$3,FALSE)+VLOOKUP($A11&amp;" "&amp;$C$35,obs_totals[#Data],T$3,FALSE)),"")</f>
        <v/>
      </c>
      <c r="U11" s="7" t="str">
        <f>IFERROR(VLOOKUP($A11&amp;" "&amp;$C$2,obs_totals[#Data],U$3,FALSE)/(VLOOKUP($A11&amp;" "&amp;$C$2,obs_totals[#Data],U$3,FALSE)+VLOOKUP($A11&amp;" "&amp;$C$35,obs_totals[#Data],U$3,FALSE)),"")</f>
        <v/>
      </c>
      <c r="V11" s="7" t="str">
        <f>IFERROR(VLOOKUP($A11&amp;" "&amp;$C$2,obs_totals[#Data],V$3,FALSE)/(VLOOKUP($A11&amp;" "&amp;$C$2,obs_totals[#Data],V$3,FALSE)+VLOOKUP($A11&amp;" "&amp;$C$35,obs_totals[#Data],V$3,FALSE)),"")</f>
        <v/>
      </c>
      <c r="W11" s="7" t="str">
        <f>IFERROR(VLOOKUP($A11&amp;" "&amp;$C$2,obs_totals[#Data],W$3,FALSE)/(VLOOKUP($A11&amp;" "&amp;$C$2,obs_totals[#Data],W$3,FALSE)+VLOOKUP($A11&amp;" "&amp;$C$35,obs_totals[#Data],W$3,FALSE)),"")</f>
        <v/>
      </c>
      <c r="X11" s="7" t="str">
        <f>IFERROR(VLOOKUP($A11&amp;" "&amp;$C$2,obs_totals[#Data],X$3,FALSE)/(VLOOKUP($A11&amp;" "&amp;$C$2,obs_totals[#Data],X$3,FALSE)+VLOOKUP($A11&amp;" "&amp;$C$35,obs_totals[#Data],X$3,FALSE)),"")</f>
        <v/>
      </c>
      <c r="Y11" s="7" t="str">
        <f>IFERROR(VLOOKUP($A11&amp;" "&amp;$C$2,obs_totals[#Data],Y$3,FALSE)/(VLOOKUP($A11&amp;" "&amp;$C$2,obs_totals[#Data],Y$3,FALSE)+VLOOKUP($A11&amp;" "&amp;$C$35,obs_totals[#Data],Y$3,FALSE)),"")</f>
        <v/>
      </c>
      <c r="Z11" s="7" t="str">
        <f>IFERROR(VLOOKUP($A11&amp;" "&amp;$C$2,obs_totals[#Data],Z$3,FALSE)/(VLOOKUP($A11&amp;" "&amp;$C$2,obs_totals[#Data],Z$3,FALSE)+VLOOKUP($A11&amp;" "&amp;$C$35,obs_totals[#Data],Z$3,FALSE)),"")</f>
        <v/>
      </c>
      <c r="AA11" s="7" t="str">
        <f>IFERROR(VLOOKUP($A11&amp;" "&amp;$C$2,obs_totals[#Data],AA$3,FALSE)/(VLOOKUP($A11&amp;" "&amp;$C$2,obs_totals[#Data],AA$3,FALSE)+VLOOKUP($A11&amp;" "&amp;$C$35,obs_totals[#Data],AA$3,FALSE)),"")</f>
        <v/>
      </c>
      <c r="AB11" s="7" t="str">
        <f>IFERROR(VLOOKUP($A11&amp;" "&amp;$C$2,obs_totals[#Data],AB$3,FALSE)/(VLOOKUP($A11&amp;" "&amp;$C$2,obs_totals[#Data],AB$3,FALSE)+VLOOKUP($A11&amp;" "&amp;$C$35,obs_totals[#Data],AB$3,FALSE)),"")</f>
        <v/>
      </c>
      <c r="AC11" s="7">
        <f>IFERROR(VLOOKUP($A11&amp;" "&amp;$C$2,obs_totals[#Data],AC$3,FALSE)/(VLOOKUP($A11&amp;" "&amp;$C$2,obs_totals[#Data],AC$3,FALSE)+VLOOKUP($A11&amp;" "&amp;$C$35,obs_totals[#Data],AC$3,FALSE)),"")</f>
        <v>0.71972715607482951</v>
      </c>
    </row>
    <row r="12" spans="1:29" x14ac:dyDescent="0.25">
      <c r="A12" t="s">
        <v>47</v>
      </c>
      <c r="B12" t="str">
        <f>VLOOKUP(sfh[[#This Row],[Country code]],'_ctry-key'!$B$3:$E$33,3,FALSE)</f>
        <v>Estonia</v>
      </c>
      <c r="C12" s="7" t="str">
        <f>IFERROR(VLOOKUP($A12&amp;" "&amp;$C$2,obs_totals[#Data],C$3,FALSE)/(VLOOKUP($A12&amp;" "&amp;$C$2,obs_totals[#Data],C$3,FALSE)+VLOOKUP($A12&amp;" "&amp;$C$35,obs_totals[#Data],C$3,FALSE)),"")</f>
        <v/>
      </c>
      <c r="D12" s="7" t="str">
        <f>IFERROR(VLOOKUP($A12&amp;" "&amp;$C$2,obs_totals[#Data],D$3,FALSE)/(VLOOKUP($A12&amp;" "&amp;$C$2,obs_totals[#Data],D$3,FALSE)+VLOOKUP($A12&amp;" "&amp;$C$35,obs_totals[#Data],D$3,FALSE)),"")</f>
        <v/>
      </c>
      <c r="E12" s="7" t="str">
        <f>IFERROR(VLOOKUP($A12&amp;" "&amp;$C$2,obs_totals[#Data],E$3,FALSE)/(VLOOKUP($A12&amp;" "&amp;$C$2,obs_totals[#Data],E$3,FALSE)+VLOOKUP($A12&amp;" "&amp;$C$35,obs_totals[#Data],E$3,FALSE)),"")</f>
        <v/>
      </c>
      <c r="F12" s="7" t="str">
        <f>IFERROR(VLOOKUP($A12&amp;" "&amp;$C$2,obs_totals[#Data],F$3,FALSE)/(VLOOKUP($A12&amp;" "&amp;$C$2,obs_totals[#Data],F$3,FALSE)+VLOOKUP($A12&amp;" "&amp;$C$35,obs_totals[#Data],F$3,FALSE)),"")</f>
        <v/>
      </c>
      <c r="G12" s="7">
        <f>IFERROR(VLOOKUP($A12&amp;" "&amp;$C$2,obs_totals[#Data],G$3,FALSE)/(VLOOKUP($A12&amp;" "&amp;$C$2,obs_totals[#Data],G$3,FALSE)+VLOOKUP($A12&amp;" "&amp;$C$35,obs_totals[#Data],G$3,FALSE)),"")</f>
        <v>0.37051569506726462</v>
      </c>
      <c r="H12" s="7" t="str">
        <f>IFERROR(VLOOKUP($A12&amp;" "&amp;$C$2,obs_totals[#Data],H$3,FALSE)/(VLOOKUP($A12&amp;" "&amp;$C$2,obs_totals[#Data],H$3,FALSE)+VLOOKUP($A12&amp;" "&amp;$C$35,obs_totals[#Data],H$3,FALSE)),"")</f>
        <v/>
      </c>
      <c r="I12" s="7" t="str">
        <f>IFERROR(VLOOKUP($A12&amp;" "&amp;$C$2,obs_totals[#Data],I$3,FALSE)/(VLOOKUP($A12&amp;" "&amp;$C$2,obs_totals[#Data],I$3,FALSE)+VLOOKUP($A12&amp;" "&amp;$C$35,obs_totals[#Data],I$3,FALSE)),"")</f>
        <v/>
      </c>
      <c r="J12" s="7">
        <f>IFERROR(VLOOKUP($A12&amp;" "&amp;$C$2,obs_totals[#Data],J$3,FALSE)/(VLOOKUP($A12&amp;" "&amp;$C$2,obs_totals[#Data],J$3,FALSE)+VLOOKUP($A12&amp;" "&amp;$C$35,obs_totals[#Data],J$3,FALSE)),"")</f>
        <v>0.37317468902109246</v>
      </c>
      <c r="K12" s="7" t="str">
        <f>IFERROR(VLOOKUP($A12&amp;" "&amp;$C$2,obs_totals[#Data],K$3,FALSE)/(VLOOKUP($A12&amp;" "&amp;$C$2,obs_totals[#Data],K$3,FALSE)+VLOOKUP($A12&amp;" "&amp;$C$35,obs_totals[#Data],K$3,FALSE)),"")</f>
        <v/>
      </c>
      <c r="L12" s="7" t="str">
        <f>IFERROR(VLOOKUP($A12&amp;" "&amp;$C$2,obs_totals[#Data],L$3,FALSE)/(VLOOKUP($A12&amp;" "&amp;$C$2,obs_totals[#Data],L$3,FALSE)+VLOOKUP($A12&amp;" "&amp;$C$35,obs_totals[#Data],L$3,FALSE)),"")</f>
        <v/>
      </c>
      <c r="M12" s="7" t="str">
        <f>IFERROR(VLOOKUP($A12&amp;" "&amp;$C$2,obs_totals[#Data],M$3,FALSE)/(VLOOKUP($A12&amp;" "&amp;$C$2,obs_totals[#Data],M$3,FALSE)+VLOOKUP($A12&amp;" "&amp;$C$35,obs_totals[#Data],M$3,FALSE)),"")</f>
        <v/>
      </c>
      <c r="N12" s="7" t="str">
        <f>IFERROR(VLOOKUP($A12&amp;" "&amp;$C$2,obs_totals[#Data],N$3,FALSE)/(VLOOKUP($A12&amp;" "&amp;$C$2,obs_totals[#Data],N$3,FALSE)+VLOOKUP($A12&amp;" "&amp;$C$35,obs_totals[#Data],N$3,FALSE)),"")</f>
        <v/>
      </c>
      <c r="O12" s="7" t="str">
        <f>IFERROR(VLOOKUP($A12&amp;" "&amp;$C$2,obs_totals[#Data],O$3,FALSE)/(VLOOKUP($A12&amp;" "&amp;$C$2,obs_totals[#Data],O$3,FALSE)+VLOOKUP($A12&amp;" "&amp;$C$35,obs_totals[#Data],O$3,FALSE)),"")</f>
        <v/>
      </c>
      <c r="P12" s="7" t="str">
        <f>IFERROR(VLOOKUP($A12&amp;" "&amp;$C$2,obs_totals[#Data],P$3,FALSE)/(VLOOKUP($A12&amp;" "&amp;$C$2,obs_totals[#Data],P$3,FALSE)+VLOOKUP($A12&amp;" "&amp;$C$35,obs_totals[#Data],P$3,FALSE)),"")</f>
        <v/>
      </c>
      <c r="Q12" s="7">
        <f>IFERROR(VLOOKUP($A12&amp;" "&amp;$C$2,obs_totals[#Data],Q$3,FALSE)/(VLOOKUP($A12&amp;" "&amp;$C$2,obs_totals[#Data],Q$3,FALSE)+VLOOKUP($A12&amp;" "&amp;$C$35,obs_totals[#Data],Q$3,FALSE)),"")</f>
        <v>0.37306226175349427</v>
      </c>
      <c r="R12" s="7" t="str">
        <f>IFERROR(VLOOKUP($A12&amp;" "&amp;$C$2,obs_totals[#Data],R$3,FALSE)/(VLOOKUP($A12&amp;" "&amp;$C$2,obs_totals[#Data],R$3,FALSE)+VLOOKUP($A12&amp;" "&amp;$C$35,obs_totals[#Data],R$3,FALSE)),"")</f>
        <v/>
      </c>
      <c r="S12" s="7" t="str">
        <f>IFERROR(VLOOKUP($A12&amp;" "&amp;$C$2,obs_totals[#Data],S$3,FALSE)/(VLOOKUP($A12&amp;" "&amp;$C$2,obs_totals[#Data],S$3,FALSE)+VLOOKUP($A12&amp;" "&amp;$C$35,obs_totals[#Data],S$3,FALSE)),"")</f>
        <v/>
      </c>
      <c r="T12" s="7" t="str">
        <f>IFERROR(VLOOKUP($A12&amp;" "&amp;$C$2,obs_totals[#Data],T$3,FALSE)/(VLOOKUP($A12&amp;" "&amp;$C$2,obs_totals[#Data],T$3,FALSE)+VLOOKUP($A12&amp;" "&amp;$C$35,obs_totals[#Data],T$3,FALSE)),"")</f>
        <v/>
      </c>
      <c r="U12" s="7" t="str">
        <f>IFERROR(VLOOKUP($A12&amp;" "&amp;$C$2,obs_totals[#Data],U$3,FALSE)/(VLOOKUP($A12&amp;" "&amp;$C$2,obs_totals[#Data],U$3,FALSE)+VLOOKUP($A12&amp;" "&amp;$C$35,obs_totals[#Data],U$3,FALSE)),"")</f>
        <v/>
      </c>
      <c r="V12" s="7">
        <f>IFERROR(VLOOKUP($A12&amp;" "&amp;$C$2,obs_totals[#Data],V$3,FALSE)/(VLOOKUP($A12&amp;" "&amp;$C$2,obs_totals[#Data],V$3,FALSE)+VLOOKUP($A12&amp;" "&amp;$C$35,obs_totals[#Data],V$3,FALSE)),"")</f>
        <v>0.37051569506726462</v>
      </c>
      <c r="W12" s="7" t="str">
        <f>IFERROR(VLOOKUP($A12&amp;" "&amp;$C$2,obs_totals[#Data],W$3,FALSE)/(VLOOKUP($A12&amp;" "&amp;$C$2,obs_totals[#Data],W$3,FALSE)+VLOOKUP($A12&amp;" "&amp;$C$35,obs_totals[#Data],W$3,FALSE)),"")</f>
        <v/>
      </c>
      <c r="X12" s="7" t="str">
        <f>IFERROR(VLOOKUP($A12&amp;" "&amp;$C$2,obs_totals[#Data],X$3,FALSE)/(VLOOKUP($A12&amp;" "&amp;$C$2,obs_totals[#Data],X$3,FALSE)+VLOOKUP($A12&amp;" "&amp;$C$35,obs_totals[#Data],X$3,FALSE)),"")</f>
        <v/>
      </c>
      <c r="Y12" s="7">
        <f>IFERROR(VLOOKUP($A12&amp;" "&amp;$C$2,obs_totals[#Data],Y$3,FALSE)/(VLOOKUP($A12&amp;" "&amp;$C$2,obs_totals[#Data],Y$3,FALSE)+VLOOKUP($A12&amp;" "&amp;$C$35,obs_totals[#Data],Y$3,FALSE)),"")</f>
        <v>0.37317468902109246</v>
      </c>
      <c r="Z12" s="7" t="str">
        <f>IFERROR(VLOOKUP($A12&amp;" "&amp;$C$2,obs_totals[#Data],Z$3,FALSE)/(VLOOKUP($A12&amp;" "&amp;$C$2,obs_totals[#Data],Z$3,FALSE)+VLOOKUP($A12&amp;" "&amp;$C$35,obs_totals[#Data],Z$3,FALSE)),"")</f>
        <v/>
      </c>
      <c r="AA12" s="7" t="str">
        <f>IFERROR(VLOOKUP($A12&amp;" "&amp;$C$2,obs_totals[#Data],AA$3,FALSE)/(VLOOKUP($A12&amp;" "&amp;$C$2,obs_totals[#Data],AA$3,FALSE)+VLOOKUP($A12&amp;" "&amp;$C$35,obs_totals[#Data],AA$3,FALSE)),"")</f>
        <v/>
      </c>
      <c r="AB12" s="7" t="str">
        <f>IFERROR(VLOOKUP($A12&amp;" "&amp;$C$2,obs_totals[#Data],AB$3,FALSE)/(VLOOKUP($A12&amp;" "&amp;$C$2,obs_totals[#Data],AB$3,FALSE)+VLOOKUP($A12&amp;" "&amp;$C$35,obs_totals[#Data],AB$3,FALSE)),"")</f>
        <v/>
      </c>
      <c r="AC12" s="7" t="str">
        <f>IFERROR(VLOOKUP($A12&amp;" "&amp;$C$2,obs_totals[#Data],AC$3,FALSE)/(VLOOKUP($A12&amp;" "&amp;$C$2,obs_totals[#Data],AC$3,FALSE)+VLOOKUP($A12&amp;" "&amp;$C$35,obs_totals[#Data],AC$3,FALSE)),"")</f>
        <v/>
      </c>
    </row>
    <row r="13" spans="1:29" x14ac:dyDescent="0.25">
      <c r="A13" t="s">
        <v>48</v>
      </c>
      <c r="B13" t="str">
        <f>VLOOKUP(sfh[[#This Row],[Country code]],'_ctry-key'!$B$3:$E$33,3,FALSE)</f>
        <v>France</v>
      </c>
      <c r="C13" s="7">
        <f>IFERROR(VLOOKUP($A13&amp;" "&amp;$C$2,obs_totals[#Data],C$3,FALSE)/(VLOOKUP($A13&amp;" "&amp;$C$2,obs_totals[#Data],C$3,FALSE)+VLOOKUP($A13&amp;" "&amp;$C$35,obs_totals[#Data],C$3,FALSE)),"")</f>
        <v>0.67589151024089833</v>
      </c>
      <c r="D13" s="7">
        <f>IFERROR(VLOOKUP($A13&amp;" "&amp;$C$2,obs_totals[#Data],D$3,FALSE)/(VLOOKUP($A13&amp;" "&amp;$C$2,obs_totals[#Data],D$3,FALSE)+VLOOKUP($A13&amp;" "&amp;$C$35,obs_totals[#Data],D$3,FALSE)),"")</f>
        <v>0.67605962877563375</v>
      </c>
      <c r="E13" s="7">
        <f>IFERROR(VLOOKUP($A13&amp;" "&amp;$C$2,obs_totals[#Data],E$3,FALSE)/(VLOOKUP($A13&amp;" "&amp;$C$2,obs_totals[#Data],E$3,FALSE)+VLOOKUP($A13&amp;" "&amp;$C$35,obs_totals[#Data],E$3,FALSE)),"")</f>
        <v>0.67847606962524876</v>
      </c>
      <c r="F13" s="7">
        <f>IFERROR(VLOOKUP($A13&amp;" "&amp;$C$2,obs_totals[#Data],F$3,FALSE)/(VLOOKUP($A13&amp;" "&amp;$C$2,obs_totals[#Data],F$3,FALSE)+VLOOKUP($A13&amp;" "&amp;$C$35,obs_totals[#Data],F$3,FALSE)),"")</f>
        <v>0.6807407242538227</v>
      </c>
      <c r="G13" s="7">
        <f>IFERROR(VLOOKUP($A13&amp;" "&amp;$C$2,obs_totals[#Data],G$3,FALSE)/(VLOOKUP($A13&amp;" "&amp;$C$2,obs_totals[#Data],G$3,FALSE)+VLOOKUP($A13&amp;" "&amp;$C$35,obs_totals[#Data],G$3,FALSE)),"")</f>
        <v>0.68291607609372884</v>
      </c>
      <c r="H13" s="7">
        <f>IFERROR(VLOOKUP($A13&amp;" "&amp;$C$2,obs_totals[#Data],H$3,FALSE)/(VLOOKUP($A13&amp;" "&amp;$C$2,obs_totals[#Data],H$3,FALSE)+VLOOKUP($A13&amp;" "&amp;$C$35,obs_totals[#Data],H$3,FALSE)),"")</f>
        <v>0.68465324897719371</v>
      </c>
      <c r="I13" s="7">
        <f>IFERROR(VLOOKUP($A13&amp;" "&amp;$C$2,obs_totals[#Data],I$3,FALSE)/(VLOOKUP($A13&amp;" "&amp;$C$2,obs_totals[#Data],I$3,FALSE)+VLOOKUP($A13&amp;" "&amp;$C$35,obs_totals[#Data],I$3,FALSE)),"")</f>
        <v>0.68586966475763789</v>
      </c>
      <c r="J13" s="7">
        <f>IFERROR(VLOOKUP($A13&amp;" "&amp;$C$2,obs_totals[#Data],J$3,FALSE)/(VLOOKUP($A13&amp;" "&amp;$C$2,obs_totals[#Data],J$3,FALSE)+VLOOKUP($A13&amp;" "&amp;$C$35,obs_totals[#Data],J$3,FALSE)),"")</f>
        <v>0.6862344946308212</v>
      </c>
      <c r="K13" s="7">
        <f>IFERROR(VLOOKUP($A13&amp;" "&amp;$C$2,obs_totals[#Data],K$3,FALSE)/(VLOOKUP($A13&amp;" "&amp;$C$2,obs_totals[#Data],K$3,FALSE)+VLOOKUP($A13&amp;" "&amp;$C$35,obs_totals[#Data],K$3,FALSE)),"")</f>
        <v>0.68613792109974692</v>
      </c>
      <c r="L13" s="7">
        <f>IFERROR(VLOOKUP($A13&amp;" "&amp;$C$2,obs_totals[#Data],L$3,FALSE)/(VLOOKUP($A13&amp;" "&amp;$C$2,obs_totals[#Data],L$3,FALSE)+VLOOKUP($A13&amp;" "&amp;$C$35,obs_totals[#Data],L$3,FALSE)),"")</f>
        <v>0.68553286133890223</v>
      </c>
      <c r="M13" s="7">
        <f>IFERROR(VLOOKUP($A13&amp;" "&amp;$C$2,obs_totals[#Data],M$3,FALSE)/(VLOOKUP($A13&amp;" "&amp;$C$2,obs_totals[#Data],M$3,FALSE)+VLOOKUP($A13&amp;" "&amp;$C$35,obs_totals[#Data],M$3,FALSE)),"")</f>
        <v>0.6850431560578194</v>
      </c>
      <c r="N13" s="7">
        <f>IFERROR(VLOOKUP($A13&amp;" "&amp;$C$2,obs_totals[#Data],N$3,FALSE)/(VLOOKUP($A13&amp;" "&amp;$C$2,obs_totals[#Data],N$3,FALSE)+VLOOKUP($A13&amp;" "&amp;$C$35,obs_totals[#Data],N$3,FALSE)),"")</f>
        <v>0.68471052517743836</v>
      </c>
      <c r="O13" s="7">
        <f>IFERROR(VLOOKUP($A13&amp;" "&amp;$C$2,obs_totals[#Data],O$3,FALSE)/(VLOOKUP($A13&amp;" "&amp;$C$2,obs_totals[#Data],O$3,FALSE)+VLOOKUP($A13&amp;" "&amp;$C$35,obs_totals[#Data],O$3,FALSE)),"")</f>
        <v>0.68451745893757976</v>
      </c>
      <c r="P13" s="7">
        <f>IFERROR(VLOOKUP($A13&amp;" "&amp;$C$2,obs_totals[#Data],P$3,FALSE)/(VLOOKUP($A13&amp;" "&amp;$C$2,obs_totals[#Data],P$3,FALSE)+VLOOKUP($A13&amp;" "&amp;$C$35,obs_totals[#Data],P$3,FALSE)),"")</f>
        <v>0.68413697853724953</v>
      </c>
      <c r="Q13" s="7">
        <f>IFERROR(VLOOKUP($A13&amp;" "&amp;$C$2,obs_totals[#Data],Q$3,FALSE)/(VLOOKUP($A13&amp;" "&amp;$C$2,obs_totals[#Data],Q$3,FALSE)+VLOOKUP($A13&amp;" "&amp;$C$35,obs_totals[#Data],Q$3,FALSE)),"")</f>
        <v>0.68447824059932794</v>
      </c>
      <c r="R13" s="7" t="str">
        <f>IFERROR(VLOOKUP($A13&amp;" "&amp;$C$2,obs_totals[#Data],R$3,FALSE)/(VLOOKUP($A13&amp;" "&amp;$C$2,obs_totals[#Data],R$3,FALSE)+VLOOKUP($A13&amp;" "&amp;$C$35,obs_totals[#Data],R$3,FALSE)),"")</f>
        <v/>
      </c>
      <c r="S13" s="7">
        <f>IFERROR(VLOOKUP($A13&amp;" "&amp;$C$2,obs_totals[#Data],S$3,FALSE)/(VLOOKUP($A13&amp;" "&amp;$C$2,obs_totals[#Data],S$3,FALSE)+VLOOKUP($A13&amp;" "&amp;$C$35,obs_totals[#Data],S$3,FALSE)),"")</f>
        <v>0.67605962877563375</v>
      </c>
      <c r="T13" s="7">
        <f>IFERROR(VLOOKUP($A13&amp;" "&amp;$C$2,obs_totals[#Data],T$3,FALSE)/(VLOOKUP($A13&amp;" "&amp;$C$2,obs_totals[#Data],T$3,FALSE)+VLOOKUP($A13&amp;" "&amp;$C$35,obs_totals[#Data],T$3,FALSE)),"")</f>
        <v>0.67847606962524876</v>
      </c>
      <c r="U13" s="7">
        <f>IFERROR(VLOOKUP($A13&amp;" "&amp;$C$2,obs_totals[#Data],U$3,FALSE)/(VLOOKUP($A13&amp;" "&amp;$C$2,obs_totals[#Data],U$3,FALSE)+VLOOKUP($A13&amp;" "&amp;$C$35,obs_totals[#Data],U$3,FALSE)),"")</f>
        <v>0.6807407242538227</v>
      </c>
      <c r="V13" s="7">
        <f>IFERROR(VLOOKUP($A13&amp;" "&amp;$C$2,obs_totals[#Data],V$3,FALSE)/(VLOOKUP($A13&amp;" "&amp;$C$2,obs_totals[#Data],V$3,FALSE)+VLOOKUP($A13&amp;" "&amp;$C$35,obs_totals[#Data],V$3,FALSE)),"")</f>
        <v>0.68291607609372884</v>
      </c>
      <c r="W13" s="7">
        <f>IFERROR(VLOOKUP($A13&amp;" "&amp;$C$2,obs_totals[#Data],W$3,FALSE)/(VLOOKUP($A13&amp;" "&amp;$C$2,obs_totals[#Data],W$3,FALSE)+VLOOKUP($A13&amp;" "&amp;$C$35,obs_totals[#Data],W$3,FALSE)),"")</f>
        <v>0.68465324897719371</v>
      </c>
      <c r="X13" s="7">
        <f>IFERROR(VLOOKUP($A13&amp;" "&amp;$C$2,obs_totals[#Data],X$3,FALSE)/(VLOOKUP($A13&amp;" "&amp;$C$2,obs_totals[#Data],X$3,FALSE)+VLOOKUP($A13&amp;" "&amp;$C$35,obs_totals[#Data],X$3,FALSE)),"")</f>
        <v>0.68586966475763789</v>
      </c>
      <c r="Y13" s="7">
        <f>IFERROR(VLOOKUP($A13&amp;" "&amp;$C$2,obs_totals[#Data],Y$3,FALSE)/(VLOOKUP($A13&amp;" "&amp;$C$2,obs_totals[#Data],Y$3,FALSE)+VLOOKUP($A13&amp;" "&amp;$C$35,obs_totals[#Data],Y$3,FALSE)),"")</f>
        <v>0.6862344946308212</v>
      </c>
      <c r="Z13" s="7">
        <f>IFERROR(VLOOKUP($A13&amp;" "&amp;$C$2,obs_totals[#Data],Z$3,FALSE)/(VLOOKUP($A13&amp;" "&amp;$C$2,obs_totals[#Data],Z$3,FALSE)+VLOOKUP($A13&amp;" "&amp;$C$35,obs_totals[#Data],Z$3,FALSE)),"")</f>
        <v>0.68613792109974692</v>
      </c>
      <c r="AA13" s="7">
        <f>IFERROR(VLOOKUP($A13&amp;" "&amp;$C$2,obs_totals[#Data],AA$3,FALSE)/(VLOOKUP($A13&amp;" "&amp;$C$2,obs_totals[#Data],AA$3,FALSE)+VLOOKUP($A13&amp;" "&amp;$C$35,obs_totals[#Data],AA$3,FALSE)),"")</f>
        <v>0.68553286133890223</v>
      </c>
      <c r="AB13" s="7">
        <f>IFERROR(VLOOKUP($A13&amp;" "&amp;$C$2,obs_totals[#Data],AB$3,FALSE)/(VLOOKUP($A13&amp;" "&amp;$C$2,obs_totals[#Data],AB$3,FALSE)+VLOOKUP($A13&amp;" "&amp;$C$35,obs_totals[#Data],AB$3,FALSE)),"")</f>
        <v>0.6850431560578194</v>
      </c>
      <c r="AC13" s="7">
        <f>IFERROR(VLOOKUP($A13&amp;" "&amp;$C$2,obs_totals[#Data],AC$3,FALSE)/(VLOOKUP($A13&amp;" "&amp;$C$2,obs_totals[#Data],AC$3,FALSE)+VLOOKUP($A13&amp;" "&amp;$C$35,obs_totals[#Data],AC$3,FALSE)),"")</f>
        <v>0.68471052517743836</v>
      </c>
    </row>
    <row r="14" spans="1:29" x14ac:dyDescent="0.25">
      <c r="A14" t="s">
        <v>49</v>
      </c>
      <c r="B14" t="str">
        <f>VLOOKUP(sfh[[#This Row],[Country code]],'_ctry-key'!$B$3:$E$33,3,FALSE)</f>
        <v>Greece</v>
      </c>
      <c r="C14" s="7" t="str">
        <f>IFERROR(VLOOKUP($A14&amp;" "&amp;$C$2,obs_totals[#Data],C$3,FALSE)/(VLOOKUP($A14&amp;" "&amp;$C$2,obs_totals[#Data],C$3,FALSE)+VLOOKUP($A14&amp;" "&amp;$C$35,obs_totals[#Data],C$3,FALSE)),"")</f>
        <v/>
      </c>
      <c r="D14" s="7">
        <f>IFERROR(VLOOKUP($A14&amp;" "&amp;$C$2,obs_totals[#Data],D$3,FALSE)/(VLOOKUP($A14&amp;" "&amp;$C$2,obs_totals[#Data],D$3,FALSE)+VLOOKUP($A14&amp;" "&amp;$C$35,obs_totals[#Data],D$3,FALSE)),"")</f>
        <v>0.4377870563674322</v>
      </c>
      <c r="E14" s="7">
        <f>IFERROR(VLOOKUP($A14&amp;" "&amp;$C$2,obs_totals[#Data],E$3,FALSE)/(VLOOKUP($A14&amp;" "&amp;$C$2,obs_totals[#Data],E$3,FALSE)+VLOOKUP($A14&amp;" "&amp;$C$35,obs_totals[#Data],E$3,FALSE)),"")</f>
        <v>0.42915428105146586</v>
      </c>
      <c r="F14" s="7">
        <f>IFERROR(VLOOKUP($A14&amp;" "&amp;$C$2,obs_totals[#Data],F$3,FALSE)/(VLOOKUP($A14&amp;" "&amp;$C$2,obs_totals[#Data],F$3,FALSE)+VLOOKUP($A14&amp;" "&amp;$C$35,obs_totals[#Data],F$3,FALSE)),"")</f>
        <v>0.42055169269349141</v>
      </c>
      <c r="G14" s="7">
        <f>IFERROR(VLOOKUP($A14&amp;" "&amp;$C$2,obs_totals[#Data],G$3,FALSE)/(VLOOKUP($A14&amp;" "&amp;$C$2,obs_totals[#Data],G$3,FALSE)+VLOOKUP($A14&amp;" "&amp;$C$35,obs_totals[#Data],G$3,FALSE)),"")</f>
        <v>0.41196819640117172</v>
      </c>
      <c r="H14" s="7">
        <f>IFERROR(VLOOKUP($A14&amp;" "&amp;$C$2,obs_totals[#Data],H$3,FALSE)/(VLOOKUP($A14&amp;" "&amp;$C$2,obs_totals[#Data],H$3,FALSE)+VLOOKUP($A14&amp;" "&amp;$C$35,obs_totals[#Data],H$3,FALSE)),"")</f>
        <v>0.40339221087884192</v>
      </c>
      <c r="I14" s="7">
        <f>IFERROR(VLOOKUP($A14&amp;" "&amp;$C$2,obs_totals[#Data],I$3,FALSE)/(VLOOKUP($A14&amp;" "&amp;$C$2,obs_totals[#Data],I$3,FALSE)+VLOOKUP($A14&amp;" "&amp;$C$35,obs_totals[#Data],I$3,FALSE)),"")</f>
        <v>0.39484126984126983</v>
      </c>
      <c r="J14" s="7">
        <f>IFERROR(VLOOKUP($A14&amp;" "&amp;$C$2,obs_totals[#Data],J$3,FALSE)/(VLOOKUP($A14&amp;" "&amp;$C$2,obs_totals[#Data],J$3,FALSE)+VLOOKUP($A14&amp;" "&amp;$C$35,obs_totals[#Data],J$3,FALSE)),"")</f>
        <v>0.38631748841568181</v>
      </c>
      <c r="K14" s="7">
        <f>IFERROR(VLOOKUP($A14&amp;" "&amp;$C$2,obs_totals[#Data],K$3,FALSE)/(VLOOKUP($A14&amp;" "&amp;$C$2,obs_totals[#Data],K$3,FALSE)+VLOOKUP($A14&amp;" "&amp;$C$35,obs_totals[#Data],K$3,FALSE)),"")</f>
        <v>0.37779090979162921</v>
      </c>
      <c r="L14" s="7">
        <f>IFERROR(VLOOKUP($A14&amp;" "&amp;$C$2,obs_totals[#Data],L$3,FALSE)/(VLOOKUP($A14&amp;" "&amp;$C$2,obs_totals[#Data],L$3,FALSE)+VLOOKUP($A14&amp;" "&amp;$C$35,obs_totals[#Data],L$3,FALSE)),"")</f>
        <v>0.36928437007273279</v>
      </c>
      <c r="M14" s="7">
        <f>IFERROR(VLOOKUP($A14&amp;" "&amp;$C$2,obs_totals[#Data],M$3,FALSE)/(VLOOKUP($A14&amp;" "&amp;$C$2,obs_totals[#Data],M$3,FALSE)+VLOOKUP($A14&amp;" "&amp;$C$35,obs_totals[#Data],M$3,FALSE)),"")</f>
        <v>0.36080576845502221</v>
      </c>
      <c r="N14" s="7">
        <f>IFERROR(VLOOKUP($A14&amp;" "&amp;$C$2,obs_totals[#Data],N$3,FALSE)/(VLOOKUP($A14&amp;" "&amp;$C$2,obs_totals[#Data],N$3,FALSE)+VLOOKUP($A14&amp;" "&amp;$C$35,obs_totals[#Data],N$3,FALSE)),"")</f>
        <v>0.35300261096605751</v>
      </c>
      <c r="O14" s="7">
        <f>IFERROR(VLOOKUP($A14&amp;" "&amp;$C$2,obs_totals[#Data],O$3,FALSE)/(VLOOKUP($A14&amp;" "&amp;$C$2,obs_totals[#Data],O$3,FALSE)+VLOOKUP($A14&amp;" "&amp;$C$35,obs_totals[#Data],O$3,FALSE)),"")</f>
        <v>0.3530072934359077</v>
      </c>
      <c r="P14" s="7">
        <f>IFERROR(VLOOKUP($A14&amp;" "&amp;$C$2,obs_totals[#Data],P$3,FALSE)/(VLOOKUP($A14&amp;" "&amp;$C$2,obs_totals[#Data],P$3,FALSE)+VLOOKUP($A14&amp;" "&amp;$C$35,obs_totals[#Data],P$3,FALSE)),"")</f>
        <v>0.34790799127503474</v>
      </c>
      <c r="Q14" s="7">
        <f>IFERROR(VLOOKUP($A14&amp;" "&amp;$C$2,obs_totals[#Data],Q$3,FALSE)/(VLOOKUP($A14&amp;" "&amp;$C$2,obs_totals[#Data],Q$3,FALSE)+VLOOKUP($A14&amp;" "&amp;$C$35,obs_totals[#Data],Q$3,FALSE)),"")</f>
        <v>0.3409423828125</v>
      </c>
      <c r="R14" s="7" t="str">
        <f>IFERROR(VLOOKUP($A14&amp;" "&amp;$C$2,obs_totals[#Data],R$3,FALSE)/(VLOOKUP($A14&amp;" "&amp;$C$2,obs_totals[#Data],R$3,FALSE)+VLOOKUP($A14&amp;" "&amp;$C$35,obs_totals[#Data],R$3,FALSE)),"")</f>
        <v/>
      </c>
      <c r="S14" s="7">
        <f>IFERROR(VLOOKUP($A14&amp;" "&amp;$C$2,obs_totals[#Data],S$3,FALSE)/(VLOOKUP($A14&amp;" "&amp;$C$2,obs_totals[#Data],S$3,FALSE)+VLOOKUP($A14&amp;" "&amp;$C$35,obs_totals[#Data],S$3,FALSE)),"")</f>
        <v>0.4377870563674322</v>
      </c>
      <c r="T14" s="7">
        <f>IFERROR(VLOOKUP($A14&amp;" "&amp;$C$2,obs_totals[#Data],T$3,FALSE)/(VLOOKUP($A14&amp;" "&amp;$C$2,obs_totals[#Data],T$3,FALSE)+VLOOKUP($A14&amp;" "&amp;$C$35,obs_totals[#Data],T$3,FALSE)),"")</f>
        <v>0.42915428105146586</v>
      </c>
      <c r="U14" s="7">
        <f>IFERROR(VLOOKUP($A14&amp;" "&amp;$C$2,obs_totals[#Data],U$3,FALSE)/(VLOOKUP($A14&amp;" "&amp;$C$2,obs_totals[#Data],U$3,FALSE)+VLOOKUP($A14&amp;" "&amp;$C$35,obs_totals[#Data],U$3,FALSE)),"")</f>
        <v>0.42055169269349141</v>
      </c>
      <c r="V14" s="7">
        <f>IFERROR(VLOOKUP($A14&amp;" "&amp;$C$2,obs_totals[#Data],V$3,FALSE)/(VLOOKUP($A14&amp;" "&amp;$C$2,obs_totals[#Data],V$3,FALSE)+VLOOKUP($A14&amp;" "&amp;$C$35,obs_totals[#Data],V$3,FALSE)),"")</f>
        <v>0.41196819640117172</v>
      </c>
      <c r="W14" s="7">
        <f>IFERROR(VLOOKUP($A14&amp;" "&amp;$C$2,obs_totals[#Data],W$3,FALSE)/(VLOOKUP($A14&amp;" "&amp;$C$2,obs_totals[#Data],W$3,FALSE)+VLOOKUP($A14&amp;" "&amp;$C$35,obs_totals[#Data],W$3,FALSE)),"")</f>
        <v>0.40339221087884192</v>
      </c>
      <c r="X14" s="7">
        <f>IFERROR(VLOOKUP($A14&amp;" "&amp;$C$2,obs_totals[#Data],X$3,FALSE)/(VLOOKUP($A14&amp;" "&amp;$C$2,obs_totals[#Data],X$3,FALSE)+VLOOKUP($A14&amp;" "&amp;$C$35,obs_totals[#Data],X$3,FALSE)),"")</f>
        <v>0.39484126984126983</v>
      </c>
      <c r="Y14" s="7">
        <f>IFERROR(VLOOKUP($A14&amp;" "&amp;$C$2,obs_totals[#Data],Y$3,FALSE)/(VLOOKUP($A14&amp;" "&amp;$C$2,obs_totals[#Data],Y$3,FALSE)+VLOOKUP($A14&amp;" "&amp;$C$35,obs_totals[#Data],Y$3,FALSE)),"")</f>
        <v>0.38631748841568181</v>
      </c>
      <c r="Z14" s="7">
        <f>IFERROR(VLOOKUP($A14&amp;" "&amp;$C$2,obs_totals[#Data],Z$3,FALSE)/(VLOOKUP($A14&amp;" "&amp;$C$2,obs_totals[#Data],Z$3,FALSE)+VLOOKUP($A14&amp;" "&amp;$C$35,obs_totals[#Data],Z$3,FALSE)),"")</f>
        <v>0.37779090979162921</v>
      </c>
      <c r="AA14" s="7">
        <f>IFERROR(VLOOKUP($A14&amp;" "&amp;$C$2,obs_totals[#Data],AA$3,FALSE)/(VLOOKUP($A14&amp;" "&amp;$C$2,obs_totals[#Data],AA$3,FALSE)+VLOOKUP($A14&amp;" "&amp;$C$35,obs_totals[#Data],AA$3,FALSE)),"")</f>
        <v>0.36928437007273279</v>
      </c>
      <c r="AB14" s="7">
        <f>IFERROR(VLOOKUP($A14&amp;" "&amp;$C$2,obs_totals[#Data],AB$3,FALSE)/(VLOOKUP($A14&amp;" "&amp;$C$2,obs_totals[#Data],AB$3,FALSE)+VLOOKUP($A14&amp;" "&amp;$C$35,obs_totals[#Data],AB$3,FALSE)),"")</f>
        <v>0.36080576845502221</v>
      </c>
      <c r="AC14" s="7">
        <f>IFERROR(VLOOKUP($A14&amp;" "&amp;$C$2,obs_totals[#Data],AC$3,FALSE)/(VLOOKUP($A14&amp;" "&amp;$C$2,obs_totals[#Data],AC$3,FALSE)+VLOOKUP($A14&amp;" "&amp;$C$35,obs_totals[#Data],AC$3,FALSE)),"")</f>
        <v>0.35300261096605751</v>
      </c>
    </row>
    <row r="15" spans="1:29" x14ac:dyDescent="0.25">
      <c r="A15" t="s">
        <v>50</v>
      </c>
      <c r="B15" t="str">
        <f>VLOOKUP(sfh[[#This Row],[Country code]],'_ctry-key'!$B$3:$E$33,3,FALSE)</f>
        <v>Finland</v>
      </c>
      <c r="C15" s="7">
        <f>IFERROR(VLOOKUP($A15&amp;" "&amp;$C$2,obs_totals[#Data],C$3,FALSE)/(VLOOKUP($A15&amp;" "&amp;$C$2,obs_totals[#Data],C$3,FALSE)+VLOOKUP($A15&amp;" "&amp;$C$35,obs_totals[#Data],C$3,FALSE)),"")</f>
        <v>0.66409991548502201</v>
      </c>
      <c r="D15" s="7">
        <f>IFERROR(VLOOKUP($A15&amp;" "&amp;$C$2,obs_totals[#Data],D$3,FALSE)/(VLOOKUP($A15&amp;" "&amp;$C$2,obs_totals[#Data],D$3,FALSE)+VLOOKUP($A15&amp;" "&amp;$C$35,obs_totals[#Data],D$3,FALSE)),"")</f>
        <v>0.55452699192367638</v>
      </c>
      <c r="E15" s="7">
        <f>IFERROR(VLOOKUP($A15&amp;" "&amp;$C$2,obs_totals[#Data],E$3,FALSE)/(VLOOKUP($A15&amp;" "&amp;$C$2,obs_totals[#Data],E$3,FALSE)+VLOOKUP($A15&amp;" "&amp;$C$35,obs_totals[#Data],E$3,FALSE)),"")</f>
        <v>0.55393667694031945</v>
      </c>
      <c r="F15" s="7">
        <f>IFERROR(VLOOKUP($A15&amp;" "&amp;$C$2,obs_totals[#Data],F$3,FALSE)/(VLOOKUP($A15&amp;" "&amp;$C$2,obs_totals[#Data],F$3,FALSE)+VLOOKUP($A15&amp;" "&amp;$C$35,obs_totals[#Data],F$3,FALSE)),"")</f>
        <v>0.55347445927289451</v>
      </c>
      <c r="G15" s="7">
        <f>IFERROR(VLOOKUP($A15&amp;" "&amp;$C$2,obs_totals[#Data],G$3,FALSE)/(VLOOKUP($A15&amp;" "&amp;$C$2,obs_totals[#Data],G$3,FALSE)+VLOOKUP($A15&amp;" "&amp;$C$35,obs_totals[#Data],G$3,FALSE)),"")</f>
        <v>0.55586667871014361</v>
      </c>
      <c r="H15" s="7">
        <f>IFERROR(VLOOKUP($A15&amp;" "&amp;$C$2,obs_totals[#Data],H$3,FALSE)/(VLOOKUP($A15&amp;" "&amp;$C$2,obs_totals[#Data],H$3,FALSE)+VLOOKUP($A15&amp;" "&amp;$C$35,obs_totals[#Data],H$3,FALSE)),"")</f>
        <v>0.55630620750164517</v>
      </c>
      <c r="I15" s="7">
        <f>IFERROR(VLOOKUP($A15&amp;" "&amp;$C$2,obs_totals[#Data],I$3,FALSE)/(VLOOKUP($A15&amp;" "&amp;$C$2,obs_totals[#Data],I$3,FALSE)+VLOOKUP($A15&amp;" "&amp;$C$35,obs_totals[#Data],I$3,FALSE)),"")</f>
        <v>0.55655737704918029</v>
      </c>
      <c r="J15" s="7">
        <f>IFERROR(VLOOKUP($A15&amp;" "&amp;$C$2,obs_totals[#Data],J$3,FALSE)/(VLOOKUP($A15&amp;" "&amp;$C$2,obs_totals[#Data],J$3,FALSE)+VLOOKUP($A15&amp;" "&amp;$C$35,obs_totals[#Data],J$3,FALSE)),"")</f>
        <v>0.55699548128570209</v>
      </c>
      <c r="K15" s="7">
        <f>IFERROR(VLOOKUP($A15&amp;" "&amp;$C$2,obs_totals[#Data],K$3,FALSE)/(VLOOKUP($A15&amp;" "&amp;$C$2,obs_totals[#Data],K$3,FALSE)+VLOOKUP($A15&amp;" "&amp;$C$35,obs_totals[#Data],K$3,FALSE)),"")</f>
        <v>0.55656926634433468</v>
      </c>
      <c r="L15" s="7">
        <f>IFERROR(VLOOKUP($A15&amp;" "&amp;$C$2,obs_totals[#Data],L$3,FALSE)/(VLOOKUP($A15&amp;" "&amp;$C$2,obs_totals[#Data],L$3,FALSE)+VLOOKUP($A15&amp;" "&amp;$C$35,obs_totals[#Data],L$3,FALSE)),"")</f>
        <v>0.55656352263783604</v>
      </c>
      <c r="M15" s="7">
        <f>IFERROR(VLOOKUP($A15&amp;" "&amp;$C$2,obs_totals[#Data],M$3,FALSE)/(VLOOKUP($A15&amp;" "&amp;$C$2,obs_totals[#Data],M$3,FALSE)+VLOOKUP($A15&amp;" "&amp;$C$35,obs_totals[#Data],M$3,FALSE)),"")</f>
        <v>0.55536325050480073</v>
      </c>
      <c r="N15" s="7">
        <f>IFERROR(VLOOKUP($A15&amp;" "&amp;$C$2,obs_totals[#Data],N$3,FALSE)/(VLOOKUP($A15&amp;" "&amp;$C$2,obs_totals[#Data],N$3,FALSE)+VLOOKUP($A15&amp;" "&amp;$C$35,obs_totals[#Data],N$3,FALSE)),"")</f>
        <v>0.55390742471654408</v>
      </c>
      <c r="O15" s="7">
        <f>IFERROR(VLOOKUP($A15&amp;" "&amp;$C$2,obs_totals[#Data],O$3,FALSE)/(VLOOKUP($A15&amp;" "&amp;$C$2,obs_totals[#Data],O$3,FALSE)+VLOOKUP($A15&amp;" "&amp;$C$35,obs_totals[#Data],O$3,FALSE)),"")</f>
        <v>0.55225257752637702</v>
      </c>
      <c r="P15" s="7">
        <f>IFERROR(VLOOKUP($A15&amp;" "&amp;$C$2,obs_totals[#Data],P$3,FALSE)/(VLOOKUP($A15&amp;" "&amp;$C$2,obs_totals[#Data],P$3,FALSE)+VLOOKUP($A15&amp;" "&amp;$C$35,obs_totals[#Data],P$3,FALSE)),"")</f>
        <v>0.55033905065815714</v>
      </c>
      <c r="Q15" s="7">
        <f>IFERROR(VLOOKUP($A15&amp;" "&amp;$C$2,obs_totals[#Data],Q$3,FALSE)/(VLOOKUP($A15&amp;" "&amp;$C$2,obs_totals[#Data],Q$3,FALSE)+VLOOKUP($A15&amp;" "&amp;$C$35,obs_totals[#Data],Q$3,FALSE)),"")</f>
        <v>0.55003735598285552</v>
      </c>
      <c r="R15" s="7" t="str">
        <f>IFERROR(VLOOKUP($A15&amp;" "&amp;$C$2,obs_totals[#Data],R$3,FALSE)/(VLOOKUP($A15&amp;" "&amp;$C$2,obs_totals[#Data],R$3,FALSE)+VLOOKUP($A15&amp;" "&amp;$C$35,obs_totals[#Data],R$3,FALSE)),"")</f>
        <v/>
      </c>
      <c r="S15" s="7">
        <f>IFERROR(VLOOKUP($A15&amp;" "&amp;$C$2,obs_totals[#Data],S$3,FALSE)/(VLOOKUP($A15&amp;" "&amp;$C$2,obs_totals[#Data],S$3,FALSE)+VLOOKUP($A15&amp;" "&amp;$C$35,obs_totals[#Data],S$3,FALSE)),"")</f>
        <v>0.55452699192367638</v>
      </c>
      <c r="T15" s="7">
        <f>IFERROR(VLOOKUP($A15&amp;" "&amp;$C$2,obs_totals[#Data],T$3,FALSE)/(VLOOKUP($A15&amp;" "&amp;$C$2,obs_totals[#Data],T$3,FALSE)+VLOOKUP($A15&amp;" "&amp;$C$35,obs_totals[#Data],T$3,FALSE)),"")</f>
        <v>0.55393667694031945</v>
      </c>
      <c r="U15" s="7">
        <f>IFERROR(VLOOKUP($A15&amp;" "&amp;$C$2,obs_totals[#Data],U$3,FALSE)/(VLOOKUP($A15&amp;" "&amp;$C$2,obs_totals[#Data],U$3,FALSE)+VLOOKUP($A15&amp;" "&amp;$C$35,obs_totals[#Data],U$3,FALSE)),"")</f>
        <v>0.55347445927289451</v>
      </c>
      <c r="V15" s="7">
        <f>IFERROR(VLOOKUP($A15&amp;" "&amp;$C$2,obs_totals[#Data],V$3,FALSE)/(VLOOKUP($A15&amp;" "&amp;$C$2,obs_totals[#Data],V$3,FALSE)+VLOOKUP($A15&amp;" "&amp;$C$35,obs_totals[#Data],V$3,FALSE)),"")</f>
        <v>0.55586667871014361</v>
      </c>
      <c r="W15" s="7">
        <f>IFERROR(VLOOKUP($A15&amp;" "&amp;$C$2,obs_totals[#Data],W$3,FALSE)/(VLOOKUP($A15&amp;" "&amp;$C$2,obs_totals[#Data],W$3,FALSE)+VLOOKUP($A15&amp;" "&amp;$C$35,obs_totals[#Data],W$3,FALSE)),"")</f>
        <v>0.55630620750164517</v>
      </c>
      <c r="X15" s="7">
        <f>IFERROR(VLOOKUP($A15&amp;" "&amp;$C$2,obs_totals[#Data],X$3,FALSE)/(VLOOKUP($A15&amp;" "&amp;$C$2,obs_totals[#Data],X$3,FALSE)+VLOOKUP($A15&amp;" "&amp;$C$35,obs_totals[#Data],X$3,FALSE)),"")</f>
        <v>0.55655737704918029</v>
      </c>
      <c r="Y15" s="7">
        <f>IFERROR(VLOOKUP($A15&amp;" "&amp;$C$2,obs_totals[#Data],Y$3,FALSE)/(VLOOKUP($A15&amp;" "&amp;$C$2,obs_totals[#Data],Y$3,FALSE)+VLOOKUP($A15&amp;" "&amp;$C$35,obs_totals[#Data],Y$3,FALSE)),"")</f>
        <v>0.55699548128570209</v>
      </c>
      <c r="Z15" s="7">
        <f>IFERROR(VLOOKUP($A15&amp;" "&amp;$C$2,obs_totals[#Data],Z$3,FALSE)/(VLOOKUP($A15&amp;" "&amp;$C$2,obs_totals[#Data],Z$3,FALSE)+VLOOKUP($A15&amp;" "&amp;$C$35,obs_totals[#Data],Z$3,FALSE)),"")</f>
        <v>0.55656926634433468</v>
      </c>
      <c r="AA15" s="7">
        <f>IFERROR(VLOOKUP($A15&amp;" "&amp;$C$2,obs_totals[#Data],AA$3,FALSE)/(VLOOKUP($A15&amp;" "&amp;$C$2,obs_totals[#Data],AA$3,FALSE)+VLOOKUP($A15&amp;" "&amp;$C$35,obs_totals[#Data],AA$3,FALSE)),"")</f>
        <v>0.55656352263783604</v>
      </c>
      <c r="AB15" s="7">
        <f>IFERROR(VLOOKUP($A15&amp;" "&amp;$C$2,obs_totals[#Data],AB$3,FALSE)/(VLOOKUP($A15&amp;" "&amp;$C$2,obs_totals[#Data],AB$3,FALSE)+VLOOKUP($A15&amp;" "&amp;$C$35,obs_totals[#Data],AB$3,FALSE)),"")</f>
        <v>0.55536325050480073</v>
      </c>
      <c r="AC15" s="7">
        <f>IFERROR(VLOOKUP($A15&amp;" "&amp;$C$2,obs_totals[#Data],AC$3,FALSE)/(VLOOKUP($A15&amp;" "&amp;$C$2,obs_totals[#Data],AC$3,FALSE)+VLOOKUP($A15&amp;" "&amp;$C$35,obs_totals[#Data],AC$3,FALSE)),"")</f>
        <v>0.55390742471654408</v>
      </c>
    </row>
    <row r="16" spans="1:29" x14ac:dyDescent="0.25">
      <c r="A16" t="s">
        <v>51</v>
      </c>
      <c r="B16" t="str">
        <f>VLOOKUP(sfh[[#This Row],[Country code]],'_ctry-key'!$B$3:$E$33,3,FALSE)</f>
        <v>Germany</v>
      </c>
      <c r="C16" s="7" t="str">
        <f>IFERROR(VLOOKUP($A16&amp;" "&amp;$C$2,obs_totals[#Data],C$3,FALSE)/(VLOOKUP($A16&amp;" "&amp;$C$2,obs_totals[#Data],C$3,FALSE)+VLOOKUP($A16&amp;" "&amp;$C$35,obs_totals[#Data],C$3,FALSE)),"")</f>
        <v/>
      </c>
      <c r="D16" s="7">
        <f>IFERROR(VLOOKUP($A16&amp;" "&amp;$C$2,obs_totals[#Data],D$3,FALSE)/(VLOOKUP($A16&amp;" "&amp;$C$2,obs_totals[#Data],D$3,FALSE)+VLOOKUP($A16&amp;" "&amp;$C$35,obs_totals[#Data],D$3,FALSE)),"")</f>
        <v>0.577542968798616</v>
      </c>
      <c r="E16" s="7">
        <f>IFERROR(VLOOKUP($A16&amp;" "&amp;$C$2,obs_totals[#Data],E$3,FALSE)/(VLOOKUP($A16&amp;" "&amp;$C$2,obs_totals[#Data],E$3,FALSE)+VLOOKUP($A16&amp;" "&amp;$C$35,obs_totals[#Data],E$3,FALSE)),"")</f>
        <v>0.57956255241477972</v>
      </c>
      <c r="F16" s="7">
        <f>IFERROR(VLOOKUP($A16&amp;" "&amp;$C$2,obs_totals[#Data],F$3,FALSE)/(VLOOKUP($A16&amp;" "&amp;$C$2,obs_totals[#Data],F$3,FALSE)+VLOOKUP($A16&amp;" "&amp;$C$35,obs_totals[#Data],F$3,FALSE)),"")</f>
        <v>0.58171249037274286</v>
      </c>
      <c r="G16" s="7">
        <f>IFERROR(VLOOKUP($A16&amp;" "&amp;$C$2,obs_totals[#Data],G$3,FALSE)/(VLOOKUP($A16&amp;" "&amp;$C$2,obs_totals[#Data],G$3,FALSE)+VLOOKUP($A16&amp;" "&amp;$C$35,obs_totals[#Data],G$3,FALSE)),"")</f>
        <v>0.58404315901710857</v>
      </c>
      <c r="H16" s="7">
        <f>IFERROR(VLOOKUP($A16&amp;" "&amp;$C$2,obs_totals[#Data],H$3,FALSE)/(VLOOKUP($A16&amp;" "&amp;$C$2,obs_totals[#Data],H$3,FALSE)+VLOOKUP($A16&amp;" "&amp;$C$35,obs_totals[#Data],H$3,FALSE)),"")</f>
        <v>0.58600778514210139</v>
      </c>
      <c r="I16" s="7">
        <f>IFERROR(VLOOKUP($A16&amp;" "&amp;$C$2,obs_totals[#Data],I$3,FALSE)/(VLOOKUP($A16&amp;" "&amp;$C$2,obs_totals[#Data],I$3,FALSE)+VLOOKUP($A16&amp;" "&amp;$C$35,obs_totals[#Data],I$3,FALSE)),"")</f>
        <v>0.58778566763392792</v>
      </c>
      <c r="J16" s="7">
        <f>IFERROR(VLOOKUP($A16&amp;" "&amp;$C$2,obs_totals[#Data],J$3,FALSE)/(VLOOKUP($A16&amp;" "&amp;$C$2,obs_totals[#Data],J$3,FALSE)+VLOOKUP($A16&amp;" "&amp;$C$35,obs_totals[#Data],J$3,FALSE)),"")</f>
        <v>0.5892544990193116</v>
      </c>
      <c r="K16" s="7">
        <f>IFERROR(VLOOKUP($A16&amp;" "&amp;$C$2,obs_totals[#Data],K$3,FALSE)/(VLOOKUP($A16&amp;" "&amp;$C$2,obs_totals[#Data],K$3,FALSE)+VLOOKUP($A16&amp;" "&amp;$C$35,obs_totals[#Data],K$3,FALSE)),"")</f>
        <v>0.59021630223374788</v>
      </c>
      <c r="L16" s="7">
        <f>IFERROR(VLOOKUP($A16&amp;" "&amp;$C$2,obs_totals[#Data],L$3,FALSE)/(VLOOKUP($A16&amp;" "&amp;$C$2,obs_totals[#Data],L$3,FALSE)+VLOOKUP($A16&amp;" "&amp;$C$35,obs_totals[#Data],L$3,FALSE)),"")</f>
        <v>0.59099307294813219</v>
      </c>
      <c r="M16" s="7">
        <f>IFERROR(VLOOKUP($A16&amp;" "&amp;$C$2,obs_totals[#Data],M$3,FALSE)/(VLOOKUP($A16&amp;" "&amp;$C$2,obs_totals[#Data],M$3,FALSE)+VLOOKUP($A16&amp;" "&amp;$C$35,obs_totals[#Data],M$3,FALSE)),"")</f>
        <v>0.59619103296307951</v>
      </c>
      <c r="N16" s="7">
        <f>IFERROR(VLOOKUP($A16&amp;" "&amp;$C$2,obs_totals[#Data],N$3,FALSE)/(VLOOKUP($A16&amp;" "&amp;$C$2,obs_totals[#Data],N$3,FALSE)+VLOOKUP($A16&amp;" "&amp;$C$35,obs_totals[#Data],N$3,FALSE)),"")</f>
        <v>0.5968589754343584</v>
      </c>
      <c r="O16" s="7">
        <f>IFERROR(VLOOKUP($A16&amp;" "&amp;$C$2,obs_totals[#Data],O$3,FALSE)/(VLOOKUP($A16&amp;" "&amp;$C$2,obs_totals[#Data],O$3,FALSE)+VLOOKUP($A16&amp;" "&amp;$C$35,obs_totals[#Data],O$3,FALSE)),"")</f>
        <v>0.59743111513840907</v>
      </c>
      <c r="P16" s="7">
        <f>IFERROR(VLOOKUP($A16&amp;" "&amp;$C$2,obs_totals[#Data],P$3,FALSE)/(VLOOKUP($A16&amp;" "&amp;$C$2,obs_totals[#Data],P$3,FALSE)+VLOOKUP($A16&amp;" "&amp;$C$35,obs_totals[#Data],P$3,FALSE)),"")</f>
        <v>0.59791328272615762</v>
      </c>
      <c r="Q16" s="7">
        <f>IFERROR(VLOOKUP($A16&amp;" "&amp;$C$2,obs_totals[#Data],Q$3,FALSE)/(VLOOKUP($A16&amp;" "&amp;$C$2,obs_totals[#Data],Q$3,FALSE)+VLOOKUP($A16&amp;" "&amp;$C$35,obs_totals[#Data],Q$3,FALSE)),"")</f>
        <v>0.59805406057813115</v>
      </c>
      <c r="R16" s="7" t="str">
        <f>IFERROR(VLOOKUP($A16&amp;" "&amp;$C$2,obs_totals[#Data],R$3,FALSE)/(VLOOKUP($A16&amp;" "&amp;$C$2,obs_totals[#Data],R$3,FALSE)+VLOOKUP($A16&amp;" "&amp;$C$35,obs_totals[#Data],R$3,FALSE)),"")</f>
        <v/>
      </c>
      <c r="S16" s="7">
        <f>IFERROR(VLOOKUP($A16&amp;" "&amp;$C$2,obs_totals[#Data],S$3,FALSE)/(VLOOKUP($A16&amp;" "&amp;$C$2,obs_totals[#Data],S$3,FALSE)+VLOOKUP($A16&amp;" "&amp;$C$35,obs_totals[#Data],S$3,FALSE)),"")</f>
        <v>0.577542968798616</v>
      </c>
      <c r="T16" s="7">
        <f>IFERROR(VLOOKUP($A16&amp;" "&amp;$C$2,obs_totals[#Data],T$3,FALSE)/(VLOOKUP($A16&amp;" "&amp;$C$2,obs_totals[#Data],T$3,FALSE)+VLOOKUP($A16&amp;" "&amp;$C$35,obs_totals[#Data],T$3,FALSE)),"")</f>
        <v>0.57956255241477972</v>
      </c>
      <c r="U16" s="7">
        <f>IFERROR(VLOOKUP($A16&amp;" "&amp;$C$2,obs_totals[#Data],U$3,FALSE)/(VLOOKUP($A16&amp;" "&amp;$C$2,obs_totals[#Data],U$3,FALSE)+VLOOKUP($A16&amp;" "&amp;$C$35,obs_totals[#Data],U$3,FALSE)),"")</f>
        <v>0.58171249037274286</v>
      </c>
      <c r="V16" s="7">
        <f>IFERROR(VLOOKUP($A16&amp;" "&amp;$C$2,obs_totals[#Data],V$3,FALSE)/(VLOOKUP($A16&amp;" "&amp;$C$2,obs_totals[#Data],V$3,FALSE)+VLOOKUP($A16&amp;" "&amp;$C$35,obs_totals[#Data],V$3,FALSE)),"")</f>
        <v>0.58404315901710857</v>
      </c>
      <c r="W16" s="7">
        <f>IFERROR(VLOOKUP($A16&amp;" "&amp;$C$2,obs_totals[#Data],W$3,FALSE)/(VLOOKUP($A16&amp;" "&amp;$C$2,obs_totals[#Data],W$3,FALSE)+VLOOKUP($A16&amp;" "&amp;$C$35,obs_totals[#Data],W$3,FALSE)),"")</f>
        <v>0.58600778514210139</v>
      </c>
      <c r="X16" s="7">
        <f>IFERROR(VLOOKUP($A16&amp;" "&amp;$C$2,obs_totals[#Data],X$3,FALSE)/(VLOOKUP($A16&amp;" "&amp;$C$2,obs_totals[#Data],X$3,FALSE)+VLOOKUP($A16&amp;" "&amp;$C$35,obs_totals[#Data],X$3,FALSE)),"")</f>
        <v>0.58778566763392792</v>
      </c>
      <c r="Y16" s="7">
        <f>IFERROR(VLOOKUP($A16&amp;" "&amp;$C$2,obs_totals[#Data],Y$3,FALSE)/(VLOOKUP($A16&amp;" "&amp;$C$2,obs_totals[#Data],Y$3,FALSE)+VLOOKUP($A16&amp;" "&amp;$C$35,obs_totals[#Data],Y$3,FALSE)),"")</f>
        <v>0.5892544990193116</v>
      </c>
      <c r="Z16" s="7">
        <f>IFERROR(VLOOKUP($A16&amp;" "&amp;$C$2,obs_totals[#Data],Z$3,FALSE)/(VLOOKUP($A16&amp;" "&amp;$C$2,obs_totals[#Data],Z$3,FALSE)+VLOOKUP($A16&amp;" "&amp;$C$35,obs_totals[#Data],Z$3,FALSE)),"")</f>
        <v>0.59021630223374788</v>
      </c>
      <c r="AA16" s="7">
        <f>IFERROR(VLOOKUP($A16&amp;" "&amp;$C$2,obs_totals[#Data],AA$3,FALSE)/(VLOOKUP($A16&amp;" "&amp;$C$2,obs_totals[#Data],AA$3,FALSE)+VLOOKUP($A16&amp;" "&amp;$C$35,obs_totals[#Data],AA$3,FALSE)),"")</f>
        <v>0.59099307294813219</v>
      </c>
      <c r="AB16" s="7">
        <f>IFERROR(VLOOKUP($A16&amp;" "&amp;$C$2,obs_totals[#Data],AB$3,FALSE)/(VLOOKUP($A16&amp;" "&amp;$C$2,obs_totals[#Data],AB$3,FALSE)+VLOOKUP($A16&amp;" "&amp;$C$35,obs_totals[#Data],AB$3,FALSE)),"")</f>
        <v>0.59619103296307951</v>
      </c>
      <c r="AC16" s="7">
        <f>IFERROR(VLOOKUP($A16&amp;" "&amp;$C$2,obs_totals[#Data],AC$3,FALSE)/(VLOOKUP($A16&amp;" "&amp;$C$2,obs_totals[#Data],AC$3,FALSE)+VLOOKUP($A16&amp;" "&amp;$C$35,obs_totals[#Data],AC$3,FALSE)),"")</f>
        <v>0.5968589754343584</v>
      </c>
    </row>
    <row r="17" spans="1:29" x14ac:dyDescent="0.25">
      <c r="A17" t="s">
        <v>52</v>
      </c>
      <c r="B17" t="str">
        <f>VLOOKUP(sfh[[#This Row],[Country code]],'_ctry-key'!$B$3:$E$33,3,FALSE)</f>
        <v>Hungary</v>
      </c>
      <c r="C17" s="7" t="str">
        <f>IFERROR(VLOOKUP($A17&amp;" "&amp;$C$2,obs_totals[#Data],C$3,FALSE)/(VLOOKUP($A17&amp;" "&amp;$C$2,obs_totals[#Data],C$3,FALSE)+VLOOKUP($A17&amp;" "&amp;$C$35,obs_totals[#Data],C$3,FALSE)),"")</f>
        <v/>
      </c>
      <c r="D17" s="7" t="str">
        <f>IFERROR(VLOOKUP($A17&amp;" "&amp;$C$2,obs_totals[#Data],D$3,FALSE)/(VLOOKUP($A17&amp;" "&amp;$C$2,obs_totals[#Data],D$3,FALSE)+VLOOKUP($A17&amp;" "&amp;$C$35,obs_totals[#Data],D$3,FALSE)),"")</f>
        <v/>
      </c>
      <c r="E17" s="7" t="str">
        <f>IFERROR(VLOOKUP($A17&amp;" "&amp;$C$2,obs_totals[#Data],E$3,FALSE)/(VLOOKUP($A17&amp;" "&amp;$C$2,obs_totals[#Data],E$3,FALSE)+VLOOKUP($A17&amp;" "&amp;$C$35,obs_totals[#Data],E$3,FALSE)),"")</f>
        <v/>
      </c>
      <c r="F17" s="7" t="str">
        <f>IFERROR(VLOOKUP($A17&amp;" "&amp;$C$2,obs_totals[#Data],F$3,FALSE)/(VLOOKUP($A17&amp;" "&amp;$C$2,obs_totals[#Data],F$3,FALSE)+VLOOKUP($A17&amp;" "&amp;$C$35,obs_totals[#Data],F$3,FALSE)),"")</f>
        <v/>
      </c>
      <c r="G17" s="7" t="str">
        <f>IFERROR(VLOOKUP($A17&amp;" "&amp;$C$2,obs_totals[#Data],G$3,FALSE)/(VLOOKUP($A17&amp;" "&amp;$C$2,obs_totals[#Data],G$3,FALSE)+VLOOKUP($A17&amp;" "&amp;$C$35,obs_totals[#Data],G$3,FALSE)),"")</f>
        <v/>
      </c>
      <c r="H17" s="7">
        <f>IFERROR(VLOOKUP($A17&amp;" "&amp;$C$2,obs_totals[#Data],H$3,FALSE)/(VLOOKUP($A17&amp;" "&amp;$C$2,obs_totals[#Data],H$3,FALSE)+VLOOKUP($A17&amp;" "&amp;$C$35,obs_totals[#Data],H$3,FALSE)),"")</f>
        <v>0.70836807524263745</v>
      </c>
      <c r="I17" s="7" t="str">
        <f>IFERROR(VLOOKUP($A17&amp;" "&amp;$C$2,obs_totals[#Data],I$3,FALSE)/(VLOOKUP($A17&amp;" "&amp;$C$2,obs_totals[#Data],I$3,FALSE)+VLOOKUP($A17&amp;" "&amp;$C$35,obs_totals[#Data],I$3,FALSE)),"")</f>
        <v/>
      </c>
      <c r="J17" s="7" t="str">
        <f>IFERROR(VLOOKUP($A17&amp;" "&amp;$C$2,obs_totals[#Data],J$3,FALSE)/(VLOOKUP($A17&amp;" "&amp;$C$2,obs_totals[#Data],J$3,FALSE)+VLOOKUP($A17&amp;" "&amp;$C$35,obs_totals[#Data],J$3,FALSE)),"")</f>
        <v/>
      </c>
      <c r="K17" s="7" t="str">
        <f>IFERROR(VLOOKUP($A17&amp;" "&amp;$C$2,obs_totals[#Data],K$3,FALSE)/(VLOOKUP($A17&amp;" "&amp;$C$2,obs_totals[#Data],K$3,FALSE)+VLOOKUP($A17&amp;" "&amp;$C$35,obs_totals[#Data],K$3,FALSE)),"")</f>
        <v/>
      </c>
      <c r="L17" s="7" t="str">
        <f>IFERROR(VLOOKUP($A17&amp;" "&amp;$C$2,obs_totals[#Data],L$3,FALSE)/(VLOOKUP($A17&amp;" "&amp;$C$2,obs_totals[#Data],L$3,FALSE)+VLOOKUP($A17&amp;" "&amp;$C$35,obs_totals[#Data],L$3,FALSE)),"")</f>
        <v/>
      </c>
      <c r="M17" s="7" t="str">
        <f>IFERROR(VLOOKUP($A17&amp;" "&amp;$C$2,obs_totals[#Data],M$3,FALSE)/(VLOOKUP($A17&amp;" "&amp;$C$2,obs_totals[#Data],M$3,FALSE)+VLOOKUP($A17&amp;" "&amp;$C$35,obs_totals[#Data],M$3,FALSE)),"")</f>
        <v/>
      </c>
      <c r="N17" s="7" t="str">
        <f>IFERROR(VLOOKUP($A17&amp;" "&amp;$C$2,obs_totals[#Data],N$3,FALSE)/(VLOOKUP($A17&amp;" "&amp;$C$2,obs_totals[#Data],N$3,FALSE)+VLOOKUP($A17&amp;" "&amp;$C$35,obs_totals[#Data],N$3,FALSE)),"")</f>
        <v/>
      </c>
      <c r="O17" s="7" t="str">
        <f>IFERROR(VLOOKUP($A17&amp;" "&amp;$C$2,obs_totals[#Data],O$3,FALSE)/(VLOOKUP($A17&amp;" "&amp;$C$2,obs_totals[#Data],O$3,FALSE)+VLOOKUP($A17&amp;" "&amp;$C$35,obs_totals[#Data],O$3,FALSE)),"")</f>
        <v/>
      </c>
      <c r="P17" s="7" t="str">
        <f>IFERROR(VLOOKUP($A17&amp;" "&amp;$C$2,obs_totals[#Data],P$3,FALSE)/(VLOOKUP($A17&amp;" "&amp;$C$2,obs_totals[#Data],P$3,FALSE)+VLOOKUP($A17&amp;" "&amp;$C$35,obs_totals[#Data],P$3,FALSE)),"")</f>
        <v/>
      </c>
      <c r="Q17" s="7">
        <f>IFERROR(VLOOKUP($A17&amp;" "&amp;$C$2,obs_totals[#Data],Q$3,FALSE)/(VLOOKUP($A17&amp;" "&amp;$C$2,obs_totals[#Data],Q$3,FALSE)+VLOOKUP($A17&amp;" "&amp;$C$35,obs_totals[#Data],Q$3,FALSE)),"")</f>
        <v>0.7083791620837917</v>
      </c>
      <c r="R17" s="7" t="str">
        <f>IFERROR(VLOOKUP($A17&amp;" "&amp;$C$2,obs_totals[#Data],R$3,FALSE)/(VLOOKUP($A17&amp;" "&amp;$C$2,obs_totals[#Data],R$3,FALSE)+VLOOKUP($A17&amp;" "&amp;$C$35,obs_totals[#Data],R$3,FALSE)),"")</f>
        <v/>
      </c>
      <c r="S17" s="7" t="str">
        <f>IFERROR(VLOOKUP($A17&amp;" "&amp;$C$2,obs_totals[#Data],S$3,FALSE)/(VLOOKUP($A17&amp;" "&amp;$C$2,obs_totals[#Data],S$3,FALSE)+VLOOKUP($A17&amp;" "&amp;$C$35,obs_totals[#Data],S$3,FALSE)),"")</f>
        <v/>
      </c>
      <c r="T17" s="7" t="str">
        <f>IFERROR(VLOOKUP($A17&amp;" "&amp;$C$2,obs_totals[#Data],T$3,FALSE)/(VLOOKUP($A17&amp;" "&amp;$C$2,obs_totals[#Data],T$3,FALSE)+VLOOKUP($A17&amp;" "&amp;$C$35,obs_totals[#Data],T$3,FALSE)),"")</f>
        <v/>
      </c>
      <c r="U17" s="7" t="str">
        <f>IFERROR(VLOOKUP($A17&amp;" "&amp;$C$2,obs_totals[#Data],U$3,FALSE)/(VLOOKUP($A17&amp;" "&amp;$C$2,obs_totals[#Data],U$3,FALSE)+VLOOKUP($A17&amp;" "&amp;$C$35,obs_totals[#Data],U$3,FALSE)),"")</f>
        <v/>
      </c>
      <c r="V17" s="7" t="str">
        <f>IFERROR(VLOOKUP($A17&amp;" "&amp;$C$2,obs_totals[#Data],V$3,FALSE)/(VLOOKUP($A17&amp;" "&amp;$C$2,obs_totals[#Data],V$3,FALSE)+VLOOKUP($A17&amp;" "&amp;$C$35,obs_totals[#Data],V$3,FALSE)),"")</f>
        <v/>
      </c>
      <c r="W17" s="7">
        <f>IFERROR(VLOOKUP($A17&amp;" "&amp;$C$2,obs_totals[#Data],W$3,FALSE)/(VLOOKUP($A17&amp;" "&amp;$C$2,obs_totals[#Data],W$3,FALSE)+VLOOKUP($A17&amp;" "&amp;$C$35,obs_totals[#Data],W$3,FALSE)),"")</f>
        <v>0.70836807524263745</v>
      </c>
      <c r="X17" s="7" t="str">
        <f>IFERROR(VLOOKUP($A17&amp;" "&amp;$C$2,obs_totals[#Data],X$3,FALSE)/(VLOOKUP($A17&amp;" "&amp;$C$2,obs_totals[#Data],X$3,FALSE)+VLOOKUP($A17&amp;" "&amp;$C$35,obs_totals[#Data],X$3,FALSE)),"")</f>
        <v/>
      </c>
      <c r="Y17" s="7" t="str">
        <f>IFERROR(VLOOKUP($A17&amp;" "&amp;$C$2,obs_totals[#Data],Y$3,FALSE)/(VLOOKUP($A17&amp;" "&amp;$C$2,obs_totals[#Data],Y$3,FALSE)+VLOOKUP($A17&amp;" "&amp;$C$35,obs_totals[#Data],Y$3,FALSE)),"")</f>
        <v/>
      </c>
      <c r="Z17" s="7" t="str">
        <f>IFERROR(VLOOKUP($A17&amp;" "&amp;$C$2,obs_totals[#Data],Z$3,FALSE)/(VLOOKUP($A17&amp;" "&amp;$C$2,obs_totals[#Data],Z$3,FALSE)+VLOOKUP($A17&amp;" "&amp;$C$35,obs_totals[#Data],Z$3,FALSE)),"")</f>
        <v/>
      </c>
      <c r="AA17" s="7" t="str">
        <f>IFERROR(VLOOKUP($A17&amp;" "&amp;$C$2,obs_totals[#Data],AA$3,FALSE)/(VLOOKUP($A17&amp;" "&amp;$C$2,obs_totals[#Data],AA$3,FALSE)+VLOOKUP($A17&amp;" "&amp;$C$35,obs_totals[#Data],AA$3,FALSE)),"")</f>
        <v/>
      </c>
      <c r="AB17" s="7" t="str">
        <f>IFERROR(VLOOKUP($A17&amp;" "&amp;$C$2,obs_totals[#Data],AB$3,FALSE)/(VLOOKUP($A17&amp;" "&amp;$C$2,obs_totals[#Data],AB$3,FALSE)+VLOOKUP($A17&amp;" "&amp;$C$35,obs_totals[#Data],AB$3,FALSE)),"")</f>
        <v/>
      </c>
      <c r="AC17" s="7" t="str">
        <f>IFERROR(VLOOKUP($A17&amp;" "&amp;$C$2,obs_totals[#Data],AC$3,FALSE)/(VLOOKUP($A17&amp;" "&amp;$C$2,obs_totals[#Data],AC$3,FALSE)+VLOOKUP($A17&amp;" "&amp;$C$35,obs_totals[#Data],AC$3,FALSE)),"")</f>
        <v/>
      </c>
    </row>
    <row r="18" spans="1:29" x14ac:dyDescent="0.25">
      <c r="A18" t="s">
        <v>53</v>
      </c>
      <c r="B18" t="str">
        <f>VLOOKUP(sfh[[#This Row],[Country code]],'_ctry-key'!$B$3:$E$33,3,FALSE)</f>
        <v>Ireland</v>
      </c>
      <c r="C18" s="7" t="str">
        <f>IFERROR(VLOOKUP($A18&amp;" "&amp;$C$2,obs_totals[#Data],C$3,FALSE)/(VLOOKUP($A18&amp;" "&amp;$C$2,obs_totals[#Data],C$3,FALSE)+VLOOKUP($A18&amp;" "&amp;$C$35,obs_totals[#Data],C$3,FALSE)),"")</f>
        <v/>
      </c>
      <c r="D18" s="7">
        <f>IFERROR(VLOOKUP($A18&amp;" "&amp;$C$2,obs_totals[#Data],D$3,FALSE)/(VLOOKUP($A18&amp;" "&amp;$C$2,obs_totals[#Data],D$3,FALSE)+VLOOKUP($A18&amp;" "&amp;$C$35,obs_totals[#Data],D$3,FALSE)),"")</f>
        <v>0.91376870950927103</v>
      </c>
      <c r="E18" s="7">
        <f>IFERROR(VLOOKUP($A18&amp;" "&amp;$C$2,obs_totals[#Data],E$3,FALSE)/(VLOOKUP($A18&amp;" "&amp;$C$2,obs_totals[#Data],E$3,FALSE)+VLOOKUP($A18&amp;" "&amp;$C$35,obs_totals[#Data],E$3,FALSE)),"")</f>
        <v>0.91186071817192604</v>
      </c>
      <c r="F18" s="7">
        <f>IFERROR(VLOOKUP($A18&amp;" "&amp;$C$2,obs_totals[#Data],F$3,FALSE)/(VLOOKUP($A18&amp;" "&amp;$C$2,obs_totals[#Data],F$3,FALSE)+VLOOKUP($A18&amp;" "&amp;$C$35,obs_totals[#Data],F$3,FALSE)),"")</f>
        <v>0.9075220931041682</v>
      </c>
      <c r="G18" s="7">
        <f>IFERROR(VLOOKUP($A18&amp;" "&amp;$C$2,obs_totals[#Data],G$3,FALSE)/(VLOOKUP($A18&amp;" "&amp;$C$2,obs_totals[#Data],G$3,FALSE)+VLOOKUP($A18&amp;" "&amp;$C$35,obs_totals[#Data],G$3,FALSE)),"")</f>
        <v>0.90344460699561102</v>
      </c>
      <c r="H18" s="7">
        <f>IFERROR(VLOOKUP($A18&amp;" "&amp;$C$2,obs_totals[#Data],H$3,FALSE)/(VLOOKUP($A18&amp;" "&amp;$C$2,obs_totals[#Data],H$3,FALSE)+VLOOKUP($A18&amp;" "&amp;$C$35,obs_totals[#Data],H$3,FALSE)),"")</f>
        <v>0.89963770418864808</v>
      </c>
      <c r="I18" s="7">
        <f>IFERROR(VLOOKUP($A18&amp;" "&amp;$C$2,obs_totals[#Data],I$3,FALSE)/(VLOOKUP($A18&amp;" "&amp;$C$2,obs_totals[#Data],I$3,FALSE)+VLOOKUP($A18&amp;" "&amp;$C$35,obs_totals[#Data],I$3,FALSE)),"")</f>
        <v>0.89612601106853973</v>
      </c>
      <c r="J18" s="7">
        <f>IFERROR(VLOOKUP($A18&amp;" "&amp;$C$2,obs_totals[#Data],J$3,FALSE)/(VLOOKUP($A18&amp;" "&amp;$C$2,obs_totals[#Data],J$3,FALSE)+VLOOKUP($A18&amp;" "&amp;$C$35,obs_totals[#Data],J$3,FALSE)),"")</f>
        <v>0.89073772399348383</v>
      </c>
      <c r="K18" s="7">
        <f>IFERROR(VLOOKUP($A18&amp;" "&amp;$C$2,obs_totals[#Data],K$3,FALSE)/(VLOOKUP($A18&amp;" "&amp;$C$2,obs_totals[#Data],K$3,FALSE)+VLOOKUP($A18&amp;" "&amp;$C$35,obs_totals[#Data],K$3,FALSE)),"")</f>
        <v>0.88563919024717597</v>
      </c>
      <c r="L18" s="7">
        <f>IFERROR(VLOOKUP($A18&amp;" "&amp;$C$2,obs_totals[#Data],L$3,FALSE)/(VLOOKUP($A18&amp;" "&amp;$C$2,obs_totals[#Data],L$3,FALSE)+VLOOKUP($A18&amp;" "&amp;$C$35,obs_totals[#Data],L$3,FALSE)),"")</f>
        <v>0.88086623103094452</v>
      </c>
      <c r="M18" s="7">
        <f>IFERROR(VLOOKUP($A18&amp;" "&amp;$C$2,obs_totals[#Data],M$3,FALSE)/(VLOOKUP($A18&amp;" "&amp;$C$2,obs_totals[#Data],M$3,FALSE)+VLOOKUP($A18&amp;" "&amp;$C$35,obs_totals[#Data],M$3,FALSE)),"")</f>
        <v>0.8763480263846718</v>
      </c>
      <c r="N18" s="7">
        <f>IFERROR(VLOOKUP($A18&amp;" "&amp;$C$2,obs_totals[#Data],N$3,FALSE)/(VLOOKUP($A18&amp;" "&amp;$C$2,obs_totals[#Data],N$3,FALSE)+VLOOKUP($A18&amp;" "&amp;$C$35,obs_totals[#Data],N$3,FALSE)),"")</f>
        <v>0.87202804308067472</v>
      </c>
      <c r="O18" s="7">
        <f>IFERROR(VLOOKUP($A18&amp;" "&amp;$C$2,obs_totals[#Data],O$3,FALSE)/(VLOOKUP($A18&amp;" "&amp;$C$2,obs_totals[#Data],O$3,FALSE)+VLOOKUP($A18&amp;" "&amp;$C$35,obs_totals[#Data],O$3,FALSE)),"")</f>
        <v>0.87201855680500229</v>
      </c>
      <c r="P18" s="7">
        <f>IFERROR(VLOOKUP($A18&amp;" "&amp;$C$2,obs_totals[#Data],P$3,FALSE)/(VLOOKUP($A18&amp;" "&amp;$C$2,obs_totals[#Data],P$3,FALSE)+VLOOKUP($A18&amp;" "&amp;$C$35,obs_totals[#Data],P$3,FALSE)),"")</f>
        <v>0.87202082916082513</v>
      </c>
      <c r="Q18" s="7">
        <f>IFERROR(VLOOKUP($A18&amp;" "&amp;$C$2,obs_totals[#Data],Q$3,FALSE)/(VLOOKUP($A18&amp;" "&amp;$C$2,obs_totals[#Data],Q$3,FALSE)+VLOOKUP($A18&amp;" "&amp;$C$35,obs_totals[#Data],Q$3,FALSE)),"")</f>
        <v>0.86792544178165099</v>
      </c>
      <c r="R18" s="7" t="str">
        <f>IFERROR(VLOOKUP($A18&amp;" "&amp;$C$2,obs_totals[#Data],R$3,FALSE)/(VLOOKUP($A18&amp;" "&amp;$C$2,obs_totals[#Data],R$3,FALSE)+VLOOKUP($A18&amp;" "&amp;$C$35,obs_totals[#Data],R$3,FALSE)),"")</f>
        <v/>
      </c>
      <c r="S18" s="7">
        <f>IFERROR(VLOOKUP($A18&amp;" "&amp;$C$2,obs_totals[#Data],S$3,FALSE)/(VLOOKUP($A18&amp;" "&amp;$C$2,obs_totals[#Data],S$3,FALSE)+VLOOKUP($A18&amp;" "&amp;$C$35,obs_totals[#Data],S$3,FALSE)),"")</f>
        <v>0.91376870950927103</v>
      </c>
      <c r="T18" s="7">
        <f>IFERROR(VLOOKUP($A18&amp;" "&amp;$C$2,obs_totals[#Data],T$3,FALSE)/(VLOOKUP($A18&amp;" "&amp;$C$2,obs_totals[#Data],T$3,FALSE)+VLOOKUP($A18&amp;" "&amp;$C$35,obs_totals[#Data],T$3,FALSE)),"")</f>
        <v>0.91186071817192604</v>
      </c>
      <c r="U18" s="7">
        <f>IFERROR(VLOOKUP($A18&amp;" "&amp;$C$2,obs_totals[#Data],U$3,FALSE)/(VLOOKUP($A18&amp;" "&amp;$C$2,obs_totals[#Data],U$3,FALSE)+VLOOKUP($A18&amp;" "&amp;$C$35,obs_totals[#Data],U$3,FALSE)),"")</f>
        <v>0.9075220931041682</v>
      </c>
      <c r="V18" s="7">
        <f>IFERROR(VLOOKUP($A18&amp;" "&amp;$C$2,obs_totals[#Data],V$3,FALSE)/(VLOOKUP($A18&amp;" "&amp;$C$2,obs_totals[#Data],V$3,FALSE)+VLOOKUP($A18&amp;" "&amp;$C$35,obs_totals[#Data],V$3,FALSE)),"")</f>
        <v>0.90344460699561102</v>
      </c>
      <c r="W18" s="7">
        <f>IFERROR(VLOOKUP($A18&amp;" "&amp;$C$2,obs_totals[#Data],W$3,FALSE)/(VLOOKUP($A18&amp;" "&amp;$C$2,obs_totals[#Data],W$3,FALSE)+VLOOKUP($A18&amp;" "&amp;$C$35,obs_totals[#Data],W$3,FALSE)),"")</f>
        <v>0.89963770418864808</v>
      </c>
      <c r="X18" s="7">
        <f>IFERROR(VLOOKUP($A18&amp;" "&amp;$C$2,obs_totals[#Data],X$3,FALSE)/(VLOOKUP($A18&amp;" "&amp;$C$2,obs_totals[#Data],X$3,FALSE)+VLOOKUP($A18&amp;" "&amp;$C$35,obs_totals[#Data],X$3,FALSE)),"")</f>
        <v>0.89612601106853973</v>
      </c>
      <c r="Y18" s="7">
        <f>IFERROR(VLOOKUP($A18&amp;" "&amp;$C$2,obs_totals[#Data],Y$3,FALSE)/(VLOOKUP($A18&amp;" "&amp;$C$2,obs_totals[#Data],Y$3,FALSE)+VLOOKUP($A18&amp;" "&amp;$C$35,obs_totals[#Data],Y$3,FALSE)),"")</f>
        <v>0.89073772399348383</v>
      </c>
      <c r="Z18" s="7">
        <f>IFERROR(VLOOKUP($A18&amp;" "&amp;$C$2,obs_totals[#Data],Z$3,FALSE)/(VLOOKUP($A18&amp;" "&amp;$C$2,obs_totals[#Data],Z$3,FALSE)+VLOOKUP($A18&amp;" "&amp;$C$35,obs_totals[#Data],Z$3,FALSE)),"")</f>
        <v>0.88563919024717597</v>
      </c>
      <c r="AA18" s="7">
        <f>IFERROR(VLOOKUP($A18&amp;" "&amp;$C$2,obs_totals[#Data],AA$3,FALSE)/(VLOOKUP($A18&amp;" "&amp;$C$2,obs_totals[#Data],AA$3,FALSE)+VLOOKUP($A18&amp;" "&amp;$C$35,obs_totals[#Data],AA$3,FALSE)),"")</f>
        <v>0.88086623103094452</v>
      </c>
      <c r="AB18" s="7">
        <f>IFERROR(VLOOKUP($A18&amp;" "&amp;$C$2,obs_totals[#Data],AB$3,FALSE)/(VLOOKUP($A18&amp;" "&amp;$C$2,obs_totals[#Data],AB$3,FALSE)+VLOOKUP($A18&amp;" "&amp;$C$35,obs_totals[#Data],AB$3,FALSE)),"")</f>
        <v>0.8763480263846718</v>
      </c>
      <c r="AC18" s="7">
        <f>IFERROR(VLOOKUP($A18&amp;" "&amp;$C$2,obs_totals[#Data],AC$3,FALSE)/(VLOOKUP($A18&amp;" "&amp;$C$2,obs_totals[#Data],AC$3,FALSE)+VLOOKUP($A18&amp;" "&amp;$C$35,obs_totals[#Data],AC$3,FALSE)),"")</f>
        <v>0.87202804308067472</v>
      </c>
    </row>
    <row r="19" spans="1:29" x14ac:dyDescent="0.25">
      <c r="A19" t="s">
        <v>54</v>
      </c>
      <c r="B19" t="str">
        <f>VLOOKUP(sfh[[#This Row],[Country code]],'_ctry-key'!$B$3:$E$33,3,FALSE)</f>
        <v>Italy</v>
      </c>
      <c r="C19" s="7">
        <f>IFERROR(VLOOKUP($A19&amp;" "&amp;$C$2,obs_totals[#Data],C$3,FALSE)/(VLOOKUP($A19&amp;" "&amp;$C$2,obs_totals[#Data],C$3,FALSE)+VLOOKUP($A19&amp;" "&amp;$C$35,obs_totals[#Data],C$3,FALSE)),"")</f>
        <v>0.26635450465328642</v>
      </c>
      <c r="D19" s="7">
        <f>IFERROR(VLOOKUP($A19&amp;" "&amp;$C$2,obs_totals[#Data],D$3,FALSE)/(VLOOKUP($A19&amp;" "&amp;$C$2,obs_totals[#Data],D$3,FALSE)+VLOOKUP($A19&amp;" "&amp;$C$35,obs_totals[#Data],D$3,FALSE)),"")</f>
        <v>0.26364427938481078</v>
      </c>
      <c r="E19" s="7">
        <f>IFERROR(VLOOKUP($A19&amp;" "&amp;$C$2,obs_totals[#Data],E$3,FALSE)/(VLOOKUP($A19&amp;" "&amp;$C$2,obs_totals[#Data],E$3,FALSE)+VLOOKUP($A19&amp;" "&amp;$C$35,obs_totals[#Data],E$3,FALSE)),"")</f>
        <v>0.26776101928046869</v>
      </c>
      <c r="F19" s="7">
        <f>IFERROR(VLOOKUP($A19&amp;" "&amp;$C$2,obs_totals[#Data],F$3,FALSE)/(VLOOKUP($A19&amp;" "&amp;$C$2,obs_totals[#Data],F$3,FALSE)+VLOOKUP($A19&amp;" "&amp;$C$35,obs_totals[#Data],F$3,FALSE)),"")</f>
        <v>0.27060481503229594</v>
      </c>
      <c r="G19" s="7">
        <f>IFERROR(VLOOKUP($A19&amp;" "&amp;$C$2,obs_totals[#Data],G$3,FALSE)/(VLOOKUP($A19&amp;" "&amp;$C$2,obs_totals[#Data],G$3,FALSE)+VLOOKUP($A19&amp;" "&amp;$C$35,obs_totals[#Data],G$3,FALSE)),"")</f>
        <v>0.27448491222542942</v>
      </c>
      <c r="H19" s="7" t="str">
        <f>IFERROR(VLOOKUP($A19&amp;" "&amp;$C$2,obs_totals[#Data],H$3,FALSE)/(VLOOKUP($A19&amp;" "&amp;$C$2,obs_totals[#Data],H$3,FALSE)+VLOOKUP($A19&amp;" "&amp;$C$35,obs_totals[#Data],H$3,FALSE)),"")</f>
        <v/>
      </c>
      <c r="I19" s="7" t="str">
        <f>IFERROR(VLOOKUP($A19&amp;" "&amp;$C$2,obs_totals[#Data],I$3,FALSE)/(VLOOKUP($A19&amp;" "&amp;$C$2,obs_totals[#Data],I$3,FALSE)+VLOOKUP($A19&amp;" "&amp;$C$35,obs_totals[#Data],I$3,FALSE)),"")</f>
        <v/>
      </c>
      <c r="J19" s="7" t="str">
        <f>IFERROR(VLOOKUP($A19&amp;" "&amp;$C$2,obs_totals[#Data],J$3,FALSE)/(VLOOKUP($A19&amp;" "&amp;$C$2,obs_totals[#Data],J$3,FALSE)+VLOOKUP($A19&amp;" "&amp;$C$35,obs_totals[#Data],J$3,FALSE)),"")</f>
        <v/>
      </c>
      <c r="K19" s="7" t="str">
        <f>IFERROR(VLOOKUP($A19&amp;" "&amp;$C$2,obs_totals[#Data],K$3,FALSE)/(VLOOKUP($A19&amp;" "&amp;$C$2,obs_totals[#Data],K$3,FALSE)+VLOOKUP($A19&amp;" "&amp;$C$35,obs_totals[#Data],K$3,FALSE)),"")</f>
        <v/>
      </c>
      <c r="L19" s="7" t="str">
        <f>IFERROR(VLOOKUP($A19&amp;" "&amp;$C$2,obs_totals[#Data],L$3,FALSE)/(VLOOKUP($A19&amp;" "&amp;$C$2,obs_totals[#Data],L$3,FALSE)+VLOOKUP($A19&amp;" "&amp;$C$35,obs_totals[#Data],L$3,FALSE)),"")</f>
        <v/>
      </c>
      <c r="M19" s="7" t="str">
        <f>IFERROR(VLOOKUP($A19&amp;" "&amp;$C$2,obs_totals[#Data],M$3,FALSE)/(VLOOKUP($A19&amp;" "&amp;$C$2,obs_totals[#Data],M$3,FALSE)+VLOOKUP($A19&amp;" "&amp;$C$35,obs_totals[#Data],M$3,FALSE)),"")</f>
        <v/>
      </c>
      <c r="N19" s="7" t="str">
        <f>IFERROR(VLOOKUP($A19&amp;" "&amp;$C$2,obs_totals[#Data],N$3,FALSE)/(VLOOKUP($A19&amp;" "&amp;$C$2,obs_totals[#Data],N$3,FALSE)+VLOOKUP($A19&amp;" "&amp;$C$35,obs_totals[#Data],N$3,FALSE)),"")</f>
        <v/>
      </c>
      <c r="O19" s="7" t="str">
        <f>IFERROR(VLOOKUP($A19&amp;" "&amp;$C$2,obs_totals[#Data],O$3,FALSE)/(VLOOKUP($A19&amp;" "&amp;$C$2,obs_totals[#Data],O$3,FALSE)+VLOOKUP($A19&amp;" "&amp;$C$35,obs_totals[#Data],O$3,FALSE)),"")</f>
        <v/>
      </c>
      <c r="P19" s="7" t="str">
        <f>IFERROR(VLOOKUP($A19&amp;" "&amp;$C$2,obs_totals[#Data],P$3,FALSE)/(VLOOKUP($A19&amp;" "&amp;$C$2,obs_totals[#Data],P$3,FALSE)+VLOOKUP($A19&amp;" "&amp;$C$35,obs_totals[#Data],P$3,FALSE)),"")</f>
        <v/>
      </c>
      <c r="Q19" s="7">
        <f>IFERROR(VLOOKUP($A19&amp;" "&amp;$C$2,obs_totals[#Data],Q$3,FALSE)/(VLOOKUP($A19&amp;" "&amp;$C$2,obs_totals[#Data],Q$3,FALSE)+VLOOKUP($A19&amp;" "&amp;$C$35,obs_totals[#Data],Q$3,FALSE)),"")</f>
        <v>0.27448557367308368</v>
      </c>
      <c r="R19" s="7" t="str">
        <f>IFERROR(VLOOKUP($A19&amp;" "&amp;$C$2,obs_totals[#Data],R$3,FALSE)/(VLOOKUP($A19&amp;" "&amp;$C$2,obs_totals[#Data],R$3,FALSE)+VLOOKUP($A19&amp;" "&amp;$C$35,obs_totals[#Data],R$3,FALSE)),"")</f>
        <v/>
      </c>
      <c r="S19" s="7">
        <f>IFERROR(VLOOKUP($A19&amp;" "&amp;$C$2,obs_totals[#Data],S$3,FALSE)/(VLOOKUP($A19&amp;" "&amp;$C$2,obs_totals[#Data],S$3,FALSE)+VLOOKUP($A19&amp;" "&amp;$C$35,obs_totals[#Data],S$3,FALSE)),"")</f>
        <v>0.26364427938481078</v>
      </c>
      <c r="T19" s="7">
        <f>IFERROR(VLOOKUP($A19&amp;" "&amp;$C$2,obs_totals[#Data],T$3,FALSE)/(VLOOKUP($A19&amp;" "&amp;$C$2,obs_totals[#Data],T$3,FALSE)+VLOOKUP($A19&amp;" "&amp;$C$35,obs_totals[#Data],T$3,FALSE)),"")</f>
        <v>0.26776101928046869</v>
      </c>
      <c r="U19" s="7">
        <f>IFERROR(VLOOKUP($A19&amp;" "&amp;$C$2,obs_totals[#Data],U$3,FALSE)/(VLOOKUP($A19&amp;" "&amp;$C$2,obs_totals[#Data],U$3,FALSE)+VLOOKUP($A19&amp;" "&amp;$C$35,obs_totals[#Data],U$3,FALSE)),"")</f>
        <v>0.27060481503229594</v>
      </c>
      <c r="V19" s="7">
        <f>IFERROR(VLOOKUP($A19&amp;" "&amp;$C$2,obs_totals[#Data],V$3,FALSE)/(VLOOKUP($A19&amp;" "&amp;$C$2,obs_totals[#Data],V$3,FALSE)+VLOOKUP($A19&amp;" "&amp;$C$35,obs_totals[#Data],V$3,FALSE)),"")</f>
        <v>0.27448491222542942</v>
      </c>
      <c r="W19" s="7" t="str">
        <f>IFERROR(VLOOKUP($A19&amp;" "&amp;$C$2,obs_totals[#Data],W$3,FALSE)/(VLOOKUP($A19&amp;" "&amp;$C$2,obs_totals[#Data],W$3,FALSE)+VLOOKUP($A19&amp;" "&amp;$C$35,obs_totals[#Data],W$3,FALSE)),"")</f>
        <v/>
      </c>
      <c r="X19" s="7" t="str">
        <f>IFERROR(VLOOKUP($A19&amp;" "&amp;$C$2,obs_totals[#Data],X$3,FALSE)/(VLOOKUP($A19&amp;" "&amp;$C$2,obs_totals[#Data],X$3,FALSE)+VLOOKUP($A19&amp;" "&amp;$C$35,obs_totals[#Data],X$3,FALSE)),"")</f>
        <v/>
      </c>
      <c r="Y19" s="7" t="str">
        <f>IFERROR(VLOOKUP($A19&amp;" "&amp;$C$2,obs_totals[#Data],Y$3,FALSE)/(VLOOKUP($A19&amp;" "&amp;$C$2,obs_totals[#Data],Y$3,FALSE)+VLOOKUP($A19&amp;" "&amp;$C$35,obs_totals[#Data],Y$3,FALSE)),"")</f>
        <v/>
      </c>
      <c r="Z19" s="7" t="str">
        <f>IFERROR(VLOOKUP($A19&amp;" "&amp;$C$2,obs_totals[#Data],Z$3,FALSE)/(VLOOKUP($A19&amp;" "&amp;$C$2,obs_totals[#Data],Z$3,FALSE)+VLOOKUP($A19&amp;" "&amp;$C$35,obs_totals[#Data],Z$3,FALSE)),"")</f>
        <v/>
      </c>
      <c r="AA19" s="7" t="str">
        <f>IFERROR(VLOOKUP($A19&amp;" "&amp;$C$2,obs_totals[#Data],AA$3,FALSE)/(VLOOKUP($A19&amp;" "&amp;$C$2,obs_totals[#Data],AA$3,FALSE)+VLOOKUP($A19&amp;" "&amp;$C$35,obs_totals[#Data],AA$3,FALSE)),"")</f>
        <v/>
      </c>
      <c r="AB19" s="7" t="str">
        <f>IFERROR(VLOOKUP($A19&amp;" "&amp;$C$2,obs_totals[#Data],AB$3,FALSE)/(VLOOKUP($A19&amp;" "&amp;$C$2,obs_totals[#Data],AB$3,FALSE)+VLOOKUP($A19&amp;" "&amp;$C$35,obs_totals[#Data],AB$3,FALSE)),"")</f>
        <v/>
      </c>
      <c r="AC19" s="7" t="str">
        <f>IFERROR(VLOOKUP($A19&amp;" "&amp;$C$2,obs_totals[#Data],AC$3,FALSE)/(VLOOKUP($A19&amp;" "&amp;$C$2,obs_totals[#Data],AC$3,FALSE)+VLOOKUP($A19&amp;" "&amp;$C$35,obs_totals[#Data],AC$3,FALSE)),"")</f>
        <v/>
      </c>
    </row>
    <row r="20" spans="1:29" x14ac:dyDescent="0.25">
      <c r="A20" t="s">
        <v>55</v>
      </c>
      <c r="B20" t="str">
        <f>VLOOKUP(sfh[[#This Row],[Country code]],'_ctry-key'!$B$3:$E$33,3,FALSE)</f>
        <v>Latvia</v>
      </c>
      <c r="C20" s="7" t="str">
        <f>IFERROR(VLOOKUP($A20&amp;" "&amp;$C$2,obs_totals[#Data],C$3,FALSE)/(VLOOKUP($A20&amp;" "&amp;$C$2,obs_totals[#Data],C$3,FALSE)+VLOOKUP($A20&amp;" "&amp;$C$35,obs_totals[#Data],C$3,FALSE)),"")</f>
        <v/>
      </c>
      <c r="D20" s="7" t="str">
        <f>IFERROR(VLOOKUP($A20&amp;" "&amp;$C$2,obs_totals[#Data],D$3,FALSE)/(VLOOKUP($A20&amp;" "&amp;$C$2,obs_totals[#Data],D$3,FALSE)+VLOOKUP($A20&amp;" "&amp;$C$35,obs_totals[#Data],D$3,FALSE)),"")</f>
        <v/>
      </c>
      <c r="E20" s="7" t="str">
        <f>IFERROR(VLOOKUP($A20&amp;" "&amp;$C$2,obs_totals[#Data],E$3,FALSE)/(VLOOKUP($A20&amp;" "&amp;$C$2,obs_totals[#Data],E$3,FALSE)+VLOOKUP($A20&amp;" "&amp;$C$35,obs_totals[#Data],E$3,FALSE)),"")</f>
        <v/>
      </c>
      <c r="F20" s="7" t="str">
        <f>IFERROR(VLOOKUP($A20&amp;" "&amp;$C$2,obs_totals[#Data],F$3,FALSE)/(VLOOKUP($A20&amp;" "&amp;$C$2,obs_totals[#Data],F$3,FALSE)+VLOOKUP($A20&amp;" "&amp;$C$35,obs_totals[#Data],F$3,FALSE)),"")</f>
        <v/>
      </c>
      <c r="G20" s="7" t="str">
        <f>IFERROR(VLOOKUP($A20&amp;" "&amp;$C$2,obs_totals[#Data],G$3,FALSE)/(VLOOKUP($A20&amp;" "&amp;$C$2,obs_totals[#Data],G$3,FALSE)+VLOOKUP($A20&amp;" "&amp;$C$35,obs_totals[#Data],G$3,FALSE)),"")</f>
        <v/>
      </c>
      <c r="H20" s="7" t="str">
        <f>IFERROR(VLOOKUP($A20&amp;" "&amp;$C$2,obs_totals[#Data],H$3,FALSE)/(VLOOKUP($A20&amp;" "&amp;$C$2,obs_totals[#Data],H$3,FALSE)+VLOOKUP($A20&amp;" "&amp;$C$35,obs_totals[#Data],H$3,FALSE)),"")</f>
        <v/>
      </c>
      <c r="I20" s="7" t="str">
        <f>IFERROR(VLOOKUP($A20&amp;" "&amp;$C$2,obs_totals[#Data],I$3,FALSE)/(VLOOKUP($A20&amp;" "&amp;$C$2,obs_totals[#Data],I$3,FALSE)+VLOOKUP($A20&amp;" "&amp;$C$35,obs_totals[#Data],I$3,FALSE)),"")</f>
        <v/>
      </c>
      <c r="J20" s="7" t="str">
        <f>IFERROR(VLOOKUP($A20&amp;" "&amp;$C$2,obs_totals[#Data],J$3,FALSE)/(VLOOKUP($A20&amp;" "&amp;$C$2,obs_totals[#Data],J$3,FALSE)+VLOOKUP($A20&amp;" "&amp;$C$35,obs_totals[#Data],J$3,FALSE)),"")</f>
        <v/>
      </c>
      <c r="K20" s="7" t="str">
        <f>IFERROR(VLOOKUP($A20&amp;" "&amp;$C$2,obs_totals[#Data],K$3,FALSE)/(VLOOKUP($A20&amp;" "&amp;$C$2,obs_totals[#Data],K$3,FALSE)+VLOOKUP($A20&amp;" "&amp;$C$35,obs_totals[#Data],K$3,FALSE)),"")</f>
        <v/>
      </c>
      <c r="L20" s="7" t="str">
        <f>IFERROR(VLOOKUP($A20&amp;" "&amp;$C$2,obs_totals[#Data],L$3,FALSE)/(VLOOKUP($A20&amp;" "&amp;$C$2,obs_totals[#Data],L$3,FALSE)+VLOOKUP($A20&amp;" "&amp;$C$35,obs_totals[#Data],L$3,FALSE)),"")</f>
        <v/>
      </c>
      <c r="M20" s="7" t="str">
        <f>IFERROR(VLOOKUP($A20&amp;" "&amp;$C$2,obs_totals[#Data],M$3,FALSE)/(VLOOKUP($A20&amp;" "&amp;$C$2,obs_totals[#Data],M$3,FALSE)+VLOOKUP($A20&amp;" "&amp;$C$35,obs_totals[#Data],M$3,FALSE)),"")</f>
        <v/>
      </c>
      <c r="N20" s="7" t="str">
        <f>IFERROR(VLOOKUP($A20&amp;" "&amp;$C$2,obs_totals[#Data],N$3,FALSE)/(VLOOKUP($A20&amp;" "&amp;$C$2,obs_totals[#Data],N$3,FALSE)+VLOOKUP($A20&amp;" "&amp;$C$35,obs_totals[#Data],N$3,FALSE)),"")</f>
        <v/>
      </c>
      <c r="O20" s="7" t="str">
        <f>IFERROR(VLOOKUP($A20&amp;" "&amp;$C$2,obs_totals[#Data],O$3,FALSE)/(VLOOKUP($A20&amp;" "&amp;$C$2,obs_totals[#Data],O$3,FALSE)+VLOOKUP($A20&amp;" "&amp;$C$35,obs_totals[#Data],O$3,FALSE)),"")</f>
        <v/>
      </c>
      <c r="P20" s="7" t="str">
        <f>IFERROR(VLOOKUP($A20&amp;" "&amp;$C$2,obs_totals[#Data],P$3,FALSE)/(VLOOKUP($A20&amp;" "&amp;$C$2,obs_totals[#Data],P$3,FALSE)+VLOOKUP($A20&amp;" "&amp;$C$35,obs_totals[#Data],P$3,FALSE)),"")</f>
        <v/>
      </c>
      <c r="Q20" s="7" t="str">
        <f>IFERROR(VLOOKUP($A20&amp;" "&amp;$C$2,obs_totals[#Data],Q$3,FALSE)/(VLOOKUP($A20&amp;" "&amp;$C$2,obs_totals[#Data],Q$3,FALSE)+VLOOKUP($A20&amp;" "&amp;$C$35,obs_totals[#Data],Q$3,FALSE)),"")</f>
        <v/>
      </c>
      <c r="R20" s="7" t="str">
        <f>IFERROR(VLOOKUP($A20&amp;" "&amp;$C$2,obs_totals[#Data],R$3,FALSE)/(VLOOKUP($A20&amp;" "&amp;$C$2,obs_totals[#Data],R$3,FALSE)+VLOOKUP($A20&amp;" "&amp;$C$35,obs_totals[#Data],R$3,FALSE)),"")</f>
        <v/>
      </c>
      <c r="S20" s="7" t="str">
        <f>IFERROR(VLOOKUP($A20&amp;" "&amp;$C$2,obs_totals[#Data],S$3,FALSE)/(VLOOKUP($A20&amp;" "&amp;$C$2,obs_totals[#Data],S$3,FALSE)+VLOOKUP($A20&amp;" "&amp;$C$35,obs_totals[#Data],S$3,FALSE)),"")</f>
        <v/>
      </c>
      <c r="T20" s="7" t="str">
        <f>IFERROR(VLOOKUP($A20&amp;" "&amp;$C$2,obs_totals[#Data],T$3,FALSE)/(VLOOKUP($A20&amp;" "&amp;$C$2,obs_totals[#Data],T$3,FALSE)+VLOOKUP($A20&amp;" "&amp;$C$35,obs_totals[#Data],T$3,FALSE)),"")</f>
        <v/>
      </c>
      <c r="U20" s="7" t="str">
        <f>IFERROR(VLOOKUP($A20&amp;" "&amp;$C$2,obs_totals[#Data],U$3,FALSE)/(VLOOKUP($A20&amp;" "&amp;$C$2,obs_totals[#Data],U$3,FALSE)+VLOOKUP($A20&amp;" "&amp;$C$35,obs_totals[#Data],U$3,FALSE)),"")</f>
        <v/>
      </c>
      <c r="V20" s="7" t="str">
        <f>IFERROR(VLOOKUP($A20&amp;" "&amp;$C$2,obs_totals[#Data],V$3,FALSE)/(VLOOKUP($A20&amp;" "&amp;$C$2,obs_totals[#Data],V$3,FALSE)+VLOOKUP($A20&amp;" "&amp;$C$35,obs_totals[#Data],V$3,FALSE)),"")</f>
        <v/>
      </c>
      <c r="W20" s="7" t="str">
        <f>IFERROR(VLOOKUP($A20&amp;" "&amp;$C$2,obs_totals[#Data],W$3,FALSE)/(VLOOKUP($A20&amp;" "&amp;$C$2,obs_totals[#Data],W$3,FALSE)+VLOOKUP($A20&amp;" "&amp;$C$35,obs_totals[#Data],W$3,FALSE)),"")</f>
        <v/>
      </c>
      <c r="X20" s="7" t="str">
        <f>IFERROR(VLOOKUP($A20&amp;" "&amp;$C$2,obs_totals[#Data],X$3,FALSE)/(VLOOKUP($A20&amp;" "&amp;$C$2,obs_totals[#Data],X$3,FALSE)+VLOOKUP($A20&amp;" "&amp;$C$35,obs_totals[#Data],X$3,FALSE)),"")</f>
        <v/>
      </c>
      <c r="Y20" s="7" t="str">
        <f>IFERROR(VLOOKUP($A20&amp;" "&amp;$C$2,obs_totals[#Data],Y$3,FALSE)/(VLOOKUP($A20&amp;" "&amp;$C$2,obs_totals[#Data],Y$3,FALSE)+VLOOKUP($A20&amp;" "&amp;$C$35,obs_totals[#Data],Y$3,FALSE)),"")</f>
        <v/>
      </c>
      <c r="Z20" s="7" t="str">
        <f>IFERROR(VLOOKUP($A20&amp;" "&amp;$C$2,obs_totals[#Data],Z$3,FALSE)/(VLOOKUP($A20&amp;" "&amp;$C$2,obs_totals[#Data],Z$3,FALSE)+VLOOKUP($A20&amp;" "&amp;$C$35,obs_totals[#Data],Z$3,FALSE)),"")</f>
        <v/>
      </c>
      <c r="AA20" s="7" t="str">
        <f>IFERROR(VLOOKUP($A20&amp;" "&amp;$C$2,obs_totals[#Data],AA$3,FALSE)/(VLOOKUP($A20&amp;" "&amp;$C$2,obs_totals[#Data],AA$3,FALSE)+VLOOKUP($A20&amp;" "&amp;$C$35,obs_totals[#Data],AA$3,FALSE)),"")</f>
        <v/>
      </c>
      <c r="AB20" s="7" t="str">
        <f>IFERROR(VLOOKUP($A20&amp;" "&amp;$C$2,obs_totals[#Data],AB$3,FALSE)/(VLOOKUP($A20&amp;" "&amp;$C$2,obs_totals[#Data],AB$3,FALSE)+VLOOKUP($A20&amp;" "&amp;$C$35,obs_totals[#Data],AB$3,FALSE)),"")</f>
        <v/>
      </c>
      <c r="AC20" s="7" t="str">
        <f>IFERROR(VLOOKUP($A20&amp;" "&amp;$C$2,obs_totals[#Data],AC$3,FALSE)/(VLOOKUP($A20&amp;" "&amp;$C$2,obs_totals[#Data],AC$3,FALSE)+VLOOKUP($A20&amp;" "&amp;$C$35,obs_totals[#Data],AC$3,FALSE)),"")</f>
        <v/>
      </c>
    </row>
    <row r="21" spans="1:29" x14ac:dyDescent="0.25">
      <c r="A21" t="s">
        <v>56</v>
      </c>
      <c r="B21" t="str">
        <f>VLOOKUP(sfh[[#This Row],[Country code]],'_ctry-key'!$B$3:$E$33,3,FALSE)</f>
        <v>Lithuania</v>
      </c>
      <c r="C21" s="7" t="str">
        <f>IFERROR(VLOOKUP($A21&amp;" "&amp;$C$2,obs_totals[#Data],C$3,FALSE)/(VLOOKUP($A21&amp;" "&amp;$C$2,obs_totals[#Data],C$3,FALSE)+VLOOKUP($A21&amp;" "&amp;$C$35,obs_totals[#Data],C$3,FALSE)),"")</f>
        <v/>
      </c>
      <c r="D21" s="7" t="str">
        <f>IFERROR(VLOOKUP($A21&amp;" "&amp;$C$2,obs_totals[#Data],D$3,FALSE)/(VLOOKUP($A21&amp;" "&amp;$C$2,obs_totals[#Data],D$3,FALSE)+VLOOKUP($A21&amp;" "&amp;$C$35,obs_totals[#Data],D$3,FALSE)),"")</f>
        <v/>
      </c>
      <c r="E21" s="7" t="str">
        <f>IFERROR(VLOOKUP($A21&amp;" "&amp;$C$2,obs_totals[#Data],E$3,FALSE)/(VLOOKUP($A21&amp;" "&amp;$C$2,obs_totals[#Data],E$3,FALSE)+VLOOKUP($A21&amp;" "&amp;$C$35,obs_totals[#Data],E$3,FALSE)),"")</f>
        <v/>
      </c>
      <c r="F21" s="7" t="str">
        <f>IFERROR(VLOOKUP($A21&amp;" "&amp;$C$2,obs_totals[#Data],F$3,FALSE)/(VLOOKUP($A21&amp;" "&amp;$C$2,obs_totals[#Data],F$3,FALSE)+VLOOKUP($A21&amp;" "&amp;$C$35,obs_totals[#Data],F$3,FALSE)),"")</f>
        <v/>
      </c>
      <c r="G21" s="7" t="str">
        <f>IFERROR(VLOOKUP($A21&amp;" "&amp;$C$2,obs_totals[#Data],G$3,FALSE)/(VLOOKUP($A21&amp;" "&amp;$C$2,obs_totals[#Data],G$3,FALSE)+VLOOKUP($A21&amp;" "&amp;$C$35,obs_totals[#Data],G$3,FALSE)),"")</f>
        <v/>
      </c>
      <c r="H21" s="7" t="str">
        <f>IFERROR(VLOOKUP($A21&amp;" "&amp;$C$2,obs_totals[#Data],H$3,FALSE)/(VLOOKUP($A21&amp;" "&amp;$C$2,obs_totals[#Data],H$3,FALSE)+VLOOKUP($A21&amp;" "&amp;$C$35,obs_totals[#Data],H$3,FALSE)),"")</f>
        <v/>
      </c>
      <c r="I21" s="7" t="str">
        <f>IFERROR(VLOOKUP($A21&amp;" "&amp;$C$2,obs_totals[#Data],I$3,FALSE)/(VLOOKUP($A21&amp;" "&amp;$C$2,obs_totals[#Data],I$3,FALSE)+VLOOKUP($A21&amp;" "&amp;$C$35,obs_totals[#Data],I$3,FALSE)),"")</f>
        <v/>
      </c>
      <c r="J21" s="7" t="str">
        <f>IFERROR(VLOOKUP($A21&amp;" "&amp;$C$2,obs_totals[#Data],J$3,FALSE)/(VLOOKUP($A21&amp;" "&amp;$C$2,obs_totals[#Data],J$3,FALSE)+VLOOKUP($A21&amp;" "&amp;$C$35,obs_totals[#Data],J$3,FALSE)),"")</f>
        <v/>
      </c>
      <c r="K21" s="7" t="str">
        <f>IFERROR(VLOOKUP($A21&amp;" "&amp;$C$2,obs_totals[#Data],K$3,FALSE)/(VLOOKUP($A21&amp;" "&amp;$C$2,obs_totals[#Data],K$3,FALSE)+VLOOKUP($A21&amp;" "&amp;$C$35,obs_totals[#Data],K$3,FALSE)),"")</f>
        <v/>
      </c>
      <c r="L21" s="7" t="str">
        <f>IFERROR(VLOOKUP($A21&amp;" "&amp;$C$2,obs_totals[#Data],L$3,FALSE)/(VLOOKUP($A21&amp;" "&amp;$C$2,obs_totals[#Data],L$3,FALSE)+VLOOKUP($A21&amp;" "&amp;$C$35,obs_totals[#Data],L$3,FALSE)),"")</f>
        <v/>
      </c>
      <c r="M21" s="7" t="str">
        <f>IFERROR(VLOOKUP($A21&amp;" "&amp;$C$2,obs_totals[#Data],M$3,FALSE)/(VLOOKUP($A21&amp;" "&amp;$C$2,obs_totals[#Data],M$3,FALSE)+VLOOKUP($A21&amp;" "&amp;$C$35,obs_totals[#Data],M$3,FALSE)),"")</f>
        <v/>
      </c>
      <c r="N21" s="7" t="str">
        <f>IFERROR(VLOOKUP($A21&amp;" "&amp;$C$2,obs_totals[#Data],N$3,FALSE)/(VLOOKUP($A21&amp;" "&amp;$C$2,obs_totals[#Data],N$3,FALSE)+VLOOKUP($A21&amp;" "&amp;$C$35,obs_totals[#Data],N$3,FALSE)),"")</f>
        <v/>
      </c>
      <c r="O21" s="7">
        <f>IFERROR(VLOOKUP($A21&amp;" "&amp;$C$2,obs_totals[#Data],O$3,FALSE)/(VLOOKUP($A21&amp;" "&amp;$C$2,obs_totals[#Data],O$3,FALSE)+VLOOKUP($A21&amp;" "&amp;$C$35,obs_totals[#Data],O$3,FALSE)),"")</f>
        <v>0.54874781595806643</v>
      </c>
      <c r="P21" s="7" t="str">
        <f>IFERROR(VLOOKUP($A21&amp;" "&amp;$C$2,obs_totals[#Data],P$3,FALSE)/(VLOOKUP($A21&amp;" "&amp;$C$2,obs_totals[#Data],P$3,FALSE)+VLOOKUP($A21&amp;" "&amp;$C$35,obs_totals[#Data],P$3,FALSE)),"")</f>
        <v/>
      </c>
      <c r="Q21" s="7">
        <f>IFERROR(VLOOKUP($A21&amp;" "&amp;$C$2,obs_totals[#Data],Q$3,FALSE)/(VLOOKUP($A21&amp;" "&amp;$C$2,obs_totals[#Data],Q$3,FALSE)+VLOOKUP($A21&amp;" "&amp;$C$35,obs_totals[#Data],Q$3,FALSE)),"")</f>
        <v>0.54873316594384836</v>
      </c>
      <c r="R21" s="7" t="str">
        <f>IFERROR(VLOOKUP($A21&amp;" "&amp;$C$2,obs_totals[#Data],R$3,FALSE)/(VLOOKUP($A21&amp;" "&amp;$C$2,obs_totals[#Data],R$3,FALSE)+VLOOKUP($A21&amp;" "&amp;$C$35,obs_totals[#Data],R$3,FALSE)),"")</f>
        <v/>
      </c>
      <c r="S21" s="7" t="str">
        <f>IFERROR(VLOOKUP($A21&amp;" "&amp;$C$2,obs_totals[#Data],S$3,FALSE)/(VLOOKUP($A21&amp;" "&amp;$C$2,obs_totals[#Data],S$3,FALSE)+VLOOKUP($A21&amp;" "&amp;$C$35,obs_totals[#Data],S$3,FALSE)),"")</f>
        <v/>
      </c>
      <c r="T21" s="7" t="str">
        <f>IFERROR(VLOOKUP($A21&amp;" "&amp;$C$2,obs_totals[#Data],T$3,FALSE)/(VLOOKUP($A21&amp;" "&amp;$C$2,obs_totals[#Data],T$3,FALSE)+VLOOKUP($A21&amp;" "&amp;$C$35,obs_totals[#Data],T$3,FALSE)),"")</f>
        <v/>
      </c>
      <c r="U21" s="7" t="str">
        <f>IFERROR(VLOOKUP($A21&amp;" "&amp;$C$2,obs_totals[#Data],U$3,FALSE)/(VLOOKUP($A21&amp;" "&amp;$C$2,obs_totals[#Data],U$3,FALSE)+VLOOKUP($A21&amp;" "&amp;$C$35,obs_totals[#Data],U$3,FALSE)),"")</f>
        <v/>
      </c>
      <c r="V21" s="7" t="str">
        <f>IFERROR(VLOOKUP($A21&amp;" "&amp;$C$2,obs_totals[#Data],V$3,FALSE)/(VLOOKUP($A21&amp;" "&amp;$C$2,obs_totals[#Data],V$3,FALSE)+VLOOKUP($A21&amp;" "&amp;$C$35,obs_totals[#Data],V$3,FALSE)),"")</f>
        <v/>
      </c>
      <c r="W21" s="7" t="str">
        <f>IFERROR(VLOOKUP($A21&amp;" "&amp;$C$2,obs_totals[#Data],W$3,FALSE)/(VLOOKUP($A21&amp;" "&amp;$C$2,obs_totals[#Data],W$3,FALSE)+VLOOKUP($A21&amp;" "&amp;$C$35,obs_totals[#Data],W$3,FALSE)),"")</f>
        <v/>
      </c>
      <c r="X21" s="7" t="str">
        <f>IFERROR(VLOOKUP($A21&amp;" "&amp;$C$2,obs_totals[#Data],X$3,FALSE)/(VLOOKUP($A21&amp;" "&amp;$C$2,obs_totals[#Data],X$3,FALSE)+VLOOKUP($A21&amp;" "&amp;$C$35,obs_totals[#Data],X$3,FALSE)),"")</f>
        <v/>
      </c>
      <c r="Y21" s="7" t="str">
        <f>IFERROR(VLOOKUP($A21&amp;" "&amp;$C$2,obs_totals[#Data],Y$3,FALSE)/(VLOOKUP($A21&amp;" "&amp;$C$2,obs_totals[#Data],Y$3,FALSE)+VLOOKUP($A21&amp;" "&amp;$C$35,obs_totals[#Data],Y$3,FALSE)),"")</f>
        <v/>
      </c>
      <c r="Z21" s="7" t="str">
        <f>IFERROR(VLOOKUP($A21&amp;" "&amp;$C$2,obs_totals[#Data],Z$3,FALSE)/(VLOOKUP($A21&amp;" "&amp;$C$2,obs_totals[#Data],Z$3,FALSE)+VLOOKUP($A21&amp;" "&amp;$C$35,obs_totals[#Data],Z$3,FALSE)),"")</f>
        <v/>
      </c>
      <c r="AA21" s="7" t="str">
        <f>IFERROR(VLOOKUP($A21&amp;" "&amp;$C$2,obs_totals[#Data],AA$3,FALSE)/(VLOOKUP($A21&amp;" "&amp;$C$2,obs_totals[#Data],AA$3,FALSE)+VLOOKUP($A21&amp;" "&amp;$C$35,obs_totals[#Data],AA$3,FALSE)),"")</f>
        <v/>
      </c>
      <c r="AB21" s="7" t="str">
        <f>IFERROR(VLOOKUP($A21&amp;" "&amp;$C$2,obs_totals[#Data],AB$3,FALSE)/(VLOOKUP($A21&amp;" "&amp;$C$2,obs_totals[#Data],AB$3,FALSE)+VLOOKUP($A21&amp;" "&amp;$C$35,obs_totals[#Data],AB$3,FALSE)),"")</f>
        <v/>
      </c>
      <c r="AC21" s="7" t="str">
        <f>IFERROR(VLOOKUP($A21&amp;" "&amp;$C$2,obs_totals[#Data],AC$3,FALSE)/(VLOOKUP($A21&amp;" "&amp;$C$2,obs_totals[#Data],AC$3,FALSE)+VLOOKUP($A21&amp;" "&amp;$C$35,obs_totals[#Data],AC$3,FALSE)),"")</f>
        <v/>
      </c>
    </row>
    <row r="22" spans="1:29" x14ac:dyDescent="0.25">
      <c r="A22" t="s">
        <v>57</v>
      </c>
      <c r="B22" t="str">
        <f>VLOOKUP(sfh[[#This Row],[Country code]],'_ctry-key'!$B$3:$E$33,3,FALSE)</f>
        <v>Luxembourg</v>
      </c>
      <c r="C22" s="7" t="str">
        <f>IFERROR(VLOOKUP($A22&amp;" "&amp;$C$2,obs_totals[#Data],C$3,FALSE)/(VLOOKUP($A22&amp;" "&amp;$C$2,obs_totals[#Data],C$3,FALSE)+VLOOKUP($A22&amp;" "&amp;$C$35,obs_totals[#Data],C$3,FALSE)),"")</f>
        <v/>
      </c>
      <c r="D22" s="7" t="str">
        <f>IFERROR(VLOOKUP($A22&amp;" "&amp;$C$2,obs_totals[#Data],D$3,FALSE)/(VLOOKUP($A22&amp;" "&amp;$C$2,obs_totals[#Data],D$3,FALSE)+VLOOKUP($A22&amp;" "&amp;$C$35,obs_totals[#Data],D$3,FALSE)),"")</f>
        <v/>
      </c>
      <c r="E22" s="7" t="str">
        <f>IFERROR(VLOOKUP($A22&amp;" "&amp;$C$2,obs_totals[#Data],E$3,FALSE)/(VLOOKUP($A22&amp;" "&amp;$C$2,obs_totals[#Data],E$3,FALSE)+VLOOKUP($A22&amp;" "&amp;$C$35,obs_totals[#Data],E$3,FALSE)),"")</f>
        <v/>
      </c>
      <c r="F22" s="7" t="str">
        <f>IFERROR(VLOOKUP($A22&amp;" "&amp;$C$2,obs_totals[#Data],F$3,FALSE)/(VLOOKUP($A22&amp;" "&amp;$C$2,obs_totals[#Data],F$3,FALSE)+VLOOKUP($A22&amp;" "&amp;$C$35,obs_totals[#Data],F$3,FALSE)),"")</f>
        <v/>
      </c>
      <c r="G22" s="7" t="str">
        <f>IFERROR(VLOOKUP($A22&amp;" "&amp;$C$2,obs_totals[#Data],G$3,FALSE)/(VLOOKUP($A22&amp;" "&amp;$C$2,obs_totals[#Data],G$3,FALSE)+VLOOKUP($A22&amp;" "&amp;$C$35,obs_totals[#Data],G$3,FALSE)),"")</f>
        <v/>
      </c>
      <c r="H22" s="7" t="str">
        <f>IFERROR(VLOOKUP($A22&amp;" "&amp;$C$2,obs_totals[#Data],H$3,FALSE)/(VLOOKUP($A22&amp;" "&amp;$C$2,obs_totals[#Data],H$3,FALSE)+VLOOKUP($A22&amp;" "&amp;$C$35,obs_totals[#Data],H$3,FALSE)),"")</f>
        <v/>
      </c>
      <c r="I22" s="7" t="str">
        <f>IFERROR(VLOOKUP($A22&amp;" "&amp;$C$2,obs_totals[#Data],I$3,FALSE)/(VLOOKUP($A22&amp;" "&amp;$C$2,obs_totals[#Data],I$3,FALSE)+VLOOKUP($A22&amp;" "&amp;$C$35,obs_totals[#Data],I$3,FALSE)),"")</f>
        <v/>
      </c>
      <c r="J22" s="7" t="str">
        <f>IFERROR(VLOOKUP($A22&amp;" "&amp;$C$2,obs_totals[#Data],J$3,FALSE)/(VLOOKUP($A22&amp;" "&amp;$C$2,obs_totals[#Data],J$3,FALSE)+VLOOKUP($A22&amp;" "&amp;$C$35,obs_totals[#Data],J$3,FALSE)),"")</f>
        <v/>
      </c>
      <c r="K22" s="7" t="str">
        <f>IFERROR(VLOOKUP($A22&amp;" "&amp;$C$2,obs_totals[#Data],K$3,FALSE)/(VLOOKUP($A22&amp;" "&amp;$C$2,obs_totals[#Data],K$3,FALSE)+VLOOKUP($A22&amp;" "&amp;$C$35,obs_totals[#Data],K$3,FALSE)),"")</f>
        <v/>
      </c>
      <c r="L22" s="7" t="str">
        <f>IFERROR(VLOOKUP($A22&amp;" "&amp;$C$2,obs_totals[#Data],L$3,FALSE)/(VLOOKUP($A22&amp;" "&amp;$C$2,obs_totals[#Data],L$3,FALSE)+VLOOKUP($A22&amp;" "&amp;$C$35,obs_totals[#Data],L$3,FALSE)),"")</f>
        <v/>
      </c>
      <c r="M22" s="7" t="str">
        <f>IFERROR(VLOOKUP($A22&amp;" "&amp;$C$2,obs_totals[#Data],M$3,FALSE)/(VLOOKUP($A22&amp;" "&amp;$C$2,obs_totals[#Data],M$3,FALSE)+VLOOKUP($A22&amp;" "&amp;$C$35,obs_totals[#Data],M$3,FALSE)),"")</f>
        <v/>
      </c>
      <c r="N22" s="7">
        <f>IFERROR(VLOOKUP($A22&amp;" "&amp;$C$2,obs_totals[#Data],N$3,FALSE)/(VLOOKUP($A22&amp;" "&amp;$C$2,obs_totals[#Data],N$3,FALSE)+VLOOKUP($A22&amp;" "&amp;$C$35,obs_totals[#Data],N$3,FALSE)),"")</f>
        <v>0.71254752851711023</v>
      </c>
      <c r="O22" s="7" t="str">
        <f>IFERROR(VLOOKUP($A22&amp;" "&amp;$C$2,obs_totals[#Data],O$3,FALSE)/(VLOOKUP($A22&amp;" "&amp;$C$2,obs_totals[#Data],O$3,FALSE)+VLOOKUP($A22&amp;" "&amp;$C$35,obs_totals[#Data],O$3,FALSE)),"")</f>
        <v/>
      </c>
      <c r="P22" s="7" t="str">
        <f>IFERROR(VLOOKUP($A22&amp;" "&amp;$C$2,obs_totals[#Data],P$3,FALSE)/(VLOOKUP($A22&amp;" "&amp;$C$2,obs_totals[#Data],P$3,FALSE)+VLOOKUP($A22&amp;" "&amp;$C$35,obs_totals[#Data],P$3,FALSE)),"")</f>
        <v/>
      </c>
      <c r="Q22" s="7">
        <f>IFERROR(VLOOKUP($A22&amp;" "&amp;$C$2,obs_totals[#Data],Q$3,FALSE)/(VLOOKUP($A22&amp;" "&amp;$C$2,obs_totals[#Data],Q$3,FALSE)+VLOOKUP($A22&amp;" "&amp;$C$35,obs_totals[#Data],Q$3,FALSE)),"")</f>
        <v>0.71254779283976366</v>
      </c>
      <c r="R22" s="7" t="str">
        <f>IFERROR(VLOOKUP($A22&amp;" "&amp;$C$2,obs_totals[#Data],R$3,FALSE)/(VLOOKUP($A22&amp;" "&amp;$C$2,obs_totals[#Data],R$3,FALSE)+VLOOKUP($A22&amp;" "&amp;$C$35,obs_totals[#Data],R$3,FALSE)),"")</f>
        <v/>
      </c>
      <c r="S22" s="7" t="str">
        <f>IFERROR(VLOOKUP($A22&amp;" "&amp;$C$2,obs_totals[#Data],S$3,FALSE)/(VLOOKUP($A22&amp;" "&amp;$C$2,obs_totals[#Data],S$3,FALSE)+VLOOKUP($A22&amp;" "&amp;$C$35,obs_totals[#Data],S$3,FALSE)),"")</f>
        <v/>
      </c>
      <c r="T22" s="7" t="str">
        <f>IFERROR(VLOOKUP($A22&amp;" "&amp;$C$2,obs_totals[#Data],T$3,FALSE)/(VLOOKUP($A22&amp;" "&amp;$C$2,obs_totals[#Data],T$3,FALSE)+VLOOKUP($A22&amp;" "&amp;$C$35,obs_totals[#Data],T$3,FALSE)),"")</f>
        <v/>
      </c>
      <c r="U22" s="7" t="str">
        <f>IFERROR(VLOOKUP($A22&amp;" "&amp;$C$2,obs_totals[#Data],U$3,FALSE)/(VLOOKUP($A22&amp;" "&amp;$C$2,obs_totals[#Data],U$3,FALSE)+VLOOKUP($A22&amp;" "&amp;$C$35,obs_totals[#Data],U$3,FALSE)),"")</f>
        <v/>
      </c>
      <c r="V22" s="7" t="str">
        <f>IFERROR(VLOOKUP($A22&amp;" "&amp;$C$2,obs_totals[#Data],V$3,FALSE)/(VLOOKUP($A22&amp;" "&amp;$C$2,obs_totals[#Data],V$3,FALSE)+VLOOKUP($A22&amp;" "&amp;$C$35,obs_totals[#Data],V$3,FALSE)),"")</f>
        <v/>
      </c>
      <c r="W22" s="7" t="str">
        <f>IFERROR(VLOOKUP($A22&amp;" "&amp;$C$2,obs_totals[#Data],W$3,FALSE)/(VLOOKUP($A22&amp;" "&amp;$C$2,obs_totals[#Data],W$3,FALSE)+VLOOKUP($A22&amp;" "&amp;$C$35,obs_totals[#Data],W$3,FALSE)),"")</f>
        <v/>
      </c>
      <c r="X22" s="7" t="str">
        <f>IFERROR(VLOOKUP($A22&amp;" "&amp;$C$2,obs_totals[#Data],X$3,FALSE)/(VLOOKUP($A22&amp;" "&amp;$C$2,obs_totals[#Data],X$3,FALSE)+VLOOKUP($A22&amp;" "&amp;$C$35,obs_totals[#Data],X$3,FALSE)),"")</f>
        <v/>
      </c>
      <c r="Y22" s="7" t="str">
        <f>IFERROR(VLOOKUP($A22&amp;" "&amp;$C$2,obs_totals[#Data],Y$3,FALSE)/(VLOOKUP($A22&amp;" "&amp;$C$2,obs_totals[#Data],Y$3,FALSE)+VLOOKUP($A22&amp;" "&amp;$C$35,obs_totals[#Data],Y$3,FALSE)),"")</f>
        <v/>
      </c>
      <c r="Z22" s="7" t="str">
        <f>IFERROR(VLOOKUP($A22&amp;" "&amp;$C$2,obs_totals[#Data],Z$3,FALSE)/(VLOOKUP($A22&amp;" "&amp;$C$2,obs_totals[#Data],Z$3,FALSE)+VLOOKUP($A22&amp;" "&amp;$C$35,obs_totals[#Data],Z$3,FALSE)),"")</f>
        <v/>
      </c>
      <c r="AA22" s="7" t="str">
        <f>IFERROR(VLOOKUP($A22&amp;" "&amp;$C$2,obs_totals[#Data],AA$3,FALSE)/(VLOOKUP($A22&amp;" "&amp;$C$2,obs_totals[#Data],AA$3,FALSE)+VLOOKUP($A22&amp;" "&amp;$C$35,obs_totals[#Data],AA$3,FALSE)),"")</f>
        <v/>
      </c>
      <c r="AB22" s="7" t="str">
        <f>IFERROR(VLOOKUP($A22&amp;" "&amp;$C$2,obs_totals[#Data],AB$3,FALSE)/(VLOOKUP($A22&amp;" "&amp;$C$2,obs_totals[#Data],AB$3,FALSE)+VLOOKUP($A22&amp;" "&amp;$C$35,obs_totals[#Data],AB$3,FALSE)),"")</f>
        <v/>
      </c>
      <c r="AC22" s="7">
        <f>IFERROR(VLOOKUP($A22&amp;" "&amp;$C$2,obs_totals[#Data],AC$3,FALSE)/(VLOOKUP($A22&amp;" "&amp;$C$2,obs_totals[#Data],AC$3,FALSE)+VLOOKUP($A22&amp;" "&amp;$C$35,obs_totals[#Data],AC$3,FALSE)),"")</f>
        <v>0.71254752851711023</v>
      </c>
    </row>
    <row r="23" spans="1:29" x14ac:dyDescent="0.25">
      <c r="A23" t="s">
        <v>58</v>
      </c>
      <c r="B23" t="str">
        <f>VLOOKUP(sfh[[#This Row],[Country code]],'_ctry-key'!$B$3:$E$33,3,FALSE)</f>
        <v>Malta</v>
      </c>
      <c r="C23" s="7" t="str">
        <f>IFERROR(VLOOKUP($A23&amp;" "&amp;$C$2,obs_totals[#Data],C$3,FALSE)/(VLOOKUP($A23&amp;" "&amp;$C$2,obs_totals[#Data],C$3,FALSE)+VLOOKUP($A23&amp;" "&amp;$C$35,obs_totals[#Data],C$3,FALSE)),"")</f>
        <v/>
      </c>
      <c r="D23" s="7" t="str">
        <f>IFERROR(VLOOKUP($A23&amp;" "&amp;$C$2,obs_totals[#Data],D$3,FALSE)/(VLOOKUP($A23&amp;" "&amp;$C$2,obs_totals[#Data],D$3,FALSE)+VLOOKUP($A23&amp;" "&amp;$C$35,obs_totals[#Data],D$3,FALSE)),"")</f>
        <v/>
      </c>
      <c r="E23" s="7">
        <f>IFERROR(VLOOKUP($A23&amp;" "&amp;$C$2,obs_totals[#Data],E$3,FALSE)/(VLOOKUP($A23&amp;" "&amp;$C$2,obs_totals[#Data],E$3,FALSE)+VLOOKUP($A23&amp;" "&amp;$C$35,obs_totals[#Data],E$3,FALSE)),"")</f>
        <v>0.70225563909774436</v>
      </c>
      <c r="F23" s="7">
        <f>IFERROR(VLOOKUP($A23&amp;" "&amp;$C$2,obs_totals[#Data],F$3,FALSE)/(VLOOKUP($A23&amp;" "&amp;$C$2,obs_totals[#Data],F$3,FALSE)+VLOOKUP($A23&amp;" "&amp;$C$35,obs_totals[#Data],F$3,FALSE)),"")</f>
        <v>0.70201643017176996</v>
      </c>
      <c r="G23" s="7">
        <f>IFERROR(VLOOKUP($A23&amp;" "&amp;$C$2,obs_totals[#Data],G$3,FALSE)/(VLOOKUP($A23&amp;" "&amp;$C$2,obs_totals[#Data],G$3,FALSE)+VLOOKUP($A23&amp;" "&amp;$C$35,obs_totals[#Data],G$3,FALSE)),"")</f>
        <v>0.70178041543026715</v>
      </c>
      <c r="H23" s="7">
        <f>IFERROR(VLOOKUP($A23&amp;" "&amp;$C$2,obs_totals[#Data],H$3,FALSE)/(VLOOKUP($A23&amp;" "&amp;$C$2,obs_totals[#Data],H$3,FALSE)+VLOOKUP($A23&amp;" "&amp;$C$35,obs_totals[#Data],H$3,FALSE)),"")</f>
        <v>0.70228445099484149</v>
      </c>
      <c r="I23" s="7">
        <f>IFERROR(VLOOKUP($A23&amp;" "&amp;$C$2,obs_totals[#Data],I$3,FALSE)/(VLOOKUP($A23&amp;" "&amp;$C$2,obs_totals[#Data],I$3,FALSE)+VLOOKUP($A23&amp;" "&amp;$C$35,obs_totals[#Data],I$3,FALSE)),"")</f>
        <v>0.71868289191123835</v>
      </c>
      <c r="J23" s="7">
        <f>IFERROR(VLOOKUP($A23&amp;" "&amp;$C$2,obs_totals[#Data],J$3,FALSE)/(VLOOKUP($A23&amp;" "&amp;$C$2,obs_totals[#Data],J$3,FALSE)+VLOOKUP($A23&amp;" "&amp;$C$35,obs_totals[#Data],J$3,FALSE)),"")</f>
        <v>0.73435326842837279</v>
      </c>
      <c r="K23" s="7">
        <f>IFERROR(VLOOKUP($A23&amp;" "&amp;$C$2,obs_totals[#Data],K$3,FALSE)/(VLOOKUP($A23&amp;" "&amp;$C$2,obs_totals[#Data],K$3,FALSE)+VLOOKUP($A23&amp;" "&amp;$C$35,obs_totals[#Data],K$3,FALSE)),"")</f>
        <v>0.74864864864864866</v>
      </c>
      <c r="L23" s="7">
        <f>IFERROR(VLOOKUP($A23&amp;" "&amp;$C$2,obs_totals[#Data],L$3,FALSE)/(VLOOKUP($A23&amp;" "&amp;$C$2,obs_totals[#Data],L$3,FALSE)+VLOOKUP($A23&amp;" "&amp;$C$35,obs_totals[#Data],L$3,FALSE)),"")</f>
        <v>0.74965325936199723</v>
      </c>
      <c r="M23" s="7">
        <f>IFERROR(VLOOKUP($A23&amp;" "&amp;$C$2,obs_totals[#Data],M$3,FALSE)/(VLOOKUP($A23&amp;" "&amp;$C$2,obs_totals[#Data],M$3,FALSE)+VLOOKUP($A23&amp;" "&amp;$C$35,obs_totals[#Data],M$3,FALSE)),"")</f>
        <v>0.74982181040627227</v>
      </c>
      <c r="N23" s="7">
        <f>IFERROR(VLOOKUP($A23&amp;" "&amp;$C$2,obs_totals[#Data],N$3,FALSE)/(VLOOKUP($A23&amp;" "&amp;$C$2,obs_totals[#Data],N$3,FALSE)+VLOOKUP($A23&amp;" "&amp;$C$35,obs_totals[#Data],N$3,FALSE)),"")</f>
        <v>0.65621156211562126</v>
      </c>
      <c r="O23" s="7">
        <f>IFERROR(VLOOKUP($A23&amp;" "&amp;$C$2,obs_totals[#Data],O$3,FALSE)/(VLOOKUP($A23&amp;" "&amp;$C$2,obs_totals[#Data],O$3,FALSE)+VLOOKUP($A23&amp;" "&amp;$C$35,obs_totals[#Data],O$3,FALSE)),"")</f>
        <v>0.65616207090602141</v>
      </c>
      <c r="P23" s="7">
        <f>IFERROR(VLOOKUP($A23&amp;" "&amp;$C$2,obs_totals[#Data],P$3,FALSE)/(VLOOKUP($A23&amp;" "&amp;$C$2,obs_totals[#Data],P$3,FALSE)+VLOOKUP($A23&amp;" "&amp;$C$35,obs_totals[#Data],P$3,FALSE)),"")</f>
        <v>0.65609622744669216</v>
      </c>
      <c r="Q23" s="7">
        <f>IFERROR(VLOOKUP($A23&amp;" "&amp;$C$2,obs_totals[#Data],Q$3,FALSE)/(VLOOKUP($A23&amp;" "&amp;$C$2,obs_totals[#Data],Q$3,FALSE)+VLOOKUP($A23&amp;" "&amp;$C$35,obs_totals[#Data],Q$3,FALSE)),"")</f>
        <v>0.65641569459172855</v>
      </c>
      <c r="R23" s="7" t="str">
        <f>IFERROR(VLOOKUP($A23&amp;" "&amp;$C$2,obs_totals[#Data],R$3,FALSE)/(VLOOKUP($A23&amp;" "&amp;$C$2,obs_totals[#Data],R$3,FALSE)+VLOOKUP($A23&amp;" "&amp;$C$35,obs_totals[#Data],R$3,FALSE)),"")</f>
        <v/>
      </c>
      <c r="S23" s="7" t="str">
        <f>IFERROR(VLOOKUP($A23&amp;" "&amp;$C$2,obs_totals[#Data],S$3,FALSE)/(VLOOKUP($A23&amp;" "&amp;$C$2,obs_totals[#Data],S$3,FALSE)+VLOOKUP($A23&amp;" "&amp;$C$35,obs_totals[#Data],S$3,FALSE)),"")</f>
        <v/>
      </c>
      <c r="T23" s="7">
        <f>IFERROR(VLOOKUP($A23&amp;" "&amp;$C$2,obs_totals[#Data],T$3,FALSE)/(VLOOKUP($A23&amp;" "&amp;$C$2,obs_totals[#Data],T$3,FALSE)+VLOOKUP($A23&amp;" "&amp;$C$35,obs_totals[#Data],T$3,FALSE)),"")</f>
        <v>0.70225563909774436</v>
      </c>
      <c r="U23" s="7">
        <f>IFERROR(VLOOKUP($A23&amp;" "&amp;$C$2,obs_totals[#Data],U$3,FALSE)/(VLOOKUP($A23&amp;" "&amp;$C$2,obs_totals[#Data],U$3,FALSE)+VLOOKUP($A23&amp;" "&amp;$C$35,obs_totals[#Data],U$3,FALSE)),"")</f>
        <v>0.70201643017176996</v>
      </c>
      <c r="V23" s="7">
        <f>IFERROR(VLOOKUP($A23&amp;" "&amp;$C$2,obs_totals[#Data],V$3,FALSE)/(VLOOKUP($A23&amp;" "&amp;$C$2,obs_totals[#Data],V$3,FALSE)+VLOOKUP($A23&amp;" "&amp;$C$35,obs_totals[#Data],V$3,FALSE)),"")</f>
        <v>0.70178041543026715</v>
      </c>
      <c r="W23" s="7">
        <f>IFERROR(VLOOKUP($A23&amp;" "&amp;$C$2,obs_totals[#Data],W$3,FALSE)/(VLOOKUP($A23&amp;" "&amp;$C$2,obs_totals[#Data],W$3,FALSE)+VLOOKUP($A23&amp;" "&amp;$C$35,obs_totals[#Data],W$3,FALSE)),"")</f>
        <v>0.70228445099484149</v>
      </c>
      <c r="X23" s="7">
        <f>IFERROR(VLOOKUP($A23&amp;" "&amp;$C$2,obs_totals[#Data],X$3,FALSE)/(VLOOKUP($A23&amp;" "&amp;$C$2,obs_totals[#Data],X$3,FALSE)+VLOOKUP($A23&amp;" "&amp;$C$35,obs_totals[#Data],X$3,FALSE)),"")</f>
        <v>0.71868289191123835</v>
      </c>
      <c r="Y23" s="7">
        <f>IFERROR(VLOOKUP($A23&amp;" "&amp;$C$2,obs_totals[#Data],Y$3,FALSE)/(VLOOKUP($A23&amp;" "&amp;$C$2,obs_totals[#Data],Y$3,FALSE)+VLOOKUP($A23&amp;" "&amp;$C$35,obs_totals[#Data],Y$3,FALSE)),"")</f>
        <v>0.73435326842837279</v>
      </c>
      <c r="Z23" s="7">
        <f>IFERROR(VLOOKUP($A23&amp;" "&amp;$C$2,obs_totals[#Data],Z$3,FALSE)/(VLOOKUP($A23&amp;" "&amp;$C$2,obs_totals[#Data],Z$3,FALSE)+VLOOKUP($A23&amp;" "&amp;$C$35,obs_totals[#Data],Z$3,FALSE)),"")</f>
        <v>0.74864864864864866</v>
      </c>
      <c r="AA23" s="7">
        <f>IFERROR(VLOOKUP($A23&amp;" "&amp;$C$2,obs_totals[#Data],AA$3,FALSE)/(VLOOKUP($A23&amp;" "&amp;$C$2,obs_totals[#Data],AA$3,FALSE)+VLOOKUP($A23&amp;" "&amp;$C$35,obs_totals[#Data],AA$3,FALSE)),"")</f>
        <v>0.74965325936199723</v>
      </c>
      <c r="AB23" s="7">
        <f>IFERROR(VLOOKUP($A23&amp;" "&amp;$C$2,obs_totals[#Data],AB$3,FALSE)/(VLOOKUP($A23&amp;" "&amp;$C$2,obs_totals[#Data],AB$3,FALSE)+VLOOKUP($A23&amp;" "&amp;$C$35,obs_totals[#Data],AB$3,FALSE)),"")</f>
        <v>0.74982181040627227</v>
      </c>
      <c r="AC23" s="7">
        <f>IFERROR(VLOOKUP($A23&amp;" "&amp;$C$2,obs_totals[#Data],AC$3,FALSE)/(VLOOKUP($A23&amp;" "&amp;$C$2,obs_totals[#Data],AC$3,FALSE)+VLOOKUP($A23&amp;" "&amp;$C$35,obs_totals[#Data],AC$3,FALSE)),"")</f>
        <v>0.65621156211562126</v>
      </c>
    </row>
    <row r="24" spans="1:29" x14ac:dyDescent="0.25">
      <c r="A24" t="s">
        <v>59</v>
      </c>
      <c r="B24" t="str">
        <f>VLOOKUP(sfh[[#This Row],[Country code]],'_ctry-key'!$B$3:$E$33,3,FALSE)</f>
        <v>Netherlands</v>
      </c>
      <c r="C24" s="7">
        <f>IFERROR(VLOOKUP($A24&amp;" "&amp;$C$2,obs_totals[#Data],C$3,FALSE)/(VLOOKUP($A24&amp;" "&amp;$C$2,obs_totals[#Data],C$3,FALSE)+VLOOKUP($A24&amp;" "&amp;$C$35,obs_totals[#Data],C$3,FALSE)),"")</f>
        <v>0.79418089451428076</v>
      </c>
      <c r="D24" s="7">
        <f>IFERROR(VLOOKUP($A24&amp;" "&amp;$C$2,obs_totals[#Data],D$3,FALSE)/(VLOOKUP($A24&amp;" "&amp;$C$2,obs_totals[#Data],D$3,FALSE)+VLOOKUP($A24&amp;" "&amp;$C$35,obs_totals[#Data],D$3,FALSE)),"")</f>
        <v>0.79430235213519063</v>
      </c>
      <c r="E24" s="7">
        <f>IFERROR(VLOOKUP($A24&amp;" "&amp;$C$2,obs_totals[#Data],E$3,FALSE)/(VLOOKUP($A24&amp;" "&amp;$C$2,obs_totals[#Data],E$3,FALSE)+VLOOKUP($A24&amp;" "&amp;$C$35,obs_totals[#Data],E$3,FALSE)),"")</f>
        <v>0.79560980439302431</v>
      </c>
      <c r="F24" s="7">
        <f>IFERROR(VLOOKUP($A24&amp;" "&amp;$C$2,obs_totals[#Data],F$3,FALSE)/(VLOOKUP($A24&amp;" "&amp;$C$2,obs_totals[#Data],F$3,FALSE)+VLOOKUP($A24&amp;" "&amp;$C$35,obs_totals[#Data],F$3,FALSE)),"")</f>
        <v>0.79541058061622139</v>
      </c>
      <c r="G24" s="7">
        <f>IFERROR(VLOOKUP($A24&amp;" "&amp;$C$2,obs_totals[#Data],G$3,FALSE)/(VLOOKUP($A24&amp;" "&amp;$C$2,obs_totals[#Data],G$3,FALSE)+VLOOKUP($A24&amp;" "&amp;$C$35,obs_totals[#Data],G$3,FALSE)),"")</f>
        <v>0.79849032737072234</v>
      </c>
      <c r="H24" s="7">
        <f>IFERROR(VLOOKUP($A24&amp;" "&amp;$C$2,obs_totals[#Data],H$3,FALSE)/(VLOOKUP($A24&amp;" "&amp;$C$2,obs_totals[#Data],H$3,FALSE)+VLOOKUP($A24&amp;" "&amp;$C$35,obs_totals[#Data],H$3,FALSE)),"")</f>
        <v>0.8007178905891561</v>
      </c>
      <c r="I24" s="7">
        <f>IFERROR(VLOOKUP($A24&amp;" "&amp;$C$2,obs_totals[#Data],I$3,FALSE)/(VLOOKUP($A24&amp;" "&amp;$C$2,obs_totals[#Data],I$3,FALSE)+VLOOKUP($A24&amp;" "&amp;$C$35,obs_totals[#Data],I$3,FALSE)),"")</f>
        <v>0.80365665031794087</v>
      </c>
      <c r="J24" s="7">
        <f>IFERROR(VLOOKUP($A24&amp;" "&amp;$C$2,obs_totals[#Data],J$3,FALSE)/(VLOOKUP($A24&amp;" "&amp;$C$2,obs_totals[#Data],J$3,FALSE)+VLOOKUP($A24&amp;" "&amp;$C$35,obs_totals[#Data],J$3,FALSE)),"")</f>
        <v>0.80500970873786404</v>
      </c>
      <c r="K24" s="7">
        <f>IFERROR(VLOOKUP($A24&amp;" "&amp;$C$2,obs_totals[#Data],K$3,FALSE)/(VLOOKUP($A24&amp;" "&amp;$C$2,obs_totals[#Data],K$3,FALSE)+VLOOKUP($A24&amp;" "&amp;$C$35,obs_totals[#Data],K$3,FALSE)),"")</f>
        <v>0.8070791301262229</v>
      </c>
      <c r="L24" s="7">
        <f>IFERROR(VLOOKUP($A24&amp;" "&amp;$C$2,obs_totals[#Data],L$3,FALSE)/(VLOOKUP($A24&amp;" "&amp;$C$2,obs_totals[#Data],L$3,FALSE)+VLOOKUP($A24&amp;" "&amp;$C$35,obs_totals[#Data],L$3,FALSE)),"")</f>
        <v>0.80835063207746516</v>
      </c>
      <c r="M24" s="7">
        <f>IFERROR(VLOOKUP($A24&amp;" "&amp;$C$2,obs_totals[#Data],M$3,FALSE)/(VLOOKUP($A24&amp;" "&amp;$C$2,obs_totals[#Data],M$3,FALSE)+VLOOKUP($A24&amp;" "&amp;$C$35,obs_totals[#Data],M$3,FALSE)),"")</f>
        <v>0.81033851560783932</v>
      </c>
      <c r="N24" s="7">
        <f>IFERROR(VLOOKUP($A24&amp;" "&amp;$C$2,obs_totals[#Data],N$3,FALSE)/(VLOOKUP($A24&amp;" "&amp;$C$2,obs_totals[#Data],N$3,FALSE)+VLOOKUP($A24&amp;" "&amp;$C$35,obs_totals[#Data],N$3,FALSE)),"")</f>
        <v>0.81079006392956954</v>
      </c>
      <c r="O24" s="7">
        <f>IFERROR(VLOOKUP($A24&amp;" "&amp;$C$2,obs_totals[#Data],O$3,FALSE)/(VLOOKUP($A24&amp;" "&amp;$C$2,obs_totals[#Data],O$3,FALSE)+VLOOKUP($A24&amp;" "&amp;$C$35,obs_totals[#Data],O$3,FALSE)),"")</f>
        <v>0.810783961699581</v>
      </c>
      <c r="P24" s="7">
        <f>IFERROR(VLOOKUP($A24&amp;" "&amp;$C$2,obs_totals[#Data],P$3,FALSE)/(VLOOKUP($A24&amp;" "&amp;$C$2,obs_totals[#Data],P$3,FALSE)+VLOOKUP($A24&amp;" "&amp;$C$35,obs_totals[#Data],P$3,FALSE)),"")</f>
        <v>0.81078632116547811</v>
      </c>
      <c r="Q24" s="7">
        <f>IFERROR(VLOOKUP($A24&amp;" "&amp;$C$2,obs_totals[#Data],Q$3,FALSE)/(VLOOKUP($A24&amp;" "&amp;$C$2,obs_totals[#Data],Q$3,FALSE)+VLOOKUP($A24&amp;" "&amp;$C$35,obs_totals[#Data],Q$3,FALSE)),"")</f>
        <v>0.81078831458595857</v>
      </c>
      <c r="R24" s="7" t="str">
        <f>IFERROR(VLOOKUP($A24&amp;" "&amp;$C$2,obs_totals[#Data],R$3,FALSE)/(VLOOKUP($A24&amp;" "&amp;$C$2,obs_totals[#Data],R$3,FALSE)+VLOOKUP($A24&amp;" "&amp;$C$35,obs_totals[#Data],R$3,FALSE)),"")</f>
        <v/>
      </c>
      <c r="S24" s="7">
        <f>IFERROR(VLOOKUP($A24&amp;" "&amp;$C$2,obs_totals[#Data],S$3,FALSE)/(VLOOKUP($A24&amp;" "&amp;$C$2,obs_totals[#Data],S$3,FALSE)+VLOOKUP($A24&amp;" "&amp;$C$35,obs_totals[#Data],S$3,FALSE)),"")</f>
        <v>0.79430235213519063</v>
      </c>
      <c r="T24" s="7">
        <f>IFERROR(VLOOKUP($A24&amp;" "&amp;$C$2,obs_totals[#Data],T$3,FALSE)/(VLOOKUP($A24&amp;" "&amp;$C$2,obs_totals[#Data],T$3,FALSE)+VLOOKUP($A24&amp;" "&amp;$C$35,obs_totals[#Data],T$3,FALSE)),"")</f>
        <v>0.79560980439302431</v>
      </c>
      <c r="U24" s="7">
        <f>IFERROR(VLOOKUP($A24&amp;" "&amp;$C$2,obs_totals[#Data],U$3,FALSE)/(VLOOKUP($A24&amp;" "&amp;$C$2,obs_totals[#Data],U$3,FALSE)+VLOOKUP($A24&amp;" "&amp;$C$35,obs_totals[#Data],U$3,FALSE)),"")</f>
        <v>0.79541058061622139</v>
      </c>
      <c r="V24" s="7">
        <f>IFERROR(VLOOKUP($A24&amp;" "&amp;$C$2,obs_totals[#Data],V$3,FALSE)/(VLOOKUP($A24&amp;" "&amp;$C$2,obs_totals[#Data],V$3,FALSE)+VLOOKUP($A24&amp;" "&amp;$C$35,obs_totals[#Data],V$3,FALSE)),"")</f>
        <v>0.79849032737072234</v>
      </c>
      <c r="W24" s="7">
        <f>IFERROR(VLOOKUP($A24&amp;" "&amp;$C$2,obs_totals[#Data],W$3,FALSE)/(VLOOKUP($A24&amp;" "&amp;$C$2,obs_totals[#Data],W$3,FALSE)+VLOOKUP($A24&amp;" "&amp;$C$35,obs_totals[#Data],W$3,FALSE)),"")</f>
        <v>0.8007178905891561</v>
      </c>
      <c r="X24" s="7">
        <f>IFERROR(VLOOKUP($A24&amp;" "&amp;$C$2,obs_totals[#Data],X$3,FALSE)/(VLOOKUP($A24&amp;" "&amp;$C$2,obs_totals[#Data],X$3,FALSE)+VLOOKUP($A24&amp;" "&amp;$C$35,obs_totals[#Data],X$3,FALSE)),"")</f>
        <v>0.80365665031794087</v>
      </c>
      <c r="Y24" s="7">
        <f>IFERROR(VLOOKUP($A24&amp;" "&amp;$C$2,obs_totals[#Data],Y$3,FALSE)/(VLOOKUP($A24&amp;" "&amp;$C$2,obs_totals[#Data],Y$3,FALSE)+VLOOKUP($A24&amp;" "&amp;$C$35,obs_totals[#Data],Y$3,FALSE)),"")</f>
        <v>0.80500970873786404</v>
      </c>
      <c r="Z24" s="7">
        <f>IFERROR(VLOOKUP($A24&amp;" "&amp;$C$2,obs_totals[#Data],Z$3,FALSE)/(VLOOKUP($A24&amp;" "&amp;$C$2,obs_totals[#Data],Z$3,FALSE)+VLOOKUP($A24&amp;" "&amp;$C$35,obs_totals[#Data],Z$3,FALSE)),"")</f>
        <v>0.8070791301262229</v>
      </c>
      <c r="AA24" s="7">
        <f>IFERROR(VLOOKUP($A24&amp;" "&amp;$C$2,obs_totals[#Data],AA$3,FALSE)/(VLOOKUP($A24&amp;" "&amp;$C$2,obs_totals[#Data],AA$3,FALSE)+VLOOKUP($A24&amp;" "&amp;$C$35,obs_totals[#Data],AA$3,FALSE)),"")</f>
        <v>0.80835063207746516</v>
      </c>
      <c r="AB24" s="7">
        <f>IFERROR(VLOOKUP($A24&amp;" "&amp;$C$2,obs_totals[#Data],AB$3,FALSE)/(VLOOKUP($A24&amp;" "&amp;$C$2,obs_totals[#Data],AB$3,FALSE)+VLOOKUP($A24&amp;" "&amp;$C$35,obs_totals[#Data],AB$3,FALSE)),"")</f>
        <v>0.81033851560783932</v>
      </c>
      <c r="AC24" s="7">
        <f>IFERROR(VLOOKUP($A24&amp;" "&amp;$C$2,obs_totals[#Data],AC$3,FALSE)/(VLOOKUP($A24&amp;" "&amp;$C$2,obs_totals[#Data],AC$3,FALSE)+VLOOKUP($A24&amp;" "&amp;$C$35,obs_totals[#Data],AC$3,FALSE)),"")</f>
        <v>0.81079006392956954</v>
      </c>
    </row>
    <row r="25" spans="1:29" x14ac:dyDescent="0.25">
      <c r="A25" t="s">
        <v>60</v>
      </c>
      <c r="B25" t="str">
        <f>VLOOKUP(sfh[[#This Row],[Country code]],'_ctry-key'!$B$3:$E$33,3,FALSE)</f>
        <v>Poland</v>
      </c>
      <c r="C25" s="7" t="str">
        <f>IFERROR(VLOOKUP($A25&amp;" "&amp;$C$2,obs_totals[#Data],C$3,FALSE)/(VLOOKUP($A25&amp;" "&amp;$C$2,obs_totals[#Data],C$3,FALSE)+VLOOKUP($A25&amp;" "&amp;$C$35,obs_totals[#Data],C$3,FALSE)),"")</f>
        <v/>
      </c>
      <c r="D25" s="7">
        <f>IFERROR(VLOOKUP($A25&amp;" "&amp;$C$2,obs_totals[#Data],D$3,FALSE)/(VLOOKUP($A25&amp;" "&amp;$C$2,obs_totals[#Data],D$3,FALSE)+VLOOKUP($A25&amp;" "&amp;$C$35,obs_totals[#Data],D$3,FALSE)),"")</f>
        <v>0.32786396921931243</v>
      </c>
      <c r="E25" s="7">
        <f>IFERROR(VLOOKUP($A25&amp;" "&amp;$C$2,obs_totals[#Data],E$3,FALSE)/(VLOOKUP($A25&amp;" "&amp;$C$2,obs_totals[#Data],E$3,FALSE)+VLOOKUP($A25&amp;" "&amp;$C$35,obs_totals[#Data],E$3,FALSE)),"")</f>
        <v>0.31851371276909463</v>
      </c>
      <c r="F25" s="7">
        <f>IFERROR(VLOOKUP($A25&amp;" "&amp;$C$2,obs_totals[#Data],F$3,FALSE)/(VLOOKUP($A25&amp;" "&amp;$C$2,obs_totals[#Data],F$3,FALSE)+VLOOKUP($A25&amp;" "&amp;$C$35,obs_totals[#Data],F$3,FALSE)),"")</f>
        <v>0.3229522578262074</v>
      </c>
      <c r="G25" s="7">
        <f>IFERROR(VLOOKUP($A25&amp;" "&amp;$C$2,obs_totals[#Data],G$3,FALSE)/(VLOOKUP($A25&amp;" "&amp;$C$2,obs_totals[#Data],G$3,FALSE)+VLOOKUP($A25&amp;" "&amp;$C$35,obs_totals[#Data],G$3,FALSE)),"")</f>
        <v>0.32517418617932609</v>
      </c>
      <c r="H25" s="7">
        <f>IFERROR(VLOOKUP($A25&amp;" "&amp;$C$2,obs_totals[#Data],H$3,FALSE)/(VLOOKUP($A25&amp;" "&amp;$C$2,obs_totals[#Data],H$3,FALSE)+VLOOKUP($A25&amp;" "&amp;$C$35,obs_totals[#Data],H$3,FALSE)),"")</f>
        <v>0.32716426005016613</v>
      </c>
      <c r="I25" s="7">
        <f>IFERROR(VLOOKUP($A25&amp;" "&amp;$C$2,obs_totals[#Data],I$3,FALSE)/(VLOOKUP($A25&amp;" "&amp;$C$2,obs_totals[#Data],I$3,FALSE)+VLOOKUP($A25&amp;" "&amp;$C$35,obs_totals[#Data],I$3,FALSE)),"")</f>
        <v>0.32859632658533316</v>
      </c>
      <c r="J25" s="7">
        <f>IFERROR(VLOOKUP($A25&amp;" "&amp;$C$2,obs_totals[#Data],J$3,FALSE)/(VLOOKUP($A25&amp;" "&amp;$C$2,obs_totals[#Data],J$3,FALSE)+VLOOKUP($A25&amp;" "&amp;$C$35,obs_totals[#Data],J$3,FALSE)),"")</f>
        <v>0.33058060817217577</v>
      </c>
      <c r="K25" s="7">
        <f>IFERROR(VLOOKUP($A25&amp;" "&amp;$C$2,obs_totals[#Data],K$3,FALSE)/(VLOOKUP($A25&amp;" "&amp;$C$2,obs_totals[#Data],K$3,FALSE)+VLOOKUP($A25&amp;" "&amp;$C$35,obs_totals[#Data],K$3,FALSE)),"")</f>
        <v>0.33058549531495418</v>
      </c>
      <c r="L25" s="7">
        <f>IFERROR(VLOOKUP($A25&amp;" "&amp;$C$2,obs_totals[#Data],L$3,FALSE)/(VLOOKUP($A25&amp;" "&amp;$C$2,obs_totals[#Data],L$3,FALSE)+VLOOKUP($A25&amp;" "&amp;$C$35,obs_totals[#Data],L$3,FALSE)),"")</f>
        <v>0.33058582670448489</v>
      </c>
      <c r="M25" s="7">
        <f>IFERROR(VLOOKUP($A25&amp;" "&amp;$C$2,obs_totals[#Data],M$3,FALSE)/(VLOOKUP($A25&amp;" "&amp;$C$2,obs_totals[#Data],M$3,FALSE)+VLOOKUP($A25&amp;" "&amp;$C$35,obs_totals[#Data],M$3,FALSE)),"")</f>
        <v>0.33058487698689781</v>
      </c>
      <c r="N25" s="7">
        <f>IFERROR(VLOOKUP($A25&amp;" "&amp;$C$2,obs_totals[#Data],N$3,FALSE)/(VLOOKUP($A25&amp;" "&amp;$C$2,obs_totals[#Data],N$3,FALSE)+VLOOKUP($A25&amp;" "&amp;$C$35,obs_totals[#Data],N$3,FALSE)),"")</f>
        <v>0.33058261777556996</v>
      </c>
      <c r="O25" s="7">
        <f>IFERROR(VLOOKUP($A25&amp;" "&amp;$C$2,obs_totals[#Data],O$3,FALSE)/(VLOOKUP($A25&amp;" "&amp;$C$2,obs_totals[#Data],O$3,FALSE)+VLOOKUP($A25&amp;" "&amp;$C$35,obs_totals[#Data],O$3,FALSE)),"")</f>
        <v>0.33058066324334606</v>
      </c>
      <c r="P25" s="7">
        <f>IFERROR(VLOOKUP($A25&amp;" "&amp;$C$2,obs_totals[#Data],P$3,FALSE)/(VLOOKUP($A25&amp;" "&amp;$C$2,obs_totals[#Data],P$3,FALSE)+VLOOKUP($A25&amp;" "&amp;$C$35,obs_totals[#Data],P$3,FALSE)),"")</f>
        <v>0.33058479647660616</v>
      </c>
      <c r="Q25" s="7">
        <f>IFERROR(VLOOKUP($A25&amp;" "&amp;$C$2,obs_totals[#Data],Q$3,FALSE)/(VLOOKUP($A25&amp;" "&amp;$C$2,obs_totals[#Data],Q$3,FALSE)+VLOOKUP($A25&amp;" "&amp;$C$35,obs_totals[#Data],Q$3,FALSE)),"")</f>
        <v>0.33058196737249412</v>
      </c>
      <c r="R25" s="7" t="str">
        <f>IFERROR(VLOOKUP($A25&amp;" "&amp;$C$2,obs_totals[#Data],R$3,FALSE)/(VLOOKUP($A25&amp;" "&amp;$C$2,obs_totals[#Data],R$3,FALSE)+VLOOKUP($A25&amp;" "&amp;$C$35,obs_totals[#Data],R$3,FALSE)),"")</f>
        <v/>
      </c>
      <c r="S25" s="7">
        <f>IFERROR(VLOOKUP($A25&amp;" "&amp;$C$2,obs_totals[#Data],S$3,FALSE)/(VLOOKUP($A25&amp;" "&amp;$C$2,obs_totals[#Data],S$3,FALSE)+VLOOKUP($A25&amp;" "&amp;$C$35,obs_totals[#Data],S$3,FALSE)),"")</f>
        <v>0.32786396921931243</v>
      </c>
      <c r="T25" s="7">
        <f>IFERROR(VLOOKUP($A25&amp;" "&amp;$C$2,obs_totals[#Data],T$3,FALSE)/(VLOOKUP($A25&amp;" "&amp;$C$2,obs_totals[#Data],T$3,FALSE)+VLOOKUP($A25&amp;" "&amp;$C$35,obs_totals[#Data],T$3,FALSE)),"")</f>
        <v>0.31851371276909463</v>
      </c>
      <c r="U25" s="7">
        <f>IFERROR(VLOOKUP($A25&amp;" "&amp;$C$2,obs_totals[#Data],U$3,FALSE)/(VLOOKUP($A25&amp;" "&amp;$C$2,obs_totals[#Data],U$3,FALSE)+VLOOKUP($A25&amp;" "&amp;$C$35,obs_totals[#Data],U$3,FALSE)),"")</f>
        <v>0.3229522578262074</v>
      </c>
      <c r="V25" s="7">
        <f>IFERROR(VLOOKUP($A25&amp;" "&amp;$C$2,obs_totals[#Data],V$3,FALSE)/(VLOOKUP($A25&amp;" "&amp;$C$2,obs_totals[#Data],V$3,FALSE)+VLOOKUP($A25&amp;" "&amp;$C$35,obs_totals[#Data],V$3,FALSE)),"")</f>
        <v>0.32517418617932609</v>
      </c>
      <c r="W25" s="7">
        <f>IFERROR(VLOOKUP($A25&amp;" "&amp;$C$2,obs_totals[#Data],W$3,FALSE)/(VLOOKUP($A25&amp;" "&amp;$C$2,obs_totals[#Data],W$3,FALSE)+VLOOKUP($A25&amp;" "&amp;$C$35,obs_totals[#Data],W$3,FALSE)),"")</f>
        <v>0.32716426005016613</v>
      </c>
      <c r="X25" s="7">
        <f>IFERROR(VLOOKUP($A25&amp;" "&amp;$C$2,obs_totals[#Data],X$3,FALSE)/(VLOOKUP($A25&amp;" "&amp;$C$2,obs_totals[#Data],X$3,FALSE)+VLOOKUP($A25&amp;" "&amp;$C$35,obs_totals[#Data],X$3,FALSE)),"")</f>
        <v>0.32859632658533316</v>
      </c>
      <c r="Y25" s="7">
        <f>IFERROR(VLOOKUP($A25&amp;" "&amp;$C$2,obs_totals[#Data],Y$3,FALSE)/(VLOOKUP($A25&amp;" "&amp;$C$2,obs_totals[#Data],Y$3,FALSE)+VLOOKUP($A25&amp;" "&amp;$C$35,obs_totals[#Data],Y$3,FALSE)),"")</f>
        <v>0.33058060817217577</v>
      </c>
      <c r="Z25" s="7">
        <f>IFERROR(VLOOKUP($A25&amp;" "&amp;$C$2,obs_totals[#Data],Z$3,FALSE)/(VLOOKUP($A25&amp;" "&amp;$C$2,obs_totals[#Data],Z$3,FALSE)+VLOOKUP($A25&amp;" "&amp;$C$35,obs_totals[#Data],Z$3,FALSE)),"")</f>
        <v>0.33058549531495418</v>
      </c>
      <c r="AA25" s="7">
        <f>IFERROR(VLOOKUP($A25&amp;" "&amp;$C$2,obs_totals[#Data],AA$3,FALSE)/(VLOOKUP($A25&amp;" "&amp;$C$2,obs_totals[#Data],AA$3,FALSE)+VLOOKUP($A25&amp;" "&amp;$C$35,obs_totals[#Data],AA$3,FALSE)),"")</f>
        <v>0.33058582670448489</v>
      </c>
      <c r="AB25" s="7">
        <f>IFERROR(VLOOKUP($A25&amp;" "&amp;$C$2,obs_totals[#Data],AB$3,FALSE)/(VLOOKUP($A25&amp;" "&amp;$C$2,obs_totals[#Data],AB$3,FALSE)+VLOOKUP($A25&amp;" "&amp;$C$35,obs_totals[#Data],AB$3,FALSE)),"")</f>
        <v>0.33058487698689781</v>
      </c>
      <c r="AC25" s="7">
        <f>IFERROR(VLOOKUP($A25&amp;" "&amp;$C$2,obs_totals[#Data],AC$3,FALSE)/(VLOOKUP($A25&amp;" "&amp;$C$2,obs_totals[#Data],AC$3,FALSE)+VLOOKUP($A25&amp;" "&amp;$C$35,obs_totals[#Data],AC$3,FALSE)),"")</f>
        <v>0.33058261777556996</v>
      </c>
    </row>
    <row r="26" spans="1:29" x14ac:dyDescent="0.25">
      <c r="A26" t="s">
        <v>61</v>
      </c>
      <c r="B26" t="str">
        <f>VLOOKUP(sfh[[#This Row],[Country code]],'_ctry-key'!$B$3:$E$33,3,FALSE)</f>
        <v>Portugal</v>
      </c>
      <c r="C26" s="7" t="str">
        <f>IFERROR(VLOOKUP($A26&amp;" "&amp;$C$2,obs_totals[#Data],C$3,FALSE)/(VLOOKUP($A26&amp;" "&amp;$C$2,obs_totals[#Data],C$3,FALSE)+VLOOKUP($A26&amp;" "&amp;$C$35,obs_totals[#Data],C$3,FALSE)),"")</f>
        <v/>
      </c>
      <c r="D26" s="7" t="str">
        <f>IFERROR(VLOOKUP($A26&amp;" "&amp;$C$2,obs_totals[#Data],D$3,FALSE)/(VLOOKUP($A26&amp;" "&amp;$C$2,obs_totals[#Data],D$3,FALSE)+VLOOKUP($A26&amp;" "&amp;$C$35,obs_totals[#Data],D$3,FALSE)),"")</f>
        <v/>
      </c>
      <c r="E26" s="7" t="str">
        <f>IFERROR(VLOOKUP($A26&amp;" "&amp;$C$2,obs_totals[#Data],E$3,FALSE)/(VLOOKUP($A26&amp;" "&amp;$C$2,obs_totals[#Data],E$3,FALSE)+VLOOKUP($A26&amp;" "&amp;$C$35,obs_totals[#Data],E$3,FALSE)),"")</f>
        <v/>
      </c>
      <c r="F26" s="7" t="str">
        <f>IFERROR(VLOOKUP($A26&amp;" "&amp;$C$2,obs_totals[#Data],F$3,FALSE)/(VLOOKUP($A26&amp;" "&amp;$C$2,obs_totals[#Data],F$3,FALSE)+VLOOKUP($A26&amp;" "&amp;$C$35,obs_totals[#Data],F$3,FALSE)),"")</f>
        <v/>
      </c>
      <c r="G26" s="7" t="str">
        <f>IFERROR(VLOOKUP($A26&amp;" "&amp;$C$2,obs_totals[#Data],G$3,FALSE)/(VLOOKUP($A26&amp;" "&amp;$C$2,obs_totals[#Data],G$3,FALSE)+VLOOKUP($A26&amp;" "&amp;$C$35,obs_totals[#Data],G$3,FALSE)),"")</f>
        <v/>
      </c>
      <c r="H26" s="7" t="str">
        <f>IFERROR(VLOOKUP($A26&amp;" "&amp;$C$2,obs_totals[#Data],H$3,FALSE)/(VLOOKUP($A26&amp;" "&amp;$C$2,obs_totals[#Data],H$3,FALSE)+VLOOKUP($A26&amp;" "&amp;$C$35,obs_totals[#Data],H$3,FALSE)),"")</f>
        <v/>
      </c>
      <c r="I26" s="7" t="str">
        <f>IFERROR(VLOOKUP($A26&amp;" "&amp;$C$2,obs_totals[#Data],I$3,FALSE)/(VLOOKUP($A26&amp;" "&amp;$C$2,obs_totals[#Data],I$3,FALSE)+VLOOKUP($A26&amp;" "&amp;$C$35,obs_totals[#Data],I$3,FALSE)),"")</f>
        <v/>
      </c>
      <c r="J26" s="7" t="str">
        <f>IFERROR(VLOOKUP($A26&amp;" "&amp;$C$2,obs_totals[#Data],J$3,FALSE)/(VLOOKUP($A26&amp;" "&amp;$C$2,obs_totals[#Data],J$3,FALSE)+VLOOKUP($A26&amp;" "&amp;$C$35,obs_totals[#Data],J$3,FALSE)),"")</f>
        <v/>
      </c>
      <c r="K26" s="7" t="str">
        <f>IFERROR(VLOOKUP($A26&amp;" "&amp;$C$2,obs_totals[#Data],K$3,FALSE)/(VLOOKUP($A26&amp;" "&amp;$C$2,obs_totals[#Data],K$3,FALSE)+VLOOKUP($A26&amp;" "&amp;$C$35,obs_totals[#Data],K$3,FALSE)),"")</f>
        <v/>
      </c>
      <c r="L26" s="7" t="str">
        <f>IFERROR(VLOOKUP($A26&amp;" "&amp;$C$2,obs_totals[#Data],L$3,FALSE)/(VLOOKUP($A26&amp;" "&amp;$C$2,obs_totals[#Data],L$3,FALSE)+VLOOKUP($A26&amp;" "&amp;$C$35,obs_totals[#Data],L$3,FALSE)),"")</f>
        <v/>
      </c>
      <c r="M26" s="7">
        <f>IFERROR(VLOOKUP($A26&amp;" "&amp;$C$2,obs_totals[#Data],M$3,FALSE)/(VLOOKUP($A26&amp;" "&amp;$C$2,obs_totals[#Data],M$3,FALSE)+VLOOKUP($A26&amp;" "&amp;$C$35,obs_totals[#Data],M$3,FALSE)),"")</f>
        <v>0.6331887047442919</v>
      </c>
      <c r="N26" s="7">
        <f>IFERROR(VLOOKUP($A26&amp;" "&amp;$C$2,obs_totals[#Data],N$3,FALSE)/(VLOOKUP($A26&amp;" "&amp;$C$2,obs_totals[#Data],N$3,FALSE)+VLOOKUP($A26&amp;" "&amp;$C$35,obs_totals[#Data],N$3,FALSE)),"")</f>
        <v>0.63320047645226318</v>
      </c>
      <c r="O26" s="7">
        <f>IFERROR(VLOOKUP($A26&amp;" "&amp;$C$2,obs_totals[#Data],O$3,FALSE)/(VLOOKUP($A26&amp;" "&amp;$C$2,obs_totals[#Data],O$3,FALSE)+VLOOKUP($A26&amp;" "&amp;$C$35,obs_totals[#Data],O$3,FALSE)),"")</f>
        <v>0.6331946965693146</v>
      </c>
      <c r="P26" s="7">
        <f>IFERROR(VLOOKUP($A26&amp;" "&amp;$C$2,obs_totals[#Data],P$3,FALSE)/(VLOOKUP($A26&amp;" "&amp;$C$2,obs_totals[#Data],P$3,FALSE)+VLOOKUP($A26&amp;" "&amp;$C$35,obs_totals[#Data],P$3,FALSE)),"")</f>
        <v>0.63319236484169616</v>
      </c>
      <c r="Q26" s="7">
        <f>IFERROR(VLOOKUP($A26&amp;" "&amp;$C$2,obs_totals[#Data],Q$3,FALSE)/(VLOOKUP($A26&amp;" "&amp;$C$2,obs_totals[#Data],Q$3,FALSE)+VLOOKUP($A26&amp;" "&amp;$C$35,obs_totals[#Data],Q$3,FALSE)),"")</f>
        <v>0.63319913699148112</v>
      </c>
      <c r="R26" s="7" t="str">
        <f>IFERROR(VLOOKUP($A26&amp;" "&amp;$C$2,obs_totals[#Data],R$3,FALSE)/(VLOOKUP($A26&amp;" "&amp;$C$2,obs_totals[#Data],R$3,FALSE)+VLOOKUP($A26&amp;" "&amp;$C$35,obs_totals[#Data],R$3,FALSE)),"")</f>
        <v/>
      </c>
      <c r="S26" s="7" t="str">
        <f>IFERROR(VLOOKUP($A26&amp;" "&amp;$C$2,obs_totals[#Data],S$3,FALSE)/(VLOOKUP($A26&amp;" "&amp;$C$2,obs_totals[#Data],S$3,FALSE)+VLOOKUP($A26&amp;" "&amp;$C$35,obs_totals[#Data],S$3,FALSE)),"")</f>
        <v/>
      </c>
      <c r="T26" s="7" t="str">
        <f>IFERROR(VLOOKUP($A26&amp;" "&amp;$C$2,obs_totals[#Data],T$3,FALSE)/(VLOOKUP($A26&amp;" "&amp;$C$2,obs_totals[#Data],T$3,FALSE)+VLOOKUP($A26&amp;" "&amp;$C$35,obs_totals[#Data],T$3,FALSE)),"")</f>
        <v/>
      </c>
      <c r="U26" s="7" t="str">
        <f>IFERROR(VLOOKUP($A26&amp;" "&amp;$C$2,obs_totals[#Data],U$3,FALSE)/(VLOOKUP($A26&amp;" "&amp;$C$2,obs_totals[#Data],U$3,FALSE)+VLOOKUP($A26&amp;" "&amp;$C$35,obs_totals[#Data],U$3,FALSE)),"")</f>
        <v/>
      </c>
      <c r="V26" s="7" t="str">
        <f>IFERROR(VLOOKUP($A26&amp;" "&amp;$C$2,obs_totals[#Data],V$3,FALSE)/(VLOOKUP($A26&amp;" "&amp;$C$2,obs_totals[#Data],V$3,FALSE)+VLOOKUP($A26&amp;" "&amp;$C$35,obs_totals[#Data],V$3,FALSE)),"")</f>
        <v/>
      </c>
      <c r="W26" s="7" t="str">
        <f>IFERROR(VLOOKUP($A26&amp;" "&amp;$C$2,obs_totals[#Data],W$3,FALSE)/(VLOOKUP($A26&amp;" "&amp;$C$2,obs_totals[#Data],W$3,FALSE)+VLOOKUP($A26&amp;" "&amp;$C$35,obs_totals[#Data],W$3,FALSE)),"")</f>
        <v/>
      </c>
      <c r="X26" s="7" t="str">
        <f>IFERROR(VLOOKUP($A26&amp;" "&amp;$C$2,obs_totals[#Data],X$3,FALSE)/(VLOOKUP($A26&amp;" "&amp;$C$2,obs_totals[#Data],X$3,FALSE)+VLOOKUP($A26&amp;" "&amp;$C$35,obs_totals[#Data],X$3,FALSE)),"")</f>
        <v/>
      </c>
      <c r="Y26" s="7" t="str">
        <f>IFERROR(VLOOKUP($A26&amp;" "&amp;$C$2,obs_totals[#Data],Y$3,FALSE)/(VLOOKUP($A26&amp;" "&amp;$C$2,obs_totals[#Data],Y$3,FALSE)+VLOOKUP($A26&amp;" "&amp;$C$35,obs_totals[#Data],Y$3,FALSE)),"")</f>
        <v/>
      </c>
      <c r="Z26" s="7" t="str">
        <f>IFERROR(VLOOKUP($A26&amp;" "&amp;$C$2,obs_totals[#Data],Z$3,FALSE)/(VLOOKUP($A26&amp;" "&amp;$C$2,obs_totals[#Data],Z$3,FALSE)+VLOOKUP($A26&amp;" "&amp;$C$35,obs_totals[#Data],Z$3,FALSE)),"")</f>
        <v/>
      </c>
      <c r="AA26" s="7" t="str">
        <f>IFERROR(VLOOKUP($A26&amp;" "&amp;$C$2,obs_totals[#Data],AA$3,FALSE)/(VLOOKUP($A26&amp;" "&amp;$C$2,obs_totals[#Data],AA$3,FALSE)+VLOOKUP($A26&amp;" "&amp;$C$35,obs_totals[#Data],AA$3,FALSE)),"")</f>
        <v/>
      </c>
      <c r="AB26" s="7">
        <f>IFERROR(VLOOKUP($A26&amp;" "&amp;$C$2,obs_totals[#Data],AB$3,FALSE)/(VLOOKUP($A26&amp;" "&amp;$C$2,obs_totals[#Data],AB$3,FALSE)+VLOOKUP($A26&amp;" "&amp;$C$35,obs_totals[#Data],AB$3,FALSE)),"")</f>
        <v>0.6331887047442919</v>
      </c>
      <c r="AC26" s="7">
        <f>IFERROR(VLOOKUP($A26&amp;" "&amp;$C$2,obs_totals[#Data],AC$3,FALSE)/(VLOOKUP($A26&amp;" "&amp;$C$2,obs_totals[#Data],AC$3,FALSE)+VLOOKUP($A26&amp;" "&amp;$C$35,obs_totals[#Data],AC$3,FALSE)),"")</f>
        <v>0.63320047645226318</v>
      </c>
    </row>
    <row r="27" spans="1:29" x14ac:dyDescent="0.25">
      <c r="A27" t="s">
        <v>62</v>
      </c>
      <c r="B27" t="str">
        <f>VLOOKUP(sfh[[#This Row],[Country code]],'_ctry-key'!$B$3:$E$33,3,FALSE)</f>
        <v>Romania</v>
      </c>
      <c r="C27" s="7" t="str">
        <f>IFERROR(VLOOKUP($A27&amp;" "&amp;$C$2,obs_totals[#Data],C$3,FALSE)/(VLOOKUP($A27&amp;" "&amp;$C$2,obs_totals[#Data],C$3,FALSE)+VLOOKUP($A27&amp;" "&amp;$C$35,obs_totals[#Data],C$3,FALSE)),"")</f>
        <v/>
      </c>
      <c r="D27" s="7" t="str">
        <f>IFERROR(VLOOKUP($A27&amp;" "&amp;$C$2,obs_totals[#Data],D$3,FALSE)/(VLOOKUP($A27&amp;" "&amp;$C$2,obs_totals[#Data],D$3,FALSE)+VLOOKUP($A27&amp;" "&amp;$C$35,obs_totals[#Data],D$3,FALSE)),"")</f>
        <v/>
      </c>
      <c r="E27" s="7">
        <f>IFERROR(VLOOKUP($A27&amp;" "&amp;$C$2,obs_totals[#Data],E$3,FALSE)/(VLOOKUP($A27&amp;" "&amp;$C$2,obs_totals[#Data],E$3,FALSE)+VLOOKUP($A27&amp;" "&amp;$C$35,obs_totals[#Data],E$3,FALSE)),"")</f>
        <v>0.59810349298070153</v>
      </c>
      <c r="F27" s="7">
        <f>IFERROR(VLOOKUP($A27&amp;" "&amp;$C$2,obs_totals[#Data],F$3,FALSE)/(VLOOKUP($A27&amp;" "&amp;$C$2,obs_totals[#Data],F$3,FALSE)+VLOOKUP($A27&amp;" "&amp;$C$35,obs_totals[#Data],F$3,FALSE)),"")</f>
        <v>0.60013977268547469</v>
      </c>
      <c r="G27" s="7">
        <f>IFERROR(VLOOKUP($A27&amp;" "&amp;$C$2,obs_totals[#Data],G$3,FALSE)/(VLOOKUP($A27&amp;" "&amp;$C$2,obs_totals[#Data],G$3,FALSE)+VLOOKUP($A27&amp;" "&amp;$C$35,obs_totals[#Data],G$3,FALSE)),"")</f>
        <v>0.60256269849961663</v>
      </c>
      <c r="H27" s="7">
        <f>IFERROR(VLOOKUP($A27&amp;" "&amp;$C$2,obs_totals[#Data],H$3,FALSE)/(VLOOKUP($A27&amp;" "&amp;$C$2,obs_totals[#Data],H$3,FALSE)+VLOOKUP($A27&amp;" "&amp;$C$35,obs_totals[#Data],H$3,FALSE)),"")</f>
        <v>0.60529269087354731</v>
      </c>
      <c r="I27" s="7">
        <f>IFERROR(VLOOKUP($A27&amp;" "&amp;$C$2,obs_totals[#Data],I$3,FALSE)/(VLOOKUP($A27&amp;" "&amp;$C$2,obs_totals[#Data],I$3,FALSE)+VLOOKUP($A27&amp;" "&amp;$C$35,obs_totals[#Data],I$3,FALSE)),"")</f>
        <v>0.6087377248942728</v>
      </c>
      <c r="J27" s="7">
        <f>IFERROR(VLOOKUP($A27&amp;" "&amp;$C$2,obs_totals[#Data],J$3,FALSE)/(VLOOKUP($A27&amp;" "&amp;$C$2,obs_totals[#Data],J$3,FALSE)+VLOOKUP($A27&amp;" "&amp;$C$35,obs_totals[#Data],J$3,FALSE)),"")</f>
        <v>0.61305963546274989</v>
      </c>
      <c r="K27" s="7">
        <f>IFERROR(VLOOKUP($A27&amp;" "&amp;$C$2,obs_totals[#Data],K$3,FALSE)/(VLOOKUP($A27&amp;" "&amp;$C$2,obs_totals[#Data],K$3,FALSE)+VLOOKUP($A27&amp;" "&amp;$C$35,obs_totals[#Data],K$3,FALSE)),"")</f>
        <v>0.61859007832898172</v>
      </c>
      <c r="L27" s="7">
        <f>IFERROR(VLOOKUP($A27&amp;" "&amp;$C$2,obs_totals[#Data],L$3,FALSE)/(VLOOKUP($A27&amp;" "&amp;$C$2,obs_totals[#Data],L$3,FALSE)+VLOOKUP($A27&amp;" "&amp;$C$35,obs_totals[#Data],L$3,FALSE)),"")</f>
        <v>0.6235511967629106</v>
      </c>
      <c r="M27" s="7">
        <f>IFERROR(VLOOKUP($A27&amp;" "&amp;$C$2,obs_totals[#Data],M$3,FALSE)/(VLOOKUP($A27&amp;" "&amp;$C$2,obs_totals[#Data],M$3,FALSE)+VLOOKUP($A27&amp;" "&amp;$C$35,obs_totals[#Data],M$3,FALSE)),"")</f>
        <v>0.6279117009750812</v>
      </c>
      <c r="N27" s="7">
        <f>IFERROR(VLOOKUP($A27&amp;" "&amp;$C$2,obs_totals[#Data],N$3,FALSE)/(VLOOKUP($A27&amp;" "&amp;$C$2,obs_totals[#Data],N$3,FALSE)+VLOOKUP($A27&amp;" "&amp;$C$35,obs_totals[#Data],N$3,FALSE)),"")</f>
        <v>0.63296857745206303</v>
      </c>
      <c r="O27" s="7">
        <f>IFERROR(VLOOKUP($A27&amp;" "&amp;$C$2,obs_totals[#Data],O$3,FALSE)/(VLOOKUP($A27&amp;" "&amp;$C$2,obs_totals[#Data],O$3,FALSE)+VLOOKUP($A27&amp;" "&amp;$C$35,obs_totals[#Data],O$3,FALSE)),"")</f>
        <v>0.63294672825761855</v>
      </c>
      <c r="P27" s="7">
        <f>IFERROR(VLOOKUP($A27&amp;" "&amp;$C$2,obs_totals[#Data],P$3,FALSE)/(VLOOKUP($A27&amp;" "&amp;$C$2,obs_totals[#Data],P$3,FALSE)+VLOOKUP($A27&amp;" "&amp;$C$35,obs_totals[#Data],P$3,FALSE)),"")</f>
        <v>0.63296753844131948</v>
      </c>
      <c r="Q27" s="7">
        <f>IFERROR(VLOOKUP($A27&amp;" "&amp;$C$2,obs_totals[#Data],Q$3,FALSE)/(VLOOKUP($A27&amp;" "&amp;$C$2,obs_totals[#Data],Q$3,FALSE)+VLOOKUP($A27&amp;" "&amp;$C$35,obs_totals[#Data],Q$3,FALSE)),"")</f>
        <v>0.63295454545454544</v>
      </c>
      <c r="R27" s="7" t="str">
        <f>IFERROR(VLOOKUP($A27&amp;" "&amp;$C$2,obs_totals[#Data],R$3,FALSE)/(VLOOKUP($A27&amp;" "&amp;$C$2,obs_totals[#Data],R$3,FALSE)+VLOOKUP($A27&amp;" "&amp;$C$35,obs_totals[#Data],R$3,FALSE)),"")</f>
        <v/>
      </c>
      <c r="S27" s="7" t="str">
        <f>IFERROR(VLOOKUP($A27&amp;" "&amp;$C$2,obs_totals[#Data],S$3,FALSE)/(VLOOKUP($A27&amp;" "&amp;$C$2,obs_totals[#Data],S$3,FALSE)+VLOOKUP($A27&amp;" "&amp;$C$35,obs_totals[#Data],S$3,FALSE)),"")</f>
        <v/>
      </c>
      <c r="T27" s="7">
        <f>IFERROR(VLOOKUP($A27&amp;" "&amp;$C$2,obs_totals[#Data],T$3,FALSE)/(VLOOKUP($A27&amp;" "&amp;$C$2,obs_totals[#Data],T$3,FALSE)+VLOOKUP($A27&amp;" "&amp;$C$35,obs_totals[#Data],T$3,FALSE)),"")</f>
        <v>0.59810349298070153</v>
      </c>
      <c r="U27" s="7">
        <f>IFERROR(VLOOKUP($A27&amp;" "&amp;$C$2,obs_totals[#Data],U$3,FALSE)/(VLOOKUP($A27&amp;" "&amp;$C$2,obs_totals[#Data],U$3,FALSE)+VLOOKUP($A27&amp;" "&amp;$C$35,obs_totals[#Data],U$3,FALSE)),"")</f>
        <v>0.60013977268547469</v>
      </c>
      <c r="V27" s="7">
        <f>IFERROR(VLOOKUP($A27&amp;" "&amp;$C$2,obs_totals[#Data],V$3,FALSE)/(VLOOKUP($A27&amp;" "&amp;$C$2,obs_totals[#Data],V$3,FALSE)+VLOOKUP($A27&amp;" "&amp;$C$35,obs_totals[#Data],V$3,FALSE)),"")</f>
        <v>0.60256269849961663</v>
      </c>
      <c r="W27" s="7">
        <f>IFERROR(VLOOKUP($A27&amp;" "&amp;$C$2,obs_totals[#Data],W$3,FALSE)/(VLOOKUP($A27&amp;" "&amp;$C$2,obs_totals[#Data],W$3,FALSE)+VLOOKUP($A27&amp;" "&amp;$C$35,obs_totals[#Data],W$3,FALSE)),"")</f>
        <v>0.60529269087354731</v>
      </c>
      <c r="X27" s="7">
        <f>IFERROR(VLOOKUP($A27&amp;" "&amp;$C$2,obs_totals[#Data],X$3,FALSE)/(VLOOKUP($A27&amp;" "&amp;$C$2,obs_totals[#Data],X$3,FALSE)+VLOOKUP($A27&amp;" "&amp;$C$35,obs_totals[#Data],X$3,FALSE)),"")</f>
        <v>0.6087377248942728</v>
      </c>
      <c r="Y27" s="7">
        <f>IFERROR(VLOOKUP($A27&amp;" "&amp;$C$2,obs_totals[#Data],Y$3,FALSE)/(VLOOKUP($A27&amp;" "&amp;$C$2,obs_totals[#Data],Y$3,FALSE)+VLOOKUP($A27&amp;" "&amp;$C$35,obs_totals[#Data],Y$3,FALSE)),"")</f>
        <v>0.61305963546274989</v>
      </c>
      <c r="Z27" s="7">
        <f>IFERROR(VLOOKUP($A27&amp;" "&amp;$C$2,obs_totals[#Data],Z$3,FALSE)/(VLOOKUP($A27&amp;" "&amp;$C$2,obs_totals[#Data],Z$3,FALSE)+VLOOKUP($A27&amp;" "&amp;$C$35,obs_totals[#Data],Z$3,FALSE)),"")</f>
        <v>0.61859007832898172</v>
      </c>
      <c r="AA27" s="7">
        <f>IFERROR(VLOOKUP($A27&amp;" "&amp;$C$2,obs_totals[#Data],AA$3,FALSE)/(VLOOKUP($A27&amp;" "&amp;$C$2,obs_totals[#Data],AA$3,FALSE)+VLOOKUP($A27&amp;" "&amp;$C$35,obs_totals[#Data],AA$3,FALSE)),"")</f>
        <v>0.6235511967629106</v>
      </c>
      <c r="AB27" s="7">
        <f>IFERROR(VLOOKUP($A27&amp;" "&amp;$C$2,obs_totals[#Data],AB$3,FALSE)/(VLOOKUP($A27&amp;" "&amp;$C$2,obs_totals[#Data],AB$3,FALSE)+VLOOKUP($A27&amp;" "&amp;$C$35,obs_totals[#Data],AB$3,FALSE)),"")</f>
        <v>0.6279117009750812</v>
      </c>
      <c r="AC27" s="7">
        <f>IFERROR(VLOOKUP($A27&amp;" "&amp;$C$2,obs_totals[#Data],AC$3,FALSE)/(VLOOKUP($A27&amp;" "&amp;$C$2,obs_totals[#Data],AC$3,FALSE)+VLOOKUP($A27&amp;" "&amp;$C$35,obs_totals[#Data],AC$3,FALSE)),"")</f>
        <v>0.63296857745206303</v>
      </c>
    </row>
    <row r="28" spans="1:29" x14ac:dyDescent="0.25">
      <c r="A28" t="s">
        <v>63</v>
      </c>
      <c r="B28" t="str">
        <f>VLOOKUP(sfh[[#This Row],[Country code]],'_ctry-key'!$B$3:$E$33,3,FALSE)</f>
        <v>Slovakia</v>
      </c>
      <c r="C28" s="7">
        <f>IFERROR(VLOOKUP($A28&amp;" "&amp;$C$2,obs_totals[#Data],C$3,FALSE)/(VLOOKUP($A28&amp;" "&amp;$C$2,obs_totals[#Data],C$3,FALSE)+VLOOKUP($A28&amp;" "&amp;$C$35,obs_totals[#Data],C$3,FALSE)),"")</f>
        <v>0.60361695819745043</v>
      </c>
      <c r="D28" s="7">
        <f>IFERROR(VLOOKUP($A28&amp;" "&amp;$C$2,obs_totals[#Data],D$3,FALSE)/(VLOOKUP($A28&amp;" "&amp;$C$2,obs_totals[#Data],D$3,FALSE)+VLOOKUP($A28&amp;" "&amp;$C$35,obs_totals[#Data],D$3,FALSE)),"")</f>
        <v>0.60520247874333477</v>
      </c>
      <c r="E28" s="7">
        <f>IFERROR(VLOOKUP($A28&amp;" "&amp;$C$2,obs_totals[#Data],E$3,FALSE)/(VLOOKUP($A28&amp;" "&amp;$C$2,obs_totals[#Data],E$3,FALSE)+VLOOKUP($A28&amp;" "&amp;$C$35,obs_totals[#Data],E$3,FALSE)),"")</f>
        <v>0.61254744682374851</v>
      </c>
      <c r="F28" s="7">
        <f>IFERROR(VLOOKUP($A28&amp;" "&amp;$C$2,obs_totals[#Data],F$3,FALSE)/(VLOOKUP($A28&amp;" "&amp;$C$2,obs_totals[#Data],F$3,FALSE)+VLOOKUP($A28&amp;" "&amp;$C$35,obs_totals[#Data],F$3,FALSE)),"")</f>
        <v>0.61682506159802886</v>
      </c>
      <c r="G28" s="7">
        <f>IFERROR(VLOOKUP($A28&amp;" "&amp;$C$2,obs_totals[#Data],G$3,FALSE)/(VLOOKUP($A28&amp;" "&amp;$C$2,obs_totals[#Data],G$3,FALSE)+VLOOKUP($A28&amp;" "&amp;$C$35,obs_totals[#Data],G$3,FALSE)),"")</f>
        <v>0.6167555430816728</v>
      </c>
      <c r="H28" s="7">
        <f>IFERROR(VLOOKUP($A28&amp;" "&amp;$C$2,obs_totals[#Data],H$3,FALSE)/(VLOOKUP($A28&amp;" "&amp;$C$2,obs_totals[#Data],H$3,FALSE)+VLOOKUP($A28&amp;" "&amp;$C$35,obs_totals[#Data],H$3,FALSE)),"")</f>
        <v>0.61514812744550029</v>
      </c>
      <c r="I28" s="7">
        <f>IFERROR(VLOOKUP($A28&amp;" "&amp;$C$2,obs_totals[#Data],I$3,FALSE)/(VLOOKUP($A28&amp;" "&amp;$C$2,obs_totals[#Data],I$3,FALSE)+VLOOKUP($A28&amp;" "&amp;$C$35,obs_totals[#Data],I$3,FALSE)),"")</f>
        <v>0.61480141893301798</v>
      </c>
      <c r="J28" s="7">
        <f>IFERROR(VLOOKUP($A28&amp;" "&amp;$C$2,obs_totals[#Data],J$3,FALSE)/(VLOOKUP($A28&amp;" "&amp;$C$2,obs_totals[#Data],J$3,FALSE)+VLOOKUP($A28&amp;" "&amp;$C$35,obs_totals[#Data],J$3,FALSE)),"")</f>
        <v>0.61561333148942055</v>
      </c>
      <c r="K28" s="7">
        <f>IFERROR(VLOOKUP($A28&amp;" "&amp;$C$2,obs_totals[#Data],K$3,FALSE)/(VLOOKUP($A28&amp;" "&amp;$C$2,obs_totals[#Data],K$3,FALSE)+VLOOKUP($A28&amp;" "&amp;$C$35,obs_totals[#Data],K$3,FALSE)),"")</f>
        <v>0.61607998904259698</v>
      </c>
      <c r="L28" s="7">
        <f>IFERROR(VLOOKUP($A28&amp;" "&amp;$C$2,obs_totals[#Data],L$3,FALSE)/(VLOOKUP($A28&amp;" "&amp;$C$2,obs_totals[#Data],L$3,FALSE)+VLOOKUP($A28&amp;" "&amp;$C$35,obs_totals[#Data],L$3,FALSE)),"")</f>
        <v>0.61615201900237526</v>
      </c>
      <c r="M28" s="7">
        <f>IFERROR(VLOOKUP($A28&amp;" "&amp;$C$2,obs_totals[#Data],M$3,FALSE)/(VLOOKUP($A28&amp;" "&amp;$C$2,obs_totals[#Data],M$3,FALSE)+VLOOKUP($A28&amp;" "&amp;$C$35,obs_totals[#Data],M$3,FALSE)),"")</f>
        <v>0.61648359053844604</v>
      </c>
      <c r="N28" s="7">
        <f>IFERROR(VLOOKUP($A28&amp;" "&amp;$C$2,obs_totals[#Data],N$3,FALSE)/(VLOOKUP($A28&amp;" "&amp;$C$2,obs_totals[#Data],N$3,FALSE)+VLOOKUP($A28&amp;" "&amp;$C$35,obs_totals[#Data],N$3,FALSE)),"")</f>
        <v>0.61633479581505235</v>
      </c>
      <c r="O28" s="7">
        <f>IFERROR(VLOOKUP($A28&amp;" "&amp;$C$2,obs_totals[#Data],O$3,FALSE)/(VLOOKUP($A28&amp;" "&amp;$C$2,obs_totals[#Data],O$3,FALSE)+VLOOKUP($A28&amp;" "&amp;$C$35,obs_totals[#Data],O$3,FALSE)),"")</f>
        <v>0.61675399704420253</v>
      </c>
      <c r="P28" s="7">
        <f>IFERROR(VLOOKUP($A28&amp;" "&amp;$C$2,obs_totals[#Data],P$3,FALSE)/(VLOOKUP($A28&amp;" "&amp;$C$2,obs_totals[#Data],P$3,FALSE)+VLOOKUP($A28&amp;" "&amp;$C$35,obs_totals[#Data],P$3,FALSE)),"")</f>
        <v>0.61749364718469968</v>
      </c>
      <c r="Q28" s="7">
        <f>IFERROR(VLOOKUP($A28&amp;" "&amp;$C$2,obs_totals[#Data],Q$3,FALSE)/(VLOOKUP($A28&amp;" "&amp;$C$2,obs_totals[#Data],Q$3,FALSE)+VLOOKUP($A28&amp;" "&amp;$C$35,obs_totals[#Data],Q$3,FALSE)),"")</f>
        <v>0.61756487025948104</v>
      </c>
      <c r="R28" s="7" t="str">
        <f>IFERROR(VLOOKUP($A28&amp;" "&amp;$C$2,obs_totals[#Data],R$3,FALSE)/(VLOOKUP($A28&amp;" "&amp;$C$2,obs_totals[#Data],R$3,FALSE)+VLOOKUP($A28&amp;" "&amp;$C$35,obs_totals[#Data],R$3,FALSE)),"")</f>
        <v/>
      </c>
      <c r="S28" s="7">
        <f>IFERROR(VLOOKUP($A28&amp;" "&amp;$C$2,obs_totals[#Data],S$3,FALSE)/(VLOOKUP($A28&amp;" "&amp;$C$2,obs_totals[#Data],S$3,FALSE)+VLOOKUP($A28&amp;" "&amp;$C$35,obs_totals[#Data],S$3,FALSE)),"")</f>
        <v>0.60520247874333477</v>
      </c>
      <c r="T28" s="7">
        <f>IFERROR(VLOOKUP($A28&amp;" "&amp;$C$2,obs_totals[#Data],T$3,FALSE)/(VLOOKUP($A28&amp;" "&amp;$C$2,obs_totals[#Data],T$3,FALSE)+VLOOKUP($A28&amp;" "&amp;$C$35,obs_totals[#Data],T$3,FALSE)),"")</f>
        <v>0.61254744682374851</v>
      </c>
      <c r="U28" s="7">
        <f>IFERROR(VLOOKUP($A28&amp;" "&amp;$C$2,obs_totals[#Data],U$3,FALSE)/(VLOOKUP($A28&amp;" "&amp;$C$2,obs_totals[#Data],U$3,FALSE)+VLOOKUP($A28&amp;" "&amp;$C$35,obs_totals[#Data],U$3,FALSE)),"")</f>
        <v>0.61682506159802886</v>
      </c>
      <c r="V28" s="7">
        <f>IFERROR(VLOOKUP($A28&amp;" "&amp;$C$2,obs_totals[#Data],V$3,FALSE)/(VLOOKUP($A28&amp;" "&amp;$C$2,obs_totals[#Data],V$3,FALSE)+VLOOKUP($A28&amp;" "&amp;$C$35,obs_totals[#Data],V$3,FALSE)),"")</f>
        <v>0.6167555430816728</v>
      </c>
      <c r="W28" s="7">
        <f>IFERROR(VLOOKUP($A28&amp;" "&amp;$C$2,obs_totals[#Data],W$3,FALSE)/(VLOOKUP($A28&amp;" "&amp;$C$2,obs_totals[#Data],W$3,FALSE)+VLOOKUP($A28&amp;" "&amp;$C$35,obs_totals[#Data],W$3,FALSE)),"")</f>
        <v>0.61514812744550029</v>
      </c>
      <c r="X28" s="7">
        <f>IFERROR(VLOOKUP($A28&amp;" "&amp;$C$2,obs_totals[#Data],X$3,FALSE)/(VLOOKUP($A28&amp;" "&amp;$C$2,obs_totals[#Data],X$3,FALSE)+VLOOKUP($A28&amp;" "&amp;$C$35,obs_totals[#Data],X$3,FALSE)),"")</f>
        <v>0.61480141893301798</v>
      </c>
      <c r="Y28" s="7">
        <f>IFERROR(VLOOKUP($A28&amp;" "&amp;$C$2,obs_totals[#Data],Y$3,FALSE)/(VLOOKUP($A28&amp;" "&amp;$C$2,obs_totals[#Data],Y$3,FALSE)+VLOOKUP($A28&amp;" "&amp;$C$35,obs_totals[#Data],Y$3,FALSE)),"")</f>
        <v>0.61561333148942055</v>
      </c>
      <c r="Z28" s="7">
        <f>IFERROR(VLOOKUP($A28&amp;" "&amp;$C$2,obs_totals[#Data],Z$3,FALSE)/(VLOOKUP($A28&amp;" "&amp;$C$2,obs_totals[#Data],Z$3,FALSE)+VLOOKUP($A28&amp;" "&amp;$C$35,obs_totals[#Data],Z$3,FALSE)),"")</f>
        <v>0.61607998904259698</v>
      </c>
      <c r="AA28" s="7">
        <f>IFERROR(VLOOKUP($A28&amp;" "&amp;$C$2,obs_totals[#Data],AA$3,FALSE)/(VLOOKUP($A28&amp;" "&amp;$C$2,obs_totals[#Data],AA$3,FALSE)+VLOOKUP($A28&amp;" "&amp;$C$35,obs_totals[#Data],AA$3,FALSE)),"")</f>
        <v>0.61615201900237526</v>
      </c>
      <c r="AB28" s="7">
        <f>IFERROR(VLOOKUP($A28&amp;" "&amp;$C$2,obs_totals[#Data],AB$3,FALSE)/(VLOOKUP($A28&amp;" "&amp;$C$2,obs_totals[#Data],AB$3,FALSE)+VLOOKUP($A28&amp;" "&amp;$C$35,obs_totals[#Data],AB$3,FALSE)),"")</f>
        <v>0.61648359053844604</v>
      </c>
      <c r="AC28" s="7">
        <f>IFERROR(VLOOKUP($A28&amp;" "&amp;$C$2,obs_totals[#Data],AC$3,FALSE)/(VLOOKUP($A28&amp;" "&amp;$C$2,obs_totals[#Data],AC$3,FALSE)+VLOOKUP($A28&amp;" "&amp;$C$35,obs_totals[#Data],AC$3,FALSE)),"")</f>
        <v>0.61633479581505235</v>
      </c>
    </row>
    <row r="29" spans="1:29" x14ac:dyDescent="0.25">
      <c r="A29" t="s">
        <v>64</v>
      </c>
      <c r="B29" t="str">
        <f>VLOOKUP(sfh[[#This Row],[Country code]],'_ctry-key'!$B$3:$E$33,3,FALSE)</f>
        <v>Slovenia</v>
      </c>
      <c r="C29" s="7">
        <f>IFERROR(VLOOKUP($A29&amp;" "&amp;$C$2,obs_totals[#Data],C$3,FALSE)/(VLOOKUP($A29&amp;" "&amp;$C$2,obs_totals[#Data],C$3,FALSE)+VLOOKUP($A29&amp;" "&amp;$C$35,obs_totals[#Data],C$3,FALSE)),"")</f>
        <v>0.77374560266617298</v>
      </c>
      <c r="D29" s="7">
        <f>IFERROR(VLOOKUP($A29&amp;" "&amp;$C$2,obs_totals[#Data],D$3,FALSE)/(VLOOKUP($A29&amp;" "&amp;$C$2,obs_totals[#Data],D$3,FALSE)+VLOOKUP($A29&amp;" "&amp;$C$35,obs_totals[#Data],D$3,FALSE)),"")</f>
        <v>0.77414643052766119</v>
      </c>
      <c r="E29" s="7">
        <f>IFERROR(VLOOKUP($A29&amp;" "&amp;$C$2,obs_totals[#Data],E$3,FALSE)/(VLOOKUP($A29&amp;" "&amp;$C$2,obs_totals[#Data],E$3,FALSE)+VLOOKUP($A29&amp;" "&amp;$C$35,obs_totals[#Data],E$3,FALSE)),"")</f>
        <v>0.77415871873312936</v>
      </c>
      <c r="F29" s="7">
        <f>IFERROR(VLOOKUP($A29&amp;" "&amp;$C$2,obs_totals[#Data],F$3,FALSE)/(VLOOKUP($A29&amp;" "&amp;$C$2,obs_totals[#Data],F$3,FALSE)+VLOOKUP($A29&amp;" "&amp;$C$35,obs_totals[#Data],F$3,FALSE)),"")</f>
        <v>0.77353463587921845</v>
      </c>
      <c r="G29" s="7">
        <f>IFERROR(VLOOKUP($A29&amp;" "&amp;$C$2,obs_totals[#Data],G$3,FALSE)/(VLOOKUP($A29&amp;" "&amp;$C$2,obs_totals[#Data],G$3,FALSE)+VLOOKUP($A29&amp;" "&amp;$C$35,obs_totals[#Data],G$3,FALSE)),"")</f>
        <v>0.7732374605401614</v>
      </c>
      <c r="H29" s="7">
        <f>IFERROR(VLOOKUP($A29&amp;" "&amp;$C$2,obs_totals[#Data],H$3,FALSE)/(VLOOKUP($A29&amp;" "&amp;$C$2,obs_totals[#Data],H$3,FALSE)+VLOOKUP($A29&amp;" "&amp;$C$35,obs_totals[#Data],H$3,FALSE)),"")</f>
        <v>0.77214532871972319</v>
      </c>
      <c r="I29" s="7">
        <f>IFERROR(VLOOKUP($A29&amp;" "&amp;$C$2,obs_totals[#Data],I$3,FALSE)/(VLOOKUP($A29&amp;" "&amp;$C$2,obs_totals[#Data],I$3,FALSE)+VLOOKUP($A29&amp;" "&amp;$C$35,obs_totals[#Data],I$3,FALSE)),"")</f>
        <v>0.72620064946163043</v>
      </c>
      <c r="J29" s="7">
        <f>IFERROR(VLOOKUP($A29&amp;" "&amp;$C$2,obs_totals[#Data],J$3,FALSE)/(VLOOKUP($A29&amp;" "&amp;$C$2,obs_totals[#Data],J$3,FALSE)+VLOOKUP($A29&amp;" "&amp;$C$35,obs_totals[#Data],J$3,FALSE)),"")</f>
        <v>0.72513044941928972</v>
      </c>
      <c r="K29" s="7">
        <f>IFERROR(VLOOKUP($A29&amp;" "&amp;$C$2,obs_totals[#Data],K$3,FALSE)/(VLOOKUP($A29&amp;" "&amp;$C$2,obs_totals[#Data],K$3,FALSE)+VLOOKUP($A29&amp;" "&amp;$C$35,obs_totals[#Data],K$3,FALSE)),"")</f>
        <v>0.72373862696443336</v>
      </c>
      <c r="L29" s="7">
        <f>IFERROR(VLOOKUP($A29&amp;" "&amp;$C$2,obs_totals[#Data],L$3,FALSE)/(VLOOKUP($A29&amp;" "&amp;$C$2,obs_totals[#Data],L$3,FALSE)+VLOOKUP($A29&amp;" "&amp;$C$35,obs_totals[#Data],L$3,FALSE)),"")</f>
        <v>0.72340772112721941</v>
      </c>
      <c r="M29" s="7">
        <f>IFERROR(VLOOKUP($A29&amp;" "&amp;$C$2,obs_totals[#Data],M$3,FALSE)/(VLOOKUP($A29&amp;" "&amp;$C$2,obs_totals[#Data],M$3,FALSE)+VLOOKUP($A29&amp;" "&amp;$C$35,obs_totals[#Data],M$3,FALSE)),"")</f>
        <v>0.72467031199742682</v>
      </c>
      <c r="N29" s="7">
        <f>IFERROR(VLOOKUP($A29&amp;" "&amp;$C$2,obs_totals[#Data],N$3,FALSE)/(VLOOKUP($A29&amp;" "&amp;$C$2,obs_totals[#Data],N$3,FALSE)+VLOOKUP($A29&amp;" "&amp;$C$35,obs_totals[#Data],N$3,FALSE)),"")</f>
        <v>0.72582697201017821</v>
      </c>
      <c r="O29" s="7">
        <f>IFERROR(VLOOKUP($A29&amp;" "&amp;$C$2,obs_totals[#Data],O$3,FALSE)/(VLOOKUP($A29&amp;" "&amp;$C$2,obs_totals[#Data],O$3,FALSE)+VLOOKUP($A29&amp;" "&amp;$C$35,obs_totals[#Data],O$3,FALSE)),"")</f>
        <v>0.72745901639344268</v>
      </c>
      <c r="P29" s="7">
        <f>IFERROR(VLOOKUP($A29&amp;" "&amp;$C$2,obs_totals[#Data],P$3,FALSE)/(VLOOKUP($A29&amp;" "&amp;$C$2,obs_totals[#Data],P$3,FALSE)+VLOOKUP($A29&amp;" "&amp;$C$35,obs_totals[#Data],P$3,FALSE)),"")</f>
        <v>0.72906558146814837</v>
      </c>
      <c r="Q29" s="7">
        <f>IFERROR(VLOOKUP($A29&amp;" "&amp;$C$2,obs_totals[#Data],Q$3,FALSE)/(VLOOKUP($A29&amp;" "&amp;$C$2,obs_totals[#Data],Q$3,FALSE)+VLOOKUP($A29&amp;" "&amp;$C$35,obs_totals[#Data],Q$3,FALSE)),"")</f>
        <v>0.72432432432432425</v>
      </c>
      <c r="R29" s="7" t="str">
        <f>IFERROR(VLOOKUP($A29&amp;" "&amp;$C$2,obs_totals[#Data],R$3,FALSE)/(VLOOKUP($A29&amp;" "&amp;$C$2,obs_totals[#Data],R$3,FALSE)+VLOOKUP($A29&amp;" "&amp;$C$35,obs_totals[#Data],R$3,FALSE)),"")</f>
        <v/>
      </c>
      <c r="S29" s="7">
        <f>IFERROR(VLOOKUP($A29&amp;" "&amp;$C$2,obs_totals[#Data],S$3,FALSE)/(VLOOKUP($A29&amp;" "&amp;$C$2,obs_totals[#Data],S$3,FALSE)+VLOOKUP($A29&amp;" "&amp;$C$35,obs_totals[#Data],S$3,FALSE)),"")</f>
        <v>0.77414643052766119</v>
      </c>
      <c r="T29" s="7">
        <f>IFERROR(VLOOKUP($A29&amp;" "&amp;$C$2,obs_totals[#Data],T$3,FALSE)/(VLOOKUP($A29&amp;" "&amp;$C$2,obs_totals[#Data],T$3,FALSE)+VLOOKUP($A29&amp;" "&amp;$C$35,obs_totals[#Data],T$3,FALSE)),"")</f>
        <v>0.77415871873312936</v>
      </c>
      <c r="U29" s="7">
        <f>IFERROR(VLOOKUP($A29&amp;" "&amp;$C$2,obs_totals[#Data],U$3,FALSE)/(VLOOKUP($A29&amp;" "&amp;$C$2,obs_totals[#Data],U$3,FALSE)+VLOOKUP($A29&amp;" "&amp;$C$35,obs_totals[#Data],U$3,FALSE)),"")</f>
        <v>0.77353463587921845</v>
      </c>
      <c r="V29" s="7">
        <f>IFERROR(VLOOKUP($A29&amp;" "&amp;$C$2,obs_totals[#Data],V$3,FALSE)/(VLOOKUP($A29&amp;" "&amp;$C$2,obs_totals[#Data],V$3,FALSE)+VLOOKUP($A29&amp;" "&amp;$C$35,obs_totals[#Data],V$3,FALSE)),"")</f>
        <v>0.7732374605401614</v>
      </c>
      <c r="W29" s="7">
        <f>IFERROR(VLOOKUP($A29&amp;" "&amp;$C$2,obs_totals[#Data],W$3,FALSE)/(VLOOKUP($A29&amp;" "&amp;$C$2,obs_totals[#Data],W$3,FALSE)+VLOOKUP($A29&amp;" "&amp;$C$35,obs_totals[#Data],W$3,FALSE)),"")</f>
        <v>0.77214532871972319</v>
      </c>
      <c r="X29" s="7">
        <f>IFERROR(VLOOKUP($A29&amp;" "&amp;$C$2,obs_totals[#Data],X$3,FALSE)/(VLOOKUP($A29&amp;" "&amp;$C$2,obs_totals[#Data],X$3,FALSE)+VLOOKUP($A29&amp;" "&amp;$C$35,obs_totals[#Data],X$3,FALSE)),"")</f>
        <v>0.72620064946163043</v>
      </c>
      <c r="Y29" s="7">
        <f>IFERROR(VLOOKUP($A29&amp;" "&amp;$C$2,obs_totals[#Data],Y$3,FALSE)/(VLOOKUP($A29&amp;" "&amp;$C$2,obs_totals[#Data],Y$3,FALSE)+VLOOKUP($A29&amp;" "&amp;$C$35,obs_totals[#Data],Y$3,FALSE)),"")</f>
        <v>0.72513044941928972</v>
      </c>
      <c r="Z29" s="7">
        <f>IFERROR(VLOOKUP($A29&amp;" "&amp;$C$2,obs_totals[#Data],Z$3,FALSE)/(VLOOKUP($A29&amp;" "&amp;$C$2,obs_totals[#Data],Z$3,FALSE)+VLOOKUP($A29&amp;" "&amp;$C$35,obs_totals[#Data],Z$3,FALSE)),"")</f>
        <v>0.72373862696443336</v>
      </c>
      <c r="AA29" s="7">
        <f>IFERROR(VLOOKUP($A29&amp;" "&amp;$C$2,obs_totals[#Data],AA$3,FALSE)/(VLOOKUP($A29&amp;" "&amp;$C$2,obs_totals[#Data],AA$3,FALSE)+VLOOKUP($A29&amp;" "&amp;$C$35,obs_totals[#Data],AA$3,FALSE)),"")</f>
        <v>0.72340772112721941</v>
      </c>
      <c r="AB29" s="7">
        <f>IFERROR(VLOOKUP($A29&amp;" "&amp;$C$2,obs_totals[#Data],AB$3,FALSE)/(VLOOKUP($A29&amp;" "&amp;$C$2,obs_totals[#Data],AB$3,FALSE)+VLOOKUP($A29&amp;" "&amp;$C$35,obs_totals[#Data],AB$3,FALSE)),"")</f>
        <v>0.72467031199742682</v>
      </c>
      <c r="AC29" s="7">
        <f>IFERROR(VLOOKUP($A29&amp;" "&amp;$C$2,obs_totals[#Data],AC$3,FALSE)/(VLOOKUP($A29&amp;" "&amp;$C$2,obs_totals[#Data],AC$3,FALSE)+VLOOKUP($A29&amp;" "&amp;$C$35,obs_totals[#Data],AC$3,FALSE)),"")</f>
        <v>0.72582697201017821</v>
      </c>
    </row>
    <row r="30" spans="1:29" x14ac:dyDescent="0.25">
      <c r="A30" t="s">
        <v>65</v>
      </c>
      <c r="B30" t="str">
        <f>VLOOKUP(sfh[[#This Row],[Country code]],'_ctry-key'!$B$3:$E$33,3,FALSE)</f>
        <v>Spain</v>
      </c>
      <c r="C30" s="7" t="str">
        <f>IFERROR(VLOOKUP($A30&amp;" "&amp;$C$2,obs_totals[#Data],C$3,FALSE)/(VLOOKUP($A30&amp;" "&amp;$C$2,obs_totals[#Data],C$3,FALSE)+VLOOKUP($A30&amp;" "&amp;$C$35,obs_totals[#Data],C$3,FALSE)),"")</f>
        <v/>
      </c>
      <c r="D30" s="7">
        <f>IFERROR(VLOOKUP($A30&amp;" "&amp;$C$2,obs_totals[#Data],D$3,FALSE)/(VLOOKUP($A30&amp;" "&amp;$C$2,obs_totals[#Data],D$3,FALSE)+VLOOKUP($A30&amp;" "&amp;$C$35,obs_totals[#Data],D$3,FALSE)),"")</f>
        <v>0.31086232328422031</v>
      </c>
      <c r="E30" s="7">
        <f>IFERROR(VLOOKUP($A30&amp;" "&amp;$C$2,obs_totals[#Data],E$3,FALSE)/(VLOOKUP($A30&amp;" "&amp;$C$2,obs_totals[#Data],E$3,FALSE)+VLOOKUP($A30&amp;" "&amp;$C$35,obs_totals[#Data],E$3,FALSE)),"")</f>
        <v>0.30878608829322191</v>
      </c>
      <c r="F30" s="7">
        <f>IFERROR(VLOOKUP($A30&amp;" "&amp;$C$2,obs_totals[#Data],F$3,FALSE)/(VLOOKUP($A30&amp;" "&amp;$C$2,obs_totals[#Data],F$3,FALSE)+VLOOKUP($A30&amp;" "&amp;$C$35,obs_totals[#Data],F$3,FALSE)),"")</f>
        <v>0.30670489396536482</v>
      </c>
      <c r="G30" s="7">
        <f>IFERROR(VLOOKUP($A30&amp;" "&amp;$C$2,obs_totals[#Data],G$3,FALSE)/(VLOOKUP($A30&amp;" "&amp;$C$2,obs_totals[#Data],G$3,FALSE)+VLOOKUP($A30&amp;" "&amp;$C$35,obs_totals[#Data],G$3,FALSE)),"")</f>
        <v>0.30462484239426429</v>
      </c>
      <c r="H30" s="7">
        <f>IFERROR(VLOOKUP($A30&amp;" "&amp;$C$2,obs_totals[#Data],H$3,FALSE)/(VLOOKUP($A30&amp;" "&amp;$C$2,obs_totals[#Data],H$3,FALSE)+VLOOKUP($A30&amp;" "&amp;$C$35,obs_totals[#Data],H$3,FALSE)),"")</f>
        <v>0.30254906220580779</v>
      </c>
      <c r="I30" s="7">
        <f>IFERROR(VLOOKUP($A30&amp;" "&amp;$C$2,obs_totals[#Data],I$3,FALSE)/(VLOOKUP($A30&amp;" "&amp;$C$2,obs_totals[#Data],I$3,FALSE)+VLOOKUP($A30&amp;" "&amp;$C$35,obs_totals[#Data],I$3,FALSE)),"")</f>
        <v>0.30046809389412815</v>
      </c>
      <c r="J30" s="7">
        <f>IFERROR(VLOOKUP($A30&amp;" "&amp;$C$2,obs_totals[#Data],J$3,FALSE)/(VLOOKUP($A30&amp;" "&amp;$C$2,obs_totals[#Data],J$3,FALSE)+VLOOKUP($A30&amp;" "&amp;$C$35,obs_totals[#Data],J$3,FALSE)),"")</f>
        <v>0.29839370540383886</v>
      </c>
      <c r="K30" s="7">
        <f>IFERROR(VLOOKUP($A30&amp;" "&amp;$C$2,obs_totals[#Data],K$3,FALSE)/(VLOOKUP($A30&amp;" "&amp;$C$2,obs_totals[#Data],K$3,FALSE)+VLOOKUP($A30&amp;" "&amp;$C$35,obs_totals[#Data],K$3,FALSE)),"")</f>
        <v>0.29631625068968875</v>
      </c>
      <c r="L30" s="7">
        <f>IFERROR(VLOOKUP($A30&amp;" "&amp;$C$2,obs_totals[#Data],L$3,FALSE)/(VLOOKUP($A30&amp;" "&amp;$C$2,obs_totals[#Data],L$3,FALSE)+VLOOKUP($A30&amp;" "&amp;$C$35,obs_totals[#Data],L$3,FALSE)),"")</f>
        <v>0.29423522319870554</v>
      </c>
      <c r="M30" s="7">
        <f>IFERROR(VLOOKUP($A30&amp;" "&amp;$C$2,obs_totals[#Data],M$3,FALSE)/(VLOOKUP($A30&amp;" "&amp;$C$2,obs_totals[#Data],M$3,FALSE)+VLOOKUP($A30&amp;" "&amp;$C$35,obs_totals[#Data],M$3,FALSE)),"")</f>
        <v>0.29215796369081043</v>
      </c>
      <c r="N30" s="7" t="str">
        <f>IFERROR(VLOOKUP($A30&amp;" "&amp;$C$2,obs_totals[#Data],N$3,FALSE)/(VLOOKUP($A30&amp;" "&amp;$C$2,obs_totals[#Data],N$3,FALSE)+VLOOKUP($A30&amp;" "&amp;$C$35,obs_totals[#Data],N$3,FALSE)),"")</f>
        <v/>
      </c>
      <c r="O30" s="7" t="str">
        <f>IFERROR(VLOOKUP($A30&amp;" "&amp;$C$2,obs_totals[#Data],O$3,FALSE)/(VLOOKUP($A30&amp;" "&amp;$C$2,obs_totals[#Data],O$3,FALSE)+VLOOKUP($A30&amp;" "&amp;$C$35,obs_totals[#Data],O$3,FALSE)),"")</f>
        <v/>
      </c>
      <c r="P30" s="7" t="str">
        <f>IFERROR(VLOOKUP($A30&amp;" "&amp;$C$2,obs_totals[#Data],P$3,FALSE)/(VLOOKUP($A30&amp;" "&amp;$C$2,obs_totals[#Data],P$3,FALSE)+VLOOKUP($A30&amp;" "&amp;$C$35,obs_totals[#Data],P$3,FALSE)),"")</f>
        <v/>
      </c>
      <c r="Q30" s="7">
        <f>IFERROR(VLOOKUP($A30&amp;" "&amp;$C$2,obs_totals[#Data],Q$3,FALSE)/(VLOOKUP($A30&amp;" "&amp;$C$2,obs_totals[#Data],Q$3,FALSE)+VLOOKUP($A30&amp;" "&amp;$C$35,obs_totals[#Data],Q$3,FALSE)),"")</f>
        <v>0.29215812591508056</v>
      </c>
      <c r="R30" s="7" t="str">
        <f>IFERROR(VLOOKUP($A30&amp;" "&amp;$C$2,obs_totals[#Data],R$3,FALSE)/(VLOOKUP($A30&amp;" "&amp;$C$2,obs_totals[#Data],R$3,FALSE)+VLOOKUP($A30&amp;" "&amp;$C$35,obs_totals[#Data],R$3,FALSE)),"")</f>
        <v/>
      </c>
      <c r="S30" s="7">
        <f>IFERROR(VLOOKUP($A30&amp;" "&amp;$C$2,obs_totals[#Data],S$3,FALSE)/(VLOOKUP($A30&amp;" "&amp;$C$2,obs_totals[#Data],S$3,FALSE)+VLOOKUP($A30&amp;" "&amp;$C$35,obs_totals[#Data],S$3,FALSE)),"")</f>
        <v>0.31086232328422031</v>
      </c>
      <c r="T30" s="7">
        <f>IFERROR(VLOOKUP($A30&amp;" "&amp;$C$2,obs_totals[#Data],T$3,FALSE)/(VLOOKUP($A30&amp;" "&amp;$C$2,obs_totals[#Data],T$3,FALSE)+VLOOKUP($A30&amp;" "&amp;$C$35,obs_totals[#Data],T$3,FALSE)),"")</f>
        <v>0.30878608829322191</v>
      </c>
      <c r="U30" s="7">
        <f>IFERROR(VLOOKUP($A30&amp;" "&amp;$C$2,obs_totals[#Data],U$3,FALSE)/(VLOOKUP($A30&amp;" "&amp;$C$2,obs_totals[#Data],U$3,FALSE)+VLOOKUP($A30&amp;" "&amp;$C$35,obs_totals[#Data],U$3,FALSE)),"")</f>
        <v>0.30670489396536482</v>
      </c>
      <c r="V30" s="7">
        <f>IFERROR(VLOOKUP($A30&amp;" "&amp;$C$2,obs_totals[#Data],V$3,FALSE)/(VLOOKUP($A30&amp;" "&amp;$C$2,obs_totals[#Data],V$3,FALSE)+VLOOKUP($A30&amp;" "&amp;$C$35,obs_totals[#Data],V$3,FALSE)),"")</f>
        <v>0.30462484239426429</v>
      </c>
      <c r="W30" s="7">
        <f>IFERROR(VLOOKUP($A30&amp;" "&amp;$C$2,obs_totals[#Data],W$3,FALSE)/(VLOOKUP($A30&amp;" "&amp;$C$2,obs_totals[#Data],W$3,FALSE)+VLOOKUP($A30&amp;" "&amp;$C$35,obs_totals[#Data],W$3,FALSE)),"")</f>
        <v>0.30254906220580779</v>
      </c>
      <c r="X30" s="7">
        <f>IFERROR(VLOOKUP($A30&amp;" "&amp;$C$2,obs_totals[#Data],X$3,FALSE)/(VLOOKUP($A30&amp;" "&amp;$C$2,obs_totals[#Data],X$3,FALSE)+VLOOKUP($A30&amp;" "&amp;$C$35,obs_totals[#Data],X$3,FALSE)),"")</f>
        <v>0.30046809389412815</v>
      </c>
      <c r="Y30" s="7">
        <f>IFERROR(VLOOKUP($A30&amp;" "&amp;$C$2,obs_totals[#Data],Y$3,FALSE)/(VLOOKUP($A30&amp;" "&amp;$C$2,obs_totals[#Data],Y$3,FALSE)+VLOOKUP($A30&amp;" "&amp;$C$35,obs_totals[#Data],Y$3,FALSE)),"")</f>
        <v>0.29839370540383886</v>
      </c>
      <c r="Z30" s="7">
        <f>IFERROR(VLOOKUP($A30&amp;" "&amp;$C$2,obs_totals[#Data],Z$3,FALSE)/(VLOOKUP($A30&amp;" "&amp;$C$2,obs_totals[#Data],Z$3,FALSE)+VLOOKUP($A30&amp;" "&amp;$C$35,obs_totals[#Data],Z$3,FALSE)),"")</f>
        <v>0.29631625068968875</v>
      </c>
      <c r="AA30" s="7">
        <f>IFERROR(VLOOKUP($A30&amp;" "&amp;$C$2,obs_totals[#Data],AA$3,FALSE)/(VLOOKUP($A30&amp;" "&amp;$C$2,obs_totals[#Data],AA$3,FALSE)+VLOOKUP($A30&amp;" "&amp;$C$35,obs_totals[#Data],AA$3,FALSE)),"")</f>
        <v>0.29423522319870554</v>
      </c>
      <c r="AB30" s="7">
        <f>IFERROR(VLOOKUP($A30&amp;" "&amp;$C$2,obs_totals[#Data],AB$3,FALSE)/(VLOOKUP($A30&amp;" "&amp;$C$2,obs_totals[#Data],AB$3,FALSE)+VLOOKUP($A30&amp;" "&amp;$C$35,obs_totals[#Data],AB$3,FALSE)),"")</f>
        <v>0.29215796369081043</v>
      </c>
      <c r="AC30" s="7" t="str">
        <f>IFERROR(VLOOKUP($A30&amp;" "&amp;$C$2,obs_totals[#Data],AC$3,FALSE)/(VLOOKUP($A30&amp;" "&amp;$C$2,obs_totals[#Data],AC$3,FALSE)+VLOOKUP($A30&amp;" "&amp;$C$35,obs_totals[#Data],AC$3,FALSE)),"")</f>
        <v/>
      </c>
    </row>
    <row r="31" spans="1:29" x14ac:dyDescent="0.25">
      <c r="A31" t="s">
        <v>66</v>
      </c>
      <c r="B31" t="str">
        <f>VLOOKUP(sfh[[#This Row],[Country code]],'_ctry-key'!$B$3:$E$33,3,FALSE)</f>
        <v>Sweden</v>
      </c>
      <c r="C31" s="7">
        <f>IFERROR(VLOOKUP($A31&amp;" "&amp;$C$2,obs_totals[#Data],C$3,FALSE)/(VLOOKUP($A31&amp;" "&amp;$C$2,obs_totals[#Data],C$3,FALSE)+VLOOKUP($A31&amp;" "&amp;$C$35,obs_totals[#Data],C$3,FALSE)),"")</f>
        <v>0.52395695120153329</v>
      </c>
      <c r="D31" s="7">
        <f>IFERROR(VLOOKUP($A31&amp;" "&amp;$C$2,obs_totals[#Data],D$3,FALSE)/(VLOOKUP($A31&amp;" "&amp;$C$2,obs_totals[#Data],D$3,FALSE)+VLOOKUP($A31&amp;" "&amp;$C$35,obs_totals[#Data],D$3,FALSE)),"")</f>
        <v>0.53812431898233792</v>
      </c>
      <c r="E31" s="7">
        <f>IFERROR(VLOOKUP($A31&amp;" "&amp;$C$2,obs_totals[#Data],E$3,FALSE)/(VLOOKUP($A31&amp;" "&amp;$C$2,obs_totals[#Data],E$3,FALSE)+VLOOKUP($A31&amp;" "&amp;$C$35,obs_totals[#Data],E$3,FALSE)),"")</f>
        <v>0.53859434033077291</v>
      </c>
      <c r="F31" s="7">
        <f>IFERROR(VLOOKUP($A31&amp;" "&amp;$C$2,obs_totals[#Data],F$3,FALSE)/(VLOOKUP($A31&amp;" "&amp;$C$2,obs_totals[#Data],F$3,FALSE)+VLOOKUP($A31&amp;" "&amp;$C$35,obs_totals[#Data],F$3,FALSE)),"")</f>
        <v>0.54690905488408958</v>
      </c>
      <c r="G31" s="7">
        <f>IFERROR(VLOOKUP($A31&amp;" "&amp;$C$2,obs_totals[#Data],G$3,FALSE)/(VLOOKUP($A31&amp;" "&amp;$C$2,obs_totals[#Data],G$3,FALSE)+VLOOKUP($A31&amp;" "&amp;$C$35,obs_totals[#Data],G$3,FALSE)),"")</f>
        <v>0.56593035343035347</v>
      </c>
      <c r="H31" s="7">
        <f>IFERROR(VLOOKUP($A31&amp;" "&amp;$C$2,obs_totals[#Data],H$3,FALSE)/(VLOOKUP($A31&amp;" "&amp;$C$2,obs_totals[#Data],H$3,FALSE)+VLOOKUP($A31&amp;" "&amp;$C$35,obs_totals[#Data],H$3,FALSE)),"")</f>
        <v>0.57413158650207474</v>
      </c>
      <c r="I31" s="7">
        <f>IFERROR(VLOOKUP($A31&amp;" "&amp;$C$2,obs_totals[#Data],I$3,FALSE)/(VLOOKUP($A31&amp;" "&amp;$C$2,obs_totals[#Data],I$3,FALSE)+VLOOKUP($A31&amp;" "&amp;$C$35,obs_totals[#Data],I$3,FALSE)),"")</f>
        <v>0.57993281424962895</v>
      </c>
      <c r="J31" s="7">
        <f>IFERROR(VLOOKUP($A31&amp;" "&amp;$C$2,obs_totals[#Data],J$3,FALSE)/(VLOOKUP($A31&amp;" "&amp;$C$2,obs_totals[#Data],J$3,FALSE)+VLOOKUP($A31&amp;" "&amp;$C$35,obs_totals[#Data],J$3,FALSE)),"")</f>
        <v>0.57505924016352894</v>
      </c>
      <c r="K31" s="7">
        <f>IFERROR(VLOOKUP($A31&amp;" "&amp;$C$2,obs_totals[#Data],K$3,FALSE)/(VLOOKUP($A31&amp;" "&amp;$C$2,obs_totals[#Data],K$3,FALSE)+VLOOKUP($A31&amp;" "&amp;$C$35,obs_totals[#Data],K$3,FALSE)),"")</f>
        <v>0.57281452927327769</v>
      </c>
      <c r="L31" s="7">
        <f>IFERROR(VLOOKUP($A31&amp;" "&amp;$C$2,obs_totals[#Data],L$3,FALSE)/(VLOOKUP($A31&amp;" "&amp;$C$2,obs_totals[#Data],L$3,FALSE)+VLOOKUP($A31&amp;" "&amp;$C$35,obs_totals[#Data],L$3,FALSE)),"")</f>
        <v>0.58921766706733836</v>
      </c>
      <c r="M31" s="7">
        <f>IFERROR(VLOOKUP($A31&amp;" "&amp;$C$2,obs_totals[#Data],M$3,FALSE)/(VLOOKUP($A31&amp;" "&amp;$C$2,obs_totals[#Data],M$3,FALSE)+VLOOKUP($A31&amp;" "&amp;$C$35,obs_totals[#Data],M$3,FALSE)),"")</f>
        <v>0.59280965279487807</v>
      </c>
      <c r="N31" s="7">
        <f>IFERROR(VLOOKUP($A31&amp;" "&amp;$C$2,obs_totals[#Data],N$3,FALSE)/(VLOOKUP($A31&amp;" "&amp;$C$2,obs_totals[#Data],N$3,FALSE)+VLOOKUP($A31&amp;" "&amp;$C$35,obs_totals[#Data],N$3,FALSE)),"")</f>
        <v>0.58412976338124079</v>
      </c>
      <c r="O31" s="7">
        <f>IFERROR(VLOOKUP($A31&amp;" "&amp;$C$2,obs_totals[#Data],O$3,FALSE)/(VLOOKUP($A31&amp;" "&amp;$C$2,obs_totals[#Data],O$3,FALSE)+VLOOKUP($A31&amp;" "&amp;$C$35,obs_totals[#Data],O$3,FALSE)),"")</f>
        <v>0.58846387370977538</v>
      </c>
      <c r="P31" s="7">
        <f>IFERROR(VLOOKUP($A31&amp;" "&amp;$C$2,obs_totals[#Data],P$3,FALSE)/(VLOOKUP($A31&amp;" "&amp;$C$2,obs_totals[#Data],P$3,FALSE)+VLOOKUP($A31&amp;" "&amp;$C$35,obs_totals[#Data],P$3,FALSE)),"")</f>
        <v>0.5833153075203692</v>
      </c>
      <c r="Q31" s="7">
        <f>IFERROR(VLOOKUP($A31&amp;" "&amp;$C$2,obs_totals[#Data],Q$3,FALSE)/(VLOOKUP($A31&amp;" "&amp;$C$2,obs_totals[#Data],Q$3,FALSE)+VLOOKUP($A31&amp;" "&amp;$C$35,obs_totals[#Data],Q$3,FALSE)),"")</f>
        <v>0.58691069375239557</v>
      </c>
      <c r="R31" s="7" t="str">
        <f>IFERROR(VLOOKUP($A31&amp;" "&amp;$C$2,obs_totals[#Data],R$3,FALSE)/(VLOOKUP($A31&amp;" "&amp;$C$2,obs_totals[#Data],R$3,FALSE)+VLOOKUP($A31&amp;" "&amp;$C$35,obs_totals[#Data],R$3,FALSE)),"")</f>
        <v/>
      </c>
      <c r="S31" s="7">
        <f>IFERROR(VLOOKUP($A31&amp;" "&amp;$C$2,obs_totals[#Data],S$3,FALSE)/(VLOOKUP($A31&amp;" "&amp;$C$2,obs_totals[#Data],S$3,FALSE)+VLOOKUP($A31&amp;" "&amp;$C$35,obs_totals[#Data],S$3,FALSE)),"")</f>
        <v>0.53812431898233792</v>
      </c>
      <c r="T31" s="7">
        <f>IFERROR(VLOOKUP($A31&amp;" "&amp;$C$2,obs_totals[#Data],T$3,FALSE)/(VLOOKUP($A31&amp;" "&amp;$C$2,obs_totals[#Data],T$3,FALSE)+VLOOKUP($A31&amp;" "&amp;$C$35,obs_totals[#Data],T$3,FALSE)),"")</f>
        <v>0.53859434033077291</v>
      </c>
      <c r="U31" s="7">
        <f>IFERROR(VLOOKUP($A31&amp;" "&amp;$C$2,obs_totals[#Data],U$3,FALSE)/(VLOOKUP($A31&amp;" "&amp;$C$2,obs_totals[#Data],U$3,FALSE)+VLOOKUP($A31&amp;" "&amp;$C$35,obs_totals[#Data],U$3,FALSE)),"")</f>
        <v>0.54690905488408958</v>
      </c>
      <c r="V31" s="7">
        <f>IFERROR(VLOOKUP($A31&amp;" "&amp;$C$2,obs_totals[#Data],V$3,FALSE)/(VLOOKUP($A31&amp;" "&amp;$C$2,obs_totals[#Data],V$3,FALSE)+VLOOKUP($A31&amp;" "&amp;$C$35,obs_totals[#Data],V$3,FALSE)),"")</f>
        <v>0.56593035343035347</v>
      </c>
      <c r="W31" s="7">
        <f>IFERROR(VLOOKUP($A31&amp;" "&amp;$C$2,obs_totals[#Data],W$3,FALSE)/(VLOOKUP($A31&amp;" "&amp;$C$2,obs_totals[#Data],W$3,FALSE)+VLOOKUP($A31&amp;" "&amp;$C$35,obs_totals[#Data],W$3,FALSE)),"")</f>
        <v>0.57413158650207474</v>
      </c>
      <c r="X31" s="7">
        <f>IFERROR(VLOOKUP($A31&amp;" "&amp;$C$2,obs_totals[#Data],X$3,FALSE)/(VLOOKUP($A31&amp;" "&amp;$C$2,obs_totals[#Data],X$3,FALSE)+VLOOKUP($A31&amp;" "&amp;$C$35,obs_totals[#Data],X$3,FALSE)),"")</f>
        <v>0.57993281424962895</v>
      </c>
      <c r="Y31" s="7">
        <f>IFERROR(VLOOKUP($A31&amp;" "&amp;$C$2,obs_totals[#Data],Y$3,FALSE)/(VLOOKUP($A31&amp;" "&amp;$C$2,obs_totals[#Data],Y$3,FALSE)+VLOOKUP($A31&amp;" "&amp;$C$35,obs_totals[#Data],Y$3,FALSE)),"")</f>
        <v>0.57505924016352894</v>
      </c>
      <c r="Z31" s="7">
        <f>IFERROR(VLOOKUP($A31&amp;" "&amp;$C$2,obs_totals[#Data],Z$3,FALSE)/(VLOOKUP($A31&amp;" "&amp;$C$2,obs_totals[#Data],Z$3,FALSE)+VLOOKUP($A31&amp;" "&amp;$C$35,obs_totals[#Data],Z$3,FALSE)),"")</f>
        <v>0.57281452927327769</v>
      </c>
      <c r="AA31" s="7">
        <f>IFERROR(VLOOKUP($A31&amp;" "&amp;$C$2,obs_totals[#Data],AA$3,FALSE)/(VLOOKUP($A31&amp;" "&amp;$C$2,obs_totals[#Data],AA$3,FALSE)+VLOOKUP($A31&amp;" "&amp;$C$35,obs_totals[#Data],AA$3,FALSE)),"")</f>
        <v>0.58921766706733836</v>
      </c>
      <c r="AB31" s="7">
        <f>IFERROR(VLOOKUP($A31&amp;" "&amp;$C$2,obs_totals[#Data],AB$3,FALSE)/(VLOOKUP($A31&amp;" "&amp;$C$2,obs_totals[#Data],AB$3,FALSE)+VLOOKUP($A31&amp;" "&amp;$C$35,obs_totals[#Data],AB$3,FALSE)),"")</f>
        <v>0.59280965279487807</v>
      </c>
      <c r="AC31" s="7">
        <f>IFERROR(VLOOKUP($A31&amp;" "&amp;$C$2,obs_totals[#Data],AC$3,FALSE)/(VLOOKUP($A31&amp;" "&amp;$C$2,obs_totals[#Data],AC$3,FALSE)+VLOOKUP($A31&amp;" "&amp;$C$35,obs_totals[#Data],AC$3,FALSE)),"")</f>
        <v>0.58412976338124079</v>
      </c>
    </row>
    <row r="32" spans="1:29" x14ac:dyDescent="0.25">
      <c r="A32" t="s">
        <v>67</v>
      </c>
      <c r="B32" t="str">
        <f>VLOOKUP(sfh[[#This Row],[Country code]],'_ctry-key'!$B$3:$E$33,3,FALSE)</f>
        <v>United Kingdom</v>
      </c>
      <c r="C32" s="7" t="str">
        <f>IFERROR(VLOOKUP($A32&amp;" "&amp;$C$2,obs_totals[#Data],C$3,FALSE)/(VLOOKUP($A32&amp;" "&amp;$C$2,obs_totals[#Data],C$3,FALSE)+VLOOKUP($A32&amp;" "&amp;$C$35,obs_totals[#Data],C$3,FALSE)),"")</f>
        <v/>
      </c>
      <c r="D32" s="7">
        <f>IFERROR(VLOOKUP($A32&amp;" "&amp;$C$2,obs_totals[#Data],D$3,FALSE)/(VLOOKUP($A32&amp;" "&amp;$C$2,obs_totals[#Data],D$3,FALSE)+VLOOKUP($A32&amp;" "&amp;$C$35,obs_totals[#Data],D$3,FALSE)),"")</f>
        <v>0.87250872097196364</v>
      </c>
      <c r="E32" s="7">
        <f>IFERROR(VLOOKUP($A32&amp;" "&amp;$C$2,obs_totals[#Data],E$3,FALSE)/(VLOOKUP($A32&amp;" "&amp;$C$2,obs_totals[#Data],E$3,FALSE)+VLOOKUP($A32&amp;" "&amp;$C$35,obs_totals[#Data],E$3,FALSE)),"")</f>
        <v>0.87250660672804736</v>
      </c>
      <c r="F32" s="7">
        <f>IFERROR(VLOOKUP($A32&amp;" "&amp;$C$2,obs_totals[#Data],F$3,FALSE)/(VLOOKUP($A32&amp;" "&amp;$C$2,obs_totals[#Data],F$3,FALSE)+VLOOKUP($A32&amp;" "&amp;$C$35,obs_totals[#Data],F$3,FALSE)),"")</f>
        <v>0.87250848446405505</v>
      </c>
      <c r="G32" s="7">
        <f>IFERROR(VLOOKUP($A32&amp;" "&amp;$C$2,obs_totals[#Data],G$3,FALSE)/(VLOOKUP($A32&amp;" "&amp;$C$2,obs_totals[#Data],G$3,FALSE)+VLOOKUP($A32&amp;" "&amp;$C$35,obs_totals[#Data],G$3,FALSE)),"")</f>
        <v>0.87250568808992801</v>
      </c>
      <c r="H32" s="7">
        <f>IFERROR(VLOOKUP($A32&amp;" "&amp;$C$2,obs_totals[#Data],H$3,FALSE)/(VLOOKUP($A32&amp;" "&amp;$C$2,obs_totals[#Data],H$3,FALSE)+VLOOKUP($A32&amp;" "&amp;$C$35,obs_totals[#Data],H$3,FALSE)),"")</f>
        <v>0.87250817084287535</v>
      </c>
      <c r="I32" s="7">
        <f>IFERROR(VLOOKUP($A32&amp;" "&amp;$C$2,obs_totals[#Data],I$3,FALSE)/(VLOOKUP($A32&amp;" "&amp;$C$2,obs_totals[#Data],I$3,FALSE)+VLOOKUP($A32&amp;" "&amp;$C$35,obs_totals[#Data],I$3,FALSE)),"")</f>
        <v>0.87250730043328839</v>
      </c>
      <c r="J32" s="7">
        <f>IFERROR(VLOOKUP($A32&amp;" "&amp;$C$2,obs_totals[#Data],J$3,FALSE)/(VLOOKUP($A32&amp;" "&amp;$C$2,obs_totals[#Data],J$3,FALSE)+VLOOKUP($A32&amp;" "&amp;$C$35,obs_totals[#Data],J$3,FALSE)),"")</f>
        <v>0.87250851479739477</v>
      </c>
      <c r="K32" s="7">
        <f>IFERROR(VLOOKUP($A32&amp;" "&amp;$C$2,obs_totals[#Data],K$3,FALSE)/(VLOOKUP($A32&amp;" "&amp;$C$2,obs_totals[#Data],K$3,FALSE)+VLOOKUP($A32&amp;" "&amp;$C$35,obs_totals[#Data],K$3,FALSE)),"")</f>
        <v>0.87250691619544185</v>
      </c>
      <c r="L32" s="7">
        <f>IFERROR(VLOOKUP($A32&amp;" "&amp;$C$2,obs_totals[#Data],L$3,FALSE)/(VLOOKUP($A32&amp;" "&amp;$C$2,obs_totals[#Data],L$3,FALSE)+VLOOKUP($A32&amp;" "&amp;$C$35,obs_totals[#Data],L$3,FALSE)),"")</f>
        <v>0.8725064397002309</v>
      </c>
      <c r="M32" s="7">
        <f>IFERROR(VLOOKUP($A32&amp;" "&amp;$C$2,obs_totals[#Data],M$3,FALSE)/(VLOOKUP($A32&amp;" "&amp;$C$2,obs_totals[#Data],M$3,FALSE)+VLOOKUP($A32&amp;" "&amp;$C$35,obs_totals[#Data],M$3,FALSE)),"")</f>
        <v>0.87250797980503403</v>
      </c>
      <c r="N32" s="7">
        <f>IFERROR(VLOOKUP($A32&amp;" "&amp;$C$2,obs_totals[#Data],N$3,FALSE)/(VLOOKUP($A32&amp;" "&amp;$C$2,obs_totals[#Data],N$3,FALSE)+VLOOKUP($A32&amp;" "&amp;$C$35,obs_totals[#Data],N$3,FALSE)),"")</f>
        <v>0.87250566591394363</v>
      </c>
      <c r="O32" s="7">
        <f>IFERROR(VLOOKUP($A32&amp;" "&amp;$C$2,obs_totals[#Data],O$3,FALSE)/(VLOOKUP($A32&amp;" "&amp;$C$2,obs_totals[#Data],O$3,FALSE)+VLOOKUP($A32&amp;" "&amp;$C$35,obs_totals[#Data],O$3,FALSE)),"")</f>
        <v>0.87250625699133277</v>
      </c>
      <c r="P32" s="7">
        <f>IFERROR(VLOOKUP($A32&amp;" "&amp;$C$2,obs_totals[#Data],P$3,FALSE)/(VLOOKUP($A32&amp;" "&amp;$C$2,obs_totals[#Data],P$3,FALSE)+VLOOKUP($A32&amp;" "&amp;$C$35,obs_totals[#Data],P$3,FALSE)),"")</f>
        <v>0.87250835861855702</v>
      </c>
      <c r="Q32" s="7">
        <f>IFERROR(VLOOKUP($A32&amp;" "&amp;$C$2,obs_totals[#Data],Q$3,FALSE)/(VLOOKUP($A32&amp;" "&amp;$C$2,obs_totals[#Data],Q$3,FALSE)+VLOOKUP($A32&amp;" "&amp;$C$35,obs_totals[#Data],Q$3,FALSE)),"")</f>
        <v>0.87250785793461594</v>
      </c>
      <c r="R32" s="7" t="str">
        <f>IFERROR(VLOOKUP($A32&amp;" "&amp;$C$2,obs_totals[#Data],R$3,FALSE)/(VLOOKUP($A32&amp;" "&amp;$C$2,obs_totals[#Data],R$3,FALSE)+VLOOKUP($A32&amp;" "&amp;$C$35,obs_totals[#Data],R$3,FALSE)),"")</f>
        <v/>
      </c>
      <c r="S32" s="7">
        <f>IFERROR(VLOOKUP($A32&amp;" "&amp;$C$2,obs_totals[#Data],S$3,FALSE)/(VLOOKUP($A32&amp;" "&amp;$C$2,obs_totals[#Data],S$3,FALSE)+VLOOKUP($A32&amp;" "&amp;$C$35,obs_totals[#Data],S$3,FALSE)),"")</f>
        <v>0.87250872097196364</v>
      </c>
      <c r="T32" s="7">
        <f>IFERROR(VLOOKUP($A32&amp;" "&amp;$C$2,obs_totals[#Data],T$3,FALSE)/(VLOOKUP($A32&amp;" "&amp;$C$2,obs_totals[#Data],T$3,FALSE)+VLOOKUP($A32&amp;" "&amp;$C$35,obs_totals[#Data],T$3,FALSE)),"")</f>
        <v>0.87250660672804736</v>
      </c>
      <c r="U32" s="7">
        <f>IFERROR(VLOOKUP($A32&amp;" "&amp;$C$2,obs_totals[#Data],U$3,FALSE)/(VLOOKUP($A32&amp;" "&amp;$C$2,obs_totals[#Data],U$3,FALSE)+VLOOKUP($A32&amp;" "&amp;$C$35,obs_totals[#Data],U$3,FALSE)),"")</f>
        <v>0.87250848446405505</v>
      </c>
      <c r="V32" s="7">
        <f>IFERROR(VLOOKUP($A32&amp;" "&amp;$C$2,obs_totals[#Data],V$3,FALSE)/(VLOOKUP($A32&amp;" "&amp;$C$2,obs_totals[#Data],V$3,FALSE)+VLOOKUP($A32&amp;" "&amp;$C$35,obs_totals[#Data],V$3,FALSE)),"")</f>
        <v>0.87250568808992801</v>
      </c>
      <c r="W32" s="7">
        <f>IFERROR(VLOOKUP($A32&amp;" "&amp;$C$2,obs_totals[#Data],W$3,FALSE)/(VLOOKUP($A32&amp;" "&amp;$C$2,obs_totals[#Data],W$3,FALSE)+VLOOKUP($A32&amp;" "&amp;$C$35,obs_totals[#Data],W$3,FALSE)),"")</f>
        <v>0.87250817084287535</v>
      </c>
      <c r="X32" s="7">
        <f>IFERROR(VLOOKUP($A32&amp;" "&amp;$C$2,obs_totals[#Data],X$3,FALSE)/(VLOOKUP($A32&amp;" "&amp;$C$2,obs_totals[#Data],X$3,FALSE)+VLOOKUP($A32&amp;" "&amp;$C$35,obs_totals[#Data],X$3,FALSE)),"")</f>
        <v>0.87250730043328839</v>
      </c>
      <c r="Y32" s="7">
        <f>IFERROR(VLOOKUP($A32&amp;" "&amp;$C$2,obs_totals[#Data],Y$3,FALSE)/(VLOOKUP($A32&amp;" "&amp;$C$2,obs_totals[#Data],Y$3,FALSE)+VLOOKUP($A32&amp;" "&amp;$C$35,obs_totals[#Data],Y$3,FALSE)),"")</f>
        <v>0.87250851479739477</v>
      </c>
      <c r="Z32" s="7">
        <f>IFERROR(VLOOKUP($A32&amp;" "&amp;$C$2,obs_totals[#Data],Z$3,FALSE)/(VLOOKUP($A32&amp;" "&amp;$C$2,obs_totals[#Data],Z$3,FALSE)+VLOOKUP($A32&amp;" "&amp;$C$35,obs_totals[#Data],Z$3,FALSE)),"")</f>
        <v>0.87250691619544185</v>
      </c>
      <c r="AA32" s="7">
        <f>IFERROR(VLOOKUP($A32&amp;" "&amp;$C$2,obs_totals[#Data],AA$3,FALSE)/(VLOOKUP($A32&amp;" "&amp;$C$2,obs_totals[#Data],AA$3,FALSE)+VLOOKUP($A32&amp;" "&amp;$C$35,obs_totals[#Data],AA$3,FALSE)),"")</f>
        <v>0.8725064397002309</v>
      </c>
      <c r="AB32" s="7">
        <f>IFERROR(VLOOKUP($A32&amp;" "&amp;$C$2,obs_totals[#Data],AB$3,FALSE)/(VLOOKUP($A32&amp;" "&amp;$C$2,obs_totals[#Data],AB$3,FALSE)+VLOOKUP($A32&amp;" "&amp;$C$35,obs_totals[#Data],AB$3,FALSE)),"")</f>
        <v>0.87250797980503403</v>
      </c>
      <c r="AC32" s="7">
        <f>IFERROR(VLOOKUP($A32&amp;" "&amp;$C$2,obs_totals[#Data],AC$3,FALSE)/(VLOOKUP($A32&amp;" "&amp;$C$2,obs_totals[#Data],AC$3,FALSE)+VLOOKUP($A32&amp;" "&amp;$C$35,obs_totals[#Data],AC$3,FALSE)),"")</f>
        <v>0.87250566591394363</v>
      </c>
    </row>
    <row r="33" spans="1:29" x14ac:dyDescent="0.25">
      <c r="B33" s="2" t="s">
        <v>31</v>
      </c>
      <c r="C33" s="7" t="str">
        <f>IFERROR(VLOOKUP($A33&amp;" "&amp;$C$2,obs_totals[#Data],C$3,FALSE)/(VLOOKUP($A33&amp;" "&amp;$C$2,obs_totals[#Data],C$3,FALSE)+VLOOKUP($A33&amp;" "&amp;$C$35,obs_totals[#Data],C$3,FALSE)),"")</f>
        <v/>
      </c>
      <c r="D33" s="7" t="str">
        <f>IFERROR(VLOOKUP($A33&amp;" "&amp;$C$2,obs_totals[#Data],D$3,FALSE)/(VLOOKUP($A33&amp;" "&amp;$C$2,obs_totals[#Data],D$3,FALSE)+VLOOKUP($A33&amp;" "&amp;$C$35,obs_totals[#Data],D$3,FALSE)),"")</f>
        <v/>
      </c>
      <c r="E33" s="7" t="str">
        <f>IFERROR(VLOOKUP($A33&amp;" "&amp;$C$2,obs_totals[#Data],E$3,FALSE)/(VLOOKUP($A33&amp;" "&amp;$C$2,obs_totals[#Data],E$3,FALSE)+VLOOKUP($A33&amp;" "&amp;$C$35,obs_totals[#Data],E$3,FALSE)),"")</f>
        <v/>
      </c>
      <c r="F33" s="7" t="str">
        <f>IFERROR(VLOOKUP($A33&amp;" "&amp;$C$2,obs_totals[#Data],F$3,FALSE)/(VLOOKUP($A33&amp;" "&amp;$C$2,obs_totals[#Data],F$3,FALSE)+VLOOKUP($A33&amp;" "&amp;$C$35,obs_totals[#Data],F$3,FALSE)),"")</f>
        <v/>
      </c>
      <c r="G33" s="7" t="str">
        <f>IFERROR(VLOOKUP($A33&amp;" "&amp;$C$2,obs_totals[#Data],G$3,FALSE)/(VLOOKUP($A33&amp;" "&amp;$C$2,obs_totals[#Data],G$3,FALSE)+VLOOKUP($A33&amp;" "&amp;$C$35,obs_totals[#Data],G$3,FALSE)),"")</f>
        <v/>
      </c>
      <c r="H33" s="7" t="str">
        <f>IFERROR(VLOOKUP($A33&amp;" "&amp;$C$2,obs_totals[#Data],H$3,FALSE)/(VLOOKUP($A33&amp;" "&amp;$C$2,obs_totals[#Data],H$3,FALSE)+VLOOKUP($A33&amp;" "&amp;$C$35,obs_totals[#Data],H$3,FALSE)),"")</f>
        <v/>
      </c>
      <c r="I33" s="7" t="str">
        <f>IFERROR(VLOOKUP($A33&amp;" "&amp;$C$2,obs_totals[#Data],I$3,FALSE)/(VLOOKUP($A33&amp;" "&amp;$C$2,obs_totals[#Data],I$3,FALSE)+VLOOKUP($A33&amp;" "&amp;$C$35,obs_totals[#Data],I$3,FALSE)),"")</f>
        <v/>
      </c>
      <c r="J33" s="7" t="str">
        <f>IFERROR(VLOOKUP($A33&amp;" "&amp;$C$2,obs_totals[#Data],J$3,FALSE)/(VLOOKUP($A33&amp;" "&amp;$C$2,obs_totals[#Data],J$3,FALSE)+VLOOKUP($A33&amp;" "&amp;$C$35,obs_totals[#Data],J$3,FALSE)),"")</f>
        <v/>
      </c>
      <c r="K33" s="7" t="str">
        <f>IFERROR(VLOOKUP($A33&amp;" "&amp;$C$2,obs_totals[#Data],K$3,FALSE)/(VLOOKUP($A33&amp;" "&amp;$C$2,obs_totals[#Data],K$3,FALSE)+VLOOKUP($A33&amp;" "&amp;$C$35,obs_totals[#Data],K$3,FALSE)),"")</f>
        <v/>
      </c>
      <c r="L33" s="7" t="str">
        <f>IFERROR(VLOOKUP($A33&amp;" "&amp;$C$2,obs_totals[#Data],L$3,FALSE)/(VLOOKUP($A33&amp;" "&amp;$C$2,obs_totals[#Data],L$3,FALSE)+VLOOKUP($A33&amp;" "&amp;$C$35,obs_totals[#Data],L$3,FALSE)),"")</f>
        <v/>
      </c>
      <c r="M33" s="7" t="str">
        <f>IFERROR(VLOOKUP($A33&amp;" "&amp;$C$2,obs_totals[#Data],M$3,FALSE)/(VLOOKUP($A33&amp;" "&amp;$C$2,obs_totals[#Data],M$3,FALSE)+VLOOKUP($A33&amp;" "&amp;$C$35,obs_totals[#Data],M$3,FALSE)),"")</f>
        <v/>
      </c>
      <c r="N33" s="7" t="str">
        <f>IFERROR(VLOOKUP($A33&amp;" "&amp;$C$2,obs_totals[#Data],N$3,FALSE)/(VLOOKUP($A33&amp;" "&amp;$C$2,obs_totals[#Data],N$3,FALSE)+VLOOKUP($A33&amp;" "&amp;$C$35,obs_totals[#Data],N$3,FALSE)),"")</f>
        <v/>
      </c>
      <c r="O33" s="7" t="str">
        <f>IFERROR(VLOOKUP($A33&amp;" "&amp;$C$2,obs_totals[#Data],O$3,FALSE)/(VLOOKUP($A33&amp;" "&amp;$C$2,obs_totals[#Data],O$3,FALSE)+VLOOKUP($A33&amp;" "&amp;$C$35,obs_totals[#Data],O$3,FALSE)),"")</f>
        <v/>
      </c>
      <c r="P33" s="7" t="str">
        <f>IFERROR(VLOOKUP($A33&amp;" "&amp;$C$2,obs_totals[#Data],P$3,FALSE)/(VLOOKUP($A33&amp;" "&amp;$C$2,obs_totals[#Data],P$3,FALSE)+VLOOKUP($A33&amp;" "&amp;$C$35,obs_totals[#Data],P$3,FALSE)),"")</f>
        <v/>
      </c>
      <c r="Q33" s="7" t="str">
        <f>IFERROR(VLOOKUP($A33&amp;" "&amp;$C$2,obs_totals[#Data],Q$3,FALSE)/(VLOOKUP($A33&amp;" "&amp;$C$2,obs_totals[#Data],Q$3,FALSE)+VLOOKUP($A33&amp;" "&amp;$C$35,obs_totals[#Data],Q$3,FALSE)),"")</f>
        <v/>
      </c>
      <c r="R33" s="7" t="str">
        <f>IFERROR(VLOOKUP($A33&amp;" "&amp;$C$2,obs_totals[#Data],R$3,FALSE)/(VLOOKUP($A33&amp;" "&amp;$C$2,obs_totals[#Data],R$3,FALSE)+VLOOKUP($A33&amp;" "&amp;$C$35,obs_totals[#Data],R$3,FALSE)),"")</f>
        <v/>
      </c>
      <c r="S33" s="7" t="str">
        <f>IFERROR(VLOOKUP($A33&amp;" "&amp;$C$2,obs_totals[#Data],S$3,FALSE)/(VLOOKUP($A33&amp;" "&amp;$C$2,obs_totals[#Data],S$3,FALSE)+VLOOKUP($A33&amp;" "&amp;$C$35,obs_totals[#Data],S$3,FALSE)),"")</f>
        <v/>
      </c>
      <c r="T33" s="7" t="str">
        <f>IFERROR(VLOOKUP($A33&amp;" "&amp;$C$2,obs_totals[#Data],T$3,FALSE)/(VLOOKUP($A33&amp;" "&amp;$C$2,obs_totals[#Data],T$3,FALSE)+VLOOKUP($A33&amp;" "&amp;$C$35,obs_totals[#Data],T$3,FALSE)),"")</f>
        <v/>
      </c>
      <c r="U33" s="7" t="str">
        <f>IFERROR(VLOOKUP($A33&amp;" "&amp;$C$2,obs_totals[#Data],U$3,FALSE)/(VLOOKUP($A33&amp;" "&amp;$C$2,obs_totals[#Data],U$3,FALSE)+VLOOKUP($A33&amp;" "&amp;$C$35,obs_totals[#Data],U$3,FALSE)),"")</f>
        <v/>
      </c>
      <c r="V33" s="7" t="str">
        <f>IFERROR(VLOOKUP($A33&amp;" "&amp;$C$2,obs_totals[#Data],V$3,FALSE)/(VLOOKUP($A33&amp;" "&amp;$C$2,obs_totals[#Data],V$3,FALSE)+VLOOKUP($A33&amp;" "&amp;$C$35,obs_totals[#Data],V$3,FALSE)),"")</f>
        <v/>
      </c>
      <c r="W33" s="7" t="str">
        <f>IFERROR(VLOOKUP($A33&amp;" "&amp;$C$2,obs_totals[#Data],W$3,FALSE)/(VLOOKUP($A33&amp;" "&amp;$C$2,obs_totals[#Data],W$3,FALSE)+VLOOKUP($A33&amp;" "&amp;$C$35,obs_totals[#Data],W$3,FALSE)),"")</f>
        <v/>
      </c>
      <c r="X33" s="7" t="str">
        <f>IFERROR(VLOOKUP($A33&amp;" "&amp;$C$2,obs_totals[#Data],X$3,FALSE)/(VLOOKUP($A33&amp;" "&amp;$C$2,obs_totals[#Data],X$3,FALSE)+VLOOKUP($A33&amp;" "&amp;$C$35,obs_totals[#Data],X$3,FALSE)),"")</f>
        <v/>
      </c>
      <c r="Y33" s="7" t="str">
        <f>IFERROR(VLOOKUP($A33&amp;" "&amp;$C$2,obs_totals[#Data],Y$3,FALSE)/(VLOOKUP($A33&amp;" "&amp;$C$2,obs_totals[#Data],Y$3,FALSE)+VLOOKUP($A33&amp;" "&amp;$C$35,obs_totals[#Data],Y$3,FALSE)),"")</f>
        <v/>
      </c>
      <c r="Z33" s="7" t="str">
        <f>IFERROR(VLOOKUP($A33&amp;" "&amp;$C$2,obs_totals[#Data],Z$3,FALSE)/(VLOOKUP($A33&amp;" "&amp;$C$2,obs_totals[#Data],Z$3,FALSE)+VLOOKUP($A33&amp;" "&amp;$C$35,obs_totals[#Data],Z$3,FALSE)),"")</f>
        <v/>
      </c>
      <c r="AA33" s="7" t="str">
        <f>IFERROR(VLOOKUP($A33&amp;" "&amp;$C$2,obs_totals[#Data],AA$3,FALSE)/(VLOOKUP($A33&amp;" "&amp;$C$2,obs_totals[#Data],AA$3,FALSE)+VLOOKUP($A33&amp;" "&amp;$C$35,obs_totals[#Data],AA$3,FALSE)),"")</f>
        <v/>
      </c>
      <c r="AB33" s="7" t="str">
        <f>IFERROR(VLOOKUP($A33&amp;" "&amp;$C$2,obs_totals[#Data],AB$3,FALSE)/(VLOOKUP($A33&amp;" "&amp;$C$2,obs_totals[#Data],AB$3,FALSE)+VLOOKUP($A33&amp;" "&amp;$C$35,obs_totals[#Data],AB$3,FALSE)),"")</f>
        <v/>
      </c>
      <c r="AC33" s="7" t="str">
        <f>IFERROR(VLOOKUP($A33&amp;" "&amp;$C$2,obs_totals[#Data],AC$3,FALSE)/(VLOOKUP($A33&amp;" "&amp;$C$2,obs_totals[#Data],AC$3,FALSE)+VLOOKUP($A33&amp;" "&amp;$C$35,obs_totals[#Data],AC$3,FALSE)),"")</f>
        <v/>
      </c>
    </row>
    <row r="35" spans="1:29" x14ac:dyDescent="0.25">
      <c r="A35" t="s">
        <v>151</v>
      </c>
      <c r="C35" t="s">
        <v>228</v>
      </c>
    </row>
    <row r="37" spans="1:29" x14ac:dyDescent="0.25">
      <c r="A37" s="4" t="s">
        <v>145</v>
      </c>
      <c r="B37" s="4" t="s">
        <v>144</v>
      </c>
      <c r="C37" s="5" t="s">
        <v>178</v>
      </c>
      <c r="D37" s="5" t="s">
        <v>179</v>
      </c>
      <c r="E37" s="5" t="s">
        <v>180</v>
      </c>
      <c r="F37" s="5" t="s">
        <v>181</v>
      </c>
      <c r="G37" s="5" t="s">
        <v>182</v>
      </c>
      <c r="H37" s="5" t="s">
        <v>183</v>
      </c>
      <c r="I37" s="5" t="s">
        <v>184</v>
      </c>
      <c r="J37" s="5" t="s">
        <v>185</v>
      </c>
      <c r="K37" s="5" t="s">
        <v>186</v>
      </c>
      <c r="L37" s="5" t="s">
        <v>187</v>
      </c>
      <c r="M37" s="5" t="s">
        <v>188</v>
      </c>
      <c r="N37" s="5" t="s">
        <v>189</v>
      </c>
      <c r="O37" s="5" t="s">
        <v>190</v>
      </c>
      <c r="P37" s="5" t="s">
        <v>191</v>
      </c>
      <c r="Q37" s="5" t="s">
        <v>192</v>
      </c>
      <c r="R37" s="40" t="s">
        <v>193</v>
      </c>
      <c r="S37" s="40" t="s">
        <v>904</v>
      </c>
      <c r="T37" s="5" t="s">
        <v>905</v>
      </c>
      <c r="U37" s="5" t="s">
        <v>906</v>
      </c>
      <c r="V37" s="5" t="s">
        <v>907</v>
      </c>
      <c r="W37" s="5" t="s">
        <v>908</v>
      </c>
      <c r="X37" s="55" t="s">
        <v>909</v>
      </c>
      <c r="Y37" s="5" t="s">
        <v>910</v>
      </c>
      <c r="Z37" s="5" t="s">
        <v>911</v>
      </c>
      <c r="AA37" s="5" t="s">
        <v>912</v>
      </c>
      <c r="AB37" s="5" t="s">
        <v>913</v>
      </c>
      <c r="AC37" s="56" t="s">
        <v>914</v>
      </c>
    </row>
    <row r="38" spans="1:29" x14ac:dyDescent="0.25">
      <c r="A38" t="s">
        <v>40</v>
      </c>
      <c r="B38" t="str">
        <f>VLOOKUP(A38,'_ctry-key'!$B$3:$E$33,3,FALSE)</f>
        <v>Austria</v>
      </c>
      <c r="C38" s="7">
        <f>IFERROR(VLOOKUP($A38&amp;" "&amp;$C$35,obs_totals[#Data],C$3,FALSE)/(VLOOKUP($A38&amp;" "&amp;$C$2,obs_totals[#Data],C$3,FALSE)+VLOOKUP($A38&amp;" "&amp;$C$35,obs_totals[#Data],C$3,FALSE)),"")</f>
        <v>0.38139891877461124</v>
      </c>
      <c r="D38" s="7">
        <f>IFERROR(VLOOKUP($A38&amp;" "&amp;$C$35,obs_totals[#Data],D$3,FALSE)/(VLOOKUP($A38&amp;" "&amp;$C$2,obs_totals[#Data],D$3,FALSE)+VLOOKUP($A38&amp;" "&amp;$C$35,obs_totals[#Data],D$3,FALSE)),"")</f>
        <v>0.37913934835424501</v>
      </c>
      <c r="E38" s="7">
        <f>IFERROR(VLOOKUP($A38&amp;" "&amp;$C$35,obs_totals[#Data],E$3,FALSE)/(VLOOKUP($A38&amp;" "&amp;$C$2,obs_totals[#Data],E$3,FALSE)+VLOOKUP($A38&amp;" "&amp;$C$35,obs_totals[#Data],E$3,FALSE)),"")</f>
        <v>0.37613505982625794</v>
      </c>
      <c r="F38" s="7">
        <f>IFERROR(VLOOKUP($A38&amp;" "&amp;$C$35,obs_totals[#Data],F$3,FALSE)/(VLOOKUP($A38&amp;" "&amp;$C$2,obs_totals[#Data],F$3,FALSE)+VLOOKUP($A38&amp;" "&amp;$C$35,obs_totals[#Data],F$3,FALSE)),"")</f>
        <v>0.36335353404413911</v>
      </c>
      <c r="G38" s="7">
        <f>IFERROR(VLOOKUP($A38&amp;" "&amp;$C$35,obs_totals[#Data],G$3,FALSE)/(VLOOKUP($A38&amp;" "&amp;$C$2,obs_totals[#Data],G$3,FALSE)+VLOOKUP($A38&amp;" "&amp;$C$35,obs_totals[#Data],G$3,FALSE)),"")</f>
        <v>0.36028764308776051</v>
      </c>
      <c r="H38" s="7">
        <f>IFERROR(VLOOKUP($A38&amp;" "&amp;$C$35,obs_totals[#Data],H$3,FALSE)/(VLOOKUP($A38&amp;" "&amp;$C$2,obs_totals[#Data],H$3,FALSE)+VLOOKUP($A38&amp;" "&amp;$C$35,obs_totals[#Data],H$3,FALSE)),"")</f>
        <v>0.35049054866645568</v>
      </c>
      <c r="I38" s="7">
        <f>IFERROR(VLOOKUP($A38&amp;" "&amp;$C$35,obs_totals[#Data],I$3,FALSE)/(VLOOKUP($A38&amp;" "&amp;$C$2,obs_totals[#Data],I$3,FALSE)+VLOOKUP($A38&amp;" "&amp;$C$35,obs_totals[#Data],I$3,FALSE)),"")</f>
        <v>0.3433112955408637</v>
      </c>
      <c r="J38" s="7">
        <f>IFERROR(VLOOKUP($A38&amp;" "&amp;$C$35,obs_totals[#Data],J$3,FALSE)/(VLOOKUP($A38&amp;" "&amp;$C$2,obs_totals[#Data],J$3,FALSE)+VLOOKUP($A38&amp;" "&amp;$C$35,obs_totals[#Data],J$3,FALSE)),"")</f>
        <v>0.34136579671475031</v>
      </c>
      <c r="K38" s="7">
        <f>IFERROR(VLOOKUP($A38&amp;" "&amp;$C$35,obs_totals[#Data],K$3,FALSE)/(VLOOKUP($A38&amp;" "&amp;$C$2,obs_totals[#Data],K$3,FALSE)+VLOOKUP($A38&amp;" "&amp;$C$35,obs_totals[#Data],K$3,FALSE)),"")</f>
        <v>0.34673835518735946</v>
      </c>
      <c r="L38" s="7">
        <f>IFERROR(VLOOKUP($A38&amp;" "&amp;$C$35,obs_totals[#Data],L$3,FALSE)/(VLOOKUP($A38&amp;" "&amp;$C$2,obs_totals[#Data],L$3,FALSE)+VLOOKUP($A38&amp;" "&amp;$C$35,obs_totals[#Data],L$3,FALSE)),"")</f>
        <v>0.35985065271305156</v>
      </c>
      <c r="M38" s="7">
        <f>IFERROR(VLOOKUP($A38&amp;" "&amp;$C$35,obs_totals[#Data],M$3,FALSE)/(VLOOKUP($A38&amp;" "&amp;$C$2,obs_totals[#Data],M$3,FALSE)+VLOOKUP($A38&amp;" "&amp;$C$35,obs_totals[#Data],M$3,FALSE)),"")</f>
        <v>0.36387660446553766</v>
      </c>
      <c r="N38" s="7">
        <f>IFERROR(VLOOKUP($A38&amp;" "&amp;$C$35,obs_totals[#Data],N$3,FALSE)/(VLOOKUP($A38&amp;" "&amp;$C$2,obs_totals[#Data],N$3,FALSE)+VLOOKUP($A38&amp;" "&amp;$C$35,obs_totals[#Data],N$3,FALSE)),"")</f>
        <v>0.35719618194422226</v>
      </c>
      <c r="O38" s="7">
        <f>IFERROR(VLOOKUP($A38&amp;" "&amp;$C$35,obs_totals[#Data],O$3,FALSE)/(VLOOKUP($A38&amp;" "&amp;$C$2,obs_totals[#Data],O$3,FALSE)+VLOOKUP($A38&amp;" "&amp;$C$35,obs_totals[#Data],O$3,FALSE)),"")</f>
        <v>0.35657707134181765</v>
      </c>
      <c r="P38" s="7">
        <f>IFERROR(VLOOKUP($A38&amp;" "&amp;$C$35,obs_totals[#Data],P$3,FALSE)/(VLOOKUP($A38&amp;" "&amp;$C$2,obs_totals[#Data],P$3,FALSE)+VLOOKUP($A38&amp;" "&amp;$C$35,obs_totals[#Data],P$3,FALSE)),"")</f>
        <v>0.36663888310064596</v>
      </c>
      <c r="Q38" s="7">
        <f>IFERROR(VLOOKUP($A38&amp;" "&amp;$C$35,obs_totals[#Data],Q$3,FALSE)/(VLOOKUP($A38&amp;" "&amp;$C$2,obs_totals[#Data],Q$3,FALSE)+VLOOKUP($A38&amp;" "&amp;$C$35,obs_totals[#Data],Q$3,FALSE)),"")</f>
        <v>0.3669724770642202</v>
      </c>
      <c r="R38" s="7" t="str">
        <f>IFERROR(VLOOKUP($A38&amp;" "&amp;$C$35,obs_totals[#Data],R$3,FALSE)/(VLOOKUP($A38&amp;" "&amp;$C$2,obs_totals[#Data],R$3,FALSE)+VLOOKUP($A38&amp;" "&amp;$C$35,obs_totals[#Data],R$3,FALSE)),"")</f>
        <v/>
      </c>
      <c r="S38" s="7">
        <f>IFERROR((VLOOKUP($A38&amp;$P$2,_alle!$A$4:$T$536,S$3,FALSE)+VLOOKUP($A38&amp;$Q$2,_alle!$A$4:$T$536,S$3,FALSE)+VLOOKUP($A38&amp;$R$2,_alle!$A$4:$T$536,S$3,FALSE)+VLOOKUP($A38&amp;$S$2,_alle!$A$4:$T$536,S$3,FALSE)+VLOOKUP($A38&amp;$T$2,_alle!$A$4:$T$536,S$3,FALSE))/VLOOKUP($A38&amp;$O$2,_alle!$A$4:$T$536,S$3,FALSE),"")</f>
        <v>0</v>
      </c>
      <c r="T38" s="7">
        <f>IFERROR((VLOOKUP($A38&amp;$P$2,_alle!$A$4:$T$536,T$3,FALSE)+VLOOKUP($A38&amp;$Q$2,_alle!$A$4:$T$536,T$3,FALSE)+VLOOKUP($A38&amp;$R$2,_alle!$A$4:$T$536,T$3,FALSE)+VLOOKUP($A38&amp;$S$2,_alle!$A$4:$T$536,T$3,FALSE)+VLOOKUP($A38&amp;$T$2,_alle!$A$4:$T$536,T$3,FALSE))/VLOOKUP($A38&amp;$O$2,_alle!$A$4:$T$536,T$3,FALSE),"")</f>
        <v>0</v>
      </c>
      <c r="U38" s="7">
        <f>IFERROR((VLOOKUP($A38&amp;$P$2,_alle!$A$4:$T$536,U$3,FALSE)+VLOOKUP($A38&amp;$Q$2,_alle!$A$4:$T$536,U$3,FALSE)+VLOOKUP($A38&amp;$R$2,_alle!$A$4:$T$536,U$3,FALSE)+VLOOKUP($A38&amp;$S$2,_alle!$A$4:$T$536,U$3,FALSE)+VLOOKUP($A38&amp;$T$2,_alle!$A$4:$T$536,U$3,FALSE))/VLOOKUP($A38&amp;$O$2,_alle!$A$4:$T$536,U$3,FALSE),"")</f>
        <v>0</v>
      </c>
      <c r="V38" s="7">
        <f>IFERROR((VLOOKUP($A38&amp;$P$2,_alle!$A$4:$T$536,V$3,FALSE)+VLOOKUP($A38&amp;$Q$2,_alle!$A$4:$T$536,V$3,FALSE)+VLOOKUP($A38&amp;$R$2,_alle!$A$4:$T$536,V$3,FALSE)+VLOOKUP($A38&amp;$S$2,_alle!$A$4:$T$536,V$3,FALSE)+VLOOKUP($A38&amp;$T$2,_alle!$A$4:$T$536,V$3,FALSE))/VLOOKUP($A38&amp;$O$2,_alle!$A$4:$T$536,V$3,FALSE),"")</f>
        <v>0</v>
      </c>
      <c r="W38" s="7">
        <f>IFERROR((VLOOKUP($A38&amp;$P$2,_alle!$A$4:$T$536,W$3,FALSE)+VLOOKUP($A38&amp;$Q$2,_alle!$A$4:$T$536,W$3,FALSE)+VLOOKUP($A38&amp;$R$2,_alle!$A$4:$T$536,W$3,FALSE)+VLOOKUP($A38&amp;$S$2,_alle!$A$4:$T$536,W$3,FALSE)+VLOOKUP($A38&amp;$T$2,_alle!$A$4:$T$536,W$3,FALSE))/VLOOKUP($A38&amp;$O$2,_alle!$A$4:$T$536,W$3,FALSE),"")</f>
        <v>0</v>
      </c>
      <c r="X38" s="7">
        <f>IFERROR((VLOOKUP($A38&amp;$P$2,_alle!$A$4:$T$536,X$3,FALSE)+VLOOKUP($A38&amp;$Q$2,_alle!$A$4:$T$536,X$3,FALSE)+VLOOKUP($A38&amp;$R$2,_alle!$A$4:$T$536,X$3,FALSE)+VLOOKUP($A38&amp;$S$2,_alle!$A$4:$T$536,X$3,FALSE)+VLOOKUP($A38&amp;$T$2,_alle!$A$4:$T$536,X$3,FALSE))/VLOOKUP($A38&amp;$O$2,_alle!$A$4:$T$536,X$3,FALSE),"")</f>
        <v>0</v>
      </c>
      <c r="Y38" s="7">
        <f>IFERROR((VLOOKUP($A38&amp;$P$2,_alle!$A$4:$T$536,Y$3,FALSE)+VLOOKUP($A38&amp;$Q$2,_alle!$A$4:$T$536,Y$3,FALSE)+VLOOKUP($A38&amp;$R$2,_alle!$A$4:$T$536,Y$3,FALSE)+VLOOKUP($A38&amp;$S$2,_alle!$A$4:$T$536,Y$3,FALSE)+VLOOKUP($A38&amp;$T$2,_alle!$A$4:$T$536,Y$3,FALSE))/VLOOKUP($A38&amp;$O$2,_alle!$A$4:$T$536,Y$3,FALSE),"")</f>
        <v>0</v>
      </c>
      <c r="Z38" s="7">
        <f>IFERROR((VLOOKUP($A38&amp;$P$2,_alle!$A$4:$T$536,Z$3,FALSE)+VLOOKUP($A38&amp;$Q$2,_alle!$A$4:$T$536,Z$3,FALSE)+VLOOKUP($A38&amp;$R$2,_alle!$A$4:$T$536,Z$3,FALSE)+VLOOKUP($A38&amp;$S$2,_alle!$A$4:$T$536,Z$3,FALSE)+VLOOKUP($A38&amp;$T$2,_alle!$A$4:$T$536,Z$3,FALSE))/VLOOKUP($A38&amp;$O$2,_alle!$A$4:$T$536,Z$3,FALSE),"")</f>
        <v>0</v>
      </c>
      <c r="AA38" s="7">
        <f>IFERROR((VLOOKUP($A38&amp;$P$2,_alle!$A$4:$T$536,AA$3,FALSE)+VLOOKUP($A38&amp;$Q$2,_alle!$A$4:$T$536,AA$3,FALSE)+VLOOKUP($A38&amp;$R$2,_alle!$A$4:$T$536,AA$3,FALSE)+VLOOKUP($A38&amp;$S$2,_alle!$A$4:$T$536,AA$3,FALSE)+VLOOKUP($A38&amp;$T$2,_alle!$A$4:$T$536,AA$3,FALSE))/VLOOKUP($A38&amp;$O$2,_alle!$A$4:$T$536,AA$3,FALSE),"")</f>
        <v>0.32329784368039755</v>
      </c>
      <c r="AB38" s="7" t="str">
        <f>IFERROR((VLOOKUP($A38&amp;$P$2,_alle!$A$4:$T$536,AB$3,FALSE)+VLOOKUP($A38&amp;$Q$2,_alle!$A$4:$T$536,AB$3,FALSE)+VLOOKUP($A38&amp;$R$2,_alle!$A$4:$T$536,AB$3,FALSE)+VLOOKUP($A38&amp;$S$2,_alle!$A$4:$T$536,AB$3,FALSE)+VLOOKUP($A38&amp;$T$2,_alle!$A$4:$T$536,AB$3,FALSE))/VLOOKUP($A38&amp;$O$2,_alle!$A$4:$T$536,AB$3,FALSE),"")</f>
        <v/>
      </c>
      <c r="AC38" s="7" t="str">
        <f>IFERROR((VLOOKUP($A38&amp;$P$2,_alle!$A$4:$T$536,AC$3,FALSE)+VLOOKUP($A38&amp;$Q$2,_alle!$A$4:$T$536,AC$3,FALSE)+VLOOKUP($A38&amp;$R$2,_alle!$A$4:$T$536,AC$3,FALSE)+VLOOKUP($A38&amp;$S$2,_alle!$A$4:$T$536,AC$3,FALSE)+VLOOKUP($A38&amp;$T$2,_alle!$A$4:$T$536,AC$3,FALSE))/VLOOKUP($A38&amp;$O$2,_alle!$A$4:$T$536,AC$3,FALSE),"")</f>
        <v/>
      </c>
    </row>
    <row r="39" spans="1:29" x14ac:dyDescent="0.25">
      <c r="A39" t="s">
        <v>41</v>
      </c>
      <c r="B39" t="str">
        <f>VLOOKUP(A39,'_ctry-key'!$B$3:$E$33,3,FALSE)</f>
        <v>Belgium</v>
      </c>
      <c r="C39" s="7" t="str">
        <f>IFERROR(VLOOKUP($A39&amp;" "&amp;$C$35,obs_totals[#Data],C$3,FALSE)/(VLOOKUP($A39&amp;" "&amp;$C$2,obs_totals[#Data],C$3,FALSE)+VLOOKUP($A39&amp;" "&amp;$C$35,obs_totals[#Data],C$3,FALSE)),"")</f>
        <v/>
      </c>
      <c r="D39" s="7">
        <f>IFERROR(VLOOKUP($A39&amp;" "&amp;$C$35,obs_totals[#Data],D$3,FALSE)/(VLOOKUP($A39&amp;" "&amp;$C$2,obs_totals[#Data],D$3,FALSE)+VLOOKUP($A39&amp;" "&amp;$C$35,obs_totals[#Data],D$3,FALSE)),"")</f>
        <v>0.24600278067431353</v>
      </c>
      <c r="E39" s="7">
        <f>IFERROR(VLOOKUP($A39&amp;" "&amp;$C$35,obs_totals[#Data],E$3,FALSE)/(VLOOKUP($A39&amp;" "&amp;$C$2,obs_totals[#Data],E$3,FALSE)+VLOOKUP($A39&amp;" "&amp;$C$35,obs_totals[#Data],E$3,FALSE)),"")</f>
        <v>0.24845094664371772</v>
      </c>
      <c r="F39" s="7">
        <f>IFERROR(VLOOKUP($A39&amp;" "&amp;$C$35,obs_totals[#Data],F$3,FALSE)/(VLOOKUP($A39&amp;" "&amp;$C$2,obs_totals[#Data],F$3,FALSE)+VLOOKUP($A39&amp;" "&amp;$C$35,obs_totals[#Data],F$3,FALSE)),"")</f>
        <v>0.25092313810145994</v>
      </c>
      <c r="G39" s="7">
        <f>IFERROR(VLOOKUP($A39&amp;" "&amp;$C$35,obs_totals[#Data],G$3,FALSE)/(VLOOKUP($A39&amp;" "&amp;$C$2,obs_totals[#Data],G$3,FALSE)+VLOOKUP($A39&amp;" "&amp;$C$35,obs_totals[#Data],G$3,FALSE)),"")</f>
        <v>0.25322939239580106</v>
      </c>
      <c r="H39" s="7">
        <f>IFERROR(VLOOKUP($A39&amp;" "&amp;$C$35,obs_totals[#Data],H$3,FALSE)/(VLOOKUP($A39&amp;" "&amp;$C$2,obs_totals[#Data],H$3,FALSE)+VLOOKUP($A39&amp;" "&amp;$C$35,obs_totals[#Data],H$3,FALSE)),"")</f>
        <v>0.25529539809672647</v>
      </c>
      <c r="I39" s="7">
        <f>IFERROR(VLOOKUP($A39&amp;" "&amp;$C$35,obs_totals[#Data],I$3,FALSE)/(VLOOKUP($A39&amp;" "&amp;$C$2,obs_totals[#Data],I$3,FALSE)+VLOOKUP($A39&amp;" "&amp;$C$35,obs_totals[#Data],I$3,FALSE)),"")</f>
        <v>0.2576017249004865</v>
      </c>
      <c r="J39" s="7">
        <f>IFERROR(VLOOKUP($A39&amp;" "&amp;$C$35,obs_totals[#Data],J$3,FALSE)/(VLOOKUP($A39&amp;" "&amp;$C$2,obs_totals[#Data],J$3,FALSE)+VLOOKUP($A39&amp;" "&amp;$C$35,obs_totals[#Data],J$3,FALSE)),"")</f>
        <v>0.25968153040809056</v>
      </c>
      <c r="K39" s="7">
        <f>IFERROR(VLOOKUP($A39&amp;" "&amp;$C$35,obs_totals[#Data],K$3,FALSE)/(VLOOKUP($A39&amp;" "&amp;$C$2,obs_totals[#Data],K$3,FALSE)+VLOOKUP($A39&amp;" "&amp;$C$35,obs_totals[#Data],K$3,FALSE)),"")</f>
        <v>0.26213855585091955</v>
      </c>
      <c r="L39" s="7">
        <f>IFERROR(VLOOKUP($A39&amp;" "&amp;$C$35,obs_totals[#Data],L$3,FALSE)/(VLOOKUP($A39&amp;" "&amp;$C$2,obs_totals[#Data],L$3,FALSE)+VLOOKUP($A39&amp;" "&amp;$C$35,obs_totals[#Data],L$3,FALSE)),"")</f>
        <v>0.26417276247848537</v>
      </c>
      <c r="M39" s="7">
        <f>IFERROR(VLOOKUP($A39&amp;" "&amp;$C$35,obs_totals[#Data],M$3,FALSE)/(VLOOKUP($A39&amp;" "&amp;$C$2,obs_totals[#Data],M$3,FALSE)+VLOOKUP($A39&amp;" "&amp;$C$35,obs_totals[#Data],M$3,FALSE)),"")</f>
        <v>0.26647137150466044</v>
      </c>
      <c r="N39" s="7">
        <f>IFERROR(VLOOKUP($A39&amp;" "&amp;$C$35,obs_totals[#Data],N$3,FALSE)/(VLOOKUP($A39&amp;" "&amp;$C$2,obs_totals[#Data],N$3,FALSE)+VLOOKUP($A39&amp;" "&amp;$C$35,obs_totals[#Data],N$3,FALSE)),"")</f>
        <v>0.26873780262672087</v>
      </c>
      <c r="O39" s="7">
        <f>IFERROR(VLOOKUP($A39&amp;" "&amp;$C$35,obs_totals[#Data],O$3,FALSE)/(VLOOKUP($A39&amp;" "&amp;$C$2,obs_totals[#Data],O$3,FALSE)+VLOOKUP($A39&amp;" "&amp;$C$35,obs_totals[#Data],O$3,FALSE)),"")</f>
        <v>0.27052912545140523</v>
      </c>
      <c r="P39" s="7" t="str">
        <f>IFERROR(VLOOKUP($A39&amp;" "&amp;$C$35,obs_totals[#Data],P$3,FALSE)/(VLOOKUP($A39&amp;" "&amp;$C$2,obs_totals[#Data],P$3,FALSE)+VLOOKUP($A39&amp;" "&amp;$C$35,obs_totals[#Data],P$3,FALSE)),"")</f>
        <v/>
      </c>
      <c r="Q39" s="7" t="str">
        <f>IFERROR(VLOOKUP($A39&amp;" "&amp;$C$35,obs_totals[#Data],Q$3,FALSE)/(VLOOKUP($A39&amp;" "&amp;$C$2,obs_totals[#Data],Q$3,FALSE)+VLOOKUP($A39&amp;" "&amp;$C$35,obs_totals[#Data],Q$3,FALSE)),"")</f>
        <v/>
      </c>
      <c r="R39" s="7" t="str">
        <f>IFERROR(VLOOKUP($A39&amp;" "&amp;$C$35,obs_totals[#Data],R$3,FALSE)/(VLOOKUP($A39&amp;" "&amp;$C$2,obs_totals[#Data],R$3,FALSE)+VLOOKUP($A39&amp;" "&amp;$C$35,obs_totals[#Data],R$3,FALSE)),"")</f>
        <v/>
      </c>
      <c r="S39" s="7">
        <f>IFERROR((VLOOKUP($A39&amp;$P$2,_alle!$A$4:$T$536,S$3,FALSE)+VLOOKUP($A39&amp;$Q$2,_alle!$A$4:$T$536,S$3,FALSE)+VLOOKUP($A39&amp;$R$2,_alle!$A$4:$T$536,S$3,FALSE)+VLOOKUP($A39&amp;$S$2,_alle!$A$4:$T$536,S$3,FALSE)+VLOOKUP($A39&amp;$T$2,_alle!$A$4:$T$536,S$3,FALSE))/VLOOKUP($A39&amp;$O$2,_alle!$A$4:$T$536,S$3,FALSE),"")</f>
        <v>0</v>
      </c>
      <c r="T39" s="7">
        <f>IFERROR((VLOOKUP($A39&amp;$P$2,_alle!$A$4:$T$536,T$3,FALSE)+VLOOKUP($A39&amp;$Q$2,_alle!$A$4:$T$536,T$3,FALSE)+VLOOKUP($A39&amp;$R$2,_alle!$A$4:$T$536,T$3,FALSE)+VLOOKUP($A39&amp;$S$2,_alle!$A$4:$T$536,T$3,FALSE)+VLOOKUP($A39&amp;$T$2,_alle!$A$4:$T$536,T$3,FALSE))/VLOOKUP($A39&amp;$O$2,_alle!$A$4:$T$536,T$3,FALSE),"")</f>
        <v>0</v>
      </c>
      <c r="U39" s="7">
        <f>IFERROR((VLOOKUP($A39&amp;$P$2,_alle!$A$4:$T$536,U$3,FALSE)+VLOOKUP($A39&amp;$Q$2,_alle!$A$4:$T$536,U$3,FALSE)+VLOOKUP($A39&amp;$R$2,_alle!$A$4:$T$536,U$3,FALSE)+VLOOKUP($A39&amp;$S$2,_alle!$A$4:$T$536,U$3,FALSE)+VLOOKUP($A39&amp;$T$2,_alle!$A$4:$T$536,U$3,FALSE))/VLOOKUP($A39&amp;$O$2,_alle!$A$4:$T$536,U$3,FALSE),"")</f>
        <v>0</v>
      </c>
      <c r="V39" s="7">
        <f>IFERROR((VLOOKUP($A39&amp;$P$2,_alle!$A$4:$T$536,V$3,FALSE)+VLOOKUP($A39&amp;$Q$2,_alle!$A$4:$T$536,V$3,FALSE)+VLOOKUP($A39&amp;$R$2,_alle!$A$4:$T$536,V$3,FALSE)+VLOOKUP($A39&amp;$S$2,_alle!$A$4:$T$536,V$3,FALSE)+VLOOKUP($A39&amp;$T$2,_alle!$A$4:$T$536,V$3,FALSE))/VLOOKUP($A39&amp;$O$2,_alle!$A$4:$T$536,V$3,FALSE),"")</f>
        <v>0</v>
      </c>
      <c r="W39" s="7">
        <f>IFERROR((VLOOKUP($A39&amp;$P$2,_alle!$A$4:$T$536,W$3,FALSE)+VLOOKUP($A39&amp;$Q$2,_alle!$A$4:$T$536,W$3,FALSE)+VLOOKUP($A39&amp;$R$2,_alle!$A$4:$T$536,W$3,FALSE)+VLOOKUP($A39&amp;$S$2,_alle!$A$4:$T$536,W$3,FALSE)+VLOOKUP($A39&amp;$T$2,_alle!$A$4:$T$536,W$3,FALSE))/VLOOKUP($A39&amp;$O$2,_alle!$A$4:$T$536,W$3,FALSE),"")</f>
        <v>0</v>
      </c>
      <c r="X39" s="7">
        <f>IFERROR((VLOOKUP($A39&amp;$P$2,_alle!$A$4:$T$536,X$3,FALSE)+VLOOKUP($A39&amp;$Q$2,_alle!$A$4:$T$536,X$3,FALSE)+VLOOKUP($A39&amp;$R$2,_alle!$A$4:$T$536,X$3,FALSE)+VLOOKUP($A39&amp;$S$2,_alle!$A$4:$T$536,X$3,FALSE)+VLOOKUP($A39&amp;$T$2,_alle!$A$4:$T$536,X$3,FALSE))/VLOOKUP($A39&amp;$O$2,_alle!$A$4:$T$536,X$3,FALSE),"")</f>
        <v>0.28103081722354051</v>
      </c>
      <c r="Y39" s="7">
        <f>IFERROR((VLOOKUP($A39&amp;$P$2,_alle!$A$4:$T$536,Y$3,FALSE)+VLOOKUP($A39&amp;$Q$2,_alle!$A$4:$T$536,Y$3,FALSE)+VLOOKUP($A39&amp;$R$2,_alle!$A$4:$T$536,Y$3,FALSE)+VLOOKUP($A39&amp;$S$2,_alle!$A$4:$T$536,Y$3,FALSE)+VLOOKUP($A39&amp;$T$2,_alle!$A$4:$T$536,Y$3,FALSE))/VLOOKUP($A39&amp;$O$2,_alle!$A$4:$T$536,Y$3,FALSE),"")</f>
        <v>0.28187914067934611</v>
      </c>
      <c r="Z39" s="7">
        <f>IFERROR((VLOOKUP($A39&amp;$P$2,_alle!$A$4:$T$536,Z$3,FALSE)+VLOOKUP($A39&amp;$Q$2,_alle!$A$4:$T$536,Z$3,FALSE)+VLOOKUP($A39&amp;$R$2,_alle!$A$4:$T$536,Z$3,FALSE)+VLOOKUP($A39&amp;$S$2,_alle!$A$4:$T$536,Z$3,FALSE)+VLOOKUP($A39&amp;$T$2,_alle!$A$4:$T$536,Z$3,FALSE))/VLOOKUP($A39&amp;$O$2,_alle!$A$4:$T$536,Z$3,FALSE),"")</f>
        <v>0.28344632667001957</v>
      </c>
      <c r="AA39" s="7">
        <f>IFERROR((VLOOKUP($A39&amp;$P$2,_alle!$A$4:$T$536,AA$3,FALSE)+VLOOKUP($A39&amp;$Q$2,_alle!$A$4:$T$536,AA$3,FALSE)+VLOOKUP($A39&amp;$R$2,_alle!$A$4:$T$536,AA$3,FALSE)+VLOOKUP($A39&amp;$S$2,_alle!$A$4:$T$536,AA$3,FALSE)+VLOOKUP($A39&amp;$T$2,_alle!$A$4:$T$536,AA$3,FALSE))/VLOOKUP($A39&amp;$O$2,_alle!$A$4:$T$536,AA$3,FALSE),"")</f>
        <v>0.28533174490948499</v>
      </c>
      <c r="AB39" s="7" t="str">
        <f>IFERROR((VLOOKUP($A39&amp;$P$2,_alle!$A$4:$T$536,AB$3,FALSE)+VLOOKUP($A39&amp;$Q$2,_alle!$A$4:$T$536,AB$3,FALSE)+VLOOKUP($A39&amp;$R$2,_alle!$A$4:$T$536,AB$3,FALSE)+VLOOKUP($A39&amp;$S$2,_alle!$A$4:$T$536,AB$3,FALSE)+VLOOKUP($A39&amp;$T$2,_alle!$A$4:$T$536,AB$3,FALSE))/VLOOKUP($A39&amp;$O$2,_alle!$A$4:$T$536,AB$3,FALSE),"")</f>
        <v/>
      </c>
      <c r="AC39" s="7" t="str">
        <f>IFERROR((VLOOKUP($A39&amp;$P$2,_alle!$A$4:$T$536,AC$3,FALSE)+VLOOKUP($A39&amp;$Q$2,_alle!$A$4:$T$536,AC$3,FALSE)+VLOOKUP($A39&amp;$R$2,_alle!$A$4:$T$536,AC$3,FALSE)+VLOOKUP($A39&amp;$S$2,_alle!$A$4:$T$536,AC$3,FALSE)+VLOOKUP($A39&amp;$T$2,_alle!$A$4:$T$536,AC$3,FALSE))/VLOOKUP($A39&amp;$O$2,_alle!$A$4:$T$536,AC$3,FALSE),"")</f>
        <v/>
      </c>
    </row>
    <row r="40" spans="1:29" x14ac:dyDescent="0.25">
      <c r="A40" t="s">
        <v>42</v>
      </c>
      <c r="B40" t="str">
        <f>VLOOKUP(A40,'_ctry-key'!$B$3:$E$33,3,FALSE)</f>
        <v>Bulgaria</v>
      </c>
      <c r="C40" s="7" t="str">
        <f>IFERROR(VLOOKUP($A40&amp;" "&amp;$C$35,obs_totals[#Data],C$3,FALSE)/(VLOOKUP($A40&amp;" "&amp;$C$2,obs_totals[#Data],C$3,FALSE)+VLOOKUP($A40&amp;" "&amp;$C$35,obs_totals[#Data],C$3,FALSE)),"")</f>
        <v/>
      </c>
      <c r="D40" s="7" t="str">
        <f>IFERROR(VLOOKUP($A40&amp;" "&amp;$C$35,obs_totals[#Data],D$3,FALSE)/(VLOOKUP($A40&amp;" "&amp;$C$2,obs_totals[#Data],D$3,FALSE)+VLOOKUP($A40&amp;" "&amp;$C$35,obs_totals[#Data],D$3,FALSE)),"")</f>
        <v/>
      </c>
      <c r="E40" s="7" t="str">
        <f>IFERROR(VLOOKUP($A40&amp;" "&amp;$C$35,obs_totals[#Data],E$3,FALSE)/(VLOOKUP($A40&amp;" "&amp;$C$2,obs_totals[#Data],E$3,FALSE)+VLOOKUP($A40&amp;" "&amp;$C$35,obs_totals[#Data],E$3,FALSE)),"")</f>
        <v/>
      </c>
      <c r="F40" s="7" t="str">
        <f>IFERROR(VLOOKUP($A40&amp;" "&amp;$C$35,obs_totals[#Data],F$3,FALSE)/(VLOOKUP($A40&amp;" "&amp;$C$2,obs_totals[#Data],F$3,FALSE)+VLOOKUP($A40&amp;" "&amp;$C$35,obs_totals[#Data],F$3,FALSE)),"")</f>
        <v/>
      </c>
      <c r="G40" s="7" t="str">
        <f>IFERROR(VLOOKUP($A40&amp;" "&amp;$C$35,obs_totals[#Data],G$3,FALSE)/(VLOOKUP($A40&amp;" "&amp;$C$2,obs_totals[#Data],G$3,FALSE)+VLOOKUP($A40&amp;" "&amp;$C$35,obs_totals[#Data],G$3,FALSE)),"")</f>
        <v/>
      </c>
      <c r="H40" s="7" t="str">
        <f>IFERROR(VLOOKUP($A40&amp;" "&amp;$C$35,obs_totals[#Data],H$3,FALSE)/(VLOOKUP($A40&amp;" "&amp;$C$2,obs_totals[#Data],H$3,FALSE)+VLOOKUP($A40&amp;" "&amp;$C$35,obs_totals[#Data],H$3,FALSE)),"")</f>
        <v/>
      </c>
      <c r="I40" s="7" t="str">
        <f>IFERROR(VLOOKUP($A40&amp;" "&amp;$C$35,obs_totals[#Data],I$3,FALSE)/(VLOOKUP($A40&amp;" "&amp;$C$2,obs_totals[#Data],I$3,FALSE)+VLOOKUP($A40&amp;" "&amp;$C$35,obs_totals[#Data],I$3,FALSE)),"")</f>
        <v/>
      </c>
      <c r="J40" s="7" t="str">
        <f>IFERROR(VLOOKUP($A40&amp;" "&amp;$C$35,obs_totals[#Data],J$3,FALSE)/(VLOOKUP($A40&amp;" "&amp;$C$2,obs_totals[#Data],J$3,FALSE)+VLOOKUP($A40&amp;" "&amp;$C$35,obs_totals[#Data],J$3,FALSE)),"")</f>
        <v/>
      </c>
      <c r="K40" s="7" t="str">
        <f>IFERROR(VLOOKUP($A40&amp;" "&amp;$C$35,obs_totals[#Data],K$3,FALSE)/(VLOOKUP($A40&amp;" "&amp;$C$2,obs_totals[#Data],K$3,FALSE)+VLOOKUP($A40&amp;" "&amp;$C$35,obs_totals[#Data],K$3,FALSE)),"")</f>
        <v/>
      </c>
      <c r="L40" s="7" t="str">
        <f>IFERROR(VLOOKUP($A40&amp;" "&amp;$C$35,obs_totals[#Data],L$3,FALSE)/(VLOOKUP($A40&amp;" "&amp;$C$2,obs_totals[#Data],L$3,FALSE)+VLOOKUP($A40&amp;" "&amp;$C$35,obs_totals[#Data],L$3,FALSE)),"")</f>
        <v/>
      </c>
      <c r="M40" s="7" t="str">
        <f>IFERROR(VLOOKUP($A40&amp;" "&amp;$C$35,obs_totals[#Data],M$3,FALSE)/(VLOOKUP($A40&amp;" "&amp;$C$2,obs_totals[#Data],M$3,FALSE)+VLOOKUP($A40&amp;" "&amp;$C$35,obs_totals[#Data],M$3,FALSE)),"")</f>
        <v/>
      </c>
      <c r="N40" s="7" t="str">
        <f>IFERROR(VLOOKUP($A40&amp;" "&amp;$C$35,obs_totals[#Data],N$3,FALSE)/(VLOOKUP($A40&amp;" "&amp;$C$2,obs_totals[#Data],N$3,FALSE)+VLOOKUP($A40&amp;" "&amp;$C$35,obs_totals[#Data],N$3,FALSE)),"")</f>
        <v/>
      </c>
      <c r="O40" s="7">
        <f>IFERROR(VLOOKUP($A40&amp;" "&amp;$C$35,obs_totals[#Data],O$3,FALSE)/(VLOOKUP($A40&amp;" "&amp;$C$2,obs_totals[#Data],O$3,FALSE)+VLOOKUP($A40&amp;" "&amp;$C$35,obs_totals[#Data],O$3,FALSE)),"")</f>
        <v>0.45127514445844374</v>
      </c>
      <c r="P40" s="7">
        <f>IFERROR(VLOOKUP($A40&amp;" "&amp;$C$35,obs_totals[#Data],P$3,FALSE)/(VLOOKUP($A40&amp;" "&amp;$C$2,obs_totals[#Data],P$3,FALSE)+VLOOKUP($A40&amp;" "&amp;$C$35,obs_totals[#Data],P$3,FALSE)),"")</f>
        <v>0.45128540305010889</v>
      </c>
      <c r="Q40" s="7">
        <f>IFERROR(VLOOKUP($A40&amp;" "&amp;$C$35,obs_totals[#Data],Q$3,FALSE)/(VLOOKUP($A40&amp;" "&amp;$C$2,obs_totals[#Data],Q$3,FALSE)+VLOOKUP($A40&amp;" "&amp;$C$35,obs_totals[#Data],Q$3,FALSE)),"")</f>
        <v>0.45126801522473592</v>
      </c>
      <c r="R40" s="7" t="str">
        <f>IFERROR(VLOOKUP($A40&amp;" "&amp;$C$35,obs_totals[#Data],R$3,FALSE)/(VLOOKUP($A40&amp;" "&amp;$C$2,obs_totals[#Data],R$3,FALSE)+VLOOKUP($A40&amp;" "&amp;$C$35,obs_totals[#Data],R$3,FALSE)),"")</f>
        <v/>
      </c>
      <c r="S40" s="7">
        <f>IFERROR((VLOOKUP($A40&amp;$P$2,_alle!$A$4:$T$536,S$3,FALSE)+VLOOKUP($A40&amp;$Q$2,_alle!$A$4:$T$536,S$3,FALSE)+VLOOKUP($A40&amp;$R$2,_alle!$A$4:$T$536,S$3,FALSE)+VLOOKUP($A40&amp;$S$2,_alle!$A$4:$T$536,S$3,FALSE)+VLOOKUP($A40&amp;$T$2,_alle!$A$4:$T$536,S$3,FALSE))/VLOOKUP($A40&amp;$O$2,_alle!$A$4:$T$536,S$3,FALSE),"")</f>
        <v>0</v>
      </c>
      <c r="T40" s="7">
        <f>IFERROR((VLOOKUP($A40&amp;$P$2,_alle!$A$4:$T$536,T$3,FALSE)+VLOOKUP($A40&amp;$Q$2,_alle!$A$4:$T$536,T$3,FALSE)+VLOOKUP($A40&amp;$R$2,_alle!$A$4:$T$536,T$3,FALSE)+VLOOKUP($A40&amp;$S$2,_alle!$A$4:$T$536,T$3,FALSE)+VLOOKUP($A40&amp;$T$2,_alle!$A$4:$T$536,T$3,FALSE))/VLOOKUP($A40&amp;$O$2,_alle!$A$4:$T$536,T$3,FALSE),"")</f>
        <v>0</v>
      </c>
      <c r="U40" s="7">
        <f>IFERROR((VLOOKUP($A40&amp;$P$2,_alle!$A$4:$T$536,U$3,FALSE)+VLOOKUP($A40&amp;$Q$2,_alle!$A$4:$T$536,U$3,FALSE)+VLOOKUP($A40&amp;$R$2,_alle!$A$4:$T$536,U$3,FALSE)+VLOOKUP($A40&amp;$S$2,_alle!$A$4:$T$536,U$3,FALSE)+VLOOKUP($A40&amp;$T$2,_alle!$A$4:$T$536,U$3,FALSE))/VLOOKUP($A40&amp;$O$2,_alle!$A$4:$T$536,U$3,FALSE),"")</f>
        <v>0</v>
      </c>
      <c r="V40" s="7">
        <f>IFERROR((VLOOKUP($A40&amp;$P$2,_alle!$A$4:$T$536,V$3,FALSE)+VLOOKUP($A40&amp;$Q$2,_alle!$A$4:$T$536,V$3,FALSE)+VLOOKUP($A40&amp;$R$2,_alle!$A$4:$T$536,V$3,FALSE)+VLOOKUP($A40&amp;$S$2,_alle!$A$4:$T$536,V$3,FALSE)+VLOOKUP($A40&amp;$T$2,_alle!$A$4:$T$536,V$3,FALSE))/VLOOKUP($A40&amp;$O$2,_alle!$A$4:$T$536,V$3,FALSE),"")</f>
        <v>0</v>
      </c>
      <c r="W40" s="7">
        <f>IFERROR((VLOOKUP($A40&amp;$P$2,_alle!$A$4:$T$536,W$3,FALSE)+VLOOKUP($A40&amp;$Q$2,_alle!$A$4:$T$536,W$3,FALSE)+VLOOKUP($A40&amp;$R$2,_alle!$A$4:$T$536,W$3,FALSE)+VLOOKUP($A40&amp;$S$2,_alle!$A$4:$T$536,W$3,FALSE)+VLOOKUP($A40&amp;$T$2,_alle!$A$4:$T$536,W$3,FALSE))/VLOOKUP($A40&amp;$O$2,_alle!$A$4:$T$536,W$3,FALSE),"")</f>
        <v>0</v>
      </c>
      <c r="X40" s="7">
        <f>IFERROR((VLOOKUP($A40&amp;$P$2,_alle!$A$4:$T$536,X$3,FALSE)+VLOOKUP($A40&amp;$Q$2,_alle!$A$4:$T$536,X$3,FALSE)+VLOOKUP($A40&amp;$R$2,_alle!$A$4:$T$536,X$3,FALSE)+VLOOKUP($A40&amp;$S$2,_alle!$A$4:$T$536,X$3,FALSE)+VLOOKUP($A40&amp;$T$2,_alle!$A$4:$T$536,X$3,FALSE))/VLOOKUP($A40&amp;$O$2,_alle!$A$4:$T$536,X$3,FALSE),"")</f>
        <v>0</v>
      </c>
      <c r="Y40" s="7">
        <f>IFERROR((VLOOKUP($A40&amp;$P$2,_alle!$A$4:$T$536,Y$3,FALSE)+VLOOKUP($A40&amp;$Q$2,_alle!$A$4:$T$536,Y$3,FALSE)+VLOOKUP($A40&amp;$R$2,_alle!$A$4:$T$536,Y$3,FALSE)+VLOOKUP($A40&amp;$S$2,_alle!$A$4:$T$536,Y$3,FALSE)+VLOOKUP($A40&amp;$T$2,_alle!$A$4:$T$536,Y$3,FALSE))/VLOOKUP($A40&amp;$O$2,_alle!$A$4:$T$536,Y$3,FALSE),"")</f>
        <v>0</v>
      </c>
      <c r="Z40" s="7">
        <f>IFERROR((VLOOKUP($A40&amp;$P$2,_alle!$A$4:$T$536,Z$3,FALSE)+VLOOKUP($A40&amp;$Q$2,_alle!$A$4:$T$536,Z$3,FALSE)+VLOOKUP($A40&amp;$R$2,_alle!$A$4:$T$536,Z$3,FALSE)+VLOOKUP($A40&amp;$S$2,_alle!$A$4:$T$536,Z$3,FALSE)+VLOOKUP($A40&amp;$T$2,_alle!$A$4:$T$536,Z$3,FALSE))/VLOOKUP($A40&amp;$O$2,_alle!$A$4:$T$536,Z$3,FALSE),"")</f>
        <v>0.42256410256410276</v>
      </c>
      <c r="AA40" s="7">
        <f>IFERROR((VLOOKUP($A40&amp;$P$2,_alle!$A$4:$T$536,AA$3,FALSE)+VLOOKUP($A40&amp;$Q$2,_alle!$A$4:$T$536,AA$3,FALSE)+VLOOKUP($A40&amp;$R$2,_alle!$A$4:$T$536,AA$3,FALSE)+VLOOKUP($A40&amp;$S$2,_alle!$A$4:$T$536,AA$3,FALSE)+VLOOKUP($A40&amp;$T$2,_alle!$A$4:$T$536,AA$3,FALSE))/VLOOKUP($A40&amp;$O$2,_alle!$A$4:$T$536,AA$3,FALSE),"")</f>
        <v>0.37527178021648527</v>
      </c>
      <c r="AB40" s="7" t="str">
        <f>IFERROR((VLOOKUP($A40&amp;$P$2,_alle!$A$4:$T$536,AB$3,FALSE)+VLOOKUP($A40&amp;$Q$2,_alle!$A$4:$T$536,AB$3,FALSE)+VLOOKUP($A40&amp;$R$2,_alle!$A$4:$T$536,AB$3,FALSE)+VLOOKUP($A40&amp;$S$2,_alle!$A$4:$T$536,AB$3,FALSE)+VLOOKUP($A40&amp;$T$2,_alle!$A$4:$T$536,AB$3,FALSE))/VLOOKUP($A40&amp;$O$2,_alle!$A$4:$T$536,AB$3,FALSE),"")</f>
        <v/>
      </c>
      <c r="AC40" s="7" t="str">
        <f>IFERROR((VLOOKUP($A40&amp;$P$2,_alle!$A$4:$T$536,AC$3,FALSE)+VLOOKUP($A40&amp;$Q$2,_alle!$A$4:$T$536,AC$3,FALSE)+VLOOKUP($A40&amp;$R$2,_alle!$A$4:$T$536,AC$3,FALSE)+VLOOKUP($A40&amp;$S$2,_alle!$A$4:$T$536,AC$3,FALSE)+VLOOKUP($A40&amp;$T$2,_alle!$A$4:$T$536,AC$3,FALSE))/VLOOKUP($A40&amp;$O$2,_alle!$A$4:$T$536,AC$3,FALSE),"")</f>
        <v/>
      </c>
    </row>
    <row r="41" spans="1:29" x14ac:dyDescent="0.25">
      <c r="A41" t="s">
        <v>43</v>
      </c>
      <c r="B41" t="str">
        <f>VLOOKUP(A41,'_ctry-key'!$B$3:$E$33,3,FALSE)</f>
        <v>Croatia</v>
      </c>
      <c r="C41" s="7" t="str">
        <f>IFERROR(VLOOKUP($A41&amp;" "&amp;$C$35,obs_totals[#Data],C$3,FALSE)/(VLOOKUP($A41&amp;" "&amp;$C$2,obs_totals[#Data],C$3,FALSE)+VLOOKUP($A41&amp;" "&amp;$C$35,obs_totals[#Data],C$3,FALSE)),"")</f>
        <v/>
      </c>
      <c r="D41" s="7">
        <f>IFERROR(VLOOKUP($A41&amp;" "&amp;$C$35,obs_totals[#Data],D$3,FALSE)/(VLOOKUP($A41&amp;" "&amp;$C$2,obs_totals[#Data],D$3,FALSE)+VLOOKUP($A41&amp;" "&amp;$C$35,obs_totals[#Data],D$3,FALSE)),"")</f>
        <v>0.34319750401815258</v>
      </c>
      <c r="E41" s="7">
        <f>IFERROR(VLOOKUP($A41&amp;" "&amp;$C$35,obs_totals[#Data],E$3,FALSE)/(VLOOKUP($A41&amp;" "&amp;$C$2,obs_totals[#Data],E$3,FALSE)+VLOOKUP($A41&amp;" "&amp;$C$35,obs_totals[#Data],E$3,FALSE)),"")</f>
        <v>0.34793142005218042</v>
      </c>
      <c r="F41" s="7">
        <f>IFERROR(VLOOKUP($A41&amp;" "&amp;$C$35,obs_totals[#Data],F$3,FALSE)/(VLOOKUP($A41&amp;" "&amp;$C$2,obs_totals[#Data],F$3,FALSE)+VLOOKUP($A41&amp;" "&amp;$C$35,obs_totals[#Data],F$3,FALSE)),"")</f>
        <v>0.35445599190655758</v>
      </c>
      <c r="G41" s="7">
        <f>IFERROR(VLOOKUP($A41&amp;" "&amp;$C$35,obs_totals[#Data],G$3,FALSE)/(VLOOKUP($A41&amp;" "&amp;$C$2,obs_totals[#Data],G$3,FALSE)+VLOOKUP($A41&amp;" "&amp;$C$35,obs_totals[#Data],G$3,FALSE)),"")</f>
        <v>0.3613254652746255</v>
      </c>
      <c r="H41" s="7">
        <f>IFERROR(VLOOKUP($A41&amp;" "&amp;$C$35,obs_totals[#Data],H$3,FALSE)/(VLOOKUP($A41&amp;" "&amp;$C$2,obs_totals[#Data],H$3,FALSE)+VLOOKUP($A41&amp;" "&amp;$C$35,obs_totals[#Data],H$3,FALSE)),"")</f>
        <v>0.36570303410006261</v>
      </c>
      <c r="I41" s="7">
        <f>IFERROR(VLOOKUP($A41&amp;" "&amp;$C$35,obs_totals[#Data],I$3,FALSE)/(VLOOKUP($A41&amp;" "&amp;$C$2,obs_totals[#Data],I$3,FALSE)+VLOOKUP($A41&amp;" "&amp;$C$35,obs_totals[#Data],I$3,FALSE)),"")</f>
        <v>0.36522661012456936</v>
      </c>
      <c r="J41" s="7">
        <f>IFERROR(VLOOKUP($A41&amp;" "&amp;$C$35,obs_totals[#Data],J$3,FALSE)/(VLOOKUP($A41&amp;" "&amp;$C$2,obs_totals[#Data],J$3,FALSE)+VLOOKUP($A41&amp;" "&amp;$C$35,obs_totals[#Data],J$3,FALSE)),"")</f>
        <v>0.36428571428571427</v>
      </c>
      <c r="K41" s="7">
        <f>IFERROR(VLOOKUP($A41&amp;" "&amp;$C$35,obs_totals[#Data],K$3,FALSE)/(VLOOKUP($A41&amp;" "&amp;$C$2,obs_totals[#Data],K$3,FALSE)+VLOOKUP($A41&amp;" "&amp;$C$35,obs_totals[#Data],K$3,FALSE)),"")</f>
        <v>0.36449643072159627</v>
      </c>
      <c r="L41" s="7">
        <f>IFERROR(VLOOKUP($A41&amp;" "&amp;$C$35,obs_totals[#Data],L$3,FALSE)/(VLOOKUP($A41&amp;" "&amp;$C$2,obs_totals[#Data],L$3,FALSE)+VLOOKUP($A41&amp;" "&amp;$C$35,obs_totals[#Data],L$3,FALSE)),"")</f>
        <v>0.33189143341815097</v>
      </c>
      <c r="M41" s="7">
        <f>IFERROR(VLOOKUP($A41&amp;" "&amp;$C$35,obs_totals[#Data],M$3,FALSE)/(VLOOKUP($A41&amp;" "&amp;$C$2,obs_totals[#Data],M$3,FALSE)+VLOOKUP($A41&amp;" "&amp;$C$35,obs_totals[#Data],M$3,FALSE)),"")</f>
        <v>0.33534086156419912</v>
      </c>
      <c r="N41" s="7">
        <f>IFERROR(VLOOKUP($A41&amp;" "&amp;$C$35,obs_totals[#Data],N$3,FALSE)/(VLOOKUP($A41&amp;" "&amp;$C$2,obs_totals[#Data],N$3,FALSE)+VLOOKUP($A41&amp;" "&amp;$C$35,obs_totals[#Data],N$3,FALSE)),"")</f>
        <v>0.34159233564585401</v>
      </c>
      <c r="O41" s="7">
        <f>IFERROR(VLOOKUP($A41&amp;" "&amp;$C$35,obs_totals[#Data],O$3,FALSE)/(VLOOKUP($A41&amp;" "&amp;$C$2,obs_totals[#Data],O$3,FALSE)+VLOOKUP($A41&amp;" "&amp;$C$35,obs_totals[#Data],O$3,FALSE)),"")</f>
        <v>0.33987780040733195</v>
      </c>
      <c r="P41" s="7">
        <f>IFERROR(VLOOKUP($A41&amp;" "&amp;$C$35,obs_totals[#Data],P$3,FALSE)/(VLOOKUP($A41&amp;" "&amp;$C$2,obs_totals[#Data],P$3,FALSE)+VLOOKUP($A41&amp;" "&amp;$C$35,obs_totals[#Data],P$3,FALSE)),"")</f>
        <v>0.34144969463195118</v>
      </c>
      <c r="Q41" s="7">
        <f>IFERROR(VLOOKUP($A41&amp;" "&amp;$C$35,obs_totals[#Data],Q$3,FALSE)/(VLOOKUP($A41&amp;" "&amp;$C$2,obs_totals[#Data],Q$3,FALSE)+VLOOKUP($A41&amp;" "&amp;$C$35,obs_totals[#Data],Q$3,FALSE)),"")</f>
        <v>0.34017758046614871</v>
      </c>
      <c r="R41" s="7" t="str">
        <f>IFERROR(VLOOKUP($A41&amp;" "&amp;$C$35,obs_totals[#Data],R$3,FALSE)/(VLOOKUP($A41&amp;" "&amp;$C$2,obs_totals[#Data],R$3,FALSE)+VLOOKUP($A41&amp;" "&amp;$C$35,obs_totals[#Data],R$3,FALSE)),"")</f>
        <v/>
      </c>
      <c r="S41" s="7">
        <f>IFERROR((VLOOKUP($A41&amp;$P$2,_alle!$A$4:$T$536,S$3,FALSE)+VLOOKUP($A41&amp;$Q$2,_alle!$A$4:$T$536,S$3,FALSE)+VLOOKUP($A41&amp;$R$2,_alle!$A$4:$T$536,S$3,FALSE)+VLOOKUP($A41&amp;$S$2,_alle!$A$4:$T$536,S$3,FALSE)+VLOOKUP($A41&amp;$T$2,_alle!$A$4:$T$536,S$3,FALSE))/VLOOKUP($A41&amp;$O$2,_alle!$A$4:$T$536,S$3,FALSE),"")</f>
        <v>0</v>
      </c>
      <c r="T41" s="7">
        <f>IFERROR((VLOOKUP($A41&amp;$P$2,_alle!$A$4:$T$536,T$3,FALSE)+VLOOKUP($A41&amp;$Q$2,_alle!$A$4:$T$536,T$3,FALSE)+VLOOKUP($A41&amp;$R$2,_alle!$A$4:$T$536,T$3,FALSE)+VLOOKUP($A41&amp;$S$2,_alle!$A$4:$T$536,T$3,FALSE)+VLOOKUP($A41&amp;$T$2,_alle!$A$4:$T$536,T$3,FALSE))/VLOOKUP($A41&amp;$O$2,_alle!$A$4:$T$536,T$3,FALSE),"")</f>
        <v>0</v>
      </c>
      <c r="U41" s="7">
        <f>IFERROR((VLOOKUP($A41&amp;$P$2,_alle!$A$4:$T$536,U$3,FALSE)+VLOOKUP($A41&amp;$Q$2,_alle!$A$4:$T$536,U$3,FALSE)+VLOOKUP($A41&amp;$R$2,_alle!$A$4:$T$536,U$3,FALSE)+VLOOKUP($A41&amp;$S$2,_alle!$A$4:$T$536,U$3,FALSE)+VLOOKUP($A41&amp;$T$2,_alle!$A$4:$T$536,U$3,FALSE))/VLOOKUP($A41&amp;$O$2,_alle!$A$4:$T$536,U$3,FALSE),"")</f>
        <v>0</v>
      </c>
      <c r="V41" s="7">
        <f>IFERROR((VLOOKUP($A41&amp;$P$2,_alle!$A$4:$T$536,V$3,FALSE)+VLOOKUP($A41&amp;$Q$2,_alle!$A$4:$T$536,V$3,FALSE)+VLOOKUP($A41&amp;$R$2,_alle!$A$4:$T$536,V$3,FALSE)+VLOOKUP($A41&amp;$S$2,_alle!$A$4:$T$536,V$3,FALSE)+VLOOKUP($A41&amp;$T$2,_alle!$A$4:$T$536,V$3,FALSE))/VLOOKUP($A41&amp;$O$2,_alle!$A$4:$T$536,V$3,FALSE),"")</f>
        <v>0</v>
      </c>
      <c r="W41" s="7">
        <f>IFERROR((VLOOKUP($A41&amp;$P$2,_alle!$A$4:$T$536,W$3,FALSE)+VLOOKUP($A41&amp;$Q$2,_alle!$A$4:$T$536,W$3,FALSE)+VLOOKUP($A41&amp;$R$2,_alle!$A$4:$T$536,W$3,FALSE)+VLOOKUP($A41&amp;$S$2,_alle!$A$4:$T$536,W$3,FALSE)+VLOOKUP($A41&amp;$T$2,_alle!$A$4:$T$536,W$3,FALSE))/VLOOKUP($A41&amp;$O$2,_alle!$A$4:$T$536,W$3,FALSE),"")</f>
        <v>0</v>
      </c>
      <c r="X41" s="7">
        <f>IFERROR((VLOOKUP($A41&amp;$P$2,_alle!$A$4:$T$536,X$3,FALSE)+VLOOKUP($A41&amp;$Q$2,_alle!$A$4:$T$536,X$3,FALSE)+VLOOKUP($A41&amp;$R$2,_alle!$A$4:$T$536,X$3,FALSE)+VLOOKUP($A41&amp;$S$2,_alle!$A$4:$T$536,X$3,FALSE)+VLOOKUP($A41&amp;$T$2,_alle!$A$4:$T$536,X$3,FALSE))/VLOOKUP($A41&amp;$O$2,_alle!$A$4:$T$536,X$3,FALSE),"")</f>
        <v>0</v>
      </c>
      <c r="Y41" s="7">
        <f>IFERROR((VLOOKUP($A41&amp;$P$2,_alle!$A$4:$T$536,Y$3,FALSE)+VLOOKUP($A41&amp;$Q$2,_alle!$A$4:$T$536,Y$3,FALSE)+VLOOKUP($A41&amp;$R$2,_alle!$A$4:$T$536,Y$3,FALSE)+VLOOKUP($A41&amp;$S$2,_alle!$A$4:$T$536,Y$3,FALSE)+VLOOKUP($A41&amp;$T$2,_alle!$A$4:$T$536,Y$3,FALSE))/VLOOKUP($A41&amp;$O$2,_alle!$A$4:$T$536,Y$3,FALSE),"")</f>
        <v>0.44775378194822224</v>
      </c>
      <c r="Z41" s="7">
        <f>IFERROR((VLOOKUP($A41&amp;$P$2,_alle!$A$4:$T$536,Z$3,FALSE)+VLOOKUP($A41&amp;$Q$2,_alle!$A$4:$T$536,Z$3,FALSE)+VLOOKUP($A41&amp;$R$2,_alle!$A$4:$T$536,Z$3,FALSE)+VLOOKUP($A41&amp;$S$2,_alle!$A$4:$T$536,Z$3,FALSE)+VLOOKUP($A41&amp;$T$2,_alle!$A$4:$T$536,Z$3,FALSE))/VLOOKUP($A41&amp;$O$2,_alle!$A$4:$T$536,Z$3,FALSE),"")</f>
        <v>0.44248597390092442</v>
      </c>
      <c r="AA41" s="7">
        <f>IFERROR((VLOOKUP($A41&amp;$P$2,_alle!$A$4:$T$536,AA$3,FALSE)+VLOOKUP($A41&amp;$Q$2,_alle!$A$4:$T$536,AA$3,FALSE)+VLOOKUP($A41&amp;$R$2,_alle!$A$4:$T$536,AA$3,FALSE)+VLOOKUP($A41&amp;$S$2,_alle!$A$4:$T$536,AA$3,FALSE)+VLOOKUP($A41&amp;$T$2,_alle!$A$4:$T$536,AA$3,FALSE))/VLOOKUP($A41&amp;$O$2,_alle!$A$4:$T$536,AA$3,FALSE),"")</f>
        <v>0.43630647311430165</v>
      </c>
      <c r="AB41" s="7" t="str">
        <f>IFERROR((VLOOKUP($A41&amp;$P$2,_alle!$A$4:$T$536,AB$3,FALSE)+VLOOKUP($A41&amp;$Q$2,_alle!$A$4:$T$536,AB$3,FALSE)+VLOOKUP($A41&amp;$R$2,_alle!$A$4:$T$536,AB$3,FALSE)+VLOOKUP($A41&amp;$S$2,_alle!$A$4:$T$536,AB$3,FALSE)+VLOOKUP($A41&amp;$T$2,_alle!$A$4:$T$536,AB$3,FALSE))/VLOOKUP($A41&amp;$O$2,_alle!$A$4:$T$536,AB$3,FALSE),"")</f>
        <v/>
      </c>
      <c r="AC41" s="7" t="str">
        <f>IFERROR((VLOOKUP($A41&amp;$P$2,_alle!$A$4:$T$536,AC$3,FALSE)+VLOOKUP($A41&amp;$Q$2,_alle!$A$4:$T$536,AC$3,FALSE)+VLOOKUP($A41&amp;$R$2,_alle!$A$4:$T$536,AC$3,FALSE)+VLOOKUP($A41&amp;$S$2,_alle!$A$4:$T$536,AC$3,FALSE)+VLOOKUP($A41&amp;$T$2,_alle!$A$4:$T$536,AC$3,FALSE))/VLOOKUP($A41&amp;$O$2,_alle!$A$4:$T$536,AC$3,FALSE),"")</f>
        <v/>
      </c>
    </row>
    <row r="42" spans="1:29" x14ac:dyDescent="0.25">
      <c r="A42" t="s">
        <v>44</v>
      </c>
      <c r="B42" t="str">
        <f>VLOOKUP(A42,'_ctry-key'!$B$3:$E$33,3,FALSE)</f>
        <v>Cyprus</v>
      </c>
      <c r="C42" s="7" t="str">
        <f>IFERROR(VLOOKUP($A42&amp;" "&amp;$C$35,obs_totals[#Data],C$3,FALSE)/(VLOOKUP($A42&amp;" "&amp;$C$2,obs_totals[#Data],C$3,FALSE)+VLOOKUP($A42&amp;" "&amp;$C$35,obs_totals[#Data],C$3,FALSE)),"")</f>
        <v/>
      </c>
      <c r="D42" s="7" t="str">
        <f>IFERROR(VLOOKUP($A42&amp;" "&amp;$C$35,obs_totals[#Data],D$3,FALSE)/(VLOOKUP($A42&amp;" "&amp;$C$2,obs_totals[#Data],D$3,FALSE)+VLOOKUP($A42&amp;" "&amp;$C$35,obs_totals[#Data],D$3,FALSE)),"")</f>
        <v/>
      </c>
      <c r="E42" s="7" t="str">
        <f>IFERROR(VLOOKUP($A42&amp;" "&amp;$C$35,obs_totals[#Data],E$3,FALSE)/(VLOOKUP($A42&amp;" "&amp;$C$2,obs_totals[#Data],E$3,FALSE)+VLOOKUP($A42&amp;" "&amp;$C$35,obs_totals[#Data],E$3,FALSE)),"")</f>
        <v/>
      </c>
      <c r="F42" s="7" t="str">
        <f>IFERROR(VLOOKUP($A42&amp;" "&amp;$C$35,obs_totals[#Data],F$3,FALSE)/(VLOOKUP($A42&amp;" "&amp;$C$2,obs_totals[#Data],F$3,FALSE)+VLOOKUP($A42&amp;" "&amp;$C$35,obs_totals[#Data],F$3,FALSE)),"")</f>
        <v/>
      </c>
      <c r="G42" s="7" t="str">
        <f>IFERROR(VLOOKUP($A42&amp;" "&amp;$C$35,obs_totals[#Data],G$3,FALSE)/(VLOOKUP($A42&amp;" "&amp;$C$2,obs_totals[#Data],G$3,FALSE)+VLOOKUP($A42&amp;" "&amp;$C$35,obs_totals[#Data],G$3,FALSE)),"")</f>
        <v/>
      </c>
      <c r="H42" s="7" t="str">
        <f>IFERROR(VLOOKUP($A42&amp;" "&amp;$C$35,obs_totals[#Data],H$3,FALSE)/(VLOOKUP($A42&amp;" "&amp;$C$2,obs_totals[#Data],H$3,FALSE)+VLOOKUP($A42&amp;" "&amp;$C$35,obs_totals[#Data],H$3,FALSE)),"")</f>
        <v/>
      </c>
      <c r="I42" s="7" t="str">
        <f>IFERROR(VLOOKUP($A42&amp;" "&amp;$C$35,obs_totals[#Data],I$3,FALSE)/(VLOOKUP($A42&amp;" "&amp;$C$2,obs_totals[#Data],I$3,FALSE)+VLOOKUP($A42&amp;" "&amp;$C$35,obs_totals[#Data],I$3,FALSE)),"")</f>
        <v/>
      </c>
      <c r="J42" s="7" t="str">
        <f>IFERROR(VLOOKUP($A42&amp;" "&amp;$C$35,obs_totals[#Data],J$3,FALSE)/(VLOOKUP($A42&amp;" "&amp;$C$2,obs_totals[#Data],J$3,FALSE)+VLOOKUP($A42&amp;" "&amp;$C$35,obs_totals[#Data],J$3,FALSE)),"")</f>
        <v/>
      </c>
      <c r="K42" s="7" t="str">
        <f>IFERROR(VLOOKUP($A42&amp;" "&amp;$C$35,obs_totals[#Data],K$3,FALSE)/(VLOOKUP($A42&amp;" "&amp;$C$2,obs_totals[#Data],K$3,FALSE)+VLOOKUP($A42&amp;" "&amp;$C$35,obs_totals[#Data],K$3,FALSE)),"")</f>
        <v/>
      </c>
      <c r="L42" s="7" t="str">
        <f>IFERROR(VLOOKUP($A42&amp;" "&amp;$C$35,obs_totals[#Data],L$3,FALSE)/(VLOOKUP($A42&amp;" "&amp;$C$2,obs_totals[#Data],L$3,FALSE)+VLOOKUP($A42&amp;" "&amp;$C$35,obs_totals[#Data],L$3,FALSE)),"")</f>
        <v/>
      </c>
      <c r="M42" s="7" t="str">
        <f>IFERROR(VLOOKUP($A42&amp;" "&amp;$C$35,obs_totals[#Data],M$3,FALSE)/(VLOOKUP($A42&amp;" "&amp;$C$2,obs_totals[#Data],M$3,FALSE)+VLOOKUP($A42&amp;" "&amp;$C$35,obs_totals[#Data],M$3,FALSE)),"")</f>
        <v/>
      </c>
      <c r="N42" s="7">
        <f>IFERROR(VLOOKUP($A42&amp;" "&amp;$C$35,obs_totals[#Data],N$3,FALSE)/(VLOOKUP($A42&amp;" "&amp;$C$2,obs_totals[#Data],N$3,FALSE)+VLOOKUP($A42&amp;" "&amp;$C$35,obs_totals[#Data],N$3,FALSE)),"")</f>
        <v>0.36457073760580405</v>
      </c>
      <c r="O42" s="7" t="str">
        <f>IFERROR(VLOOKUP($A42&amp;" "&amp;$C$35,obs_totals[#Data],O$3,FALSE)/(VLOOKUP($A42&amp;" "&amp;$C$2,obs_totals[#Data],O$3,FALSE)+VLOOKUP($A42&amp;" "&amp;$C$35,obs_totals[#Data],O$3,FALSE)),"")</f>
        <v/>
      </c>
      <c r="P42" s="7">
        <f>IFERROR(VLOOKUP($A42&amp;" "&amp;$C$35,obs_totals[#Data],P$3,FALSE)/(VLOOKUP($A42&amp;" "&amp;$C$2,obs_totals[#Data],P$3,FALSE)+VLOOKUP($A42&amp;" "&amp;$C$35,obs_totals[#Data],P$3,FALSE)),"")</f>
        <v>0.36456329357445166</v>
      </c>
      <c r="Q42" s="7">
        <f>IFERROR(VLOOKUP($A42&amp;" "&amp;$C$35,obs_totals[#Data],Q$3,FALSE)/(VLOOKUP($A42&amp;" "&amp;$C$2,obs_totals[#Data],Q$3,FALSE)+VLOOKUP($A42&amp;" "&amp;$C$35,obs_totals[#Data],Q$3,FALSE)),"")</f>
        <v>0.3645202715098147</v>
      </c>
      <c r="R42" s="7" t="str">
        <f>IFERROR(VLOOKUP($A42&amp;" "&amp;$C$35,obs_totals[#Data],R$3,FALSE)/(VLOOKUP($A42&amp;" "&amp;$C$2,obs_totals[#Data],R$3,FALSE)+VLOOKUP($A42&amp;" "&amp;$C$35,obs_totals[#Data],R$3,FALSE)),"")</f>
        <v/>
      </c>
      <c r="S42" s="7">
        <f>IFERROR((VLOOKUP($A42&amp;$P$2,_alle!$A$4:$T$536,S$3,FALSE)+VLOOKUP($A42&amp;$Q$2,_alle!$A$4:$T$536,S$3,FALSE)+VLOOKUP($A42&amp;$R$2,_alle!$A$4:$T$536,S$3,FALSE)+VLOOKUP($A42&amp;$S$2,_alle!$A$4:$T$536,S$3,FALSE)+VLOOKUP($A42&amp;$T$2,_alle!$A$4:$T$536,S$3,FALSE))/VLOOKUP($A42&amp;$O$2,_alle!$A$4:$T$536,S$3,FALSE),"")</f>
        <v>0</v>
      </c>
      <c r="T42" s="7">
        <f>IFERROR((VLOOKUP($A42&amp;$P$2,_alle!$A$4:$T$536,T$3,FALSE)+VLOOKUP($A42&amp;$Q$2,_alle!$A$4:$T$536,T$3,FALSE)+VLOOKUP($A42&amp;$R$2,_alle!$A$4:$T$536,T$3,FALSE)+VLOOKUP($A42&amp;$S$2,_alle!$A$4:$T$536,T$3,FALSE)+VLOOKUP($A42&amp;$T$2,_alle!$A$4:$T$536,T$3,FALSE))/VLOOKUP($A42&amp;$O$2,_alle!$A$4:$T$536,T$3,FALSE),"")</f>
        <v>0</v>
      </c>
      <c r="U42" s="7">
        <f>IFERROR((VLOOKUP($A42&amp;$P$2,_alle!$A$4:$T$536,U$3,FALSE)+VLOOKUP($A42&amp;$Q$2,_alle!$A$4:$T$536,U$3,FALSE)+VLOOKUP($A42&amp;$R$2,_alle!$A$4:$T$536,U$3,FALSE)+VLOOKUP($A42&amp;$S$2,_alle!$A$4:$T$536,U$3,FALSE)+VLOOKUP($A42&amp;$T$2,_alle!$A$4:$T$536,U$3,FALSE))/VLOOKUP($A42&amp;$O$2,_alle!$A$4:$T$536,U$3,FALSE),"")</f>
        <v>0</v>
      </c>
      <c r="V42" s="7">
        <f>IFERROR((VLOOKUP($A42&amp;$P$2,_alle!$A$4:$T$536,V$3,FALSE)+VLOOKUP($A42&amp;$Q$2,_alle!$A$4:$T$536,V$3,FALSE)+VLOOKUP($A42&amp;$R$2,_alle!$A$4:$T$536,V$3,FALSE)+VLOOKUP($A42&amp;$S$2,_alle!$A$4:$T$536,V$3,FALSE)+VLOOKUP($A42&amp;$T$2,_alle!$A$4:$T$536,V$3,FALSE))/VLOOKUP($A42&amp;$O$2,_alle!$A$4:$T$536,V$3,FALSE),"")</f>
        <v>0</v>
      </c>
      <c r="W42" s="7">
        <f>IFERROR((VLOOKUP($A42&amp;$P$2,_alle!$A$4:$T$536,W$3,FALSE)+VLOOKUP($A42&amp;$Q$2,_alle!$A$4:$T$536,W$3,FALSE)+VLOOKUP($A42&amp;$R$2,_alle!$A$4:$T$536,W$3,FALSE)+VLOOKUP($A42&amp;$S$2,_alle!$A$4:$T$536,W$3,FALSE)+VLOOKUP($A42&amp;$T$2,_alle!$A$4:$T$536,W$3,FALSE))/VLOOKUP($A42&amp;$O$2,_alle!$A$4:$T$536,W$3,FALSE),"")</f>
        <v>0</v>
      </c>
      <c r="X42" s="7">
        <f>IFERROR((VLOOKUP($A42&amp;$P$2,_alle!$A$4:$T$536,X$3,FALSE)+VLOOKUP($A42&amp;$Q$2,_alle!$A$4:$T$536,X$3,FALSE)+VLOOKUP($A42&amp;$R$2,_alle!$A$4:$T$536,X$3,FALSE)+VLOOKUP($A42&amp;$S$2,_alle!$A$4:$T$536,X$3,FALSE)+VLOOKUP($A42&amp;$T$2,_alle!$A$4:$T$536,X$3,FALSE))/VLOOKUP($A42&amp;$O$2,_alle!$A$4:$T$536,X$3,FALSE),"")</f>
        <v>0</v>
      </c>
      <c r="Y42" s="7">
        <f>IFERROR((VLOOKUP($A42&amp;$P$2,_alle!$A$4:$T$536,Y$3,FALSE)+VLOOKUP($A42&amp;$Q$2,_alle!$A$4:$T$536,Y$3,FALSE)+VLOOKUP($A42&amp;$R$2,_alle!$A$4:$T$536,Y$3,FALSE)+VLOOKUP($A42&amp;$S$2,_alle!$A$4:$T$536,Y$3,FALSE)+VLOOKUP($A42&amp;$T$2,_alle!$A$4:$T$536,Y$3,FALSE))/VLOOKUP($A42&amp;$O$2,_alle!$A$4:$T$536,Y$3,FALSE),"")</f>
        <v>0.24162002166726726</v>
      </c>
      <c r="Z42" s="7">
        <f>IFERROR((VLOOKUP($A42&amp;$P$2,_alle!$A$4:$T$536,Z$3,FALSE)+VLOOKUP($A42&amp;$Q$2,_alle!$A$4:$T$536,Z$3,FALSE)+VLOOKUP($A42&amp;$R$2,_alle!$A$4:$T$536,Z$3,FALSE)+VLOOKUP($A42&amp;$S$2,_alle!$A$4:$T$536,Z$3,FALSE)+VLOOKUP($A42&amp;$T$2,_alle!$A$4:$T$536,Z$3,FALSE))/VLOOKUP($A42&amp;$O$2,_alle!$A$4:$T$536,Z$3,FALSE),"")</f>
        <v>0.23830258429883791</v>
      </c>
      <c r="AA42" s="7">
        <f>IFERROR((VLOOKUP($A42&amp;$P$2,_alle!$A$4:$T$536,AA$3,FALSE)+VLOOKUP($A42&amp;$Q$2,_alle!$A$4:$T$536,AA$3,FALSE)+VLOOKUP($A42&amp;$R$2,_alle!$A$4:$T$536,AA$3,FALSE)+VLOOKUP($A42&amp;$S$2,_alle!$A$4:$T$536,AA$3,FALSE)+VLOOKUP($A42&amp;$T$2,_alle!$A$4:$T$536,AA$3,FALSE))/VLOOKUP($A42&amp;$O$2,_alle!$A$4:$T$536,AA$3,FALSE),"")</f>
        <v>0.23614110961132012</v>
      </c>
      <c r="AB42" s="7" t="str">
        <f>IFERROR((VLOOKUP($A42&amp;$P$2,_alle!$A$4:$T$536,AB$3,FALSE)+VLOOKUP($A42&amp;$Q$2,_alle!$A$4:$T$536,AB$3,FALSE)+VLOOKUP($A42&amp;$R$2,_alle!$A$4:$T$536,AB$3,FALSE)+VLOOKUP($A42&amp;$S$2,_alle!$A$4:$T$536,AB$3,FALSE)+VLOOKUP($A42&amp;$T$2,_alle!$A$4:$T$536,AB$3,FALSE))/VLOOKUP($A42&amp;$O$2,_alle!$A$4:$T$536,AB$3,FALSE),"")</f>
        <v/>
      </c>
      <c r="AC42" s="7" t="str">
        <f>IFERROR((VLOOKUP($A42&amp;$P$2,_alle!$A$4:$T$536,AC$3,FALSE)+VLOOKUP($A42&amp;$Q$2,_alle!$A$4:$T$536,AC$3,FALSE)+VLOOKUP($A42&amp;$R$2,_alle!$A$4:$T$536,AC$3,FALSE)+VLOOKUP($A42&amp;$S$2,_alle!$A$4:$T$536,AC$3,FALSE)+VLOOKUP($A42&amp;$T$2,_alle!$A$4:$T$536,AC$3,FALSE))/VLOOKUP($A42&amp;$O$2,_alle!$A$4:$T$536,AC$3,FALSE),"")</f>
        <v/>
      </c>
    </row>
    <row r="43" spans="1:29" x14ac:dyDescent="0.25">
      <c r="A43" t="s">
        <v>45</v>
      </c>
      <c r="B43" t="str">
        <f>VLOOKUP(A43,'_ctry-key'!$B$3:$E$33,3,FALSE)</f>
        <v>Czech Republic</v>
      </c>
      <c r="C43" s="7" t="str">
        <f>IFERROR(VLOOKUP($A43&amp;" "&amp;$C$35,obs_totals[#Data],C$3,FALSE)/(VLOOKUP($A43&amp;" "&amp;$C$2,obs_totals[#Data],C$3,FALSE)+VLOOKUP($A43&amp;" "&amp;$C$35,obs_totals[#Data],C$3,FALSE)),"")</f>
        <v/>
      </c>
      <c r="D43" s="7" t="str">
        <f>IFERROR(VLOOKUP($A43&amp;" "&amp;$C$35,obs_totals[#Data],D$3,FALSE)/(VLOOKUP($A43&amp;" "&amp;$C$2,obs_totals[#Data],D$3,FALSE)+VLOOKUP($A43&amp;" "&amp;$C$35,obs_totals[#Data],D$3,FALSE)),"")</f>
        <v/>
      </c>
      <c r="E43" s="7" t="str">
        <f>IFERROR(VLOOKUP($A43&amp;" "&amp;$C$35,obs_totals[#Data],E$3,FALSE)/(VLOOKUP($A43&amp;" "&amp;$C$2,obs_totals[#Data],E$3,FALSE)+VLOOKUP($A43&amp;" "&amp;$C$35,obs_totals[#Data],E$3,FALSE)),"")</f>
        <v/>
      </c>
      <c r="F43" s="7" t="str">
        <f>IFERROR(VLOOKUP($A43&amp;" "&amp;$C$35,obs_totals[#Data],F$3,FALSE)/(VLOOKUP($A43&amp;" "&amp;$C$2,obs_totals[#Data],F$3,FALSE)+VLOOKUP($A43&amp;" "&amp;$C$35,obs_totals[#Data],F$3,FALSE)),"")</f>
        <v/>
      </c>
      <c r="G43" s="7" t="str">
        <f>IFERROR(VLOOKUP($A43&amp;" "&amp;$C$35,obs_totals[#Data],G$3,FALSE)/(VLOOKUP($A43&amp;" "&amp;$C$2,obs_totals[#Data],G$3,FALSE)+VLOOKUP($A43&amp;" "&amp;$C$35,obs_totals[#Data],G$3,FALSE)),"")</f>
        <v/>
      </c>
      <c r="H43" s="7" t="str">
        <f>IFERROR(VLOOKUP($A43&amp;" "&amp;$C$35,obs_totals[#Data],H$3,FALSE)/(VLOOKUP($A43&amp;" "&amp;$C$2,obs_totals[#Data],H$3,FALSE)+VLOOKUP($A43&amp;" "&amp;$C$35,obs_totals[#Data],H$3,FALSE)),"")</f>
        <v/>
      </c>
      <c r="I43" s="7" t="str">
        <f>IFERROR(VLOOKUP($A43&amp;" "&amp;$C$35,obs_totals[#Data],I$3,FALSE)/(VLOOKUP($A43&amp;" "&amp;$C$2,obs_totals[#Data],I$3,FALSE)+VLOOKUP($A43&amp;" "&amp;$C$35,obs_totals[#Data],I$3,FALSE)),"")</f>
        <v/>
      </c>
      <c r="J43" s="7" t="str">
        <f>IFERROR(VLOOKUP($A43&amp;" "&amp;$C$35,obs_totals[#Data],J$3,FALSE)/(VLOOKUP($A43&amp;" "&amp;$C$2,obs_totals[#Data],J$3,FALSE)+VLOOKUP($A43&amp;" "&amp;$C$35,obs_totals[#Data],J$3,FALSE)),"")</f>
        <v/>
      </c>
      <c r="K43" s="7" t="str">
        <f>IFERROR(VLOOKUP($A43&amp;" "&amp;$C$35,obs_totals[#Data],K$3,FALSE)/(VLOOKUP($A43&amp;" "&amp;$C$2,obs_totals[#Data],K$3,FALSE)+VLOOKUP($A43&amp;" "&amp;$C$35,obs_totals[#Data],K$3,FALSE)),"")</f>
        <v/>
      </c>
      <c r="L43" s="7" t="str">
        <f>IFERROR(VLOOKUP($A43&amp;" "&amp;$C$35,obs_totals[#Data],L$3,FALSE)/(VLOOKUP($A43&amp;" "&amp;$C$2,obs_totals[#Data],L$3,FALSE)+VLOOKUP($A43&amp;" "&amp;$C$35,obs_totals[#Data],L$3,FALSE)),"")</f>
        <v/>
      </c>
      <c r="M43" s="7" t="str">
        <f>IFERROR(VLOOKUP($A43&amp;" "&amp;$C$35,obs_totals[#Data],M$3,FALSE)/(VLOOKUP($A43&amp;" "&amp;$C$2,obs_totals[#Data],M$3,FALSE)+VLOOKUP($A43&amp;" "&amp;$C$35,obs_totals[#Data],M$3,FALSE)),"")</f>
        <v/>
      </c>
      <c r="N43" s="7">
        <f>IFERROR(VLOOKUP($A43&amp;" "&amp;$C$35,obs_totals[#Data],N$3,FALSE)/(VLOOKUP($A43&amp;" "&amp;$C$2,obs_totals[#Data],N$3,FALSE)+VLOOKUP($A43&amp;" "&amp;$C$35,obs_totals[#Data],N$3,FALSE)),"")</f>
        <v>0.43392398643294122</v>
      </c>
      <c r="O43" s="7" t="str">
        <f>IFERROR(VLOOKUP($A43&amp;" "&amp;$C$35,obs_totals[#Data],O$3,FALSE)/(VLOOKUP($A43&amp;" "&amp;$C$2,obs_totals[#Data],O$3,FALSE)+VLOOKUP($A43&amp;" "&amp;$C$35,obs_totals[#Data],O$3,FALSE)),"")</f>
        <v/>
      </c>
      <c r="P43" s="7" t="str">
        <f>IFERROR(VLOOKUP($A43&amp;" "&amp;$C$35,obs_totals[#Data],P$3,FALSE)/(VLOOKUP($A43&amp;" "&amp;$C$2,obs_totals[#Data],P$3,FALSE)+VLOOKUP($A43&amp;" "&amp;$C$35,obs_totals[#Data],P$3,FALSE)),"")</f>
        <v/>
      </c>
      <c r="Q43" s="7">
        <f>IFERROR(VLOOKUP($A43&amp;" "&amp;$C$35,obs_totals[#Data],Q$3,FALSE)/(VLOOKUP($A43&amp;" "&amp;$C$2,obs_totals[#Data],Q$3,FALSE)+VLOOKUP($A43&amp;" "&amp;$C$35,obs_totals[#Data],Q$3,FALSE)),"")</f>
        <v>0.43391777509068929</v>
      </c>
      <c r="R43" s="7" t="str">
        <f>IFERROR(VLOOKUP($A43&amp;" "&amp;$C$35,obs_totals[#Data],R$3,FALSE)/(VLOOKUP($A43&amp;" "&amp;$C$2,obs_totals[#Data],R$3,FALSE)+VLOOKUP($A43&amp;" "&amp;$C$35,obs_totals[#Data],R$3,FALSE)),"")</f>
        <v/>
      </c>
      <c r="S43" s="7">
        <f>IFERROR((VLOOKUP($A43&amp;$P$2,_alle!$A$4:$T$536,S$3,FALSE)+VLOOKUP($A43&amp;$Q$2,_alle!$A$4:$T$536,S$3,FALSE)+VLOOKUP($A43&amp;$R$2,_alle!$A$4:$T$536,S$3,FALSE)+VLOOKUP($A43&amp;$S$2,_alle!$A$4:$T$536,S$3,FALSE)+VLOOKUP($A43&amp;$T$2,_alle!$A$4:$T$536,S$3,FALSE))/VLOOKUP($A43&amp;$O$2,_alle!$A$4:$T$536,S$3,FALSE),"")</f>
        <v>0</v>
      </c>
      <c r="T43" s="7">
        <f>IFERROR((VLOOKUP($A43&amp;$P$2,_alle!$A$4:$T$536,T$3,FALSE)+VLOOKUP($A43&amp;$Q$2,_alle!$A$4:$T$536,T$3,FALSE)+VLOOKUP($A43&amp;$R$2,_alle!$A$4:$T$536,T$3,FALSE)+VLOOKUP($A43&amp;$S$2,_alle!$A$4:$T$536,T$3,FALSE)+VLOOKUP($A43&amp;$T$2,_alle!$A$4:$T$536,T$3,FALSE))/VLOOKUP($A43&amp;$O$2,_alle!$A$4:$T$536,T$3,FALSE),"")</f>
        <v>0</v>
      </c>
      <c r="U43" s="7">
        <f>IFERROR((VLOOKUP($A43&amp;$P$2,_alle!$A$4:$T$536,U$3,FALSE)+VLOOKUP($A43&amp;$Q$2,_alle!$A$4:$T$536,U$3,FALSE)+VLOOKUP($A43&amp;$R$2,_alle!$A$4:$T$536,U$3,FALSE)+VLOOKUP($A43&amp;$S$2,_alle!$A$4:$T$536,U$3,FALSE)+VLOOKUP($A43&amp;$T$2,_alle!$A$4:$T$536,U$3,FALSE))/VLOOKUP($A43&amp;$O$2,_alle!$A$4:$T$536,U$3,FALSE),"")</f>
        <v>0</v>
      </c>
      <c r="V43" s="7">
        <f>IFERROR((VLOOKUP($A43&amp;$P$2,_alle!$A$4:$T$536,V$3,FALSE)+VLOOKUP($A43&amp;$Q$2,_alle!$A$4:$T$536,V$3,FALSE)+VLOOKUP($A43&amp;$R$2,_alle!$A$4:$T$536,V$3,FALSE)+VLOOKUP($A43&amp;$S$2,_alle!$A$4:$T$536,V$3,FALSE)+VLOOKUP($A43&amp;$T$2,_alle!$A$4:$T$536,V$3,FALSE))/VLOOKUP($A43&amp;$O$2,_alle!$A$4:$T$536,V$3,FALSE),"")</f>
        <v>0</v>
      </c>
      <c r="W43" s="7">
        <f>IFERROR((VLOOKUP($A43&amp;$P$2,_alle!$A$4:$T$536,W$3,FALSE)+VLOOKUP($A43&amp;$Q$2,_alle!$A$4:$T$536,W$3,FALSE)+VLOOKUP($A43&amp;$R$2,_alle!$A$4:$T$536,W$3,FALSE)+VLOOKUP($A43&amp;$S$2,_alle!$A$4:$T$536,W$3,FALSE)+VLOOKUP($A43&amp;$T$2,_alle!$A$4:$T$536,W$3,FALSE))/VLOOKUP($A43&amp;$O$2,_alle!$A$4:$T$536,W$3,FALSE),"")</f>
        <v>0</v>
      </c>
      <c r="X43" s="7">
        <f>IFERROR((VLOOKUP($A43&amp;$P$2,_alle!$A$4:$T$536,X$3,FALSE)+VLOOKUP($A43&amp;$Q$2,_alle!$A$4:$T$536,X$3,FALSE)+VLOOKUP($A43&amp;$R$2,_alle!$A$4:$T$536,X$3,FALSE)+VLOOKUP($A43&amp;$S$2,_alle!$A$4:$T$536,X$3,FALSE)+VLOOKUP($A43&amp;$T$2,_alle!$A$4:$T$536,X$3,FALSE))/VLOOKUP($A43&amp;$O$2,_alle!$A$4:$T$536,X$3,FALSE),"")</f>
        <v>0</v>
      </c>
      <c r="Y43" s="7">
        <f>IFERROR((VLOOKUP($A43&amp;$P$2,_alle!$A$4:$T$536,Y$3,FALSE)+VLOOKUP($A43&amp;$Q$2,_alle!$A$4:$T$536,Y$3,FALSE)+VLOOKUP($A43&amp;$R$2,_alle!$A$4:$T$536,Y$3,FALSE)+VLOOKUP($A43&amp;$S$2,_alle!$A$4:$T$536,Y$3,FALSE)+VLOOKUP($A43&amp;$T$2,_alle!$A$4:$T$536,Y$3,FALSE))/VLOOKUP($A43&amp;$O$2,_alle!$A$4:$T$536,Y$3,FALSE),"")</f>
        <v>0.34736594044869418</v>
      </c>
      <c r="Z43" s="7">
        <f>IFERROR((VLOOKUP($A43&amp;$P$2,_alle!$A$4:$T$536,Z$3,FALSE)+VLOOKUP($A43&amp;$Q$2,_alle!$A$4:$T$536,Z$3,FALSE)+VLOOKUP($A43&amp;$R$2,_alle!$A$4:$T$536,Z$3,FALSE)+VLOOKUP($A43&amp;$S$2,_alle!$A$4:$T$536,Z$3,FALSE)+VLOOKUP($A43&amp;$T$2,_alle!$A$4:$T$536,Z$3,FALSE))/VLOOKUP($A43&amp;$O$2,_alle!$A$4:$T$536,Z$3,FALSE),"")</f>
        <v>0</v>
      </c>
      <c r="AA43" s="7">
        <f>IFERROR((VLOOKUP($A43&amp;$P$2,_alle!$A$4:$T$536,AA$3,FALSE)+VLOOKUP($A43&amp;$Q$2,_alle!$A$4:$T$536,AA$3,FALSE)+VLOOKUP($A43&amp;$R$2,_alle!$A$4:$T$536,AA$3,FALSE)+VLOOKUP($A43&amp;$S$2,_alle!$A$4:$T$536,AA$3,FALSE)+VLOOKUP($A43&amp;$T$2,_alle!$A$4:$T$536,AA$3,FALSE))/VLOOKUP($A43&amp;$O$2,_alle!$A$4:$T$536,AA$3,FALSE),"")</f>
        <v>0</v>
      </c>
      <c r="AB43" s="7" t="str">
        <f>IFERROR((VLOOKUP($A43&amp;$P$2,_alle!$A$4:$T$536,AB$3,FALSE)+VLOOKUP($A43&amp;$Q$2,_alle!$A$4:$T$536,AB$3,FALSE)+VLOOKUP($A43&amp;$R$2,_alle!$A$4:$T$536,AB$3,FALSE)+VLOOKUP($A43&amp;$S$2,_alle!$A$4:$T$536,AB$3,FALSE)+VLOOKUP($A43&amp;$T$2,_alle!$A$4:$T$536,AB$3,FALSE))/VLOOKUP($A43&amp;$O$2,_alle!$A$4:$T$536,AB$3,FALSE),"")</f>
        <v/>
      </c>
      <c r="AC43" s="7" t="str">
        <f>IFERROR((VLOOKUP($A43&amp;$P$2,_alle!$A$4:$T$536,AC$3,FALSE)+VLOOKUP($A43&amp;$Q$2,_alle!$A$4:$T$536,AC$3,FALSE)+VLOOKUP($A43&amp;$R$2,_alle!$A$4:$T$536,AC$3,FALSE)+VLOOKUP($A43&amp;$S$2,_alle!$A$4:$T$536,AC$3,FALSE)+VLOOKUP($A43&amp;$T$2,_alle!$A$4:$T$536,AC$3,FALSE))/VLOOKUP($A43&amp;$O$2,_alle!$A$4:$T$536,AC$3,FALSE),"")</f>
        <v/>
      </c>
    </row>
    <row r="44" spans="1:29" x14ac:dyDescent="0.25">
      <c r="A44" t="s">
        <v>46</v>
      </c>
      <c r="B44" t="str">
        <f>VLOOKUP(A44,'_ctry-key'!$B$3:$E$33,3,FALSE)</f>
        <v>Denmark</v>
      </c>
      <c r="C44" s="7" t="str">
        <f>IFERROR(VLOOKUP($A44&amp;" "&amp;$C$35,obs_totals[#Data],C$3,FALSE)/(VLOOKUP($A44&amp;" "&amp;$C$2,obs_totals[#Data],C$3,FALSE)+VLOOKUP($A44&amp;" "&amp;$C$35,obs_totals[#Data],C$3,FALSE)),"")</f>
        <v/>
      </c>
      <c r="D44" s="7" t="str">
        <f>IFERROR(VLOOKUP($A44&amp;" "&amp;$C$35,obs_totals[#Data],D$3,FALSE)/(VLOOKUP($A44&amp;" "&amp;$C$2,obs_totals[#Data],D$3,FALSE)+VLOOKUP($A44&amp;" "&amp;$C$35,obs_totals[#Data],D$3,FALSE)),"")</f>
        <v/>
      </c>
      <c r="E44" s="7" t="str">
        <f>IFERROR(VLOOKUP($A44&amp;" "&amp;$C$35,obs_totals[#Data],E$3,FALSE)/(VLOOKUP($A44&amp;" "&amp;$C$2,obs_totals[#Data],E$3,FALSE)+VLOOKUP($A44&amp;" "&amp;$C$35,obs_totals[#Data],E$3,FALSE)),"")</f>
        <v/>
      </c>
      <c r="F44" s="7" t="str">
        <f>IFERROR(VLOOKUP($A44&amp;" "&amp;$C$35,obs_totals[#Data],F$3,FALSE)/(VLOOKUP($A44&amp;" "&amp;$C$2,obs_totals[#Data],F$3,FALSE)+VLOOKUP($A44&amp;" "&amp;$C$35,obs_totals[#Data],F$3,FALSE)),"")</f>
        <v/>
      </c>
      <c r="G44" s="7" t="str">
        <f>IFERROR(VLOOKUP($A44&amp;" "&amp;$C$35,obs_totals[#Data],G$3,FALSE)/(VLOOKUP($A44&amp;" "&amp;$C$2,obs_totals[#Data],G$3,FALSE)+VLOOKUP($A44&amp;" "&amp;$C$35,obs_totals[#Data],G$3,FALSE)),"")</f>
        <v/>
      </c>
      <c r="H44" s="7" t="str">
        <f>IFERROR(VLOOKUP($A44&amp;" "&amp;$C$35,obs_totals[#Data],H$3,FALSE)/(VLOOKUP($A44&amp;" "&amp;$C$2,obs_totals[#Data],H$3,FALSE)+VLOOKUP($A44&amp;" "&amp;$C$35,obs_totals[#Data],H$3,FALSE)),"")</f>
        <v/>
      </c>
      <c r="I44" s="7" t="str">
        <f>IFERROR(VLOOKUP($A44&amp;" "&amp;$C$35,obs_totals[#Data],I$3,FALSE)/(VLOOKUP($A44&amp;" "&amp;$C$2,obs_totals[#Data],I$3,FALSE)+VLOOKUP($A44&amp;" "&amp;$C$35,obs_totals[#Data],I$3,FALSE)),"")</f>
        <v/>
      </c>
      <c r="J44" s="7" t="str">
        <f>IFERROR(VLOOKUP($A44&amp;" "&amp;$C$35,obs_totals[#Data],J$3,FALSE)/(VLOOKUP($A44&amp;" "&amp;$C$2,obs_totals[#Data],J$3,FALSE)+VLOOKUP($A44&amp;" "&amp;$C$35,obs_totals[#Data],J$3,FALSE)),"")</f>
        <v/>
      </c>
      <c r="K44" s="7" t="str">
        <f>IFERROR(VLOOKUP($A44&amp;" "&amp;$C$35,obs_totals[#Data],K$3,FALSE)/(VLOOKUP($A44&amp;" "&amp;$C$2,obs_totals[#Data],K$3,FALSE)+VLOOKUP($A44&amp;" "&amp;$C$35,obs_totals[#Data],K$3,FALSE)),"")</f>
        <v/>
      </c>
      <c r="L44" s="7" t="str">
        <f>IFERROR(VLOOKUP($A44&amp;" "&amp;$C$35,obs_totals[#Data],L$3,FALSE)/(VLOOKUP($A44&amp;" "&amp;$C$2,obs_totals[#Data],L$3,FALSE)+VLOOKUP($A44&amp;" "&amp;$C$35,obs_totals[#Data],L$3,FALSE)),"")</f>
        <v/>
      </c>
      <c r="M44" s="7" t="str">
        <f>IFERROR(VLOOKUP($A44&amp;" "&amp;$C$35,obs_totals[#Data],M$3,FALSE)/(VLOOKUP($A44&amp;" "&amp;$C$2,obs_totals[#Data],M$3,FALSE)+VLOOKUP($A44&amp;" "&amp;$C$35,obs_totals[#Data],M$3,FALSE)),"")</f>
        <v/>
      </c>
      <c r="N44" s="7">
        <f>IFERROR(VLOOKUP($A44&amp;" "&amp;$C$35,obs_totals[#Data],N$3,FALSE)/(VLOOKUP($A44&amp;" "&amp;$C$2,obs_totals[#Data],N$3,FALSE)+VLOOKUP($A44&amp;" "&amp;$C$35,obs_totals[#Data],N$3,FALSE)),"")</f>
        <v>0.28027284392517055</v>
      </c>
      <c r="O44" s="7">
        <f>IFERROR(VLOOKUP($A44&amp;" "&amp;$C$35,obs_totals[#Data],O$3,FALSE)/(VLOOKUP($A44&amp;" "&amp;$C$2,obs_totals[#Data],O$3,FALSE)+VLOOKUP($A44&amp;" "&amp;$C$35,obs_totals[#Data],O$3,FALSE)),"")</f>
        <v>0.28000402738622632</v>
      </c>
      <c r="P44" s="7">
        <f>IFERROR(VLOOKUP($A44&amp;" "&amp;$C$35,obs_totals[#Data],P$3,FALSE)/(VLOOKUP($A44&amp;" "&amp;$C$2,obs_totals[#Data],P$3,FALSE)+VLOOKUP($A44&amp;" "&amp;$C$35,obs_totals[#Data],P$3,FALSE)),"")</f>
        <v>0.28035327445425762</v>
      </c>
      <c r="Q44" s="7">
        <f>IFERROR(VLOOKUP($A44&amp;" "&amp;$C$35,obs_totals[#Data],Q$3,FALSE)/(VLOOKUP($A44&amp;" "&amp;$C$2,obs_totals[#Data],Q$3,FALSE)+VLOOKUP($A44&amp;" "&amp;$C$35,obs_totals[#Data],Q$3,FALSE)),"")</f>
        <v>0.2808051380520426</v>
      </c>
      <c r="R44" s="7">
        <f>IFERROR(VLOOKUP($A44&amp;" "&amp;$C$35,obs_totals[#Data],R$3,FALSE)/(VLOOKUP($A44&amp;" "&amp;$C$2,obs_totals[#Data],R$3,FALSE)+VLOOKUP($A44&amp;" "&amp;$C$35,obs_totals[#Data],R$3,FALSE)),"")</f>
        <v>0.28131376291713289</v>
      </c>
      <c r="S44" s="7" t="str">
        <f>IFERROR((VLOOKUP($A44&amp;$P$2,_alle!$A$4:$T$536,S$3,FALSE)+VLOOKUP($A44&amp;$Q$2,_alle!$A$4:$T$536,S$3,FALSE)+VLOOKUP($A44&amp;$R$2,_alle!$A$4:$T$536,S$3,FALSE)+VLOOKUP($A44&amp;$S$2,_alle!$A$4:$T$536,S$3,FALSE)+VLOOKUP($A44&amp;$T$2,_alle!$A$4:$T$536,S$3,FALSE))/VLOOKUP($A44&amp;$O$2,_alle!$A$4:$T$536,S$3,FALSE),"")</f>
        <v/>
      </c>
      <c r="T44" s="7" t="str">
        <f>IFERROR((VLOOKUP($A44&amp;$P$2,_alle!$A$4:$T$536,T$3,FALSE)+VLOOKUP($A44&amp;$Q$2,_alle!$A$4:$T$536,T$3,FALSE)+VLOOKUP($A44&amp;$R$2,_alle!$A$4:$T$536,T$3,FALSE)+VLOOKUP($A44&amp;$S$2,_alle!$A$4:$T$536,T$3,FALSE)+VLOOKUP($A44&amp;$T$2,_alle!$A$4:$T$536,T$3,FALSE))/VLOOKUP($A44&amp;$O$2,_alle!$A$4:$T$536,T$3,FALSE),"")</f>
        <v/>
      </c>
      <c r="U44" s="7" t="str">
        <f>IFERROR((VLOOKUP($A44&amp;$P$2,_alle!$A$4:$T$536,U$3,FALSE)+VLOOKUP($A44&amp;$Q$2,_alle!$A$4:$T$536,U$3,FALSE)+VLOOKUP($A44&amp;$R$2,_alle!$A$4:$T$536,U$3,FALSE)+VLOOKUP($A44&amp;$S$2,_alle!$A$4:$T$536,U$3,FALSE)+VLOOKUP($A44&amp;$T$2,_alle!$A$4:$T$536,U$3,FALSE))/VLOOKUP($A44&amp;$O$2,_alle!$A$4:$T$536,U$3,FALSE),"")</f>
        <v/>
      </c>
      <c r="V44" s="7" t="str">
        <f>IFERROR((VLOOKUP($A44&amp;$P$2,_alle!$A$4:$T$536,V$3,FALSE)+VLOOKUP($A44&amp;$Q$2,_alle!$A$4:$T$536,V$3,FALSE)+VLOOKUP($A44&amp;$R$2,_alle!$A$4:$T$536,V$3,FALSE)+VLOOKUP($A44&amp;$S$2,_alle!$A$4:$T$536,V$3,FALSE)+VLOOKUP($A44&amp;$T$2,_alle!$A$4:$T$536,V$3,FALSE))/VLOOKUP($A44&amp;$O$2,_alle!$A$4:$T$536,V$3,FALSE),"")</f>
        <v/>
      </c>
      <c r="W44" s="7" t="str">
        <f>IFERROR((VLOOKUP($A44&amp;$P$2,_alle!$A$4:$T$536,W$3,FALSE)+VLOOKUP($A44&amp;$Q$2,_alle!$A$4:$T$536,W$3,FALSE)+VLOOKUP($A44&amp;$R$2,_alle!$A$4:$T$536,W$3,FALSE)+VLOOKUP($A44&amp;$S$2,_alle!$A$4:$T$536,W$3,FALSE)+VLOOKUP($A44&amp;$T$2,_alle!$A$4:$T$536,W$3,FALSE))/VLOOKUP($A44&amp;$O$2,_alle!$A$4:$T$536,W$3,FALSE),"")</f>
        <v/>
      </c>
      <c r="X44" s="7">
        <f>IFERROR((VLOOKUP($A44&amp;$P$2,_alle!$A$4:$T$536,X$3,FALSE)+VLOOKUP($A44&amp;$Q$2,_alle!$A$4:$T$536,X$3,FALSE)+VLOOKUP($A44&amp;$R$2,_alle!$A$4:$T$536,X$3,FALSE)+VLOOKUP($A44&amp;$S$2,_alle!$A$4:$T$536,X$3,FALSE)+VLOOKUP($A44&amp;$T$2,_alle!$A$4:$T$536,X$3,FALSE))/VLOOKUP($A44&amp;$O$2,_alle!$A$4:$T$536,X$3,FALSE),"")</f>
        <v>0.2530989167639292</v>
      </c>
      <c r="Y44" s="7">
        <f>IFERROR((VLOOKUP($A44&amp;$P$2,_alle!$A$4:$T$536,Y$3,FALSE)+VLOOKUP($A44&amp;$Q$2,_alle!$A$4:$T$536,Y$3,FALSE)+VLOOKUP($A44&amp;$R$2,_alle!$A$4:$T$536,Y$3,FALSE)+VLOOKUP($A44&amp;$S$2,_alle!$A$4:$T$536,Y$3,FALSE)+VLOOKUP($A44&amp;$T$2,_alle!$A$4:$T$536,Y$3,FALSE))/VLOOKUP($A44&amp;$O$2,_alle!$A$4:$T$536,Y$3,FALSE),"")</f>
        <v>0.24301419734221583</v>
      </c>
      <c r="Z44" s="7">
        <f>IFERROR((VLOOKUP($A44&amp;$P$2,_alle!$A$4:$T$536,Z$3,FALSE)+VLOOKUP($A44&amp;$Q$2,_alle!$A$4:$T$536,Z$3,FALSE)+VLOOKUP($A44&amp;$R$2,_alle!$A$4:$T$536,Z$3,FALSE)+VLOOKUP($A44&amp;$S$2,_alle!$A$4:$T$536,Z$3,FALSE)+VLOOKUP($A44&amp;$T$2,_alle!$A$4:$T$536,Z$3,FALSE))/VLOOKUP($A44&amp;$O$2,_alle!$A$4:$T$536,Z$3,FALSE),"")</f>
        <v>0.24095180852952511</v>
      </c>
      <c r="AA44" s="7">
        <f>IFERROR((VLOOKUP($A44&amp;$P$2,_alle!$A$4:$T$536,AA$3,FALSE)+VLOOKUP($A44&amp;$Q$2,_alle!$A$4:$T$536,AA$3,FALSE)+VLOOKUP($A44&amp;$R$2,_alle!$A$4:$T$536,AA$3,FALSE)+VLOOKUP($A44&amp;$S$2,_alle!$A$4:$T$536,AA$3,FALSE)+VLOOKUP($A44&amp;$T$2,_alle!$A$4:$T$536,AA$3,FALSE))/VLOOKUP($A44&amp;$O$2,_alle!$A$4:$T$536,AA$3,FALSE),"")</f>
        <v>0.23945389947643114</v>
      </c>
      <c r="AB44" s="7" t="str">
        <f>IFERROR((VLOOKUP($A44&amp;$P$2,_alle!$A$4:$T$536,AB$3,FALSE)+VLOOKUP($A44&amp;$Q$2,_alle!$A$4:$T$536,AB$3,FALSE)+VLOOKUP($A44&amp;$R$2,_alle!$A$4:$T$536,AB$3,FALSE)+VLOOKUP($A44&amp;$S$2,_alle!$A$4:$T$536,AB$3,FALSE)+VLOOKUP($A44&amp;$T$2,_alle!$A$4:$T$536,AB$3,FALSE))/VLOOKUP($A44&amp;$O$2,_alle!$A$4:$T$536,AB$3,FALSE),"")</f>
        <v/>
      </c>
      <c r="AC44" s="7" t="str">
        <f>IFERROR((VLOOKUP($A44&amp;$P$2,_alle!$A$4:$T$536,AC$3,FALSE)+VLOOKUP($A44&amp;$Q$2,_alle!$A$4:$T$536,AC$3,FALSE)+VLOOKUP($A44&amp;$R$2,_alle!$A$4:$T$536,AC$3,FALSE)+VLOOKUP($A44&amp;$S$2,_alle!$A$4:$T$536,AC$3,FALSE)+VLOOKUP($A44&amp;$T$2,_alle!$A$4:$T$536,AC$3,FALSE))/VLOOKUP($A44&amp;$O$2,_alle!$A$4:$T$536,AC$3,FALSE),"")</f>
        <v/>
      </c>
    </row>
    <row r="45" spans="1:29" x14ac:dyDescent="0.25">
      <c r="A45" t="s">
        <v>47</v>
      </c>
      <c r="B45" t="str">
        <f>VLOOKUP(A45,'_ctry-key'!$B$3:$E$33,3,FALSE)</f>
        <v>Estonia</v>
      </c>
      <c r="C45" s="7" t="str">
        <f>IFERROR(VLOOKUP($A45&amp;" "&amp;$C$35,obs_totals[#Data],C$3,FALSE)/(VLOOKUP($A45&amp;" "&amp;$C$2,obs_totals[#Data],C$3,FALSE)+VLOOKUP($A45&amp;" "&amp;$C$35,obs_totals[#Data],C$3,FALSE)),"")</f>
        <v/>
      </c>
      <c r="D45" s="7" t="str">
        <f>IFERROR(VLOOKUP($A45&amp;" "&amp;$C$35,obs_totals[#Data],D$3,FALSE)/(VLOOKUP($A45&amp;" "&amp;$C$2,obs_totals[#Data],D$3,FALSE)+VLOOKUP($A45&amp;" "&amp;$C$35,obs_totals[#Data],D$3,FALSE)),"")</f>
        <v/>
      </c>
      <c r="E45" s="7" t="str">
        <f>IFERROR(VLOOKUP($A45&amp;" "&amp;$C$35,obs_totals[#Data],E$3,FALSE)/(VLOOKUP($A45&amp;" "&amp;$C$2,obs_totals[#Data],E$3,FALSE)+VLOOKUP($A45&amp;" "&amp;$C$35,obs_totals[#Data],E$3,FALSE)),"")</f>
        <v/>
      </c>
      <c r="F45" s="7" t="str">
        <f>IFERROR(VLOOKUP($A45&amp;" "&amp;$C$35,obs_totals[#Data],F$3,FALSE)/(VLOOKUP($A45&amp;" "&amp;$C$2,obs_totals[#Data],F$3,FALSE)+VLOOKUP($A45&amp;" "&amp;$C$35,obs_totals[#Data],F$3,FALSE)),"")</f>
        <v/>
      </c>
      <c r="G45" s="7">
        <f>IFERROR(VLOOKUP($A45&amp;" "&amp;$C$35,obs_totals[#Data],G$3,FALSE)/(VLOOKUP($A45&amp;" "&amp;$C$2,obs_totals[#Data],G$3,FALSE)+VLOOKUP($A45&amp;" "&amp;$C$35,obs_totals[#Data],G$3,FALSE)),"")</f>
        <v>0.62948430493273544</v>
      </c>
      <c r="H45" s="7" t="str">
        <f>IFERROR(VLOOKUP($A45&amp;" "&amp;$C$35,obs_totals[#Data],H$3,FALSE)/(VLOOKUP($A45&amp;" "&amp;$C$2,obs_totals[#Data],H$3,FALSE)+VLOOKUP($A45&amp;" "&amp;$C$35,obs_totals[#Data],H$3,FALSE)),"")</f>
        <v/>
      </c>
      <c r="I45" s="7" t="str">
        <f>IFERROR(VLOOKUP($A45&amp;" "&amp;$C$35,obs_totals[#Data],I$3,FALSE)/(VLOOKUP($A45&amp;" "&amp;$C$2,obs_totals[#Data],I$3,FALSE)+VLOOKUP($A45&amp;" "&amp;$C$35,obs_totals[#Data],I$3,FALSE)),"")</f>
        <v/>
      </c>
      <c r="J45" s="7">
        <f>IFERROR(VLOOKUP($A45&amp;" "&amp;$C$35,obs_totals[#Data],J$3,FALSE)/(VLOOKUP($A45&amp;" "&amp;$C$2,obs_totals[#Data],J$3,FALSE)+VLOOKUP($A45&amp;" "&amp;$C$35,obs_totals[#Data],J$3,FALSE)),"")</f>
        <v>0.62682531097890748</v>
      </c>
      <c r="K45" s="7" t="str">
        <f>IFERROR(VLOOKUP($A45&amp;" "&amp;$C$35,obs_totals[#Data],K$3,FALSE)/(VLOOKUP($A45&amp;" "&amp;$C$2,obs_totals[#Data],K$3,FALSE)+VLOOKUP($A45&amp;" "&amp;$C$35,obs_totals[#Data],K$3,FALSE)),"")</f>
        <v/>
      </c>
      <c r="L45" s="7" t="str">
        <f>IFERROR(VLOOKUP($A45&amp;" "&amp;$C$35,obs_totals[#Data],L$3,FALSE)/(VLOOKUP($A45&amp;" "&amp;$C$2,obs_totals[#Data],L$3,FALSE)+VLOOKUP($A45&amp;" "&amp;$C$35,obs_totals[#Data],L$3,FALSE)),"")</f>
        <v/>
      </c>
      <c r="M45" s="7" t="str">
        <f>IFERROR(VLOOKUP($A45&amp;" "&amp;$C$35,obs_totals[#Data],M$3,FALSE)/(VLOOKUP($A45&amp;" "&amp;$C$2,obs_totals[#Data],M$3,FALSE)+VLOOKUP($A45&amp;" "&amp;$C$35,obs_totals[#Data],M$3,FALSE)),"")</f>
        <v/>
      </c>
      <c r="N45" s="7" t="str">
        <f>IFERROR(VLOOKUP($A45&amp;" "&amp;$C$35,obs_totals[#Data],N$3,FALSE)/(VLOOKUP($A45&amp;" "&amp;$C$2,obs_totals[#Data],N$3,FALSE)+VLOOKUP($A45&amp;" "&amp;$C$35,obs_totals[#Data],N$3,FALSE)),"")</f>
        <v/>
      </c>
      <c r="O45" s="7" t="str">
        <f>IFERROR(VLOOKUP($A45&amp;" "&amp;$C$35,obs_totals[#Data],O$3,FALSE)/(VLOOKUP($A45&amp;" "&amp;$C$2,obs_totals[#Data],O$3,FALSE)+VLOOKUP($A45&amp;" "&amp;$C$35,obs_totals[#Data],O$3,FALSE)),"")</f>
        <v/>
      </c>
      <c r="P45" s="7" t="str">
        <f>IFERROR(VLOOKUP($A45&amp;" "&amp;$C$35,obs_totals[#Data],P$3,FALSE)/(VLOOKUP($A45&amp;" "&amp;$C$2,obs_totals[#Data],P$3,FALSE)+VLOOKUP($A45&amp;" "&amp;$C$35,obs_totals[#Data],P$3,FALSE)),"")</f>
        <v/>
      </c>
      <c r="Q45" s="7">
        <f>IFERROR(VLOOKUP($A45&amp;" "&amp;$C$35,obs_totals[#Data],Q$3,FALSE)/(VLOOKUP($A45&amp;" "&amp;$C$2,obs_totals[#Data],Q$3,FALSE)+VLOOKUP($A45&amp;" "&amp;$C$35,obs_totals[#Data],Q$3,FALSE)),"")</f>
        <v>0.62693773824650578</v>
      </c>
      <c r="R45" s="7" t="str">
        <f>IFERROR(VLOOKUP($A45&amp;" "&amp;$C$35,obs_totals[#Data],R$3,FALSE)/(VLOOKUP($A45&amp;" "&amp;$C$2,obs_totals[#Data],R$3,FALSE)+VLOOKUP($A45&amp;" "&amp;$C$35,obs_totals[#Data],R$3,FALSE)),"")</f>
        <v/>
      </c>
      <c r="S45" s="7">
        <f>IFERROR((VLOOKUP($A45&amp;$P$2,_alle!$A$4:$T$536,S$3,FALSE)+VLOOKUP($A45&amp;$Q$2,_alle!$A$4:$T$536,S$3,FALSE)+VLOOKUP($A45&amp;$R$2,_alle!$A$4:$T$536,S$3,FALSE)+VLOOKUP($A45&amp;$S$2,_alle!$A$4:$T$536,S$3,FALSE)+VLOOKUP($A45&amp;$T$2,_alle!$A$4:$T$536,S$3,FALSE))/VLOOKUP($A45&amp;$O$2,_alle!$A$4:$T$536,S$3,FALSE),"")</f>
        <v>0</v>
      </c>
      <c r="T45" s="7">
        <f>IFERROR((VLOOKUP($A45&amp;$P$2,_alle!$A$4:$T$536,T$3,FALSE)+VLOOKUP($A45&amp;$Q$2,_alle!$A$4:$T$536,T$3,FALSE)+VLOOKUP($A45&amp;$R$2,_alle!$A$4:$T$536,T$3,FALSE)+VLOOKUP($A45&amp;$S$2,_alle!$A$4:$T$536,T$3,FALSE)+VLOOKUP($A45&amp;$T$2,_alle!$A$4:$T$536,T$3,FALSE))/VLOOKUP($A45&amp;$O$2,_alle!$A$4:$T$536,T$3,FALSE),"")</f>
        <v>0</v>
      </c>
      <c r="U45" s="7">
        <f>IFERROR((VLOOKUP($A45&amp;$P$2,_alle!$A$4:$T$536,U$3,FALSE)+VLOOKUP($A45&amp;$Q$2,_alle!$A$4:$T$536,U$3,FALSE)+VLOOKUP($A45&amp;$R$2,_alle!$A$4:$T$536,U$3,FALSE)+VLOOKUP($A45&amp;$S$2,_alle!$A$4:$T$536,U$3,FALSE)+VLOOKUP($A45&amp;$T$2,_alle!$A$4:$T$536,U$3,FALSE))/VLOOKUP($A45&amp;$O$2,_alle!$A$4:$T$536,U$3,FALSE),"")</f>
        <v>0</v>
      </c>
      <c r="V45" s="7">
        <f>IFERROR((VLOOKUP($A45&amp;$P$2,_alle!$A$4:$T$536,V$3,FALSE)+VLOOKUP($A45&amp;$Q$2,_alle!$A$4:$T$536,V$3,FALSE)+VLOOKUP($A45&amp;$R$2,_alle!$A$4:$T$536,V$3,FALSE)+VLOOKUP($A45&amp;$S$2,_alle!$A$4:$T$536,V$3,FALSE)+VLOOKUP($A45&amp;$T$2,_alle!$A$4:$T$536,V$3,FALSE))/VLOOKUP($A45&amp;$O$2,_alle!$A$4:$T$536,V$3,FALSE),"")</f>
        <v>0</v>
      </c>
      <c r="W45" s="7">
        <f>IFERROR((VLOOKUP($A45&amp;$P$2,_alle!$A$4:$T$536,W$3,FALSE)+VLOOKUP($A45&amp;$Q$2,_alle!$A$4:$T$536,W$3,FALSE)+VLOOKUP($A45&amp;$R$2,_alle!$A$4:$T$536,W$3,FALSE)+VLOOKUP($A45&amp;$S$2,_alle!$A$4:$T$536,W$3,FALSE)+VLOOKUP($A45&amp;$T$2,_alle!$A$4:$T$536,W$3,FALSE))/VLOOKUP($A45&amp;$O$2,_alle!$A$4:$T$536,W$3,FALSE),"")</f>
        <v>0</v>
      </c>
      <c r="X45" s="7">
        <f>IFERROR((VLOOKUP($A45&amp;$P$2,_alle!$A$4:$T$536,X$3,FALSE)+VLOOKUP($A45&amp;$Q$2,_alle!$A$4:$T$536,X$3,FALSE)+VLOOKUP($A45&amp;$R$2,_alle!$A$4:$T$536,X$3,FALSE)+VLOOKUP($A45&amp;$S$2,_alle!$A$4:$T$536,X$3,FALSE)+VLOOKUP($A45&amp;$T$2,_alle!$A$4:$T$536,X$3,FALSE))/VLOOKUP($A45&amp;$O$2,_alle!$A$4:$T$536,X$3,FALSE),"")</f>
        <v>0</v>
      </c>
      <c r="Y45" s="7">
        <f>IFERROR((VLOOKUP($A45&amp;$P$2,_alle!$A$4:$T$536,Y$3,FALSE)+VLOOKUP($A45&amp;$Q$2,_alle!$A$4:$T$536,Y$3,FALSE)+VLOOKUP($A45&amp;$R$2,_alle!$A$4:$T$536,Y$3,FALSE)+VLOOKUP($A45&amp;$S$2,_alle!$A$4:$T$536,Y$3,FALSE)+VLOOKUP($A45&amp;$T$2,_alle!$A$4:$T$536,Y$3,FALSE))/VLOOKUP($A45&amp;$O$2,_alle!$A$4:$T$536,Y$3,FALSE),"")</f>
        <v>0.56212393052684273</v>
      </c>
      <c r="Z45" s="7">
        <f>IFERROR((VLOOKUP($A45&amp;$P$2,_alle!$A$4:$T$536,Z$3,FALSE)+VLOOKUP($A45&amp;$Q$2,_alle!$A$4:$T$536,Z$3,FALSE)+VLOOKUP($A45&amp;$R$2,_alle!$A$4:$T$536,Z$3,FALSE)+VLOOKUP($A45&amp;$S$2,_alle!$A$4:$T$536,Z$3,FALSE)+VLOOKUP($A45&amp;$T$2,_alle!$A$4:$T$536,Z$3,FALSE))/VLOOKUP($A45&amp;$O$2,_alle!$A$4:$T$536,Z$3,FALSE),"")</f>
        <v>0</v>
      </c>
      <c r="AA45" s="7">
        <f>IFERROR((VLOOKUP($A45&amp;$P$2,_alle!$A$4:$T$536,AA$3,FALSE)+VLOOKUP($A45&amp;$Q$2,_alle!$A$4:$T$536,AA$3,FALSE)+VLOOKUP($A45&amp;$R$2,_alle!$A$4:$T$536,AA$3,FALSE)+VLOOKUP($A45&amp;$S$2,_alle!$A$4:$T$536,AA$3,FALSE)+VLOOKUP($A45&amp;$T$2,_alle!$A$4:$T$536,AA$3,FALSE))/VLOOKUP($A45&amp;$O$2,_alle!$A$4:$T$536,AA$3,FALSE),"")</f>
        <v>0</v>
      </c>
      <c r="AB45" s="7" t="str">
        <f>IFERROR((VLOOKUP($A45&amp;$P$2,_alle!$A$4:$T$536,AB$3,FALSE)+VLOOKUP($A45&amp;$Q$2,_alle!$A$4:$T$536,AB$3,FALSE)+VLOOKUP($A45&amp;$R$2,_alle!$A$4:$T$536,AB$3,FALSE)+VLOOKUP($A45&amp;$S$2,_alle!$A$4:$T$536,AB$3,FALSE)+VLOOKUP($A45&amp;$T$2,_alle!$A$4:$T$536,AB$3,FALSE))/VLOOKUP($A45&amp;$O$2,_alle!$A$4:$T$536,AB$3,FALSE),"")</f>
        <v/>
      </c>
      <c r="AC45" s="7" t="str">
        <f>IFERROR((VLOOKUP($A45&amp;$P$2,_alle!$A$4:$T$536,AC$3,FALSE)+VLOOKUP($A45&amp;$Q$2,_alle!$A$4:$T$536,AC$3,FALSE)+VLOOKUP($A45&amp;$R$2,_alle!$A$4:$T$536,AC$3,FALSE)+VLOOKUP($A45&amp;$S$2,_alle!$A$4:$T$536,AC$3,FALSE)+VLOOKUP($A45&amp;$T$2,_alle!$A$4:$T$536,AC$3,FALSE))/VLOOKUP($A45&amp;$O$2,_alle!$A$4:$T$536,AC$3,FALSE),"")</f>
        <v/>
      </c>
    </row>
    <row r="46" spans="1:29" x14ac:dyDescent="0.25">
      <c r="A46" t="s">
        <v>48</v>
      </c>
      <c r="B46" t="str">
        <f>VLOOKUP(A46,'_ctry-key'!$B$3:$E$33,3,FALSE)</f>
        <v>France</v>
      </c>
      <c r="C46" s="7">
        <f>IFERROR(VLOOKUP($A46&amp;" "&amp;$C$35,obs_totals[#Data],C$3,FALSE)/(VLOOKUP($A46&amp;" "&amp;$C$2,obs_totals[#Data],C$3,FALSE)+VLOOKUP($A46&amp;" "&amp;$C$35,obs_totals[#Data],C$3,FALSE)),"")</f>
        <v>0.32410848975910173</v>
      </c>
      <c r="D46" s="7">
        <f>IFERROR(VLOOKUP($A46&amp;" "&amp;$C$35,obs_totals[#Data],D$3,FALSE)/(VLOOKUP($A46&amp;" "&amp;$C$2,obs_totals[#Data],D$3,FALSE)+VLOOKUP($A46&amp;" "&amp;$C$35,obs_totals[#Data],D$3,FALSE)),"")</f>
        <v>0.32394037122436631</v>
      </c>
      <c r="E46" s="7">
        <f>IFERROR(VLOOKUP($A46&amp;" "&amp;$C$35,obs_totals[#Data],E$3,FALSE)/(VLOOKUP($A46&amp;" "&amp;$C$2,obs_totals[#Data],E$3,FALSE)+VLOOKUP($A46&amp;" "&amp;$C$35,obs_totals[#Data],E$3,FALSE)),"")</f>
        <v>0.32152393037475124</v>
      </c>
      <c r="F46" s="7">
        <f>IFERROR(VLOOKUP($A46&amp;" "&amp;$C$35,obs_totals[#Data],F$3,FALSE)/(VLOOKUP($A46&amp;" "&amp;$C$2,obs_totals[#Data],F$3,FALSE)+VLOOKUP($A46&amp;" "&amp;$C$35,obs_totals[#Data],F$3,FALSE)),"")</f>
        <v>0.3192592757461773</v>
      </c>
      <c r="G46" s="7">
        <f>IFERROR(VLOOKUP($A46&amp;" "&amp;$C$35,obs_totals[#Data],G$3,FALSE)/(VLOOKUP($A46&amp;" "&amp;$C$2,obs_totals[#Data],G$3,FALSE)+VLOOKUP($A46&amp;" "&amp;$C$35,obs_totals[#Data],G$3,FALSE)),"")</f>
        <v>0.31708392390627105</v>
      </c>
      <c r="H46" s="7">
        <f>IFERROR(VLOOKUP($A46&amp;" "&amp;$C$35,obs_totals[#Data],H$3,FALSE)/(VLOOKUP($A46&amp;" "&amp;$C$2,obs_totals[#Data],H$3,FALSE)+VLOOKUP($A46&amp;" "&amp;$C$35,obs_totals[#Data],H$3,FALSE)),"")</f>
        <v>0.31534675102280624</v>
      </c>
      <c r="I46" s="7">
        <f>IFERROR(VLOOKUP($A46&amp;" "&amp;$C$35,obs_totals[#Data],I$3,FALSE)/(VLOOKUP($A46&amp;" "&amp;$C$2,obs_totals[#Data],I$3,FALSE)+VLOOKUP($A46&amp;" "&amp;$C$35,obs_totals[#Data],I$3,FALSE)),"")</f>
        <v>0.31413033524236217</v>
      </c>
      <c r="J46" s="7">
        <f>IFERROR(VLOOKUP($A46&amp;" "&amp;$C$35,obs_totals[#Data],J$3,FALSE)/(VLOOKUP($A46&amp;" "&amp;$C$2,obs_totals[#Data],J$3,FALSE)+VLOOKUP($A46&amp;" "&amp;$C$35,obs_totals[#Data],J$3,FALSE)),"")</f>
        <v>0.31376550536917874</v>
      </c>
      <c r="K46" s="7">
        <f>IFERROR(VLOOKUP($A46&amp;" "&amp;$C$35,obs_totals[#Data],K$3,FALSE)/(VLOOKUP($A46&amp;" "&amp;$C$2,obs_totals[#Data],K$3,FALSE)+VLOOKUP($A46&amp;" "&amp;$C$35,obs_totals[#Data],K$3,FALSE)),"")</f>
        <v>0.31386207890025314</v>
      </c>
      <c r="L46" s="7">
        <f>IFERROR(VLOOKUP($A46&amp;" "&amp;$C$35,obs_totals[#Data],L$3,FALSE)/(VLOOKUP($A46&amp;" "&amp;$C$2,obs_totals[#Data],L$3,FALSE)+VLOOKUP($A46&amp;" "&amp;$C$35,obs_totals[#Data],L$3,FALSE)),"")</f>
        <v>0.31446713866109782</v>
      </c>
      <c r="M46" s="7">
        <f>IFERROR(VLOOKUP($A46&amp;" "&amp;$C$35,obs_totals[#Data],M$3,FALSE)/(VLOOKUP($A46&amp;" "&amp;$C$2,obs_totals[#Data],M$3,FALSE)+VLOOKUP($A46&amp;" "&amp;$C$35,obs_totals[#Data],M$3,FALSE)),"")</f>
        <v>0.31495684394218065</v>
      </c>
      <c r="N46" s="7">
        <f>IFERROR(VLOOKUP($A46&amp;" "&amp;$C$35,obs_totals[#Data],N$3,FALSE)/(VLOOKUP($A46&amp;" "&amp;$C$2,obs_totals[#Data],N$3,FALSE)+VLOOKUP($A46&amp;" "&amp;$C$35,obs_totals[#Data],N$3,FALSE)),"")</f>
        <v>0.31528947482256175</v>
      </c>
      <c r="O46" s="7">
        <f>IFERROR(VLOOKUP($A46&amp;" "&amp;$C$35,obs_totals[#Data],O$3,FALSE)/(VLOOKUP($A46&amp;" "&amp;$C$2,obs_totals[#Data],O$3,FALSE)+VLOOKUP($A46&amp;" "&amp;$C$35,obs_totals[#Data],O$3,FALSE)),"")</f>
        <v>0.31548254106242013</v>
      </c>
      <c r="P46" s="7">
        <f>IFERROR(VLOOKUP($A46&amp;" "&amp;$C$35,obs_totals[#Data],P$3,FALSE)/(VLOOKUP($A46&amp;" "&amp;$C$2,obs_totals[#Data],P$3,FALSE)+VLOOKUP($A46&amp;" "&amp;$C$35,obs_totals[#Data],P$3,FALSE)),"")</f>
        <v>0.31586302146275042</v>
      </c>
      <c r="Q46" s="7">
        <f>IFERROR(VLOOKUP($A46&amp;" "&amp;$C$35,obs_totals[#Data],Q$3,FALSE)/(VLOOKUP($A46&amp;" "&amp;$C$2,obs_totals[#Data],Q$3,FALSE)+VLOOKUP($A46&amp;" "&amp;$C$35,obs_totals[#Data],Q$3,FALSE)),"")</f>
        <v>0.31552175940067201</v>
      </c>
      <c r="R46" s="7" t="str">
        <f>IFERROR(VLOOKUP($A46&amp;" "&amp;$C$35,obs_totals[#Data],R$3,FALSE)/(VLOOKUP($A46&amp;" "&amp;$C$2,obs_totals[#Data],R$3,FALSE)+VLOOKUP($A46&amp;" "&amp;$C$35,obs_totals[#Data],R$3,FALSE)),"")</f>
        <v/>
      </c>
      <c r="S46" s="7">
        <f>IFERROR((VLOOKUP($A46&amp;$P$2,_alle!$A$4:$T$536,S$3,FALSE)+VLOOKUP($A46&amp;$Q$2,_alle!$A$4:$T$536,S$3,FALSE)+VLOOKUP($A46&amp;$R$2,_alle!$A$4:$T$536,S$3,FALSE)+VLOOKUP($A46&amp;$S$2,_alle!$A$4:$T$536,S$3,FALSE)+VLOOKUP($A46&amp;$T$2,_alle!$A$4:$T$536,S$3,FALSE))/VLOOKUP($A46&amp;$O$2,_alle!$A$4:$T$536,S$3,FALSE),"")</f>
        <v>0.29283620007495509</v>
      </c>
      <c r="T46" s="7">
        <f>IFERROR((VLOOKUP($A46&amp;$P$2,_alle!$A$4:$T$536,T$3,FALSE)+VLOOKUP($A46&amp;$Q$2,_alle!$A$4:$T$536,T$3,FALSE)+VLOOKUP($A46&amp;$R$2,_alle!$A$4:$T$536,T$3,FALSE)+VLOOKUP($A46&amp;$S$2,_alle!$A$4:$T$536,T$3,FALSE)+VLOOKUP($A46&amp;$T$2,_alle!$A$4:$T$536,T$3,FALSE))/VLOOKUP($A46&amp;$O$2,_alle!$A$4:$T$536,T$3,FALSE),"")</f>
        <v>0.28760689835866216</v>
      </c>
      <c r="U46" s="7">
        <f>IFERROR((VLOOKUP($A46&amp;$P$2,_alle!$A$4:$T$536,U$3,FALSE)+VLOOKUP($A46&amp;$Q$2,_alle!$A$4:$T$536,U$3,FALSE)+VLOOKUP($A46&amp;$R$2,_alle!$A$4:$T$536,U$3,FALSE)+VLOOKUP($A46&amp;$S$2,_alle!$A$4:$T$536,U$3,FALSE)+VLOOKUP($A46&amp;$T$2,_alle!$A$4:$T$536,U$3,FALSE))/VLOOKUP($A46&amp;$O$2,_alle!$A$4:$T$536,U$3,FALSE),"")</f>
        <v>0.2831499769558975</v>
      </c>
      <c r="V46" s="7">
        <f>IFERROR((VLOOKUP($A46&amp;$P$2,_alle!$A$4:$T$536,V$3,FALSE)+VLOOKUP($A46&amp;$Q$2,_alle!$A$4:$T$536,V$3,FALSE)+VLOOKUP($A46&amp;$R$2,_alle!$A$4:$T$536,V$3,FALSE)+VLOOKUP($A46&amp;$S$2,_alle!$A$4:$T$536,V$3,FALSE)+VLOOKUP($A46&amp;$T$2,_alle!$A$4:$T$536,V$3,FALSE))/VLOOKUP($A46&amp;$O$2,_alle!$A$4:$T$536,V$3,FALSE),"")</f>
        <v>0.27924237995306961</v>
      </c>
      <c r="W46" s="7">
        <f>IFERROR((VLOOKUP($A46&amp;$P$2,_alle!$A$4:$T$536,W$3,FALSE)+VLOOKUP($A46&amp;$Q$2,_alle!$A$4:$T$536,W$3,FALSE)+VLOOKUP($A46&amp;$R$2,_alle!$A$4:$T$536,W$3,FALSE)+VLOOKUP($A46&amp;$S$2,_alle!$A$4:$T$536,W$3,FALSE)+VLOOKUP($A46&amp;$T$2,_alle!$A$4:$T$536,W$3,FALSE))/VLOOKUP($A46&amp;$O$2,_alle!$A$4:$T$536,W$3,FALSE),"")</f>
        <v>0.27588586480475941</v>
      </c>
      <c r="X46" s="7">
        <f>IFERROR((VLOOKUP($A46&amp;$P$2,_alle!$A$4:$T$536,X$3,FALSE)+VLOOKUP($A46&amp;$Q$2,_alle!$A$4:$T$536,X$3,FALSE)+VLOOKUP($A46&amp;$R$2,_alle!$A$4:$T$536,X$3,FALSE)+VLOOKUP($A46&amp;$S$2,_alle!$A$4:$T$536,X$3,FALSE)+VLOOKUP($A46&amp;$T$2,_alle!$A$4:$T$536,X$3,FALSE))/VLOOKUP($A46&amp;$O$2,_alle!$A$4:$T$536,X$3,FALSE),"")</f>
        <v>0.27254286569559311</v>
      </c>
      <c r="Y46" s="7">
        <f>IFERROR((VLOOKUP($A46&amp;$P$2,_alle!$A$4:$T$536,Y$3,FALSE)+VLOOKUP($A46&amp;$Q$2,_alle!$A$4:$T$536,Y$3,FALSE)+VLOOKUP($A46&amp;$R$2,_alle!$A$4:$T$536,Y$3,FALSE)+VLOOKUP($A46&amp;$S$2,_alle!$A$4:$T$536,Y$3,FALSE)+VLOOKUP($A46&amp;$T$2,_alle!$A$4:$T$536,Y$3,FALSE))/VLOOKUP($A46&amp;$O$2,_alle!$A$4:$T$536,Y$3,FALSE),"")</f>
        <v>0.2691999714892821</v>
      </c>
      <c r="Z46" s="7">
        <f>IFERROR((VLOOKUP($A46&amp;$P$2,_alle!$A$4:$T$536,Z$3,FALSE)+VLOOKUP($A46&amp;$Q$2,_alle!$A$4:$T$536,Z$3,FALSE)+VLOOKUP($A46&amp;$R$2,_alle!$A$4:$T$536,Z$3,FALSE)+VLOOKUP($A46&amp;$S$2,_alle!$A$4:$T$536,Z$3,FALSE)+VLOOKUP($A46&amp;$T$2,_alle!$A$4:$T$536,Z$3,FALSE))/VLOOKUP($A46&amp;$O$2,_alle!$A$4:$T$536,Z$3,FALSE),"")</f>
        <v>0.26582354848568751</v>
      </c>
      <c r="AA46" s="7">
        <f>IFERROR((VLOOKUP($A46&amp;$P$2,_alle!$A$4:$T$536,AA$3,FALSE)+VLOOKUP($A46&amp;$Q$2,_alle!$A$4:$T$536,AA$3,FALSE)+VLOOKUP($A46&amp;$R$2,_alle!$A$4:$T$536,AA$3,FALSE)+VLOOKUP($A46&amp;$S$2,_alle!$A$4:$T$536,AA$3,FALSE)+VLOOKUP($A46&amp;$T$2,_alle!$A$4:$T$536,AA$3,FALSE))/VLOOKUP($A46&amp;$O$2,_alle!$A$4:$T$536,AA$3,FALSE),"")</f>
        <v>0.26307431875959858</v>
      </c>
      <c r="AB46" s="7" t="str">
        <f>IFERROR((VLOOKUP($A46&amp;$P$2,_alle!$A$4:$T$536,AB$3,FALSE)+VLOOKUP($A46&amp;$Q$2,_alle!$A$4:$T$536,AB$3,FALSE)+VLOOKUP($A46&amp;$R$2,_alle!$A$4:$T$536,AB$3,FALSE)+VLOOKUP($A46&amp;$S$2,_alle!$A$4:$T$536,AB$3,FALSE)+VLOOKUP($A46&amp;$T$2,_alle!$A$4:$T$536,AB$3,FALSE))/VLOOKUP($A46&amp;$O$2,_alle!$A$4:$T$536,AB$3,FALSE),"")</f>
        <v/>
      </c>
      <c r="AC46" s="7" t="str">
        <f>IFERROR((VLOOKUP($A46&amp;$P$2,_alle!$A$4:$T$536,AC$3,FALSE)+VLOOKUP($A46&amp;$Q$2,_alle!$A$4:$T$536,AC$3,FALSE)+VLOOKUP($A46&amp;$R$2,_alle!$A$4:$T$536,AC$3,FALSE)+VLOOKUP($A46&amp;$S$2,_alle!$A$4:$T$536,AC$3,FALSE)+VLOOKUP($A46&amp;$T$2,_alle!$A$4:$T$536,AC$3,FALSE))/VLOOKUP($A46&amp;$O$2,_alle!$A$4:$T$536,AC$3,FALSE),"")</f>
        <v/>
      </c>
    </row>
    <row r="47" spans="1:29" x14ac:dyDescent="0.25">
      <c r="A47" t="s">
        <v>49</v>
      </c>
      <c r="B47" t="str">
        <f>VLOOKUP(A47,'_ctry-key'!$B$3:$E$33,3,FALSE)</f>
        <v>Greece</v>
      </c>
      <c r="C47" s="7" t="str">
        <f>IFERROR(VLOOKUP($A47&amp;" "&amp;$C$35,obs_totals[#Data],C$3,FALSE)/(VLOOKUP($A47&amp;" "&amp;$C$2,obs_totals[#Data],C$3,FALSE)+VLOOKUP($A47&amp;" "&amp;$C$35,obs_totals[#Data],C$3,FALSE)),"")</f>
        <v/>
      </c>
      <c r="D47" s="7">
        <f>IFERROR(VLOOKUP($A47&amp;" "&amp;$C$35,obs_totals[#Data],D$3,FALSE)/(VLOOKUP($A47&amp;" "&amp;$C$2,obs_totals[#Data],D$3,FALSE)+VLOOKUP($A47&amp;" "&amp;$C$35,obs_totals[#Data],D$3,FALSE)),"")</f>
        <v>0.56221294363256791</v>
      </c>
      <c r="E47" s="7">
        <f>IFERROR(VLOOKUP($A47&amp;" "&amp;$C$35,obs_totals[#Data],E$3,FALSE)/(VLOOKUP($A47&amp;" "&amp;$C$2,obs_totals[#Data],E$3,FALSE)+VLOOKUP($A47&amp;" "&amp;$C$35,obs_totals[#Data],E$3,FALSE)),"")</f>
        <v>0.57084571894853409</v>
      </c>
      <c r="F47" s="7">
        <f>IFERROR(VLOOKUP($A47&amp;" "&amp;$C$35,obs_totals[#Data],F$3,FALSE)/(VLOOKUP($A47&amp;" "&amp;$C$2,obs_totals[#Data],F$3,FALSE)+VLOOKUP($A47&amp;" "&amp;$C$35,obs_totals[#Data],F$3,FALSE)),"")</f>
        <v>0.57944830730650854</v>
      </c>
      <c r="G47" s="7">
        <f>IFERROR(VLOOKUP($A47&amp;" "&amp;$C$35,obs_totals[#Data],G$3,FALSE)/(VLOOKUP($A47&amp;" "&amp;$C$2,obs_totals[#Data],G$3,FALSE)+VLOOKUP($A47&amp;" "&amp;$C$35,obs_totals[#Data],G$3,FALSE)),"")</f>
        <v>0.58803180359882834</v>
      </c>
      <c r="H47" s="7">
        <f>IFERROR(VLOOKUP($A47&amp;" "&amp;$C$35,obs_totals[#Data],H$3,FALSE)/(VLOOKUP($A47&amp;" "&amp;$C$2,obs_totals[#Data],H$3,FALSE)+VLOOKUP($A47&amp;" "&amp;$C$35,obs_totals[#Data],H$3,FALSE)),"")</f>
        <v>0.59660778912115808</v>
      </c>
      <c r="I47" s="7">
        <f>IFERROR(VLOOKUP($A47&amp;" "&amp;$C$35,obs_totals[#Data],I$3,FALSE)/(VLOOKUP($A47&amp;" "&amp;$C$2,obs_totals[#Data],I$3,FALSE)+VLOOKUP($A47&amp;" "&amp;$C$35,obs_totals[#Data],I$3,FALSE)),"")</f>
        <v>0.60515873015873012</v>
      </c>
      <c r="J47" s="7">
        <f>IFERROR(VLOOKUP($A47&amp;" "&amp;$C$35,obs_totals[#Data],J$3,FALSE)/(VLOOKUP($A47&amp;" "&amp;$C$2,obs_totals[#Data],J$3,FALSE)+VLOOKUP($A47&amp;" "&amp;$C$35,obs_totals[#Data],J$3,FALSE)),"")</f>
        <v>0.6136825115843183</v>
      </c>
      <c r="K47" s="7">
        <f>IFERROR(VLOOKUP($A47&amp;" "&amp;$C$35,obs_totals[#Data],K$3,FALSE)/(VLOOKUP($A47&amp;" "&amp;$C$2,obs_totals[#Data],K$3,FALSE)+VLOOKUP($A47&amp;" "&amp;$C$35,obs_totals[#Data],K$3,FALSE)),"")</f>
        <v>0.62220909020837079</v>
      </c>
      <c r="L47" s="7">
        <f>IFERROR(VLOOKUP($A47&amp;" "&amp;$C$35,obs_totals[#Data],L$3,FALSE)/(VLOOKUP($A47&amp;" "&amp;$C$2,obs_totals[#Data],L$3,FALSE)+VLOOKUP($A47&amp;" "&amp;$C$35,obs_totals[#Data],L$3,FALSE)),"")</f>
        <v>0.63071562992726715</v>
      </c>
      <c r="M47" s="7">
        <f>IFERROR(VLOOKUP($A47&amp;" "&amp;$C$35,obs_totals[#Data],M$3,FALSE)/(VLOOKUP($A47&amp;" "&amp;$C$2,obs_totals[#Data],M$3,FALSE)+VLOOKUP($A47&amp;" "&amp;$C$35,obs_totals[#Data],M$3,FALSE)),"")</f>
        <v>0.63919423154497779</v>
      </c>
      <c r="N47" s="7">
        <f>IFERROR(VLOOKUP($A47&amp;" "&amp;$C$35,obs_totals[#Data],N$3,FALSE)/(VLOOKUP($A47&amp;" "&amp;$C$2,obs_totals[#Data],N$3,FALSE)+VLOOKUP($A47&amp;" "&amp;$C$35,obs_totals[#Data],N$3,FALSE)),"")</f>
        <v>0.64699738903394255</v>
      </c>
      <c r="O47" s="7">
        <f>IFERROR(VLOOKUP($A47&amp;" "&amp;$C$35,obs_totals[#Data],O$3,FALSE)/(VLOOKUP($A47&amp;" "&amp;$C$2,obs_totals[#Data],O$3,FALSE)+VLOOKUP($A47&amp;" "&amp;$C$35,obs_totals[#Data],O$3,FALSE)),"")</f>
        <v>0.64699270656409225</v>
      </c>
      <c r="P47" s="7">
        <f>IFERROR(VLOOKUP($A47&amp;" "&amp;$C$35,obs_totals[#Data],P$3,FALSE)/(VLOOKUP($A47&amp;" "&amp;$C$2,obs_totals[#Data],P$3,FALSE)+VLOOKUP($A47&amp;" "&amp;$C$35,obs_totals[#Data],P$3,FALSE)),"")</f>
        <v>0.65209200872496531</v>
      </c>
      <c r="Q47" s="7">
        <f>IFERROR(VLOOKUP($A47&amp;" "&amp;$C$35,obs_totals[#Data],Q$3,FALSE)/(VLOOKUP($A47&amp;" "&amp;$C$2,obs_totals[#Data],Q$3,FALSE)+VLOOKUP($A47&amp;" "&amp;$C$35,obs_totals[#Data],Q$3,FALSE)),"")</f>
        <v>0.65905761718749989</v>
      </c>
      <c r="R47" s="7" t="str">
        <f>IFERROR(VLOOKUP($A47&amp;" "&amp;$C$35,obs_totals[#Data],R$3,FALSE)/(VLOOKUP($A47&amp;" "&amp;$C$2,obs_totals[#Data],R$3,FALSE)+VLOOKUP($A47&amp;" "&amp;$C$35,obs_totals[#Data],R$3,FALSE)),"")</f>
        <v/>
      </c>
      <c r="S47" s="7">
        <f>IFERROR((VLOOKUP($A47&amp;$P$2,_alle!$A$4:$T$536,S$3,FALSE)+VLOOKUP($A47&amp;$Q$2,_alle!$A$4:$T$536,S$3,FALSE)+VLOOKUP($A47&amp;$R$2,_alle!$A$4:$T$536,S$3,FALSE)+VLOOKUP($A47&amp;$S$2,_alle!$A$4:$T$536,S$3,FALSE)+VLOOKUP($A47&amp;$T$2,_alle!$A$4:$T$536,S$3,FALSE))/VLOOKUP($A47&amp;$O$2,_alle!$A$4:$T$536,S$3,FALSE),"")</f>
        <v>0</v>
      </c>
      <c r="T47" s="7">
        <f>IFERROR((VLOOKUP($A47&amp;$P$2,_alle!$A$4:$T$536,T$3,FALSE)+VLOOKUP($A47&amp;$Q$2,_alle!$A$4:$T$536,T$3,FALSE)+VLOOKUP($A47&amp;$R$2,_alle!$A$4:$T$536,T$3,FALSE)+VLOOKUP($A47&amp;$S$2,_alle!$A$4:$T$536,T$3,FALSE)+VLOOKUP($A47&amp;$T$2,_alle!$A$4:$T$536,T$3,FALSE))/VLOOKUP($A47&amp;$O$2,_alle!$A$4:$T$536,T$3,FALSE),"")</f>
        <v>0</v>
      </c>
      <c r="U47" s="7">
        <f>IFERROR((VLOOKUP($A47&amp;$P$2,_alle!$A$4:$T$536,U$3,FALSE)+VLOOKUP($A47&amp;$Q$2,_alle!$A$4:$T$536,U$3,FALSE)+VLOOKUP($A47&amp;$R$2,_alle!$A$4:$T$536,U$3,FALSE)+VLOOKUP($A47&amp;$S$2,_alle!$A$4:$T$536,U$3,FALSE)+VLOOKUP($A47&amp;$T$2,_alle!$A$4:$T$536,U$3,FALSE))/VLOOKUP($A47&amp;$O$2,_alle!$A$4:$T$536,U$3,FALSE),"")</f>
        <v>0</v>
      </c>
      <c r="V47" s="7">
        <f>IFERROR((VLOOKUP($A47&amp;$P$2,_alle!$A$4:$T$536,V$3,FALSE)+VLOOKUP($A47&amp;$Q$2,_alle!$A$4:$T$536,V$3,FALSE)+VLOOKUP($A47&amp;$R$2,_alle!$A$4:$T$536,V$3,FALSE)+VLOOKUP($A47&amp;$S$2,_alle!$A$4:$T$536,V$3,FALSE)+VLOOKUP($A47&amp;$T$2,_alle!$A$4:$T$536,V$3,FALSE))/VLOOKUP($A47&amp;$O$2,_alle!$A$4:$T$536,V$3,FALSE),"")</f>
        <v>0</v>
      </c>
      <c r="W47" s="7">
        <f>IFERROR((VLOOKUP($A47&amp;$P$2,_alle!$A$4:$T$536,W$3,FALSE)+VLOOKUP($A47&amp;$Q$2,_alle!$A$4:$T$536,W$3,FALSE)+VLOOKUP($A47&amp;$R$2,_alle!$A$4:$T$536,W$3,FALSE)+VLOOKUP($A47&amp;$S$2,_alle!$A$4:$T$536,W$3,FALSE)+VLOOKUP($A47&amp;$T$2,_alle!$A$4:$T$536,W$3,FALSE))/VLOOKUP($A47&amp;$O$2,_alle!$A$4:$T$536,W$3,FALSE),"")</f>
        <v>0</v>
      </c>
      <c r="X47" s="7">
        <f>IFERROR((VLOOKUP($A47&amp;$P$2,_alle!$A$4:$T$536,X$3,FALSE)+VLOOKUP($A47&amp;$Q$2,_alle!$A$4:$T$536,X$3,FALSE)+VLOOKUP($A47&amp;$R$2,_alle!$A$4:$T$536,X$3,FALSE)+VLOOKUP($A47&amp;$S$2,_alle!$A$4:$T$536,X$3,FALSE)+VLOOKUP($A47&amp;$T$2,_alle!$A$4:$T$536,X$3,FALSE))/VLOOKUP($A47&amp;$O$2,_alle!$A$4:$T$536,X$3,FALSE),"")</f>
        <v>0</v>
      </c>
      <c r="Y47" s="7">
        <f>IFERROR((VLOOKUP($A47&amp;$P$2,_alle!$A$4:$T$536,Y$3,FALSE)+VLOOKUP($A47&amp;$Q$2,_alle!$A$4:$T$536,Y$3,FALSE)+VLOOKUP($A47&amp;$R$2,_alle!$A$4:$T$536,Y$3,FALSE)+VLOOKUP($A47&amp;$S$2,_alle!$A$4:$T$536,Y$3,FALSE)+VLOOKUP($A47&amp;$T$2,_alle!$A$4:$T$536,Y$3,FALSE))/VLOOKUP($A47&amp;$O$2,_alle!$A$4:$T$536,Y$3,FALSE),"")</f>
        <v>0.35217936312213699</v>
      </c>
      <c r="Z47" s="7">
        <f>IFERROR((VLOOKUP($A47&amp;$P$2,_alle!$A$4:$T$536,Z$3,FALSE)+VLOOKUP($A47&amp;$Q$2,_alle!$A$4:$T$536,Z$3,FALSE)+VLOOKUP($A47&amp;$R$2,_alle!$A$4:$T$536,Z$3,FALSE)+VLOOKUP($A47&amp;$S$2,_alle!$A$4:$T$536,Z$3,FALSE)+VLOOKUP($A47&amp;$T$2,_alle!$A$4:$T$536,Z$3,FALSE))/VLOOKUP($A47&amp;$O$2,_alle!$A$4:$T$536,Z$3,FALSE),"")</f>
        <v>0.35374916051066602</v>
      </c>
      <c r="AA47" s="7">
        <f>IFERROR((VLOOKUP($A47&amp;$P$2,_alle!$A$4:$T$536,AA$3,FALSE)+VLOOKUP($A47&amp;$Q$2,_alle!$A$4:$T$536,AA$3,FALSE)+VLOOKUP($A47&amp;$R$2,_alle!$A$4:$T$536,AA$3,FALSE)+VLOOKUP($A47&amp;$S$2,_alle!$A$4:$T$536,AA$3,FALSE)+VLOOKUP($A47&amp;$T$2,_alle!$A$4:$T$536,AA$3,FALSE))/VLOOKUP($A47&amp;$O$2,_alle!$A$4:$T$536,AA$3,FALSE),"")</f>
        <v>0.35059274137868823</v>
      </c>
      <c r="AB47" s="7" t="str">
        <f>IFERROR((VLOOKUP($A47&amp;$P$2,_alle!$A$4:$T$536,AB$3,FALSE)+VLOOKUP($A47&amp;$Q$2,_alle!$A$4:$T$536,AB$3,FALSE)+VLOOKUP($A47&amp;$R$2,_alle!$A$4:$T$536,AB$3,FALSE)+VLOOKUP($A47&amp;$S$2,_alle!$A$4:$T$536,AB$3,FALSE)+VLOOKUP($A47&amp;$T$2,_alle!$A$4:$T$536,AB$3,FALSE))/VLOOKUP($A47&amp;$O$2,_alle!$A$4:$T$536,AB$3,FALSE),"")</f>
        <v/>
      </c>
      <c r="AC47" s="7" t="str">
        <f>IFERROR((VLOOKUP($A47&amp;$P$2,_alle!$A$4:$T$536,AC$3,FALSE)+VLOOKUP($A47&amp;$Q$2,_alle!$A$4:$T$536,AC$3,FALSE)+VLOOKUP($A47&amp;$R$2,_alle!$A$4:$T$536,AC$3,FALSE)+VLOOKUP($A47&amp;$S$2,_alle!$A$4:$T$536,AC$3,FALSE)+VLOOKUP($A47&amp;$T$2,_alle!$A$4:$T$536,AC$3,FALSE))/VLOOKUP($A47&amp;$O$2,_alle!$A$4:$T$536,AC$3,FALSE),"")</f>
        <v/>
      </c>
    </row>
    <row r="48" spans="1:29" x14ac:dyDescent="0.25">
      <c r="A48" t="s">
        <v>50</v>
      </c>
      <c r="B48" t="str">
        <f>VLOOKUP(A48,'_ctry-key'!$B$3:$E$33,3,FALSE)</f>
        <v>Finland</v>
      </c>
      <c r="C48" s="7">
        <f>IFERROR(VLOOKUP($A48&amp;" "&amp;$C$35,obs_totals[#Data],C$3,FALSE)/(VLOOKUP($A48&amp;" "&amp;$C$2,obs_totals[#Data],C$3,FALSE)+VLOOKUP($A48&amp;" "&amp;$C$35,obs_totals[#Data],C$3,FALSE)),"")</f>
        <v>0.33590008451497794</v>
      </c>
      <c r="D48" s="7">
        <f>IFERROR(VLOOKUP($A48&amp;" "&amp;$C$35,obs_totals[#Data],D$3,FALSE)/(VLOOKUP($A48&amp;" "&amp;$C$2,obs_totals[#Data],D$3,FALSE)+VLOOKUP($A48&amp;" "&amp;$C$35,obs_totals[#Data],D$3,FALSE)),"")</f>
        <v>0.44547300807632362</v>
      </c>
      <c r="E48" s="7">
        <f>IFERROR(VLOOKUP($A48&amp;" "&amp;$C$35,obs_totals[#Data],E$3,FALSE)/(VLOOKUP($A48&amp;" "&amp;$C$2,obs_totals[#Data],E$3,FALSE)+VLOOKUP($A48&amp;" "&amp;$C$35,obs_totals[#Data],E$3,FALSE)),"")</f>
        <v>0.44606332305968061</v>
      </c>
      <c r="F48" s="7">
        <f>IFERROR(VLOOKUP($A48&amp;" "&amp;$C$35,obs_totals[#Data],F$3,FALSE)/(VLOOKUP($A48&amp;" "&amp;$C$2,obs_totals[#Data],F$3,FALSE)+VLOOKUP($A48&amp;" "&amp;$C$35,obs_totals[#Data],F$3,FALSE)),"")</f>
        <v>0.44652554072710537</v>
      </c>
      <c r="G48" s="7">
        <f>IFERROR(VLOOKUP($A48&amp;" "&amp;$C$35,obs_totals[#Data],G$3,FALSE)/(VLOOKUP($A48&amp;" "&amp;$C$2,obs_totals[#Data],G$3,FALSE)+VLOOKUP($A48&amp;" "&amp;$C$35,obs_totals[#Data],G$3,FALSE)),"")</f>
        <v>0.44413332128985639</v>
      </c>
      <c r="H48" s="7">
        <f>IFERROR(VLOOKUP($A48&amp;" "&amp;$C$35,obs_totals[#Data],H$3,FALSE)/(VLOOKUP($A48&amp;" "&amp;$C$2,obs_totals[#Data],H$3,FALSE)+VLOOKUP($A48&amp;" "&amp;$C$35,obs_totals[#Data],H$3,FALSE)),"")</f>
        <v>0.44369379249835494</v>
      </c>
      <c r="I48" s="7">
        <f>IFERROR(VLOOKUP($A48&amp;" "&amp;$C$35,obs_totals[#Data],I$3,FALSE)/(VLOOKUP($A48&amp;" "&amp;$C$2,obs_totals[#Data],I$3,FALSE)+VLOOKUP($A48&amp;" "&amp;$C$35,obs_totals[#Data],I$3,FALSE)),"")</f>
        <v>0.44344262295081965</v>
      </c>
      <c r="J48" s="7">
        <f>IFERROR(VLOOKUP($A48&amp;" "&amp;$C$35,obs_totals[#Data],J$3,FALSE)/(VLOOKUP($A48&amp;" "&amp;$C$2,obs_totals[#Data],J$3,FALSE)+VLOOKUP($A48&amp;" "&amp;$C$35,obs_totals[#Data],J$3,FALSE)),"")</f>
        <v>0.44300451871429791</v>
      </c>
      <c r="K48" s="7">
        <f>IFERROR(VLOOKUP($A48&amp;" "&amp;$C$35,obs_totals[#Data],K$3,FALSE)/(VLOOKUP($A48&amp;" "&amp;$C$2,obs_totals[#Data],K$3,FALSE)+VLOOKUP($A48&amp;" "&amp;$C$35,obs_totals[#Data],K$3,FALSE)),"")</f>
        <v>0.44343073365566532</v>
      </c>
      <c r="L48" s="7">
        <f>IFERROR(VLOOKUP($A48&amp;" "&amp;$C$35,obs_totals[#Data],L$3,FALSE)/(VLOOKUP($A48&amp;" "&amp;$C$2,obs_totals[#Data],L$3,FALSE)+VLOOKUP($A48&amp;" "&amp;$C$35,obs_totals[#Data],L$3,FALSE)),"")</f>
        <v>0.44343647736216391</v>
      </c>
      <c r="M48" s="7">
        <f>IFERROR(VLOOKUP($A48&amp;" "&amp;$C$35,obs_totals[#Data],M$3,FALSE)/(VLOOKUP($A48&amp;" "&amp;$C$2,obs_totals[#Data],M$3,FALSE)+VLOOKUP($A48&amp;" "&amp;$C$35,obs_totals[#Data],M$3,FALSE)),"")</f>
        <v>0.44463674949519921</v>
      </c>
      <c r="N48" s="7">
        <f>IFERROR(VLOOKUP($A48&amp;" "&amp;$C$35,obs_totals[#Data],N$3,FALSE)/(VLOOKUP($A48&amp;" "&amp;$C$2,obs_totals[#Data],N$3,FALSE)+VLOOKUP($A48&amp;" "&amp;$C$35,obs_totals[#Data],N$3,FALSE)),"")</f>
        <v>0.44609257528345592</v>
      </c>
      <c r="O48" s="7">
        <f>IFERROR(VLOOKUP($A48&amp;" "&amp;$C$35,obs_totals[#Data],O$3,FALSE)/(VLOOKUP($A48&amp;" "&amp;$C$2,obs_totals[#Data],O$3,FALSE)+VLOOKUP($A48&amp;" "&amp;$C$35,obs_totals[#Data],O$3,FALSE)),"")</f>
        <v>0.44774742247362304</v>
      </c>
      <c r="P48" s="7">
        <f>IFERROR(VLOOKUP($A48&amp;" "&amp;$C$35,obs_totals[#Data],P$3,FALSE)/(VLOOKUP($A48&amp;" "&amp;$C$2,obs_totals[#Data],P$3,FALSE)+VLOOKUP($A48&amp;" "&amp;$C$35,obs_totals[#Data],P$3,FALSE)),"")</f>
        <v>0.44966094934184286</v>
      </c>
      <c r="Q48" s="7">
        <f>IFERROR(VLOOKUP($A48&amp;" "&amp;$C$35,obs_totals[#Data],Q$3,FALSE)/(VLOOKUP($A48&amp;" "&amp;$C$2,obs_totals[#Data],Q$3,FALSE)+VLOOKUP($A48&amp;" "&amp;$C$35,obs_totals[#Data],Q$3,FALSE)),"")</f>
        <v>0.44996264401714448</v>
      </c>
      <c r="R48" s="7" t="str">
        <f>IFERROR(VLOOKUP($A48&amp;" "&amp;$C$35,obs_totals[#Data],R$3,FALSE)/(VLOOKUP($A48&amp;" "&amp;$C$2,obs_totals[#Data],R$3,FALSE)+VLOOKUP($A48&amp;" "&amp;$C$35,obs_totals[#Data],R$3,FALSE)),"")</f>
        <v/>
      </c>
      <c r="S48" s="7">
        <f>IFERROR((VLOOKUP($A48&amp;$P$2,_alle!$A$4:$T$536,S$3,FALSE)+VLOOKUP($A48&amp;$Q$2,_alle!$A$4:$T$536,S$3,FALSE)+VLOOKUP($A48&amp;$R$2,_alle!$A$4:$T$536,S$3,FALSE)+VLOOKUP($A48&amp;$S$2,_alle!$A$4:$T$536,S$3,FALSE)+VLOOKUP($A48&amp;$T$2,_alle!$A$4:$T$536,S$3,FALSE))/VLOOKUP($A48&amp;$O$2,_alle!$A$4:$T$536,S$3,FALSE),"")</f>
        <v>0</v>
      </c>
      <c r="T48" s="7">
        <f>IFERROR((VLOOKUP($A48&amp;$P$2,_alle!$A$4:$T$536,T$3,FALSE)+VLOOKUP($A48&amp;$Q$2,_alle!$A$4:$T$536,T$3,FALSE)+VLOOKUP($A48&amp;$R$2,_alle!$A$4:$T$536,T$3,FALSE)+VLOOKUP($A48&amp;$S$2,_alle!$A$4:$T$536,T$3,FALSE)+VLOOKUP($A48&amp;$T$2,_alle!$A$4:$T$536,T$3,FALSE))/VLOOKUP($A48&amp;$O$2,_alle!$A$4:$T$536,T$3,FALSE),"")</f>
        <v>0</v>
      </c>
      <c r="U48" s="7">
        <f>IFERROR((VLOOKUP($A48&amp;$P$2,_alle!$A$4:$T$536,U$3,FALSE)+VLOOKUP($A48&amp;$Q$2,_alle!$A$4:$T$536,U$3,FALSE)+VLOOKUP($A48&amp;$R$2,_alle!$A$4:$T$536,U$3,FALSE)+VLOOKUP($A48&amp;$S$2,_alle!$A$4:$T$536,U$3,FALSE)+VLOOKUP($A48&amp;$T$2,_alle!$A$4:$T$536,U$3,FALSE))/VLOOKUP($A48&amp;$O$2,_alle!$A$4:$T$536,U$3,FALSE),"")</f>
        <v>0</v>
      </c>
      <c r="V48" s="7">
        <f>IFERROR((VLOOKUP($A48&amp;$P$2,_alle!$A$4:$T$536,V$3,FALSE)+VLOOKUP($A48&amp;$Q$2,_alle!$A$4:$T$536,V$3,FALSE)+VLOOKUP($A48&amp;$R$2,_alle!$A$4:$T$536,V$3,FALSE)+VLOOKUP($A48&amp;$S$2,_alle!$A$4:$T$536,V$3,FALSE)+VLOOKUP($A48&amp;$T$2,_alle!$A$4:$T$536,V$3,FALSE))/VLOOKUP($A48&amp;$O$2,_alle!$A$4:$T$536,V$3,FALSE),"")</f>
        <v>0</v>
      </c>
      <c r="W48" s="7">
        <f>IFERROR((VLOOKUP($A48&amp;$P$2,_alle!$A$4:$T$536,W$3,FALSE)+VLOOKUP($A48&amp;$Q$2,_alle!$A$4:$T$536,W$3,FALSE)+VLOOKUP($A48&amp;$R$2,_alle!$A$4:$T$536,W$3,FALSE)+VLOOKUP($A48&amp;$S$2,_alle!$A$4:$T$536,W$3,FALSE)+VLOOKUP($A48&amp;$T$2,_alle!$A$4:$T$536,W$3,FALSE))/VLOOKUP($A48&amp;$O$2,_alle!$A$4:$T$536,W$3,FALSE),"")</f>
        <v>0</v>
      </c>
      <c r="X48" s="7">
        <f>IFERROR((VLOOKUP($A48&amp;$P$2,_alle!$A$4:$T$536,X$3,FALSE)+VLOOKUP($A48&amp;$Q$2,_alle!$A$4:$T$536,X$3,FALSE)+VLOOKUP($A48&amp;$R$2,_alle!$A$4:$T$536,X$3,FALSE)+VLOOKUP($A48&amp;$S$2,_alle!$A$4:$T$536,X$3,FALSE)+VLOOKUP($A48&amp;$T$2,_alle!$A$4:$T$536,X$3,FALSE))/VLOOKUP($A48&amp;$O$2,_alle!$A$4:$T$536,X$3,FALSE),"")</f>
        <v>0</v>
      </c>
      <c r="Y48" s="7">
        <f>IFERROR((VLOOKUP($A48&amp;$P$2,_alle!$A$4:$T$536,Y$3,FALSE)+VLOOKUP($A48&amp;$Q$2,_alle!$A$4:$T$536,Y$3,FALSE)+VLOOKUP($A48&amp;$R$2,_alle!$A$4:$T$536,Y$3,FALSE)+VLOOKUP($A48&amp;$S$2,_alle!$A$4:$T$536,Y$3,FALSE)+VLOOKUP($A48&amp;$T$2,_alle!$A$4:$T$536,Y$3,FALSE))/VLOOKUP($A48&amp;$O$2,_alle!$A$4:$T$536,Y$3,FALSE),"")</f>
        <v>0</v>
      </c>
      <c r="Z48" s="7">
        <f>IFERROR((VLOOKUP($A48&amp;$P$2,_alle!$A$4:$T$536,Z$3,FALSE)+VLOOKUP($A48&amp;$Q$2,_alle!$A$4:$T$536,Z$3,FALSE)+VLOOKUP($A48&amp;$R$2,_alle!$A$4:$T$536,Z$3,FALSE)+VLOOKUP($A48&amp;$S$2,_alle!$A$4:$T$536,Z$3,FALSE)+VLOOKUP($A48&amp;$T$2,_alle!$A$4:$T$536,Z$3,FALSE))/VLOOKUP($A48&amp;$O$2,_alle!$A$4:$T$536,Z$3,FALSE),"")</f>
        <v>0</v>
      </c>
      <c r="AA48" s="7">
        <f>IFERROR((VLOOKUP($A48&amp;$P$2,_alle!$A$4:$T$536,AA$3,FALSE)+VLOOKUP($A48&amp;$Q$2,_alle!$A$4:$T$536,AA$3,FALSE)+VLOOKUP($A48&amp;$R$2,_alle!$A$4:$T$536,AA$3,FALSE)+VLOOKUP($A48&amp;$S$2,_alle!$A$4:$T$536,AA$3,FALSE)+VLOOKUP($A48&amp;$T$2,_alle!$A$4:$T$536,AA$3,FALSE))/VLOOKUP($A48&amp;$O$2,_alle!$A$4:$T$536,AA$3,FALSE),"")</f>
        <v>0</v>
      </c>
      <c r="AB48" s="7" t="str">
        <f>IFERROR((VLOOKUP($A48&amp;$P$2,_alle!$A$4:$T$536,AB$3,FALSE)+VLOOKUP($A48&amp;$Q$2,_alle!$A$4:$T$536,AB$3,FALSE)+VLOOKUP($A48&amp;$R$2,_alle!$A$4:$T$536,AB$3,FALSE)+VLOOKUP($A48&amp;$S$2,_alle!$A$4:$T$536,AB$3,FALSE)+VLOOKUP($A48&amp;$T$2,_alle!$A$4:$T$536,AB$3,FALSE))/VLOOKUP($A48&amp;$O$2,_alle!$A$4:$T$536,AB$3,FALSE),"")</f>
        <v/>
      </c>
      <c r="AC48" s="7" t="str">
        <f>IFERROR((VLOOKUP($A48&amp;$P$2,_alle!$A$4:$T$536,AC$3,FALSE)+VLOOKUP($A48&amp;$Q$2,_alle!$A$4:$T$536,AC$3,FALSE)+VLOOKUP($A48&amp;$R$2,_alle!$A$4:$T$536,AC$3,FALSE)+VLOOKUP($A48&amp;$S$2,_alle!$A$4:$T$536,AC$3,FALSE)+VLOOKUP($A48&amp;$T$2,_alle!$A$4:$T$536,AC$3,FALSE))/VLOOKUP($A48&amp;$O$2,_alle!$A$4:$T$536,AC$3,FALSE),"")</f>
        <v/>
      </c>
    </row>
    <row r="49" spans="1:29" x14ac:dyDescent="0.25">
      <c r="A49" t="s">
        <v>51</v>
      </c>
      <c r="B49" t="str">
        <f>VLOOKUP(A49,'_ctry-key'!$B$3:$E$33,3,FALSE)</f>
        <v>Germany</v>
      </c>
      <c r="C49" s="7" t="str">
        <f>IFERROR(VLOOKUP($A49&amp;" "&amp;$C$35,obs_totals[#Data],C$3,FALSE)/(VLOOKUP($A49&amp;" "&amp;$C$2,obs_totals[#Data],C$3,FALSE)+VLOOKUP($A49&amp;" "&amp;$C$35,obs_totals[#Data],C$3,FALSE)),"")</f>
        <v/>
      </c>
      <c r="D49" s="7">
        <f>IFERROR(VLOOKUP($A49&amp;" "&amp;$C$35,obs_totals[#Data],D$3,FALSE)/(VLOOKUP($A49&amp;" "&amp;$C$2,obs_totals[#Data],D$3,FALSE)+VLOOKUP($A49&amp;" "&amp;$C$35,obs_totals[#Data],D$3,FALSE)),"")</f>
        <v>0.42245703120138395</v>
      </c>
      <c r="E49" s="7">
        <f>IFERROR(VLOOKUP($A49&amp;" "&amp;$C$35,obs_totals[#Data],E$3,FALSE)/(VLOOKUP($A49&amp;" "&amp;$C$2,obs_totals[#Data],E$3,FALSE)+VLOOKUP($A49&amp;" "&amp;$C$35,obs_totals[#Data],E$3,FALSE)),"")</f>
        <v>0.42043744758522028</v>
      </c>
      <c r="F49" s="7">
        <f>IFERROR(VLOOKUP($A49&amp;" "&amp;$C$35,obs_totals[#Data],F$3,FALSE)/(VLOOKUP($A49&amp;" "&amp;$C$2,obs_totals[#Data],F$3,FALSE)+VLOOKUP($A49&amp;" "&amp;$C$35,obs_totals[#Data],F$3,FALSE)),"")</f>
        <v>0.41828750962725703</v>
      </c>
      <c r="G49" s="7">
        <f>IFERROR(VLOOKUP($A49&amp;" "&amp;$C$35,obs_totals[#Data],G$3,FALSE)/(VLOOKUP($A49&amp;" "&amp;$C$2,obs_totals[#Data],G$3,FALSE)+VLOOKUP($A49&amp;" "&amp;$C$35,obs_totals[#Data],G$3,FALSE)),"")</f>
        <v>0.41595684098289154</v>
      </c>
      <c r="H49" s="7">
        <f>IFERROR(VLOOKUP($A49&amp;" "&amp;$C$35,obs_totals[#Data],H$3,FALSE)/(VLOOKUP($A49&amp;" "&amp;$C$2,obs_totals[#Data],H$3,FALSE)+VLOOKUP($A49&amp;" "&amp;$C$35,obs_totals[#Data],H$3,FALSE)),"")</f>
        <v>0.41399221485789861</v>
      </c>
      <c r="I49" s="7">
        <f>IFERROR(VLOOKUP($A49&amp;" "&amp;$C$35,obs_totals[#Data],I$3,FALSE)/(VLOOKUP($A49&amp;" "&amp;$C$2,obs_totals[#Data],I$3,FALSE)+VLOOKUP($A49&amp;" "&amp;$C$35,obs_totals[#Data],I$3,FALSE)),"")</f>
        <v>0.41221433236607208</v>
      </c>
      <c r="J49" s="7">
        <f>IFERROR(VLOOKUP($A49&amp;" "&amp;$C$35,obs_totals[#Data],J$3,FALSE)/(VLOOKUP($A49&amp;" "&amp;$C$2,obs_totals[#Data],J$3,FALSE)+VLOOKUP($A49&amp;" "&amp;$C$35,obs_totals[#Data],J$3,FALSE)),"")</f>
        <v>0.41074550098068846</v>
      </c>
      <c r="K49" s="7">
        <f>IFERROR(VLOOKUP($A49&amp;" "&amp;$C$35,obs_totals[#Data],K$3,FALSE)/(VLOOKUP($A49&amp;" "&amp;$C$2,obs_totals[#Data],K$3,FALSE)+VLOOKUP($A49&amp;" "&amp;$C$35,obs_totals[#Data],K$3,FALSE)),"")</f>
        <v>0.40978369776625218</v>
      </c>
      <c r="L49" s="7">
        <f>IFERROR(VLOOKUP($A49&amp;" "&amp;$C$35,obs_totals[#Data],L$3,FALSE)/(VLOOKUP($A49&amp;" "&amp;$C$2,obs_totals[#Data],L$3,FALSE)+VLOOKUP($A49&amp;" "&amp;$C$35,obs_totals[#Data],L$3,FALSE)),"")</f>
        <v>0.40900692705186786</v>
      </c>
      <c r="M49" s="7">
        <f>IFERROR(VLOOKUP($A49&amp;" "&amp;$C$35,obs_totals[#Data],M$3,FALSE)/(VLOOKUP($A49&amp;" "&amp;$C$2,obs_totals[#Data],M$3,FALSE)+VLOOKUP($A49&amp;" "&amp;$C$35,obs_totals[#Data],M$3,FALSE)),"")</f>
        <v>0.40380896703692043</v>
      </c>
      <c r="N49" s="7">
        <f>IFERROR(VLOOKUP($A49&amp;" "&amp;$C$35,obs_totals[#Data],N$3,FALSE)/(VLOOKUP($A49&amp;" "&amp;$C$2,obs_totals[#Data],N$3,FALSE)+VLOOKUP($A49&amp;" "&amp;$C$35,obs_totals[#Data],N$3,FALSE)),"")</f>
        <v>0.40314102456564166</v>
      </c>
      <c r="O49" s="7">
        <f>IFERROR(VLOOKUP($A49&amp;" "&amp;$C$35,obs_totals[#Data],O$3,FALSE)/(VLOOKUP($A49&amp;" "&amp;$C$2,obs_totals[#Data],O$3,FALSE)+VLOOKUP($A49&amp;" "&amp;$C$35,obs_totals[#Data],O$3,FALSE)),"")</f>
        <v>0.40256888486159093</v>
      </c>
      <c r="P49" s="7">
        <f>IFERROR(VLOOKUP($A49&amp;" "&amp;$C$35,obs_totals[#Data],P$3,FALSE)/(VLOOKUP($A49&amp;" "&amp;$C$2,obs_totals[#Data],P$3,FALSE)+VLOOKUP($A49&amp;" "&amp;$C$35,obs_totals[#Data],P$3,FALSE)),"")</f>
        <v>0.40208671727384226</v>
      </c>
      <c r="Q49" s="7">
        <f>IFERROR(VLOOKUP($A49&amp;" "&amp;$C$35,obs_totals[#Data],Q$3,FALSE)/(VLOOKUP($A49&amp;" "&amp;$C$2,obs_totals[#Data],Q$3,FALSE)+VLOOKUP($A49&amp;" "&amp;$C$35,obs_totals[#Data],Q$3,FALSE)),"")</f>
        <v>0.4019459394218689</v>
      </c>
      <c r="R49" s="7" t="str">
        <f>IFERROR(VLOOKUP($A49&amp;" "&amp;$C$35,obs_totals[#Data],R$3,FALSE)/(VLOOKUP($A49&amp;" "&amp;$C$2,obs_totals[#Data],R$3,FALSE)+VLOOKUP($A49&amp;" "&amp;$C$35,obs_totals[#Data],R$3,FALSE)),"")</f>
        <v/>
      </c>
      <c r="S49" s="7">
        <f>IFERROR((VLOOKUP($A49&amp;$P$2,_alle!$A$4:$T$536,S$3,FALSE)+VLOOKUP($A49&amp;$Q$2,_alle!$A$4:$T$536,S$3,FALSE)+VLOOKUP($A49&amp;$R$2,_alle!$A$4:$T$536,S$3,FALSE)+VLOOKUP($A49&amp;$S$2,_alle!$A$4:$T$536,S$3,FALSE)+VLOOKUP($A49&amp;$T$2,_alle!$A$4:$T$536,S$3,FALSE))/VLOOKUP($A49&amp;$O$2,_alle!$A$4:$T$536,S$3,FALSE),"")</f>
        <v>0</v>
      </c>
      <c r="T49" s="7">
        <f>IFERROR((VLOOKUP($A49&amp;$P$2,_alle!$A$4:$T$536,T$3,FALSE)+VLOOKUP($A49&amp;$Q$2,_alle!$A$4:$T$536,T$3,FALSE)+VLOOKUP($A49&amp;$R$2,_alle!$A$4:$T$536,T$3,FALSE)+VLOOKUP($A49&amp;$S$2,_alle!$A$4:$T$536,T$3,FALSE)+VLOOKUP($A49&amp;$T$2,_alle!$A$4:$T$536,T$3,FALSE))/VLOOKUP($A49&amp;$O$2,_alle!$A$4:$T$536,T$3,FALSE),"")</f>
        <v>0</v>
      </c>
      <c r="U49" s="7">
        <f>IFERROR((VLOOKUP($A49&amp;$P$2,_alle!$A$4:$T$536,U$3,FALSE)+VLOOKUP($A49&amp;$Q$2,_alle!$A$4:$T$536,U$3,FALSE)+VLOOKUP($A49&amp;$R$2,_alle!$A$4:$T$536,U$3,FALSE)+VLOOKUP($A49&amp;$S$2,_alle!$A$4:$T$536,U$3,FALSE)+VLOOKUP($A49&amp;$T$2,_alle!$A$4:$T$536,U$3,FALSE))/VLOOKUP($A49&amp;$O$2,_alle!$A$4:$T$536,U$3,FALSE),"")</f>
        <v>0</v>
      </c>
      <c r="V49" s="7">
        <f>IFERROR((VLOOKUP($A49&amp;$P$2,_alle!$A$4:$T$536,V$3,FALSE)+VLOOKUP($A49&amp;$Q$2,_alle!$A$4:$T$536,V$3,FALSE)+VLOOKUP($A49&amp;$R$2,_alle!$A$4:$T$536,V$3,FALSE)+VLOOKUP($A49&amp;$S$2,_alle!$A$4:$T$536,V$3,FALSE)+VLOOKUP($A49&amp;$T$2,_alle!$A$4:$T$536,V$3,FALSE))/VLOOKUP($A49&amp;$O$2,_alle!$A$4:$T$536,V$3,FALSE),"")</f>
        <v>0</v>
      </c>
      <c r="W49" s="7">
        <f>IFERROR((VLOOKUP($A49&amp;$P$2,_alle!$A$4:$T$536,W$3,FALSE)+VLOOKUP($A49&amp;$Q$2,_alle!$A$4:$T$536,W$3,FALSE)+VLOOKUP($A49&amp;$R$2,_alle!$A$4:$T$536,W$3,FALSE)+VLOOKUP($A49&amp;$S$2,_alle!$A$4:$T$536,W$3,FALSE)+VLOOKUP($A49&amp;$T$2,_alle!$A$4:$T$536,W$3,FALSE))/VLOOKUP($A49&amp;$O$2,_alle!$A$4:$T$536,W$3,FALSE),"")</f>
        <v>0</v>
      </c>
      <c r="X49" s="7">
        <f>IFERROR((VLOOKUP($A49&amp;$P$2,_alle!$A$4:$T$536,X$3,FALSE)+VLOOKUP($A49&amp;$Q$2,_alle!$A$4:$T$536,X$3,FALSE)+VLOOKUP($A49&amp;$R$2,_alle!$A$4:$T$536,X$3,FALSE)+VLOOKUP($A49&amp;$S$2,_alle!$A$4:$T$536,X$3,FALSE)+VLOOKUP($A49&amp;$T$2,_alle!$A$4:$T$536,X$3,FALSE))/VLOOKUP($A49&amp;$O$2,_alle!$A$4:$T$536,X$3,FALSE),"")</f>
        <v>0.39530100767607224</v>
      </c>
      <c r="Y49" s="7">
        <f>IFERROR((VLOOKUP($A49&amp;$P$2,_alle!$A$4:$T$536,Y$3,FALSE)+VLOOKUP($A49&amp;$Q$2,_alle!$A$4:$T$536,Y$3,FALSE)+VLOOKUP($A49&amp;$R$2,_alle!$A$4:$T$536,Y$3,FALSE)+VLOOKUP($A49&amp;$S$2,_alle!$A$4:$T$536,Y$3,FALSE)+VLOOKUP($A49&amp;$T$2,_alle!$A$4:$T$536,Y$3,FALSE))/VLOOKUP($A49&amp;$O$2,_alle!$A$4:$T$536,Y$3,FALSE),"")</f>
        <v>0.39338679744837285</v>
      </c>
      <c r="Z49" s="7">
        <f>IFERROR((VLOOKUP($A49&amp;$P$2,_alle!$A$4:$T$536,Z$3,FALSE)+VLOOKUP($A49&amp;$Q$2,_alle!$A$4:$T$536,Z$3,FALSE)+VLOOKUP($A49&amp;$R$2,_alle!$A$4:$T$536,Z$3,FALSE)+VLOOKUP($A49&amp;$S$2,_alle!$A$4:$T$536,Z$3,FALSE)+VLOOKUP($A49&amp;$T$2,_alle!$A$4:$T$536,Z$3,FALSE))/VLOOKUP($A49&amp;$O$2,_alle!$A$4:$T$536,Z$3,FALSE),"")</f>
        <v>0.39217425584119869</v>
      </c>
      <c r="AA49" s="7">
        <f>IFERROR((VLOOKUP($A49&amp;$P$2,_alle!$A$4:$T$536,AA$3,FALSE)+VLOOKUP($A49&amp;$Q$2,_alle!$A$4:$T$536,AA$3,FALSE)+VLOOKUP($A49&amp;$R$2,_alle!$A$4:$T$536,AA$3,FALSE)+VLOOKUP($A49&amp;$S$2,_alle!$A$4:$T$536,AA$3,FALSE)+VLOOKUP($A49&amp;$T$2,_alle!$A$4:$T$536,AA$3,FALSE))/VLOOKUP($A49&amp;$O$2,_alle!$A$4:$T$536,AA$3,FALSE),"")</f>
        <v>0.37729508794490102</v>
      </c>
      <c r="AB49" s="7" t="str">
        <f>IFERROR((VLOOKUP($A49&amp;$P$2,_alle!$A$4:$T$536,AB$3,FALSE)+VLOOKUP($A49&amp;$Q$2,_alle!$A$4:$T$536,AB$3,FALSE)+VLOOKUP($A49&amp;$R$2,_alle!$A$4:$T$536,AB$3,FALSE)+VLOOKUP($A49&amp;$S$2,_alle!$A$4:$T$536,AB$3,FALSE)+VLOOKUP($A49&amp;$T$2,_alle!$A$4:$T$536,AB$3,FALSE))/VLOOKUP($A49&amp;$O$2,_alle!$A$4:$T$536,AB$3,FALSE),"")</f>
        <v/>
      </c>
      <c r="AC49" s="7" t="str">
        <f>IFERROR((VLOOKUP($A49&amp;$P$2,_alle!$A$4:$T$536,AC$3,FALSE)+VLOOKUP($A49&amp;$Q$2,_alle!$A$4:$T$536,AC$3,FALSE)+VLOOKUP($A49&amp;$R$2,_alle!$A$4:$T$536,AC$3,FALSE)+VLOOKUP($A49&amp;$S$2,_alle!$A$4:$T$536,AC$3,FALSE)+VLOOKUP($A49&amp;$T$2,_alle!$A$4:$T$536,AC$3,FALSE))/VLOOKUP($A49&amp;$O$2,_alle!$A$4:$T$536,AC$3,FALSE),"")</f>
        <v/>
      </c>
    </row>
    <row r="50" spans="1:29" x14ac:dyDescent="0.25">
      <c r="A50" t="s">
        <v>52</v>
      </c>
      <c r="B50" t="str">
        <f>VLOOKUP(A50,'_ctry-key'!$B$3:$E$33,3,FALSE)</f>
        <v>Hungary</v>
      </c>
      <c r="C50" s="7" t="str">
        <f>IFERROR(VLOOKUP($A50&amp;" "&amp;$C$35,obs_totals[#Data],C$3,FALSE)/(VLOOKUP($A50&amp;" "&amp;$C$2,obs_totals[#Data],C$3,FALSE)+VLOOKUP($A50&amp;" "&amp;$C$35,obs_totals[#Data],C$3,FALSE)),"")</f>
        <v/>
      </c>
      <c r="D50" s="7" t="str">
        <f>IFERROR(VLOOKUP($A50&amp;" "&amp;$C$35,obs_totals[#Data],D$3,FALSE)/(VLOOKUP($A50&amp;" "&amp;$C$2,obs_totals[#Data],D$3,FALSE)+VLOOKUP($A50&amp;" "&amp;$C$35,obs_totals[#Data],D$3,FALSE)),"")</f>
        <v/>
      </c>
      <c r="E50" s="7" t="str">
        <f>IFERROR(VLOOKUP($A50&amp;" "&amp;$C$35,obs_totals[#Data],E$3,FALSE)/(VLOOKUP($A50&amp;" "&amp;$C$2,obs_totals[#Data],E$3,FALSE)+VLOOKUP($A50&amp;" "&amp;$C$35,obs_totals[#Data],E$3,FALSE)),"")</f>
        <v/>
      </c>
      <c r="F50" s="7" t="str">
        <f>IFERROR(VLOOKUP($A50&amp;" "&amp;$C$35,obs_totals[#Data],F$3,FALSE)/(VLOOKUP($A50&amp;" "&amp;$C$2,obs_totals[#Data],F$3,FALSE)+VLOOKUP($A50&amp;" "&amp;$C$35,obs_totals[#Data],F$3,FALSE)),"")</f>
        <v/>
      </c>
      <c r="G50" s="7" t="str">
        <f>IFERROR(VLOOKUP($A50&amp;" "&amp;$C$35,obs_totals[#Data],G$3,FALSE)/(VLOOKUP($A50&amp;" "&amp;$C$2,obs_totals[#Data],G$3,FALSE)+VLOOKUP($A50&amp;" "&amp;$C$35,obs_totals[#Data],G$3,FALSE)),"")</f>
        <v/>
      </c>
      <c r="H50" s="7">
        <f>IFERROR(VLOOKUP($A50&amp;" "&amp;$C$35,obs_totals[#Data],H$3,FALSE)/(VLOOKUP($A50&amp;" "&amp;$C$2,obs_totals[#Data],H$3,FALSE)+VLOOKUP($A50&amp;" "&amp;$C$35,obs_totals[#Data],H$3,FALSE)),"")</f>
        <v>0.29163192475736249</v>
      </c>
      <c r="I50" s="7" t="str">
        <f>IFERROR(VLOOKUP($A50&amp;" "&amp;$C$35,obs_totals[#Data],I$3,FALSE)/(VLOOKUP($A50&amp;" "&amp;$C$2,obs_totals[#Data],I$3,FALSE)+VLOOKUP($A50&amp;" "&amp;$C$35,obs_totals[#Data],I$3,FALSE)),"")</f>
        <v/>
      </c>
      <c r="J50" s="7" t="str">
        <f>IFERROR(VLOOKUP($A50&amp;" "&amp;$C$35,obs_totals[#Data],J$3,FALSE)/(VLOOKUP($A50&amp;" "&amp;$C$2,obs_totals[#Data],J$3,FALSE)+VLOOKUP($A50&amp;" "&amp;$C$35,obs_totals[#Data],J$3,FALSE)),"")</f>
        <v/>
      </c>
      <c r="K50" s="7" t="str">
        <f>IFERROR(VLOOKUP($A50&amp;" "&amp;$C$35,obs_totals[#Data],K$3,FALSE)/(VLOOKUP($A50&amp;" "&amp;$C$2,obs_totals[#Data],K$3,FALSE)+VLOOKUP($A50&amp;" "&amp;$C$35,obs_totals[#Data],K$3,FALSE)),"")</f>
        <v/>
      </c>
      <c r="L50" s="7" t="str">
        <f>IFERROR(VLOOKUP($A50&amp;" "&amp;$C$35,obs_totals[#Data],L$3,FALSE)/(VLOOKUP($A50&amp;" "&amp;$C$2,obs_totals[#Data],L$3,FALSE)+VLOOKUP($A50&amp;" "&amp;$C$35,obs_totals[#Data],L$3,FALSE)),"")</f>
        <v/>
      </c>
      <c r="M50" s="7" t="str">
        <f>IFERROR(VLOOKUP($A50&amp;" "&amp;$C$35,obs_totals[#Data],M$3,FALSE)/(VLOOKUP($A50&amp;" "&amp;$C$2,obs_totals[#Data],M$3,FALSE)+VLOOKUP($A50&amp;" "&amp;$C$35,obs_totals[#Data],M$3,FALSE)),"")</f>
        <v/>
      </c>
      <c r="N50" s="7" t="str">
        <f>IFERROR(VLOOKUP($A50&amp;" "&amp;$C$35,obs_totals[#Data],N$3,FALSE)/(VLOOKUP($A50&amp;" "&amp;$C$2,obs_totals[#Data],N$3,FALSE)+VLOOKUP($A50&amp;" "&amp;$C$35,obs_totals[#Data],N$3,FALSE)),"")</f>
        <v/>
      </c>
      <c r="O50" s="7" t="str">
        <f>IFERROR(VLOOKUP($A50&amp;" "&amp;$C$35,obs_totals[#Data],O$3,FALSE)/(VLOOKUP($A50&amp;" "&amp;$C$2,obs_totals[#Data],O$3,FALSE)+VLOOKUP($A50&amp;" "&amp;$C$35,obs_totals[#Data],O$3,FALSE)),"")</f>
        <v/>
      </c>
      <c r="P50" s="7" t="str">
        <f>IFERROR(VLOOKUP($A50&amp;" "&amp;$C$35,obs_totals[#Data],P$3,FALSE)/(VLOOKUP($A50&amp;" "&amp;$C$2,obs_totals[#Data],P$3,FALSE)+VLOOKUP($A50&amp;" "&amp;$C$35,obs_totals[#Data],P$3,FALSE)),"")</f>
        <v/>
      </c>
      <c r="Q50" s="7">
        <f>IFERROR(VLOOKUP($A50&amp;" "&amp;$C$35,obs_totals[#Data],Q$3,FALSE)/(VLOOKUP($A50&amp;" "&amp;$C$2,obs_totals[#Data],Q$3,FALSE)+VLOOKUP($A50&amp;" "&amp;$C$35,obs_totals[#Data],Q$3,FALSE)),"")</f>
        <v>0.29162083791620841</v>
      </c>
      <c r="R50" s="7" t="str">
        <f>IFERROR(VLOOKUP($A50&amp;" "&amp;$C$35,obs_totals[#Data],R$3,FALSE)/(VLOOKUP($A50&amp;" "&amp;$C$2,obs_totals[#Data],R$3,FALSE)+VLOOKUP($A50&amp;" "&amp;$C$35,obs_totals[#Data],R$3,FALSE)),"")</f>
        <v/>
      </c>
      <c r="S50" s="7">
        <f>IFERROR((VLOOKUP($A50&amp;$P$2,_alle!$A$4:$T$536,S$3,FALSE)+VLOOKUP($A50&amp;$Q$2,_alle!$A$4:$T$536,S$3,FALSE)+VLOOKUP($A50&amp;$R$2,_alle!$A$4:$T$536,S$3,FALSE)+VLOOKUP($A50&amp;$S$2,_alle!$A$4:$T$536,S$3,FALSE)+VLOOKUP($A50&amp;$T$2,_alle!$A$4:$T$536,S$3,FALSE))/VLOOKUP($A50&amp;$O$2,_alle!$A$4:$T$536,S$3,FALSE),"")</f>
        <v>0</v>
      </c>
      <c r="T50" s="7">
        <f>IFERROR((VLOOKUP($A50&amp;$P$2,_alle!$A$4:$T$536,T$3,FALSE)+VLOOKUP($A50&amp;$Q$2,_alle!$A$4:$T$536,T$3,FALSE)+VLOOKUP($A50&amp;$R$2,_alle!$A$4:$T$536,T$3,FALSE)+VLOOKUP($A50&amp;$S$2,_alle!$A$4:$T$536,T$3,FALSE)+VLOOKUP($A50&amp;$T$2,_alle!$A$4:$T$536,T$3,FALSE))/VLOOKUP($A50&amp;$O$2,_alle!$A$4:$T$536,T$3,FALSE),"")</f>
        <v>0</v>
      </c>
      <c r="U50" s="7">
        <f>IFERROR((VLOOKUP($A50&amp;$P$2,_alle!$A$4:$T$536,U$3,FALSE)+VLOOKUP($A50&amp;$Q$2,_alle!$A$4:$T$536,U$3,FALSE)+VLOOKUP($A50&amp;$R$2,_alle!$A$4:$T$536,U$3,FALSE)+VLOOKUP($A50&amp;$S$2,_alle!$A$4:$T$536,U$3,FALSE)+VLOOKUP($A50&amp;$T$2,_alle!$A$4:$T$536,U$3,FALSE))/VLOOKUP($A50&amp;$O$2,_alle!$A$4:$T$536,U$3,FALSE),"")</f>
        <v>0</v>
      </c>
      <c r="V50" s="7">
        <f>IFERROR((VLOOKUP($A50&amp;$P$2,_alle!$A$4:$T$536,V$3,FALSE)+VLOOKUP($A50&amp;$Q$2,_alle!$A$4:$T$536,V$3,FALSE)+VLOOKUP($A50&amp;$R$2,_alle!$A$4:$T$536,V$3,FALSE)+VLOOKUP($A50&amp;$S$2,_alle!$A$4:$T$536,V$3,FALSE)+VLOOKUP($A50&amp;$T$2,_alle!$A$4:$T$536,V$3,FALSE))/VLOOKUP($A50&amp;$O$2,_alle!$A$4:$T$536,V$3,FALSE),"")</f>
        <v>0</v>
      </c>
      <c r="W50" s="7">
        <f>IFERROR((VLOOKUP($A50&amp;$P$2,_alle!$A$4:$T$536,W$3,FALSE)+VLOOKUP($A50&amp;$Q$2,_alle!$A$4:$T$536,W$3,FALSE)+VLOOKUP($A50&amp;$R$2,_alle!$A$4:$T$536,W$3,FALSE)+VLOOKUP($A50&amp;$S$2,_alle!$A$4:$T$536,W$3,FALSE)+VLOOKUP($A50&amp;$T$2,_alle!$A$4:$T$536,W$3,FALSE))/VLOOKUP($A50&amp;$O$2,_alle!$A$4:$T$536,W$3,FALSE),"")</f>
        <v>0</v>
      </c>
      <c r="X50" s="7">
        <f>IFERROR((VLOOKUP($A50&amp;$P$2,_alle!$A$4:$T$536,X$3,FALSE)+VLOOKUP($A50&amp;$Q$2,_alle!$A$4:$T$536,X$3,FALSE)+VLOOKUP($A50&amp;$R$2,_alle!$A$4:$T$536,X$3,FALSE)+VLOOKUP($A50&amp;$S$2,_alle!$A$4:$T$536,X$3,FALSE)+VLOOKUP($A50&amp;$T$2,_alle!$A$4:$T$536,X$3,FALSE))/VLOOKUP($A50&amp;$O$2,_alle!$A$4:$T$536,X$3,FALSE),"")</f>
        <v>0</v>
      </c>
      <c r="Y50" s="7">
        <f>IFERROR((VLOOKUP($A50&amp;$P$2,_alle!$A$4:$T$536,Y$3,FALSE)+VLOOKUP($A50&amp;$Q$2,_alle!$A$4:$T$536,Y$3,FALSE)+VLOOKUP($A50&amp;$R$2,_alle!$A$4:$T$536,Y$3,FALSE)+VLOOKUP($A50&amp;$S$2,_alle!$A$4:$T$536,Y$3,FALSE)+VLOOKUP($A50&amp;$T$2,_alle!$A$4:$T$536,Y$3,FALSE))/VLOOKUP($A50&amp;$O$2,_alle!$A$4:$T$536,Y$3,FALSE),"")</f>
        <v>0</v>
      </c>
      <c r="Z50" s="7">
        <f>IFERROR((VLOOKUP($A50&amp;$P$2,_alle!$A$4:$T$536,Z$3,FALSE)+VLOOKUP($A50&amp;$Q$2,_alle!$A$4:$T$536,Z$3,FALSE)+VLOOKUP($A50&amp;$R$2,_alle!$A$4:$T$536,Z$3,FALSE)+VLOOKUP($A50&amp;$S$2,_alle!$A$4:$T$536,Z$3,FALSE)+VLOOKUP($A50&amp;$T$2,_alle!$A$4:$T$536,Z$3,FALSE))/VLOOKUP($A50&amp;$O$2,_alle!$A$4:$T$536,Z$3,FALSE),"")</f>
        <v>0</v>
      </c>
      <c r="AA50" s="7">
        <f>IFERROR((VLOOKUP($A50&amp;$P$2,_alle!$A$4:$T$536,AA$3,FALSE)+VLOOKUP($A50&amp;$Q$2,_alle!$A$4:$T$536,AA$3,FALSE)+VLOOKUP($A50&amp;$R$2,_alle!$A$4:$T$536,AA$3,FALSE)+VLOOKUP($A50&amp;$S$2,_alle!$A$4:$T$536,AA$3,FALSE)+VLOOKUP($A50&amp;$T$2,_alle!$A$4:$T$536,AA$3,FALSE))/VLOOKUP($A50&amp;$O$2,_alle!$A$4:$T$536,AA$3,FALSE),"")</f>
        <v>0.32167562887141754</v>
      </c>
      <c r="AB50" s="7" t="str">
        <f>IFERROR((VLOOKUP($A50&amp;$P$2,_alle!$A$4:$T$536,AB$3,FALSE)+VLOOKUP($A50&amp;$Q$2,_alle!$A$4:$T$536,AB$3,FALSE)+VLOOKUP($A50&amp;$R$2,_alle!$A$4:$T$536,AB$3,FALSE)+VLOOKUP($A50&amp;$S$2,_alle!$A$4:$T$536,AB$3,FALSE)+VLOOKUP($A50&amp;$T$2,_alle!$A$4:$T$536,AB$3,FALSE))/VLOOKUP($A50&amp;$O$2,_alle!$A$4:$T$536,AB$3,FALSE),"")</f>
        <v/>
      </c>
      <c r="AC50" s="7" t="str">
        <f>IFERROR((VLOOKUP($A50&amp;$P$2,_alle!$A$4:$T$536,AC$3,FALSE)+VLOOKUP($A50&amp;$Q$2,_alle!$A$4:$T$536,AC$3,FALSE)+VLOOKUP($A50&amp;$R$2,_alle!$A$4:$T$536,AC$3,FALSE)+VLOOKUP($A50&amp;$S$2,_alle!$A$4:$T$536,AC$3,FALSE)+VLOOKUP($A50&amp;$T$2,_alle!$A$4:$T$536,AC$3,FALSE))/VLOOKUP($A50&amp;$O$2,_alle!$A$4:$T$536,AC$3,FALSE),"")</f>
        <v/>
      </c>
    </row>
    <row r="51" spans="1:29" x14ac:dyDescent="0.25">
      <c r="A51" t="s">
        <v>53</v>
      </c>
      <c r="B51" t="str">
        <f>VLOOKUP(A51,'_ctry-key'!$B$3:$E$33,3,FALSE)</f>
        <v>Ireland</v>
      </c>
      <c r="C51" s="7" t="str">
        <f>IFERROR(VLOOKUP($A51&amp;" "&amp;$C$35,obs_totals[#Data],C$3,FALSE)/(VLOOKUP($A51&amp;" "&amp;$C$2,obs_totals[#Data],C$3,FALSE)+VLOOKUP($A51&amp;" "&amp;$C$35,obs_totals[#Data],C$3,FALSE)),"")</f>
        <v/>
      </c>
      <c r="D51" s="7">
        <f>IFERROR(VLOOKUP($A51&amp;" "&amp;$C$35,obs_totals[#Data],D$3,FALSE)/(VLOOKUP($A51&amp;" "&amp;$C$2,obs_totals[#Data],D$3,FALSE)+VLOOKUP($A51&amp;" "&amp;$C$35,obs_totals[#Data],D$3,FALSE)),"")</f>
        <v>8.6231290490729029E-2</v>
      </c>
      <c r="E51" s="7">
        <f>IFERROR(VLOOKUP($A51&amp;" "&amp;$C$35,obs_totals[#Data],E$3,FALSE)/(VLOOKUP($A51&amp;" "&amp;$C$2,obs_totals[#Data],E$3,FALSE)+VLOOKUP($A51&amp;" "&amp;$C$35,obs_totals[#Data],E$3,FALSE)),"")</f>
        <v>8.8139281828073998E-2</v>
      </c>
      <c r="F51" s="7">
        <f>IFERROR(VLOOKUP($A51&amp;" "&amp;$C$35,obs_totals[#Data],F$3,FALSE)/(VLOOKUP($A51&amp;" "&amp;$C$2,obs_totals[#Data],F$3,FALSE)+VLOOKUP($A51&amp;" "&amp;$C$35,obs_totals[#Data],F$3,FALSE)),"")</f>
        <v>9.2477906895831893E-2</v>
      </c>
      <c r="G51" s="7">
        <f>IFERROR(VLOOKUP($A51&amp;" "&amp;$C$35,obs_totals[#Data],G$3,FALSE)/(VLOOKUP($A51&amp;" "&amp;$C$2,obs_totals[#Data],G$3,FALSE)+VLOOKUP($A51&amp;" "&amp;$C$35,obs_totals[#Data],G$3,FALSE)),"")</f>
        <v>9.6555393004388868E-2</v>
      </c>
      <c r="H51" s="7">
        <f>IFERROR(VLOOKUP($A51&amp;" "&amp;$C$35,obs_totals[#Data],H$3,FALSE)/(VLOOKUP($A51&amp;" "&amp;$C$2,obs_totals[#Data],H$3,FALSE)+VLOOKUP($A51&amp;" "&amp;$C$35,obs_totals[#Data],H$3,FALSE)),"")</f>
        <v>0.10036229581135193</v>
      </c>
      <c r="I51" s="7">
        <f>IFERROR(VLOOKUP($A51&amp;" "&amp;$C$35,obs_totals[#Data],I$3,FALSE)/(VLOOKUP($A51&amp;" "&amp;$C$2,obs_totals[#Data],I$3,FALSE)+VLOOKUP($A51&amp;" "&amp;$C$35,obs_totals[#Data],I$3,FALSE)),"")</f>
        <v>0.10387398893146019</v>
      </c>
      <c r="J51" s="7">
        <f>IFERROR(VLOOKUP($A51&amp;" "&amp;$C$35,obs_totals[#Data],J$3,FALSE)/(VLOOKUP($A51&amp;" "&amp;$C$2,obs_totals[#Data],J$3,FALSE)+VLOOKUP($A51&amp;" "&amp;$C$35,obs_totals[#Data],J$3,FALSE)),"")</f>
        <v>0.10926227600651618</v>
      </c>
      <c r="K51" s="7">
        <f>IFERROR(VLOOKUP($A51&amp;" "&amp;$C$35,obs_totals[#Data],K$3,FALSE)/(VLOOKUP($A51&amp;" "&amp;$C$2,obs_totals[#Data],K$3,FALSE)+VLOOKUP($A51&amp;" "&amp;$C$35,obs_totals[#Data],K$3,FALSE)),"")</f>
        <v>0.11436080975282407</v>
      </c>
      <c r="L51" s="7">
        <f>IFERROR(VLOOKUP($A51&amp;" "&amp;$C$35,obs_totals[#Data],L$3,FALSE)/(VLOOKUP($A51&amp;" "&amp;$C$2,obs_totals[#Data],L$3,FALSE)+VLOOKUP($A51&amp;" "&amp;$C$35,obs_totals[#Data],L$3,FALSE)),"")</f>
        <v>0.11913376896905545</v>
      </c>
      <c r="M51" s="7">
        <f>IFERROR(VLOOKUP($A51&amp;" "&amp;$C$35,obs_totals[#Data],M$3,FALSE)/(VLOOKUP($A51&amp;" "&amp;$C$2,obs_totals[#Data],M$3,FALSE)+VLOOKUP($A51&amp;" "&amp;$C$35,obs_totals[#Data],M$3,FALSE)),"")</f>
        <v>0.12365197361532823</v>
      </c>
      <c r="N51" s="7">
        <f>IFERROR(VLOOKUP($A51&amp;" "&amp;$C$35,obs_totals[#Data],N$3,FALSE)/(VLOOKUP($A51&amp;" "&amp;$C$2,obs_totals[#Data],N$3,FALSE)+VLOOKUP($A51&amp;" "&amp;$C$35,obs_totals[#Data],N$3,FALSE)),"")</f>
        <v>0.12797195691932534</v>
      </c>
      <c r="O51" s="7">
        <f>IFERROR(VLOOKUP($A51&amp;" "&amp;$C$35,obs_totals[#Data],O$3,FALSE)/(VLOOKUP($A51&amp;" "&amp;$C$2,obs_totals[#Data],O$3,FALSE)+VLOOKUP($A51&amp;" "&amp;$C$35,obs_totals[#Data],O$3,FALSE)),"")</f>
        <v>0.12798144319499771</v>
      </c>
      <c r="P51" s="7">
        <f>IFERROR(VLOOKUP($A51&amp;" "&amp;$C$35,obs_totals[#Data],P$3,FALSE)/(VLOOKUP($A51&amp;" "&amp;$C$2,obs_totals[#Data],P$3,FALSE)+VLOOKUP($A51&amp;" "&amp;$C$35,obs_totals[#Data],P$3,FALSE)),"")</f>
        <v>0.12797917083917484</v>
      </c>
      <c r="Q51" s="7">
        <f>IFERROR(VLOOKUP($A51&amp;" "&amp;$C$35,obs_totals[#Data],Q$3,FALSE)/(VLOOKUP($A51&amp;" "&amp;$C$2,obs_totals[#Data],Q$3,FALSE)+VLOOKUP($A51&amp;" "&amp;$C$35,obs_totals[#Data],Q$3,FALSE)),"")</f>
        <v>0.13207455821834907</v>
      </c>
      <c r="R51" s="7" t="str">
        <f>IFERROR(VLOOKUP($A51&amp;" "&amp;$C$35,obs_totals[#Data],R$3,FALSE)/(VLOOKUP($A51&amp;" "&amp;$C$2,obs_totals[#Data],R$3,FALSE)+VLOOKUP($A51&amp;" "&amp;$C$35,obs_totals[#Data],R$3,FALSE)),"")</f>
        <v/>
      </c>
      <c r="S51" s="7">
        <f>IFERROR((VLOOKUP($A51&amp;$P$2,_alle!$A$4:$T$536,S$3,FALSE)+VLOOKUP($A51&amp;$Q$2,_alle!$A$4:$T$536,S$3,FALSE)+VLOOKUP($A51&amp;$R$2,_alle!$A$4:$T$536,S$3,FALSE)+VLOOKUP($A51&amp;$S$2,_alle!$A$4:$T$536,S$3,FALSE)+VLOOKUP($A51&amp;$T$2,_alle!$A$4:$T$536,S$3,FALSE))/VLOOKUP($A51&amp;$O$2,_alle!$A$4:$T$536,S$3,FALSE),"")</f>
        <v>0</v>
      </c>
      <c r="T51" s="7">
        <f>IFERROR((VLOOKUP($A51&amp;$P$2,_alle!$A$4:$T$536,T$3,FALSE)+VLOOKUP($A51&amp;$Q$2,_alle!$A$4:$T$536,T$3,FALSE)+VLOOKUP($A51&amp;$R$2,_alle!$A$4:$T$536,T$3,FALSE)+VLOOKUP($A51&amp;$S$2,_alle!$A$4:$T$536,T$3,FALSE)+VLOOKUP($A51&amp;$T$2,_alle!$A$4:$T$536,T$3,FALSE))/VLOOKUP($A51&amp;$O$2,_alle!$A$4:$T$536,T$3,FALSE),"")</f>
        <v>0</v>
      </c>
      <c r="U51" s="7">
        <f>IFERROR((VLOOKUP($A51&amp;$P$2,_alle!$A$4:$T$536,U$3,FALSE)+VLOOKUP($A51&amp;$Q$2,_alle!$A$4:$T$536,U$3,FALSE)+VLOOKUP($A51&amp;$R$2,_alle!$A$4:$T$536,U$3,FALSE)+VLOOKUP($A51&amp;$S$2,_alle!$A$4:$T$536,U$3,FALSE)+VLOOKUP($A51&amp;$T$2,_alle!$A$4:$T$536,U$3,FALSE))/VLOOKUP($A51&amp;$O$2,_alle!$A$4:$T$536,U$3,FALSE),"")</f>
        <v>0</v>
      </c>
      <c r="V51" s="7">
        <f>IFERROR((VLOOKUP($A51&amp;$P$2,_alle!$A$4:$T$536,V$3,FALSE)+VLOOKUP($A51&amp;$Q$2,_alle!$A$4:$T$536,V$3,FALSE)+VLOOKUP($A51&amp;$R$2,_alle!$A$4:$T$536,V$3,FALSE)+VLOOKUP($A51&amp;$S$2,_alle!$A$4:$T$536,V$3,FALSE)+VLOOKUP($A51&amp;$T$2,_alle!$A$4:$T$536,V$3,FALSE))/VLOOKUP($A51&amp;$O$2,_alle!$A$4:$T$536,V$3,FALSE),"")</f>
        <v>0</v>
      </c>
      <c r="W51" s="7">
        <f>IFERROR((VLOOKUP($A51&amp;$P$2,_alle!$A$4:$T$536,W$3,FALSE)+VLOOKUP($A51&amp;$Q$2,_alle!$A$4:$T$536,W$3,FALSE)+VLOOKUP($A51&amp;$R$2,_alle!$A$4:$T$536,W$3,FALSE)+VLOOKUP($A51&amp;$S$2,_alle!$A$4:$T$536,W$3,FALSE)+VLOOKUP($A51&amp;$T$2,_alle!$A$4:$T$536,W$3,FALSE))/VLOOKUP($A51&amp;$O$2,_alle!$A$4:$T$536,W$3,FALSE),"")</f>
        <v>0</v>
      </c>
      <c r="X51" s="7">
        <f>IFERROR((VLOOKUP($A51&amp;$P$2,_alle!$A$4:$T$536,X$3,FALSE)+VLOOKUP($A51&amp;$Q$2,_alle!$A$4:$T$536,X$3,FALSE)+VLOOKUP($A51&amp;$R$2,_alle!$A$4:$T$536,X$3,FALSE)+VLOOKUP($A51&amp;$S$2,_alle!$A$4:$T$536,X$3,FALSE)+VLOOKUP($A51&amp;$T$2,_alle!$A$4:$T$536,X$3,FALSE))/VLOOKUP($A51&amp;$O$2,_alle!$A$4:$T$536,X$3,FALSE),"")</f>
        <v>0</v>
      </c>
      <c r="Y51" s="7">
        <f>IFERROR((VLOOKUP($A51&amp;$P$2,_alle!$A$4:$T$536,Y$3,FALSE)+VLOOKUP($A51&amp;$Q$2,_alle!$A$4:$T$536,Y$3,FALSE)+VLOOKUP($A51&amp;$R$2,_alle!$A$4:$T$536,Y$3,FALSE)+VLOOKUP($A51&amp;$S$2,_alle!$A$4:$T$536,Y$3,FALSE)+VLOOKUP($A51&amp;$T$2,_alle!$A$4:$T$536,Y$3,FALSE))/VLOOKUP($A51&amp;$O$2,_alle!$A$4:$T$536,Y$3,FALSE),"")</f>
        <v>9.2175222533246337E-2</v>
      </c>
      <c r="Z51" s="7">
        <f>IFERROR((VLOOKUP($A51&amp;$P$2,_alle!$A$4:$T$536,Z$3,FALSE)+VLOOKUP($A51&amp;$Q$2,_alle!$A$4:$T$536,Z$3,FALSE)+VLOOKUP($A51&amp;$R$2,_alle!$A$4:$T$536,Z$3,FALSE)+VLOOKUP($A51&amp;$S$2,_alle!$A$4:$T$536,Z$3,FALSE)+VLOOKUP($A51&amp;$T$2,_alle!$A$4:$T$536,Z$3,FALSE))/VLOOKUP($A51&amp;$O$2,_alle!$A$4:$T$536,Z$3,FALSE),"")</f>
        <v>9.1703309163009464E-2</v>
      </c>
      <c r="AA51" s="7">
        <f>IFERROR((VLOOKUP($A51&amp;$P$2,_alle!$A$4:$T$536,AA$3,FALSE)+VLOOKUP($A51&amp;$Q$2,_alle!$A$4:$T$536,AA$3,FALSE)+VLOOKUP($A51&amp;$R$2,_alle!$A$4:$T$536,AA$3,FALSE)+VLOOKUP($A51&amp;$S$2,_alle!$A$4:$T$536,AA$3,FALSE)+VLOOKUP($A51&amp;$T$2,_alle!$A$4:$T$536,AA$3,FALSE))/VLOOKUP($A51&amp;$O$2,_alle!$A$4:$T$536,AA$3,FALSE),"")</f>
        <v>8.9358790008709679E-2</v>
      </c>
      <c r="AB51" s="7" t="str">
        <f>IFERROR((VLOOKUP($A51&amp;$P$2,_alle!$A$4:$T$536,AB$3,FALSE)+VLOOKUP($A51&amp;$Q$2,_alle!$A$4:$T$536,AB$3,FALSE)+VLOOKUP($A51&amp;$R$2,_alle!$A$4:$T$536,AB$3,FALSE)+VLOOKUP($A51&amp;$S$2,_alle!$A$4:$T$536,AB$3,FALSE)+VLOOKUP($A51&amp;$T$2,_alle!$A$4:$T$536,AB$3,FALSE))/VLOOKUP($A51&amp;$O$2,_alle!$A$4:$T$536,AB$3,FALSE),"")</f>
        <v/>
      </c>
      <c r="AC51" s="7" t="str">
        <f>IFERROR((VLOOKUP($A51&amp;$P$2,_alle!$A$4:$T$536,AC$3,FALSE)+VLOOKUP($A51&amp;$Q$2,_alle!$A$4:$T$536,AC$3,FALSE)+VLOOKUP($A51&amp;$R$2,_alle!$A$4:$T$536,AC$3,FALSE)+VLOOKUP($A51&amp;$S$2,_alle!$A$4:$T$536,AC$3,FALSE)+VLOOKUP($A51&amp;$T$2,_alle!$A$4:$T$536,AC$3,FALSE))/VLOOKUP($A51&amp;$O$2,_alle!$A$4:$T$536,AC$3,FALSE),"")</f>
        <v/>
      </c>
    </row>
    <row r="52" spans="1:29" x14ac:dyDescent="0.25">
      <c r="A52" t="s">
        <v>54</v>
      </c>
      <c r="B52" t="str">
        <f>VLOOKUP(A52,'_ctry-key'!$B$3:$E$33,3,FALSE)</f>
        <v>Italy</v>
      </c>
      <c r="C52" s="7">
        <f>IFERROR(VLOOKUP($A52&amp;" "&amp;$C$35,obs_totals[#Data],C$3,FALSE)/(VLOOKUP($A52&amp;" "&amp;$C$2,obs_totals[#Data],C$3,FALSE)+VLOOKUP($A52&amp;" "&amp;$C$35,obs_totals[#Data],C$3,FALSE)),"")</f>
        <v>0.73364549534671353</v>
      </c>
      <c r="D52" s="7">
        <f>IFERROR(VLOOKUP($A52&amp;" "&amp;$C$35,obs_totals[#Data],D$3,FALSE)/(VLOOKUP($A52&amp;" "&amp;$C$2,obs_totals[#Data],D$3,FALSE)+VLOOKUP($A52&amp;" "&amp;$C$35,obs_totals[#Data],D$3,FALSE)),"")</f>
        <v>0.73635572061518928</v>
      </c>
      <c r="E52" s="7">
        <f>IFERROR(VLOOKUP($A52&amp;" "&amp;$C$35,obs_totals[#Data],E$3,FALSE)/(VLOOKUP($A52&amp;" "&amp;$C$2,obs_totals[#Data],E$3,FALSE)+VLOOKUP($A52&amp;" "&amp;$C$35,obs_totals[#Data],E$3,FALSE)),"")</f>
        <v>0.7322389807195312</v>
      </c>
      <c r="F52" s="7">
        <f>IFERROR(VLOOKUP($A52&amp;" "&amp;$C$35,obs_totals[#Data],F$3,FALSE)/(VLOOKUP($A52&amp;" "&amp;$C$2,obs_totals[#Data],F$3,FALSE)+VLOOKUP($A52&amp;" "&amp;$C$35,obs_totals[#Data],F$3,FALSE)),"")</f>
        <v>0.72939518496770406</v>
      </c>
      <c r="G52" s="7">
        <f>IFERROR(VLOOKUP($A52&amp;" "&amp;$C$35,obs_totals[#Data],G$3,FALSE)/(VLOOKUP($A52&amp;" "&amp;$C$2,obs_totals[#Data],G$3,FALSE)+VLOOKUP($A52&amp;" "&amp;$C$35,obs_totals[#Data],G$3,FALSE)),"")</f>
        <v>0.72551508777457074</v>
      </c>
      <c r="H52" s="7" t="str">
        <f>IFERROR(VLOOKUP($A52&amp;" "&amp;$C$35,obs_totals[#Data],H$3,FALSE)/(VLOOKUP($A52&amp;" "&amp;$C$2,obs_totals[#Data],H$3,FALSE)+VLOOKUP($A52&amp;" "&amp;$C$35,obs_totals[#Data],H$3,FALSE)),"")</f>
        <v/>
      </c>
      <c r="I52" s="7" t="str">
        <f>IFERROR(VLOOKUP($A52&amp;" "&amp;$C$35,obs_totals[#Data],I$3,FALSE)/(VLOOKUP($A52&amp;" "&amp;$C$2,obs_totals[#Data],I$3,FALSE)+VLOOKUP($A52&amp;" "&amp;$C$35,obs_totals[#Data],I$3,FALSE)),"")</f>
        <v/>
      </c>
      <c r="J52" s="7" t="str">
        <f>IFERROR(VLOOKUP($A52&amp;" "&amp;$C$35,obs_totals[#Data],J$3,FALSE)/(VLOOKUP($A52&amp;" "&amp;$C$2,obs_totals[#Data],J$3,FALSE)+VLOOKUP($A52&amp;" "&amp;$C$35,obs_totals[#Data],J$3,FALSE)),"")</f>
        <v/>
      </c>
      <c r="K52" s="7" t="str">
        <f>IFERROR(VLOOKUP($A52&amp;" "&amp;$C$35,obs_totals[#Data],K$3,FALSE)/(VLOOKUP($A52&amp;" "&amp;$C$2,obs_totals[#Data],K$3,FALSE)+VLOOKUP($A52&amp;" "&amp;$C$35,obs_totals[#Data],K$3,FALSE)),"")</f>
        <v/>
      </c>
      <c r="L52" s="7" t="str">
        <f>IFERROR(VLOOKUP($A52&amp;" "&amp;$C$35,obs_totals[#Data],L$3,FALSE)/(VLOOKUP($A52&amp;" "&amp;$C$2,obs_totals[#Data],L$3,FALSE)+VLOOKUP($A52&amp;" "&amp;$C$35,obs_totals[#Data],L$3,FALSE)),"")</f>
        <v/>
      </c>
      <c r="M52" s="7" t="str">
        <f>IFERROR(VLOOKUP($A52&amp;" "&amp;$C$35,obs_totals[#Data],M$3,FALSE)/(VLOOKUP($A52&amp;" "&amp;$C$2,obs_totals[#Data],M$3,FALSE)+VLOOKUP($A52&amp;" "&amp;$C$35,obs_totals[#Data],M$3,FALSE)),"")</f>
        <v/>
      </c>
      <c r="N52" s="7" t="str">
        <f>IFERROR(VLOOKUP($A52&amp;" "&amp;$C$35,obs_totals[#Data],N$3,FALSE)/(VLOOKUP($A52&amp;" "&amp;$C$2,obs_totals[#Data],N$3,FALSE)+VLOOKUP($A52&amp;" "&amp;$C$35,obs_totals[#Data],N$3,FALSE)),"")</f>
        <v/>
      </c>
      <c r="O52" s="7" t="str">
        <f>IFERROR(VLOOKUP($A52&amp;" "&amp;$C$35,obs_totals[#Data],O$3,FALSE)/(VLOOKUP($A52&amp;" "&amp;$C$2,obs_totals[#Data],O$3,FALSE)+VLOOKUP($A52&amp;" "&amp;$C$35,obs_totals[#Data],O$3,FALSE)),"")</f>
        <v/>
      </c>
      <c r="P52" s="7" t="str">
        <f>IFERROR(VLOOKUP($A52&amp;" "&amp;$C$35,obs_totals[#Data],P$3,FALSE)/(VLOOKUP($A52&amp;" "&amp;$C$2,obs_totals[#Data],P$3,FALSE)+VLOOKUP($A52&amp;" "&amp;$C$35,obs_totals[#Data],P$3,FALSE)),"")</f>
        <v/>
      </c>
      <c r="Q52" s="7">
        <f>IFERROR(VLOOKUP($A52&amp;" "&amp;$C$35,obs_totals[#Data],Q$3,FALSE)/(VLOOKUP($A52&amp;" "&amp;$C$2,obs_totals[#Data],Q$3,FALSE)+VLOOKUP($A52&amp;" "&amp;$C$35,obs_totals[#Data],Q$3,FALSE)),"")</f>
        <v>0.72551442632691643</v>
      </c>
      <c r="R52" s="7" t="str">
        <f>IFERROR(VLOOKUP($A52&amp;" "&amp;$C$35,obs_totals[#Data],R$3,FALSE)/(VLOOKUP($A52&amp;" "&amp;$C$2,obs_totals[#Data],R$3,FALSE)+VLOOKUP($A52&amp;" "&amp;$C$35,obs_totals[#Data],R$3,FALSE)),"")</f>
        <v/>
      </c>
      <c r="S52" s="7">
        <f>IFERROR((VLOOKUP($A52&amp;$P$2,_alle!$A$4:$T$536,S$3,FALSE)+VLOOKUP($A52&amp;$Q$2,_alle!$A$4:$T$536,S$3,FALSE)+VLOOKUP($A52&amp;$R$2,_alle!$A$4:$T$536,S$3,FALSE)+VLOOKUP($A52&amp;$S$2,_alle!$A$4:$T$536,S$3,FALSE)+VLOOKUP($A52&amp;$T$2,_alle!$A$4:$T$536,S$3,FALSE))/VLOOKUP($A52&amp;$O$2,_alle!$A$4:$T$536,S$3,FALSE),"")</f>
        <v>0</v>
      </c>
      <c r="T52" s="7">
        <f>IFERROR((VLOOKUP($A52&amp;$P$2,_alle!$A$4:$T$536,T$3,FALSE)+VLOOKUP($A52&amp;$Q$2,_alle!$A$4:$T$536,T$3,FALSE)+VLOOKUP($A52&amp;$R$2,_alle!$A$4:$T$536,T$3,FALSE)+VLOOKUP($A52&amp;$S$2,_alle!$A$4:$T$536,T$3,FALSE)+VLOOKUP($A52&amp;$T$2,_alle!$A$4:$T$536,T$3,FALSE))/VLOOKUP($A52&amp;$O$2,_alle!$A$4:$T$536,T$3,FALSE),"")</f>
        <v>0</v>
      </c>
      <c r="U52" s="7">
        <f>IFERROR((VLOOKUP($A52&amp;$P$2,_alle!$A$4:$T$536,U$3,FALSE)+VLOOKUP($A52&amp;$Q$2,_alle!$A$4:$T$536,U$3,FALSE)+VLOOKUP($A52&amp;$R$2,_alle!$A$4:$T$536,U$3,FALSE)+VLOOKUP($A52&amp;$S$2,_alle!$A$4:$T$536,U$3,FALSE)+VLOOKUP($A52&amp;$T$2,_alle!$A$4:$T$536,U$3,FALSE))/VLOOKUP($A52&amp;$O$2,_alle!$A$4:$T$536,U$3,FALSE),"")</f>
        <v>0</v>
      </c>
      <c r="V52" s="7">
        <f>IFERROR((VLOOKUP($A52&amp;$P$2,_alle!$A$4:$T$536,V$3,FALSE)+VLOOKUP($A52&amp;$Q$2,_alle!$A$4:$T$536,V$3,FALSE)+VLOOKUP($A52&amp;$R$2,_alle!$A$4:$T$536,V$3,FALSE)+VLOOKUP($A52&amp;$S$2,_alle!$A$4:$T$536,V$3,FALSE)+VLOOKUP($A52&amp;$T$2,_alle!$A$4:$T$536,V$3,FALSE))/VLOOKUP($A52&amp;$O$2,_alle!$A$4:$T$536,V$3,FALSE),"")</f>
        <v>0</v>
      </c>
      <c r="W52" s="7">
        <f>IFERROR((VLOOKUP($A52&amp;$P$2,_alle!$A$4:$T$536,W$3,FALSE)+VLOOKUP($A52&amp;$Q$2,_alle!$A$4:$T$536,W$3,FALSE)+VLOOKUP($A52&amp;$R$2,_alle!$A$4:$T$536,W$3,FALSE)+VLOOKUP($A52&amp;$S$2,_alle!$A$4:$T$536,W$3,FALSE)+VLOOKUP($A52&amp;$T$2,_alle!$A$4:$T$536,W$3,FALSE))/VLOOKUP($A52&amp;$O$2,_alle!$A$4:$T$536,W$3,FALSE),"")</f>
        <v>0</v>
      </c>
      <c r="X52" s="7">
        <f>IFERROR((VLOOKUP($A52&amp;$P$2,_alle!$A$4:$T$536,X$3,FALSE)+VLOOKUP($A52&amp;$Q$2,_alle!$A$4:$T$536,X$3,FALSE)+VLOOKUP($A52&amp;$R$2,_alle!$A$4:$T$536,X$3,FALSE)+VLOOKUP($A52&amp;$S$2,_alle!$A$4:$T$536,X$3,FALSE)+VLOOKUP($A52&amp;$T$2,_alle!$A$4:$T$536,X$3,FALSE))/VLOOKUP($A52&amp;$O$2,_alle!$A$4:$T$536,X$3,FALSE),"")</f>
        <v>0</v>
      </c>
      <c r="Y52" s="7">
        <f>IFERROR((VLOOKUP($A52&amp;$P$2,_alle!$A$4:$T$536,Y$3,FALSE)+VLOOKUP($A52&amp;$Q$2,_alle!$A$4:$T$536,Y$3,FALSE)+VLOOKUP($A52&amp;$R$2,_alle!$A$4:$T$536,Y$3,FALSE)+VLOOKUP($A52&amp;$S$2,_alle!$A$4:$T$536,Y$3,FALSE)+VLOOKUP($A52&amp;$T$2,_alle!$A$4:$T$536,Y$3,FALSE))/VLOOKUP($A52&amp;$O$2,_alle!$A$4:$T$536,Y$3,FALSE),"")</f>
        <v>0.69172495475238549</v>
      </c>
      <c r="Z52" s="7">
        <f>IFERROR((VLOOKUP($A52&amp;$P$2,_alle!$A$4:$T$536,Z$3,FALSE)+VLOOKUP($A52&amp;$Q$2,_alle!$A$4:$T$536,Z$3,FALSE)+VLOOKUP($A52&amp;$R$2,_alle!$A$4:$T$536,Z$3,FALSE)+VLOOKUP($A52&amp;$S$2,_alle!$A$4:$T$536,Z$3,FALSE)+VLOOKUP($A52&amp;$T$2,_alle!$A$4:$T$536,Z$3,FALSE))/VLOOKUP($A52&amp;$O$2,_alle!$A$4:$T$536,Z$3,FALSE),"")</f>
        <v>0</v>
      </c>
      <c r="AA52" s="7">
        <f>IFERROR((VLOOKUP($A52&amp;$P$2,_alle!$A$4:$T$536,AA$3,FALSE)+VLOOKUP($A52&amp;$Q$2,_alle!$A$4:$T$536,AA$3,FALSE)+VLOOKUP($A52&amp;$R$2,_alle!$A$4:$T$536,AA$3,FALSE)+VLOOKUP($A52&amp;$S$2,_alle!$A$4:$T$536,AA$3,FALSE)+VLOOKUP($A52&amp;$T$2,_alle!$A$4:$T$536,AA$3,FALSE))/VLOOKUP($A52&amp;$O$2,_alle!$A$4:$T$536,AA$3,FALSE),"")</f>
        <v>0</v>
      </c>
      <c r="AB52" s="7" t="str">
        <f>IFERROR((VLOOKUP($A52&amp;$P$2,_alle!$A$4:$T$536,AB$3,FALSE)+VLOOKUP($A52&amp;$Q$2,_alle!$A$4:$T$536,AB$3,FALSE)+VLOOKUP($A52&amp;$R$2,_alle!$A$4:$T$536,AB$3,FALSE)+VLOOKUP($A52&amp;$S$2,_alle!$A$4:$T$536,AB$3,FALSE)+VLOOKUP($A52&amp;$T$2,_alle!$A$4:$T$536,AB$3,FALSE))/VLOOKUP($A52&amp;$O$2,_alle!$A$4:$T$536,AB$3,FALSE),"")</f>
        <v/>
      </c>
      <c r="AC52" s="7" t="str">
        <f>IFERROR((VLOOKUP($A52&amp;$P$2,_alle!$A$4:$T$536,AC$3,FALSE)+VLOOKUP($A52&amp;$Q$2,_alle!$A$4:$T$536,AC$3,FALSE)+VLOOKUP($A52&amp;$R$2,_alle!$A$4:$T$536,AC$3,FALSE)+VLOOKUP($A52&amp;$S$2,_alle!$A$4:$T$536,AC$3,FALSE)+VLOOKUP($A52&amp;$T$2,_alle!$A$4:$T$536,AC$3,FALSE))/VLOOKUP($A52&amp;$O$2,_alle!$A$4:$T$536,AC$3,FALSE),"")</f>
        <v/>
      </c>
    </row>
    <row r="53" spans="1:29" x14ac:dyDescent="0.25">
      <c r="A53" t="s">
        <v>55</v>
      </c>
      <c r="B53" t="str">
        <f>VLOOKUP(A53,'_ctry-key'!$B$3:$E$33,3,FALSE)</f>
        <v>Latvia</v>
      </c>
      <c r="C53" s="7" t="str">
        <f>IFERROR(VLOOKUP($A53&amp;" "&amp;$C$35,obs_totals[#Data],C$3,FALSE)/(VLOOKUP($A53&amp;" "&amp;$C$2,obs_totals[#Data],C$3,FALSE)+VLOOKUP($A53&amp;" "&amp;$C$35,obs_totals[#Data],C$3,FALSE)),"")</f>
        <v/>
      </c>
      <c r="D53" s="7" t="str">
        <f>IFERROR(VLOOKUP($A53&amp;" "&amp;$C$35,obs_totals[#Data],D$3,FALSE)/(VLOOKUP($A53&amp;" "&amp;$C$2,obs_totals[#Data],D$3,FALSE)+VLOOKUP($A53&amp;" "&amp;$C$35,obs_totals[#Data],D$3,FALSE)),"")</f>
        <v/>
      </c>
      <c r="E53" s="7" t="str">
        <f>IFERROR(VLOOKUP($A53&amp;" "&amp;$C$35,obs_totals[#Data],E$3,FALSE)/(VLOOKUP($A53&amp;" "&amp;$C$2,obs_totals[#Data],E$3,FALSE)+VLOOKUP($A53&amp;" "&amp;$C$35,obs_totals[#Data],E$3,FALSE)),"")</f>
        <v/>
      </c>
      <c r="F53" s="7" t="str">
        <f>IFERROR(VLOOKUP($A53&amp;" "&amp;$C$35,obs_totals[#Data],F$3,FALSE)/(VLOOKUP($A53&amp;" "&amp;$C$2,obs_totals[#Data],F$3,FALSE)+VLOOKUP($A53&amp;" "&amp;$C$35,obs_totals[#Data],F$3,FALSE)),"")</f>
        <v/>
      </c>
      <c r="G53" s="7" t="str">
        <f>IFERROR(VLOOKUP($A53&amp;" "&amp;$C$35,obs_totals[#Data],G$3,FALSE)/(VLOOKUP($A53&amp;" "&amp;$C$2,obs_totals[#Data],G$3,FALSE)+VLOOKUP($A53&amp;" "&amp;$C$35,obs_totals[#Data],G$3,FALSE)),"")</f>
        <v/>
      </c>
      <c r="H53" s="7" t="str">
        <f>IFERROR(VLOOKUP($A53&amp;" "&amp;$C$35,obs_totals[#Data],H$3,FALSE)/(VLOOKUP($A53&amp;" "&amp;$C$2,obs_totals[#Data],H$3,FALSE)+VLOOKUP($A53&amp;" "&amp;$C$35,obs_totals[#Data],H$3,FALSE)),"")</f>
        <v/>
      </c>
      <c r="I53" s="7" t="str">
        <f>IFERROR(VLOOKUP($A53&amp;" "&amp;$C$35,obs_totals[#Data],I$3,FALSE)/(VLOOKUP($A53&amp;" "&amp;$C$2,obs_totals[#Data],I$3,FALSE)+VLOOKUP($A53&amp;" "&amp;$C$35,obs_totals[#Data],I$3,FALSE)),"")</f>
        <v/>
      </c>
      <c r="J53" s="7" t="str">
        <f>IFERROR(VLOOKUP($A53&amp;" "&amp;$C$35,obs_totals[#Data],J$3,FALSE)/(VLOOKUP($A53&amp;" "&amp;$C$2,obs_totals[#Data],J$3,FALSE)+VLOOKUP($A53&amp;" "&amp;$C$35,obs_totals[#Data],J$3,FALSE)),"")</f>
        <v/>
      </c>
      <c r="K53" s="7" t="str">
        <f>IFERROR(VLOOKUP($A53&amp;" "&amp;$C$35,obs_totals[#Data],K$3,FALSE)/(VLOOKUP($A53&amp;" "&amp;$C$2,obs_totals[#Data],K$3,FALSE)+VLOOKUP($A53&amp;" "&amp;$C$35,obs_totals[#Data],K$3,FALSE)),"")</f>
        <v/>
      </c>
      <c r="L53" s="7" t="str">
        <f>IFERROR(VLOOKUP($A53&amp;" "&amp;$C$35,obs_totals[#Data],L$3,FALSE)/(VLOOKUP($A53&amp;" "&amp;$C$2,obs_totals[#Data],L$3,FALSE)+VLOOKUP($A53&amp;" "&amp;$C$35,obs_totals[#Data],L$3,FALSE)),"")</f>
        <v/>
      </c>
      <c r="M53" s="7" t="str">
        <f>IFERROR(VLOOKUP($A53&amp;" "&amp;$C$35,obs_totals[#Data],M$3,FALSE)/(VLOOKUP($A53&amp;" "&amp;$C$2,obs_totals[#Data],M$3,FALSE)+VLOOKUP($A53&amp;" "&amp;$C$35,obs_totals[#Data],M$3,FALSE)),"")</f>
        <v/>
      </c>
      <c r="N53" s="7" t="str">
        <f>IFERROR(VLOOKUP($A53&amp;" "&amp;$C$35,obs_totals[#Data],N$3,FALSE)/(VLOOKUP($A53&amp;" "&amp;$C$2,obs_totals[#Data],N$3,FALSE)+VLOOKUP($A53&amp;" "&amp;$C$35,obs_totals[#Data],N$3,FALSE)),"")</f>
        <v/>
      </c>
      <c r="O53" s="7" t="str">
        <f>IFERROR(VLOOKUP($A53&amp;" "&amp;$C$35,obs_totals[#Data],O$3,FALSE)/(VLOOKUP($A53&amp;" "&amp;$C$2,obs_totals[#Data],O$3,FALSE)+VLOOKUP($A53&amp;" "&amp;$C$35,obs_totals[#Data],O$3,FALSE)),"")</f>
        <v/>
      </c>
      <c r="P53" s="7" t="str">
        <f>IFERROR(VLOOKUP($A53&amp;" "&amp;$C$35,obs_totals[#Data],P$3,FALSE)/(VLOOKUP($A53&amp;" "&amp;$C$2,obs_totals[#Data],P$3,FALSE)+VLOOKUP($A53&amp;" "&amp;$C$35,obs_totals[#Data],P$3,FALSE)),"")</f>
        <v/>
      </c>
      <c r="Q53" s="7" t="str">
        <f>IFERROR(VLOOKUP($A53&amp;" "&amp;$C$35,obs_totals[#Data],Q$3,FALSE)/(VLOOKUP($A53&amp;" "&amp;$C$2,obs_totals[#Data],Q$3,FALSE)+VLOOKUP($A53&amp;" "&amp;$C$35,obs_totals[#Data],Q$3,FALSE)),"")</f>
        <v/>
      </c>
      <c r="R53" s="7" t="str">
        <f>IFERROR(VLOOKUP($A53&amp;" "&amp;$C$35,obs_totals[#Data],R$3,FALSE)/(VLOOKUP($A53&amp;" "&amp;$C$2,obs_totals[#Data],R$3,FALSE)+VLOOKUP($A53&amp;" "&amp;$C$35,obs_totals[#Data],R$3,FALSE)),"")</f>
        <v/>
      </c>
      <c r="S53" s="7">
        <f>IFERROR((VLOOKUP($A53&amp;$P$2,_alle!$A$4:$T$536,S$3,FALSE)+VLOOKUP($A53&amp;$Q$2,_alle!$A$4:$T$536,S$3,FALSE)+VLOOKUP($A53&amp;$R$2,_alle!$A$4:$T$536,S$3,FALSE)+VLOOKUP($A53&amp;$S$2,_alle!$A$4:$T$536,S$3,FALSE)+VLOOKUP($A53&amp;$T$2,_alle!$A$4:$T$536,S$3,FALSE))/VLOOKUP($A53&amp;$O$2,_alle!$A$4:$T$536,S$3,FALSE),"")</f>
        <v>0</v>
      </c>
      <c r="T53" s="7">
        <f>IFERROR((VLOOKUP($A53&amp;$P$2,_alle!$A$4:$T$536,T$3,FALSE)+VLOOKUP($A53&amp;$Q$2,_alle!$A$4:$T$536,T$3,FALSE)+VLOOKUP($A53&amp;$R$2,_alle!$A$4:$T$536,T$3,FALSE)+VLOOKUP($A53&amp;$S$2,_alle!$A$4:$T$536,T$3,FALSE)+VLOOKUP($A53&amp;$T$2,_alle!$A$4:$T$536,T$3,FALSE))/VLOOKUP($A53&amp;$O$2,_alle!$A$4:$T$536,T$3,FALSE),"")</f>
        <v>0</v>
      </c>
      <c r="U53" s="7">
        <f>IFERROR((VLOOKUP($A53&amp;$P$2,_alle!$A$4:$T$536,U$3,FALSE)+VLOOKUP($A53&amp;$Q$2,_alle!$A$4:$T$536,U$3,FALSE)+VLOOKUP($A53&amp;$R$2,_alle!$A$4:$T$536,U$3,FALSE)+VLOOKUP($A53&amp;$S$2,_alle!$A$4:$T$536,U$3,FALSE)+VLOOKUP($A53&amp;$T$2,_alle!$A$4:$T$536,U$3,FALSE))/VLOOKUP($A53&amp;$O$2,_alle!$A$4:$T$536,U$3,FALSE),"")</f>
        <v>0</v>
      </c>
      <c r="V53" s="7">
        <f>IFERROR((VLOOKUP($A53&amp;$P$2,_alle!$A$4:$T$536,V$3,FALSE)+VLOOKUP($A53&amp;$Q$2,_alle!$A$4:$T$536,V$3,FALSE)+VLOOKUP($A53&amp;$R$2,_alle!$A$4:$T$536,V$3,FALSE)+VLOOKUP($A53&amp;$S$2,_alle!$A$4:$T$536,V$3,FALSE)+VLOOKUP($A53&amp;$T$2,_alle!$A$4:$T$536,V$3,FALSE))/VLOOKUP($A53&amp;$O$2,_alle!$A$4:$T$536,V$3,FALSE),"")</f>
        <v>0</v>
      </c>
      <c r="W53" s="7">
        <f>IFERROR((VLOOKUP($A53&amp;$P$2,_alle!$A$4:$T$536,W$3,FALSE)+VLOOKUP($A53&amp;$Q$2,_alle!$A$4:$T$536,W$3,FALSE)+VLOOKUP($A53&amp;$R$2,_alle!$A$4:$T$536,W$3,FALSE)+VLOOKUP($A53&amp;$S$2,_alle!$A$4:$T$536,W$3,FALSE)+VLOOKUP($A53&amp;$T$2,_alle!$A$4:$T$536,W$3,FALSE))/VLOOKUP($A53&amp;$O$2,_alle!$A$4:$T$536,W$3,FALSE),"")</f>
        <v>0</v>
      </c>
      <c r="X53" s="7">
        <f>IFERROR((VLOOKUP($A53&amp;$P$2,_alle!$A$4:$T$536,X$3,FALSE)+VLOOKUP($A53&amp;$Q$2,_alle!$A$4:$T$536,X$3,FALSE)+VLOOKUP($A53&amp;$R$2,_alle!$A$4:$T$536,X$3,FALSE)+VLOOKUP($A53&amp;$S$2,_alle!$A$4:$T$536,X$3,FALSE)+VLOOKUP($A53&amp;$T$2,_alle!$A$4:$T$536,X$3,FALSE))/VLOOKUP($A53&amp;$O$2,_alle!$A$4:$T$536,X$3,FALSE),"")</f>
        <v>0</v>
      </c>
      <c r="Y53" s="7">
        <f>IFERROR((VLOOKUP($A53&amp;$P$2,_alle!$A$4:$T$536,Y$3,FALSE)+VLOOKUP($A53&amp;$Q$2,_alle!$A$4:$T$536,Y$3,FALSE)+VLOOKUP($A53&amp;$R$2,_alle!$A$4:$T$536,Y$3,FALSE)+VLOOKUP($A53&amp;$S$2,_alle!$A$4:$T$536,Y$3,FALSE)+VLOOKUP($A53&amp;$T$2,_alle!$A$4:$T$536,Y$3,FALSE))/VLOOKUP($A53&amp;$O$2,_alle!$A$4:$T$536,Y$3,FALSE),"")</f>
        <v>0.55598336367273327</v>
      </c>
      <c r="Z53" s="7">
        <f>IFERROR((VLOOKUP($A53&amp;$P$2,_alle!$A$4:$T$536,Z$3,FALSE)+VLOOKUP($A53&amp;$Q$2,_alle!$A$4:$T$536,Z$3,FALSE)+VLOOKUP($A53&amp;$R$2,_alle!$A$4:$T$536,Z$3,FALSE)+VLOOKUP($A53&amp;$S$2,_alle!$A$4:$T$536,Z$3,FALSE)+VLOOKUP($A53&amp;$T$2,_alle!$A$4:$T$536,Z$3,FALSE))/VLOOKUP($A53&amp;$O$2,_alle!$A$4:$T$536,Z$3,FALSE),"")</f>
        <v>0.55246270775425244</v>
      </c>
      <c r="AA53" s="7">
        <f>IFERROR((VLOOKUP($A53&amp;$P$2,_alle!$A$4:$T$536,AA$3,FALSE)+VLOOKUP($A53&amp;$Q$2,_alle!$A$4:$T$536,AA$3,FALSE)+VLOOKUP($A53&amp;$R$2,_alle!$A$4:$T$536,AA$3,FALSE)+VLOOKUP($A53&amp;$S$2,_alle!$A$4:$T$536,AA$3,FALSE)+VLOOKUP($A53&amp;$T$2,_alle!$A$4:$T$536,AA$3,FALSE))/VLOOKUP($A53&amp;$O$2,_alle!$A$4:$T$536,AA$3,FALSE),"")</f>
        <v>0.53997772531040678</v>
      </c>
      <c r="AB53" s="7" t="str">
        <f>IFERROR((VLOOKUP($A53&amp;$P$2,_alle!$A$4:$T$536,AB$3,FALSE)+VLOOKUP($A53&amp;$Q$2,_alle!$A$4:$T$536,AB$3,FALSE)+VLOOKUP($A53&amp;$R$2,_alle!$A$4:$T$536,AB$3,FALSE)+VLOOKUP($A53&amp;$S$2,_alle!$A$4:$T$536,AB$3,FALSE)+VLOOKUP($A53&amp;$T$2,_alle!$A$4:$T$536,AB$3,FALSE))/VLOOKUP($A53&amp;$O$2,_alle!$A$4:$T$536,AB$3,FALSE),"")</f>
        <v/>
      </c>
      <c r="AC53" s="7" t="str">
        <f>IFERROR((VLOOKUP($A53&amp;$P$2,_alle!$A$4:$T$536,AC$3,FALSE)+VLOOKUP($A53&amp;$Q$2,_alle!$A$4:$T$536,AC$3,FALSE)+VLOOKUP($A53&amp;$R$2,_alle!$A$4:$T$536,AC$3,FALSE)+VLOOKUP($A53&amp;$S$2,_alle!$A$4:$T$536,AC$3,FALSE)+VLOOKUP($A53&amp;$T$2,_alle!$A$4:$T$536,AC$3,FALSE))/VLOOKUP($A53&amp;$O$2,_alle!$A$4:$T$536,AC$3,FALSE),"")</f>
        <v/>
      </c>
    </row>
    <row r="54" spans="1:29" x14ac:dyDescent="0.25">
      <c r="A54" t="s">
        <v>56</v>
      </c>
      <c r="B54" t="str">
        <f>VLOOKUP(A54,'_ctry-key'!$B$3:$E$33,3,FALSE)</f>
        <v>Lithuania</v>
      </c>
      <c r="C54" s="7" t="str">
        <f>IFERROR(VLOOKUP($A54&amp;" "&amp;$C$35,obs_totals[#Data],C$3,FALSE)/(VLOOKUP($A54&amp;" "&amp;$C$2,obs_totals[#Data],C$3,FALSE)+VLOOKUP($A54&amp;" "&amp;$C$35,obs_totals[#Data],C$3,FALSE)),"")</f>
        <v/>
      </c>
      <c r="D54" s="7" t="str">
        <f>IFERROR(VLOOKUP($A54&amp;" "&amp;$C$35,obs_totals[#Data],D$3,FALSE)/(VLOOKUP($A54&amp;" "&amp;$C$2,obs_totals[#Data],D$3,FALSE)+VLOOKUP($A54&amp;" "&amp;$C$35,obs_totals[#Data],D$3,FALSE)),"")</f>
        <v/>
      </c>
      <c r="E54" s="7" t="str">
        <f>IFERROR(VLOOKUP($A54&amp;" "&amp;$C$35,obs_totals[#Data],E$3,FALSE)/(VLOOKUP($A54&amp;" "&amp;$C$2,obs_totals[#Data],E$3,FALSE)+VLOOKUP($A54&amp;" "&amp;$C$35,obs_totals[#Data],E$3,FALSE)),"")</f>
        <v/>
      </c>
      <c r="F54" s="7" t="str">
        <f>IFERROR(VLOOKUP($A54&amp;" "&amp;$C$35,obs_totals[#Data],F$3,FALSE)/(VLOOKUP($A54&amp;" "&amp;$C$2,obs_totals[#Data],F$3,FALSE)+VLOOKUP($A54&amp;" "&amp;$C$35,obs_totals[#Data],F$3,FALSE)),"")</f>
        <v/>
      </c>
      <c r="G54" s="7" t="str">
        <f>IFERROR(VLOOKUP($A54&amp;" "&amp;$C$35,obs_totals[#Data],G$3,FALSE)/(VLOOKUP($A54&amp;" "&amp;$C$2,obs_totals[#Data],G$3,FALSE)+VLOOKUP($A54&amp;" "&amp;$C$35,obs_totals[#Data],G$3,FALSE)),"")</f>
        <v/>
      </c>
      <c r="H54" s="7" t="str">
        <f>IFERROR(VLOOKUP($A54&amp;" "&amp;$C$35,obs_totals[#Data],H$3,FALSE)/(VLOOKUP($A54&amp;" "&amp;$C$2,obs_totals[#Data],H$3,FALSE)+VLOOKUP($A54&amp;" "&amp;$C$35,obs_totals[#Data],H$3,FALSE)),"")</f>
        <v/>
      </c>
      <c r="I54" s="7" t="str">
        <f>IFERROR(VLOOKUP($A54&amp;" "&amp;$C$35,obs_totals[#Data],I$3,FALSE)/(VLOOKUP($A54&amp;" "&amp;$C$2,obs_totals[#Data],I$3,FALSE)+VLOOKUP($A54&amp;" "&amp;$C$35,obs_totals[#Data],I$3,FALSE)),"")</f>
        <v/>
      </c>
      <c r="J54" s="7" t="str">
        <f>IFERROR(VLOOKUP($A54&amp;" "&amp;$C$35,obs_totals[#Data],J$3,FALSE)/(VLOOKUP($A54&amp;" "&amp;$C$2,obs_totals[#Data],J$3,FALSE)+VLOOKUP($A54&amp;" "&amp;$C$35,obs_totals[#Data],J$3,FALSE)),"")</f>
        <v/>
      </c>
      <c r="K54" s="7" t="str">
        <f>IFERROR(VLOOKUP($A54&amp;" "&amp;$C$35,obs_totals[#Data],K$3,FALSE)/(VLOOKUP($A54&amp;" "&amp;$C$2,obs_totals[#Data],K$3,FALSE)+VLOOKUP($A54&amp;" "&amp;$C$35,obs_totals[#Data],K$3,FALSE)),"")</f>
        <v/>
      </c>
      <c r="L54" s="7" t="str">
        <f>IFERROR(VLOOKUP($A54&amp;" "&amp;$C$35,obs_totals[#Data],L$3,FALSE)/(VLOOKUP($A54&amp;" "&amp;$C$2,obs_totals[#Data],L$3,FALSE)+VLOOKUP($A54&amp;" "&amp;$C$35,obs_totals[#Data],L$3,FALSE)),"")</f>
        <v/>
      </c>
      <c r="M54" s="7" t="str">
        <f>IFERROR(VLOOKUP($A54&amp;" "&amp;$C$35,obs_totals[#Data],M$3,FALSE)/(VLOOKUP($A54&amp;" "&amp;$C$2,obs_totals[#Data],M$3,FALSE)+VLOOKUP($A54&amp;" "&amp;$C$35,obs_totals[#Data],M$3,FALSE)),"")</f>
        <v/>
      </c>
      <c r="N54" s="7" t="str">
        <f>IFERROR(VLOOKUP($A54&amp;" "&amp;$C$35,obs_totals[#Data],N$3,FALSE)/(VLOOKUP($A54&amp;" "&amp;$C$2,obs_totals[#Data],N$3,FALSE)+VLOOKUP($A54&amp;" "&amp;$C$35,obs_totals[#Data],N$3,FALSE)),"")</f>
        <v/>
      </c>
      <c r="O54" s="7">
        <f>IFERROR(VLOOKUP($A54&amp;" "&amp;$C$35,obs_totals[#Data],O$3,FALSE)/(VLOOKUP($A54&amp;" "&amp;$C$2,obs_totals[#Data],O$3,FALSE)+VLOOKUP($A54&amp;" "&amp;$C$35,obs_totals[#Data],O$3,FALSE)),"")</f>
        <v>0.45125218404193368</v>
      </c>
      <c r="P54" s="7" t="str">
        <f>IFERROR(VLOOKUP($A54&amp;" "&amp;$C$35,obs_totals[#Data],P$3,FALSE)/(VLOOKUP($A54&amp;" "&amp;$C$2,obs_totals[#Data],P$3,FALSE)+VLOOKUP($A54&amp;" "&amp;$C$35,obs_totals[#Data],P$3,FALSE)),"")</f>
        <v/>
      </c>
      <c r="Q54" s="7">
        <f>IFERROR(VLOOKUP($A54&amp;" "&amp;$C$35,obs_totals[#Data],Q$3,FALSE)/(VLOOKUP($A54&amp;" "&amp;$C$2,obs_totals[#Data],Q$3,FALSE)+VLOOKUP($A54&amp;" "&amp;$C$35,obs_totals[#Data],Q$3,FALSE)),"")</f>
        <v>0.45126683405615153</v>
      </c>
      <c r="R54" s="7" t="str">
        <f>IFERROR(VLOOKUP($A54&amp;" "&amp;$C$35,obs_totals[#Data],R$3,FALSE)/(VLOOKUP($A54&amp;" "&amp;$C$2,obs_totals[#Data],R$3,FALSE)+VLOOKUP($A54&amp;" "&amp;$C$35,obs_totals[#Data],R$3,FALSE)),"")</f>
        <v/>
      </c>
      <c r="S54" s="7">
        <f>IFERROR((VLOOKUP($A54&amp;$P$2,_alle!$A$4:$T$536,S$3,FALSE)+VLOOKUP($A54&amp;$Q$2,_alle!$A$4:$T$536,S$3,FALSE)+VLOOKUP($A54&amp;$R$2,_alle!$A$4:$T$536,S$3,FALSE)+VLOOKUP($A54&amp;$S$2,_alle!$A$4:$T$536,S$3,FALSE)+VLOOKUP($A54&amp;$T$2,_alle!$A$4:$T$536,S$3,FALSE))/VLOOKUP($A54&amp;$O$2,_alle!$A$4:$T$536,S$3,FALSE),"")</f>
        <v>0</v>
      </c>
      <c r="T54" s="7">
        <f>IFERROR((VLOOKUP($A54&amp;$P$2,_alle!$A$4:$T$536,T$3,FALSE)+VLOOKUP($A54&amp;$Q$2,_alle!$A$4:$T$536,T$3,FALSE)+VLOOKUP($A54&amp;$R$2,_alle!$A$4:$T$536,T$3,FALSE)+VLOOKUP($A54&amp;$S$2,_alle!$A$4:$T$536,T$3,FALSE)+VLOOKUP($A54&amp;$T$2,_alle!$A$4:$T$536,T$3,FALSE))/VLOOKUP($A54&amp;$O$2,_alle!$A$4:$T$536,T$3,FALSE),"")</f>
        <v>0</v>
      </c>
      <c r="U54" s="7">
        <f>IFERROR((VLOOKUP($A54&amp;$P$2,_alle!$A$4:$T$536,U$3,FALSE)+VLOOKUP($A54&amp;$Q$2,_alle!$A$4:$T$536,U$3,FALSE)+VLOOKUP($A54&amp;$R$2,_alle!$A$4:$T$536,U$3,FALSE)+VLOOKUP($A54&amp;$S$2,_alle!$A$4:$T$536,U$3,FALSE)+VLOOKUP($A54&amp;$T$2,_alle!$A$4:$T$536,U$3,FALSE))/VLOOKUP($A54&amp;$O$2,_alle!$A$4:$T$536,U$3,FALSE),"")</f>
        <v>0</v>
      </c>
      <c r="V54" s="7">
        <f>IFERROR((VLOOKUP($A54&amp;$P$2,_alle!$A$4:$T$536,V$3,FALSE)+VLOOKUP($A54&amp;$Q$2,_alle!$A$4:$T$536,V$3,FALSE)+VLOOKUP($A54&amp;$R$2,_alle!$A$4:$T$536,V$3,FALSE)+VLOOKUP($A54&amp;$S$2,_alle!$A$4:$T$536,V$3,FALSE)+VLOOKUP($A54&amp;$T$2,_alle!$A$4:$T$536,V$3,FALSE))/VLOOKUP($A54&amp;$O$2,_alle!$A$4:$T$536,V$3,FALSE),"")</f>
        <v>0</v>
      </c>
      <c r="W54" s="7">
        <f>IFERROR((VLOOKUP($A54&amp;$P$2,_alle!$A$4:$T$536,W$3,FALSE)+VLOOKUP($A54&amp;$Q$2,_alle!$A$4:$T$536,W$3,FALSE)+VLOOKUP($A54&amp;$R$2,_alle!$A$4:$T$536,W$3,FALSE)+VLOOKUP($A54&amp;$S$2,_alle!$A$4:$T$536,W$3,FALSE)+VLOOKUP($A54&amp;$T$2,_alle!$A$4:$T$536,W$3,FALSE))/VLOOKUP($A54&amp;$O$2,_alle!$A$4:$T$536,W$3,FALSE),"")</f>
        <v>0</v>
      </c>
      <c r="X54" s="7">
        <f>IFERROR((VLOOKUP($A54&amp;$P$2,_alle!$A$4:$T$536,X$3,FALSE)+VLOOKUP($A54&amp;$Q$2,_alle!$A$4:$T$536,X$3,FALSE)+VLOOKUP($A54&amp;$R$2,_alle!$A$4:$T$536,X$3,FALSE)+VLOOKUP($A54&amp;$S$2,_alle!$A$4:$T$536,X$3,FALSE)+VLOOKUP($A54&amp;$T$2,_alle!$A$4:$T$536,X$3,FALSE))/VLOOKUP($A54&amp;$O$2,_alle!$A$4:$T$536,X$3,FALSE),"")</f>
        <v>0</v>
      </c>
      <c r="Y54" s="7">
        <f>IFERROR((VLOOKUP($A54&amp;$P$2,_alle!$A$4:$T$536,Y$3,FALSE)+VLOOKUP($A54&amp;$Q$2,_alle!$A$4:$T$536,Y$3,FALSE)+VLOOKUP($A54&amp;$R$2,_alle!$A$4:$T$536,Y$3,FALSE)+VLOOKUP($A54&amp;$S$2,_alle!$A$4:$T$536,Y$3,FALSE)+VLOOKUP($A54&amp;$T$2,_alle!$A$4:$T$536,Y$3,FALSE))/VLOOKUP($A54&amp;$O$2,_alle!$A$4:$T$536,Y$3,FALSE),"")</f>
        <v>0</v>
      </c>
      <c r="Z54" s="7">
        <f>IFERROR((VLOOKUP($A54&amp;$P$2,_alle!$A$4:$T$536,Z$3,FALSE)+VLOOKUP($A54&amp;$Q$2,_alle!$A$4:$T$536,Z$3,FALSE)+VLOOKUP($A54&amp;$R$2,_alle!$A$4:$T$536,Z$3,FALSE)+VLOOKUP($A54&amp;$S$2,_alle!$A$4:$T$536,Z$3,FALSE)+VLOOKUP($A54&amp;$T$2,_alle!$A$4:$T$536,Z$3,FALSE))/VLOOKUP($A54&amp;$O$2,_alle!$A$4:$T$536,Z$3,FALSE),"")</f>
        <v>0.42256410256410282</v>
      </c>
      <c r="AA54" s="7">
        <f>IFERROR((VLOOKUP($A54&amp;$P$2,_alle!$A$4:$T$536,AA$3,FALSE)+VLOOKUP($A54&amp;$Q$2,_alle!$A$4:$T$536,AA$3,FALSE)+VLOOKUP($A54&amp;$R$2,_alle!$A$4:$T$536,AA$3,FALSE)+VLOOKUP($A54&amp;$S$2,_alle!$A$4:$T$536,AA$3,FALSE)+VLOOKUP($A54&amp;$T$2,_alle!$A$4:$T$536,AA$3,FALSE))/VLOOKUP($A54&amp;$O$2,_alle!$A$4:$T$536,AA$3,FALSE),"")</f>
        <v>0.42275799154285948</v>
      </c>
      <c r="AB54" s="7" t="str">
        <f>IFERROR((VLOOKUP($A54&amp;$P$2,_alle!$A$4:$T$536,AB$3,FALSE)+VLOOKUP($A54&amp;$Q$2,_alle!$A$4:$T$536,AB$3,FALSE)+VLOOKUP($A54&amp;$R$2,_alle!$A$4:$T$536,AB$3,FALSE)+VLOOKUP($A54&amp;$S$2,_alle!$A$4:$T$536,AB$3,FALSE)+VLOOKUP($A54&amp;$T$2,_alle!$A$4:$T$536,AB$3,FALSE))/VLOOKUP($A54&amp;$O$2,_alle!$A$4:$T$536,AB$3,FALSE),"")</f>
        <v/>
      </c>
      <c r="AC54" s="7" t="str">
        <f>IFERROR((VLOOKUP($A54&amp;$P$2,_alle!$A$4:$T$536,AC$3,FALSE)+VLOOKUP($A54&amp;$Q$2,_alle!$A$4:$T$536,AC$3,FALSE)+VLOOKUP($A54&amp;$R$2,_alle!$A$4:$T$536,AC$3,FALSE)+VLOOKUP($A54&amp;$S$2,_alle!$A$4:$T$536,AC$3,FALSE)+VLOOKUP($A54&amp;$T$2,_alle!$A$4:$T$536,AC$3,FALSE))/VLOOKUP($A54&amp;$O$2,_alle!$A$4:$T$536,AC$3,FALSE),"")</f>
        <v/>
      </c>
    </row>
    <row r="55" spans="1:29" x14ac:dyDescent="0.25">
      <c r="A55" t="s">
        <v>57</v>
      </c>
      <c r="B55" t="str">
        <f>VLOOKUP(A55,'_ctry-key'!$B$3:$E$33,3,FALSE)</f>
        <v>Luxembourg</v>
      </c>
      <c r="C55" s="7" t="str">
        <f>IFERROR(VLOOKUP($A55&amp;" "&amp;$C$35,obs_totals[#Data],C$3,FALSE)/(VLOOKUP($A55&amp;" "&amp;$C$2,obs_totals[#Data],C$3,FALSE)+VLOOKUP($A55&amp;" "&amp;$C$35,obs_totals[#Data],C$3,FALSE)),"")</f>
        <v/>
      </c>
      <c r="D55" s="7" t="str">
        <f>IFERROR(VLOOKUP($A55&amp;" "&amp;$C$35,obs_totals[#Data],D$3,FALSE)/(VLOOKUP($A55&amp;" "&amp;$C$2,obs_totals[#Data],D$3,FALSE)+VLOOKUP($A55&amp;" "&amp;$C$35,obs_totals[#Data],D$3,FALSE)),"")</f>
        <v/>
      </c>
      <c r="E55" s="7" t="str">
        <f>IFERROR(VLOOKUP($A55&amp;" "&amp;$C$35,obs_totals[#Data],E$3,FALSE)/(VLOOKUP($A55&amp;" "&amp;$C$2,obs_totals[#Data],E$3,FALSE)+VLOOKUP($A55&amp;" "&amp;$C$35,obs_totals[#Data],E$3,FALSE)),"")</f>
        <v/>
      </c>
      <c r="F55" s="7" t="str">
        <f>IFERROR(VLOOKUP($A55&amp;" "&amp;$C$35,obs_totals[#Data],F$3,FALSE)/(VLOOKUP($A55&amp;" "&amp;$C$2,obs_totals[#Data],F$3,FALSE)+VLOOKUP($A55&amp;" "&amp;$C$35,obs_totals[#Data],F$3,FALSE)),"")</f>
        <v/>
      </c>
      <c r="G55" s="7" t="str">
        <f>IFERROR(VLOOKUP($A55&amp;" "&amp;$C$35,obs_totals[#Data],G$3,FALSE)/(VLOOKUP($A55&amp;" "&amp;$C$2,obs_totals[#Data],G$3,FALSE)+VLOOKUP($A55&amp;" "&amp;$C$35,obs_totals[#Data],G$3,FALSE)),"")</f>
        <v/>
      </c>
      <c r="H55" s="7" t="str">
        <f>IFERROR(VLOOKUP($A55&amp;" "&amp;$C$35,obs_totals[#Data],H$3,FALSE)/(VLOOKUP($A55&amp;" "&amp;$C$2,obs_totals[#Data],H$3,FALSE)+VLOOKUP($A55&amp;" "&amp;$C$35,obs_totals[#Data],H$3,FALSE)),"")</f>
        <v/>
      </c>
      <c r="I55" s="7" t="str">
        <f>IFERROR(VLOOKUP($A55&amp;" "&amp;$C$35,obs_totals[#Data],I$3,FALSE)/(VLOOKUP($A55&amp;" "&amp;$C$2,obs_totals[#Data],I$3,FALSE)+VLOOKUP($A55&amp;" "&amp;$C$35,obs_totals[#Data],I$3,FALSE)),"")</f>
        <v/>
      </c>
      <c r="J55" s="7" t="str">
        <f>IFERROR(VLOOKUP($A55&amp;" "&amp;$C$35,obs_totals[#Data],J$3,FALSE)/(VLOOKUP($A55&amp;" "&amp;$C$2,obs_totals[#Data],J$3,FALSE)+VLOOKUP($A55&amp;" "&amp;$C$35,obs_totals[#Data],J$3,FALSE)),"")</f>
        <v/>
      </c>
      <c r="K55" s="7" t="str">
        <f>IFERROR(VLOOKUP($A55&amp;" "&amp;$C$35,obs_totals[#Data],K$3,FALSE)/(VLOOKUP($A55&amp;" "&amp;$C$2,obs_totals[#Data],K$3,FALSE)+VLOOKUP($A55&amp;" "&amp;$C$35,obs_totals[#Data],K$3,FALSE)),"")</f>
        <v/>
      </c>
      <c r="L55" s="7" t="str">
        <f>IFERROR(VLOOKUP($A55&amp;" "&amp;$C$35,obs_totals[#Data],L$3,FALSE)/(VLOOKUP($A55&amp;" "&amp;$C$2,obs_totals[#Data],L$3,FALSE)+VLOOKUP($A55&amp;" "&amp;$C$35,obs_totals[#Data],L$3,FALSE)),"")</f>
        <v/>
      </c>
      <c r="M55" s="7" t="str">
        <f>IFERROR(VLOOKUP($A55&amp;" "&amp;$C$35,obs_totals[#Data],M$3,FALSE)/(VLOOKUP($A55&amp;" "&amp;$C$2,obs_totals[#Data],M$3,FALSE)+VLOOKUP($A55&amp;" "&amp;$C$35,obs_totals[#Data],M$3,FALSE)),"")</f>
        <v/>
      </c>
      <c r="N55" s="7">
        <f>IFERROR(VLOOKUP($A55&amp;" "&amp;$C$35,obs_totals[#Data],N$3,FALSE)/(VLOOKUP($A55&amp;" "&amp;$C$2,obs_totals[#Data],N$3,FALSE)+VLOOKUP($A55&amp;" "&amp;$C$35,obs_totals[#Data],N$3,FALSE)),"")</f>
        <v>0.28745247148288977</v>
      </c>
      <c r="O55" s="7" t="str">
        <f>IFERROR(VLOOKUP($A55&amp;" "&amp;$C$35,obs_totals[#Data],O$3,FALSE)/(VLOOKUP($A55&amp;" "&amp;$C$2,obs_totals[#Data],O$3,FALSE)+VLOOKUP($A55&amp;" "&amp;$C$35,obs_totals[#Data],O$3,FALSE)),"")</f>
        <v/>
      </c>
      <c r="P55" s="7" t="str">
        <f>IFERROR(VLOOKUP($A55&amp;" "&amp;$C$35,obs_totals[#Data],P$3,FALSE)/(VLOOKUP($A55&amp;" "&amp;$C$2,obs_totals[#Data],P$3,FALSE)+VLOOKUP($A55&amp;" "&amp;$C$35,obs_totals[#Data],P$3,FALSE)),"")</f>
        <v/>
      </c>
      <c r="Q55" s="7">
        <f>IFERROR(VLOOKUP($A55&amp;" "&amp;$C$35,obs_totals[#Data],Q$3,FALSE)/(VLOOKUP($A55&amp;" "&amp;$C$2,obs_totals[#Data],Q$3,FALSE)+VLOOKUP($A55&amp;" "&amp;$C$35,obs_totals[#Data],Q$3,FALSE)),"")</f>
        <v>0.28745220716023634</v>
      </c>
      <c r="R55" s="7" t="str">
        <f>IFERROR(VLOOKUP($A55&amp;" "&amp;$C$35,obs_totals[#Data],R$3,FALSE)/(VLOOKUP($A55&amp;" "&amp;$C$2,obs_totals[#Data],R$3,FALSE)+VLOOKUP($A55&amp;" "&amp;$C$35,obs_totals[#Data],R$3,FALSE)),"")</f>
        <v/>
      </c>
      <c r="S55" s="7">
        <f>IFERROR((VLOOKUP($A55&amp;$P$2,_alle!$A$4:$T$536,S$3,FALSE)+VLOOKUP($A55&amp;$Q$2,_alle!$A$4:$T$536,S$3,FALSE)+VLOOKUP($A55&amp;$R$2,_alle!$A$4:$T$536,S$3,FALSE)+VLOOKUP($A55&amp;$S$2,_alle!$A$4:$T$536,S$3,FALSE)+VLOOKUP($A55&amp;$T$2,_alle!$A$4:$T$536,S$3,FALSE))/VLOOKUP($A55&amp;$O$2,_alle!$A$4:$T$536,S$3,FALSE),"")</f>
        <v>0</v>
      </c>
      <c r="T55" s="7">
        <f>IFERROR((VLOOKUP($A55&amp;$P$2,_alle!$A$4:$T$536,T$3,FALSE)+VLOOKUP($A55&amp;$Q$2,_alle!$A$4:$T$536,T$3,FALSE)+VLOOKUP($A55&amp;$R$2,_alle!$A$4:$T$536,T$3,FALSE)+VLOOKUP($A55&amp;$S$2,_alle!$A$4:$T$536,T$3,FALSE)+VLOOKUP($A55&amp;$T$2,_alle!$A$4:$T$536,T$3,FALSE))/VLOOKUP($A55&amp;$O$2,_alle!$A$4:$T$536,T$3,FALSE),"")</f>
        <v>0</v>
      </c>
      <c r="U55" s="7">
        <f>IFERROR((VLOOKUP($A55&amp;$P$2,_alle!$A$4:$T$536,U$3,FALSE)+VLOOKUP($A55&amp;$Q$2,_alle!$A$4:$T$536,U$3,FALSE)+VLOOKUP($A55&amp;$R$2,_alle!$A$4:$T$536,U$3,FALSE)+VLOOKUP($A55&amp;$S$2,_alle!$A$4:$T$536,U$3,FALSE)+VLOOKUP($A55&amp;$T$2,_alle!$A$4:$T$536,U$3,FALSE))/VLOOKUP($A55&amp;$O$2,_alle!$A$4:$T$536,U$3,FALSE),"")</f>
        <v>0</v>
      </c>
      <c r="V55" s="7">
        <f>IFERROR((VLOOKUP($A55&amp;$P$2,_alle!$A$4:$T$536,V$3,FALSE)+VLOOKUP($A55&amp;$Q$2,_alle!$A$4:$T$536,V$3,FALSE)+VLOOKUP($A55&amp;$R$2,_alle!$A$4:$T$536,V$3,FALSE)+VLOOKUP($A55&amp;$S$2,_alle!$A$4:$T$536,V$3,FALSE)+VLOOKUP($A55&amp;$T$2,_alle!$A$4:$T$536,V$3,FALSE))/VLOOKUP($A55&amp;$O$2,_alle!$A$4:$T$536,V$3,FALSE),"")</f>
        <v>0</v>
      </c>
      <c r="W55" s="7">
        <f>IFERROR((VLOOKUP($A55&amp;$P$2,_alle!$A$4:$T$536,W$3,FALSE)+VLOOKUP($A55&amp;$Q$2,_alle!$A$4:$T$536,W$3,FALSE)+VLOOKUP($A55&amp;$R$2,_alle!$A$4:$T$536,W$3,FALSE)+VLOOKUP($A55&amp;$S$2,_alle!$A$4:$T$536,W$3,FALSE)+VLOOKUP($A55&amp;$T$2,_alle!$A$4:$T$536,W$3,FALSE))/VLOOKUP($A55&amp;$O$2,_alle!$A$4:$T$536,W$3,FALSE),"")</f>
        <v>0</v>
      </c>
      <c r="X55" s="7">
        <f>IFERROR((VLOOKUP($A55&amp;$P$2,_alle!$A$4:$T$536,X$3,FALSE)+VLOOKUP($A55&amp;$Q$2,_alle!$A$4:$T$536,X$3,FALSE)+VLOOKUP($A55&amp;$R$2,_alle!$A$4:$T$536,X$3,FALSE)+VLOOKUP($A55&amp;$S$2,_alle!$A$4:$T$536,X$3,FALSE)+VLOOKUP($A55&amp;$T$2,_alle!$A$4:$T$536,X$3,FALSE))/VLOOKUP($A55&amp;$O$2,_alle!$A$4:$T$536,X$3,FALSE),"")</f>
        <v>0</v>
      </c>
      <c r="Y55" s="7">
        <f>IFERROR((VLOOKUP($A55&amp;$P$2,_alle!$A$4:$T$536,Y$3,FALSE)+VLOOKUP($A55&amp;$Q$2,_alle!$A$4:$T$536,Y$3,FALSE)+VLOOKUP($A55&amp;$R$2,_alle!$A$4:$T$536,Y$3,FALSE)+VLOOKUP($A55&amp;$S$2,_alle!$A$4:$T$536,Y$3,FALSE)+VLOOKUP($A55&amp;$T$2,_alle!$A$4:$T$536,Y$3,FALSE))/VLOOKUP($A55&amp;$O$2,_alle!$A$4:$T$536,Y$3,FALSE),"")</f>
        <v>0.18219119409568113</v>
      </c>
      <c r="Z55" s="7">
        <f>IFERROR((VLOOKUP($A55&amp;$P$2,_alle!$A$4:$T$536,Z$3,FALSE)+VLOOKUP($A55&amp;$Q$2,_alle!$A$4:$T$536,Z$3,FALSE)+VLOOKUP($A55&amp;$R$2,_alle!$A$4:$T$536,Z$3,FALSE)+VLOOKUP($A55&amp;$S$2,_alle!$A$4:$T$536,Z$3,FALSE)+VLOOKUP($A55&amp;$T$2,_alle!$A$4:$T$536,Z$3,FALSE))/VLOOKUP($A55&amp;$O$2,_alle!$A$4:$T$536,Z$3,FALSE),"")</f>
        <v>0</v>
      </c>
      <c r="AA55" s="7">
        <f>IFERROR((VLOOKUP($A55&amp;$P$2,_alle!$A$4:$T$536,AA$3,FALSE)+VLOOKUP($A55&amp;$Q$2,_alle!$A$4:$T$536,AA$3,FALSE)+VLOOKUP($A55&amp;$R$2,_alle!$A$4:$T$536,AA$3,FALSE)+VLOOKUP($A55&amp;$S$2,_alle!$A$4:$T$536,AA$3,FALSE)+VLOOKUP($A55&amp;$T$2,_alle!$A$4:$T$536,AA$3,FALSE))/VLOOKUP($A55&amp;$O$2,_alle!$A$4:$T$536,AA$3,FALSE),"")</f>
        <v>0</v>
      </c>
      <c r="AB55" s="7" t="str">
        <f>IFERROR((VLOOKUP($A55&amp;$P$2,_alle!$A$4:$T$536,AB$3,FALSE)+VLOOKUP($A55&amp;$Q$2,_alle!$A$4:$T$536,AB$3,FALSE)+VLOOKUP($A55&amp;$R$2,_alle!$A$4:$T$536,AB$3,FALSE)+VLOOKUP($A55&amp;$S$2,_alle!$A$4:$T$536,AB$3,FALSE)+VLOOKUP($A55&amp;$T$2,_alle!$A$4:$T$536,AB$3,FALSE))/VLOOKUP($A55&amp;$O$2,_alle!$A$4:$T$536,AB$3,FALSE),"")</f>
        <v/>
      </c>
      <c r="AC55" s="7" t="str">
        <f>IFERROR((VLOOKUP($A55&amp;$P$2,_alle!$A$4:$T$536,AC$3,FALSE)+VLOOKUP($A55&amp;$Q$2,_alle!$A$4:$T$536,AC$3,FALSE)+VLOOKUP($A55&amp;$R$2,_alle!$A$4:$T$536,AC$3,FALSE)+VLOOKUP($A55&amp;$S$2,_alle!$A$4:$T$536,AC$3,FALSE)+VLOOKUP($A55&amp;$T$2,_alle!$A$4:$T$536,AC$3,FALSE))/VLOOKUP($A55&amp;$O$2,_alle!$A$4:$T$536,AC$3,FALSE),"")</f>
        <v/>
      </c>
    </row>
    <row r="56" spans="1:29" x14ac:dyDescent="0.25">
      <c r="A56" t="s">
        <v>58</v>
      </c>
      <c r="B56" t="str">
        <f>VLOOKUP(A56,'_ctry-key'!$B$3:$E$33,3,FALSE)</f>
        <v>Malta</v>
      </c>
      <c r="C56" s="7" t="str">
        <f>IFERROR(VLOOKUP($A56&amp;" "&amp;$C$35,obs_totals[#Data],C$3,FALSE)/(VLOOKUP($A56&amp;" "&amp;$C$2,obs_totals[#Data],C$3,FALSE)+VLOOKUP($A56&amp;" "&amp;$C$35,obs_totals[#Data],C$3,FALSE)),"")</f>
        <v/>
      </c>
      <c r="D56" s="7" t="str">
        <f>IFERROR(VLOOKUP($A56&amp;" "&amp;$C$35,obs_totals[#Data],D$3,FALSE)/(VLOOKUP($A56&amp;" "&amp;$C$2,obs_totals[#Data],D$3,FALSE)+VLOOKUP($A56&amp;" "&amp;$C$35,obs_totals[#Data],D$3,FALSE)),"")</f>
        <v/>
      </c>
      <c r="E56" s="7">
        <f>IFERROR(VLOOKUP($A56&amp;" "&amp;$C$35,obs_totals[#Data],E$3,FALSE)/(VLOOKUP($A56&amp;" "&amp;$C$2,obs_totals[#Data],E$3,FALSE)+VLOOKUP($A56&amp;" "&amp;$C$35,obs_totals[#Data],E$3,FALSE)),"")</f>
        <v>0.29774436090225564</v>
      </c>
      <c r="F56" s="7">
        <f>IFERROR(VLOOKUP($A56&amp;" "&amp;$C$35,obs_totals[#Data],F$3,FALSE)/(VLOOKUP($A56&amp;" "&amp;$C$2,obs_totals[#Data],F$3,FALSE)+VLOOKUP($A56&amp;" "&amp;$C$35,obs_totals[#Data],F$3,FALSE)),"")</f>
        <v>0.29798356982823004</v>
      </c>
      <c r="G56" s="7">
        <f>IFERROR(VLOOKUP($A56&amp;" "&amp;$C$35,obs_totals[#Data],G$3,FALSE)/(VLOOKUP($A56&amp;" "&amp;$C$2,obs_totals[#Data],G$3,FALSE)+VLOOKUP($A56&amp;" "&amp;$C$35,obs_totals[#Data],G$3,FALSE)),"")</f>
        <v>0.29821958456973291</v>
      </c>
      <c r="H56" s="7">
        <f>IFERROR(VLOOKUP($A56&amp;" "&amp;$C$35,obs_totals[#Data],H$3,FALSE)/(VLOOKUP($A56&amp;" "&amp;$C$2,obs_totals[#Data],H$3,FALSE)+VLOOKUP($A56&amp;" "&amp;$C$35,obs_totals[#Data],H$3,FALSE)),"")</f>
        <v>0.29771554900515845</v>
      </c>
      <c r="I56" s="7">
        <f>IFERROR(VLOOKUP($A56&amp;" "&amp;$C$35,obs_totals[#Data],I$3,FALSE)/(VLOOKUP($A56&amp;" "&amp;$C$2,obs_totals[#Data],I$3,FALSE)+VLOOKUP($A56&amp;" "&amp;$C$35,obs_totals[#Data],I$3,FALSE)),"")</f>
        <v>0.28131710808876165</v>
      </c>
      <c r="J56" s="7">
        <f>IFERROR(VLOOKUP($A56&amp;" "&amp;$C$35,obs_totals[#Data],J$3,FALSE)/(VLOOKUP($A56&amp;" "&amp;$C$2,obs_totals[#Data],J$3,FALSE)+VLOOKUP($A56&amp;" "&amp;$C$35,obs_totals[#Data],J$3,FALSE)),"")</f>
        <v>0.26564673157162721</v>
      </c>
      <c r="K56" s="7">
        <f>IFERROR(VLOOKUP($A56&amp;" "&amp;$C$35,obs_totals[#Data],K$3,FALSE)/(VLOOKUP($A56&amp;" "&amp;$C$2,obs_totals[#Data],K$3,FALSE)+VLOOKUP($A56&amp;" "&amp;$C$35,obs_totals[#Data],K$3,FALSE)),"")</f>
        <v>0.25135135135135134</v>
      </c>
      <c r="L56" s="7">
        <f>IFERROR(VLOOKUP($A56&amp;" "&amp;$C$35,obs_totals[#Data],L$3,FALSE)/(VLOOKUP($A56&amp;" "&amp;$C$2,obs_totals[#Data],L$3,FALSE)+VLOOKUP($A56&amp;" "&amp;$C$35,obs_totals[#Data],L$3,FALSE)),"")</f>
        <v>0.25034674063800277</v>
      </c>
      <c r="M56" s="7">
        <f>IFERROR(VLOOKUP($A56&amp;" "&amp;$C$35,obs_totals[#Data],M$3,FALSE)/(VLOOKUP($A56&amp;" "&amp;$C$2,obs_totals[#Data],M$3,FALSE)+VLOOKUP($A56&amp;" "&amp;$C$35,obs_totals[#Data],M$3,FALSE)),"")</f>
        <v>0.25017818959372773</v>
      </c>
      <c r="N56" s="7">
        <f>IFERROR(VLOOKUP($A56&amp;" "&amp;$C$35,obs_totals[#Data],N$3,FALSE)/(VLOOKUP($A56&amp;" "&amp;$C$2,obs_totals[#Data],N$3,FALSE)+VLOOKUP($A56&amp;" "&amp;$C$35,obs_totals[#Data],N$3,FALSE)),"")</f>
        <v>0.34378843788437885</v>
      </c>
      <c r="O56" s="7">
        <f>IFERROR(VLOOKUP($A56&amp;" "&amp;$C$35,obs_totals[#Data],O$3,FALSE)/(VLOOKUP($A56&amp;" "&amp;$C$2,obs_totals[#Data],O$3,FALSE)+VLOOKUP($A56&amp;" "&amp;$C$35,obs_totals[#Data],O$3,FALSE)),"")</f>
        <v>0.34383792909397864</v>
      </c>
      <c r="P56" s="7">
        <f>IFERROR(VLOOKUP($A56&amp;" "&amp;$C$35,obs_totals[#Data],P$3,FALSE)/(VLOOKUP($A56&amp;" "&amp;$C$2,obs_totals[#Data],P$3,FALSE)+VLOOKUP($A56&amp;" "&amp;$C$35,obs_totals[#Data],P$3,FALSE)),"")</f>
        <v>0.34390377255330784</v>
      </c>
      <c r="Q56" s="7">
        <f>IFERROR(VLOOKUP($A56&amp;" "&amp;$C$35,obs_totals[#Data],Q$3,FALSE)/(VLOOKUP($A56&amp;" "&amp;$C$2,obs_totals[#Data],Q$3,FALSE)+VLOOKUP($A56&amp;" "&amp;$C$35,obs_totals[#Data],Q$3,FALSE)),"")</f>
        <v>0.34358430540827151</v>
      </c>
      <c r="R56" s="7" t="str">
        <f>IFERROR(VLOOKUP($A56&amp;" "&amp;$C$35,obs_totals[#Data],R$3,FALSE)/(VLOOKUP($A56&amp;" "&amp;$C$2,obs_totals[#Data],R$3,FALSE)+VLOOKUP($A56&amp;" "&amp;$C$35,obs_totals[#Data],R$3,FALSE)),"")</f>
        <v/>
      </c>
      <c r="S56" s="7">
        <f>IFERROR((VLOOKUP($A56&amp;$P$2,_alle!$A$4:$T$536,S$3,FALSE)+VLOOKUP($A56&amp;$Q$2,_alle!$A$4:$T$536,S$3,FALSE)+VLOOKUP($A56&amp;$R$2,_alle!$A$4:$T$536,S$3,FALSE)+VLOOKUP($A56&amp;$S$2,_alle!$A$4:$T$536,S$3,FALSE)+VLOOKUP($A56&amp;$T$2,_alle!$A$4:$T$536,S$3,FALSE))/VLOOKUP($A56&amp;$O$2,_alle!$A$4:$T$536,S$3,FALSE),"")</f>
        <v>0</v>
      </c>
      <c r="T56" s="7">
        <f>IFERROR((VLOOKUP($A56&amp;$P$2,_alle!$A$4:$T$536,T$3,FALSE)+VLOOKUP($A56&amp;$Q$2,_alle!$A$4:$T$536,T$3,FALSE)+VLOOKUP($A56&amp;$R$2,_alle!$A$4:$T$536,T$3,FALSE)+VLOOKUP($A56&amp;$S$2,_alle!$A$4:$T$536,T$3,FALSE)+VLOOKUP($A56&amp;$T$2,_alle!$A$4:$T$536,T$3,FALSE))/VLOOKUP($A56&amp;$O$2,_alle!$A$4:$T$536,T$3,FALSE),"")</f>
        <v>0</v>
      </c>
      <c r="U56" s="7">
        <f>IFERROR((VLOOKUP($A56&amp;$P$2,_alle!$A$4:$T$536,U$3,FALSE)+VLOOKUP($A56&amp;$Q$2,_alle!$A$4:$T$536,U$3,FALSE)+VLOOKUP($A56&amp;$R$2,_alle!$A$4:$T$536,U$3,FALSE)+VLOOKUP($A56&amp;$S$2,_alle!$A$4:$T$536,U$3,FALSE)+VLOOKUP($A56&amp;$T$2,_alle!$A$4:$T$536,U$3,FALSE))/VLOOKUP($A56&amp;$O$2,_alle!$A$4:$T$536,U$3,FALSE),"")</f>
        <v>0</v>
      </c>
      <c r="V56" s="7">
        <f>IFERROR((VLOOKUP($A56&amp;$P$2,_alle!$A$4:$T$536,V$3,FALSE)+VLOOKUP($A56&amp;$Q$2,_alle!$A$4:$T$536,V$3,FALSE)+VLOOKUP($A56&amp;$R$2,_alle!$A$4:$T$536,V$3,FALSE)+VLOOKUP($A56&amp;$S$2,_alle!$A$4:$T$536,V$3,FALSE)+VLOOKUP($A56&amp;$T$2,_alle!$A$4:$T$536,V$3,FALSE))/VLOOKUP($A56&amp;$O$2,_alle!$A$4:$T$536,V$3,FALSE),"")</f>
        <v>0</v>
      </c>
      <c r="W56" s="7">
        <f>IFERROR((VLOOKUP($A56&amp;$P$2,_alle!$A$4:$T$536,W$3,FALSE)+VLOOKUP($A56&amp;$Q$2,_alle!$A$4:$T$536,W$3,FALSE)+VLOOKUP($A56&amp;$R$2,_alle!$A$4:$T$536,W$3,FALSE)+VLOOKUP($A56&amp;$S$2,_alle!$A$4:$T$536,W$3,FALSE)+VLOOKUP($A56&amp;$T$2,_alle!$A$4:$T$536,W$3,FALSE))/VLOOKUP($A56&amp;$O$2,_alle!$A$4:$T$536,W$3,FALSE),"")</f>
        <v>0</v>
      </c>
      <c r="X56" s="7">
        <f>IFERROR((VLOOKUP($A56&amp;$P$2,_alle!$A$4:$T$536,X$3,FALSE)+VLOOKUP($A56&amp;$Q$2,_alle!$A$4:$T$536,X$3,FALSE)+VLOOKUP($A56&amp;$R$2,_alle!$A$4:$T$536,X$3,FALSE)+VLOOKUP($A56&amp;$S$2,_alle!$A$4:$T$536,X$3,FALSE)+VLOOKUP($A56&amp;$T$2,_alle!$A$4:$T$536,X$3,FALSE))/VLOOKUP($A56&amp;$O$2,_alle!$A$4:$T$536,X$3,FALSE),"")</f>
        <v>0</v>
      </c>
      <c r="Y56" s="7">
        <f>IFERROR((VLOOKUP($A56&amp;$P$2,_alle!$A$4:$T$536,Y$3,FALSE)+VLOOKUP($A56&amp;$Q$2,_alle!$A$4:$T$536,Y$3,FALSE)+VLOOKUP($A56&amp;$R$2,_alle!$A$4:$T$536,Y$3,FALSE)+VLOOKUP($A56&amp;$S$2,_alle!$A$4:$T$536,Y$3,FALSE)+VLOOKUP($A56&amp;$T$2,_alle!$A$4:$T$536,Y$3,FALSE))/VLOOKUP($A56&amp;$O$2,_alle!$A$4:$T$536,Y$3,FALSE),"")</f>
        <v>0.47072286424324322</v>
      </c>
      <c r="Z56" s="7">
        <f>IFERROR((VLOOKUP($A56&amp;$P$2,_alle!$A$4:$T$536,Z$3,FALSE)+VLOOKUP($A56&amp;$Q$2,_alle!$A$4:$T$536,Z$3,FALSE)+VLOOKUP($A56&amp;$R$2,_alle!$A$4:$T$536,Z$3,FALSE)+VLOOKUP($A56&amp;$S$2,_alle!$A$4:$T$536,Z$3,FALSE)+VLOOKUP($A56&amp;$T$2,_alle!$A$4:$T$536,Z$3,FALSE))/VLOOKUP($A56&amp;$O$2,_alle!$A$4:$T$536,Z$3,FALSE),"")</f>
        <v>0.45451974368992548</v>
      </c>
      <c r="AA56" s="7" t="str">
        <f>IFERROR((VLOOKUP($A56&amp;$P$2,_alle!$A$4:$T$536,AA$3,FALSE)+VLOOKUP($A56&amp;$Q$2,_alle!$A$4:$T$536,AA$3,FALSE)+VLOOKUP($A56&amp;$R$2,_alle!$A$4:$T$536,AA$3,FALSE)+VLOOKUP($A56&amp;$S$2,_alle!$A$4:$T$536,AA$3,FALSE)+VLOOKUP($A56&amp;$T$2,_alle!$A$4:$T$536,AA$3,FALSE))/VLOOKUP($A56&amp;$O$2,_alle!$A$4:$T$536,AA$3,FALSE),"")</f>
        <v/>
      </c>
      <c r="AB56" s="7" t="str">
        <f>IFERROR((VLOOKUP($A56&amp;$P$2,_alle!$A$4:$T$536,AB$3,FALSE)+VLOOKUP($A56&amp;$Q$2,_alle!$A$4:$T$536,AB$3,FALSE)+VLOOKUP($A56&amp;$R$2,_alle!$A$4:$T$536,AB$3,FALSE)+VLOOKUP($A56&amp;$S$2,_alle!$A$4:$T$536,AB$3,FALSE)+VLOOKUP($A56&amp;$T$2,_alle!$A$4:$T$536,AB$3,FALSE))/VLOOKUP($A56&amp;$O$2,_alle!$A$4:$T$536,AB$3,FALSE),"")</f>
        <v/>
      </c>
      <c r="AC56" s="7" t="str">
        <f>IFERROR((VLOOKUP($A56&amp;$P$2,_alle!$A$4:$T$536,AC$3,FALSE)+VLOOKUP($A56&amp;$Q$2,_alle!$A$4:$T$536,AC$3,FALSE)+VLOOKUP($A56&amp;$R$2,_alle!$A$4:$T$536,AC$3,FALSE)+VLOOKUP($A56&amp;$S$2,_alle!$A$4:$T$536,AC$3,FALSE)+VLOOKUP($A56&amp;$T$2,_alle!$A$4:$T$536,AC$3,FALSE))/VLOOKUP($A56&amp;$O$2,_alle!$A$4:$T$536,AC$3,FALSE),"")</f>
        <v/>
      </c>
    </row>
    <row r="57" spans="1:29" x14ac:dyDescent="0.25">
      <c r="A57" t="s">
        <v>59</v>
      </c>
      <c r="B57" t="str">
        <f>VLOOKUP(A57,'_ctry-key'!$B$3:$E$33,3,FALSE)</f>
        <v>Netherlands</v>
      </c>
      <c r="C57" s="7">
        <f>IFERROR(VLOOKUP($A57&amp;" "&amp;$C$35,obs_totals[#Data],C$3,FALSE)/(VLOOKUP($A57&amp;" "&amp;$C$2,obs_totals[#Data],C$3,FALSE)+VLOOKUP($A57&amp;" "&amp;$C$35,obs_totals[#Data],C$3,FALSE)),"")</f>
        <v>0.20581910548571924</v>
      </c>
      <c r="D57" s="7">
        <f>IFERROR(VLOOKUP($A57&amp;" "&amp;$C$35,obs_totals[#Data],D$3,FALSE)/(VLOOKUP($A57&amp;" "&amp;$C$2,obs_totals[#Data],D$3,FALSE)+VLOOKUP($A57&amp;" "&amp;$C$35,obs_totals[#Data],D$3,FALSE)),"")</f>
        <v>0.20569764786480932</v>
      </c>
      <c r="E57" s="7">
        <f>IFERROR(VLOOKUP($A57&amp;" "&amp;$C$35,obs_totals[#Data],E$3,FALSE)/(VLOOKUP($A57&amp;" "&amp;$C$2,obs_totals[#Data],E$3,FALSE)+VLOOKUP($A57&amp;" "&amp;$C$35,obs_totals[#Data],E$3,FALSE)),"")</f>
        <v>0.20439019560697566</v>
      </c>
      <c r="F57" s="7">
        <f>IFERROR(VLOOKUP($A57&amp;" "&amp;$C$35,obs_totals[#Data],F$3,FALSE)/(VLOOKUP($A57&amp;" "&amp;$C$2,obs_totals[#Data],F$3,FALSE)+VLOOKUP($A57&amp;" "&amp;$C$35,obs_totals[#Data],F$3,FALSE)),"")</f>
        <v>0.20458941938377864</v>
      </c>
      <c r="G57" s="7">
        <f>IFERROR(VLOOKUP($A57&amp;" "&amp;$C$35,obs_totals[#Data],G$3,FALSE)/(VLOOKUP($A57&amp;" "&amp;$C$2,obs_totals[#Data],G$3,FALSE)+VLOOKUP($A57&amp;" "&amp;$C$35,obs_totals[#Data],G$3,FALSE)),"")</f>
        <v>0.20150967262927777</v>
      </c>
      <c r="H57" s="7">
        <f>IFERROR(VLOOKUP($A57&amp;" "&amp;$C$35,obs_totals[#Data],H$3,FALSE)/(VLOOKUP($A57&amp;" "&amp;$C$2,obs_totals[#Data],H$3,FALSE)+VLOOKUP($A57&amp;" "&amp;$C$35,obs_totals[#Data],H$3,FALSE)),"")</f>
        <v>0.19928210941084396</v>
      </c>
      <c r="I57" s="7">
        <f>IFERROR(VLOOKUP($A57&amp;" "&amp;$C$35,obs_totals[#Data],I$3,FALSE)/(VLOOKUP($A57&amp;" "&amp;$C$2,obs_totals[#Data],I$3,FALSE)+VLOOKUP($A57&amp;" "&amp;$C$35,obs_totals[#Data],I$3,FALSE)),"")</f>
        <v>0.19634334968205916</v>
      </c>
      <c r="J57" s="7">
        <f>IFERROR(VLOOKUP($A57&amp;" "&amp;$C$35,obs_totals[#Data],J$3,FALSE)/(VLOOKUP($A57&amp;" "&amp;$C$2,obs_totals[#Data],J$3,FALSE)+VLOOKUP($A57&amp;" "&amp;$C$35,obs_totals[#Data],J$3,FALSE)),"")</f>
        <v>0.19499029126213591</v>
      </c>
      <c r="K57" s="7">
        <f>IFERROR(VLOOKUP($A57&amp;" "&amp;$C$35,obs_totals[#Data],K$3,FALSE)/(VLOOKUP($A57&amp;" "&amp;$C$2,obs_totals[#Data],K$3,FALSE)+VLOOKUP($A57&amp;" "&amp;$C$35,obs_totals[#Data],K$3,FALSE)),"")</f>
        <v>0.19292086987377705</v>
      </c>
      <c r="L57" s="7">
        <f>IFERROR(VLOOKUP($A57&amp;" "&amp;$C$35,obs_totals[#Data],L$3,FALSE)/(VLOOKUP($A57&amp;" "&amp;$C$2,obs_totals[#Data],L$3,FALSE)+VLOOKUP($A57&amp;" "&amp;$C$35,obs_totals[#Data],L$3,FALSE)),"")</f>
        <v>0.19164936792253479</v>
      </c>
      <c r="M57" s="7">
        <f>IFERROR(VLOOKUP($A57&amp;" "&amp;$C$35,obs_totals[#Data],M$3,FALSE)/(VLOOKUP($A57&amp;" "&amp;$C$2,obs_totals[#Data],M$3,FALSE)+VLOOKUP($A57&amp;" "&amp;$C$35,obs_totals[#Data],M$3,FALSE)),"")</f>
        <v>0.18966148439216068</v>
      </c>
      <c r="N57" s="7">
        <f>IFERROR(VLOOKUP($A57&amp;" "&amp;$C$35,obs_totals[#Data],N$3,FALSE)/(VLOOKUP($A57&amp;" "&amp;$C$2,obs_totals[#Data],N$3,FALSE)+VLOOKUP($A57&amp;" "&amp;$C$35,obs_totals[#Data],N$3,FALSE)),"")</f>
        <v>0.18920993607043046</v>
      </c>
      <c r="O57" s="7">
        <f>IFERROR(VLOOKUP($A57&amp;" "&amp;$C$35,obs_totals[#Data],O$3,FALSE)/(VLOOKUP($A57&amp;" "&amp;$C$2,obs_totals[#Data],O$3,FALSE)+VLOOKUP($A57&amp;" "&amp;$C$35,obs_totals[#Data],O$3,FALSE)),"")</f>
        <v>0.18921603830041892</v>
      </c>
      <c r="P57" s="7">
        <f>IFERROR(VLOOKUP($A57&amp;" "&amp;$C$35,obs_totals[#Data],P$3,FALSE)/(VLOOKUP($A57&amp;" "&amp;$C$2,obs_totals[#Data],P$3,FALSE)+VLOOKUP($A57&amp;" "&amp;$C$35,obs_totals[#Data],P$3,FALSE)),"")</f>
        <v>0.18921367883452186</v>
      </c>
      <c r="Q57" s="7">
        <f>IFERROR(VLOOKUP($A57&amp;" "&amp;$C$35,obs_totals[#Data],Q$3,FALSE)/(VLOOKUP($A57&amp;" "&amp;$C$2,obs_totals[#Data],Q$3,FALSE)+VLOOKUP($A57&amp;" "&amp;$C$35,obs_totals[#Data],Q$3,FALSE)),"")</f>
        <v>0.18921168541404143</v>
      </c>
      <c r="R57" s="7" t="str">
        <f>IFERROR(VLOOKUP($A57&amp;" "&amp;$C$35,obs_totals[#Data],R$3,FALSE)/(VLOOKUP($A57&amp;" "&amp;$C$2,obs_totals[#Data],R$3,FALSE)+VLOOKUP($A57&amp;" "&amp;$C$35,obs_totals[#Data],R$3,FALSE)),"")</f>
        <v/>
      </c>
      <c r="S57" s="7">
        <f>IFERROR((VLOOKUP($A57&amp;$P$2,_alle!$A$4:$T$536,S$3,FALSE)+VLOOKUP($A57&amp;$Q$2,_alle!$A$4:$T$536,S$3,FALSE)+VLOOKUP($A57&amp;$R$2,_alle!$A$4:$T$536,S$3,FALSE)+VLOOKUP($A57&amp;$S$2,_alle!$A$4:$T$536,S$3,FALSE)+VLOOKUP($A57&amp;$T$2,_alle!$A$4:$T$536,S$3,FALSE))/VLOOKUP($A57&amp;$O$2,_alle!$A$4:$T$536,S$3,FALSE),"")</f>
        <v>0</v>
      </c>
      <c r="T57" s="7">
        <f>IFERROR((VLOOKUP($A57&amp;$P$2,_alle!$A$4:$T$536,T$3,FALSE)+VLOOKUP($A57&amp;$Q$2,_alle!$A$4:$T$536,T$3,FALSE)+VLOOKUP($A57&amp;$R$2,_alle!$A$4:$T$536,T$3,FALSE)+VLOOKUP($A57&amp;$S$2,_alle!$A$4:$T$536,T$3,FALSE)+VLOOKUP($A57&amp;$T$2,_alle!$A$4:$T$536,T$3,FALSE))/VLOOKUP($A57&amp;$O$2,_alle!$A$4:$T$536,T$3,FALSE),"")</f>
        <v>0</v>
      </c>
      <c r="U57" s="7">
        <f>IFERROR((VLOOKUP($A57&amp;$P$2,_alle!$A$4:$T$536,U$3,FALSE)+VLOOKUP($A57&amp;$Q$2,_alle!$A$4:$T$536,U$3,FALSE)+VLOOKUP($A57&amp;$R$2,_alle!$A$4:$T$536,U$3,FALSE)+VLOOKUP($A57&amp;$S$2,_alle!$A$4:$T$536,U$3,FALSE)+VLOOKUP($A57&amp;$T$2,_alle!$A$4:$T$536,U$3,FALSE))/VLOOKUP($A57&amp;$O$2,_alle!$A$4:$T$536,U$3,FALSE),"")</f>
        <v>0</v>
      </c>
      <c r="V57" s="7">
        <f>IFERROR((VLOOKUP($A57&amp;$P$2,_alle!$A$4:$T$536,V$3,FALSE)+VLOOKUP($A57&amp;$Q$2,_alle!$A$4:$T$536,V$3,FALSE)+VLOOKUP($A57&amp;$R$2,_alle!$A$4:$T$536,V$3,FALSE)+VLOOKUP($A57&amp;$S$2,_alle!$A$4:$T$536,V$3,FALSE)+VLOOKUP($A57&amp;$T$2,_alle!$A$4:$T$536,V$3,FALSE))/VLOOKUP($A57&amp;$O$2,_alle!$A$4:$T$536,V$3,FALSE),"")</f>
        <v>0</v>
      </c>
      <c r="W57" s="7">
        <f>IFERROR((VLOOKUP($A57&amp;$P$2,_alle!$A$4:$T$536,W$3,FALSE)+VLOOKUP($A57&amp;$Q$2,_alle!$A$4:$T$536,W$3,FALSE)+VLOOKUP($A57&amp;$R$2,_alle!$A$4:$T$536,W$3,FALSE)+VLOOKUP($A57&amp;$S$2,_alle!$A$4:$T$536,W$3,FALSE)+VLOOKUP($A57&amp;$T$2,_alle!$A$4:$T$536,W$3,FALSE))/VLOOKUP($A57&amp;$O$2,_alle!$A$4:$T$536,W$3,FALSE),"")</f>
        <v>0</v>
      </c>
      <c r="X57" s="7">
        <f>IFERROR((VLOOKUP($A57&amp;$P$2,_alle!$A$4:$T$536,X$3,FALSE)+VLOOKUP($A57&amp;$Q$2,_alle!$A$4:$T$536,X$3,FALSE)+VLOOKUP($A57&amp;$R$2,_alle!$A$4:$T$536,X$3,FALSE)+VLOOKUP($A57&amp;$S$2,_alle!$A$4:$T$536,X$3,FALSE)+VLOOKUP($A57&amp;$T$2,_alle!$A$4:$T$536,X$3,FALSE))/VLOOKUP($A57&amp;$O$2,_alle!$A$4:$T$536,X$3,FALSE),"")</f>
        <v>0</v>
      </c>
      <c r="Y57" s="7">
        <f>IFERROR((VLOOKUP($A57&amp;$P$2,_alle!$A$4:$T$536,Y$3,FALSE)+VLOOKUP($A57&amp;$Q$2,_alle!$A$4:$T$536,Y$3,FALSE)+VLOOKUP($A57&amp;$R$2,_alle!$A$4:$T$536,Y$3,FALSE)+VLOOKUP($A57&amp;$S$2,_alle!$A$4:$T$536,Y$3,FALSE)+VLOOKUP($A57&amp;$T$2,_alle!$A$4:$T$536,Y$3,FALSE))/VLOOKUP($A57&amp;$O$2,_alle!$A$4:$T$536,Y$3,FALSE),"")</f>
        <v>0.19101089757830073</v>
      </c>
      <c r="Z57" s="7">
        <f>IFERROR((VLOOKUP($A57&amp;$P$2,_alle!$A$4:$T$536,Z$3,FALSE)+VLOOKUP($A57&amp;$Q$2,_alle!$A$4:$T$536,Z$3,FALSE)+VLOOKUP($A57&amp;$R$2,_alle!$A$4:$T$536,Z$3,FALSE)+VLOOKUP($A57&amp;$S$2,_alle!$A$4:$T$536,Z$3,FALSE)+VLOOKUP($A57&amp;$T$2,_alle!$A$4:$T$536,Z$3,FALSE))/VLOOKUP($A57&amp;$O$2,_alle!$A$4:$T$536,Z$3,FALSE),"")</f>
        <v>0.18845228433457567</v>
      </c>
      <c r="AA57" s="7" t="str">
        <f>IFERROR((VLOOKUP($A57&amp;$P$2,_alle!$A$4:$T$536,AA$3,FALSE)+VLOOKUP($A57&amp;$Q$2,_alle!$A$4:$T$536,AA$3,FALSE)+VLOOKUP($A57&amp;$R$2,_alle!$A$4:$T$536,AA$3,FALSE)+VLOOKUP($A57&amp;$S$2,_alle!$A$4:$T$536,AA$3,FALSE)+VLOOKUP($A57&amp;$T$2,_alle!$A$4:$T$536,AA$3,FALSE))/VLOOKUP($A57&amp;$O$2,_alle!$A$4:$T$536,AA$3,FALSE),"")</f>
        <v/>
      </c>
      <c r="AB57" s="7" t="str">
        <f>IFERROR((VLOOKUP($A57&amp;$P$2,_alle!$A$4:$T$536,AB$3,FALSE)+VLOOKUP($A57&amp;$Q$2,_alle!$A$4:$T$536,AB$3,FALSE)+VLOOKUP($A57&amp;$R$2,_alle!$A$4:$T$536,AB$3,FALSE)+VLOOKUP($A57&amp;$S$2,_alle!$A$4:$T$536,AB$3,FALSE)+VLOOKUP($A57&amp;$T$2,_alle!$A$4:$T$536,AB$3,FALSE))/VLOOKUP($A57&amp;$O$2,_alle!$A$4:$T$536,AB$3,FALSE),"")</f>
        <v/>
      </c>
      <c r="AC57" s="7" t="str">
        <f>IFERROR((VLOOKUP($A57&amp;$P$2,_alle!$A$4:$T$536,AC$3,FALSE)+VLOOKUP($A57&amp;$Q$2,_alle!$A$4:$T$536,AC$3,FALSE)+VLOOKUP($A57&amp;$R$2,_alle!$A$4:$T$536,AC$3,FALSE)+VLOOKUP($A57&amp;$S$2,_alle!$A$4:$T$536,AC$3,FALSE)+VLOOKUP($A57&amp;$T$2,_alle!$A$4:$T$536,AC$3,FALSE))/VLOOKUP($A57&amp;$O$2,_alle!$A$4:$T$536,AC$3,FALSE),"")</f>
        <v/>
      </c>
    </row>
    <row r="58" spans="1:29" x14ac:dyDescent="0.25">
      <c r="A58" t="s">
        <v>60</v>
      </c>
      <c r="B58" t="str">
        <f>VLOOKUP(A58,'_ctry-key'!$B$3:$E$33,3,FALSE)</f>
        <v>Poland</v>
      </c>
      <c r="C58" s="7" t="str">
        <f>IFERROR(VLOOKUP($A58&amp;" "&amp;$C$35,obs_totals[#Data],C$3,FALSE)/(VLOOKUP($A58&amp;" "&amp;$C$2,obs_totals[#Data],C$3,FALSE)+VLOOKUP($A58&amp;" "&amp;$C$35,obs_totals[#Data],C$3,FALSE)),"")</f>
        <v/>
      </c>
      <c r="D58" s="7">
        <f>IFERROR(VLOOKUP($A58&amp;" "&amp;$C$35,obs_totals[#Data],D$3,FALSE)/(VLOOKUP($A58&amp;" "&amp;$C$2,obs_totals[#Data],D$3,FALSE)+VLOOKUP($A58&amp;" "&amp;$C$35,obs_totals[#Data],D$3,FALSE)),"")</f>
        <v>0.67213603078068751</v>
      </c>
      <c r="E58" s="7">
        <f>IFERROR(VLOOKUP($A58&amp;" "&amp;$C$35,obs_totals[#Data],E$3,FALSE)/(VLOOKUP($A58&amp;" "&amp;$C$2,obs_totals[#Data],E$3,FALSE)+VLOOKUP($A58&amp;" "&amp;$C$35,obs_totals[#Data],E$3,FALSE)),"")</f>
        <v>0.68148628723090532</v>
      </c>
      <c r="F58" s="7">
        <f>IFERROR(VLOOKUP($A58&amp;" "&amp;$C$35,obs_totals[#Data],F$3,FALSE)/(VLOOKUP($A58&amp;" "&amp;$C$2,obs_totals[#Data],F$3,FALSE)+VLOOKUP($A58&amp;" "&amp;$C$35,obs_totals[#Data],F$3,FALSE)),"")</f>
        <v>0.6770477421737926</v>
      </c>
      <c r="G58" s="7">
        <f>IFERROR(VLOOKUP($A58&amp;" "&amp;$C$35,obs_totals[#Data],G$3,FALSE)/(VLOOKUP($A58&amp;" "&amp;$C$2,obs_totals[#Data],G$3,FALSE)+VLOOKUP($A58&amp;" "&amp;$C$35,obs_totals[#Data],G$3,FALSE)),"")</f>
        <v>0.67482581382067386</v>
      </c>
      <c r="H58" s="7">
        <f>IFERROR(VLOOKUP($A58&amp;" "&amp;$C$35,obs_totals[#Data],H$3,FALSE)/(VLOOKUP($A58&amp;" "&amp;$C$2,obs_totals[#Data],H$3,FALSE)+VLOOKUP($A58&amp;" "&amp;$C$35,obs_totals[#Data],H$3,FALSE)),"")</f>
        <v>0.67283573994983392</v>
      </c>
      <c r="I58" s="7">
        <f>IFERROR(VLOOKUP($A58&amp;" "&amp;$C$35,obs_totals[#Data],I$3,FALSE)/(VLOOKUP($A58&amp;" "&amp;$C$2,obs_totals[#Data],I$3,FALSE)+VLOOKUP($A58&amp;" "&amp;$C$35,obs_totals[#Data],I$3,FALSE)),"")</f>
        <v>0.67140367341466689</v>
      </c>
      <c r="J58" s="7">
        <f>IFERROR(VLOOKUP($A58&amp;" "&amp;$C$35,obs_totals[#Data],J$3,FALSE)/(VLOOKUP($A58&amp;" "&amp;$C$2,obs_totals[#Data],J$3,FALSE)+VLOOKUP($A58&amp;" "&amp;$C$35,obs_totals[#Data],J$3,FALSE)),"")</f>
        <v>0.66941939182782417</v>
      </c>
      <c r="K58" s="7">
        <f>IFERROR(VLOOKUP($A58&amp;" "&amp;$C$35,obs_totals[#Data],K$3,FALSE)/(VLOOKUP($A58&amp;" "&amp;$C$2,obs_totals[#Data],K$3,FALSE)+VLOOKUP($A58&amp;" "&amp;$C$35,obs_totals[#Data],K$3,FALSE)),"")</f>
        <v>0.66941450468504571</v>
      </c>
      <c r="L58" s="7">
        <f>IFERROR(VLOOKUP($A58&amp;" "&amp;$C$35,obs_totals[#Data],L$3,FALSE)/(VLOOKUP($A58&amp;" "&amp;$C$2,obs_totals[#Data],L$3,FALSE)+VLOOKUP($A58&amp;" "&amp;$C$35,obs_totals[#Data],L$3,FALSE)),"")</f>
        <v>0.66941417329551511</v>
      </c>
      <c r="M58" s="7">
        <f>IFERROR(VLOOKUP($A58&amp;" "&amp;$C$35,obs_totals[#Data],M$3,FALSE)/(VLOOKUP($A58&amp;" "&amp;$C$2,obs_totals[#Data],M$3,FALSE)+VLOOKUP($A58&amp;" "&amp;$C$35,obs_totals[#Data],M$3,FALSE)),"")</f>
        <v>0.66941512301310224</v>
      </c>
      <c r="N58" s="7">
        <f>IFERROR(VLOOKUP($A58&amp;" "&amp;$C$35,obs_totals[#Data],N$3,FALSE)/(VLOOKUP($A58&amp;" "&amp;$C$2,obs_totals[#Data],N$3,FALSE)+VLOOKUP($A58&amp;" "&amp;$C$35,obs_totals[#Data],N$3,FALSE)),"")</f>
        <v>0.66941738222443004</v>
      </c>
      <c r="O58" s="7">
        <f>IFERROR(VLOOKUP($A58&amp;" "&amp;$C$35,obs_totals[#Data],O$3,FALSE)/(VLOOKUP($A58&amp;" "&amp;$C$2,obs_totals[#Data],O$3,FALSE)+VLOOKUP($A58&amp;" "&amp;$C$35,obs_totals[#Data],O$3,FALSE)),"")</f>
        <v>0.66941933675665399</v>
      </c>
      <c r="P58" s="7">
        <f>IFERROR(VLOOKUP($A58&amp;" "&amp;$C$35,obs_totals[#Data],P$3,FALSE)/(VLOOKUP($A58&amp;" "&amp;$C$2,obs_totals[#Data],P$3,FALSE)+VLOOKUP($A58&amp;" "&amp;$C$35,obs_totals[#Data],P$3,FALSE)),"")</f>
        <v>0.66941520352339379</v>
      </c>
      <c r="Q58" s="7">
        <f>IFERROR(VLOOKUP($A58&amp;" "&amp;$C$35,obs_totals[#Data],Q$3,FALSE)/(VLOOKUP($A58&amp;" "&amp;$C$2,obs_totals[#Data],Q$3,FALSE)+VLOOKUP($A58&amp;" "&amp;$C$35,obs_totals[#Data],Q$3,FALSE)),"")</f>
        <v>0.66941803262750588</v>
      </c>
      <c r="R58" s="7" t="str">
        <f>IFERROR(VLOOKUP($A58&amp;" "&amp;$C$35,obs_totals[#Data],R$3,FALSE)/(VLOOKUP($A58&amp;" "&amp;$C$2,obs_totals[#Data],R$3,FALSE)+VLOOKUP($A58&amp;" "&amp;$C$35,obs_totals[#Data],R$3,FALSE)),"")</f>
        <v/>
      </c>
      <c r="S58" s="7">
        <f>IFERROR((VLOOKUP($A58&amp;$P$2,_alle!$A$4:$T$536,S$3,FALSE)+VLOOKUP($A58&amp;$Q$2,_alle!$A$4:$T$536,S$3,FALSE)+VLOOKUP($A58&amp;$R$2,_alle!$A$4:$T$536,S$3,FALSE)+VLOOKUP($A58&amp;$S$2,_alle!$A$4:$T$536,S$3,FALSE)+VLOOKUP($A58&amp;$T$2,_alle!$A$4:$T$536,S$3,FALSE))/VLOOKUP($A58&amp;$O$2,_alle!$A$4:$T$536,S$3,FALSE),"")</f>
        <v>0</v>
      </c>
      <c r="T58" s="7">
        <f>IFERROR((VLOOKUP($A58&amp;$P$2,_alle!$A$4:$T$536,T$3,FALSE)+VLOOKUP($A58&amp;$Q$2,_alle!$A$4:$T$536,T$3,FALSE)+VLOOKUP($A58&amp;$R$2,_alle!$A$4:$T$536,T$3,FALSE)+VLOOKUP($A58&amp;$S$2,_alle!$A$4:$T$536,T$3,FALSE)+VLOOKUP($A58&amp;$T$2,_alle!$A$4:$T$536,T$3,FALSE))/VLOOKUP($A58&amp;$O$2,_alle!$A$4:$T$536,T$3,FALSE),"")</f>
        <v>0</v>
      </c>
      <c r="U58" s="7">
        <f>IFERROR((VLOOKUP($A58&amp;$P$2,_alle!$A$4:$T$536,U$3,FALSE)+VLOOKUP($A58&amp;$Q$2,_alle!$A$4:$T$536,U$3,FALSE)+VLOOKUP($A58&amp;$R$2,_alle!$A$4:$T$536,U$3,FALSE)+VLOOKUP($A58&amp;$S$2,_alle!$A$4:$T$536,U$3,FALSE)+VLOOKUP($A58&amp;$T$2,_alle!$A$4:$T$536,U$3,FALSE))/VLOOKUP($A58&amp;$O$2,_alle!$A$4:$T$536,U$3,FALSE),"")</f>
        <v>0</v>
      </c>
      <c r="V58" s="7">
        <f>IFERROR((VLOOKUP($A58&amp;$P$2,_alle!$A$4:$T$536,V$3,FALSE)+VLOOKUP($A58&amp;$Q$2,_alle!$A$4:$T$536,V$3,FALSE)+VLOOKUP($A58&amp;$R$2,_alle!$A$4:$T$536,V$3,FALSE)+VLOOKUP($A58&amp;$S$2,_alle!$A$4:$T$536,V$3,FALSE)+VLOOKUP($A58&amp;$T$2,_alle!$A$4:$T$536,V$3,FALSE))/VLOOKUP($A58&amp;$O$2,_alle!$A$4:$T$536,V$3,FALSE),"")</f>
        <v>0</v>
      </c>
      <c r="W58" s="7">
        <f>IFERROR((VLOOKUP($A58&amp;$P$2,_alle!$A$4:$T$536,W$3,FALSE)+VLOOKUP($A58&amp;$Q$2,_alle!$A$4:$T$536,W$3,FALSE)+VLOOKUP($A58&amp;$R$2,_alle!$A$4:$T$536,W$3,FALSE)+VLOOKUP($A58&amp;$S$2,_alle!$A$4:$T$536,W$3,FALSE)+VLOOKUP($A58&amp;$T$2,_alle!$A$4:$T$536,W$3,FALSE))/VLOOKUP($A58&amp;$O$2,_alle!$A$4:$T$536,W$3,FALSE),"")</f>
        <v>0</v>
      </c>
      <c r="X58" s="7">
        <f>IFERROR((VLOOKUP($A58&amp;$P$2,_alle!$A$4:$T$536,X$3,FALSE)+VLOOKUP($A58&amp;$Q$2,_alle!$A$4:$T$536,X$3,FALSE)+VLOOKUP($A58&amp;$R$2,_alle!$A$4:$T$536,X$3,FALSE)+VLOOKUP($A58&amp;$S$2,_alle!$A$4:$T$536,X$3,FALSE)+VLOOKUP($A58&amp;$T$2,_alle!$A$4:$T$536,X$3,FALSE))/VLOOKUP($A58&amp;$O$2,_alle!$A$4:$T$536,X$3,FALSE),"")</f>
        <v>0</v>
      </c>
      <c r="Y58" s="7">
        <f>IFERROR((VLOOKUP($A58&amp;$P$2,_alle!$A$4:$T$536,Y$3,FALSE)+VLOOKUP($A58&amp;$Q$2,_alle!$A$4:$T$536,Y$3,FALSE)+VLOOKUP($A58&amp;$R$2,_alle!$A$4:$T$536,Y$3,FALSE)+VLOOKUP($A58&amp;$S$2,_alle!$A$4:$T$536,Y$3,FALSE)+VLOOKUP($A58&amp;$T$2,_alle!$A$4:$T$536,Y$3,FALSE))/VLOOKUP($A58&amp;$O$2,_alle!$A$4:$T$536,Y$3,FALSE),"")</f>
        <v>0.30686239681603789</v>
      </c>
      <c r="Z58" s="7">
        <f>IFERROR((VLOOKUP($A58&amp;$P$2,_alle!$A$4:$T$536,Z$3,FALSE)+VLOOKUP($A58&amp;$Q$2,_alle!$A$4:$T$536,Z$3,FALSE)+VLOOKUP($A58&amp;$R$2,_alle!$A$4:$T$536,Z$3,FALSE)+VLOOKUP($A58&amp;$S$2,_alle!$A$4:$T$536,Z$3,FALSE)+VLOOKUP($A58&amp;$T$2,_alle!$A$4:$T$536,Z$3,FALSE))/VLOOKUP($A58&amp;$O$2,_alle!$A$4:$T$536,Z$3,FALSE),"")</f>
        <v>0.30383585410383168</v>
      </c>
      <c r="AA58" s="7">
        <f>IFERROR((VLOOKUP($A58&amp;$P$2,_alle!$A$4:$T$536,AA$3,FALSE)+VLOOKUP($A58&amp;$Q$2,_alle!$A$4:$T$536,AA$3,FALSE)+VLOOKUP($A58&amp;$R$2,_alle!$A$4:$T$536,AA$3,FALSE)+VLOOKUP($A58&amp;$S$2,_alle!$A$4:$T$536,AA$3,FALSE)+VLOOKUP($A58&amp;$T$2,_alle!$A$4:$T$536,AA$3,FALSE))/VLOOKUP($A58&amp;$O$2,_alle!$A$4:$T$536,AA$3,FALSE),"")</f>
        <v>0.30098214878636953</v>
      </c>
      <c r="AB58" s="7" t="str">
        <f>IFERROR((VLOOKUP($A58&amp;$P$2,_alle!$A$4:$T$536,AB$3,FALSE)+VLOOKUP($A58&amp;$Q$2,_alle!$A$4:$T$536,AB$3,FALSE)+VLOOKUP($A58&amp;$R$2,_alle!$A$4:$T$536,AB$3,FALSE)+VLOOKUP($A58&amp;$S$2,_alle!$A$4:$T$536,AB$3,FALSE)+VLOOKUP($A58&amp;$T$2,_alle!$A$4:$T$536,AB$3,FALSE))/VLOOKUP($A58&amp;$O$2,_alle!$A$4:$T$536,AB$3,FALSE),"")</f>
        <v/>
      </c>
      <c r="AC58" s="7" t="str">
        <f>IFERROR((VLOOKUP($A58&amp;$P$2,_alle!$A$4:$T$536,AC$3,FALSE)+VLOOKUP($A58&amp;$Q$2,_alle!$A$4:$T$536,AC$3,FALSE)+VLOOKUP($A58&amp;$R$2,_alle!$A$4:$T$536,AC$3,FALSE)+VLOOKUP($A58&amp;$S$2,_alle!$A$4:$T$536,AC$3,FALSE)+VLOOKUP($A58&amp;$T$2,_alle!$A$4:$T$536,AC$3,FALSE))/VLOOKUP($A58&amp;$O$2,_alle!$A$4:$T$536,AC$3,FALSE),"")</f>
        <v/>
      </c>
    </row>
    <row r="59" spans="1:29" x14ac:dyDescent="0.25">
      <c r="A59" t="s">
        <v>61</v>
      </c>
      <c r="B59" t="str">
        <f>VLOOKUP(A59,'_ctry-key'!$B$3:$E$33,3,FALSE)</f>
        <v>Portugal</v>
      </c>
      <c r="C59" s="7" t="str">
        <f>IFERROR(VLOOKUP($A59&amp;" "&amp;$C$35,obs_totals[#Data],C$3,FALSE)/(VLOOKUP($A59&amp;" "&amp;$C$2,obs_totals[#Data],C$3,FALSE)+VLOOKUP($A59&amp;" "&amp;$C$35,obs_totals[#Data],C$3,FALSE)),"")</f>
        <v/>
      </c>
      <c r="D59" s="7" t="str">
        <f>IFERROR(VLOOKUP($A59&amp;" "&amp;$C$35,obs_totals[#Data],D$3,FALSE)/(VLOOKUP($A59&amp;" "&amp;$C$2,obs_totals[#Data],D$3,FALSE)+VLOOKUP($A59&amp;" "&amp;$C$35,obs_totals[#Data],D$3,FALSE)),"")</f>
        <v/>
      </c>
      <c r="E59" s="7" t="str">
        <f>IFERROR(VLOOKUP($A59&amp;" "&amp;$C$35,obs_totals[#Data],E$3,FALSE)/(VLOOKUP($A59&amp;" "&amp;$C$2,obs_totals[#Data],E$3,FALSE)+VLOOKUP($A59&amp;" "&amp;$C$35,obs_totals[#Data],E$3,FALSE)),"")</f>
        <v/>
      </c>
      <c r="F59" s="7" t="str">
        <f>IFERROR(VLOOKUP($A59&amp;" "&amp;$C$35,obs_totals[#Data],F$3,FALSE)/(VLOOKUP($A59&amp;" "&amp;$C$2,obs_totals[#Data],F$3,FALSE)+VLOOKUP($A59&amp;" "&amp;$C$35,obs_totals[#Data],F$3,FALSE)),"")</f>
        <v/>
      </c>
      <c r="G59" s="7" t="str">
        <f>IFERROR(VLOOKUP($A59&amp;" "&amp;$C$35,obs_totals[#Data],G$3,FALSE)/(VLOOKUP($A59&amp;" "&amp;$C$2,obs_totals[#Data],G$3,FALSE)+VLOOKUP($A59&amp;" "&amp;$C$35,obs_totals[#Data],G$3,FALSE)),"")</f>
        <v/>
      </c>
      <c r="H59" s="7" t="str">
        <f>IFERROR(VLOOKUP($A59&amp;" "&amp;$C$35,obs_totals[#Data],H$3,FALSE)/(VLOOKUP($A59&amp;" "&amp;$C$2,obs_totals[#Data],H$3,FALSE)+VLOOKUP($A59&amp;" "&amp;$C$35,obs_totals[#Data],H$3,FALSE)),"")</f>
        <v/>
      </c>
      <c r="I59" s="7" t="str">
        <f>IFERROR(VLOOKUP($A59&amp;" "&amp;$C$35,obs_totals[#Data],I$3,FALSE)/(VLOOKUP($A59&amp;" "&amp;$C$2,obs_totals[#Data],I$3,FALSE)+VLOOKUP($A59&amp;" "&amp;$C$35,obs_totals[#Data],I$3,FALSE)),"")</f>
        <v/>
      </c>
      <c r="J59" s="7" t="str">
        <f>IFERROR(VLOOKUP($A59&amp;" "&amp;$C$35,obs_totals[#Data],J$3,FALSE)/(VLOOKUP($A59&amp;" "&amp;$C$2,obs_totals[#Data],J$3,FALSE)+VLOOKUP($A59&amp;" "&amp;$C$35,obs_totals[#Data],J$3,FALSE)),"")</f>
        <v/>
      </c>
      <c r="K59" s="7" t="str">
        <f>IFERROR(VLOOKUP($A59&amp;" "&amp;$C$35,obs_totals[#Data],K$3,FALSE)/(VLOOKUP($A59&amp;" "&amp;$C$2,obs_totals[#Data],K$3,FALSE)+VLOOKUP($A59&amp;" "&amp;$C$35,obs_totals[#Data],K$3,FALSE)),"")</f>
        <v/>
      </c>
      <c r="L59" s="7" t="str">
        <f>IFERROR(VLOOKUP($A59&amp;" "&amp;$C$35,obs_totals[#Data],L$3,FALSE)/(VLOOKUP($A59&amp;" "&amp;$C$2,obs_totals[#Data],L$3,FALSE)+VLOOKUP($A59&amp;" "&amp;$C$35,obs_totals[#Data],L$3,FALSE)),"")</f>
        <v/>
      </c>
      <c r="M59" s="7">
        <f>IFERROR(VLOOKUP($A59&amp;" "&amp;$C$35,obs_totals[#Data],M$3,FALSE)/(VLOOKUP($A59&amp;" "&amp;$C$2,obs_totals[#Data],M$3,FALSE)+VLOOKUP($A59&amp;" "&amp;$C$35,obs_totals[#Data],M$3,FALSE)),"")</f>
        <v>0.3668112952557081</v>
      </c>
      <c r="N59" s="7">
        <f>IFERROR(VLOOKUP($A59&amp;" "&amp;$C$35,obs_totals[#Data],N$3,FALSE)/(VLOOKUP($A59&amp;" "&amp;$C$2,obs_totals[#Data],N$3,FALSE)+VLOOKUP($A59&amp;" "&amp;$C$35,obs_totals[#Data],N$3,FALSE)),"")</f>
        <v>0.36679952354773682</v>
      </c>
      <c r="O59" s="7">
        <f>IFERROR(VLOOKUP($A59&amp;" "&amp;$C$35,obs_totals[#Data],O$3,FALSE)/(VLOOKUP($A59&amp;" "&amp;$C$2,obs_totals[#Data],O$3,FALSE)+VLOOKUP($A59&amp;" "&amp;$C$35,obs_totals[#Data],O$3,FALSE)),"")</f>
        <v>0.36680530343068546</v>
      </c>
      <c r="P59" s="7">
        <f>IFERROR(VLOOKUP($A59&amp;" "&amp;$C$35,obs_totals[#Data],P$3,FALSE)/(VLOOKUP($A59&amp;" "&amp;$C$2,obs_totals[#Data],P$3,FALSE)+VLOOKUP($A59&amp;" "&amp;$C$35,obs_totals[#Data],P$3,FALSE)),"")</f>
        <v>0.36680763515830378</v>
      </c>
      <c r="Q59" s="7">
        <f>IFERROR(VLOOKUP($A59&amp;" "&amp;$C$35,obs_totals[#Data],Q$3,FALSE)/(VLOOKUP($A59&amp;" "&amp;$C$2,obs_totals[#Data],Q$3,FALSE)+VLOOKUP($A59&amp;" "&amp;$C$35,obs_totals[#Data],Q$3,FALSE)),"")</f>
        <v>0.36680086300851883</v>
      </c>
      <c r="R59" s="7" t="str">
        <f>IFERROR(VLOOKUP($A59&amp;" "&amp;$C$35,obs_totals[#Data],R$3,FALSE)/(VLOOKUP($A59&amp;" "&amp;$C$2,obs_totals[#Data],R$3,FALSE)+VLOOKUP($A59&amp;" "&amp;$C$35,obs_totals[#Data],R$3,FALSE)),"")</f>
        <v/>
      </c>
      <c r="S59" s="7">
        <f>IFERROR((VLOOKUP($A59&amp;$P$2,_alle!$A$4:$T$536,S$3,FALSE)+VLOOKUP($A59&amp;$Q$2,_alle!$A$4:$T$536,S$3,FALSE)+VLOOKUP($A59&amp;$R$2,_alle!$A$4:$T$536,S$3,FALSE)+VLOOKUP($A59&amp;$S$2,_alle!$A$4:$T$536,S$3,FALSE)+VLOOKUP($A59&amp;$T$2,_alle!$A$4:$T$536,S$3,FALSE))/VLOOKUP($A59&amp;$O$2,_alle!$A$4:$T$536,S$3,FALSE),"")</f>
        <v>0</v>
      </c>
      <c r="T59" s="7">
        <f>IFERROR((VLOOKUP($A59&amp;$P$2,_alle!$A$4:$T$536,T$3,FALSE)+VLOOKUP($A59&amp;$Q$2,_alle!$A$4:$T$536,T$3,FALSE)+VLOOKUP($A59&amp;$R$2,_alle!$A$4:$T$536,T$3,FALSE)+VLOOKUP($A59&amp;$S$2,_alle!$A$4:$T$536,T$3,FALSE)+VLOOKUP($A59&amp;$T$2,_alle!$A$4:$T$536,T$3,FALSE))/VLOOKUP($A59&amp;$O$2,_alle!$A$4:$T$536,T$3,FALSE),"")</f>
        <v>0</v>
      </c>
      <c r="U59" s="7">
        <f>IFERROR((VLOOKUP($A59&amp;$P$2,_alle!$A$4:$T$536,U$3,FALSE)+VLOOKUP($A59&amp;$Q$2,_alle!$A$4:$T$536,U$3,FALSE)+VLOOKUP($A59&amp;$R$2,_alle!$A$4:$T$536,U$3,FALSE)+VLOOKUP($A59&amp;$S$2,_alle!$A$4:$T$536,U$3,FALSE)+VLOOKUP($A59&amp;$T$2,_alle!$A$4:$T$536,U$3,FALSE))/VLOOKUP($A59&amp;$O$2,_alle!$A$4:$T$536,U$3,FALSE),"")</f>
        <v>0</v>
      </c>
      <c r="V59" s="7">
        <f>IFERROR((VLOOKUP($A59&amp;$P$2,_alle!$A$4:$T$536,V$3,FALSE)+VLOOKUP($A59&amp;$Q$2,_alle!$A$4:$T$536,V$3,FALSE)+VLOOKUP($A59&amp;$R$2,_alle!$A$4:$T$536,V$3,FALSE)+VLOOKUP($A59&amp;$S$2,_alle!$A$4:$T$536,V$3,FALSE)+VLOOKUP($A59&amp;$T$2,_alle!$A$4:$T$536,V$3,FALSE))/VLOOKUP($A59&amp;$O$2,_alle!$A$4:$T$536,V$3,FALSE),"")</f>
        <v>0</v>
      </c>
      <c r="W59" s="7">
        <f>IFERROR((VLOOKUP($A59&amp;$P$2,_alle!$A$4:$T$536,W$3,FALSE)+VLOOKUP($A59&amp;$Q$2,_alle!$A$4:$T$536,W$3,FALSE)+VLOOKUP($A59&amp;$R$2,_alle!$A$4:$T$536,W$3,FALSE)+VLOOKUP($A59&amp;$S$2,_alle!$A$4:$T$536,W$3,FALSE)+VLOOKUP($A59&amp;$T$2,_alle!$A$4:$T$536,W$3,FALSE))/VLOOKUP($A59&amp;$O$2,_alle!$A$4:$T$536,W$3,FALSE),"")</f>
        <v>0</v>
      </c>
      <c r="X59" s="7">
        <f>IFERROR((VLOOKUP($A59&amp;$P$2,_alle!$A$4:$T$536,X$3,FALSE)+VLOOKUP($A59&amp;$Q$2,_alle!$A$4:$T$536,X$3,FALSE)+VLOOKUP($A59&amp;$R$2,_alle!$A$4:$T$536,X$3,FALSE)+VLOOKUP($A59&amp;$S$2,_alle!$A$4:$T$536,X$3,FALSE)+VLOOKUP($A59&amp;$T$2,_alle!$A$4:$T$536,X$3,FALSE))/VLOOKUP($A59&amp;$O$2,_alle!$A$4:$T$536,X$3,FALSE),"")</f>
        <v>0</v>
      </c>
      <c r="Y59" s="7">
        <f>IFERROR((VLOOKUP($A59&amp;$P$2,_alle!$A$4:$T$536,Y$3,FALSE)+VLOOKUP($A59&amp;$Q$2,_alle!$A$4:$T$536,Y$3,FALSE)+VLOOKUP($A59&amp;$R$2,_alle!$A$4:$T$536,Y$3,FALSE)+VLOOKUP($A59&amp;$S$2,_alle!$A$4:$T$536,Y$3,FALSE)+VLOOKUP($A59&amp;$T$2,_alle!$A$4:$T$536,Y$3,FALSE))/VLOOKUP($A59&amp;$O$2,_alle!$A$4:$T$536,Y$3,FALSE),"")</f>
        <v>0.31021217428801173</v>
      </c>
      <c r="Z59" s="7">
        <f>IFERROR((VLOOKUP($A59&amp;$P$2,_alle!$A$4:$T$536,Z$3,FALSE)+VLOOKUP($A59&amp;$Q$2,_alle!$A$4:$T$536,Z$3,FALSE)+VLOOKUP($A59&amp;$R$2,_alle!$A$4:$T$536,Z$3,FALSE)+VLOOKUP($A59&amp;$S$2,_alle!$A$4:$T$536,Z$3,FALSE)+VLOOKUP($A59&amp;$T$2,_alle!$A$4:$T$536,Z$3,FALSE))/VLOOKUP($A59&amp;$O$2,_alle!$A$4:$T$536,Z$3,FALSE),"")</f>
        <v>0</v>
      </c>
      <c r="AA59" s="7">
        <f>IFERROR((VLOOKUP($A59&amp;$P$2,_alle!$A$4:$T$536,AA$3,FALSE)+VLOOKUP($A59&amp;$Q$2,_alle!$A$4:$T$536,AA$3,FALSE)+VLOOKUP($A59&amp;$R$2,_alle!$A$4:$T$536,AA$3,FALSE)+VLOOKUP($A59&amp;$S$2,_alle!$A$4:$T$536,AA$3,FALSE)+VLOOKUP($A59&amp;$T$2,_alle!$A$4:$T$536,AA$3,FALSE))/VLOOKUP($A59&amp;$O$2,_alle!$A$4:$T$536,AA$3,FALSE),"")</f>
        <v>0</v>
      </c>
      <c r="AB59" s="7" t="str">
        <f>IFERROR((VLOOKUP($A59&amp;$P$2,_alle!$A$4:$T$536,AB$3,FALSE)+VLOOKUP($A59&amp;$Q$2,_alle!$A$4:$T$536,AB$3,FALSE)+VLOOKUP($A59&amp;$R$2,_alle!$A$4:$T$536,AB$3,FALSE)+VLOOKUP($A59&amp;$S$2,_alle!$A$4:$T$536,AB$3,FALSE)+VLOOKUP($A59&amp;$T$2,_alle!$A$4:$T$536,AB$3,FALSE))/VLOOKUP($A59&amp;$O$2,_alle!$A$4:$T$536,AB$3,FALSE),"")</f>
        <v/>
      </c>
      <c r="AC59" s="7" t="str">
        <f>IFERROR((VLOOKUP($A59&amp;$P$2,_alle!$A$4:$T$536,AC$3,FALSE)+VLOOKUP($A59&amp;$Q$2,_alle!$A$4:$T$536,AC$3,FALSE)+VLOOKUP($A59&amp;$R$2,_alle!$A$4:$T$536,AC$3,FALSE)+VLOOKUP($A59&amp;$S$2,_alle!$A$4:$T$536,AC$3,FALSE)+VLOOKUP($A59&amp;$T$2,_alle!$A$4:$T$536,AC$3,FALSE))/VLOOKUP($A59&amp;$O$2,_alle!$A$4:$T$536,AC$3,FALSE),"")</f>
        <v/>
      </c>
    </row>
    <row r="60" spans="1:29" x14ac:dyDescent="0.25">
      <c r="A60" t="s">
        <v>62</v>
      </c>
      <c r="B60" t="str">
        <f>VLOOKUP(A60,'_ctry-key'!$B$3:$E$33,3,FALSE)</f>
        <v>Romania</v>
      </c>
      <c r="C60" s="7" t="str">
        <f>IFERROR(VLOOKUP($A60&amp;" "&amp;$C$35,obs_totals[#Data],C$3,FALSE)/(VLOOKUP($A60&amp;" "&amp;$C$2,obs_totals[#Data],C$3,FALSE)+VLOOKUP($A60&amp;" "&amp;$C$35,obs_totals[#Data],C$3,FALSE)),"")</f>
        <v/>
      </c>
      <c r="D60" s="7" t="str">
        <f>IFERROR(VLOOKUP($A60&amp;" "&amp;$C$35,obs_totals[#Data],D$3,FALSE)/(VLOOKUP($A60&amp;" "&amp;$C$2,obs_totals[#Data],D$3,FALSE)+VLOOKUP($A60&amp;" "&amp;$C$35,obs_totals[#Data],D$3,FALSE)),"")</f>
        <v/>
      </c>
      <c r="E60" s="7">
        <f>IFERROR(VLOOKUP($A60&amp;" "&amp;$C$35,obs_totals[#Data],E$3,FALSE)/(VLOOKUP($A60&amp;" "&amp;$C$2,obs_totals[#Data],E$3,FALSE)+VLOOKUP($A60&amp;" "&amp;$C$35,obs_totals[#Data],E$3,FALSE)),"")</f>
        <v>0.40189650701929841</v>
      </c>
      <c r="F60" s="7">
        <f>IFERROR(VLOOKUP($A60&amp;" "&amp;$C$35,obs_totals[#Data],F$3,FALSE)/(VLOOKUP($A60&amp;" "&amp;$C$2,obs_totals[#Data],F$3,FALSE)+VLOOKUP($A60&amp;" "&amp;$C$35,obs_totals[#Data],F$3,FALSE)),"")</f>
        <v>0.39986022731452531</v>
      </c>
      <c r="G60" s="7">
        <f>IFERROR(VLOOKUP($A60&amp;" "&amp;$C$35,obs_totals[#Data],G$3,FALSE)/(VLOOKUP($A60&amp;" "&amp;$C$2,obs_totals[#Data],G$3,FALSE)+VLOOKUP($A60&amp;" "&amp;$C$35,obs_totals[#Data],G$3,FALSE)),"")</f>
        <v>0.39743730150038331</v>
      </c>
      <c r="H60" s="7">
        <f>IFERROR(VLOOKUP($A60&amp;" "&amp;$C$35,obs_totals[#Data],H$3,FALSE)/(VLOOKUP($A60&amp;" "&amp;$C$2,obs_totals[#Data],H$3,FALSE)+VLOOKUP($A60&amp;" "&amp;$C$35,obs_totals[#Data],H$3,FALSE)),"")</f>
        <v>0.39470730912645258</v>
      </c>
      <c r="I60" s="7">
        <f>IFERROR(VLOOKUP($A60&amp;" "&amp;$C$35,obs_totals[#Data],I$3,FALSE)/(VLOOKUP($A60&amp;" "&amp;$C$2,obs_totals[#Data],I$3,FALSE)+VLOOKUP($A60&amp;" "&amp;$C$35,obs_totals[#Data],I$3,FALSE)),"")</f>
        <v>0.3912622751057272</v>
      </c>
      <c r="J60" s="7">
        <f>IFERROR(VLOOKUP($A60&amp;" "&amp;$C$35,obs_totals[#Data],J$3,FALSE)/(VLOOKUP($A60&amp;" "&amp;$C$2,obs_totals[#Data],J$3,FALSE)+VLOOKUP($A60&amp;" "&amp;$C$35,obs_totals[#Data],J$3,FALSE)),"")</f>
        <v>0.38694036453725</v>
      </c>
      <c r="K60" s="7">
        <f>IFERROR(VLOOKUP($A60&amp;" "&amp;$C$35,obs_totals[#Data],K$3,FALSE)/(VLOOKUP($A60&amp;" "&amp;$C$2,obs_totals[#Data],K$3,FALSE)+VLOOKUP($A60&amp;" "&amp;$C$35,obs_totals[#Data],K$3,FALSE)),"")</f>
        <v>0.38140992167101828</v>
      </c>
      <c r="L60" s="7">
        <f>IFERROR(VLOOKUP($A60&amp;" "&amp;$C$35,obs_totals[#Data],L$3,FALSE)/(VLOOKUP($A60&amp;" "&amp;$C$2,obs_totals[#Data],L$3,FALSE)+VLOOKUP($A60&amp;" "&amp;$C$35,obs_totals[#Data],L$3,FALSE)),"")</f>
        <v>0.37644880323708935</v>
      </c>
      <c r="M60" s="7">
        <f>IFERROR(VLOOKUP($A60&amp;" "&amp;$C$35,obs_totals[#Data],M$3,FALSE)/(VLOOKUP($A60&amp;" "&amp;$C$2,obs_totals[#Data],M$3,FALSE)+VLOOKUP($A60&amp;" "&amp;$C$35,obs_totals[#Data],M$3,FALSE)),"")</f>
        <v>0.37208829902491874</v>
      </c>
      <c r="N60" s="7">
        <f>IFERROR(VLOOKUP($A60&amp;" "&amp;$C$35,obs_totals[#Data],N$3,FALSE)/(VLOOKUP($A60&amp;" "&amp;$C$2,obs_totals[#Data],N$3,FALSE)+VLOOKUP($A60&amp;" "&amp;$C$35,obs_totals[#Data],N$3,FALSE)),"")</f>
        <v>0.36703142254793691</v>
      </c>
      <c r="O60" s="7">
        <f>IFERROR(VLOOKUP($A60&amp;" "&amp;$C$35,obs_totals[#Data],O$3,FALSE)/(VLOOKUP($A60&amp;" "&amp;$C$2,obs_totals[#Data],O$3,FALSE)+VLOOKUP($A60&amp;" "&amp;$C$35,obs_totals[#Data],O$3,FALSE)),"")</f>
        <v>0.36705327174238145</v>
      </c>
      <c r="P60" s="7">
        <f>IFERROR(VLOOKUP($A60&amp;" "&amp;$C$35,obs_totals[#Data],P$3,FALSE)/(VLOOKUP($A60&amp;" "&amp;$C$2,obs_totals[#Data],P$3,FALSE)+VLOOKUP($A60&amp;" "&amp;$C$35,obs_totals[#Data],P$3,FALSE)),"")</f>
        <v>0.36703246155868047</v>
      </c>
      <c r="Q60" s="7">
        <f>IFERROR(VLOOKUP($A60&amp;" "&amp;$C$35,obs_totals[#Data],Q$3,FALSE)/(VLOOKUP($A60&amp;" "&amp;$C$2,obs_totals[#Data],Q$3,FALSE)+VLOOKUP($A60&amp;" "&amp;$C$35,obs_totals[#Data],Q$3,FALSE)),"")</f>
        <v>0.36704545454545456</v>
      </c>
      <c r="R60" s="7" t="str">
        <f>IFERROR(VLOOKUP($A60&amp;" "&amp;$C$35,obs_totals[#Data],R$3,FALSE)/(VLOOKUP($A60&amp;" "&amp;$C$2,obs_totals[#Data],R$3,FALSE)+VLOOKUP($A60&amp;" "&amp;$C$35,obs_totals[#Data],R$3,FALSE)),"")</f>
        <v/>
      </c>
      <c r="S60" s="7">
        <f>IFERROR((VLOOKUP($A60&amp;$P$2,_alle!$A$4:$T$536,S$3,FALSE)+VLOOKUP($A60&amp;$Q$2,_alle!$A$4:$T$536,S$3,FALSE)+VLOOKUP($A60&amp;$R$2,_alle!$A$4:$T$536,S$3,FALSE)+VLOOKUP($A60&amp;$S$2,_alle!$A$4:$T$536,S$3,FALSE)+VLOOKUP($A60&amp;$T$2,_alle!$A$4:$T$536,S$3,FALSE))/VLOOKUP($A60&amp;$O$2,_alle!$A$4:$T$536,S$3,FALSE),"")</f>
        <v>0</v>
      </c>
      <c r="T60" s="7">
        <f>IFERROR((VLOOKUP($A60&amp;$P$2,_alle!$A$4:$T$536,T$3,FALSE)+VLOOKUP($A60&amp;$Q$2,_alle!$A$4:$T$536,T$3,FALSE)+VLOOKUP($A60&amp;$R$2,_alle!$A$4:$T$536,T$3,FALSE)+VLOOKUP($A60&amp;$S$2,_alle!$A$4:$T$536,T$3,FALSE)+VLOOKUP($A60&amp;$T$2,_alle!$A$4:$T$536,T$3,FALSE))/VLOOKUP($A60&amp;$O$2,_alle!$A$4:$T$536,T$3,FALSE),"")</f>
        <v>0</v>
      </c>
      <c r="U60" s="7">
        <f>IFERROR((VLOOKUP($A60&amp;$P$2,_alle!$A$4:$T$536,U$3,FALSE)+VLOOKUP($A60&amp;$Q$2,_alle!$A$4:$T$536,U$3,FALSE)+VLOOKUP($A60&amp;$R$2,_alle!$A$4:$T$536,U$3,FALSE)+VLOOKUP($A60&amp;$S$2,_alle!$A$4:$T$536,U$3,FALSE)+VLOOKUP($A60&amp;$T$2,_alle!$A$4:$T$536,U$3,FALSE))/VLOOKUP($A60&amp;$O$2,_alle!$A$4:$T$536,U$3,FALSE),"")</f>
        <v>0</v>
      </c>
      <c r="V60" s="7">
        <f>IFERROR((VLOOKUP($A60&amp;$P$2,_alle!$A$4:$T$536,V$3,FALSE)+VLOOKUP($A60&amp;$Q$2,_alle!$A$4:$T$536,V$3,FALSE)+VLOOKUP($A60&amp;$R$2,_alle!$A$4:$T$536,V$3,FALSE)+VLOOKUP($A60&amp;$S$2,_alle!$A$4:$T$536,V$3,FALSE)+VLOOKUP($A60&amp;$T$2,_alle!$A$4:$T$536,V$3,FALSE))/VLOOKUP($A60&amp;$O$2,_alle!$A$4:$T$536,V$3,FALSE),"")</f>
        <v>0</v>
      </c>
      <c r="W60" s="7">
        <f>IFERROR((VLOOKUP($A60&amp;$P$2,_alle!$A$4:$T$536,W$3,FALSE)+VLOOKUP($A60&amp;$Q$2,_alle!$A$4:$T$536,W$3,FALSE)+VLOOKUP($A60&amp;$R$2,_alle!$A$4:$T$536,W$3,FALSE)+VLOOKUP($A60&amp;$S$2,_alle!$A$4:$T$536,W$3,FALSE)+VLOOKUP($A60&amp;$T$2,_alle!$A$4:$T$536,W$3,FALSE))/VLOOKUP($A60&amp;$O$2,_alle!$A$4:$T$536,W$3,FALSE),"")</f>
        <v>0</v>
      </c>
      <c r="X60" s="7">
        <f>IFERROR((VLOOKUP($A60&amp;$P$2,_alle!$A$4:$T$536,X$3,FALSE)+VLOOKUP($A60&amp;$Q$2,_alle!$A$4:$T$536,X$3,FALSE)+VLOOKUP($A60&amp;$R$2,_alle!$A$4:$T$536,X$3,FALSE)+VLOOKUP($A60&amp;$S$2,_alle!$A$4:$T$536,X$3,FALSE)+VLOOKUP($A60&amp;$T$2,_alle!$A$4:$T$536,X$3,FALSE))/VLOOKUP($A60&amp;$O$2,_alle!$A$4:$T$536,X$3,FALSE),"")</f>
        <v>0</v>
      </c>
      <c r="Y60" s="7">
        <f>IFERROR((VLOOKUP($A60&amp;$P$2,_alle!$A$4:$T$536,Y$3,FALSE)+VLOOKUP($A60&amp;$Q$2,_alle!$A$4:$T$536,Y$3,FALSE)+VLOOKUP($A60&amp;$R$2,_alle!$A$4:$T$536,Y$3,FALSE)+VLOOKUP($A60&amp;$S$2,_alle!$A$4:$T$536,Y$3,FALSE)+VLOOKUP($A60&amp;$T$2,_alle!$A$4:$T$536,Y$3,FALSE))/VLOOKUP($A60&amp;$O$2,_alle!$A$4:$T$536,Y$3,FALSE),"")</f>
        <v>0.33064468804950403</v>
      </c>
      <c r="Z60" s="7" t="str">
        <f>IFERROR((VLOOKUP($A60&amp;$P$2,_alle!$A$4:$T$536,Z$3,FALSE)+VLOOKUP($A60&amp;$Q$2,_alle!$A$4:$T$536,Z$3,FALSE)+VLOOKUP($A60&amp;$R$2,_alle!$A$4:$T$536,Z$3,FALSE)+VLOOKUP($A60&amp;$S$2,_alle!$A$4:$T$536,Z$3,FALSE)+VLOOKUP($A60&amp;$T$2,_alle!$A$4:$T$536,Z$3,FALSE))/VLOOKUP($A60&amp;$O$2,_alle!$A$4:$T$536,Z$3,FALSE),"")</f>
        <v/>
      </c>
      <c r="AA60" s="7" t="str">
        <f>IFERROR((VLOOKUP($A60&amp;$P$2,_alle!$A$4:$T$536,AA$3,FALSE)+VLOOKUP($A60&amp;$Q$2,_alle!$A$4:$T$536,AA$3,FALSE)+VLOOKUP($A60&amp;$R$2,_alle!$A$4:$T$536,AA$3,FALSE)+VLOOKUP($A60&amp;$S$2,_alle!$A$4:$T$536,AA$3,FALSE)+VLOOKUP($A60&amp;$T$2,_alle!$A$4:$T$536,AA$3,FALSE))/VLOOKUP($A60&amp;$O$2,_alle!$A$4:$T$536,AA$3,FALSE),"")</f>
        <v/>
      </c>
      <c r="AB60" s="7" t="str">
        <f>IFERROR((VLOOKUP($A60&amp;$P$2,_alle!$A$4:$T$536,AB$3,FALSE)+VLOOKUP($A60&amp;$Q$2,_alle!$A$4:$T$536,AB$3,FALSE)+VLOOKUP($A60&amp;$R$2,_alle!$A$4:$T$536,AB$3,FALSE)+VLOOKUP($A60&amp;$S$2,_alle!$A$4:$T$536,AB$3,FALSE)+VLOOKUP($A60&amp;$T$2,_alle!$A$4:$T$536,AB$3,FALSE))/VLOOKUP($A60&amp;$O$2,_alle!$A$4:$T$536,AB$3,FALSE),"")</f>
        <v/>
      </c>
      <c r="AC60" s="7" t="str">
        <f>IFERROR((VLOOKUP($A60&amp;$P$2,_alle!$A$4:$T$536,AC$3,FALSE)+VLOOKUP($A60&amp;$Q$2,_alle!$A$4:$T$536,AC$3,FALSE)+VLOOKUP($A60&amp;$R$2,_alle!$A$4:$T$536,AC$3,FALSE)+VLOOKUP($A60&amp;$S$2,_alle!$A$4:$T$536,AC$3,FALSE)+VLOOKUP($A60&amp;$T$2,_alle!$A$4:$T$536,AC$3,FALSE))/VLOOKUP($A60&amp;$O$2,_alle!$A$4:$T$536,AC$3,FALSE),"")</f>
        <v/>
      </c>
    </row>
    <row r="61" spans="1:29" x14ac:dyDescent="0.25">
      <c r="A61" t="s">
        <v>63</v>
      </c>
      <c r="B61" t="str">
        <f>VLOOKUP(A61,'_ctry-key'!$B$3:$E$33,3,FALSE)</f>
        <v>Slovakia</v>
      </c>
      <c r="C61" s="7">
        <f>IFERROR(VLOOKUP($A61&amp;" "&amp;$C$35,obs_totals[#Data],C$3,FALSE)/(VLOOKUP($A61&amp;" "&amp;$C$2,obs_totals[#Data],C$3,FALSE)+VLOOKUP($A61&amp;" "&amp;$C$35,obs_totals[#Data],C$3,FALSE)),"")</f>
        <v>0.39638304180254968</v>
      </c>
      <c r="D61" s="7">
        <f>IFERROR(VLOOKUP($A61&amp;" "&amp;$C$35,obs_totals[#Data],D$3,FALSE)/(VLOOKUP($A61&amp;" "&amp;$C$2,obs_totals[#Data],D$3,FALSE)+VLOOKUP($A61&amp;" "&amp;$C$35,obs_totals[#Data],D$3,FALSE)),"")</f>
        <v>0.39479752125666523</v>
      </c>
      <c r="E61" s="7">
        <f>IFERROR(VLOOKUP($A61&amp;" "&amp;$C$35,obs_totals[#Data],E$3,FALSE)/(VLOOKUP($A61&amp;" "&amp;$C$2,obs_totals[#Data],E$3,FALSE)+VLOOKUP($A61&amp;" "&amp;$C$35,obs_totals[#Data],E$3,FALSE)),"")</f>
        <v>0.38745255317625155</v>
      </c>
      <c r="F61" s="7">
        <f>IFERROR(VLOOKUP($A61&amp;" "&amp;$C$35,obs_totals[#Data],F$3,FALSE)/(VLOOKUP($A61&amp;" "&amp;$C$2,obs_totals[#Data],F$3,FALSE)+VLOOKUP($A61&amp;" "&amp;$C$35,obs_totals[#Data],F$3,FALSE)),"")</f>
        <v>0.38317493840197109</v>
      </c>
      <c r="G61" s="7">
        <f>IFERROR(VLOOKUP($A61&amp;" "&amp;$C$35,obs_totals[#Data],G$3,FALSE)/(VLOOKUP($A61&amp;" "&amp;$C$2,obs_totals[#Data],G$3,FALSE)+VLOOKUP($A61&amp;" "&amp;$C$35,obs_totals[#Data],G$3,FALSE)),"")</f>
        <v>0.3832444569183272</v>
      </c>
      <c r="H61" s="7">
        <f>IFERROR(VLOOKUP($A61&amp;" "&amp;$C$35,obs_totals[#Data],H$3,FALSE)/(VLOOKUP($A61&amp;" "&amp;$C$2,obs_totals[#Data],H$3,FALSE)+VLOOKUP($A61&amp;" "&amp;$C$35,obs_totals[#Data],H$3,FALSE)),"")</f>
        <v>0.38485187255449971</v>
      </c>
      <c r="I61" s="7">
        <f>IFERROR(VLOOKUP($A61&amp;" "&amp;$C$35,obs_totals[#Data],I$3,FALSE)/(VLOOKUP($A61&amp;" "&amp;$C$2,obs_totals[#Data],I$3,FALSE)+VLOOKUP($A61&amp;" "&amp;$C$35,obs_totals[#Data],I$3,FALSE)),"")</f>
        <v>0.38519858106698196</v>
      </c>
      <c r="J61" s="7">
        <f>IFERROR(VLOOKUP($A61&amp;" "&amp;$C$35,obs_totals[#Data],J$3,FALSE)/(VLOOKUP($A61&amp;" "&amp;$C$2,obs_totals[#Data],J$3,FALSE)+VLOOKUP($A61&amp;" "&amp;$C$35,obs_totals[#Data],J$3,FALSE)),"")</f>
        <v>0.38438666851057945</v>
      </c>
      <c r="K61" s="7">
        <f>IFERROR(VLOOKUP($A61&amp;" "&amp;$C$35,obs_totals[#Data],K$3,FALSE)/(VLOOKUP($A61&amp;" "&amp;$C$2,obs_totals[#Data],K$3,FALSE)+VLOOKUP($A61&amp;" "&amp;$C$35,obs_totals[#Data],K$3,FALSE)),"")</f>
        <v>0.38392001095740313</v>
      </c>
      <c r="L61" s="7">
        <f>IFERROR(VLOOKUP($A61&amp;" "&amp;$C$35,obs_totals[#Data],L$3,FALSE)/(VLOOKUP($A61&amp;" "&amp;$C$2,obs_totals[#Data],L$3,FALSE)+VLOOKUP($A61&amp;" "&amp;$C$35,obs_totals[#Data],L$3,FALSE)),"")</f>
        <v>0.38384798099762468</v>
      </c>
      <c r="M61" s="7">
        <f>IFERROR(VLOOKUP($A61&amp;" "&amp;$C$35,obs_totals[#Data],M$3,FALSE)/(VLOOKUP($A61&amp;" "&amp;$C$2,obs_totals[#Data],M$3,FALSE)+VLOOKUP($A61&amp;" "&amp;$C$35,obs_totals[#Data],M$3,FALSE)),"")</f>
        <v>0.38351640946155402</v>
      </c>
      <c r="N61" s="7">
        <f>IFERROR(VLOOKUP($A61&amp;" "&amp;$C$35,obs_totals[#Data],N$3,FALSE)/(VLOOKUP($A61&amp;" "&amp;$C$2,obs_totals[#Data],N$3,FALSE)+VLOOKUP($A61&amp;" "&amp;$C$35,obs_totals[#Data],N$3,FALSE)),"")</f>
        <v>0.38366520418494771</v>
      </c>
      <c r="O61" s="7">
        <f>IFERROR(VLOOKUP($A61&amp;" "&amp;$C$35,obs_totals[#Data],O$3,FALSE)/(VLOOKUP($A61&amp;" "&amp;$C$2,obs_totals[#Data],O$3,FALSE)+VLOOKUP($A61&amp;" "&amp;$C$35,obs_totals[#Data],O$3,FALSE)),"")</f>
        <v>0.38324600295579736</v>
      </c>
      <c r="P61" s="7">
        <f>IFERROR(VLOOKUP($A61&amp;" "&amp;$C$35,obs_totals[#Data],P$3,FALSE)/(VLOOKUP($A61&amp;" "&amp;$C$2,obs_totals[#Data],P$3,FALSE)+VLOOKUP($A61&amp;" "&amp;$C$35,obs_totals[#Data],P$3,FALSE)),"")</f>
        <v>0.38250635281530021</v>
      </c>
      <c r="Q61" s="7">
        <f>IFERROR(VLOOKUP($A61&amp;" "&amp;$C$35,obs_totals[#Data],Q$3,FALSE)/(VLOOKUP($A61&amp;" "&amp;$C$2,obs_totals[#Data],Q$3,FALSE)+VLOOKUP($A61&amp;" "&amp;$C$35,obs_totals[#Data],Q$3,FALSE)),"")</f>
        <v>0.38243512974051896</v>
      </c>
      <c r="R61" s="7" t="str">
        <f>IFERROR(VLOOKUP($A61&amp;" "&amp;$C$35,obs_totals[#Data],R$3,FALSE)/(VLOOKUP($A61&amp;" "&amp;$C$2,obs_totals[#Data],R$3,FALSE)+VLOOKUP($A61&amp;" "&amp;$C$35,obs_totals[#Data],R$3,FALSE)),"")</f>
        <v/>
      </c>
      <c r="S61" s="7">
        <f>IFERROR((VLOOKUP($A61&amp;$P$2,_alle!$A$4:$T$536,S$3,FALSE)+VLOOKUP($A61&amp;$Q$2,_alle!$A$4:$T$536,S$3,FALSE)+VLOOKUP($A61&amp;$R$2,_alle!$A$4:$T$536,S$3,FALSE)+VLOOKUP($A61&amp;$S$2,_alle!$A$4:$T$536,S$3,FALSE)+VLOOKUP($A61&amp;$T$2,_alle!$A$4:$T$536,S$3,FALSE))/VLOOKUP($A61&amp;$O$2,_alle!$A$4:$T$536,S$3,FALSE),"")</f>
        <v>0</v>
      </c>
      <c r="T61" s="7">
        <f>IFERROR((VLOOKUP($A61&amp;$P$2,_alle!$A$4:$T$536,T$3,FALSE)+VLOOKUP($A61&amp;$Q$2,_alle!$A$4:$T$536,T$3,FALSE)+VLOOKUP($A61&amp;$R$2,_alle!$A$4:$T$536,T$3,FALSE)+VLOOKUP($A61&amp;$S$2,_alle!$A$4:$T$536,T$3,FALSE)+VLOOKUP($A61&amp;$T$2,_alle!$A$4:$T$536,T$3,FALSE))/VLOOKUP($A61&amp;$O$2,_alle!$A$4:$T$536,T$3,FALSE),"")</f>
        <v>0</v>
      </c>
      <c r="U61" s="7">
        <f>IFERROR((VLOOKUP($A61&amp;$P$2,_alle!$A$4:$T$536,U$3,FALSE)+VLOOKUP($A61&amp;$Q$2,_alle!$A$4:$T$536,U$3,FALSE)+VLOOKUP($A61&amp;$R$2,_alle!$A$4:$T$536,U$3,FALSE)+VLOOKUP($A61&amp;$S$2,_alle!$A$4:$T$536,U$3,FALSE)+VLOOKUP($A61&amp;$T$2,_alle!$A$4:$T$536,U$3,FALSE))/VLOOKUP($A61&amp;$O$2,_alle!$A$4:$T$536,U$3,FALSE),"")</f>
        <v>0</v>
      </c>
      <c r="V61" s="7">
        <f>IFERROR((VLOOKUP($A61&amp;$P$2,_alle!$A$4:$T$536,V$3,FALSE)+VLOOKUP($A61&amp;$Q$2,_alle!$A$4:$T$536,V$3,FALSE)+VLOOKUP($A61&amp;$R$2,_alle!$A$4:$T$536,V$3,FALSE)+VLOOKUP($A61&amp;$S$2,_alle!$A$4:$T$536,V$3,FALSE)+VLOOKUP($A61&amp;$T$2,_alle!$A$4:$T$536,V$3,FALSE))/VLOOKUP($A61&amp;$O$2,_alle!$A$4:$T$536,V$3,FALSE),"")</f>
        <v>0</v>
      </c>
      <c r="W61" s="7">
        <f>IFERROR((VLOOKUP($A61&amp;$P$2,_alle!$A$4:$T$536,W$3,FALSE)+VLOOKUP($A61&amp;$Q$2,_alle!$A$4:$T$536,W$3,FALSE)+VLOOKUP($A61&amp;$R$2,_alle!$A$4:$T$536,W$3,FALSE)+VLOOKUP($A61&amp;$S$2,_alle!$A$4:$T$536,W$3,FALSE)+VLOOKUP($A61&amp;$T$2,_alle!$A$4:$T$536,W$3,FALSE))/VLOOKUP($A61&amp;$O$2,_alle!$A$4:$T$536,W$3,FALSE),"")</f>
        <v>0</v>
      </c>
      <c r="X61" s="7">
        <f>IFERROR((VLOOKUP($A61&amp;$P$2,_alle!$A$4:$T$536,X$3,FALSE)+VLOOKUP($A61&amp;$Q$2,_alle!$A$4:$T$536,X$3,FALSE)+VLOOKUP($A61&amp;$R$2,_alle!$A$4:$T$536,X$3,FALSE)+VLOOKUP($A61&amp;$S$2,_alle!$A$4:$T$536,X$3,FALSE)+VLOOKUP($A61&amp;$T$2,_alle!$A$4:$T$536,X$3,FALSE))/VLOOKUP($A61&amp;$O$2,_alle!$A$4:$T$536,X$3,FALSE),"")</f>
        <v>0</v>
      </c>
      <c r="Y61" s="7">
        <f>IFERROR((VLOOKUP($A61&amp;$P$2,_alle!$A$4:$T$536,Y$3,FALSE)+VLOOKUP($A61&amp;$Q$2,_alle!$A$4:$T$536,Y$3,FALSE)+VLOOKUP($A61&amp;$R$2,_alle!$A$4:$T$536,Y$3,FALSE)+VLOOKUP($A61&amp;$S$2,_alle!$A$4:$T$536,Y$3,FALSE)+VLOOKUP($A61&amp;$T$2,_alle!$A$4:$T$536,Y$3,FALSE))/VLOOKUP($A61&amp;$O$2,_alle!$A$4:$T$536,Y$3,FALSE),"")</f>
        <v>0.35904353929722732</v>
      </c>
      <c r="Z61" s="7">
        <f>IFERROR((VLOOKUP($A61&amp;$P$2,_alle!$A$4:$T$536,Z$3,FALSE)+VLOOKUP($A61&amp;$Q$2,_alle!$A$4:$T$536,Z$3,FALSE)+VLOOKUP($A61&amp;$R$2,_alle!$A$4:$T$536,Z$3,FALSE)+VLOOKUP($A61&amp;$S$2,_alle!$A$4:$T$536,Z$3,FALSE)+VLOOKUP($A61&amp;$T$2,_alle!$A$4:$T$536,Z$3,FALSE))/VLOOKUP($A61&amp;$O$2,_alle!$A$4:$T$536,Z$3,FALSE),"")</f>
        <v>0.35701682235476423</v>
      </c>
      <c r="AA61" s="7">
        <f>IFERROR((VLOOKUP($A61&amp;$P$2,_alle!$A$4:$T$536,AA$3,FALSE)+VLOOKUP($A61&amp;$Q$2,_alle!$A$4:$T$536,AA$3,FALSE)+VLOOKUP($A61&amp;$R$2,_alle!$A$4:$T$536,AA$3,FALSE)+VLOOKUP($A61&amp;$S$2,_alle!$A$4:$T$536,AA$3,FALSE)+VLOOKUP($A61&amp;$T$2,_alle!$A$4:$T$536,AA$3,FALSE))/VLOOKUP($A61&amp;$O$2,_alle!$A$4:$T$536,AA$3,FALSE),"")</f>
        <v>0.3548621481239978</v>
      </c>
      <c r="AB61" s="7" t="str">
        <f>IFERROR((VLOOKUP($A61&amp;$P$2,_alle!$A$4:$T$536,AB$3,FALSE)+VLOOKUP($A61&amp;$Q$2,_alle!$A$4:$T$536,AB$3,FALSE)+VLOOKUP($A61&amp;$R$2,_alle!$A$4:$T$536,AB$3,FALSE)+VLOOKUP($A61&amp;$S$2,_alle!$A$4:$T$536,AB$3,FALSE)+VLOOKUP($A61&amp;$T$2,_alle!$A$4:$T$536,AB$3,FALSE))/VLOOKUP($A61&amp;$O$2,_alle!$A$4:$T$536,AB$3,FALSE),"")</f>
        <v/>
      </c>
      <c r="AC61" s="7" t="str">
        <f>IFERROR((VLOOKUP($A61&amp;$P$2,_alle!$A$4:$T$536,AC$3,FALSE)+VLOOKUP($A61&amp;$Q$2,_alle!$A$4:$T$536,AC$3,FALSE)+VLOOKUP($A61&amp;$R$2,_alle!$A$4:$T$536,AC$3,FALSE)+VLOOKUP($A61&amp;$S$2,_alle!$A$4:$T$536,AC$3,FALSE)+VLOOKUP($A61&amp;$T$2,_alle!$A$4:$T$536,AC$3,FALSE))/VLOOKUP($A61&amp;$O$2,_alle!$A$4:$T$536,AC$3,FALSE),"")</f>
        <v/>
      </c>
    </row>
    <row r="62" spans="1:29" x14ac:dyDescent="0.25">
      <c r="A62" t="s">
        <v>64</v>
      </c>
      <c r="B62" t="str">
        <f>VLOOKUP(A62,'_ctry-key'!$B$3:$E$33,3,FALSE)</f>
        <v>Slovenia</v>
      </c>
      <c r="C62" s="7">
        <f>IFERROR(VLOOKUP($A62&amp;" "&amp;$C$35,obs_totals[#Data],C$3,FALSE)/(VLOOKUP($A62&amp;" "&amp;$C$2,obs_totals[#Data],C$3,FALSE)+VLOOKUP($A62&amp;" "&amp;$C$35,obs_totals[#Data],C$3,FALSE)),"")</f>
        <v>0.2262543973338271</v>
      </c>
      <c r="D62" s="7">
        <f>IFERROR(VLOOKUP($A62&amp;" "&amp;$C$35,obs_totals[#Data],D$3,FALSE)/(VLOOKUP($A62&amp;" "&amp;$C$2,obs_totals[#Data],D$3,FALSE)+VLOOKUP($A62&amp;" "&amp;$C$35,obs_totals[#Data],D$3,FALSE)),"")</f>
        <v>0.22585356947233887</v>
      </c>
      <c r="E62" s="7">
        <f>IFERROR(VLOOKUP($A62&amp;" "&amp;$C$35,obs_totals[#Data],E$3,FALSE)/(VLOOKUP($A62&amp;" "&amp;$C$2,obs_totals[#Data],E$3,FALSE)+VLOOKUP($A62&amp;" "&amp;$C$35,obs_totals[#Data],E$3,FALSE)),"")</f>
        <v>0.22584128126687059</v>
      </c>
      <c r="F62" s="7">
        <f>IFERROR(VLOOKUP($A62&amp;" "&amp;$C$35,obs_totals[#Data],F$3,FALSE)/(VLOOKUP($A62&amp;" "&amp;$C$2,obs_totals[#Data],F$3,FALSE)+VLOOKUP($A62&amp;" "&amp;$C$35,obs_totals[#Data],F$3,FALSE)),"")</f>
        <v>0.22646536412078153</v>
      </c>
      <c r="G62" s="7">
        <f>IFERROR(VLOOKUP($A62&amp;" "&amp;$C$35,obs_totals[#Data],G$3,FALSE)/(VLOOKUP($A62&amp;" "&amp;$C$2,obs_totals[#Data],G$3,FALSE)+VLOOKUP($A62&amp;" "&amp;$C$35,obs_totals[#Data],G$3,FALSE)),"")</f>
        <v>0.22676253945983862</v>
      </c>
      <c r="H62" s="7">
        <f>IFERROR(VLOOKUP($A62&amp;" "&amp;$C$35,obs_totals[#Data],H$3,FALSE)/(VLOOKUP($A62&amp;" "&amp;$C$2,obs_totals[#Data],H$3,FALSE)+VLOOKUP($A62&amp;" "&amp;$C$35,obs_totals[#Data],H$3,FALSE)),"")</f>
        <v>0.22785467128027681</v>
      </c>
      <c r="I62" s="7">
        <f>IFERROR(VLOOKUP($A62&amp;" "&amp;$C$35,obs_totals[#Data],I$3,FALSE)/(VLOOKUP($A62&amp;" "&amp;$C$2,obs_totals[#Data],I$3,FALSE)+VLOOKUP($A62&amp;" "&amp;$C$35,obs_totals[#Data],I$3,FALSE)),"")</f>
        <v>0.27379935053836946</v>
      </c>
      <c r="J62" s="7">
        <f>IFERROR(VLOOKUP($A62&amp;" "&amp;$C$35,obs_totals[#Data],J$3,FALSE)/(VLOOKUP($A62&amp;" "&amp;$C$2,obs_totals[#Data],J$3,FALSE)+VLOOKUP($A62&amp;" "&amp;$C$35,obs_totals[#Data],J$3,FALSE)),"")</f>
        <v>0.27486955058071033</v>
      </c>
      <c r="K62" s="7">
        <f>IFERROR(VLOOKUP($A62&amp;" "&amp;$C$35,obs_totals[#Data],K$3,FALSE)/(VLOOKUP($A62&amp;" "&amp;$C$2,obs_totals[#Data],K$3,FALSE)+VLOOKUP($A62&amp;" "&amp;$C$35,obs_totals[#Data],K$3,FALSE)),"")</f>
        <v>0.27626137303556658</v>
      </c>
      <c r="L62" s="7">
        <f>IFERROR(VLOOKUP($A62&amp;" "&amp;$C$35,obs_totals[#Data],L$3,FALSE)/(VLOOKUP($A62&amp;" "&amp;$C$2,obs_totals[#Data],L$3,FALSE)+VLOOKUP($A62&amp;" "&amp;$C$35,obs_totals[#Data],L$3,FALSE)),"")</f>
        <v>0.27659227887278059</v>
      </c>
      <c r="M62" s="7">
        <f>IFERROR(VLOOKUP($A62&amp;" "&amp;$C$35,obs_totals[#Data],M$3,FALSE)/(VLOOKUP($A62&amp;" "&amp;$C$2,obs_totals[#Data],M$3,FALSE)+VLOOKUP($A62&amp;" "&amp;$C$35,obs_totals[#Data],M$3,FALSE)),"")</f>
        <v>0.27532968800257318</v>
      </c>
      <c r="N62" s="7">
        <f>IFERROR(VLOOKUP($A62&amp;" "&amp;$C$35,obs_totals[#Data],N$3,FALSE)/(VLOOKUP($A62&amp;" "&amp;$C$2,obs_totals[#Data],N$3,FALSE)+VLOOKUP($A62&amp;" "&amp;$C$35,obs_totals[#Data],N$3,FALSE)),"")</f>
        <v>0.2741730279898219</v>
      </c>
      <c r="O62" s="7">
        <f>IFERROR(VLOOKUP($A62&amp;" "&amp;$C$35,obs_totals[#Data],O$3,FALSE)/(VLOOKUP($A62&amp;" "&amp;$C$2,obs_totals[#Data],O$3,FALSE)+VLOOKUP($A62&amp;" "&amp;$C$35,obs_totals[#Data],O$3,FALSE)),"")</f>
        <v>0.27254098360655737</v>
      </c>
      <c r="P62" s="7">
        <f>IFERROR(VLOOKUP($A62&amp;" "&amp;$C$35,obs_totals[#Data],P$3,FALSE)/(VLOOKUP($A62&amp;" "&amp;$C$2,obs_totals[#Data],P$3,FALSE)+VLOOKUP($A62&amp;" "&amp;$C$35,obs_totals[#Data],P$3,FALSE)),"")</f>
        <v>0.27093441853185157</v>
      </c>
      <c r="Q62" s="7">
        <f>IFERROR(VLOOKUP($A62&amp;" "&amp;$C$35,obs_totals[#Data],Q$3,FALSE)/(VLOOKUP($A62&amp;" "&amp;$C$2,obs_totals[#Data],Q$3,FALSE)+VLOOKUP($A62&amp;" "&amp;$C$35,obs_totals[#Data],Q$3,FALSE)),"")</f>
        <v>0.27567567567567569</v>
      </c>
      <c r="R62" s="7" t="str">
        <f>IFERROR(VLOOKUP($A62&amp;" "&amp;$C$35,obs_totals[#Data],R$3,FALSE)/(VLOOKUP($A62&amp;" "&amp;$C$2,obs_totals[#Data],R$3,FALSE)+VLOOKUP($A62&amp;" "&amp;$C$35,obs_totals[#Data],R$3,FALSE)),"")</f>
        <v/>
      </c>
      <c r="S62" s="7" t="str">
        <f>IFERROR((VLOOKUP($A62&amp;$P$2,_alle!$A$4:$T$536,S$3,FALSE)+VLOOKUP($A62&amp;$Q$2,_alle!$A$4:$T$536,S$3,FALSE)+VLOOKUP($A62&amp;$R$2,_alle!$A$4:$T$536,S$3,FALSE)+VLOOKUP($A62&amp;$S$2,_alle!$A$4:$T$536,S$3,FALSE)+VLOOKUP($A62&amp;$T$2,_alle!$A$4:$T$536,S$3,FALSE))/VLOOKUP($A62&amp;$O$2,_alle!$A$4:$T$536,S$3,FALSE),"")</f>
        <v/>
      </c>
      <c r="T62" s="7" t="str">
        <f>IFERROR((VLOOKUP($A62&amp;$P$2,_alle!$A$4:$T$536,T$3,FALSE)+VLOOKUP($A62&amp;$Q$2,_alle!$A$4:$T$536,T$3,FALSE)+VLOOKUP($A62&amp;$R$2,_alle!$A$4:$T$536,T$3,FALSE)+VLOOKUP($A62&amp;$S$2,_alle!$A$4:$T$536,T$3,FALSE)+VLOOKUP($A62&amp;$T$2,_alle!$A$4:$T$536,T$3,FALSE))/VLOOKUP($A62&amp;$O$2,_alle!$A$4:$T$536,T$3,FALSE),"")</f>
        <v/>
      </c>
      <c r="U62" s="7" t="str">
        <f>IFERROR((VLOOKUP($A62&amp;$P$2,_alle!$A$4:$T$536,U$3,FALSE)+VLOOKUP($A62&amp;$Q$2,_alle!$A$4:$T$536,U$3,FALSE)+VLOOKUP($A62&amp;$R$2,_alle!$A$4:$T$536,U$3,FALSE)+VLOOKUP($A62&amp;$S$2,_alle!$A$4:$T$536,U$3,FALSE)+VLOOKUP($A62&amp;$T$2,_alle!$A$4:$T$536,U$3,FALSE))/VLOOKUP($A62&amp;$O$2,_alle!$A$4:$T$536,U$3,FALSE),"")</f>
        <v/>
      </c>
      <c r="V62" s="7" t="str">
        <f>IFERROR((VLOOKUP($A62&amp;$P$2,_alle!$A$4:$T$536,V$3,FALSE)+VLOOKUP($A62&amp;$Q$2,_alle!$A$4:$T$536,V$3,FALSE)+VLOOKUP($A62&amp;$R$2,_alle!$A$4:$T$536,V$3,FALSE)+VLOOKUP($A62&amp;$S$2,_alle!$A$4:$T$536,V$3,FALSE)+VLOOKUP($A62&amp;$T$2,_alle!$A$4:$T$536,V$3,FALSE))/VLOOKUP($A62&amp;$O$2,_alle!$A$4:$T$536,V$3,FALSE),"")</f>
        <v/>
      </c>
      <c r="W62" s="7" t="str">
        <f>IFERROR((VLOOKUP($A62&amp;$P$2,_alle!$A$4:$T$536,W$3,FALSE)+VLOOKUP($A62&amp;$Q$2,_alle!$A$4:$T$536,W$3,FALSE)+VLOOKUP($A62&amp;$R$2,_alle!$A$4:$T$536,W$3,FALSE)+VLOOKUP($A62&amp;$S$2,_alle!$A$4:$T$536,W$3,FALSE)+VLOOKUP($A62&amp;$T$2,_alle!$A$4:$T$536,W$3,FALSE))/VLOOKUP($A62&amp;$O$2,_alle!$A$4:$T$536,W$3,FALSE),"")</f>
        <v/>
      </c>
      <c r="X62" s="7" t="str">
        <f>IFERROR((VLOOKUP($A62&amp;$P$2,_alle!$A$4:$T$536,X$3,FALSE)+VLOOKUP($A62&amp;$Q$2,_alle!$A$4:$T$536,X$3,FALSE)+VLOOKUP($A62&amp;$R$2,_alle!$A$4:$T$536,X$3,FALSE)+VLOOKUP($A62&amp;$S$2,_alle!$A$4:$T$536,X$3,FALSE)+VLOOKUP($A62&amp;$T$2,_alle!$A$4:$T$536,X$3,FALSE))/VLOOKUP($A62&amp;$O$2,_alle!$A$4:$T$536,X$3,FALSE),"")</f>
        <v/>
      </c>
      <c r="Y62" s="7" t="str">
        <f>IFERROR((VLOOKUP($A62&amp;$P$2,_alle!$A$4:$T$536,Y$3,FALSE)+VLOOKUP($A62&amp;$Q$2,_alle!$A$4:$T$536,Y$3,FALSE)+VLOOKUP($A62&amp;$R$2,_alle!$A$4:$T$536,Y$3,FALSE)+VLOOKUP($A62&amp;$S$2,_alle!$A$4:$T$536,Y$3,FALSE)+VLOOKUP($A62&amp;$T$2,_alle!$A$4:$T$536,Y$3,FALSE))/VLOOKUP($A62&amp;$O$2,_alle!$A$4:$T$536,Y$3,FALSE),"")</f>
        <v/>
      </c>
      <c r="Z62" s="7" t="str">
        <f>IFERROR((VLOOKUP($A62&amp;$P$2,_alle!$A$4:$T$536,Z$3,FALSE)+VLOOKUP($A62&amp;$Q$2,_alle!$A$4:$T$536,Z$3,FALSE)+VLOOKUP($A62&amp;$R$2,_alle!$A$4:$T$536,Z$3,FALSE)+VLOOKUP($A62&amp;$S$2,_alle!$A$4:$T$536,Z$3,FALSE)+VLOOKUP($A62&amp;$T$2,_alle!$A$4:$T$536,Z$3,FALSE))/VLOOKUP($A62&amp;$O$2,_alle!$A$4:$T$536,Z$3,FALSE),"")</f>
        <v/>
      </c>
      <c r="AA62" s="7" t="str">
        <f>IFERROR((VLOOKUP($A62&amp;$P$2,_alle!$A$4:$T$536,AA$3,FALSE)+VLOOKUP($A62&amp;$Q$2,_alle!$A$4:$T$536,AA$3,FALSE)+VLOOKUP($A62&amp;$R$2,_alle!$A$4:$T$536,AA$3,FALSE)+VLOOKUP($A62&amp;$S$2,_alle!$A$4:$T$536,AA$3,FALSE)+VLOOKUP($A62&amp;$T$2,_alle!$A$4:$T$536,AA$3,FALSE))/VLOOKUP($A62&amp;$O$2,_alle!$A$4:$T$536,AA$3,FALSE),"")</f>
        <v/>
      </c>
      <c r="AB62" s="7" t="str">
        <f>IFERROR((VLOOKUP($A62&amp;$P$2,_alle!$A$4:$T$536,AB$3,FALSE)+VLOOKUP($A62&amp;$Q$2,_alle!$A$4:$T$536,AB$3,FALSE)+VLOOKUP($A62&amp;$R$2,_alle!$A$4:$T$536,AB$3,FALSE)+VLOOKUP($A62&amp;$S$2,_alle!$A$4:$T$536,AB$3,FALSE)+VLOOKUP($A62&amp;$T$2,_alle!$A$4:$T$536,AB$3,FALSE))/VLOOKUP($A62&amp;$O$2,_alle!$A$4:$T$536,AB$3,FALSE),"")</f>
        <v/>
      </c>
      <c r="AC62" s="7" t="str">
        <f>IFERROR((VLOOKUP($A62&amp;$P$2,_alle!$A$4:$T$536,AC$3,FALSE)+VLOOKUP($A62&amp;$Q$2,_alle!$A$4:$T$536,AC$3,FALSE)+VLOOKUP($A62&amp;$R$2,_alle!$A$4:$T$536,AC$3,FALSE)+VLOOKUP($A62&amp;$S$2,_alle!$A$4:$T$536,AC$3,FALSE)+VLOOKUP($A62&amp;$T$2,_alle!$A$4:$T$536,AC$3,FALSE))/VLOOKUP($A62&amp;$O$2,_alle!$A$4:$T$536,AC$3,FALSE),"")</f>
        <v/>
      </c>
    </row>
    <row r="63" spans="1:29" x14ac:dyDescent="0.25">
      <c r="A63" t="s">
        <v>65</v>
      </c>
      <c r="B63" t="str">
        <f>VLOOKUP(A63,'_ctry-key'!$B$3:$E$33,3,FALSE)</f>
        <v>Spain</v>
      </c>
      <c r="C63" s="7" t="str">
        <f>IFERROR(VLOOKUP($A63&amp;" "&amp;$C$35,obs_totals[#Data],C$3,FALSE)/(VLOOKUP($A63&amp;" "&amp;$C$2,obs_totals[#Data],C$3,FALSE)+VLOOKUP($A63&amp;" "&amp;$C$35,obs_totals[#Data],C$3,FALSE)),"")</f>
        <v/>
      </c>
      <c r="D63" s="7">
        <f>IFERROR(VLOOKUP($A63&amp;" "&amp;$C$35,obs_totals[#Data],D$3,FALSE)/(VLOOKUP($A63&amp;" "&amp;$C$2,obs_totals[#Data],D$3,FALSE)+VLOOKUP($A63&amp;" "&amp;$C$35,obs_totals[#Data],D$3,FALSE)),"")</f>
        <v>0.68913767671577975</v>
      </c>
      <c r="E63" s="7">
        <f>IFERROR(VLOOKUP($A63&amp;" "&amp;$C$35,obs_totals[#Data],E$3,FALSE)/(VLOOKUP($A63&amp;" "&amp;$C$2,obs_totals[#Data],E$3,FALSE)+VLOOKUP($A63&amp;" "&amp;$C$35,obs_totals[#Data],E$3,FALSE)),"")</f>
        <v>0.69121391170677815</v>
      </c>
      <c r="F63" s="7">
        <f>IFERROR(VLOOKUP($A63&amp;" "&amp;$C$35,obs_totals[#Data],F$3,FALSE)/(VLOOKUP($A63&amp;" "&amp;$C$2,obs_totals[#Data],F$3,FALSE)+VLOOKUP($A63&amp;" "&amp;$C$35,obs_totals[#Data],F$3,FALSE)),"")</f>
        <v>0.69329510603463518</v>
      </c>
      <c r="G63" s="7">
        <f>IFERROR(VLOOKUP($A63&amp;" "&amp;$C$35,obs_totals[#Data],G$3,FALSE)/(VLOOKUP($A63&amp;" "&amp;$C$2,obs_totals[#Data],G$3,FALSE)+VLOOKUP($A63&amp;" "&amp;$C$35,obs_totals[#Data],G$3,FALSE)),"")</f>
        <v>0.69537515760573576</v>
      </c>
      <c r="H63" s="7">
        <f>IFERROR(VLOOKUP($A63&amp;" "&amp;$C$35,obs_totals[#Data],H$3,FALSE)/(VLOOKUP($A63&amp;" "&amp;$C$2,obs_totals[#Data],H$3,FALSE)+VLOOKUP($A63&amp;" "&amp;$C$35,obs_totals[#Data],H$3,FALSE)),"")</f>
        <v>0.69745093779419221</v>
      </c>
      <c r="I63" s="7">
        <f>IFERROR(VLOOKUP($A63&amp;" "&amp;$C$35,obs_totals[#Data],I$3,FALSE)/(VLOOKUP($A63&amp;" "&amp;$C$2,obs_totals[#Data],I$3,FALSE)+VLOOKUP($A63&amp;" "&amp;$C$35,obs_totals[#Data],I$3,FALSE)),"")</f>
        <v>0.69953190610587179</v>
      </c>
      <c r="J63" s="7">
        <f>IFERROR(VLOOKUP($A63&amp;" "&amp;$C$35,obs_totals[#Data],J$3,FALSE)/(VLOOKUP($A63&amp;" "&amp;$C$2,obs_totals[#Data],J$3,FALSE)+VLOOKUP($A63&amp;" "&amp;$C$35,obs_totals[#Data],J$3,FALSE)),"")</f>
        <v>0.7016062945961612</v>
      </c>
      <c r="K63" s="7">
        <f>IFERROR(VLOOKUP($A63&amp;" "&amp;$C$35,obs_totals[#Data],K$3,FALSE)/(VLOOKUP($A63&amp;" "&amp;$C$2,obs_totals[#Data],K$3,FALSE)+VLOOKUP($A63&amp;" "&amp;$C$35,obs_totals[#Data],K$3,FALSE)),"")</f>
        <v>0.70368374931031119</v>
      </c>
      <c r="L63" s="7">
        <f>IFERROR(VLOOKUP($A63&amp;" "&amp;$C$35,obs_totals[#Data],L$3,FALSE)/(VLOOKUP($A63&amp;" "&amp;$C$2,obs_totals[#Data],L$3,FALSE)+VLOOKUP($A63&amp;" "&amp;$C$35,obs_totals[#Data],L$3,FALSE)),"")</f>
        <v>0.70576477680129446</v>
      </c>
      <c r="M63" s="7">
        <f>IFERROR(VLOOKUP($A63&amp;" "&amp;$C$35,obs_totals[#Data],M$3,FALSE)/(VLOOKUP($A63&amp;" "&amp;$C$2,obs_totals[#Data],M$3,FALSE)+VLOOKUP($A63&amp;" "&amp;$C$35,obs_totals[#Data],M$3,FALSE)),"")</f>
        <v>0.70784203630918963</v>
      </c>
      <c r="N63" s="7" t="str">
        <f>IFERROR(VLOOKUP($A63&amp;" "&amp;$C$35,obs_totals[#Data],N$3,FALSE)/(VLOOKUP($A63&amp;" "&amp;$C$2,obs_totals[#Data],N$3,FALSE)+VLOOKUP($A63&amp;" "&amp;$C$35,obs_totals[#Data],N$3,FALSE)),"")</f>
        <v/>
      </c>
      <c r="O63" s="7" t="str">
        <f>IFERROR(VLOOKUP($A63&amp;" "&amp;$C$35,obs_totals[#Data],O$3,FALSE)/(VLOOKUP($A63&amp;" "&amp;$C$2,obs_totals[#Data],O$3,FALSE)+VLOOKUP($A63&amp;" "&amp;$C$35,obs_totals[#Data],O$3,FALSE)),"")</f>
        <v/>
      </c>
      <c r="P63" s="7" t="str">
        <f>IFERROR(VLOOKUP($A63&amp;" "&amp;$C$35,obs_totals[#Data],P$3,FALSE)/(VLOOKUP($A63&amp;" "&amp;$C$2,obs_totals[#Data],P$3,FALSE)+VLOOKUP($A63&amp;" "&amp;$C$35,obs_totals[#Data],P$3,FALSE)),"")</f>
        <v/>
      </c>
      <c r="Q63" s="7">
        <f>IFERROR(VLOOKUP($A63&amp;" "&amp;$C$35,obs_totals[#Data],Q$3,FALSE)/(VLOOKUP($A63&amp;" "&amp;$C$2,obs_totals[#Data],Q$3,FALSE)+VLOOKUP($A63&amp;" "&amp;$C$35,obs_totals[#Data],Q$3,FALSE)),"")</f>
        <v>0.7078418740849195</v>
      </c>
      <c r="R63" s="7" t="str">
        <f>IFERROR(VLOOKUP($A63&amp;" "&amp;$C$35,obs_totals[#Data],R$3,FALSE)/(VLOOKUP($A63&amp;" "&amp;$C$2,obs_totals[#Data],R$3,FALSE)+VLOOKUP($A63&amp;" "&amp;$C$35,obs_totals[#Data],R$3,FALSE)),"")</f>
        <v/>
      </c>
      <c r="S63" s="7">
        <f>IFERROR((VLOOKUP($A63&amp;$P$2,_alle!$A$4:$T$536,S$3,FALSE)+VLOOKUP($A63&amp;$Q$2,_alle!$A$4:$T$536,S$3,FALSE)+VLOOKUP($A63&amp;$R$2,_alle!$A$4:$T$536,S$3,FALSE)+VLOOKUP($A63&amp;$S$2,_alle!$A$4:$T$536,S$3,FALSE)+VLOOKUP($A63&amp;$T$2,_alle!$A$4:$T$536,S$3,FALSE))/VLOOKUP($A63&amp;$O$2,_alle!$A$4:$T$536,S$3,FALSE),"")</f>
        <v>0</v>
      </c>
      <c r="T63" s="7">
        <f>IFERROR((VLOOKUP($A63&amp;$P$2,_alle!$A$4:$T$536,T$3,FALSE)+VLOOKUP($A63&amp;$Q$2,_alle!$A$4:$T$536,T$3,FALSE)+VLOOKUP($A63&amp;$R$2,_alle!$A$4:$T$536,T$3,FALSE)+VLOOKUP($A63&amp;$S$2,_alle!$A$4:$T$536,T$3,FALSE)+VLOOKUP($A63&amp;$T$2,_alle!$A$4:$T$536,T$3,FALSE))/VLOOKUP($A63&amp;$O$2,_alle!$A$4:$T$536,T$3,FALSE),"")</f>
        <v>0</v>
      </c>
      <c r="U63" s="7">
        <f>IFERROR((VLOOKUP($A63&amp;$P$2,_alle!$A$4:$T$536,U$3,FALSE)+VLOOKUP($A63&amp;$Q$2,_alle!$A$4:$T$536,U$3,FALSE)+VLOOKUP($A63&amp;$R$2,_alle!$A$4:$T$536,U$3,FALSE)+VLOOKUP($A63&amp;$S$2,_alle!$A$4:$T$536,U$3,FALSE)+VLOOKUP($A63&amp;$T$2,_alle!$A$4:$T$536,U$3,FALSE))/VLOOKUP($A63&amp;$O$2,_alle!$A$4:$T$536,U$3,FALSE),"")</f>
        <v>0</v>
      </c>
      <c r="V63" s="7">
        <f>IFERROR((VLOOKUP($A63&amp;$P$2,_alle!$A$4:$T$536,V$3,FALSE)+VLOOKUP($A63&amp;$Q$2,_alle!$A$4:$T$536,V$3,FALSE)+VLOOKUP($A63&amp;$R$2,_alle!$A$4:$T$536,V$3,FALSE)+VLOOKUP($A63&amp;$S$2,_alle!$A$4:$T$536,V$3,FALSE)+VLOOKUP($A63&amp;$T$2,_alle!$A$4:$T$536,V$3,FALSE))/VLOOKUP($A63&amp;$O$2,_alle!$A$4:$T$536,V$3,FALSE),"")</f>
        <v>0</v>
      </c>
      <c r="W63" s="7">
        <f>IFERROR((VLOOKUP($A63&amp;$P$2,_alle!$A$4:$T$536,W$3,FALSE)+VLOOKUP($A63&amp;$Q$2,_alle!$A$4:$T$536,W$3,FALSE)+VLOOKUP($A63&amp;$R$2,_alle!$A$4:$T$536,W$3,FALSE)+VLOOKUP($A63&amp;$S$2,_alle!$A$4:$T$536,W$3,FALSE)+VLOOKUP($A63&amp;$T$2,_alle!$A$4:$T$536,W$3,FALSE))/VLOOKUP($A63&amp;$O$2,_alle!$A$4:$T$536,W$3,FALSE),"")</f>
        <v>0</v>
      </c>
      <c r="X63" s="7">
        <f>IFERROR((VLOOKUP($A63&amp;$P$2,_alle!$A$4:$T$536,X$3,FALSE)+VLOOKUP($A63&amp;$Q$2,_alle!$A$4:$T$536,X$3,FALSE)+VLOOKUP($A63&amp;$R$2,_alle!$A$4:$T$536,X$3,FALSE)+VLOOKUP($A63&amp;$S$2,_alle!$A$4:$T$536,X$3,FALSE)+VLOOKUP($A63&amp;$T$2,_alle!$A$4:$T$536,X$3,FALSE))/VLOOKUP($A63&amp;$O$2,_alle!$A$4:$T$536,X$3,FALSE),"")</f>
        <v>0</v>
      </c>
      <c r="Y63" s="7">
        <f>IFERROR((VLOOKUP($A63&amp;$P$2,_alle!$A$4:$T$536,Y$3,FALSE)+VLOOKUP($A63&amp;$Q$2,_alle!$A$4:$T$536,Y$3,FALSE)+VLOOKUP($A63&amp;$R$2,_alle!$A$4:$T$536,Y$3,FALSE)+VLOOKUP($A63&amp;$S$2,_alle!$A$4:$T$536,Y$3,FALSE)+VLOOKUP($A63&amp;$T$2,_alle!$A$4:$T$536,Y$3,FALSE))/VLOOKUP($A63&amp;$O$2,_alle!$A$4:$T$536,Y$3,FALSE),"")</f>
        <v>0</v>
      </c>
      <c r="Z63" s="7">
        <f>IFERROR((VLOOKUP($A63&amp;$P$2,_alle!$A$4:$T$536,Z$3,FALSE)+VLOOKUP($A63&amp;$Q$2,_alle!$A$4:$T$536,Z$3,FALSE)+VLOOKUP($A63&amp;$R$2,_alle!$A$4:$T$536,Z$3,FALSE)+VLOOKUP($A63&amp;$S$2,_alle!$A$4:$T$536,Z$3,FALSE)+VLOOKUP($A63&amp;$T$2,_alle!$A$4:$T$536,Z$3,FALSE))/VLOOKUP($A63&amp;$O$2,_alle!$A$4:$T$536,Z$3,FALSE),"")</f>
        <v>0</v>
      </c>
      <c r="AA63" s="7">
        <f>IFERROR((VLOOKUP($A63&amp;$P$2,_alle!$A$4:$T$536,AA$3,FALSE)+VLOOKUP($A63&amp;$Q$2,_alle!$A$4:$T$536,AA$3,FALSE)+VLOOKUP($A63&amp;$R$2,_alle!$A$4:$T$536,AA$3,FALSE)+VLOOKUP($A63&amp;$S$2,_alle!$A$4:$T$536,AA$3,FALSE)+VLOOKUP($A63&amp;$T$2,_alle!$A$4:$T$536,AA$3,FALSE))/VLOOKUP($A63&amp;$O$2,_alle!$A$4:$T$536,AA$3,FALSE),"")</f>
        <v>0.54881980659841567</v>
      </c>
      <c r="AB63" s="7" t="str">
        <f>IFERROR((VLOOKUP($A63&amp;$P$2,_alle!$A$4:$T$536,AB$3,FALSE)+VLOOKUP($A63&amp;$Q$2,_alle!$A$4:$T$536,AB$3,FALSE)+VLOOKUP($A63&amp;$R$2,_alle!$A$4:$T$536,AB$3,FALSE)+VLOOKUP($A63&amp;$S$2,_alle!$A$4:$T$536,AB$3,FALSE)+VLOOKUP($A63&amp;$T$2,_alle!$A$4:$T$536,AB$3,FALSE))/VLOOKUP($A63&amp;$O$2,_alle!$A$4:$T$536,AB$3,FALSE),"")</f>
        <v/>
      </c>
      <c r="AC63" s="7" t="str">
        <f>IFERROR((VLOOKUP($A63&amp;$P$2,_alle!$A$4:$T$536,AC$3,FALSE)+VLOOKUP($A63&amp;$Q$2,_alle!$A$4:$T$536,AC$3,FALSE)+VLOOKUP($A63&amp;$R$2,_alle!$A$4:$T$536,AC$3,FALSE)+VLOOKUP($A63&amp;$S$2,_alle!$A$4:$T$536,AC$3,FALSE)+VLOOKUP($A63&amp;$T$2,_alle!$A$4:$T$536,AC$3,FALSE))/VLOOKUP($A63&amp;$O$2,_alle!$A$4:$T$536,AC$3,FALSE),"")</f>
        <v/>
      </c>
    </row>
    <row r="64" spans="1:29" x14ac:dyDescent="0.25">
      <c r="A64" t="s">
        <v>66</v>
      </c>
      <c r="B64" t="str">
        <f>VLOOKUP(A64,'_ctry-key'!$B$3:$E$33,3,FALSE)</f>
        <v>Sweden</v>
      </c>
      <c r="C64" s="7">
        <f>IFERROR(VLOOKUP($A64&amp;" "&amp;$C$35,obs_totals[#Data],C$3,FALSE)/(VLOOKUP($A64&amp;" "&amp;$C$2,obs_totals[#Data],C$3,FALSE)+VLOOKUP($A64&amp;" "&amp;$C$35,obs_totals[#Data],C$3,FALSE)),"")</f>
        <v>0.47604304879846676</v>
      </c>
      <c r="D64" s="7">
        <f>IFERROR(VLOOKUP($A64&amp;" "&amp;$C$35,obs_totals[#Data],D$3,FALSE)/(VLOOKUP($A64&amp;" "&amp;$C$2,obs_totals[#Data],D$3,FALSE)+VLOOKUP($A64&amp;" "&amp;$C$35,obs_totals[#Data],D$3,FALSE)),"")</f>
        <v>0.46187568101766213</v>
      </c>
      <c r="E64" s="7">
        <f>IFERROR(VLOOKUP($A64&amp;" "&amp;$C$35,obs_totals[#Data],E$3,FALSE)/(VLOOKUP($A64&amp;" "&amp;$C$2,obs_totals[#Data],E$3,FALSE)+VLOOKUP($A64&amp;" "&amp;$C$35,obs_totals[#Data],E$3,FALSE)),"")</f>
        <v>0.46140565966922714</v>
      </c>
      <c r="F64" s="7">
        <f>IFERROR(VLOOKUP($A64&amp;" "&amp;$C$35,obs_totals[#Data],F$3,FALSE)/(VLOOKUP($A64&amp;" "&amp;$C$2,obs_totals[#Data],F$3,FALSE)+VLOOKUP($A64&amp;" "&amp;$C$35,obs_totals[#Data],F$3,FALSE)),"")</f>
        <v>0.45309094511591047</v>
      </c>
      <c r="G64" s="7">
        <f>IFERROR(VLOOKUP($A64&amp;" "&amp;$C$35,obs_totals[#Data],G$3,FALSE)/(VLOOKUP($A64&amp;" "&amp;$C$2,obs_totals[#Data],G$3,FALSE)+VLOOKUP($A64&amp;" "&amp;$C$35,obs_totals[#Data],G$3,FALSE)),"")</f>
        <v>0.43406964656964658</v>
      </c>
      <c r="H64" s="7">
        <f>IFERROR(VLOOKUP($A64&amp;" "&amp;$C$35,obs_totals[#Data],H$3,FALSE)/(VLOOKUP($A64&amp;" "&amp;$C$2,obs_totals[#Data],H$3,FALSE)+VLOOKUP($A64&amp;" "&amp;$C$35,obs_totals[#Data],H$3,FALSE)),"")</f>
        <v>0.4258684134979252</v>
      </c>
      <c r="I64" s="7">
        <f>IFERROR(VLOOKUP($A64&amp;" "&amp;$C$35,obs_totals[#Data],I$3,FALSE)/(VLOOKUP($A64&amp;" "&amp;$C$2,obs_totals[#Data],I$3,FALSE)+VLOOKUP($A64&amp;" "&amp;$C$35,obs_totals[#Data],I$3,FALSE)),"")</f>
        <v>0.42006718575037111</v>
      </c>
      <c r="J64" s="7">
        <f>IFERROR(VLOOKUP($A64&amp;" "&amp;$C$35,obs_totals[#Data],J$3,FALSE)/(VLOOKUP($A64&amp;" "&amp;$C$2,obs_totals[#Data],J$3,FALSE)+VLOOKUP($A64&amp;" "&amp;$C$35,obs_totals[#Data],J$3,FALSE)),"")</f>
        <v>0.42494075983647112</v>
      </c>
      <c r="K64" s="7">
        <f>IFERROR(VLOOKUP($A64&amp;" "&amp;$C$35,obs_totals[#Data],K$3,FALSE)/(VLOOKUP($A64&amp;" "&amp;$C$2,obs_totals[#Data],K$3,FALSE)+VLOOKUP($A64&amp;" "&amp;$C$35,obs_totals[#Data],K$3,FALSE)),"")</f>
        <v>0.42718547072672242</v>
      </c>
      <c r="L64" s="7">
        <f>IFERROR(VLOOKUP($A64&amp;" "&amp;$C$35,obs_totals[#Data],L$3,FALSE)/(VLOOKUP($A64&amp;" "&amp;$C$2,obs_totals[#Data],L$3,FALSE)+VLOOKUP($A64&amp;" "&amp;$C$35,obs_totals[#Data],L$3,FALSE)),"")</f>
        <v>0.41078233293266159</v>
      </c>
      <c r="M64" s="7">
        <f>IFERROR(VLOOKUP($A64&amp;" "&amp;$C$35,obs_totals[#Data],M$3,FALSE)/(VLOOKUP($A64&amp;" "&amp;$C$2,obs_totals[#Data],M$3,FALSE)+VLOOKUP($A64&amp;" "&amp;$C$35,obs_totals[#Data],M$3,FALSE)),"")</f>
        <v>0.40719034720512193</v>
      </c>
      <c r="N64" s="7">
        <f>IFERROR(VLOOKUP($A64&amp;" "&amp;$C$35,obs_totals[#Data],N$3,FALSE)/(VLOOKUP($A64&amp;" "&amp;$C$2,obs_totals[#Data],N$3,FALSE)+VLOOKUP($A64&amp;" "&amp;$C$35,obs_totals[#Data],N$3,FALSE)),"")</f>
        <v>0.41587023661875927</v>
      </c>
      <c r="O64" s="7">
        <f>IFERROR(VLOOKUP($A64&amp;" "&amp;$C$35,obs_totals[#Data],O$3,FALSE)/(VLOOKUP($A64&amp;" "&amp;$C$2,obs_totals[#Data],O$3,FALSE)+VLOOKUP($A64&amp;" "&amp;$C$35,obs_totals[#Data],O$3,FALSE)),"")</f>
        <v>0.41153612629022462</v>
      </c>
      <c r="P64" s="7">
        <f>IFERROR(VLOOKUP($A64&amp;" "&amp;$C$35,obs_totals[#Data],P$3,FALSE)/(VLOOKUP($A64&amp;" "&amp;$C$2,obs_totals[#Data],P$3,FALSE)+VLOOKUP($A64&amp;" "&amp;$C$35,obs_totals[#Data],P$3,FALSE)),"")</f>
        <v>0.41668469247963086</v>
      </c>
      <c r="Q64" s="7">
        <f>IFERROR(VLOOKUP($A64&amp;" "&amp;$C$35,obs_totals[#Data],Q$3,FALSE)/(VLOOKUP($A64&amp;" "&amp;$C$2,obs_totals[#Data],Q$3,FALSE)+VLOOKUP($A64&amp;" "&amp;$C$35,obs_totals[#Data],Q$3,FALSE)),"")</f>
        <v>0.41308930624760443</v>
      </c>
      <c r="R64" s="7" t="str">
        <f>IFERROR(VLOOKUP($A64&amp;" "&amp;$C$35,obs_totals[#Data],R$3,FALSE)/(VLOOKUP($A64&amp;" "&amp;$C$2,obs_totals[#Data],R$3,FALSE)+VLOOKUP($A64&amp;" "&amp;$C$35,obs_totals[#Data],R$3,FALSE)),"")</f>
        <v/>
      </c>
      <c r="S64" s="7">
        <f>IFERROR((VLOOKUP($A64&amp;$P$2,_alle!$A$4:$T$536,S$3,FALSE)+VLOOKUP($A64&amp;$Q$2,_alle!$A$4:$T$536,S$3,FALSE)+VLOOKUP($A64&amp;$R$2,_alle!$A$4:$T$536,S$3,FALSE)+VLOOKUP($A64&amp;$S$2,_alle!$A$4:$T$536,S$3,FALSE)+VLOOKUP($A64&amp;$T$2,_alle!$A$4:$T$536,S$3,FALSE))/VLOOKUP($A64&amp;$O$2,_alle!$A$4:$T$536,S$3,FALSE),"")</f>
        <v>0</v>
      </c>
      <c r="T64" s="7">
        <f>IFERROR((VLOOKUP($A64&amp;$P$2,_alle!$A$4:$T$536,T$3,FALSE)+VLOOKUP($A64&amp;$Q$2,_alle!$A$4:$T$536,T$3,FALSE)+VLOOKUP($A64&amp;$R$2,_alle!$A$4:$T$536,T$3,FALSE)+VLOOKUP($A64&amp;$S$2,_alle!$A$4:$T$536,T$3,FALSE)+VLOOKUP($A64&amp;$T$2,_alle!$A$4:$T$536,T$3,FALSE))/VLOOKUP($A64&amp;$O$2,_alle!$A$4:$T$536,T$3,FALSE),"")</f>
        <v>0</v>
      </c>
      <c r="U64" s="7">
        <f>IFERROR((VLOOKUP($A64&amp;$P$2,_alle!$A$4:$T$536,U$3,FALSE)+VLOOKUP($A64&amp;$Q$2,_alle!$A$4:$T$536,U$3,FALSE)+VLOOKUP($A64&amp;$R$2,_alle!$A$4:$T$536,U$3,FALSE)+VLOOKUP($A64&amp;$S$2,_alle!$A$4:$T$536,U$3,FALSE)+VLOOKUP($A64&amp;$T$2,_alle!$A$4:$T$536,U$3,FALSE))/VLOOKUP($A64&amp;$O$2,_alle!$A$4:$T$536,U$3,FALSE),"")</f>
        <v>0</v>
      </c>
      <c r="V64" s="7">
        <f>IFERROR((VLOOKUP($A64&amp;$P$2,_alle!$A$4:$T$536,V$3,FALSE)+VLOOKUP($A64&amp;$Q$2,_alle!$A$4:$T$536,V$3,FALSE)+VLOOKUP($A64&amp;$R$2,_alle!$A$4:$T$536,V$3,FALSE)+VLOOKUP($A64&amp;$S$2,_alle!$A$4:$T$536,V$3,FALSE)+VLOOKUP($A64&amp;$T$2,_alle!$A$4:$T$536,V$3,FALSE))/VLOOKUP($A64&amp;$O$2,_alle!$A$4:$T$536,V$3,FALSE),"")</f>
        <v>0</v>
      </c>
      <c r="W64" s="7">
        <f>IFERROR((VLOOKUP($A64&amp;$P$2,_alle!$A$4:$T$536,W$3,FALSE)+VLOOKUP($A64&amp;$Q$2,_alle!$A$4:$T$536,W$3,FALSE)+VLOOKUP($A64&amp;$R$2,_alle!$A$4:$T$536,W$3,FALSE)+VLOOKUP($A64&amp;$S$2,_alle!$A$4:$T$536,W$3,FALSE)+VLOOKUP($A64&amp;$T$2,_alle!$A$4:$T$536,W$3,FALSE))/VLOOKUP($A64&amp;$O$2,_alle!$A$4:$T$536,W$3,FALSE),"")</f>
        <v>0</v>
      </c>
      <c r="X64" s="7">
        <f>IFERROR((VLOOKUP($A64&amp;$P$2,_alle!$A$4:$T$536,X$3,FALSE)+VLOOKUP($A64&amp;$Q$2,_alle!$A$4:$T$536,X$3,FALSE)+VLOOKUP($A64&amp;$R$2,_alle!$A$4:$T$536,X$3,FALSE)+VLOOKUP($A64&amp;$S$2,_alle!$A$4:$T$536,X$3,FALSE)+VLOOKUP($A64&amp;$T$2,_alle!$A$4:$T$536,X$3,FALSE))/VLOOKUP($A64&amp;$O$2,_alle!$A$4:$T$536,X$3,FALSE),"")</f>
        <v>0.38093683692718472</v>
      </c>
      <c r="Y64" s="7">
        <f>IFERROR((VLOOKUP($A64&amp;$P$2,_alle!$A$4:$T$536,Y$3,FALSE)+VLOOKUP($A64&amp;$Q$2,_alle!$A$4:$T$536,Y$3,FALSE)+VLOOKUP($A64&amp;$R$2,_alle!$A$4:$T$536,Y$3,FALSE)+VLOOKUP($A64&amp;$S$2,_alle!$A$4:$T$536,Y$3,FALSE)+VLOOKUP($A64&amp;$T$2,_alle!$A$4:$T$536,Y$3,FALSE))/VLOOKUP($A64&amp;$O$2,_alle!$A$4:$T$536,Y$3,FALSE),"")</f>
        <v>0.38393215161925304</v>
      </c>
      <c r="Z64" s="7">
        <f>IFERROR((VLOOKUP($A64&amp;$P$2,_alle!$A$4:$T$536,Z$3,FALSE)+VLOOKUP($A64&amp;$Q$2,_alle!$A$4:$T$536,Z$3,FALSE)+VLOOKUP($A64&amp;$R$2,_alle!$A$4:$T$536,Z$3,FALSE)+VLOOKUP($A64&amp;$S$2,_alle!$A$4:$T$536,Z$3,FALSE)+VLOOKUP($A64&amp;$T$2,_alle!$A$4:$T$536,Z$3,FALSE))/VLOOKUP($A64&amp;$O$2,_alle!$A$4:$T$536,Z$3,FALSE),"")</f>
        <v>0.37988634412874739</v>
      </c>
      <c r="AA64" s="7">
        <f>IFERROR((VLOOKUP($A64&amp;$P$2,_alle!$A$4:$T$536,AA$3,FALSE)+VLOOKUP($A64&amp;$Q$2,_alle!$A$4:$T$536,AA$3,FALSE)+VLOOKUP($A64&amp;$R$2,_alle!$A$4:$T$536,AA$3,FALSE)+VLOOKUP($A64&amp;$S$2,_alle!$A$4:$T$536,AA$3,FALSE)+VLOOKUP($A64&amp;$T$2,_alle!$A$4:$T$536,AA$3,FALSE))/VLOOKUP($A64&amp;$O$2,_alle!$A$4:$T$536,AA$3,FALSE),"")</f>
        <v>0.38616754125736052</v>
      </c>
      <c r="AB64" s="7" t="str">
        <f>IFERROR((VLOOKUP($A64&amp;$P$2,_alle!$A$4:$T$536,AB$3,FALSE)+VLOOKUP($A64&amp;$Q$2,_alle!$A$4:$T$536,AB$3,FALSE)+VLOOKUP($A64&amp;$R$2,_alle!$A$4:$T$536,AB$3,FALSE)+VLOOKUP($A64&amp;$S$2,_alle!$A$4:$T$536,AB$3,FALSE)+VLOOKUP($A64&amp;$T$2,_alle!$A$4:$T$536,AB$3,FALSE))/VLOOKUP($A64&amp;$O$2,_alle!$A$4:$T$536,AB$3,FALSE),"")</f>
        <v/>
      </c>
      <c r="AC64" s="7" t="str">
        <f>IFERROR((VLOOKUP($A64&amp;$P$2,_alle!$A$4:$T$536,AC$3,FALSE)+VLOOKUP($A64&amp;$Q$2,_alle!$A$4:$T$536,AC$3,FALSE)+VLOOKUP($A64&amp;$R$2,_alle!$A$4:$T$536,AC$3,FALSE)+VLOOKUP($A64&amp;$S$2,_alle!$A$4:$T$536,AC$3,FALSE)+VLOOKUP($A64&amp;$T$2,_alle!$A$4:$T$536,AC$3,FALSE))/VLOOKUP($A64&amp;$O$2,_alle!$A$4:$T$536,AC$3,FALSE),"")</f>
        <v/>
      </c>
    </row>
    <row r="65" spans="1:35" x14ac:dyDescent="0.25">
      <c r="A65" t="s">
        <v>67</v>
      </c>
      <c r="B65" t="str">
        <f>VLOOKUP(A65,'_ctry-key'!$B$3:$E$33,3,FALSE)</f>
        <v>United Kingdom</v>
      </c>
      <c r="C65" s="7" t="str">
        <f>IFERROR(VLOOKUP($A65&amp;" "&amp;$C$35,obs_totals[#Data],C$3,FALSE)/(VLOOKUP($A65&amp;" "&amp;$C$2,obs_totals[#Data],C$3,FALSE)+VLOOKUP($A65&amp;" "&amp;$C$35,obs_totals[#Data],C$3,FALSE)),"")</f>
        <v/>
      </c>
      <c r="D65" s="7">
        <f>IFERROR(VLOOKUP($A65&amp;" "&amp;$C$35,obs_totals[#Data],D$3,FALSE)/(VLOOKUP($A65&amp;" "&amp;$C$2,obs_totals[#Data],D$3,FALSE)+VLOOKUP($A65&amp;" "&amp;$C$35,obs_totals[#Data],D$3,FALSE)),"")</f>
        <v>0.12749127902803631</v>
      </c>
      <c r="E65" s="7">
        <f>IFERROR(VLOOKUP($A65&amp;" "&amp;$C$35,obs_totals[#Data],E$3,FALSE)/(VLOOKUP($A65&amp;" "&amp;$C$2,obs_totals[#Data],E$3,FALSE)+VLOOKUP($A65&amp;" "&amp;$C$35,obs_totals[#Data],E$3,FALSE)),"")</f>
        <v>0.12749339327195269</v>
      </c>
      <c r="F65" s="7">
        <f>IFERROR(VLOOKUP($A65&amp;" "&amp;$C$35,obs_totals[#Data],F$3,FALSE)/(VLOOKUP($A65&amp;" "&amp;$C$2,obs_totals[#Data],F$3,FALSE)+VLOOKUP($A65&amp;" "&amp;$C$35,obs_totals[#Data],F$3,FALSE)),"")</f>
        <v>0.12749151553594498</v>
      </c>
      <c r="G65" s="7">
        <f>IFERROR(VLOOKUP($A65&amp;" "&amp;$C$35,obs_totals[#Data],G$3,FALSE)/(VLOOKUP($A65&amp;" "&amp;$C$2,obs_totals[#Data],G$3,FALSE)+VLOOKUP($A65&amp;" "&amp;$C$35,obs_totals[#Data],G$3,FALSE)),"")</f>
        <v>0.12749431191007185</v>
      </c>
      <c r="H65" s="7">
        <f>IFERROR(VLOOKUP($A65&amp;" "&amp;$C$35,obs_totals[#Data],H$3,FALSE)/(VLOOKUP($A65&amp;" "&amp;$C$2,obs_totals[#Data],H$3,FALSE)+VLOOKUP($A65&amp;" "&amp;$C$35,obs_totals[#Data],H$3,FALSE)),"")</f>
        <v>0.12749182915712476</v>
      </c>
      <c r="I65" s="7">
        <f>IFERROR(VLOOKUP($A65&amp;" "&amp;$C$35,obs_totals[#Data],I$3,FALSE)/(VLOOKUP($A65&amp;" "&amp;$C$2,obs_totals[#Data],I$3,FALSE)+VLOOKUP($A65&amp;" "&amp;$C$35,obs_totals[#Data],I$3,FALSE)),"")</f>
        <v>0.12749269956671175</v>
      </c>
      <c r="J65" s="7">
        <f>IFERROR(VLOOKUP($A65&amp;" "&amp;$C$35,obs_totals[#Data],J$3,FALSE)/(VLOOKUP($A65&amp;" "&amp;$C$2,obs_totals[#Data],J$3,FALSE)+VLOOKUP($A65&amp;" "&amp;$C$35,obs_totals[#Data],J$3,FALSE)),"")</f>
        <v>0.12749148520260523</v>
      </c>
      <c r="K65" s="7">
        <f>IFERROR(VLOOKUP($A65&amp;" "&amp;$C$35,obs_totals[#Data],K$3,FALSE)/(VLOOKUP($A65&amp;" "&amp;$C$2,obs_totals[#Data],K$3,FALSE)+VLOOKUP($A65&amp;" "&amp;$C$35,obs_totals[#Data],K$3,FALSE)),"")</f>
        <v>0.1274930838045582</v>
      </c>
      <c r="L65" s="7">
        <f>IFERROR(VLOOKUP($A65&amp;" "&amp;$C$35,obs_totals[#Data],L$3,FALSE)/(VLOOKUP($A65&amp;" "&amp;$C$2,obs_totals[#Data],L$3,FALSE)+VLOOKUP($A65&amp;" "&amp;$C$35,obs_totals[#Data],L$3,FALSE)),"")</f>
        <v>0.12749356029976908</v>
      </c>
      <c r="M65" s="7">
        <f>IFERROR(VLOOKUP($A65&amp;" "&amp;$C$35,obs_totals[#Data],M$3,FALSE)/(VLOOKUP($A65&amp;" "&amp;$C$2,obs_totals[#Data],M$3,FALSE)+VLOOKUP($A65&amp;" "&amp;$C$35,obs_totals[#Data],M$3,FALSE)),"")</f>
        <v>0.12749202019496605</v>
      </c>
      <c r="N65" s="7">
        <f>IFERROR(VLOOKUP($A65&amp;" "&amp;$C$35,obs_totals[#Data],N$3,FALSE)/(VLOOKUP($A65&amp;" "&amp;$C$2,obs_totals[#Data],N$3,FALSE)+VLOOKUP($A65&amp;" "&amp;$C$35,obs_totals[#Data],N$3,FALSE)),"")</f>
        <v>0.12749433408605629</v>
      </c>
      <c r="O65" s="7">
        <f>IFERROR(VLOOKUP($A65&amp;" "&amp;$C$35,obs_totals[#Data],O$3,FALSE)/(VLOOKUP($A65&amp;" "&amp;$C$2,obs_totals[#Data],O$3,FALSE)+VLOOKUP($A65&amp;" "&amp;$C$35,obs_totals[#Data],O$3,FALSE)),"")</f>
        <v>0.12749374300866725</v>
      </c>
      <c r="P65" s="7">
        <f>IFERROR(VLOOKUP($A65&amp;" "&amp;$C$35,obs_totals[#Data],P$3,FALSE)/(VLOOKUP($A65&amp;" "&amp;$C$2,obs_totals[#Data],P$3,FALSE)+VLOOKUP($A65&amp;" "&amp;$C$35,obs_totals[#Data],P$3,FALSE)),"")</f>
        <v>0.12749164138144289</v>
      </c>
      <c r="Q65" s="7">
        <f>IFERROR(VLOOKUP($A65&amp;" "&amp;$C$35,obs_totals[#Data],Q$3,FALSE)/(VLOOKUP($A65&amp;" "&amp;$C$2,obs_totals[#Data],Q$3,FALSE)+VLOOKUP($A65&amp;" "&amp;$C$35,obs_totals[#Data],Q$3,FALSE)),"")</f>
        <v>0.12749214206538412</v>
      </c>
      <c r="R65" s="7" t="str">
        <f>IFERROR(VLOOKUP($A65&amp;" "&amp;$C$35,obs_totals[#Data],R$3,FALSE)/(VLOOKUP($A65&amp;" "&amp;$C$2,obs_totals[#Data],R$3,FALSE)+VLOOKUP($A65&amp;" "&amp;$C$35,obs_totals[#Data],R$3,FALSE)),"")</f>
        <v/>
      </c>
      <c r="S65" s="7">
        <f>IFERROR((VLOOKUP($A65&amp;$P$2,_alle!$A$4:$T$536,S$3,FALSE)+VLOOKUP($A65&amp;$Q$2,_alle!$A$4:$T$536,S$3,FALSE)+VLOOKUP($A65&amp;$R$2,_alle!$A$4:$T$536,S$3,FALSE)+VLOOKUP($A65&amp;$S$2,_alle!$A$4:$T$536,S$3,FALSE)+VLOOKUP($A65&amp;$T$2,_alle!$A$4:$T$536,S$3,FALSE))/VLOOKUP($A65&amp;$O$2,_alle!$A$4:$T$536,S$3,FALSE),"")</f>
        <v>0</v>
      </c>
      <c r="T65" s="7">
        <f>IFERROR((VLOOKUP($A65&amp;$P$2,_alle!$A$4:$T$536,T$3,FALSE)+VLOOKUP($A65&amp;$Q$2,_alle!$A$4:$T$536,T$3,FALSE)+VLOOKUP($A65&amp;$R$2,_alle!$A$4:$T$536,T$3,FALSE)+VLOOKUP($A65&amp;$S$2,_alle!$A$4:$T$536,T$3,FALSE)+VLOOKUP($A65&amp;$T$2,_alle!$A$4:$T$536,T$3,FALSE))/VLOOKUP($A65&amp;$O$2,_alle!$A$4:$T$536,T$3,FALSE),"")</f>
        <v>0</v>
      </c>
      <c r="U65" s="7">
        <f>IFERROR((VLOOKUP($A65&amp;$P$2,_alle!$A$4:$T$536,U$3,FALSE)+VLOOKUP($A65&amp;$Q$2,_alle!$A$4:$T$536,U$3,FALSE)+VLOOKUP($A65&amp;$R$2,_alle!$A$4:$T$536,U$3,FALSE)+VLOOKUP($A65&amp;$S$2,_alle!$A$4:$T$536,U$3,FALSE)+VLOOKUP($A65&amp;$T$2,_alle!$A$4:$T$536,U$3,FALSE))/VLOOKUP($A65&amp;$O$2,_alle!$A$4:$T$536,U$3,FALSE),"")</f>
        <v>0</v>
      </c>
      <c r="V65" s="7">
        <f>IFERROR((VLOOKUP($A65&amp;$P$2,_alle!$A$4:$T$536,V$3,FALSE)+VLOOKUP($A65&amp;$Q$2,_alle!$A$4:$T$536,V$3,FALSE)+VLOOKUP($A65&amp;$R$2,_alle!$A$4:$T$536,V$3,FALSE)+VLOOKUP($A65&amp;$S$2,_alle!$A$4:$T$536,V$3,FALSE)+VLOOKUP($A65&amp;$T$2,_alle!$A$4:$T$536,V$3,FALSE))/VLOOKUP($A65&amp;$O$2,_alle!$A$4:$T$536,V$3,FALSE),"")</f>
        <v>0</v>
      </c>
      <c r="W65" s="7">
        <f>IFERROR((VLOOKUP($A65&amp;$P$2,_alle!$A$4:$T$536,W$3,FALSE)+VLOOKUP($A65&amp;$Q$2,_alle!$A$4:$T$536,W$3,FALSE)+VLOOKUP($A65&amp;$R$2,_alle!$A$4:$T$536,W$3,FALSE)+VLOOKUP($A65&amp;$S$2,_alle!$A$4:$T$536,W$3,FALSE)+VLOOKUP($A65&amp;$T$2,_alle!$A$4:$T$536,W$3,FALSE))/VLOOKUP($A65&amp;$O$2,_alle!$A$4:$T$536,W$3,FALSE),"")</f>
        <v>0</v>
      </c>
      <c r="X65" s="7">
        <f>IFERROR((VLOOKUP($A65&amp;$P$2,_alle!$A$4:$T$536,X$3,FALSE)+VLOOKUP($A65&amp;$Q$2,_alle!$A$4:$T$536,X$3,FALSE)+VLOOKUP($A65&amp;$R$2,_alle!$A$4:$T$536,X$3,FALSE)+VLOOKUP($A65&amp;$S$2,_alle!$A$4:$T$536,X$3,FALSE)+VLOOKUP($A65&amp;$T$2,_alle!$A$4:$T$536,X$3,FALSE))/VLOOKUP($A65&amp;$O$2,_alle!$A$4:$T$536,X$3,FALSE),"")</f>
        <v>0</v>
      </c>
      <c r="Y65" s="7">
        <f>IFERROR((VLOOKUP($A65&amp;$P$2,_alle!$A$4:$T$536,Y$3,FALSE)+VLOOKUP($A65&amp;$Q$2,_alle!$A$4:$T$536,Y$3,FALSE)+VLOOKUP($A65&amp;$R$2,_alle!$A$4:$T$536,Y$3,FALSE)+VLOOKUP($A65&amp;$S$2,_alle!$A$4:$T$536,Y$3,FALSE)+VLOOKUP($A65&amp;$T$2,_alle!$A$4:$T$536,Y$3,FALSE))/VLOOKUP($A65&amp;$O$2,_alle!$A$4:$T$536,Y$3,FALSE),"")</f>
        <v>0</v>
      </c>
      <c r="Z65" s="7">
        <f>IFERROR((VLOOKUP($A65&amp;$P$2,_alle!$A$4:$T$536,Z$3,FALSE)+VLOOKUP($A65&amp;$Q$2,_alle!$A$4:$T$536,Z$3,FALSE)+VLOOKUP($A65&amp;$R$2,_alle!$A$4:$T$536,Z$3,FALSE)+VLOOKUP($A65&amp;$S$2,_alle!$A$4:$T$536,Z$3,FALSE)+VLOOKUP($A65&amp;$T$2,_alle!$A$4:$T$536,Z$3,FALSE))/VLOOKUP($A65&amp;$O$2,_alle!$A$4:$T$536,Z$3,FALSE),"")</f>
        <v>0.10880032696229083</v>
      </c>
      <c r="AA65" s="7">
        <f>IFERROR((VLOOKUP($A65&amp;$P$2,_alle!$A$4:$T$536,AA$3,FALSE)+VLOOKUP($A65&amp;$Q$2,_alle!$A$4:$T$536,AA$3,FALSE)+VLOOKUP($A65&amp;$R$2,_alle!$A$4:$T$536,AA$3,FALSE)+VLOOKUP($A65&amp;$S$2,_alle!$A$4:$T$536,AA$3,FALSE)+VLOOKUP($A65&amp;$T$2,_alle!$A$4:$T$536,AA$3,FALSE))/VLOOKUP($A65&amp;$O$2,_alle!$A$4:$T$536,AA$3,FALSE),"")</f>
        <v>0</v>
      </c>
      <c r="AB65" s="7" t="str">
        <f>IFERROR((VLOOKUP($A65&amp;$P$2,_alle!$A$4:$T$536,AB$3,FALSE)+VLOOKUP($A65&amp;$Q$2,_alle!$A$4:$T$536,AB$3,FALSE)+VLOOKUP($A65&amp;$R$2,_alle!$A$4:$T$536,AB$3,FALSE)+VLOOKUP($A65&amp;$S$2,_alle!$A$4:$T$536,AB$3,FALSE)+VLOOKUP($A65&amp;$T$2,_alle!$A$4:$T$536,AB$3,FALSE))/VLOOKUP($A65&amp;$O$2,_alle!$A$4:$T$536,AB$3,FALSE),"")</f>
        <v/>
      </c>
      <c r="AC65" s="7" t="str">
        <f>IFERROR((VLOOKUP($A65&amp;$P$2,_alle!$A$4:$T$536,AC$3,FALSE)+VLOOKUP($A65&amp;$Q$2,_alle!$A$4:$T$536,AC$3,FALSE)+VLOOKUP($A65&amp;$R$2,_alle!$A$4:$T$536,AC$3,FALSE)+VLOOKUP($A65&amp;$S$2,_alle!$A$4:$T$536,AC$3,FALSE)+VLOOKUP($A65&amp;$T$2,_alle!$A$4:$T$536,AC$3,FALSE))/VLOOKUP($A65&amp;$O$2,_alle!$A$4:$T$536,AC$3,FALSE),"")</f>
        <v/>
      </c>
    </row>
    <row r="66" spans="1:35" ht="15.75" thickBot="1" x14ac:dyDescent="0.3">
      <c r="A66" t="s">
        <v>91</v>
      </c>
      <c r="B66" s="41" t="s">
        <v>31</v>
      </c>
      <c r="C66" s="7" t="str">
        <f>IFERROR(VLOOKUP($A66&amp;" "&amp;$C$35,obs_totals[#Data],C$3,FALSE)/(VLOOKUP($A66&amp;" "&amp;$C$2,obs_totals[#Data],C$3,FALSE)+VLOOKUP($A66&amp;" "&amp;$C$35,obs_totals[#Data],C$3,FALSE)),"")</f>
        <v/>
      </c>
      <c r="D66" s="7" t="str">
        <f>IFERROR(VLOOKUP($A66&amp;" "&amp;$C$35,obs_totals[#Data],D$3,FALSE)/(VLOOKUP($A66&amp;" "&amp;$C$2,obs_totals[#Data],D$3,FALSE)+VLOOKUP($A66&amp;" "&amp;$C$35,obs_totals[#Data],D$3,FALSE)),"")</f>
        <v/>
      </c>
      <c r="E66" s="7" t="str">
        <f>IFERROR(VLOOKUP($A66&amp;" "&amp;$C$35,obs_totals[#Data],E$3,FALSE)/(VLOOKUP($A66&amp;" "&amp;$C$2,obs_totals[#Data],E$3,FALSE)+VLOOKUP($A66&amp;" "&amp;$C$35,obs_totals[#Data],E$3,FALSE)),"")</f>
        <v/>
      </c>
      <c r="F66" s="7" t="str">
        <f>IFERROR(VLOOKUP($A66&amp;" "&amp;$C$35,obs_totals[#Data],F$3,FALSE)/(VLOOKUP($A66&amp;" "&amp;$C$2,obs_totals[#Data],F$3,FALSE)+VLOOKUP($A66&amp;" "&amp;$C$35,obs_totals[#Data],F$3,FALSE)),"")</f>
        <v/>
      </c>
      <c r="G66" s="7" t="str">
        <f>IFERROR(VLOOKUP($A66&amp;" "&amp;$C$35,obs_totals[#Data],G$3,FALSE)/(VLOOKUP($A66&amp;" "&amp;$C$2,obs_totals[#Data],G$3,FALSE)+VLOOKUP($A66&amp;" "&amp;$C$35,obs_totals[#Data],G$3,FALSE)),"")</f>
        <v/>
      </c>
      <c r="H66" s="7" t="str">
        <f>IFERROR(VLOOKUP($A66&amp;" "&amp;$C$35,obs_totals[#Data],H$3,FALSE)/(VLOOKUP($A66&amp;" "&amp;$C$2,obs_totals[#Data],H$3,FALSE)+VLOOKUP($A66&amp;" "&amp;$C$35,obs_totals[#Data],H$3,FALSE)),"")</f>
        <v/>
      </c>
      <c r="I66" s="7" t="str">
        <f>IFERROR(VLOOKUP($A66&amp;" "&amp;$C$35,obs_totals[#Data],I$3,FALSE)/(VLOOKUP($A66&amp;" "&amp;$C$2,obs_totals[#Data],I$3,FALSE)+VLOOKUP($A66&amp;" "&amp;$C$35,obs_totals[#Data],I$3,FALSE)),"")</f>
        <v/>
      </c>
      <c r="J66" s="7" t="str">
        <f>IFERROR(VLOOKUP($A66&amp;" "&amp;$C$35,obs_totals[#Data],J$3,FALSE)/(VLOOKUP($A66&amp;" "&amp;$C$2,obs_totals[#Data],J$3,FALSE)+VLOOKUP($A66&amp;" "&amp;$C$35,obs_totals[#Data],J$3,FALSE)),"")</f>
        <v/>
      </c>
      <c r="K66" s="7" t="str">
        <f>IFERROR(VLOOKUP($A66&amp;" "&amp;$C$35,obs_totals[#Data],K$3,FALSE)/(VLOOKUP($A66&amp;" "&amp;$C$2,obs_totals[#Data],K$3,FALSE)+VLOOKUP($A66&amp;" "&amp;$C$35,obs_totals[#Data],K$3,FALSE)),"")</f>
        <v/>
      </c>
      <c r="L66" s="7" t="str">
        <f>IFERROR(VLOOKUP($A66&amp;" "&amp;$C$35,obs_totals[#Data],L$3,FALSE)/(VLOOKUP($A66&amp;" "&amp;$C$2,obs_totals[#Data],L$3,FALSE)+VLOOKUP($A66&amp;" "&amp;$C$35,obs_totals[#Data],L$3,FALSE)),"")</f>
        <v/>
      </c>
      <c r="M66" s="7" t="str">
        <f>IFERROR(VLOOKUP($A66&amp;" "&amp;$C$35,obs_totals[#Data],M$3,FALSE)/(VLOOKUP($A66&amp;" "&amp;$C$2,obs_totals[#Data],M$3,FALSE)+VLOOKUP($A66&amp;" "&amp;$C$35,obs_totals[#Data],M$3,FALSE)),"")</f>
        <v/>
      </c>
      <c r="N66" s="7" t="str">
        <f>IFERROR(VLOOKUP($A66&amp;" "&amp;$C$35,obs_totals[#Data],N$3,FALSE)/(VLOOKUP($A66&amp;" "&amp;$C$2,obs_totals[#Data],N$3,FALSE)+VLOOKUP($A66&amp;" "&amp;$C$35,obs_totals[#Data],N$3,FALSE)),"")</f>
        <v/>
      </c>
      <c r="O66" s="7" t="str">
        <f>IFERROR(VLOOKUP($A66&amp;" "&amp;$C$35,obs_totals[#Data],O$3,FALSE)/(VLOOKUP($A66&amp;" "&amp;$C$2,obs_totals[#Data],O$3,FALSE)+VLOOKUP($A66&amp;" "&amp;$C$35,obs_totals[#Data],O$3,FALSE)),"")</f>
        <v/>
      </c>
      <c r="P66" s="7" t="str">
        <f>IFERROR(VLOOKUP($A66&amp;" "&amp;$C$35,obs_totals[#Data],P$3,FALSE)/(VLOOKUP($A66&amp;" "&amp;$C$2,obs_totals[#Data],P$3,FALSE)+VLOOKUP($A66&amp;" "&amp;$C$35,obs_totals[#Data],P$3,FALSE)),"")</f>
        <v/>
      </c>
      <c r="Q66" s="7" t="str">
        <f>IFERROR(VLOOKUP($A66&amp;" "&amp;$C$35,obs_totals[#Data],Q$3,FALSE)/(VLOOKUP($A66&amp;" "&amp;$C$2,obs_totals[#Data],Q$3,FALSE)+VLOOKUP($A66&amp;" "&amp;$C$35,obs_totals[#Data],Q$3,FALSE)),"")</f>
        <v/>
      </c>
      <c r="R66" s="7" t="str">
        <f>IFERROR(VLOOKUP($A66&amp;" "&amp;$C$35,obs_totals[#Data],R$3,FALSE)/(VLOOKUP($A66&amp;" "&amp;$C$2,obs_totals[#Data],R$3,FALSE)+VLOOKUP($A66&amp;" "&amp;$C$35,obs_totals[#Data],R$3,FALSE)),"")</f>
        <v/>
      </c>
      <c r="S66" s="7" t="str">
        <f>IFERROR((VLOOKUP($A66&amp;$P$2,_alle!$A$4:$T$536,S$3,FALSE)+VLOOKUP($A66&amp;$Q$2,_alle!$A$4:$T$536,S$3,FALSE)+VLOOKUP($A66&amp;$R$2,_alle!$A$4:$T$536,S$3,FALSE)+VLOOKUP($A66&amp;$S$2,_alle!$A$4:$T$536,S$3,FALSE)+VLOOKUP($A66&amp;$T$2,_alle!$A$4:$T$536,S$3,FALSE))/VLOOKUP($A66&amp;$O$2,_alle!$A$4:$T$536,S$3,FALSE),"")</f>
        <v/>
      </c>
      <c r="T66" s="7" t="str">
        <f>IFERROR((VLOOKUP($A66&amp;$P$2,_alle!$A$4:$T$536,T$3,FALSE)+VLOOKUP($A66&amp;$Q$2,_alle!$A$4:$T$536,T$3,FALSE)+VLOOKUP($A66&amp;$R$2,_alle!$A$4:$T$536,T$3,FALSE)+VLOOKUP($A66&amp;$S$2,_alle!$A$4:$T$536,T$3,FALSE)+VLOOKUP($A66&amp;$T$2,_alle!$A$4:$T$536,T$3,FALSE))/VLOOKUP($A66&amp;$O$2,_alle!$A$4:$T$536,T$3,FALSE),"")</f>
        <v/>
      </c>
      <c r="U66" s="7" t="str">
        <f>IFERROR((VLOOKUP($A66&amp;$P$2,_alle!$A$4:$T$536,U$3,FALSE)+VLOOKUP($A66&amp;$Q$2,_alle!$A$4:$T$536,U$3,FALSE)+VLOOKUP($A66&amp;$R$2,_alle!$A$4:$T$536,U$3,FALSE)+VLOOKUP($A66&amp;$S$2,_alle!$A$4:$T$536,U$3,FALSE)+VLOOKUP($A66&amp;$T$2,_alle!$A$4:$T$536,U$3,FALSE))/VLOOKUP($A66&amp;$O$2,_alle!$A$4:$T$536,U$3,FALSE),"")</f>
        <v/>
      </c>
      <c r="V66" s="7" t="str">
        <f>IFERROR((VLOOKUP($A66&amp;$P$2,_alle!$A$4:$T$536,V$3,FALSE)+VLOOKUP($A66&amp;$Q$2,_alle!$A$4:$T$536,V$3,FALSE)+VLOOKUP($A66&amp;$R$2,_alle!$A$4:$T$536,V$3,FALSE)+VLOOKUP($A66&amp;$S$2,_alle!$A$4:$T$536,V$3,FALSE)+VLOOKUP($A66&amp;$T$2,_alle!$A$4:$T$536,V$3,FALSE))/VLOOKUP($A66&amp;$O$2,_alle!$A$4:$T$536,V$3,FALSE),"")</f>
        <v/>
      </c>
      <c r="W66" s="7" t="str">
        <f>IFERROR((VLOOKUP($A66&amp;$P$2,_alle!$A$4:$T$536,W$3,FALSE)+VLOOKUP($A66&amp;$Q$2,_alle!$A$4:$T$536,W$3,FALSE)+VLOOKUP($A66&amp;$R$2,_alle!$A$4:$T$536,W$3,FALSE)+VLOOKUP($A66&amp;$S$2,_alle!$A$4:$T$536,W$3,FALSE)+VLOOKUP($A66&amp;$T$2,_alle!$A$4:$T$536,W$3,FALSE))/VLOOKUP($A66&amp;$O$2,_alle!$A$4:$T$536,W$3,FALSE),"")</f>
        <v/>
      </c>
      <c r="X66" s="7" t="str">
        <f>IFERROR((VLOOKUP($A66&amp;$P$2,_alle!$A$4:$T$536,X$3,FALSE)+VLOOKUP($A66&amp;$Q$2,_alle!$A$4:$T$536,X$3,FALSE)+VLOOKUP($A66&amp;$R$2,_alle!$A$4:$T$536,X$3,FALSE)+VLOOKUP($A66&amp;$S$2,_alle!$A$4:$T$536,X$3,FALSE)+VLOOKUP($A66&amp;$T$2,_alle!$A$4:$T$536,X$3,FALSE))/VLOOKUP($A66&amp;$O$2,_alle!$A$4:$T$536,X$3,FALSE),"")</f>
        <v/>
      </c>
      <c r="Y66" s="7" t="str">
        <f>IFERROR((VLOOKUP($A66&amp;$P$2,_alle!$A$4:$T$536,Y$3,FALSE)+VLOOKUP($A66&amp;$Q$2,_alle!$A$4:$T$536,Y$3,FALSE)+VLOOKUP($A66&amp;$R$2,_alle!$A$4:$T$536,Y$3,FALSE)+VLOOKUP($A66&amp;$S$2,_alle!$A$4:$T$536,Y$3,FALSE)+VLOOKUP($A66&amp;$T$2,_alle!$A$4:$T$536,Y$3,FALSE))/VLOOKUP($A66&amp;$O$2,_alle!$A$4:$T$536,Y$3,FALSE),"")</f>
        <v/>
      </c>
      <c r="Z66" s="7" t="str">
        <f>IFERROR((VLOOKUP($A66&amp;$P$2,_alle!$A$4:$T$536,Z$3,FALSE)+VLOOKUP($A66&amp;$Q$2,_alle!$A$4:$T$536,Z$3,FALSE)+VLOOKUP($A66&amp;$R$2,_alle!$A$4:$T$536,Z$3,FALSE)+VLOOKUP($A66&amp;$S$2,_alle!$A$4:$T$536,Z$3,FALSE)+VLOOKUP($A66&amp;$T$2,_alle!$A$4:$T$536,Z$3,FALSE))/VLOOKUP($A66&amp;$O$2,_alle!$A$4:$T$536,Z$3,FALSE),"")</f>
        <v/>
      </c>
      <c r="AA66" s="7" t="str">
        <f>IFERROR((VLOOKUP($A66&amp;$P$2,_alle!$A$4:$T$536,AA$3,FALSE)+VLOOKUP($A66&amp;$Q$2,_alle!$A$4:$T$536,AA$3,FALSE)+VLOOKUP($A66&amp;$R$2,_alle!$A$4:$T$536,AA$3,FALSE)+VLOOKUP($A66&amp;$S$2,_alle!$A$4:$T$536,AA$3,FALSE)+VLOOKUP($A66&amp;$T$2,_alle!$A$4:$T$536,AA$3,FALSE))/VLOOKUP($A66&amp;$O$2,_alle!$A$4:$T$536,AA$3,FALSE),"")</f>
        <v/>
      </c>
      <c r="AB66" s="7" t="str">
        <f>IFERROR((VLOOKUP($A66&amp;$P$2,_alle!$A$4:$T$536,AB$3,FALSE)+VLOOKUP($A66&amp;$Q$2,_alle!$A$4:$T$536,AB$3,FALSE)+VLOOKUP($A66&amp;$R$2,_alle!$A$4:$T$536,AB$3,FALSE)+VLOOKUP($A66&amp;$S$2,_alle!$A$4:$T$536,AB$3,FALSE)+VLOOKUP($A66&amp;$T$2,_alle!$A$4:$T$536,AB$3,FALSE))/VLOOKUP($A66&amp;$O$2,_alle!$A$4:$T$536,AB$3,FALSE),"")</f>
        <v/>
      </c>
      <c r="AC66" s="7" t="str">
        <f>IFERROR((VLOOKUP($A66&amp;$P$2,_alle!$A$4:$T$536,AC$3,FALSE)+VLOOKUP($A66&amp;$Q$2,_alle!$A$4:$T$536,AC$3,FALSE)+VLOOKUP($A66&amp;$R$2,_alle!$A$4:$T$536,AC$3,FALSE)+VLOOKUP($A66&amp;$S$2,_alle!$A$4:$T$536,AC$3,FALSE)+VLOOKUP($A66&amp;$T$2,_alle!$A$4:$T$536,AC$3,FALSE))/VLOOKUP($A66&amp;$O$2,_alle!$A$4:$T$536,AC$3,FALSE),"")</f>
        <v/>
      </c>
    </row>
    <row r="67" spans="1:35" ht="15.75" thickTop="1" x14ac:dyDescent="0.25"/>
    <row r="68" spans="1:35" x14ac:dyDescent="0.25">
      <c r="A68" s="4" t="s">
        <v>145</v>
      </c>
      <c r="B68" s="4" t="s">
        <v>144</v>
      </c>
      <c r="C68" s="5" t="s">
        <v>178</v>
      </c>
      <c r="D68" s="5" t="s">
        <v>179</v>
      </c>
      <c r="E68" s="5" t="s">
        <v>180</v>
      </c>
      <c r="F68" s="5" t="s">
        <v>181</v>
      </c>
      <c r="G68" s="5" t="s">
        <v>182</v>
      </c>
      <c r="H68" s="5" t="s">
        <v>183</v>
      </c>
      <c r="I68" s="5" t="s">
        <v>184</v>
      </c>
      <c r="J68" s="5" t="s">
        <v>185</v>
      </c>
      <c r="K68" s="5" t="s">
        <v>186</v>
      </c>
      <c r="L68" s="5" t="s">
        <v>187</v>
      </c>
      <c r="M68" s="5" t="s">
        <v>188</v>
      </c>
      <c r="N68" s="5" t="s">
        <v>189</v>
      </c>
      <c r="O68" s="5" t="s">
        <v>190</v>
      </c>
      <c r="P68" s="5" t="s">
        <v>191</v>
      </c>
      <c r="Q68" s="5" t="s">
        <v>192</v>
      </c>
      <c r="R68" s="40" t="s">
        <v>193</v>
      </c>
      <c r="S68" s="40" t="s">
        <v>904</v>
      </c>
      <c r="T68" s="5" t="s">
        <v>905</v>
      </c>
      <c r="U68" s="5" t="s">
        <v>906</v>
      </c>
      <c r="V68" s="5" t="s">
        <v>907</v>
      </c>
      <c r="W68" s="5" t="s">
        <v>908</v>
      </c>
      <c r="X68" s="55" t="s">
        <v>909</v>
      </c>
      <c r="Y68" s="5" t="s">
        <v>910</v>
      </c>
      <c r="Z68" s="5" t="s">
        <v>911</v>
      </c>
      <c r="AA68" s="5" t="s">
        <v>912</v>
      </c>
      <c r="AB68" s="5" t="s">
        <v>913</v>
      </c>
      <c r="AC68" s="56" t="s">
        <v>914</v>
      </c>
      <c r="AF68" t="s">
        <v>0</v>
      </c>
      <c r="AG68" t="s">
        <v>771</v>
      </c>
      <c r="AH68" t="s">
        <v>773</v>
      </c>
      <c r="AI68" t="s">
        <v>772</v>
      </c>
    </row>
    <row r="69" spans="1:35" x14ac:dyDescent="0.25">
      <c r="A69" t="s">
        <v>40</v>
      </c>
      <c r="B69" t="str">
        <f>VLOOKUP(A69,'_ctry-key'!$B$3:$E$33,3,FALSE)</f>
        <v>Austria</v>
      </c>
      <c r="C69" s="7">
        <f t="shared" ref="C69:C97" si="0">IFERROR(C5+C38,"")</f>
        <v>1</v>
      </c>
      <c r="D69" s="7">
        <f t="shared" ref="D69:D97" si="1">IFERROR(D5+D38,"")</f>
        <v>1</v>
      </c>
      <c r="E69" s="7">
        <f t="shared" ref="E69:E97" si="2">IFERROR(E5+E38,"")</f>
        <v>0.99999999999999989</v>
      </c>
      <c r="F69" s="7">
        <f t="shared" ref="F69:F97" si="3">IFERROR(F5+F38,"")</f>
        <v>1</v>
      </c>
      <c r="G69" s="7">
        <f t="shared" ref="G69:G97" si="4">IFERROR(G5+G38,"")</f>
        <v>1</v>
      </c>
      <c r="H69" s="7">
        <f t="shared" ref="H69:H97" si="5">IFERROR(H5+H38,"")</f>
        <v>1</v>
      </c>
      <c r="I69" s="7">
        <f t="shared" ref="I69:I97" si="6">IFERROR(I5+I38,"")</f>
        <v>1</v>
      </c>
      <c r="J69" s="7">
        <f t="shared" ref="J69:J97" si="7">IFERROR(J5+J38,"")</f>
        <v>1</v>
      </c>
      <c r="K69" s="7">
        <f t="shared" ref="K69:K97" si="8">IFERROR(K5+K38,"")</f>
        <v>1</v>
      </c>
      <c r="L69" s="7">
        <f t="shared" ref="L69:L97" si="9">IFERROR(L5+L38,"")</f>
        <v>1</v>
      </c>
      <c r="M69" s="7">
        <f t="shared" ref="M69:M97" si="10">IFERROR(M5+M38,"")</f>
        <v>1</v>
      </c>
      <c r="N69" s="7">
        <f t="shared" ref="N69:N97" si="11">IFERROR(N5+N38,"")</f>
        <v>1</v>
      </c>
      <c r="O69" s="7">
        <f t="shared" ref="O69:O97" si="12">IFERROR(O5+O38,"")</f>
        <v>1</v>
      </c>
      <c r="P69" s="7">
        <f t="shared" ref="P69:P97" si="13">IFERROR(P5+P38,"")</f>
        <v>1</v>
      </c>
      <c r="Q69" s="7">
        <f t="shared" ref="Q69:Q97" si="14">IFERROR(Q5+Q38,"")</f>
        <v>1</v>
      </c>
      <c r="R69" s="7" t="str">
        <f t="shared" ref="R69:R97" si="15">IFERROR(R5+R38,"")</f>
        <v/>
      </c>
      <c r="S69" s="7">
        <f t="shared" ref="S69:S97" si="16">IFERROR(S5+S38,"")</f>
        <v>0.62086065164575499</v>
      </c>
      <c r="T69" s="7">
        <f t="shared" ref="T69:T97" si="17">IFERROR(T5+T38,"")</f>
        <v>0.62386494017374194</v>
      </c>
      <c r="U69" s="7">
        <f t="shared" ref="U69:U97" si="18">IFERROR(U5+U38,"")</f>
        <v>0.63664646595586083</v>
      </c>
      <c r="V69" s="7">
        <f t="shared" ref="V69:V97" si="19">IFERROR(V5+V38,"")</f>
        <v>0.63971235691223949</v>
      </c>
      <c r="W69" s="7">
        <f t="shared" ref="W69:W97" si="20">IFERROR(W5+W38,"")</f>
        <v>0.64950945133354432</v>
      </c>
      <c r="X69" s="7">
        <f t="shared" ref="X69:X97" si="21">IFERROR(X5+X38,"")</f>
        <v>0.6566887044591363</v>
      </c>
      <c r="Y69" s="7">
        <f t="shared" ref="Y69:Y97" si="22">IFERROR(Y5+Y38,"")</f>
        <v>0.6586342032852498</v>
      </c>
      <c r="Z69" s="7">
        <f t="shared" ref="Z69:Z97" si="23">IFERROR(Z5+Z38,"")</f>
        <v>0.6532616448126406</v>
      </c>
      <c r="AA69" s="7">
        <f t="shared" ref="AA69:AA97" si="24">IFERROR(AA5+AA38,"")</f>
        <v>0.9634471909673461</v>
      </c>
      <c r="AB69" s="7" t="str">
        <f t="shared" ref="AB69:AB97" si="25">IFERROR(AB5+AB38,"")</f>
        <v/>
      </c>
      <c r="AC69" s="7" t="str">
        <f t="shared" ref="AC69:AC97" si="26">IFERROR(AC5+AC38,"")</f>
        <v/>
      </c>
      <c r="AF69" t="s">
        <v>17</v>
      </c>
      <c r="AG69" s="7">
        <f>sfh!AB2</f>
        <v>0.3669724770642202</v>
      </c>
      <c r="AH69" s="7">
        <f>mfh!AB2</f>
        <v>0.6330275229357798</v>
      </c>
      <c r="AI69" s="7">
        <f>SUM(AG69:AH69)</f>
        <v>1</v>
      </c>
    </row>
    <row r="70" spans="1:35" x14ac:dyDescent="0.25">
      <c r="A70" t="s">
        <v>41</v>
      </c>
      <c r="B70" t="str">
        <f>VLOOKUP(A70,'_ctry-key'!$B$3:$E$33,3,FALSE)</f>
        <v>Belgium</v>
      </c>
      <c r="C70" s="7" t="str">
        <f t="shared" si="0"/>
        <v/>
      </c>
      <c r="D70" s="7">
        <f t="shared" si="1"/>
        <v>1</v>
      </c>
      <c r="E70" s="7">
        <f t="shared" si="2"/>
        <v>1</v>
      </c>
      <c r="F70" s="7">
        <f t="shared" si="3"/>
        <v>0.99999999999999989</v>
      </c>
      <c r="G70" s="7">
        <f t="shared" si="4"/>
        <v>1</v>
      </c>
      <c r="H70" s="7">
        <f t="shared" si="5"/>
        <v>1</v>
      </c>
      <c r="I70" s="7">
        <f t="shared" si="6"/>
        <v>1</v>
      </c>
      <c r="J70" s="7">
        <f t="shared" si="7"/>
        <v>1</v>
      </c>
      <c r="K70" s="7">
        <f t="shared" si="8"/>
        <v>1</v>
      </c>
      <c r="L70" s="7">
        <f t="shared" si="9"/>
        <v>1</v>
      </c>
      <c r="M70" s="7">
        <f t="shared" si="10"/>
        <v>1</v>
      </c>
      <c r="N70" s="7">
        <f t="shared" si="11"/>
        <v>1</v>
      </c>
      <c r="O70" s="7">
        <f t="shared" si="12"/>
        <v>1</v>
      </c>
      <c r="P70" s="7" t="str">
        <f t="shared" si="13"/>
        <v/>
      </c>
      <c r="Q70" s="7" t="str">
        <f t="shared" si="14"/>
        <v/>
      </c>
      <c r="R70" s="7" t="str">
        <f t="shared" si="15"/>
        <v/>
      </c>
      <c r="S70" s="7">
        <f t="shared" si="16"/>
        <v>0.75399721932568642</v>
      </c>
      <c r="T70" s="7">
        <f t="shared" si="17"/>
        <v>0.7515490533562823</v>
      </c>
      <c r="U70" s="7">
        <f t="shared" si="18"/>
        <v>0.74907686189853995</v>
      </c>
      <c r="V70" s="7">
        <f t="shared" si="19"/>
        <v>0.74677060760419889</v>
      </c>
      <c r="W70" s="7">
        <f t="shared" si="20"/>
        <v>0.74470460190327348</v>
      </c>
      <c r="X70" s="7">
        <f t="shared" si="21"/>
        <v>1.023429092323054</v>
      </c>
      <c r="Y70" s="7">
        <f t="shared" si="22"/>
        <v>1.0221976102712556</v>
      </c>
      <c r="Z70" s="7">
        <f t="shared" si="23"/>
        <v>1.0213077708191001</v>
      </c>
      <c r="AA70" s="7">
        <f t="shared" si="24"/>
        <v>1.0211589824309995</v>
      </c>
      <c r="AB70" s="7" t="str">
        <f t="shared" si="25"/>
        <v/>
      </c>
      <c r="AC70" s="7" t="str">
        <f t="shared" si="26"/>
        <v/>
      </c>
      <c r="AF70" t="s">
        <v>11</v>
      </c>
      <c r="AG70" s="7">
        <f>sfh!AB3</f>
        <v>0.27052912545140523</v>
      </c>
      <c r="AH70" s="7">
        <f>mfh!AB3</f>
        <v>0.72947087454859472</v>
      </c>
      <c r="AI70" s="7">
        <f t="shared" ref="AI70:AI97" si="27">SUM(AG70:AH70)</f>
        <v>1</v>
      </c>
    </row>
    <row r="71" spans="1:35" x14ac:dyDescent="0.25">
      <c r="A71" t="s">
        <v>42</v>
      </c>
      <c r="B71" t="str">
        <f>VLOOKUP(A71,'_ctry-key'!$B$3:$E$33,3,FALSE)</f>
        <v>Bulgaria</v>
      </c>
      <c r="C71" s="7" t="str">
        <f t="shared" si="0"/>
        <v/>
      </c>
      <c r="D71" s="7" t="str">
        <f t="shared" si="1"/>
        <v/>
      </c>
      <c r="E71" s="7" t="str">
        <f t="shared" si="2"/>
        <v/>
      </c>
      <c r="F71" s="7" t="str">
        <f t="shared" si="3"/>
        <v/>
      </c>
      <c r="G71" s="7" t="str">
        <f t="shared" si="4"/>
        <v/>
      </c>
      <c r="H71" s="7" t="str">
        <f t="shared" si="5"/>
        <v/>
      </c>
      <c r="I71" s="7" t="str">
        <f t="shared" si="6"/>
        <v/>
      </c>
      <c r="J71" s="7" t="str">
        <f t="shared" si="7"/>
        <v/>
      </c>
      <c r="K71" s="7" t="str">
        <f t="shared" si="8"/>
        <v/>
      </c>
      <c r="L71" s="7" t="str">
        <f t="shared" si="9"/>
        <v/>
      </c>
      <c r="M71" s="7" t="str">
        <f t="shared" si="10"/>
        <v/>
      </c>
      <c r="N71" s="7" t="str">
        <f t="shared" si="11"/>
        <v/>
      </c>
      <c r="O71" s="7">
        <f t="shared" si="12"/>
        <v>0.99999999999999989</v>
      </c>
      <c r="P71" s="7">
        <f t="shared" si="13"/>
        <v>1</v>
      </c>
      <c r="Q71" s="7">
        <f t="shared" si="14"/>
        <v>1</v>
      </c>
      <c r="R71" s="7" t="str">
        <f t="shared" si="15"/>
        <v/>
      </c>
      <c r="S71" s="7" t="str">
        <f t="shared" si="16"/>
        <v/>
      </c>
      <c r="T71" s="7" t="str">
        <f t="shared" si="17"/>
        <v/>
      </c>
      <c r="U71" s="7" t="str">
        <f t="shared" si="18"/>
        <v/>
      </c>
      <c r="V71" s="7" t="str">
        <f t="shared" si="19"/>
        <v/>
      </c>
      <c r="W71" s="7" t="str">
        <f t="shared" si="20"/>
        <v/>
      </c>
      <c r="X71" s="7" t="str">
        <f t="shared" si="21"/>
        <v/>
      </c>
      <c r="Y71" s="7" t="str">
        <f t="shared" si="22"/>
        <v/>
      </c>
      <c r="Z71" s="7" t="str">
        <f t="shared" si="23"/>
        <v/>
      </c>
      <c r="AA71" s="7" t="str">
        <f t="shared" si="24"/>
        <v/>
      </c>
      <c r="AB71" s="7" t="str">
        <f t="shared" si="25"/>
        <v/>
      </c>
      <c r="AC71" s="7" t="str">
        <f t="shared" si="26"/>
        <v/>
      </c>
      <c r="AF71" t="s">
        <v>21</v>
      </c>
      <c r="AG71" s="7">
        <f>sfh!AB4</f>
        <v>0.45126801522473592</v>
      </c>
      <c r="AH71" s="7">
        <f>mfh!AB4</f>
        <v>0.54873198477526408</v>
      </c>
      <c r="AI71" s="7">
        <f t="shared" si="27"/>
        <v>1</v>
      </c>
    </row>
    <row r="72" spans="1:35" x14ac:dyDescent="0.25">
      <c r="A72" t="s">
        <v>43</v>
      </c>
      <c r="B72" t="str">
        <f>VLOOKUP(A72,'_ctry-key'!$B$3:$E$33,3,FALSE)</f>
        <v>Croatia</v>
      </c>
      <c r="C72" s="7" t="str">
        <f t="shared" si="0"/>
        <v/>
      </c>
      <c r="D72" s="7">
        <f t="shared" si="1"/>
        <v>1</v>
      </c>
      <c r="E72" s="7">
        <f t="shared" si="2"/>
        <v>1</v>
      </c>
      <c r="F72" s="7">
        <f t="shared" si="3"/>
        <v>1</v>
      </c>
      <c r="G72" s="7">
        <f t="shared" si="4"/>
        <v>1</v>
      </c>
      <c r="H72" s="7">
        <f t="shared" si="5"/>
        <v>1</v>
      </c>
      <c r="I72" s="7">
        <f t="shared" si="6"/>
        <v>1</v>
      </c>
      <c r="J72" s="7">
        <f t="shared" si="7"/>
        <v>1</v>
      </c>
      <c r="K72" s="7">
        <f t="shared" si="8"/>
        <v>1</v>
      </c>
      <c r="L72" s="7">
        <f t="shared" si="9"/>
        <v>0.99999999999999989</v>
      </c>
      <c r="M72" s="7">
        <f t="shared" si="10"/>
        <v>1</v>
      </c>
      <c r="N72" s="7">
        <f t="shared" si="11"/>
        <v>1</v>
      </c>
      <c r="O72" s="7">
        <f t="shared" si="12"/>
        <v>1</v>
      </c>
      <c r="P72" s="7">
        <f t="shared" si="13"/>
        <v>1</v>
      </c>
      <c r="Q72" s="7">
        <f t="shared" si="14"/>
        <v>1</v>
      </c>
      <c r="R72" s="7" t="str">
        <f t="shared" si="15"/>
        <v/>
      </c>
      <c r="S72" s="7">
        <f t="shared" si="16"/>
        <v>0.65680249598184737</v>
      </c>
      <c r="T72" s="7">
        <f t="shared" si="17"/>
        <v>0.65206857994781964</v>
      </c>
      <c r="U72" s="7">
        <f t="shared" si="18"/>
        <v>0.64554400809344248</v>
      </c>
      <c r="V72" s="7">
        <f t="shared" si="19"/>
        <v>0.6386745347253745</v>
      </c>
      <c r="W72" s="7">
        <f t="shared" si="20"/>
        <v>0.63429696589993734</v>
      </c>
      <c r="X72" s="7">
        <f t="shared" si="21"/>
        <v>0.63477338987543064</v>
      </c>
      <c r="Y72" s="7">
        <f t="shared" si="22"/>
        <v>1.0834680676625079</v>
      </c>
      <c r="Z72" s="7">
        <f t="shared" si="23"/>
        <v>1.077989543179328</v>
      </c>
      <c r="AA72" s="7">
        <f t="shared" si="24"/>
        <v>1.1044150396961505</v>
      </c>
      <c r="AB72" s="7" t="str">
        <f t="shared" si="25"/>
        <v/>
      </c>
      <c r="AC72" s="7" t="str">
        <f t="shared" si="26"/>
        <v/>
      </c>
      <c r="AF72" t="s">
        <v>24</v>
      </c>
      <c r="AG72" s="7">
        <f>sfh!AB5</f>
        <v>0.34017758046614871</v>
      </c>
      <c r="AH72" s="7">
        <f>mfh!AB5</f>
        <v>0.65982241953385135</v>
      </c>
      <c r="AI72" s="7">
        <f t="shared" si="27"/>
        <v>1</v>
      </c>
    </row>
    <row r="73" spans="1:35" x14ac:dyDescent="0.25">
      <c r="A73" t="s">
        <v>44</v>
      </c>
      <c r="B73" t="str">
        <f>VLOOKUP(A73,'_ctry-key'!$B$3:$E$33,3,FALSE)</f>
        <v>Cyprus</v>
      </c>
      <c r="C73" s="7" t="str">
        <f t="shared" si="0"/>
        <v/>
      </c>
      <c r="D73" s="7" t="str">
        <f t="shared" si="1"/>
        <v/>
      </c>
      <c r="E73" s="7" t="str">
        <f t="shared" si="2"/>
        <v/>
      </c>
      <c r="F73" s="7" t="str">
        <f t="shared" si="3"/>
        <v/>
      </c>
      <c r="G73" s="7" t="str">
        <f t="shared" si="4"/>
        <v/>
      </c>
      <c r="H73" s="7" t="str">
        <f t="shared" si="5"/>
        <v/>
      </c>
      <c r="I73" s="7" t="str">
        <f t="shared" si="6"/>
        <v/>
      </c>
      <c r="J73" s="7" t="str">
        <f t="shared" si="7"/>
        <v/>
      </c>
      <c r="K73" s="7" t="str">
        <f t="shared" si="8"/>
        <v/>
      </c>
      <c r="L73" s="7" t="str">
        <f t="shared" si="9"/>
        <v/>
      </c>
      <c r="M73" s="7" t="str">
        <f t="shared" si="10"/>
        <v/>
      </c>
      <c r="N73" s="7">
        <f t="shared" si="11"/>
        <v>0.99999999999999989</v>
      </c>
      <c r="O73" s="7" t="str">
        <f t="shared" si="12"/>
        <v/>
      </c>
      <c r="P73" s="7">
        <f t="shared" si="13"/>
        <v>1</v>
      </c>
      <c r="Q73" s="7">
        <f t="shared" si="14"/>
        <v>0.99999999999999989</v>
      </c>
      <c r="R73" s="7" t="str">
        <f t="shared" si="15"/>
        <v/>
      </c>
      <c r="S73" s="7" t="str">
        <f t="shared" si="16"/>
        <v/>
      </c>
      <c r="T73" s="7" t="str">
        <f t="shared" si="17"/>
        <v/>
      </c>
      <c r="U73" s="7" t="str">
        <f t="shared" si="18"/>
        <v/>
      </c>
      <c r="V73" s="7" t="str">
        <f t="shared" si="19"/>
        <v/>
      </c>
      <c r="W73" s="7" t="str">
        <f t="shared" si="20"/>
        <v/>
      </c>
      <c r="X73" s="7" t="str">
        <f t="shared" si="21"/>
        <v/>
      </c>
      <c r="Y73" s="7" t="str">
        <f t="shared" si="22"/>
        <v/>
      </c>
      <c r="Z73" s="7" t="str">
        <f t="shared" si="23"/>
        <v/>
      </c>
      <c r="AA73" s="7" t="str">
        <f t="shared" si="24"/>
        <v/>
      </c>
      <c r="AB73" s="7" t="str">
        <f t="shared" si="25"/>
        <v/>
      </c>
      <c r="AC73" s="7" t="str">
        <f t="shared" si="26"/>
        <v/>
      </c>
      <c r="AF73" t="s">
        <v>15</v>
      </c>
      <c r="AG73" s="7">
        <f>sfh!AB6</f>
        <v>0.3645202715098147</v>
      </c>
      <c r="AH73" s="7">
        <f>mfh!AB6</f>
        <v>0.6354797284901853</v>
      </c>
      <c r="AI73" s="7">
        <f t="shared" si="27"/>
        <v>1</v>
      </c>
    </row>
    <row r="74" spans="1:35" x14ac:dyDescent="0.25">
      <c r="A74" t="s">
        <v>45</v>
      </c>
      <c r="B74" t="str">
        <f>VLOOKUP(A74,'_ctry-key'!$B$3:$E$33,3,FALSE)</f>
        <v>Czech Republic</v>
      </c>
      <c r="C74" s="7" t="str">
        <f t="shared" si="0"/>
        <v/>
      </c>
      <c r="D74" s="7" t="str">
        <f t="shared" si="1"/>
        <v/>
      </c>
      <c r="E74" s="7" t="str">
        <f t="shared" si="2"/>
        <v/>
      </c>
      <c r="F74" s="7" t="str">
        <f t="shared" si="3"/>
        <v/>
      </c>
      <c r="G74" s="7" t="str">
        <f t="shared" si="4"/>
        <v/>
      </c>
      <c r="H74" s="7" t="str">
        <f t="shared" si="5"/>
        <v/>
      </c>
      <c r="I74" s="7" t="str">
        <f t="shared" si="6"/>
        <v/>
      </c>
      <c r="J74" s="7" t="str">
        <f t="shared" si="7"/>
        <v/>
      </c>
      <c r="K74" s="7" t="str">
        <f t="shared" si="8"/>
        <v/>
      </c>
      <c r="L74" s="7" t="str">
        <f t="shared" si="9"/>
        <v/>
      </c>
      <c r="M74" s="7" t="str">
        <f t="shared" si="10"/>
        <v/>
      </c>
      <c r="N74" s="7">
        <f t="shared" si="11"/>
        <v>0.99999999999999978</v>
      </c>
      <c r="O74" s="7" t="str">
        <f t="shared" si="12"/>
        <v/>
      </c>
      <c r="P74" s="7" t="str">
        <f t="shared" si="13"/>
        <v/>
      </c>
      <c r="Q74" s="7">
        <f t="shared" si="14"/>
        <v>1</v>
      </c>
      <c r="R74" s="7" t="str">
        <f t="shared" si="15"/>
        <v/>
      </c>
      <c r="S74" s="7" t="str">
        <f t="shared" si="16"/>
        <v/>
      </c>
      <c r="T74" s="7" t="str">
        <f t="shared" si="17"/>
        <v/>
      </c>
      <c r="U74" s="7" t="str">
        <f t="shared" si="18"/>
        <v/>
      </c>
      <c r="V74" s="7" t="str">
        <f t="shared" si="19"/>
        <v/>
      </c>
      <c r="W74" s="7" t="str">
        <f t="shared" si="20"/>
        <v/>
      </c>
      <c r="X74" s="7" t="str">
        <f t="shared" si="21"/>
        <v/>
      </c>
      <c r="Y74" s="7" t="str">
        <f t="shared" si="22"/>
        <v/>
      </c>
      <c r="Z74" s="7" t="str">
        <f t="shared" si="23"/>
        <v/>
      </c>
      <c r="AA74" s="7" t="str">
        <f t="shared" si="24"/>
        <v/>
      </c>
      <c r="AB74" s="7" t="str">
        <f t="shared" si="25"/>
        <v/>
      </c>
      <c r="AC74" s="7" t="str">
        <f t="shared" si="26"/>
        <v/>
      </c>
      <c r="AF74" t="s">
        <v>23</v>
      </c>
      <c r="AG74" s="7">
        <f>sfh!AB7</f>
        <v>0.43391777509068929</v>
      </c>
      <c r="AH74" s="7">
        <f>mfh!AB7</f>
        <v>0.56608222490931071</v>
      </c>
      <c r="AI74" s="7">
        <f t="shared" si="27"/>
        <v>1</v>
      </c>
    </row>
    <row r="75" spans="1:35" x14ac:dyDescent="0.25">
      <c r="A75" t="s">
        <v>46</v>
      </c>
      <c r="B75" t="str">
        <f>VLOOKUP(A75,'_ctry-key'!$B$3:$E$33,3,FALSE)</f>
        <v>Denmark</v>
      </c>
      <c r="C75" s="7" t="str">
        <f t="shared" si="0"/>
        <v/>
      </c>
      <c r="D75" s="7" t="str">
        <f t="shared" si="1"/>
        <v/>
      </c>
      <c r="E75" s="7" t="str">
        <f t="shared" si="2"/>
        <v/>
      </c>
      <c r="F75" s="7" t="str">
        <f t="shared" si="3"/>
        <v/>
      </c>
      <c r="G75" s="7" t="str">
        <f t="shared" si="4"/>
        <v/>
      </c>
      <c r="H75" s="7" t="str">
        <f t="shared" si="5"/>
        <v/>
      </c>
      <c r="I75" s="7" t="str">
        <f t="shared" si="6"/>
        <v/>
      </c>
      <c r="J75" s="7" t="str">
        <f t="shared" si="7"/>
        <v/>
      </c>
      <c r="K75" s="7" t="str">
        <f t="shared" si="8"/>
        <v/>
      </c>
      <c r="L75" s="7" t="str">
        <f t="shared" si="9"/>
        <v/>
      </c>
      <c r="M75" s="7" t="str">
        <f t="shared" si="10"/>
        <v/>
      </c>
      <c r="N75" s="7">
        <f t="shared" si="11"/>
        <v>1</v>
      </c>
      <c r="O75" s="7">
        <f t="shared" si="12"/>
        <v>0.99999999999999989</v>
      </c>
      <c r="P75" s="7">
        <f t="shared" si="13"/>
        <v>1</v>
      </c>
      <c r="Q75" s="7">
        <f t="shared" si="14"/>
        <v>1</v>
      </c>
      <c r="R75" s="7">
        <f t="shared" si="15"/>
        <v>1</v>
      </c>
      <c r="S75" s="7" t="str">
        <f t="shared" si="16"/>
        <v/>
      </c>
      <c r="T75" s="7" t="str">
        <f t="shared" si="17"/>
        <v/>
      </c>
      <c r="U75" s="7" t="str">
        <f t="shared" si="18"/>
        <v/>
      </c>
      <c r="V75" s="7" t="str">
        <f t="shared" si="19"/>
        <v/>
      </c>
      <c r="W75" s="7" t="str">
        <f t="shared" si="20"/>
        <v/>
      </c>
      <c r="X75" s="7" t="str">
        <f t="shared" si="21"/>
        <v/>
      </c>
      <c r="Y75" s="7" t="str">
        <f t="shared" si="22"/>
        <v/>
      </c>
      <c r="Z75" s="7" t="str">
        <f t="shared" si="23"/>
        <v/>
      </c>
      <c r="AA75" s="7" t="str">
        <f t="shared" si="24"/>
        <v/>
      </c>
      <c r="AB75" s="7" t="str">
        <f t="shared" si="25"/>
        <v/>
      </c>
      <c r="AC75" s="7" t="str">
        <f t="shared" si="26"/>
        <v/>
      </c>
      <c r="AF75" t="s">
        <v>9</v>
      </c>
      <c r="AG75" s="7">
        <f>sfh!AB8</f>
        <v>0.28131376291713289</v>
      </c>
      <c r="AH75" s="7">
        <f>mfh!AB8</f>
        <v>0.71868623708286705</v>
      </c>
      <c r="AI75" s="7">
        <f t="shared" si="27"/>
        <v>1</v>
      </c>
    </row>
    <row r="76" spans="1:35" x14ac:dyDescent="0.25">
      <c r="A76" t="s">
        <v>47</v>
      </c>
      <c r="B76" t="str">
        <f>VLOOKUP(A76,'_ctry-key'!$B$3:$E$33,3,FALSE)</f>
        <v>Estonia</v>
      </c>
      <c r="C76" s="7" t="str">
        <f t="shared" si="0"/>
        <v/>
      </c>
      <c r="D76" s="7" t="str">
        <f t="shared" si="1"/>
        <v/>
      </c>
      <c r="E76" s="7" t="str">
        <f t="shared" si="2"/>
        <v/>
      </c>
      <c r="F76" s="7" t="str">
        <f t="shared" si="3"/>
        <v/>
      </c>
      <c r="G76" s="7">
        <f t="shared" si="4"/>
        <v>1</v>
      </c>
      <c r="H76" s="7" t="str">
        <f t="shared" si="5"/>
        <v/>
      </c>
      <c r="I76" s="7" t="str">
        <f t="shared" si="6"/>
        <v/>
      </c>
      <c r="J76" s="7">
        <f t="shared" si="7"/>
        <v>1</v>
      </c>
      <c r="K76" s="7" t="str">
        <f t="shared" si="8"/>
        <v/>
      </c>
      <c r="L76" s="7" t="str">
        <f t="shared" si="9"/>
        <v/>
      </c>
      <c r="M76" s="7" t="str">
        <f t="shared" si="10"/>
        <v/>
      </c>
      <c r="N76" s="7" t="str">
        <f t="shared" si="11"/>
        <v/>
      </c>
      <c r="O76" s="7" t="str">
        <f t="shared" si="12"/>
        <v/>
      </c>
      <c r="P76" s="7" t="str">
        <f t="shared" si="13"/>
        <v/>
      </c>
      <c r="Q76" s="7">
        <f t="shared" si="14"/>
        <v>1</v>
      </c>
      <c r="R76" s="7" t="str">
        <f t="shared" si="15"/>
        <v/>
      </c>
      <c r="S76" s="7" t="str">
        <f t="shared" si="16"/>
        <v/>
      </c>
      <c r="T76" s="7" t="str">
        <f t="shared" si="17"/>
        <v/>
      </c>
      <c r="U76" s="7" t="str">
        <f t="shared" si="18"/>
        <v/>
      </c>
      <c r="V76" s="7">
        <f t="shared" si="19"/>
        <v>0.37051569506726462</v>
      </c>
      <c r="W76" s="7" t="str">
        <f t="shared" si="20"/>
        <v/>
      </c>
      <c r="X76" s="7" t="str">
        <f t="shared" si="21"/>
        <v/>
      </c>
      <c r="Y76" s="7">
        <f t="shared" si="22"/>
        <v>0.93529861954793514</v>
      </c>
      <c r="Z76" s="7" t="str">
        <f t="shared" si="23"/>
        <v/>
      </c>
      <c r="AA76" s="7" t="str">
        <f t="shared" si="24"/>
        <v/>
      </c>
      <c r="AB76" s="7" t="str">
        <f t="shared" si="25"/>
        <v/>
      </c>
      <c r="AC76" s="7" t="str">
        <f t="shared" si="26"/>
        <v/>
      </c>
      <c r="AF76" t="s">
        <v>27</v>
      </c>
      <c r="AG76" s="7">
        <f>sfh!AB9</f>
        <v>0.62693773824650578</v>
      </c>
      <c r="AH76" s="7">
        <f>mfh!AB9</f>
        <v>0.37306226175349422</v>
      </c>
      <c r="AI76" s="7">
        <f t="shared" si="27"/>
        <v>1</v>
      </c>
    </row>
    <row r="77" spans="1:35" x14ac:dyDescent="0.25">
      <c r="A77" t="s">
        <v>48</v>
      </c>
      <c r="B77" t="str">
        <f>VLOOKUP(A77,'_ctry-key'!$B$3:$E$33,3,FALSE)</f>
        <v>France</v>
      </c>
      <c r="C77" s="7">
        <f t="shared" si="0"/>
        <v>1</v>
      </c>
      <c r="D77" s="7">
        <f t="shared" si="1"/>
        <v>1</v>
      </c>
      <c r="E77" s="7">
        <f t="shared" si="2"/>
        <v>1</v>
      </c>
      <c r="F77" s="7">
        <f t="shared" si="3"/>
        <v>1</v>
      </c>
      <c r="G77" s="7">
        <f t="shared" si="4"/>
        <v>0.99999999999999989</v>
      </c>
      <c r="H77" s="7">
        <f t="shared" si="5"/>
        <v>1</v>
      </c>
      <c r="I77" s="7">
        <f t="shared" si="6"/>
        <v>1</v>
      </c>
      <c r="J77" s="7">
        <f t="shared" si="7"/>
        <v>1</v>
      </c>
      <c r="K77" s="7">
        <f t="shared" si="8"/>
        <v>1</v>
      </c>
      <c r="L77" s="7">
        <f t="shared" si="9"/>
        <v>1</v>
      </c>
      <c r="M77" s="7">
        <f t="shared" si="10"/>
        <v>1</v>
      </c>
      <c r="N77" s="7">
        <f t="shared" si="11"/>
        <v>1</v>
      </c>
      <c r="O77" s="7">
        <f t="shared" si="12"/>
        <v>0.99999999999999989</v>
      </c>
      <c r="P77" s="7">
        <f t="shared" si="13"/>
        <v>1</v>
      </c>
      <c r="Q77" s="7">
        <f t="shared" si="14"/>
        <v>1</v>
      </c>
      <c r="R77" s="7" t="str">
        <f t="shared" si="15"/>
        <v/>
      </c>
      <c r="S77" s="7">
        <f t="shared" si="16"/>
        <v>0.96889582885058889</v>
      </c>
      <c r="T77" s="7">
        <f t="shared" si="17"/>
        <v>0.96608296798391091</v>
      </c>
      <c r="U77" s="7">
        <f t="shared" si="18"/>
        <v>0.9638907012097202</v>
      </c>
      <c r="V77" s="7">
        <f t="shared" si="19"/>
        <v>0.96215845604679839</v>
      </c>
      <c r="W77" s="7">
        <f t="shared" si="20"/>
        <v>0.96053911378195311</v>
      </c>
      <c r="X77" s="7">
        <f t="shared" si="21"/>
        <v>0.95841253045323094</v>
      </c>
      <c r="Y77" s="7">
        <f t="shared" si="22"/>
        <v>0.9554344661201033</v>
      </c>
      <c r="Z77" s="7">
        <f t="shared" si="23"/>
        <v>0.95196146958543437</v>
      </c>
      <c r="AA77" s="7">
        <f t="shared" si="24"/>
        <v>0.94860718009850076</v>
      </c>
      <c r="AB77" s="7" t="str">
        <f t="shared" si="25"/>
        <v/>
      </c>
      <c r="AC77" s="7" t="str">
        <f t="shared" si="26"/>
        <v/>
      </c>
      <c r="AF77" t="s">
        <v>10</v>
      </c>
      <c r="AG77" s="7">
        <f>sfh!AB10</f>
        <v>0.44996264401714448</v>
      </c>
      <c r="AH77" s="7">
        <f>mfh!AB10</f>
        <v>0.55003735598285552</v>
      </c>
      <c r="AI77" s="7">
        <f t="shared" si="27"/>
        <v>1</v>
      </c>
    </row>
    <row r="78" spans="1:35" x14ac:dyDescent="0.25">
      <c r="A78" t="s">
        <v>49</v>
      </c>
      <c r="B78" t="str">
        <f>VLOOKUP(A78,'_ctry-key'!$B$3:$E$33,3,FALSE)</f>
        <v>Greece</v>
      </c>
      <c r="C78" s="7" t="str">
        <f t="shared" si="0"/>
        <v/>
      </c>
      <c r="D78" s="7">
        <f t="shared" si="1"/>
        <v>1</v>
      </c>
      <c r="E78" s="7">
        <f t="shared" si="2"/>
        <v>1</v>
      </c>
      <c r="F78" s="7">
        <f t="shared" si="3"/>
        <v>1</v>
      </c>
      <c r="G78" s="7">
        <f t="shared" si="4"/>
        <v>1</v>
      </c>
      <c r="H78" s="7">
        <f t="shared" si="5"/>
        <v>1</v>
      </c>
      <c r="I78" s="7">
        <f t="shared" si="6"/>
        <v>1</v>
      </c>
      <c r="J78" s="7">
        <f t="shared" si="7"/>
        <v>1</v>
      </c>
      <c r="K78" s="7">
        <f t="shared" si="8"/>
        <v>1</v>
      </c>
      <c r="L78" s="7">
        <f t="shared" si="9"/>
        <v>1</v>
      </c>
      <c r="M78" s="7">
        <f t="shared" si="10"/>
        <v>1</v>
      </c>
      <c r="N78" s="7">
        <f t="shared" si="11"/>
        <v>1</v>
      </c>
      <c r="O78" s="7">
        <f t="shared" si="12"/>
        <v>1</v>
      </c>
      <c r="P78" s="7">
        <f t="shared" si="13"/>
        <v>1</v>
      </c>
      <c r="Q78" s="7">
        <f t="shared" si="14"/>
        <v>0.99999999999999989</v>
      </c>
      <c r="R78" s="7" t="str">
        <f t="shared" si="15"/>
        <v/>
      </c>
      <c r="S78" s="7">
        <f t="shared" si="16"/>
        <v>0.4377870563674322</v>
      </c>
      <c r="T78" s="7">
        <f t="shared" si="17"/>
        <v>0.42915428105146586</v>
      </c>
      <c r="U78" s="7">
        <f t="shared" si="18"/>
        <v>0.42055169269349141</v>
      </c>
      <c r="V78" s="7">
        <f t="shared" si="19"/>
        <v>0.41196819640117172</v>
      </c>
      <c r="W78" s="7">
        <f t="shared" si="20"/>
        <v>0.40339221087884192</v>
      </c>
      <c r="X78" s="7">
        <f t="shared" si="21"/>
        <v>0.39484126984126983</v>
      </c>
      <c r="Y78" s="7">
        <f t="shared" si="22"/>
        <v>0.73849685153781874</v>
      </c>
      <c r="Z78" s="7">
        <f t="shared" si="23"/>
        <v>0.73154007030229518</v>
      </c>
      <c r="AA78" s="7">
        <f t="shared" si="24"/>
        <v>0.71987711145142108</v>
      </c>
      <c r="AB78" s="7" t="str">
        <f t="shared" si="25"/>
        <v/>
      </c>
      <c r="AC78" s="7" t="str">
        <f t="shared" si="26"/>
        <v/>
      </c>
      <c r="AF78" t="s">
        <v>20</v>
      </c>
      <c r="AG78" s="7">
        <f>sfh!AB11</f>
        <v>0.31552175940067201</v>
      </c>
      <c r="AH78" s="7">
        <f>mfh!AB11</f>
        <v>0.68447824059932794</v>
      </c>
      <c r="AI78" s="7">
        <f t="shared" si="27"/>
        <v>1</v>
      </c>
    </row>
    <row r="79" spans="1:35" x14ac:dyDescent="0.25">
      <c r="A79" t="s">
        <v>50</v>
      </c>
      <c r="B79" t="str">
        <f>VLOOKUP(A79,'_ctry-key'!$B$3:$E$33,3,FALSE)</f>
        <v>Finland</v>
      </c>
      <c r="C79" s="7">
        <f t="shared" si="0"/>
        <v>1</v>
      </c>
      <c r="D79" s="7">
        <f t="shared" si="1"/>
        <v>1</v>
      </c>
      <c r="E79" s="7">
        <f t="shared" si="2"/>
        <v>1</v>
      </c>
      <c r="F79" s="7">
        <f t="shared" si="3"/>
        <v>0.99999999999999989</v>
      </c>
      <c r="G79" s="7">
        <f t="shared" si="4"/>
        <v>1</v>
      </c>
      <c r="H79" s="7">
        <f t="shared" si="5"/>
        <v>1</v>
      </c>
      <c r="I79" s="7">
        <f t="shared" si="6"/>
        <v>1</v>
      </c>
      <c r="J79" s="7">
        <f t="shared" si="7"/>
        <v>1</v>
      </c>
      <c r="K79" s="7">
        <f t="shared" si="8"/>
        <v>1</v>
      </c>
      <c r="L79" s="7">
        <f t="shared" si="9"/>
        <v>1</v>
      </c>
      <c r="M79" s="7">
        <f t="shared" si="10"/>
        <v>1</v>
      </c>
      <c r="N79" s="7">
        <f t="shared" si="11"/>
        <v>1</v>
      </c>
      <c r="O79" s="7">
        <f t="shared" si="12"/>
        <v>1</v>
      </c>
      <c r="P79" s="7">
        <f t="shared" si="13"/>
        <v>1</v>
      </c>
      <c r="Q79" s="7">
        <f t="shared" si="14"/>
        <v>1</v>
      </c>
      <c r="R79" s="7" t="str">
        <f t="shared" si="15"/>
        <v/>
      </c>
      <c r="S79" s="7">
        <f t="shared" si="16"/>
        <v>0.55452699192367638</v>
      </c>
      <c r="T79" s="7">
        <f t="shared" si="17"/>
        <v>0.55393667694031945</v>
      </c>
      <c r="U79" s="7">
        <f t="shared" si="18"/>
        <v>0.55347445927289451</v>
      </c>
      <c r="V79" s="7">
        <f t="shared" si="19"/>
        <v>0.55586667871014361</v>
      </c>
      <c r="W79" s="7">
        <f t="shared" si="20"/>
        <v>0.55630620750164517</v>
      </c>
      <c r="X79" s="7">
        <f t="shared" si="21"/>
        <v>0.55655737704918029</v>
      </c>
      <c r="Y79" s="7">
        <f t="shared" si="22"/>
        <v>0.55699548128570209</v>
      </c>
      <c r="Z79" s="7">
        <f t="shared" si="23"/>
        <v>0.55656926634433468</v>
      </c>
      <c r="AA79" s="7">
        <f t="shared" si="24"/>
        <v>0.55656352263783604</v>
      </c>
      <c r="AB79" s="7" t="str">
        <f t="shared" si="25"/>
        <v/>
      </c>
      <c r="AC79" s="7" t="str">
        <f t="shared" si="26"/>
        <v/>
      </c>
      <c r="AF79" t="s">
        <v>30</v>
      </c>
      <c r="AG79" s="7">
        <f>sfh!AB12</f>
        <v>0.4019459394218689</v>
      </c>
      <c r="AH79" s="7">
        <f>mfh!AB12</f>
        <v>0.59805406057813104</v>
      </c>
      <c r="AI79" s="7">
        <f t="shared" si="27"/>
        <v>1</v>
      </c>
    </row>
    <row r="80" spans="1:35" x14ac:dyDescent="0.25">
      <c r="A80" t="s">
        <v>51</v>
      </c>
      <c r="B80" t="str">
        <f>VLOOKUP(A80,'_ctry-key'!$B$3:$E$33,3,FALSE)</f>
        <v>Germany</v>
      </c>
      <c r="C80" s="7" t="str">
        <f t="shared" si="0"/>
        <v/>
      </c>
      <c r="D80" s="7">
        <f t="shared" si="1"/>
        <v>1</v>
      </c>
      <c r="E80" s="7">
        <f t="shared" si="2"/>
        <v>1</v>
      </c>
      <c r="F80" s="7">
        <f t="shared" si="3"/>
        <v>0.99999999999999989</v>
      </c>
      <c r="G80" s="7">
        <f t="shared" si="4"/>
        <v>1</v>
      </c>
      <c r="H80" s="7">
        <f t="shared" si="5"/>
        <v>1</v>
      </c>
      <c r="I80" s="7">
        <f t="shared" si="6"/>
        <v>1</v>
      </c>
      <c r="J80" s="7">
        <f t="shared" si="7"/>
        <v>1</v>
      </c>
      <c r="K80" s="7">
        <f t="shared" si="8"/>
        <v>1</v>
      </c>
      <c r="L80" s="7">
        <f t="shared" si="9"/>
        <v>1</v>
      </c>
      <c r="M80" s="7">
        <f t="shared" si="10"/>
        <v>1</v>
      </c>
      <c r="N80" s="7">
        <f t="shared" si="11"/>
        <v>1</v>
      </c>
      <c r="O80" s="7">
        <f t="shared" si="12"/>
        <v>1</v>
      </c>
      <c r="P80" s="7">
        <f t="shared" si="13"/>
        <v>0.99999999999999989</v>
      </c>
      <c r="Q80" s="7">
        <f t="shared" si="14"/>
        <v>1</v>
      </c>
      <c r="R80" s="7" t="str">
        <f t="shared" si="15"/>
        <v/>
      </c>
      <c r="S80" s="7">
        <f t="shared" si="16"/>
        <v>0.577542968798616</v>
      </c>
      <c r="T80" s="7">
        <f t="shared" si="17"/>
        <v>0.57956255241477972</v>
      </c>
      <c r="U80" s="7">
        <f t="shared" si="18"/>
        <v>0.58171249037274286</v>
      </c>
      <c r="V80" s="7">
        <f t="shared" si="19"/>
        <v>0.58404315901710857</v>
      </c>
      <c r="W80" s="7">
        <f t="shared" si="20"/>
        <v>0.58600778514210139</v>
      </c>
      <c r="X80" s="7">
        <f t="shared" si="21"/>
        <v>0.98308667531000016</v>
      </c>
      <c r="Y80" s="7">
        <f t="shared" si="22"/>
        <v>0.9826412964676845</v>
      </c>
      <c r="Z80" s="7">
        <f t="shared" si="23"/>
        <v>0.98239055807494657</v>
      </c>
      <c r="AA80" s="7">
        <f t="shared" si="24"/>
        <v>0.96828816089303316</v>
      </c>
      <c r="AB80" s="7" t="str">
        <f t="shared" si="25"/>
        <v/>
      </c>
      <c r="AC80" s="7" t="str">
        <f t="shared" si="26"/>
        <v/>
      </c>
      <c r="AF80" t="s">
        <v>1</v>
      </c>
      <c r="AG80" s="7">
        <f>sfh!AB13</f>
        <v>0.65905761718749989</v>
      </c>
      <c r="AH80" s="7">
        <f>mfh!AB13</f>
        <v>0.34094238281250011</v>
      </c>
      <c r="AI80" s="7">
        <f t="shared" si="27"/>
        <v>1</v>
      </c>
    </row>
    <row r="81" spans="1:35" x14ac:dyDescent="0.25">
      <c r="A81" t="s">
        <v>52</v>
      </c>
      <c r="B81" t="str">
        <f>VLOOKUP(A81,'_ctry-key'!$B$3:$E$33,3,FALSE)</f>
        <v>Hungary</v>
      </c>
      <c r="C81" s="7" t="str">
        <f t="shared" si="0"/>
        <v/>
      </c>
      <c r="D81" s="7" t="str">
        <f t="shared" si="1"/>
        <v/>
      </c>
      <c r="E81" s="7" t="str">
        <f t="shared" si="2"/>
        <v/>
      </c>
      <c r="F81" s="7" t="str">
        <f t="shared" si="3"/>
        <v/>
      </c>
      <c r="G81" s="7" t="str">
        <f t="shared" si="4"/>
        <v/>
      </c>
      <c r="H81" s="7">
        <f t="shared" si="5"/>
        <v>1</v>
      </c>
      <c r="I81" s="7" t="str">
        <f t="shared" si="6"/>
        <v/>
      </c>
      <c r="J81" s="7" t="str">
        <f t="shared" si="7"/>
        <v/>
      </c>
      <c r="K81" s="7" t="str">
        <f t="shared" si="8"/>
        <v/>
      </c>
      <c r="L81" s="7" t="str">
        <f t="shared" si="9"/>
        <v/>
      </c>
      <c r="M81" s="7" t="str">
        <f t="shared" si="10"/>
        <v/>
      </c>
      <c r="N81" s="7" t="str">
        <f t="shared" si="11"/>
        <v/>
      </c>
      <c r="O81" s="7" t="str">
        <f t="shared" si="12"/>
        <v/>
      </c>
      <c r="P81" s="7" t="str">
        <f t="shared" si="13"/>
        <v/>
      </c>
      <c r="Q81" s="7">
        <f t="shared" si="14"/>
        <v>1</v>
      </c>
      <c r="R81" s="7" t="str">
        <f t="shared" si="15"/>
        <v/>
      </c>
      <c r="S81" s="7" t="str">
        <f t="shared" si="16"/>
        <v/>
      </c>
      <c r="T81" s="7" t="str">
        <f t="shared" si="17"/>
        <v/>
      </c>
      <c r="U81" s="7" t="str">
        <f t="shared" si="18"/>
        <v/>
      </c>
      <c r="V81" s="7" t="str">
        <f t="shared" si="19"/>
        <v/>
      </c>
      <c r="W81" s="7">
        <f t="shared" si="20"/>
        <v>0.70836807524263745</v>
      </c>
      <c r="X81" s="7" t="str">
        <f t="shared" si="21"/>
        <v/>
      </c>
      <c r="Y81" s="7" t="str">
        <f t="shared" si="22"/>
        <v/>
      </c>
      <c r="Z81" s="7" t="str">
        <f t="shared" si="23"/>
        <v/>
      </c>
      <c r="AA81" s="7" t="str">
        <f t="shared" si="24"/>
        <v/>
      </c>
      <c r="AB81" s="7" t="str">
        <f t="shared" si="25"/>
        <v/>
      </c>
      <c r="AC81" s="7" t="str">
        <f t="shared" si="26"/>
        <v/>
      </c>
      <c r="AF81" t="s">
        <v>16</v>
      </c>
      <c r="AG81" s="7">
        <f>sfh!AB14</f>
        <v>0.29162083791620841</v>
      </c>
      <c r="AH81" s="7">
        <f>mfh!AB14</f>
        <v>0.70837916208379159</v>
      </c>
      <c r="AI81" s="7">
        <f t="shared" si="27"/>
        <v>1</v>
      </c>
    </row>
    <row r="82" spans="1:35" x14ac:dyDescent="0.25">
      <c r="A82" t="s">
        <v>53</v>
      </c>
      <c r="B82" t="str">
        <f>VLOOKUP(A82,'_ctry-key'!$B$3:$E$33,3,FALSE)</f>
        <v>Ireland</v>
      </c>
      <c r="C82" s="7" t="str">
        <f t="shared" si="0"/>
        <v/>
      </c>
      <c r="D82" s="7">
        <f t="shared" si="1"/>
        <v>1</v>
      </c>
      <c r="E82" s="7">
        <f t="shared" si="2"/>
        <v>1</v>
      </c>
      <c r="F82" s="7">
        <f t="shared" si="3"/>
        <v>1</v>
      </c>
      <c r="G82" s="7">
        <f t="shared" si="4"/>
        <v>0.99999999999999989</v>
      </c>
      <c r="H82" s="7">
        <f t="shared" si="5"/>
        <v>1</v>
      </c>
      <c r="I82" s="7">
        <f t="shared" si="6"/>
        <v>0.99999999999999989</v>
      </c>
      <c r="J82" s="7">
        <f t="shared" si="7"/>
        <v>1</v>
      </c>
      <c r="K82" s="7">
        <f t="shared" si="8"/>
        <v>1</v>
      </c>
      <c r="L82" s="7">
        <f t="shared" si="9"/>
        <v>1</v>
      </c>
      <c r="M82" s="7">
        <f t="shared" si="10"/>
        <v>1</v>
      </c>
      <c r="N82" s="7">
        <f t="shared" si="11"/>
        <v>1</v>
      </c>
      <c r="O82" s="7">
        <f t="shared" si="12"/>
        <v>1</v>
      </c>
      <c r="P82" s="7">
        <f t="shared" si="13"/>
        <v>1</v>
      </c>
      <c r="Q82" s="7">
        <f t="shared" si="14"/>
        <v>1</v>
      </c>
      <c r="R82" s="7" t="str">
        <f t="shared" si="15"/>
        <v/>
      </c>
      <c r="S82" s="7">
        <f t="shared" si="16"/>
        <v>0.91376870950927103</v>
      </c>
      <c r="T82" s="7">
        <f t="shared" si="17"/>
        <v>0.91186071817192604</v>
      </c>
      <c r="U82" s="7">
        <f t="shared" si="18"/>
        <v>0.9075220931041682</v>
      </c>
      <c r="V82" s="7">
        <f t="shared" si="19"/>
        <v>0.90344460699561102</v>
      </c>
      <c r="W82" s="7">
        <f t="shared" si="20"/>
        <v>0.89963770418864808</v>
      </c>
      <c r="X82" s="7">
        <f t="shared" si="21"/>
        <v>0.89612601106853973</v>
      </c>
      <c r="Y82" s="7">
        <f t="shared" si="22"/>
        <v>0.98291294652673011</v>
      </c>
      <c r="Z82" s="7">
        <f t="shared" si="23"/>
        <v>0.97734249941018547</v>
      </c>
      <c r="AA82" s="7">
        <f t="shared" si="24"/>
        <v>0.97022502103965425</v>
      </c>
      <c r="AB82" s="7" t="str">
        <f t="shared" si="25"/>
        <v/>
      </c>
      <c r="AC82" s="7" t="str">
        <f t="shared" si="26"/>
        <v/>
      </c>
      <c r="AF82" t="s">
        <v>5</v>
      </c>
      <c r="AG82" s="7">
        <f>sfh!AB15</f>
        <v>0.13207455821834907</v>
      </c>
      <c r="AH82" s="7">
        <f>mfh!AB15</f>
        <v>0.86792544178165087</v>
      </c>
      <c r="AI82" s="7">
        <f t="shared" si="27"/>
        <v>1</v>
      </c>
    </row>
    <row r="83" spans="1:35" x14ac:dyDescent="0.25">
      <c r="A83" t="s">
        <v>54</v>
      </c>
      <c r="B83" t="str">
        <f>VLOOKUP(A83,'_ctry-key'!$B$3:$E$33,3,FALSE)</f>
        <v>Italy</v>
      </c>
      <c r="C83" s="7">
        <f t="shared" si="0"/>
        <v>1</v>
      </c>
      <c r="D83" s="7">
        <f t="shared" si="1"/>
        <v>1</v>
      </c>
      <c r="E83" s="7">
        <f t="shared" si="2"/>
        <v>0.99999999999999989</v>
      </c>
      <c r="F83" s="7">
        <f t="shared" si="3"/>
        <v>1</v>
      </c>
      <c r="G83" s="7">
        <f t="shared" si="4"/>
        <v>1.0000000000000002</v>
      </c>
      <c r="H83" s="7" t="str">
        <f t="shared" si="5"/>
        <v/>
      </c>
      <c r="I83" s="7" t="str">
        <f t="shared" si="6"/>
        <v/>
      </c>
      <c r="J83" s="7" t="str">
        <f t="shared" si="7"/>
        <v/>
      </c>
      <c r="K83" s="7" t="str">
        <f t="shared" si="8"/>
        <v/>
      </c>
      <c r="L83" s="7" t="str">
        <f t="shared" si="9"/>
        <v/>
      </c>
      <c r="M83" s="7" t="str">
        <f t="shared" si="10"/>
        <v/>
      </c>
      <c r="N83" s="7" t="str">
        <f t="shared" si="11"/>
        <v/>
      </c>
      <c r="O83" s="7" t="str">
        <f t="shared" si="12"/>
        <v/>
      </c>
      <c r="P83" s="7" t="str">
        <f t="shared" si="13"/>
        <v/>
      </c>
      <c r="Q83" s="7">
        <f t="shared" si="14"/>
        <v>1</v>
      </c>
      <c r="R83" s="7" t="str">
        <f t="shared" si="15"/>
        <v/>
      </c>
      <c r="S83" s="7">
        <f t="shared" si="16"/>
        <v>0.26364427938481078</v>
      </c>
      <c r="T83" s="7">
        <f t="shared" si="17"/>
        <v>0.26776101928046869</v>
      </c>
      <c r="U83" s="7">
        <f t="shared" si="18"/>
        <v>0.27060481503229594</v>
      </c>
      <c r="V83" s="7">
        <f t="shared" si="19"/>
        <v>0.27448491222542942</v>
      </c>
      <c r="W83" s="7" t="str">
        <f t="shared" si="20"/>
        <v/>
      </c>
      <c r="X83" s="7" t="str">
        <f t="shared" si="21"/>
        <v/>
      </c>
      <c r="Y83" s="7" t="str">
        <f t="shared" si="22"/>
        <v/>
      </c>
      <c r="Z83" s="7" t="str">
        <f t="shared" si="23"/>
        <v/>
      </c>
      <c r="AA83" s="7" t="str">
        <f t="shared" si="24"/>
        <v/>
      </c>
      <c r="AB83" s="7" t="str">
        <f t="shared" si="25"/>
        <v/>
      </c>
      <c r="AC83" s="7" t="str">
        <f t="shared" si="26"/>
        <v/>
      </c>
      <c r="AF83" t="s">
        <v>29</v>
      </c>
      <c r="AG83" s="7">
        <f>sfh!AB16</f>
        <v>0.72551442632691643</v>
      </c>
      <c r="AH83" s="7">
        <f>mfh!AB16</f>
        <v>0.27448557367308357</v>
      </c>
      <c r="AI83" s="7">
        <f t="shared" si="27"/>
        <v>1</v>
      </c>
    </row>
    <row r="84" spans="1:35" x14ac:dyDescent="0.25">
      <c r="A84" t="s">
        <v>55</v>
      </c>
      <c r="B84" t="str">
        <f>VLOOKUP(A84,'_ctry-key'!$B$3:$E$33,3,FALSE)</f>
        <v>Latvia</v>
      </c>
      <c r="C84" s="7" t="str">
        <f t="shared" si="0"/>
        <v/>
      </c>
      <c r="D84" s="7" t="str">
        <f t="shared" si="1"/>
        <v/>
      </c>
      <c r="E84" s="7" t="str">
        <f t="shared" si="2"/>
        <v/>
      </c>
      <c r="F84" s="7" t="str">
        <f t="shared" si="3"/>
        <v/>
      </c>
      <c r="G84" s="7" t="str">
        <f t="shared" si="4"/>
        <v/>
      </c>
      <c r="H84" s="7" t="str">
        <f t="shared" si="5"/>
        <v/>
      </c>
      <c r="I84" s="7" t="str">
        <f t="shared" si="6"/>
        <v/>
      </c>
      <c r="J84" s="7" t="str">
        <f t="shared" si="7"/>
        <v/>
      </c>
      <c r="K84" s="7" t="str">
        <f t="shared" si="8"/>
        <v/>
      </c>
      <c r="L84" s="7" t="str">
        <f t="shared" si="9"/>
        <v/>
      </c>
      <c r="M84" s="7" t="str">
        <f t="shared" si="10"/>
        <v/>
      </c>
      <c r="N84" s="7" t="str">
        <f t="shared" si="11"/>
        <v/>
      </c>
      <c r="O84" s="7" t="str">
        <f t="shared" si="12"/>
        <v/>
      </c>
      <c r="P84" s="7" t="str">
        <f t="shared" si="13"/>
        <v/>
      </c>
      <c r="Q84" s="7" t="str">
        <f t="shared" si="14"/>
        <v/>
      </c>
      <c r="R84" s="7" t="str">
        <f t="shared" si="15"/>
        <v/>
      </c>
      <c r="S84" s="7" t="str">
        <f t="shared" si="16"/>
        <v/>
      </c>
      <c r="T84" s="7" t="str">
        <f t="shared" si="17"/>
        <v/>
      </c>
      <c r="U84" s="7" t="str">
        <f t="shared" si="18"/>
        <v/>
      </c>
      <c r="V84" s="7" t="str">
        <f t="shared" si="19"/>
        <v/>
      </c>
      <c r="W84" s="7" t="str">
        <f t="shared" si="20"/>
        <v/>
      </c>
      <c r="X84" s="7" t="str">
        <f t="shared" si="21"/>
        <v/>
      </c>
      <c r="Y84" s="7" t="str">
        <f t="shared" si="22"/>
        <v/>
      </c>
      <c r="Z84" s="7" t="str">
        <f t="shared" si="23"/>
        <v/>
      </c>
      <c r="AA84" s="7" t="str">
        <f t="shared" si="24"/>
        <v/>
      </c>
      <c r="AB84" s="7" t="str">
        <f t="shared" si="25"/>
        <v/>
      </c>
      <c r="AC84" s="7" t="str">
        <f t="shared" si="26"/>
        <v/>
      </c>
      <c r="AF84" t="s">
        <v>25</v>
      </c>
      <c r="AG84" s="7">
        <f>sfh!AB17</f>
        <v>0.62693773824650578</v>
      </c>
      <c r="AH84" s="7">
        <f>mfh!AB17</f>
        <v>0.37306226175349422</v>
      </c>
      <c r="AI84" s="7">
        <f t="shared" si="27"/>
        <v>1</v>
      </c>
    </row>
    <row r="85" spans="1:35" x14ac:dyDescent="0.25">
      <c r="A85" t="s">
        <v>56</v>
      </c>
      <c r="B85" t="str">
        <f>VLOOKUP(A85,'_ctry-key'!$B$3:$E$33,3,FALSE)</f>
        <v>Lithuania</v>
      </c>
      <c r="C85" s="7" t="str">
        <f t="shared" si="0"/>
        <v/>
      </c>
      <c r="D85" s="7" t="str">
        <f t="shared" si="1"/>
        <v/>
      </c>
      <c r="E85" s="7" t="str">
        <f t="shared" si="2"/>
        <v/>
      </c>
      <c r="F85" s="7" t="str">
        <f t="shared" si="3"/>
        <v/>
      </c>
      <c r="G85" s="7" t="str">
        <f t="shared" si="4"/>
        <v/>
      </c>
      <c r="H85" s="7" t="str">
        <f t="shared" si="5"/>
        <v/>
      </c>
      <c r="I85" s="7" t="str">
        <f t="shared" si="6"/>
        <v/>
      </c>
      <c r="J85" s="7" t="str">
        <f t="shared" si="7"/>
        <v/>
      </c>
      <c r="K85" s="7" t="str">
        <f t="shared" si="8"/>
        <v/>
      </c>
      <c r="L85" s="7" t="str">
        <f t="shared" si="9"/>
        <v/>
      </c>
      <c r="M85" s="7" t="str">
        <f t="shared" si="10"/>
        <v/>
      </c>
      <c r="N85" s="7" t="str">
        <f t="shared" si="11"/>
        <v/>
      </c>
      <c r="O85" s="7">
        <f t="shared" si="12"/>
        <v>1</v>
      </c>
      <c r="P85" s="7" t="str">
        <f t="shared" si="13"/>
        <v/>
      </c>
      <c r="Q85" s="7">
        <f t="shared" si="14"/>
        <v>0.99999999999999989</v>
      </c>
      <c r="R85" s="7" t="str">
        <f t="shared" si="15"/>
        <v/>
      </c>
      <c r="S85" s="7" t="str">
        <f t="shared" si="16"/>
        <v/>
      </c>
      <c r="T85" s="7" t="str">
        <f t="shared" si="17"/>
        <v/>
      </c>
      <c r="U85" s="7" t="str">
        <f t="shared" si="18"/>
        <v/>
      </c>
      <c r="V85" s="7" t="str">
        <f t="shared" si="19"/>
        <v/>
      </c>
      <c r="W85" s="7" t="str">
        <f t="shared" si="20"/>
        <v/>
      </c>
      <c r="X85" s="7" t="str">
        <f t="shared" si="21"/>
        <v/>
      </c>
      <c r="Y85" s="7" t="str">
        <f t="shared" si="22"/>
        <v/>
      </c>
      <c r="Z85" s="7" t="str">
        <f t="shared" si="23"/>
        <v/>
      </c>
      <c r="AA85" s="7" t="str">
        <f t="shared" si="24"/>
        <v/>
      </c>
      <c r="AB85" s="7" t="str">
        <f t="shared" si="25"/>
        <v/>
      </c>
      <c r="AC85" s="7" t="str">
        <f t="shared" si="26"/>
        <v/>
      </c>
      <c r="AF85" t="s">
        <v>22</v>
      </c>
      <c r="AG85" s="7">
        <f>sfh!AB18</f>
        <v>0.45126683405615153</v>
      </c>
      <c r="AH85" s="7">
        <f>mfh!AB18</f>
        <v>0.54873316594384847</v>
      </c>
      <c r="AI85" s="7">
        <f t="shared" si="27"/>
        <v>1</v>
      </c>
    </row>
    <row r="86" spans="1:35" x14ac:dyDescent="0.25">
      <c r="A86" t="s">
        <v>57</v>
      </c>
      <c r="B86" t="str">
        <f>VLOOKUP(A86,'_ctry-key'!$B$3:$E$33,3,FALSE)</f>
        <v>Luxembourg</v>
      </c>
      <c r="C86" s="7" t="str">
        <f t="shared" si="0"/>
        <v/>
      </c>
      <c r="D86" s="7" t="str">
        <f t="shared" si="1"/>
        <v/>
      </c>
      <c r="E86" s="7" t="str">
        <f t="shared" si="2"/>
        <v/>
      </c>
      <c r="F86" s="7" t="str">
        <f t="shared" si="3"/>
        <v/>
      </c>
      <c r="G86" s="7" t="str">
        <f t="shared" si="4"/>
        <v/>
      </c>
      <c r="H86" s="7" t="str">
        <f t="shared" si="5"/>
        <v/>
      </c>
      <c r="I86" s="7" t="str">
        <f t="shared" si="6"/>
        <v/>
      </c>
      <c r="J86" s="7" t="str">
        <f t="shared" si="7"/>
        <v/>
      </c>
      <c r="K86" s="7" t="str">
        <f t="shared" si="8"/>
        <v/>
      </c>
      <c r="L86" s="7" t="str">
        <f t="shared" si="9"/>
        <v/>
      </c>
      <c r="M86" s="7" t="str">
        <f t="shared" si="10"/>
        <v/>
      </c>
      <c r="N86" s="7">
        <f t="shared" si="11"/>
        <v>1</v>
      </c>
      <c r="O86" s="7" t="str">
        <f t="shared" si="12"/>
        <v/>
      </c>
      <c r="P86" s="7" t="str">
        <f t="shared" si="13"/>
        <v/>
      </c>
      <c r="Q86" s="7">
        <f t="shared" si="14"/>
        <v>1</v>
      </c>
      <c r="R86" s="7" t="str">
        <f t="shared" si="15"/>
        <v/>
      </c>
      <c r="S86" s="7" t="str">
        <f t="shared" si="16"/>
        <v/>
      </c>
      <c r="T86" s="7" t="str">
        <f t="shared" si="17"/>
        <v/>
      </c>
      <c r="U86" s="7" t="str">
        <f t="shared" si="18"/>
        <v/>
      </c>
      <c r="V86" s="7" t="str">
        <f t="shared" si="19"/>
        <v/>
      </c>
      <c r="W86" s="7" t="str">
        <f t="shared" si="20"/>
        <v/>
      </c>
      <c r="X86" s="7" t="str">
        <f t="shared" si="21"/>
        <v/>
      </c>
      <c r="Y86" s="7" t="str">
        <f t="shared" si="22"/>
        <v/>
      </c>
      <c r="Z86" s="7" t="str">
        <f t="shared" si="23"/>
        <v/>
      </c>
      <c r="AA86" s="7" t="str">
        <f t="shared" si="24"/>
        <v/>
      </c>
      <c r="AB86" s="7" t="str">
        <f t="shared" si="25"/>
        <v/>
      </c>
      <c r="AC86" s="7" t="str">
        <f t="shared" si="26"/>
        <v/>
      </c>
      <c r="AF86" t="s">
        <v>7</v>
      </c>
      <c r="AG86" s="7">
        <f>sfh!AB19</f>
        <v>0.28745220716023634</v>
      </c>
      <c r="AH86" s="7">
        <f>mfh!AB19</f>
        <v>0.71254779283976366</v>
      </c>
      <c r="AI86" s="7">
        <f t="shared" si="27"/>
        <v>1</v>
      </c>
    </row>
    <row r="87" spans="1:35" x14ac:dyDescent="0.25">
      <c r="A87" t="s">
        <v>58</v>
      </c>
      <c r="B87" t="str">
        <f>VLOOKUP(A87,'_ctry-key'!$B$3:$E$33,3,FALSE)</f>
        <v>Malta</v>
      </c>
      <c r="C87" s="7" t="str">
        <f t="shared" si="0"/>
        <v/>
      </c>
      <c r="D87" s="7" t="str">
        <f t="shared" si="1"/>
        <v/>
      </c>
      <c r="E87" s="7">
        <f t="shared" si="2"/>
        <v>1</v>
      </c>
      <c r="F87" s="7">
        <f t="shared" si="3"/>
        <v>1</v>
      </c>
      <c r="G87" s="7">
        <f t="shared" si="4"/>
        <v>1</v>
      </c>
      <c r="H87" s="7">
        <f t="shared" si="5"/>
        <v>1</v>
      </c>
      <c r="I87" s="7">
        <f t="shared" si="6"/>
        <v>1</v>
      </c>
      <c r="J87" s="7">
        <f t="shared" si="7"/>
        <v>1</v>
      </c>
      <c r="K87" s="7">
        <f t="shared" si="8"/>
        <v>1</v>
      </c>
      <c r="L87" s="7">
        <f t="shared" si="9"/>
        <v>1</v>
      </c>
      <c r="M87" s="7">
        <f t="shared" si="10"/>
        <v>1</v>
      </c>
      <c r="N87" s="7">
        <f t="shared" si="11"/>
        <v>1</v>
      </c>
      <c r="O87" s="7">
        <f t="shared" si="12"/>
        <v>1</v>
      </c>
      <c r="P87" s="7">
        <f t="shared" si="13"/>
        <v>1</v>
      </c>
      <c r="Q87" s="7">
        <f t="shared" si="14"/>
        <v>1</v>
      </c>
      <c r="R87" s="7" t="str">
        <f t="shared" si="15"/>
        <v/>
      </c>
      <c r="S87" s="7" t="str">
        <f t="shared" si="16"/>
        <v/>
      </c>
      <c r="T87" s="7">
        <f t="shared" si="17"/>
        <v>0.70225563909774436</v>
      </c>
      <c r="U87" s="7">
        <f t="shared" si="18"/>
        <v>0.70201643017176996</v>
      </c>
      <c r="V87" s="7">
        <f t="shared" si="19"/>
        <v>0.70178041543026715</v>
      </c>
      <c r="W87" s="7">
        <f t="shared" si="20"/>
        <v>0.70228445099484149</v>
      </c>
      <c r="X87" s="7">
        <f t="shared" si="21"/>
        <v>0.71868289191123835</v>
      </c>
      <c r="Y87" s="7">
        <f t="shared" si="22"/>
        <v>1.205076132671616</v>
      </c>
      <c r="Z87" s="7">
        <f t="shared" si="23"/>
        <v>1.2031683923385741</v>
      </c>
      <c r="AA87" s="7" t="str">
        <f t="shared" si="24"/>
        <v/>
      </c>
      <c r="AB87" s="7" t="str">
        <f t="shared" si="25"/>
        <v/>
      </c>
      <c r="AC87" s="7" t="str">
        <f t="shared" si="26"/>
        <v/>
      </c>
      <c r="AF87" t="s">
        <v>26</v>
      </c>
      <c r="AG87" s="7">
        <f>sfh!AB20</f>
        <v>0.34358430540827151</v>
      </c>
      <c r="AH87" s="7">
        <f>mfh!AB20</f>
        <v>0.65641569459172855</v>
      </c>
      <c r="AI87" s="7">
        <f t="shared" si="27"/>
        <v>1</v>
      </c>
    </row>
    <row r="88" spans="1:35" x14ac:dyDescent="0.25">
      <c r="A88" t="s">
        <v>59</v>
      </c>
      <c r="B88" t="str">
        <f>VLOOKUP(A88,'_ctry-key'!$B$3:$E$33,3,FALSE)</f>
        <v>Netherlands</v>
      </c>
      <c r="C88" s="7">
        <f t="shared" si="0"/>
        <v>1</v>
      </c>
      <c r="D88" s="7">
        <f t="shared" si="1"/>
        <v>1</v>
      </c>
      <c r="E88" s="7">
        <f t="shared" si="2"/>
        <v>1</v>
      </c>
      <c r="F88" s="7">
        <f t="shared" si="3"/>
        <v>1</v>
      </c>
      <c r="G88" s="7">
        <f t="shared" si="4"/>
        <v>1</v>
      </c>
      <c r="H88" s="7">
        <f t="shared" si="5"/>
        <v>1</v>
      </c>
      <c r="I88" s="7">
        <f t="shared" si="6"/>
        <v>1</v>
      </c>
      <c r="J88" s="7">
        <f t="shared" si="7"/>
        <v>1</v>
      </c>
      <c r="K88" s="7">
        <f t="shared" si="8"/>
        <v>1</v>
      </c>
      <c r="L88" s="7">
        <f t="shared" si="9"/>
        <v>1</v>
      </c>
      <c r="M88" s="7">
        <f t="shared" si="10"/>
        <v>1</v>
      </c>
      <c r="N88" s="7">
        <f t="shared" si="11"/>
        <v>1</v>
      </c>
      <c r="O88" s="7">
        <f t="shared" si="12"/>
        <v>0.99999999999999989</v>
      </c>
      <c r="P88" s="7">
        <f t="shared" si="13"/>
        <v>1</v>
      </c>
      <c r="Q88" s="7">
        <f t="shared" si="14"/>
        <v>1</v>
      </c>
      <c r="R88" s="7" t="str">
        <f t="shared" si="15"/>
        <v/>
      </c>
      <c r="S88" s="7">
        <f t="shared" si="16"/>
        <v>0.79430235213519063</v>
      </c>
      <c r="T88" s="7">
        <f t="shared" si="17"/>
        <v>0.79560980439302431</v>
      </c>
      <c r="U88" s="7">
        <f t="shared" si="18"/>
        <v>0.79541058061622139</v>
      </c>
      <c r="V88" s="7">
        <f t="shared" si="19"/>
        <v>0.79849032737072234</v>
      </c>
      <c r="W88" s="7">
        <f t="shared" si="20"/>
        <v>0.8007178905891561</v>
      </c>
      <c r="X88" s="7">
        <f t="shared" si="21"/>
        <v>0.80365665031794087</v>
      </c>
      <c r="Y88" s="7">
        <f t="shared" si="22"/>
        <v>0.99602060631616474</v>
      </c>
      <c r="Z88" s="7">
        <f t="shared" si="23"/>
        <v>0.99553141446079851</v>
      </c>
      <c r="AA88" s="7" t="str">
        <f t="shared" si="24"/>
        <v/>
      </c>
      <c r="AB88" s="7" t="str">
        <f t="shared" si="25"/>
        <v/>
      </c>
      <c r="AC88" s="7" t="str">
        <f t="shared" si="26"/>
        <v/>
      </c>
      <c r="AF88" t="s">
        <v>6</v>
      </c>
      <c r="AG88" s="7">
        <f>sfh!AB21</f>
        <v>0.18921168541404143</v>
      </c>
      <c r="AH88" s="7">
        <f>mfh!AB21</f>
        <v>0.81078831458595857</v>
      </c>
      <c r="AI88" s="7">
        <f t="shared" si="27"/>
        <v>1</v>
      </c>
    </row>
    <row r="89" spans="1:35" x14ac:dyDescent="0.25">
      <c r="A89" t="s">
        <v>60</v>
      </c>
      <c r="B89" t="str">
        <f>VLOOKUP(A89,'_ctry-key'!$B$3:$E$33,3,FALSE)</f>
        <v>Poland</v>
      </c>
      <c r="C89" s="7" t="str">
        <f t="shared" si="0"/>
        <v/>
      </c>
      <c r="D89" s="7">
        <f t="shared" si="1"/>
        <v>1</v>
      </c>
      <c r="E89" s="7">
        <f t="shared" si="2"/>
        <v>1</v>
      </c>
      <c r="F89" s="7">
        <f t="shared" si="3"/>
        <v>1</v>
      </c>
      <c r="G89" s="7">
        <f t="shared" si="4"/>
        <v>1</v>
      </c>
      <c r="H89" s="7">
        <f t="shared" si="5"/>
        <v>1</v>
      </c>
      <c r="I89" s="7">
        <f t="shared" si="6"/>
        <v>1</v>
      </c>
      <c r="J89" s="7">
        <f t="shared" si="7"/>
        <v>1</v>
      </c>
      <c r="K89" s="7">
        <f t="shared" si="8"/>
        <v>0.99999999999999989</v>
      </c>
      <c r="L89" s="7">
        <f t="shared" si="9"/>
        <v>1</v>
      </c>
      <c r="M89" s="7">
        <f t="shared" si="10"/>
        <v>1</v>
      </c>
      <c r="N89" s="7">
        <f t="shared" si="11"/>
        <v>1</v>
      </c>
      <c r="O89" s="7">
        <f t="shared" si="12"/>
        <v>1</v>
      </c>
      <c r="P89" s="7">
        <f t="shared" si="13"/>
        <v>1</v>
      </c>
      <c r="Q89" s="7">
        <f t="shared" si="14"/>
        <v>1</v>
      </c>
      <c r="R89" s="7" t="str">
        <f t="shared" si="15"/>
        <v/>
      </c>
      <c r="S89" s="7">
        <f t="shared" si="16"/>
        <v>0.32786396921931243</v>
      </c>
      <c r="T89" s="7">
        <f t="shared" si="17"/>
        <v>0.31851371276909463</v>
      </c>
      <c r="U89" s="7">
        <f t="shared" si="18"/>
        <v>0.3229522578262074</v>
      </c>
      <c r="V89" s="7">
        <f t="shared" si="19"/>
        <v>0.32517418617932609</v>
      </c>
      <c r="W89" s="7">
        <f t="shared" si="20"/>
        <v>0.32716426005016613</v>
      </c>
      <c r="X89" s="7">
        <f t="shared" si="21"/>
        <v>0.32859632658533316</v>
      </c>
      <c r="Y89" s="7">
        <f t="shared" si="22"/>
        <v>0.6374430049882136</v>
      </c>
      <c r="Z89" s="7">
        <f t="shared" si="23"/>
        <v>0.63442134941878581</v>
      </c>
      <c r="AA89" s="7">
        <f t="shared" si="24"/>
        <v>0.63156797549085442</v>
      </c>
      <c r="AB89" s="7" t="str">
        <f t="shared" si="25"/>
        <v/>
      </c>
      <c r="AC89" s="7" t="str">
        <f t="shared" si="26"/>
        <v/>
      </c>
      <c r="AF89" t="s">
        <v>12</v>
      </c>
      <c r="AG89" s="7">
        <f>sfh!AB22</f>
        <v>0.66941803262750588</v>
      </c>
      <c r="AH89" s="7">
        <f>mfh!AB22</f>
        <v>0.33058196737249412</v>
      </c>
      <c r="AI89" s="7">
        <f t="shared" si="27"/>
        <v>1</v>
      </c>
    </row>
    <row r="90" spans="1:35" x14ac:dyDescent="0.25">
      <c r="A90" t="s">
        <v>61</v>
      </c>
      <c r="B90" t="str">
        <f>VLOOKUP(A90,'_ctry-key'!$B$3:$E$33,3,FALSE)</f>
        <v>Portugal</v>
      </c>
      <c r="C90" s="7" t="str">
        <f t="shared" si="0"/>
        <v/>
      </c>
      <c r="D90" s="7" t="str">
        <f t="shared" si="1"/>
        <v/>
      </c>
      <c r="E90" s="7" t="str">
        <f t="shared" si="2"/>
        <v/>
      </c>
      <c r="F90" s="7" t="str">
        <f t="shared" si="3"/>
        <v/>
      </c>
      <c r="G90" s="7" t="str">
        <f t="shared" si="4"/>
        <v/>
      </c>
      <c r="H90" s="7" t="str">
        <f t="shared" si="5"/>
        <v/>
      </c>
      <c r="I90" s="7" t="str">
        <f t="shared" si="6"/>
        <v/>
      </c>
      <c r="J90" s="7" t="str">
        <f t="shared" si="7"/>
        <v/>
      </c>
      <c r="K90" s="7" t="str">
        <f t="shared" si="8"/>
        <v/>
      </c>
      <c r="L90" s="7" t="str">
        <f t="shared" si="9"/>
        <v/>
      </c>
      <c r="M90" s="7">
        <f t="shared" si="10"/>
        <v>1</v>
      </c>
      <c r="N90" s="7">
        <f t="shared" si="11"/>
        <v>1</v>
      </c>
      <c r="O90" s="7">
        <f t="shared" si="12"/>
        <v>1</v>
      </c>
      <c r="P90" s="7">
        <f t="shared" si="13"/>
        <v>1</v>
      </c>
      <c r="Q90" s="7">
        <f t="shared" si="14"/>
        <v>1</v>
      </c>
      <c r="R90" s="7" t="str">
        <f t="shared" si="15"/>
        <v/>
      </c>
      <c r="S90" s="7" t="str">
        <f t="shared" si="16"/>
        <v/>
      </c>
      <c r="T90" s="7" t="str">
        <f t="shared" si="17"/>
        <v/>
      </c>
      <c r="U90" s="7" t="str">
        <f t="shared" si="18"/>
        <v/>
      </c>
      <c r="V90" s="7" t="str">
        <f t="shared" si="19"/>
        <v/>
      </c>
      <c r="W90" s="7" t="str">
        <f t="shared" si="20"/>
        <v/>
      </c>
      <c r="X90" s="7" t="str">
        <f t="shared" si="21"/>
        <v/>
      </c>
      <c r="Y90" s="7" t="str">
        <f t="shared" si="22"/>
        <v/>
      </c>
      <c r="Z90" s="7" t="str">
        <f t="shared" si="23"/>
        <v/>
      </c>
      <c r="AA90" s="7" t="str">
        <f t="shared" si="24"/>
        <v/>
      </c>
      <c r="AB90" s="7" t="str">
        <f t="shared" si="25"/>
        <v/>
      </c>
      <c r="AC90" s="7" t="str">
        <f t="shared" si="26"/>
        <v/>
      </c>
      <c r="AF90" t="s">
        <v>14</v>
      </c>
      <c r="AG90" s="7">
        <f>sfh!AB23</f>
        <v>0.36680086300851883</v>
      </c>
      <c r="AH90" s="7">
        <f>mfh!AB23</f>
        <v>0.63319913699148112</v>
      </c>
      <c r="AI90" s="7">
        <f t="shared" si="27"/>
        <v>1</v>
      </c>
    </row>
    <row r="91" spans="1:35" x14ac:dyDescent="0.25">
      <c r="A91" t="s">
        <v>62</v>
      </c>
      <c r="B91" t="str">
        <f>VLOOKUP(A91,'_ctry-key'!$B$3:$E$33,3,FALSE)</f>
        <v>Romania</v>
      </c>
      <c r="C91" s="7" t="str">
        <f t="shared" si="0"/>
        <v/>
      </c>
      <c r="D91" s="7" t="str">
        <f t="shared" si="1"/>
        <v/>
      </c>
      <c r="E91" s="7">
        <f t="shared" si="2"/>
        <v>1</v>
      </c>
      <c r="F91" s="7">
        <f t="shared" si="3"/>
        <v>1</v>
      </c>
      <c r="G91" s="7">
        <f t="shared" si="4"/>
        <v>1</v>
      </c>
      <c r="H91" s="7">
        <f t="shared" si="5"/>
        <v>0.99999999999999989</v>
      </c>
      <c r="I91" s="7">
        <f t="shared" si="6"/>
        <v>1</v>
      </c>
      <c r="J91" s="7">
        <f t="shared" si="7"/>
        <v>0.99999999999999989</v>
      </c>
      <c r="K91" s="7">
        <f t="shared" si="8"/>
        <v>1</v>
      </c>
      <c r="L91" s="7">
        <f t="shared" si="9"/>
        <v>1</v>
      </c>
      <c r="M91" s="7">
        <f t="shared" si="10"/>
        <v>1</v>
      </c>
      <c r="N91" s="7">
        <f t="shared" si="11"/>
        <v>1</v>
      </c>
      <c r="O91" s="7">
        <f t="shared" si="12"/>
        <v>1</v>
      </c>
      <c r="P91" s="7">
        <f t="shared" si="13"/>
        <v>1</v>
      </c>
      <c r="Q91" s="7">
        <f t="shared" si="14"/>
        <v>1</v>
      </c>
      <c r="R91" s="7" t="str">
        <f t="shared" si="15"/>
        <v/>
      </c>
      <c r="S91" s="7" t="str">
        <f t="shared" si="16"/>
        <v/>
      </c>
      <c r="T91" s="7">
        <f t="shared" si="17"/>
        <v>0.59810349298070153</v>
      </c>
      <c r="U91" s="7">
        <f t="shared" si="18"/>
        <v>0.60013977268547469</v>
      </c>
      <c r="V91" s="7">
        <f t="shared" si="19"/>
        <v>0.60256269849961663</v>
      </c>
      <c r="W91" s="7">
        <f t="shared" si="20"/>
        <v>0.60529269087354731</v>
      </c>
      <c r="X91" s="7">
        <f t="shared" si="21"/>
        <v>0.6087377248942728</v>
      </c>
      <c r="Y91" s="7">
        <f t="shared" si="22"/>
        <v>0.94370432351225397</v>
      </c>
      <c r="Z91" s="7" t="str">
        <f t="shared" si="23"/>
        <v/>
      </c>
      <c r="AA91" s="7" t="str">
        <f t="shared" si="24"/>
        <v/>
      </c>
      <c r="AB91" s="7" t="str">
        <f t="shared" si="25"/>
        <v/>
      </c>
      <c r="AC91" s="7" t="str">
        <f t="shared" si="26"/>
        <v/>
      </c>
      <c r="AF91" t="s">
        <v>13</v>
      </c>
      <c r="AG91" s="7">
        <f>sfh!AB24</f>
        <v>0.36704545454545456</v>
      </c>
      <c r="AH91" s="7">
        <f>mfh!AB24</f>
        <v>0.63295454545454544</v>
      </c>
      <c r="AI91" s="7">
        <f t="shared" si="27"/>
        <v>1</v>
      </c>
    </row>
    <row r="92" spans="1:35" x14ac:dyDescent="0.25">
      <c r="A92" t="s">
        <v>63</v>
      </c>
      <c r="B92" t="str">
        <f>VLOOKUP(A92,'_ctry-key'!$B$3:$E$33,3,FALSE)</f>
        <v>Slovakia</v>
      </c>
      <c r="C92" s="7">
        <f t="shared" si="0"/>
        <v>1</v>
      </c>
      <c r="D92" s="7">
        <f t="shared" si="1"/>
        <v>1</v>
      </c>
      <c r="E92" s="7">
        <f t="shared" si="2"/>
        <v>1</v>
      </c>
      <c r="F92" s="7">
        <f t="shared" si="3"/>
        <v>1</v>
      </c>
      <c r="G92" s="7">
        <f t="shared" si="4"/>
        <v>1</v>
      </c>
      <c r="H92" s="7">
        <f t="shared" si="5"/>
        <v>1</v>
      </c>
      <c r="I92" s="7">
        <f t="shared" si="6"/>
        <v>1</v>
      </c>
      <c r="J92" s="7">
        <f t="shared" si="7"/>
        <v>1</v>
      </c>
      <c r="K92" s="7">
        <f t="shared" si="8"/>
        <v>1</v>
      </c>
      <c r="L92" s="7">
        <f t="shared" si="9"/>
        <v>1</v>
      </c>
      <c r="M92" s="7">
        <f t="shared" si="10"/>
        <v>1</v>
      </c>
      <c r="N92" s="7">
        <f t="shared" si="11"/>
        <v>1</v>
      </c>
      <c r="O92" s="7">
        <f t="shared" si="12"/>
        <v>0.99999999999999989</v>
      </c>
      <c r="P92" s="7">
        <f t="shared" si="13"/>
        <v>0.99999999999999989</v>
      </c>
      <c r="Q92" s="7">
        <f t="shared" si="14"/>
        <v>1</v>
      </c>
      <c r="R92" s="7" t="str">
        <f t="shared" si="15"/>
        <v/>
      </c>
      <c r="S92" s="7">
        <f t="shared" si="16"/>
        <v>0.60520247874333477</v>
      </c>
      <c r="T92" s="7">
        <f t="shared" si="17"/>
        <v>0.61254744682374851</v>
      </c>
      <c r="U92" s="7">
        <f t="shared" si="18"/>
        <v>0.61682506159802886</v>
      </c>
      <c r="V92" s="7">
        <f t="shared" si="19"/>
        <v>0.6167555430816728</v>
      </c>
      <c r="W92" s="7">
        <f t="shared" si="20"/>
        <v>0.61514812744550029</v>
      </c>
      <c r="X92" s="7">
        <f t="shared" si="21"/>
        <v>0.61480141893301798</v>
      </c>
      <c r="Y92" s="7">
        <f t="shared" si="22"/>
        <v>0.97465687078664787</v>
      </c>
      <c r="Z92" s="7">
        <f t="shared" si="23"/>
        <v>0.97309681139736126</v>
      </c>
      <c r="AA92" s="7">
        <f t="shared" si="24"/>
        <v>0.97101416712637301</v>
      </c>
      <c r="AB92" s="7" t="str">
        <f t="shared" si="25"/>
        <v/>
      </c>
      <c r="AC92" s="7" t="str">
        <f t="shared" si="26"/>
        <v/>
      </c>
      <c r="AF92" t="s">
        <v>18</v>
      </c>
      <c r="AG92" s="7">
        <f>sfh!AB25</f>
        <v>0.38243512974051896</v>
      </c>
      <c r="AH92" s="7">
        <f>mfh!AB25</f>
        <v>0.61756487025948104</v>
      </c>
      <c r="AI92" s="7">
        <f t="shared" si="27"/>
        <v>1</v>
      </c>
    </row>
    <row r="93" spans="1:35" x14ac:dyDescent="0.25">
      <c r="A93" t="s">
        <v>64</v>
      </c>
      <c r="B93" t="str">
        <f>VLOOKUP(A93,'_ctry-key'!$B$3:$E$33,3,FALSE)</f>
        <v>Slovenia</v>
      </c>
      <c r="C93" s="7">
        <f t="shared" si="0"/>
        <v>1</v>
      </c>
      <c r="D93" s="7">
        <f t="shared" si="1"/>
        <v>1</v>
      </c>
      <c r="E93" s="7">
        <f t="shared" si="2"/>
        <v>1</v>
      </c>
      <c r="F93" s="7">
        <f t="shared" si="3"/>
        <v>1</v>
      </c>
      <c r="G93" s="7">
        <f t="shared" si="4"/>
        <v>1</v>
      </c>
      <c r="H93" s="7">
        <f t="shared" si="5"/>
        <v>1</v>
      </c>
      <c r="I93" s="7">
        <f t="shared" si="6"/>
        <v>0.99999999999999989</v>
      </c>
      <c r="J93" s="7">
        <f t="shared" si="7"/>
        <v>1</v>
      </c>
      <c r="K93" s="7">
        <f t="shared" si="8"/>
        <v>1</v>
      </c>
      <c r="L93" s="7">
        <f t="shared" si="9"/>
        <v>1</v>
      </c>
      <c r="M93" s="7">
        <f t="shared" si="10"/>
        <v>1</v>
      </c>
      <c r="N93" s="7">
        <f t="shared" si="11"/>
        <v>1</v>
      </c>
      <c r="O93" s="7">
        <f t="shared" si="12"/>
        <v>1</v>
      </c>
      <c r="P93" s="7">
        <f t="shared" si="13"/>
        <v>1</v>
      </c>
      <c r="Q93" s="7">
        <f t="shared" si="14"/>
        <v>1</v>
      </c>
      <c r="R93" s="7" t="str">
        <f t="shared" si="15"/>
        <v/>
      </c>
      <c r="S93" s="7" t="str">
        <f t="shared" si="16"/>
        <v/>
      </c>
      <c r="T93" s="7" t="str">
        <f t="shared" si="17"/>
        <v/>
      </c>
      <c r="U93" s="7" t="str">
        <f t="shared" si="18"/>
        <v/>
      </c>
      <c r="V93" s="7" t="str">
        <f t="shared" si="19"/>
        <v/>
      </c>
      <c r="W93" s="7" t="str">
        <f t="shared" si="20"/>
        <v/>
      </c>
      <c r="X93" s="7" t="str">
        <f t="shared" si="21"/>
        <v/>
      </c>
      <c r="Y93" s="7" t="str">
        <f t="shared" si="22"/>
        <v/>
      </c>
      <c r="Z93" s="7" t="str">
        <f t="shared" si="23"/>
        <v/>
      </c>
      <c r="AA93" s="7" t="str">
        <f t="shared" si="24"/>
        <v/>
      </c>
      <c r="AB93" s="7" t="str">
        <f t="shared" si="25"/>
        <v/>
      </c>
      <c r="AC93" s="7" t="str">
        <f t="shared" si="26"/>
        <v/>
      </c>
      <c r="AF93" t="s">
        <v>8</v>
      </c>
      <c r="AG93" s="7">
        <f>sfh!AB26</f>
        <v>0.27567567567567569</v>
      </c>
      <c r="AH93" s="7">
        <f>mfh!AB26</f>
        <v>0.72432432432432425</v>
      </c>
      <c r="AI93" s="7">
        <f t="shared" si="27"/>
        <v>1</v>
      </c>
    </row>
    <row r="94" spans="1:35" x14ac:dyDescent="0.25">
      <c r="A94" t="s">
        <v>65</v>
      </c>
      <c r="B94" t="str">
        <f>VLOOKUP(A94,'_ctry-key'!$B$3:$E$33,3,FALSE)</f>
        <v>Spain</v>
      </c>
      <c r="C94" s="7" t="str">
        <f t="shared" si="0"/>
        <v/>
      </c>
      <c r="D94" s="7">
        <f t="shared" si="1"/>
        <v>1</v>
      </c>
      <c r="E94" s="7">
        <f t="shared" si="2"/>
        <v>1</v>
      </c>
      <c r="F94" s="7">
        <f t="shared" si="3"/>
        <v>1</v>
      </c>
      <c r="G94" s="7">
        <f t="shared" si="4"/>
        <v>1</v>
      </c>
      <c r="H94" s="7">
        <f t="shared" si="5"/>
        <v>1</v>
      </c>
      <c r="I94" s="7">
        <f t="shared" si="6"/>
        <v>1</v>
      </c>
      <c r="J94" s="7">
        <f t="shared" si="7"/>
        <v>1</v>
      </c>
      <c r="K94" s="7">
        <f t="shared" si="8"/>
        <v>1</v>
      </c>
      <c r="L94" s="7">
        <f t="shared" si="9"/>
        <v>1</v>
      </c>
      <c r="M94" s="7">
        <f t="shared" si="10"/>
        <v>1</v>
      </c>
      <c r="N94" s="7" t="str">
        <f t="shared" si="11"/>
        <v/>
      </c>
      <c r="O94" s="7" t="str">
        <f t="shared" si="12"/>
        <v/>
      </c>
      <c r="P94" s="7" t="str">
        <f t="shared" si="13"/>
        <v/>
      </c>
      <c r="Q94" s="7">
        <f t="shared" si="14"/>
        <v>1</v>
      </c>
      <c r="R94" s="7" t="str">
        <f t="shared" si="15"/>
        <v/>
      </c>
      <c r="S94" s="7">
        <f t="shared" si="16"/>
        <v>0.31086232328422031</v>
      </c>
      <c r="T94" s="7">
        <f t="shared" si="17"/>
        <v>0.30878608829322191</v>
      </c>
      <c r="U94" s="7">
        <f t="shared" si="18"/>
        <v>0.30670489396536482</v>
      </c>
      <c r="V94" s="7">
        <f t="shared" si="19"/>
        <v>0.30462484239426429</v>
      </c>
      <c r="W94" s="7">
        <f t="shared" si="20"/>
        <v>0.30254906220580779</v>
      </c>
      <c r="X94" s="7">
        <f t="shared" si="21"/>
        <v>0.30046809389412815</v>
      </c>
      <c r="Y94" s="7">
        <f t="shared" si="22"/>
        <v>0.29839370540383886</v>
      </c>
      <c r="Z94" s="7">
        <f t="shared" si="23"/>
        <v>0.29631625068968875</v>
      </c>
      <c r="AA94" s="7">
        <f t="shared" si="24"/>
        <v>0.84305502979712121</v>
      </c>
      <c r="AB94" s="7" t="str">
        <f t="shared" si="25"/>
        <v/>
      </c>
      <c r="AC94" s="7" t="str">
        <f t="shared" si="26"/>
        <v/>
      </c>
      <c r="AF94" t="s">
        <v>28</v>
      </c>
      <c r="AG94" s="7">
        <f>sfh!AB27</f>
        <v>0.7078418740849195</v>
      </c>
      <c r="AH94" s="7">
        <f>mfh!AB27</f>
        <v>0.2921581259150805</v>
      </c>
      <c r="AI94" s="7">
        <f t="shared" si="27"/>
        <v>1</v>
      </c>
    </row>
    <row r="95" spans="1:35" x14ac:dyDescent="0.25">
      <c r="A95" t="s">
        <v>66</v>
      </c>
      <c r="B95" t="str">
        <f>VLOOKUP(A95,'_ctry-key'!$B$3:$E$33,3,FALSE)</f>
        <v>Sweden</v>
      </c>
      <c r="C95" s="7">
        <f t="shared" si="0"/>
        <v>1</v>
      </c>
      <c r="D95" s="7">
        <f t="shared" si="1"/>
        <v>1</v>
      </c>
      <c r="E95" s="7">
        <f t="shared" si="2"/>
        <v>1</v>
      </c>
      <c r="F95" s="7">
        <f t="shared" si="3"/>
        <v>1</v>
      </c>
      <c r="G95" s="7">
        <f t="shared" si="4"/>
        <v>1</v>
      </c>
      <c r="H95" s="7">
        <f t="shared" si="5"/>
        <v>1</v>
      </c>
      <c r="I95" s="7">
        <f t="shared" si="6"/>
        <v>1</v>
      </c>
      <c r="J95" s="7">
        <f t="shared" si="7"/>
        <v>1</v>
      </c>
      <c r="K95" s="7">
        <f t="shared" si="8"/>
        <v>1</v>
      </c>
      <c r="L95" s="7">
        <f t="shared" si="9"/>
        <v>1</v>
      </c>
      <c r="M95" s="7">
        <f t="shared" si="10"/>
        <v>1</v>
      </c>
      <c r="N95" s="7">
        <f t="shared" si="11"/>
        <v>1</v>
      </c>
      <c r="O95" s="7">
        <f t="shared" si="12"/>
        <v>1</v>
      </c>
      <c r="P95" s="7">
        <f t="shared" si="13"/>
        <v>1</v>
      </c>
      <c r="Q95" s="7">
        <f t="shared" si="14"/>
        <v>1</v>
      </c>
      <c r="R95" s="7" t="str">
        <f t="shared" si="15"/>
        <v/>
      </c>
      <c r="S95" s="7">
        <f t="shared" si="16"/>
        <v>0.53812431898233792</v>
      </c>
      <c r="T95" s="7">
        <f t="shared" si="17"/>
        <v>0.53859434033077291</v>
      </c>
      <c r="U95" s="7">
        <f t="shared" si="18"/>
        <v>0.54690905488408958</v>
      </c>
      <c r="V95" s="7">
        <f t="shared" si="19"/>
        <v>0.56593035343035347</v>
      </c>
      <c r="W95" s="7">
        <f t="shared" si="20"/>
        <v>0.57413158650207474</v>
      </c>
      <c r="X95" s="7">
        <f t="shared" si="21"/>
        <v>0.96086965117681367</v>
      </c>
      <c r="Y95" s="7">
        <f t="shared" si="22"/>
        <v>0.95899139178278192</v>
      </c>
      <c r="Z95" s="7">
        <f t="shared" si="23"/>
        <v>0.95270087340202503</v>
      </c>
      <c r="AA95" s="7">
        <f t="shared" si="24"/>
        <v>0.97538520832469888</v>
      </c>
      <c r="AB95" s="7" t="str">
        <f t="shared" si="25"/>
        <v/>
      </c>
      <c r="AC95" s="7" t="str">
        <f t="shared" si="26"/>
        <v/>
      </c>
      <c r="AF95" t="s">
        <v>19</v>
      </c>
      <c r="AG95" s="7">
        <f>sfh!AB28</f>
        <v>0.41308930624760443</v>
      </c>
      <c r="AH95" s="7">
        <f>mfh!AB28</f>
        <v>0.58691069375239557</v>
      </c>
      <c r="AI95" s="7">
        <f t="shared" si="27"/>
        <v>1</v>
      </c>
    </row>
    <row r="96" spans="1:35" x14ac:dyDescent="0.25">
      <c r="A96" t="s">
        <v>67</v>
      </c>
      <c r="B96" t="str">
        <f>VLOOKUP(A96,'_ctry-key'!$B$3:$E$33,3,FALSE)</f>
        <v>United Kingdom</v>
      </c>
      <c r="C96" s="7" t="str">
        <f t="shared" si="0"/>
        <v/>
      </c>
      <c r="D96" s="7">
        <f t="shared" si="1"/>
        <v>1</v>
      </c>
      <c r="E96" s="7">
        <f t="shared" si="2"/>
        <v>1</v>
      </c>
      <c r="F96" s="7">
        <f t="shared" si="3"/>
        <v>1</v>
      </c>
      <c r="G96" s="7">
        <f t="shared" si="4"/>
        <v>0.99999999999999989</v>
      </c>
      <c r="H96" s="7">
        <f t="shared" si="5"/>
        <v>1</v>
      </c>
      <c r="I96" s="7">
        <f t="shared" si="6"/>
        <v>1.0000000000000002</v>
      </c>
      <c r="J96" s="7">
        <f t="shared" si="7"/>
        <v>1</v>
      </c>
      <c r="K96" s="7">
        <f t="shared" si="8"/>
        <v>1</v>
      </c>
      <c r="L96" s="7">
        <f t="shared" si="9"/>
        <v>1</v>
      </c>
      <c r="M96" s="7">
        <f t="shared" si="10"/>
        <v>1</v>
      </c>
      <c r="N96" s="7">
        <f t="shared" si="11"/>
        <v>0.99999999999999989</v>
      </c>
      <c r="O96" s="7">
        <f t="shared" si="12"/>
        <v>1</v>
      </c>
      <c r="P96" s="7">
        <f t="shared" si="13"/>
        <v>0.99999999999999989</v>
      </c>
      <c r="Q96" s="7">
        <f t="shared" si="14"/>
        <v>1</v>
      </c>
      <c r="R96" s="7" t="str">
        <f t="shared" si="15"/>
        <v/>
      </c>
      <c r="S96" s="7">
        <f t="shared" si="16"/>
        <v>0.87250872097196364</v>
      </c>
      <c r="T96" s="7">
        <f t="shared" si="17"/>
        <v>0.87250660672804736</v>
      </c>
      <c r="U96" s="7">
        <f t="shared" si="18"/>
        <v>0.87250848446405505</v>
      </c>
      <c r="V96" s="7">
        <f t="shared" si="19"/>
        <v>0.87250568808992801</v>
      </c>
      <c r="W96" s="7">
        <f t="shared" si="20"/>
        <v>0.87250817084287535</v>
      </c>
      <c r="X96" s="7">
        <f t="shared" si="21"/>
        <v>0.87250730043328839</v>
      </c>
      <c r="Y96" s="7">
        <f t="shared" si="22"/>
        <v>0.87250851479739477</v>
      </c>
      <c r="Z96" s="7">
        <f t="shared" si="23"/>
        <v>0.98130724315773266</v>
      </c>
      <c r="AA96" s="7">
        <f t="shared" si="24"/>
        <v>0.8725064397002309</v>
      </c>
      <c r="AB96" s="7" t="str">
        <f t="shared" si="25"/>
        <v/>
      </c>
      <c r="AC96" s="7" t="str">
        <f t="shared" si="26"/>
        <v/>
      </c>
      <c r="AF96" t="s">
        <v>4</v>
      </c>
      <c r="AG96" s="7">
        <f>sfh!AB30</f>
        <v>0.3669724770642202</v>
      </c>
      <c r="AH96" s="7">
        <f>mfh!AB29</f>
        <v>0.87250785793461594</v>
      </c>
      <c r="AI96" s="7">
        <f t="shared" si="27"/>
        <v>1.2394803349988361</v>
      </c>
    </row>
    <row r="97" spans="1:35" ht="15.75" thickBot="1" x14ac:dyDescent="0.3">
      <c r="A97" t="s">
        <v>91</v>
      </c>
      <c r="B97" s="41" t="s">
        <v>31</v>
      </c>
      <c r="C97" s="7" t="str">
        <f t="shared" si="0"/>
        <v/>
      </c>
      <c r="D97" s="7" t="str">
        <f t="shared" si="1"/>
        <v/>
      </c>
      <c r="E97" s="7" t="str">
        <f t="shared" si="2"/>
        <v/>
      </c>
      <c r="F97" s="7" t="str">
        <f t="shared" si="3"/>
        <v/>
      </c>
      <c r="G97" s="7" t="str">
        <f t="shared" si="4"/>
        <v/>
      </c>
      <c r="H97" s="7" t="str">
        <f t="shared" si="5"/>
        <v/>
      </c>
      <c r="I97" s="7" t="str">
        <f t="shared" si="6"/>
        <v/>
      </c>
      <c r="J97" s="7" t="str">
        <f t="shared" si="7"/>
        <v/>
      </c>
      <c r="K97" s="7" t="str">
        <f t="shared" si="8"/>
        <v/>
      </c>
      <c r="L97" s="7" t="str">
        <f t="shared" si="9"/>
        <v/>
      </c>
      <c r="M97" s="7" t="str">
        <f t="shared" si="10"/>
        <v/>
      </c>
      <c r="N97" s="7" t="str">
        <f t="shared" si="11"/>
        <v/>
      </c>
      <c r="O97" s="7" t="str">
        <f t="shared" si="12"/>
        <v/>
      </c>
      <c r="P97" s="7" t="str">
        <f t="shared" si="13"/>
        <v/>
      </c>
      <c r="Q97" s="7" t="str">
        <f t="shared" si="14"/>
        <v/>
      </c>
      <c r="R97" s="7" t="str">
        <f t="shared" si="15"/>
        <v/>
      </c>
      <c r="S97" s="7" t="str">
        <f t="shared" si="16"/>
        <v/>
      </c>
      <c r="T97" s="7" t="str">
        <f t="shared" si="17"/>
        <v/>
      </c>
      <c r="U97" s="7" t="str">
        <f t="shared" si="18"/>
        <v/>
      </c>
      <c r="V97" s="7" t="str">
        <f t="shared" si="19"/>
        <v/>
      </c>
      <c r="W97" s="7" t="str">
        <f t="shared" si="20"/>
        <v/>
      </c>
      <c r="X97" s="7" t="str">
        <f t="shared" si="21"/>
        <v/>
      </c>
      <c r="Y97" s="7" t="str">
        <f t="shared" si="22"/>
        <v/>
      </c>
      <c r="Z97" s="7" t="str">
        <f t="shared" si="23"/>
        <v/>
      </c>
      <c r="AA97" s="7" t="str">
        <f t="shared" si="24"/>
        <v/>
      </c>
      <c r="AB97" s="7" t="str">
        <f t="shared" si="25"/>
        <v/>
      </c>
      <c r="AC97" s="7" t="str">
        <f t="shared" si="26"/>
        <v/>
      </c>
      <c r="AF97" s="2" t="s">
        <v>31</v>
      </c>
      <c r="AG97" s="7">
        <f>sfh!AB30</f>
        <v>0.3669724770642202</v>
      </c>
      <c r="AH97" s="7">
        <f>mfh!AB30</f>
        <v>0.6330275229357798</v>
      </c>
      <c r="AI97" s="7">
        <f t="shared" si="27"/>
        <v>1</v>
      </c>
    </row>
    <row r="98" spans="1:35" ht="15.75" thickTop="1" x14ac:dyDescent="0.25"/>
  </sheetData>
  <pageMargins left="0.7" right="0.7" top="0.75" bottom="0.75" header="0.3" footer="0.3"/>
  <tableParts count="4">
    <tablePart r:id="rId1"/>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0FC0A-20E3-4C51-89FB-453B18E61839}">
  <dimension ref="B3:E33"/>
  <sheetViews>
    <sheetView workbookViewId="0">
      <selection activeCell="B2" sqref="B2"/>
    </sheetView>
  </sheetViews>
  <sheetFormatPr defaultRowHeight="15" x14ac:dyDescent="0.25"/>
  <sheetData>
    <row r="3" spans="2:5" x14ac:dyDescent="0.25">
      <c r="B3" t="s">
        <v>81</v>
      </c>
      <c r="C3" t="s">
        <v>82</v>
      </c>
      <c r="D3" t="s">
        <v>83</v>
      </c>
      <c r="E3" t="s">
        <v>84</v>
      </c>
    </row>
    <row r="4" spans="2:5" x14ac:dyDescent="0.25">
      <c r="B4" t="s">
        <v>40</v>
      </c>
      <c r="C4" t="s">
        <v>85</v>
      </c>
      <c r="D4" t="s">
        <v>17</v>
      </c>
      <c r="E4" t="s">
        <v>86</v>
      </c>
    </row>
    <row r="5" spans="2:5" x14ac:dyDescent="0.25">
      <c r="B5" t="s">
        <v>41</v>
      </c>
      <c r="C5" t="s">
        <v>87</v>
      </c>
      <c r="D5" t="s">
        <v>11</v>
      </c>
      <c r="E5" t="s">
        <v>88</v>
      </c>
    </row>
    <row r="6" spans="2:5" x14ac:dyDescent="0.25">
      <c r="B6" t="s">
        <v>42</v>
      </c>
      <c r="C6" t="s">
        <v>89</v>
      </c>
      <c r="D6" t="s">
        <v>21</v>
      </c>
      <c r="E6" t="s">
        <v>90</v>
      </c>
    </row>
    <row r="7" spans="2:5" x14ac:dyDescent="0.25">
      <c r="B7" t="s">
        <v>91</v>
      </c>
      <c r="C7" t="s">
        <v>92</v>
      </c>
      <c r="D7" t="s">
        <v>31</v>
      </c>
      <c r="E7" t="s">
        <v>93</v>
      </c>
    </row>
    <row r="8" spans="2:5" x14ac:dyDescent="0.25">
      <c r="B8" t="s">
        <v>44</v>
      </c>
      <c r="C8" t="s">
        <v>94</v>
      </c>
      <c r="D8" t="s">
        <v>15</v>
      </c>
      <c r="E8" t="s">
        <v>95</v>
      </c>
    </row>
    <row r="9" spans="2:5" x14ac:dyDescent="0.25">
      <c r="B9" t="s">
        <v>45</v>
      </c>
      <c r="C9" t="s">
        <v>96</v>
      </c>
      <c r="D9" t="s">
        <v>23</v>
      </c>
      <c r="E9" t="s">
        <v>23</v>
      </c>
    </row>
    <row r="10" spans="2:5" x14ac:dyDescent="0.25">
      <c r="B10" t="s">
        <v>51</v>
      </c>
      <c r="C10" t="s">
        <v>97</v>
      </c>
      <c r="D10" t="s">
        <v>1</v>
      </c>
      <c r="E10" t="s">
        <v>98</v>
      </c>
    </row>
    <row r="11" spans="2:5" x14ac:dyDescent="0.25">
      <c r="B11" t="s">
        <v>46</v>
      </c>
      <c r="C11" t="s">
        <v>99</v>
      </c>
      <c r="D11" t="s">
        <v>9</v>
      </c>
      <c r="E11" t="s">
        <v>100</v>
      </c>
    </row>
    <row r="12" spans="2:5" x14ac:dyDescent="0.25">
      <c r="B12" t="s">
        <v>47</v>
      </c>
      <c r="C12" t="s">
        <v>101</v>
      </c>
      <c r="D12" t="s">
        <v>27</v>
      </c>
      <c r="E12" t="s">
        <v>102</v>
      </c>
    </row>
    <row r="13" spans="2:5" x14ac:dyDescent="0.25">
      <c r="B13" t="s">
        <v>49</v>
      </c>
      <c r="C13" t="s">
        <v>103</v>
      </c>
      <c r="D13" t="s">
        <v>20</v>
      </c>
      <c r="E13" t="s">
        <v>104</v>
      </c>
    </row>
    <row r="14" spans="2:5" x14ac:dyDescent="0.25">
      <c r="B14" t="s">
        <v>65</v>
      </c>
      <c r="C14" t="s">
        <v>105</v>
      </c>
      <c r="D14" t="s">
        <v>28</v>
      </c>
      <c r="E14" t="s">
        <v>106</v>
      </c>
    </row>
    <row r="15" spans="2:5" x14ac:dyDescent="0.25">
      <c r="B15" t="s">
        <v>50</v>
      </c>
      <c r="C15" t="s">
        <v>107</v>
      </c>
      <c r="D15" t="s">
        <v>30</v>
      </c>
      <c r="E15" t="s">
        <v>108</v>
      </c>
    </row>
    <row r="16" spans="2:5" x14ac:dyDescent="0.25">
      <c r="B16" t="s">
        <v>48</v>
      </c>
      <c r="C16" t="s">
        <v>109</v>
      </c>
      <c r="D16" t="s">
        <v>10</v>
      </c>
      <c r="E16" t="s">
        <v>110</v>
      </c>
    </row>
    <row r="17" spans="2:5" x14ac:dyDescent="0.25">
      <c r="B17" t="s">
        <v>43</v>
      </c>
      <c r="C17" t="s">
        <v>111</v>
      </c>
      <c r="D17" t="s">
        <v>24</v>
      </c>
      <c r="E17" t="s">
        <v>112</v>
      </c>
    </row>
    <row r="18" spans="2:5" x14ac:dyDescent="0.25">
      <c r="B18" t="s">
        <v>52</v>
      </c>
      <c r="C18" t="s">
        <v>113</v>
      </c>
      <c r="D18" t="s">
        <v>16</v>
      </c>
      <c r="E18" t="s">
        <v>16</v>
      </c>
    </row>
    <row r="19" spans="2:5" x14ac:dyDescent="0.25">
      <c r="B19" t="s">
        <v>53</v>
      </c>
      <c r="C19" t="s">
        <v>114</v>
      </c>
      <c r="D19" t="s">
        <v>5</v>
      </c>
      <c r="E19" t="s">
        <v>5</v>
      </c>
    </row>
    <row r="20" spans="2:5" x14ac:dyDescent="0.25">
      <c r="B20" t="s">
        <v>54</v>
      </c>
      <c r="C20" t="s">
        <v>115</v>
      </c>
      <c r="D20" t="s">
        <v>29</v>
      </c>
      <c r="E20" t="s">
        <v>116</v>
      </c>
    </row>
    <row r="21" spans="2:5" x14ac:dyDescent="0.25">
      <c r="B21" t="s">
        <v>56</v>
      </c>
      <c r="C21" t="s">
        <v>117</v>
      </c>
      <c r="D21" t="s">
        <v>22</v>
      </c>
      <c r="E21" t="s">
        <v>118</v>
      </c>
    </row>
    <row r="22" spans="2:5" x14ac:dyDescent="0.25">
      <c r="B22" t="s">
        <v>57</v>
      </c>
      <c r="C22" t="s">
        <v>119</v>
      </c>
      <c r="D22" t="s">
        <v>7</v>
      </c>
      <c r="E22" t="s">
        <v>120</v>
      </c>
    </row>
    <row r="23" spans="2:5" x14ac:dyDescent="0.25">
      <c r="B23" t="s">
        <v>55</v>
      </c>
      <c r="C23" t="s">
        <v>121</v>
      </c>
      <c r="D23" t="s">
        <v>25</v>
      </c>
      <c r="E23" t="s">
        <v>122</v>
      </c>
    </row>
    <row r="24" spans="2:5" x14ac:dyDescent="0.25">
      <c r="B24" t="s">
        <v>58</v>
      </c>
      <c r="C24" t="s">
        <v>123</v>
      </c>
      <c r="D24" t="s">
        <v>26</v>
      </c>
      <c r="E24" t="s">
        <v>124</v>
      </c>
    </row>
    <row r="25" spans="2:5" x14ac:dyDescent="0.25">
      <c r="B25" t="s">
        <v>59</v>
      </c>
      <c r="C25" t="s">
        <v>125</v>
      </c>
      <c r="D25" t="s">
        <v>6</v>
      </c>
      <c r="E25" t="s">
        <v>126</v>
      </c>
    </row>
    <row r="26" spans="2:5" x14ac:dyDescent="0.25">
      <c r="B26" t="s">
        <v>127</v>
      </c>
      <c r="C26" t="s">
        <v>128</v>
      </c>
      <c r="D26" t="s">
        <v>129</v>
      </c>
      <c r="E26" t="s">
        <v>130</v>
      </c>
    </row>
    <row r="27" spans="2:5" x14ac:dyDescent="0.25">
      <c r="B27" t="s">
        <v>60</v>
      </c>
      <c r="C27" t="s">
        <v>131</v>
      </c>
      <c r="D27" t="s">
        <v>12</v>
      </c>
      <c r="E27" t="s">
        <v>132</v>
      </c>
    </row>
    <row r="28" spans="2:5" x14ac:dyDescent="0.25">
      <c r="B28" t="s">
        <v>61</v>
      </c>
      <c r="C28" t="s">
        <v>133</v>
      </c>
      <c r="D28" t="s">
        <v>14</v>
      </c>
      <c r="E28" t="s">
        <v>134</v>
      </c>
    </row>
    <row r="29" spans="2:5" x14ac:dyDescent="0.25">
      <c r="B29" t="s">
        <v>62</v>
      </c>
      <c r="C29" t="s">
        <v>135</v>
      </c>
      <c r="D29" t="s">
        <v>13</v>
      </c>
      <c r="E29" t="s">
        <v>13</v>
      </c>
    </row>
    <row r="30" spans="2:5" x14ac:dyDescent="0.25">
      <c r="B30" t="s">
        <v>66</v>
      </c>
      <c r="C30" t="s">
        <v>136</v>
      </c>
      <c r="D30" t="s">
        <v>19</v>
      </c>
      <c r="E30" t="s">
        <v>137</v>
      </c>
    </row>
    <row r="31" spans="2:5" x14ac:dyDescent="0.25">
      <c r="B31" t="s">
        <v>64</v>
      </c>
      <c r="C31" t="s">
        <v>138</v>
      </c>
      <c r="D31" t="s">
        <v>8</v>
      </c>
      <c r="E31" t="s">
        <v>139</v>
      </c>
    </row>
    <row r="32" spans="2:5" x14ac:dyDescent="0.25">
      <c r="B32" t="s">
        <v>63</v>
      </c>
      <c r="C32" t="s">
        <v>140</v>
      </c>
      <c r="D32" t="s">
        <v>18</v>
      </c>
      <c r="E32" t="s">
        <v>141</v>
      </c>
    </row>
    <row r="33" spans="2:5" x14ac:dyDescent="0.25">
      <c r="B33" t="s">
        <v>67</v>
      </c>
      <c r="C33" t="s">
        <v>142</v>
      </c>
      <c r="D33" t="s">
        <v>4</v>
      </c>
      <c r="E33" t="s">
        <v>143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D2E6B-9770-4A2F-B4A8-4858A3751FFF}">
  <sheetPr codeName="Sheet3"/>
  <dimension ref="A1:AU2800"/>
  <sheetViews>
    <sheetView zoomScale="55" zoomScaleNormal="55" workbookViewId="0">
      <selection activeCell="O42" sqref="O42"/>
    </sheetView>
  </sheetViews>
  <sheetFormatPr defaultRowHeight="15" x14ac:dyDescent="0.25"/>
  <cols>
    <col min="1" max="1" width="90" bestFit="1" customWidth="1"/>
    <col min="2" max="2" width="75.85546875" bestFit="1" customWidth="1"/>
    <col min="3" max="3" width="9.85546875" customWidth="1"/>
    <col min="23" max="23" width="13.5703125" customWidth="1"/>
    <col min="25" max="25" width="13.7109375" customWidth="1"/>
    <col min="26" max="26" width="11.85546875" customWidth="1"/>
  </cols>
  <sheetData>
    <row r="1" spans="1:47" ht="60.75" thickBot="1" x14ac:dyDescent="0.3">
      <c r="AC1" s="12" t="s">
        <v>155</v>
      </c>
      <c r="AD1" s="12" t="s">
        <v>156</v>
      </c>
      <c r="AE1" s="12" t="s">
        <v>157</v>
      </c>
      <c r="AF1" s="12" t="s">
        <v>158</v>
      </c>
      <c r="AG1" s="13" t="s">
        <v>159</v>
      </c>
      <c r="AH1" s="12" t="s">
        <v>160</v>
      </c>
      <c r="AI1" s="12" t="s">
        <v>161</v>
      </c>
      <c r="AJ1" s="12" t="s">
        <v>162</v>
      </c>
      <c r="AK1" s="12" t="s">
        <v>163</v>
      </c>
      <c r="AL1" s="12" t="s">
        <v>164</v>
      </c>
      <c r="AM1" s="12" t="s">
        <v>165</v>
      </c>
      <c r="AN1" s="12" t="s">
        <v>166</v>
      </c>
      <c r="AO1" s="12" t="s">
        <v>167</v>
      </c>
      <c r="AP1" s="12" t="s">
        <v>168</v>
      </c>
      <c r="AQ1" s="12" t="s">
        <v>169</v>
      </c>
      <c r="AR1" s="12" t="s">
        <v>170</v>
      </c>
      <c r="AS1" s="12" t="s">
        <v>171</v>
      </c>
      <c r="AT1" s="14" t="s">
        <v>172</v>
      </c>
      <c r="AU1" s="15" t="s">
        <v>173</v>
      </c>
    </row>
    <row r="2" spans="1:47" ht="60.75" thickBot="1" x14ac:dyDescent="0.3">
      <c r="A2" t="s">
        <v>174</v>
      </c>
      <c r="B2" t="s">
        <v>175</v>
      </c>
      <c r="C2" t="s">
        <v>155</v>
      </c>
      <c r="D2" t="s">
        <v>176</v>
      </c>
      <c r="E2" t="s">
        <v>177</v>
      </c>
      <c r="F2" t="s">
        <v>178</v>
      </c>
      <c r="G2" t="s">
        <v>179</v>
      </c>
      <c r="H2" t="s">
        <v>180</v>
      </c>
      <c r="I2" t="s">
        <v>181</v>
      </c>
      <c r="J2" t="s">
        <v>182</v>
      </c>
      <c r="K2" t="s">
        <v>183</v>
      </c>
      <c r="L2" t="s">
        <v>184</v>
      </c>
      <c r="M2" t="s">
        <v>185</v>
      </c>
      <c r="N2" t="s">
        <v>186</v>
      </c>
      <c r="O2" t="s">
        <v>187</v>
      </c>
      <c r="P2" t="s">
        <v>188</v>
      </c>
      <c r="Q2" t="s">
        <v>189</v>
      </c>
      <c r="R2" t="s">
        <v>190</v>
      </c>
      <c r="S2" t="s">
        <v>191</v>
      </c>
      <c r="T2" t="s">
        <v>192</v>
      </c>
      <c r="U2" t="s">
        <v>193</v>
      </c>
      <c r="V2" t="s">
        <v>194</v>
      </c>
      <c r="W2" t="s">
        <v>195</v>
      </c>
      <c r="X2" t="s">
        <v>196</v>
      </c>
      <c r="Y2" t="s">
        <v>197</v>
      </c>
      <c r="Z2" t="s">
        <v>198</v>
      </c>
      <c r="AC2" s="16" t="s">
        <v>155</v>
      </c>
      <c r="AD2" s="12" t="s">
        <v>156</v>
      </c>
      <c r="AE2" s="12" t="s">
        <v>157</v>
      </c>
      <c r="AF2" s="12" t="s">
        <v>199</v>
      </c>
      <c r="AG2" s="12" t="s">
        <v>159</v>
      </c>
      <c r="AH2" s="12" t="s">
        <v>160</v>
      </c>
      <c r="AI2" s="12" t="s">
        <v>161</v>
      </c>
      <c r="AJ2" s="12" t="s">
        <v>200</v>
      </c>
      <c r="AK2" s="12" t="s">
        <v>201</v>
      </c>
      <c r="AL2" s="12" t="s">
        <v>164</v>
      </c>
      <c r="AM2" s="12" t="s">
        <v>165</v>
      </c>
      <c r="AN2" s="12" t="s">
        <v>202</v>
      </c>
      <c r="AO2" s="12" t="s">
        <v>167</v>
      </c>
      <c r="AQ2" s="12" t="s">
        <v>169</v>
      </c>
      <c r="AR2" s="12" t="s">
        <v>170</v>
      </c>
      <c r="AS2" s="12" t="s">
        <v>171</v>
      </c>
      <c r="AT2" s="14" t="s">
        <v>172</v>
      </c>
      <c r="AU2" s="15" t="s">
        <v>173</v>
      </c>
    </row>
    <row r="3" spans="1:47" x14ac:dyDescent="0.25">
      <c r="B3" t="str">
        <f>IF(AND(C3&lt;&gt;"",D3=""),C3,B2)</f>
        <v>Total floor area of dwellings</v>
      </c>
      <c r="C3" t="s">
        <v>203</v>
      </c>
    </row>
    <row r="4" spans="1:47" x14ac:dyDescent="0.25">
      <c r="B4" t="str">
        <f t="shared" ref="B4:B67" si="0">IF(AND(C4&lt;&gt;"",D4=""),C4,B3)</f>
        <v>Total floor area of dwellings</v>
      </c>
      <c r="D4" t="s">
        <v>204</v>
      </c>
      <c r="E4" t="s">
        <v>205</v>
      </c>
      <c r="F4">
        <v>2000</v>
      </c>
      <c r="G4">
        <v>2001</v>
      </c>
      <c r="H4">
        <v>2002</v>
      </c>
      <c r="I4">
        <v>2003</v>
      </c>
      <c r="J4">
        <v>2004</v>
      </c>
      <c r="K4">
        <v>2005</v>
      </c>
      <c r="L4">
        <v>2006</v>
      </c>
      <c r="M4">
        <v>2007</v>
      </c>
      <c r="N4">
        <v>2008</v>
      </c>
      <c r="O4">
        <v>2009</v>
      </c>
      <c r="P4">
        <v>2010</v>
      </c>
      <c r="Q4">
        <v>2011</v>
      </c>
      <c r="R4">
        <v>2012</v>
      </c>
      <c r="S4">
        <v>2013</v>
      </c>
      <c r="T4">
        <v>2014</v>
      </c>
      <c r="U4">
        <v>2015</v>
      </c>
      <c r="V4" t="s">
        <v>194</v>
      </c>
      <c r="W4" t="s">
        <v>195</v>
      </c>
      <c r="X4" t="s">
        <v>196</v>
      </c>
      <c r="Y4" t="s">
        <v>197</v>
      </c>
      <c r="Z4" t="s">
        <v>198</v>
      </c>
    </row>
    <row r="5" spans="1:47" x14ac:dyDescent="0.25">
      <c r="A5" t="str">
        <f>D5&amp;" "&amp;B5</f>
        <v>AT Total floor area of dwellings</v>
      </c>
      <c r="B5" t="str">
        <f t="shared" si="0"/>
        <v>Total floor area of dwellings</v>
      </c>
      <c r="C5" t="s">
        <v>17</v>
      </c>
      <c r="D5" t="s">
        <v>40</v>
      </c>
      <c r="E5" t="s">
        <v>206</v>
      </c>
      <c r="F5">
        <v>340.37</v>
      </c>
      <c r="G5">
        <v>344.43</v>
      </c>
      <c r="H5">
        <v>350.58</v>
      </c>
      <c r="I5">
        <v>353.62</v>
      </c>
      <c r="J5">
        <v>381.15</v>
      </c>
      <c r="K5">
        <v>388.16</v>
      </c>
      <c r="L5">
        <v>393.86</v>
      </c>
      <c r="M5">
        <v>398.75</v>
      </c>
      <c r="N5">
        <v>402.9</v>
      </c>
      <c r="O5">
        <v>407.32</v>
      </c>
      <c r="P5">
        <v>412.77</v>
      </c>
      <c r="Q5">
        <v>439.7</v>
      </c>
      <c r="R5">
        <v>420.17</v>
      </c>
      <c r="S5">
        <v>437.77</v>
      </c>
      <c r="T5">
        <v>447.21</v>
      </c>
      <c r="U5" t="s">
        <v>207</v>
      </c>
      <c r="V5" t="s">
        <v>208</v>
      </c>
      <c r="W5" t="s">
        <v>209</v>
      </c>
      <c r="X5" t="s">
        <v>210</v>
      </c>
      <c r="Y5">
        <v>1</v>
      </c>
      <c r="Z5" t="s">
        <v>211</v>
      </c>
    </row>
    <row r="6" spans="1:47" x14ac:dyDescent="0.25">
      <c r="A6" t="str">
        <f t="shared" ref="A6:A69" si="1">D6&amp;" "&amp;B6</f>
        <v>BE Total floor area of dwellings</v>
      </c>
      <c r="B6" t="str">
        <f t="shared" si="0"/>
        <v>Total floor area of dwellings</v>
      </c>
      <c r="C6" t="s">
        <v>11</v>
      </c>
      <c r="D6" t="s">
        <v>41</v>
      </c>
      <c r="E6" t="s">
        <v>206</v>
      </c>
      <c r="F6" t="s">
        <v>207</v>
      </c>
      <c r="G6">
        <v>382.85</v>
      </c>
      <c r="H6">
        <v>385.5</v>
      </c>
      <c r="I6">
        <v>388.59</v>
      </c>
      <c r="J6">
        <v>391.64</v>
      </c>
      <c r="K6">
        <v>394.79</v>
      </c>
      <c r="L6">
        <v>398.39</v>
      </c>
      <c r="M6">
        <v>402.28</v>
      </c>
      <c r="N6">
        <v>405.98</v>
      </c>
      <c r="O6">
        <v>409.8</v>
      </c>
      <c r="P6">
        <v>413.39</v>
      </c>
      <c r="Q6">
        <v>416.98</v>
      </c>
      <c r="R6">
        <v>420.9</v>
      </c>
      <c r="S6">
        <v>424.94</v>
      </c>
      <c r="T6">
        <v>428.75</v>
      </c>
      <c r="U6" t="s">
        <v>207</v>
      </c>
      <c r="V6" t="s">
        <v>208</v>
      </c>
      <c r="W6" t="s">
        <v>209</v>
      </c>
      <c r="X6" t="s">
        <v>210</v>
      </c>
      <c r="Y6">
        <v>4</v>
      </c>
      <c r="Z6" t="s">
        <v>211</v>
      </c>
    </row>
    <row r="7" spans="1:47" x14ac:dyDescent="0.25">
      <c r="A7" t="str">
        <f t="shared" si="1"/>
        <v>BG Total floor area of dwellings</v>
      </c>
      <c r="B7" t="str">
        <f t="shared" si="0"/>
        <v>Total floor area of dwellings</v>
      </c>
      <c r="C7" t="s">
        <v>21</v>
      </c>
      <c r="D7" t="s">
        <v>42</v>
      </c>
      <c r="E7" t="s">
        <v>206</v>
      </c>
      <c r="F7">
        <v>220.81</v>
      </c>
      <c r="G7">
        <v>233.88</v>
      </c>
      <c r="H7">
        <v>234.44</v>
      </c>
      <c r="I7">
        <v>234.94</v>
      </c>
      <c r="J7">
        <v>235.64</v>
      </c>
      <c r="K7">
        <v>236.6</v>
      </c>
      <c r="L7">
        <v>237.69</v>
      </c>
      <c r="M7">
        <v>239.12</v>
      </c>
      <c r="N7">
        <v>240.72</v>
      </c>
      <c r="O7">
        <v>242.29</v>
      </c>
      <c r="P7">
        <v>243.46</v>
      </c>
      <c r="Q7">
        <v>283.70999999999998</v>
      </c>
      <c r="R7">
        <v>285.66000000000003</v>
      </c>
      <c r="S7">
        <v>321.77999999999997</v>
      </c>
      <c r="T7">
        <v>332.06</v>
      </c>
      <c r="U7" t="s">
        <v>207</v>
      </c>
      <c r="V7" t="s">
        <v>208</v>
      </c>
      <c r="W7" t="s">
        <v>209</v>
      </c>
      <c r="X7" t="s">
        <v>210</v>
      </c>
      <c r="Y7">
        <v>4</v>
      </c>
      <c r="Z7" t="s">
        <v>211</v>
      </c>
    </row>
    <row r="8" spans="1:47" x14ac:dyDescent="0.25">
      <c r="A8" t="str">
        <f t="shared" si="1"/>
        <v>HR Total floor area of dwellings</v>
      </c>
      <c r="B8" t="str">
        <f t="shared" si="0"/>
        <v>Total floor area of dwellings</v>
      </c>
      <c r="C8" t="s">
        <v>24</v>
      </c>
      <c r="D8" t="s">
        <v>43</v>
      </c>
      <c r="E8" t="s">
        <v>206</v>
      </c>
      <c r="F8">
        <v>117.3</v>
      </c>
      <c r="G8">
        <v>122.26</v>
      </c>
      <c r="H8">
        <v>123.92</v>
      </c>
      <c r="I8">
        <v>124.7</v>
      </c>
      <c r="J8">
        <v>125.79</v>
      </c>
      <c r="K8">
        <v>127.06</v>
      </c>
      <c r="L8">
        <v>129.86000000000001</v>
      </c>
      <c r="M8">
        <v>133.08000000000001</v>
      </c>
      <c r="N8">
        <v>135.36000000000001</v>
      </c>
      <c r="O8">
        <v>146.71</v>
      </c>
      <c r="P8">
        <v>149.55000000000001</v>
      </c>
      <c r="Q8">
        <v>151.83000000000001</v>
      </c>
      <c r="R8">
        <v>154.97</v>
      </c>
      <c r="S8">
        <v>158.51</v>
      </c>
      <c r="T8">
        <v>162.36000000000001</v>
      </c>
      <c r="U8" t="s">
        <v>207</v>
      </c>
      <c r="V8" t="s">
        <v>208</v>
      </c>
      <c r="W8" t="s">
        <v>212</v>
      </c>
      <c r="X8" t="s">
        <v>210</v>
      </c>
      <c r="Y8">
        <v>4</v>
      </c>
      <c r="Z8" t="s">
        <v>211</v>
      </c>
    </row>
    <row r="9" spans="1:47" x14ac:dyDescent="0.25">
      <c r="A9" t="str">
        <f t="shared" si="1"/>
        <v>CY Total floor area of dwellings</v>
      </c>
      <c r="B9" t="str">
        <f t="shared" si="0"/>
        <v>Total floor area of dwellings</v>
      </c>
      <c r="C9" t="s">
        <v>15</v>
      </c>
      <c r="D9" t="s">
        <v>44</v>
      </c>
      <c r="E9" t="s">
        <v>206</v>
      </c>
      <c r="F9">
        <v>38.6</v>
      </c>
      <c r="G9">
        <v>39.72</v>
      </c>
      <c r="H9">
        <v>41.4</v>
      </c>
      <c r="I9">
        <v>43.44</v>
      </c>
      <c r="J9">
        <v>45.58</v>
      </c>
      <c r="K9">
        <v>47.69</v>
      </c>
      <c r="L9">
        <v>50.55</v>
      </c>
      <c r="M9">
        <v>53.18</v>
      </c>
      <c r="N9">
        <v>55.96</v>
      </c>
      <c r="O9">
        <v>58.49</v>
      </c>
      <c r="P9">
        <v>60.36</v>
      </c>
      <c r="Q9">
        <v>62.17</v>
      </c>
      <c r="R9">
        <v>63.28</v>
      </c>
      <c r="S9">
        <v>64.03</v>
      </c>
      <c r="T9">
        <v>66.569999999999993</v>
      </c>
      <c r="U9" t="s">
        <v>207</v>
      </c>
      <c r="V9" t="s">
        <v>208</v>
      </c>
      <c r="W9" t="s">
        <v>212</v>
      </c>
      <c r="X9" t="s">
        <v>210</v>
      </c>
      <c r="Y9">
        <v>4</v>
      </c>
      <c r="Z9" t="s">
        <v>211</v>
      </c>
    </row>
    <row r="10" spans="1:47" x14ac:dyDescent="0.25">
      <c r="A10" t="str">
        <f t="shared" si="1"/>
        <v>CZ Total floor area of dwellings</v>
      </c>
      <c r="B10" t="str">
        <f t="shared" si="0"/>
        <v>Total floor area of dwellings</v>
      </c>
      <c r="C10" t="s">
        <v>23</v>
      </c>
      <c r="D10" t="s">
        <v>45</v>
      </c>
      <c r="E10" t="s">
        <v>206</v>
      </c>
      <c r="F10" t="s">
        <v>207</v>
      </c>
      <c r="G10">
        <v>313.77</v>
      </c>
      <c r="H10">
        <v>315.38</v>
      </c>
      <c r="I10">
        <v>315.07</v>
      </c>
      <c r="J10">
        <v>318.98</v>
      </c>
      <c r="K10">
        <v>339.56</v>
      </c>
      <c r="L10">
        <v>343.1</v>
      </c>
      <c r="M10">
        <v>346.51</v>
      </c>
      <c r="N10">
        <v>352.2</v>
      </c>
      <c r="O10">
        <v>358.64</v>
      </c>
      <c r="P10">
        <v>363.91</v>
      </c>
      <c r="Q10">
        <v>363.29</v>
      </c>
      <c r="R10">
        <v>368.62</v>
      </c>
      <c r="S10">
        <v>369.4</v>
      </c>
      <c r="T10">
        <v>375.33</v>
      </c>
      <c r="U10" t="s">
        <v>207</v>
      </c>
      <c r="V10" t="s">
        <v>208</v>
      </c>
      <c r="W10" t="s">
        <v>209</v>
      </c>
      <c r="X10" t="s">
        <v>210</v>
      </c>
      <c r="Y10">
        <v>4</v>
      </c>
      <c r="Z10" t="s">
        <v>211</v>
      </c>
    </row>
    <row r="11" spans="1:47" x14ac:dyDescent="0.25">
      <c r="A11" t="str">
        <f t="shared" si="1"/>
        <v>DK Total floor area of dwellings</v>
      </c>
      <c r="B11" t="str">
        <f t="shared" si="0"/>
        <v>Total floor area of dwellings</v>
      </c>
      <c r="C11" t="s">
        <v>9</v>
      </c>
      <c r="D11" t="s">
        <v>46</v>
      </c>
      <c r="E11" t="s">
        <v>206</v>
      </c>
      <c r="F11" t="s">
        <v>207</v>
      </c>
      <c r="G11" t="s">
        <v>207</v>
      </c>
      <c r="H11" t="s">
        <v>207</v>
      </c>
      <c r="I11" t="s">
        <v>207</v>
      </c>
      <c r="J11" t="s">
        <v>207</v>
      </c>
      <c r="K11" t="s">
        <v>207</v>
      </c>
      <c r="L11" t="s">
        <v>207</v>
      </c>
      <c r="M11" t="s">
        <v>207</v>
      </c>
      <c r="N11" t="s">
        <v>207</v>
      </c>
      <c r="O11" t="s">
        <v>207</v>
      </c>
      <c r="P11">
        <v>327.29000000000002</v>
      </c>
      <c r="Q11">
        <v>345.2</v>
      </c>
      <c r="R11">
        <v>348.32</v>
      </c>
      <c r="S11">
        <v>350.82</v>
      </c>
      <c r="T11">
        <v>355.07</v>
      </c>
      <c r="U11" t="s">
        <v>207</v>
      </c>
      <c r="V11" t="s">
        <v>208</v>
      </c>
      <c r="W11" t="s">
        <v>212</v>
      </c>
      <c r="X11" t="s">
        <v>210</v>
      </c>
      <c r="Y11">
        <v>4</v>
      </c>
      <c r="Z11" t="s">
        <v>211</v>
      </c>
    </row>
    <row r="12" spans="1:47" x14ac:dyDescent="0.25">
      <c r="A12" t="str">
        <f t="shared" si="1"/>
        <v>EE Total floor area of dwellings</v>
      </c>
      <c r="B12" t="str">
        <f t="shared" si="0"/>
        <v>Total floor area of dwellings</v>
      </c>
      <c r="C12" t="s">
        <v>27</v>
      </c>
      <c r="D12" t="s">
        <v>47</v>
      </c>
      <c r="E12" t="s">
        <v>206</v>
      </c>
      <c r="F12">
        <v>37.29</v>
      </c>
      <c r="G12">
        <v>37.36</v>
      </c>
      <c r="H12">
        <v>37.43</v>
      </c>
      <c r="I12">
        <v>37.54</v>
      </c>
      <c r="J12">
        <v>37.76</v>
      </c>
      <c r="K12">
        <v>38.07</v>
      </c>
      <c r="L12">
        <v>38.369999999999997</v>
      </c>
      <c r="M12">
        <v>38.74</v>
      </c>
      <c r="N12">
        <v>39.29</v>
      </c>
      <c r="O12">
        <v>39.81</v>
      </c>
      <c r="P12">
        <v>40.07</v>
      </c>
      <c r="Q12">
        <v>40.340000000000003</v>
      </c>
      <c r="R12">
        <v>40.65</v>
      </c>
      <c r="S12">
        <v>41.01</v>
      </c>
      <c r="T12">
        <v>41.37</v>
      </c>
      <c r="U12" t="s">
        <v>207</v>
      </c>
      <c r="V12" t="s">
        <v>208</v>
      </c>
      <c r="W12" t="s">
        <v>212</v>
      </c>
      <c r="X12" t="s">
        <v>210</v>
      </c>
      <c r="Y12">
        <v>4</v>
      </c>
      <c r="Z12" t="s">
        <v>211</v>
      </c>
    </row>
    <row r="13" spans="1:47" x14ac:dyDescent="0.25">
      <c r="A13" t="str">
        <f t="shared" si="1"/>
        <v>FR Total floor area of dwellings</v>
      </c>
      <c r="B13" t="str">
        <f t="shared" si="0"/>
        <v>Total floor area of dwellings</v>
      </c>
      <c r="C13" t="s">
        <v>10</v>
      </c>
      <c r="D13" t="s">
        <v>48</v>
      </c>
      <c r="E13" t="s">
        <v>206</v>
      </c>
      <c r="F13" s="6">
        <v>2581.69</v>
      </c>
      <c r="G13" s="6">
        <v>2620.63</v>
      </c>
      <c r="H13" s="6">
        <v>2655</v>
      </c>
      <c r="I13" s="6">
        <v>2699.92</v>
      </c>
      <c r="J13" s="6">
        <v>2746.34</v>
      </c>
      <c r="K13" s="6">
        <v>2792.3</v>
      </c>
      <c r="L13" s="6">
        <v>2840.1</v>
      </c>
      <c r="M13" s="6">
        <v>2883.6</v>
      </c>
      <c r="N13" s="6">
        <v>2919.15</v>
      </c>
      <c r="O13" s="6">
        <v>2949.77</v>
      </c>
      <c r="P13" s="6">
        <v>2979.91</v>
      </c>
      <c r="Q13" s="6">
        <v>3011.63</v>
      </c>
      <c r="R13" s="6">
        <v>3043.75</v>
      </c>
      <c r="S13" s="6">
        <v>3076.88</v>
      </c>
      <c r="T13" s="6">
        <v>3115.25</v>
      </c>
      <c r="U13" t="s">
        <v>207</v>
      </c>
      <c r="V13" t="s">
        <v>208</v>
      </c>
      <c r="W13" t="s">
        <v>212</v>
      </c>
      <c r="X13" t="s">
        <v>210</v>
      </c>
      <c r="Y13">
        <v>4</v>
      </c>
      <c r="Z13" t="s">
        <v>211</v>
      </c>
    </row>
    <row r="14" spans="1:47" x14ac:dyDescent="0.25">
      <c r="A14" t="str">
        <f t="shared" si="1"/>
        <v>EL Total floor area of dwellings</v>
      </c>
      <c r="B14" t="str">
        <f t="shared" si="0"/>
        <v>Total floor area of dwellings</v>
      </c>
      <c r="C14" t="s">
        <v>20</v>
      </c>
      <c r="D14" t="s">
        <v>49</v>
      </c>
      <c r="E14" t="s">
        <v>206</v>
      </c>
      <c r="F14">
        <v>478.34</v>
      </c>
      <c r="G14">
        <v>487.52</v>
      </c>
      <c r="H14">
        <v>498.42</v>
      </c>
      <c r="I14">
        <v>509.22</v>
      </c>
      <c r="J14">
        <v>519.61</v>
      </c>
      <c r="K14">
        <v>536.20000000000005</v>
      </c>
      <c r="L14">
        <v>546.86</v>
      </c>
      <c r="M14">
        <v>555.17999999999995</v>
      </c>
      <c r="N14">
        <v>561.94000000000005</v>
      </c>
      <c r="O14">
        <v>567.16999999999996</v>
      </c>
      <c r="P14">
        <v>571.53</v>
      </c>
      <c r="Q14">
        <v>574.08000000000004</v>
      </c>
      <c r="R14">
        <v>571.53</v>
      </c>
      <c r="S14">
        <v>576.67999999999995</v>
      </c>
      <c r="T14">
        <v>583.9</v>
      </c>
      <c r="U14" t="s">
        <v>207</v>
      </c>
      <c r="V14" t="s">
        <v>208</v>
      </c>
      <c r="W14" t="s">
        <v>212</v>
      </c>
      <c r="X14" t="s">
        <v>210</v>
      </c>
      <c r="Y14">
        <v>4</v>
      </c>
      <c r="Z14" t="s">
        <v>211</v>
      </c>
    </row>
    <row r="15" spans="1:47" x14ac:dyDescent="0.25">
      <c r="A15" t="str">
        <f t="shared" si="1"/>
        <v>FI Total floor area of dwellings</v>
      </c>
      <c r="B15" t="str">
        <f t="shared" si="0"/>
        <v>Total floor area of dwellings</v>
      </c>
      <c r="C15" t="s">
        <v>30</v>
      </c>
      <c r="D15" t="s">
        <v>50</v>
      </c>
      <c r="E15" t="s">
        <v>206</v>
      </c>
      <c r="F15">
        <v>232.78</v>
      </c>
      <c r="G15">
        <v>237.57</v>
      </c>
      <c r="H15">
        <v>240.53</v>
      </c>
      <c r="I15">
        <v>244.33</v>
      </c>
      <c r="J15">
        <v>248.12</v>
      </c>
      <c r="K15">
        <v>255.65</v>
      </c>
      <c r="L15">
        <v>260.52</v>
      </c>
      <c r="M15">
        <v>264.20999999999998</v>
      </c>
      <c r="N15">
        <v>268.87</v>
      </c>
      <c r="O15">
        <v>272.47000000000003</v>
      </c>
      <c r="P15">
        <v>274.02</v>
      </c>
      <c r="Q15">
        <v>278.13</v>
      </c>
      <c r="R15">
        <v>282.08</v>
      </c>
      <c r="S15">
        <v>285.44</v>
      </c>
      <c r="T15">
        <v>287.94</v>
      </c>
      <c r="U15" t="s">
        <v>207</v>
      </c>
      <c r="V15" t="s">
        <v>208</v>
      </c>
      <c r="W15" t="s">
        <v>212</v>
      </c>
      <c r="X15" t="s">
        <v>210</v>
      </c>
      <c r="Y15">
        <v>4</v>
      </c>
      <c r="Z15" t="s">
        <v>211</v>
      </c>
    </row>
    <row r="16" spans="1:47" x14ac:dyDescent="0.25">
      <c r="A16" t="str">
        <f t="shared" si="1"/>
        <v>DE Total floor area of dwellings</v>
      </c>
      <c r="B16" t="str">
        <f t="shared" si="0"/>
        <v>Total floor area of dwellings</v>
      </c>
      <c r="C16" t="s">
        <v>1</v>
      </c>
      <c r="D16" t="s">
        <v>51</v>
      </c>
      <c r="E16" t="s">
        <v>206</v>
      </c>
      <c r="F16" s="6">
        <v>3247.2</v>
      </c>
      <c r="G16" s="6">
        <v>3280.23</v>
      </c>
      <c r="H16" s="6">
        <v>3308.63</v>
      </c>
      <c r="I16" s="6">
        <v>3338.73</v>
      </c>
      <c r="J16" s="6">
        <v>3369.47</v>
      </c>
      <c r="K16" s="6">
        <v>3393.66</v>
      </c>
      <c r="L16" s="6">
        <v>3422.82</v>
      </c>
      <c r="M16" s="6">
        <v>3444.92</v>
      </c>
      <c r="N16" s="6">
        <v>3461</v>
      </c>
      <c r="O16" s="6">
        <v>3479.9</v>
      </c>
      <c r="P16" s="6">
        <v>3574.03</v>
      </c>
      <c r="Q16" s="6">
        <v>3595.4</v>
      </c>
      <c r="R16" s="6">
        <v>3614.85</v>
      </c>
      <c r="S16" s="6">
        <v>3742.84</v>
      </c>
      <c r="T16" s="6">
        <v>3785.85</v>
      </c>
      <c r="U16" t="s">
        <v>207</v>
      </c>
      <c r="V16" t="s">
        <v>208</v>
      </c>
      <c r="W16" t="s">
        <v>212</v>
      </c>
      <c r="X16" t="s">
        <v>210</v>
      </c>
      <c r="Y16">
        <v>4</v>
      </c>
      <c r="Z16" t="s">
        <v>211</v>
      </c>
    </row>
    <row r="17" spans="1:26" x14ac:dyDescent="0.25">
      <c r="A17" t="str">
        <f t="shared" si="1"/>
        <v>HU Total floor area of dwellings</v>
      </c>
      <c r="B17" t="str">
        <f t="shared" si="0"/>
        <v>Total floor area of dwellings</v>
      </c>
      <c r="C17" t="s">
        <v>16</v>
      </c>
      <c r="D17" t="s">
        <v>52</v>
      </c>
      <c r="E17" t="s">
        <v>206</v>
      </c>
      <c r="F17">
        <v>397.98</v>
      </c>
      <c r="G17">
        <v>394.27</v>
      </c>
      <c r="H17">
        <v>383.28</v>
      </c>
      <c r="I17">
        <v>389.88</v>
      </c>
      <c r="J17">
        <v>384.46</v>
      </c>
      <c r="K17">
        <v>363.03</v>
      </c>
      <c r="L17">
        <v>374.64</v>
      </c>
      <c r="M17">
        <v>368.75</v>
      </c>
      <c r="N17">
        <v>384.34</v>
      </c>
      <c r="O17">
        <v>382.95</v>
      </c>
      <c r="P17">
        <v>398.42</v>
      </c>
      <c r="Q17">
        <v>439.03</v>
      </c>
      <c r="R17">
        <v>439.36</v>
      </c>
      <c r="S17">
        <v>444.6</v>
      </c>
      <c r="T17">
        <v>450.48</v>
      </c>
      <c r="U17" t="s">
        <v>207</v>
      </c>
      <c r="V17" t="s">
        <v>208</v>
      </c>
      <c r="W17" t="s">
        <v>212</v>
      </c>
      <c r="X17" t="s">
        <v>210</v>
      </c>
      <c r="Y17">
        <v>4</v>
      </c>
      <c r="Z17" t="s">
        <v>211</v>
      </c>
    </row>
    <row r="18" spans="1:26" x14ac:dyDescent="0.25">
      <c r="A18" t="str">
        <f t="shared" si="1"/>
        <v>IE Total floor area of dwellings</v>
      </c>
      <c r="B18" t="str">
        <f t="shared" si="0"/>
        <v>Total floor area of dwellings</v>
      </c>
      <c r="C18" t="s">
        <v>5</v>
      </c>
      <c r="D18" t="s">
        <v>53</v>
      </c>
      <c r="E18" t="s">
        <v>206</v>
      </c>
      <c r="F18">
        <v>131.6</v>
      </c>
      <c r="G18">
        <v>136.57</v>
      </c>
      <c r="H18">
        <v>140.78</v>
      </c>
      <c r="I18">
        <v>146.80000000000001</v>
      </c>
      <c r="J18">
        <v>153.65</v>
      </c>
      <c r="K18">
        <v>160.78</v>
      </c>
      <c r="L18">
        <v>168.09</v>
      </c>
      <c r="M18">
        <v>174.85</v>
      </c>
      <c r="N18">
        <v>181.07</v>
      </c>
      <c r="O18">
        <v>186.68</v>
      </c>
      <c r="P18">
        <v>191.78</v>
      </c>
      <c r="Q18">
        <v>196.84</v>
      </c>
      <c r="R18">
        <v>198.3</v>
      </c>
      <c r="S18">
        <v>203.94</v>
      </c>
      <c r="T18">
        <v>210.75</v>
      </c>
      <c r="U18" t="s">
        <v>207</v>
      </c>
      <c r="V18" t="s">
        <v>208</v>
      </c>
      <c r="W18" t="s">
        <v>212</v>
      </c>
      <c r="X18" t="s">
        <v>210</v>
      </c>
      <c r="Y18">
        <v>4</v>
      </c>
      <c r="Z18" t="s">
        <v>211</v>
      </c>
    </row>
    <row r="19" spans="1:26" x14ac:dyDescent="0.25">
      <c r="A19" t="str">
        <f t="shared" si="1"/>
        <v>IT Total floor area of dwellings</v>
      </c>
      <c r="B19" t="str">
        <f t="shared" si="0"/>
        <v>Total floor area of dwellings</v>
      </c>
      <c r="C19" t="s">
        <v>29</v>
      </c>
      <c r="D19" t="s">
        <v>54</v>
      </c>
      <c r="E19" t="s">
        <v>206</v>
      </c>
      <c r="F19" s="6">
        <v>2583.41</v>
      </c>
      <c r="G19" s="6">
        <v>2620.0300000000002</v>
      </c>
      <c r="H19" s="6">
        <v>2654.26</v>
      </c>
      <c r="I19" s="6">
        <v>2693.95</v>
      </c>
      <c r="J19" s="6">
        <v>2735.72</v>
      </c>
      <c r="K19" s="6">
        <v>2769.2</v>
      </c>
      <c r="L19" s="6">
        <v>2798.38</v>
      </c>
      <c r="M19" s="6">
        <v>2836.93</v>
      </c>
      <c r="N19" s="6">
        <v>2871.01</v>
      </c>
      <c r="O19" s="6">
        <v>2901.17</v>
      </c>
      <c r="P19" s="6">
        <v>2933.24</v>
      </c>
      <c r="Q19" s="6">
        <v>2942.97</v>
      </c>
      <c r="R19" s="6">
        <v>2951.17</v>
      </c>
      <c r="S19" s="6">
        <v>2958.83</v>
      </c>
      <c r="T19" s="6">
        <v>2986.71</v>
      </c>
      <c r="U19" t="s">
        <v>207</v>
      </c>
      <c r="V19" t="s">
        <v>208</v>
      </c>
      <c r="W19" t="s">
        <v>212</v>
      </c>
      <c r="X19" t="s">
        <v>210</v>
      </c>
      <c r="Y19">
        <v>4</v>
      </c>
      <c r="Z19" t="s">
        <v>211</v>
      </c>
    </row>
    <row r="20" spans="1:26" x14ac:dyDescent="0.25">
      <c r="A20" t="str">
        <f t="shared" si="1"/>
        <v>LV Total floor area of dwellings</v>
      </c>
      <c r="B20" t="str">
        <f t="shared" si="0"/>
        <v>Total floor area of dwellings</v>
      </c>
      <c r="C20" t="s">
        <v>25</v>
      </c>
      <c r="D20" t="s">
        <v>55</v>
      </c>
      <c r="E20" t="s">
        <v>206</v>
      </c>
      <c r="F20">
        <v>50.06</v>
      </c>
      <c r="G20">
        <v>50.52</v>
      </c>
      <c r="H20">
        <v>52.13</v>
      </c>
      <c r="I20">
        <v>53.12</v>
      </c>
      <c r="J20">
        <v>55.5</v>
      </c>
      <c r="K20">
        <v>57.12</v>
      </c>
      <c r="L20">
        <v>60.35</v>
      </c>
      <c r="M20">
        <v>62.25</v>
      </c>
      <c r="N20">
        <v>62.63</v>
      </c>
      <c r="O20">
        <v>62.73</v>
      </c>
      <c r="P20">
        <v>63.22</v>
      </c>
      <c r="Q20">
        <v>64.28</v>
      </c>
      <c r="R20">
        <v>64.94</v>
      </c>
      <c r="S20">
        <v>67.069999999999993</v>
      </c>
      <c r="T20">
        <v>68.650000000000006</v>
      </c>
      <c r="U20" t="s">
        <v>207</v>
      </c>
      <c r="V20" t="s">
        <v>208</v>
      </c>
      <c r="W20" t="s">
        <v>212</v>
      </c>
      <c r="X20" t="s">
        <v>210</v>
      </c>
      <c r="Y20">
        <v>4</v>
      </c>
      <c r="Z20" t="s">
        <v>211</v>
      </c>
    </row>
    <row r="21" spans="1:26" x14ac:dyDescent="0.25">
      <c r="A21" t="str">
        <f t="shared" si="1"/>
        <v>LT Total floor area of dwellings</v>
      </c>
      <c r="B21" t="str">
        <f t="shared" si="0"/>
        <v>Total floor area of dwellings</v>
      </c>
      <c r="C21" t="s">
        <v>22</v>
      </c>
      <c r="D21" t="s">
        <v>56</v>
      </c>
      <c r="E21" t="s">
        <v>206</v>
      </c>
      <c r="F21">
        <v>79.5</v>
      </c>
      <c r="G21">
        <v>79.39</v>
      </c>
      <c r="H21">
        <v>79.53</v>
      </c>
      <c r="I21">
        <v>79.42</v>
      </c>
      <c r="J21">
        <v>79.040000000000006</v>
      </c>
      <c r="K21">
        <v>79.66</v>
      </c>
      <c r="L21">
        <v>80.28</v>
      </c>
      <c r="M21">
        <v>81.05</v>
      </c>
      <c r="N21">
        <v>82.24</v>
      </c>
      <c r="O21">
        <v>82.96</v>
      </c>
      <c r="P21">
        <v>83.69</v>
      </c>
      <c r="Q21">
        <v>85.16</v>
      </c>
      <c r="R21">
        <v>85.85</v>
      </c>
      <c r="S21">
        <v>86.2</v>
      </c>
      <c r="T21">
        <v>86.91</v>
      </c>
      <c r="U21" t="s">
        <v>207</v>
      </c>
      <c r="V21" t="s">
        <v>208</v>
      </c>
      <c r="W21" t="s">
        <v>212</v>
      </c>
      <c r="X21" t="s">
        <v>210</v>
      </c>
      <c r="Y21">
        <v>4</v>
      </c>
      <c r="Z21" t="s">
        <v>211</v>
      </c>
    </row>
    <row r="22" spans="1:26" x14ac:dyDescent="0.25">
      <c r="A22" t="str">
        <f t="shared" si="1"/>
        <v>LU Total floor area of dwellings</v>
      </c>
      <c r="B22" t="str">
        <f t="shared" si="0"/>
        <v>Total floor area of dwellings</v>
      </c>
      <c r="C22" t="s">
        <v>7</v>
      </c>
      <c r="D22" t="s">
        <v>57</v>
      </c>
      <c r="E22" t="s">
        <v>206</v>
      </c>
      <c r="F22" t="s">
        <v>207</v>
      </c>
      <c r="G22">
        <v>23.33</v>
      </c>
      <c r="H22">
        <v>23.53</v>
      </c>
      <c r="I22">
        <v>23.69</v>
      </c>
      <c r="J22">
        <v>24.01</v>
      </c>
      <c r="K22">
        <v>24.31</v>
      </c>
      <c r="L22">
        <v>24.72</v>
      </c>
      <c r="M22">
        <v>25.09</v>
      </c>
      <c r="N22">
        <v>25.49</v>
      </c>
      <c r="O22">
        <v>26.03</v>
      </c>
      <c r="P22">
        <v>26.5</v>
      </c>
      <c r="Q22">
        <v>27.09</v>
      </c>
      <c r="R22">
        <v>27.69</v>
      </c>
      <c r="S22">
        <v>28.27</v>
      </c>
      <c r="T22">
        <v>28.77</v>
      </c>
      <c r="U22" t="s">
        <v>207</v>
      </c>
      <c r="V22" t="s">
        <v>208</v>
      </c>
      <c r="W22" t="s">
        <v>212</v>
      </c>
      <c r="X22" t="s">
        <v>210</v>
      </c>
      <c r="Y22">
        <v>4</v>
      </c>
      <c r="Z22" t="s">
        <v>211</v>
      </c>
    </row>
    <row r="23" spans="1:26" x14ac:dyDescent="0.25">
      <c r="A23" t="str">
        <f t="shared" si="1"/>
        <v>MT Total floor area of dwellings</v>
      </c>
      <c r="B23" t="str">
        <f t="shared" si="0"/>
        <v>Total floor area of dwellings</v>
      </c>
      <c r="C23" t="s">
        <v>26</v>
      </c>
      <c r="D23" t="s">
        <v>58</v>
      </c>
      <c r="E23" t="s">
        <v>206</v>
      </c>
      <c r="F23" t="s">
        <v>207</v>
      </c>
      <c r="G23" t="s">
        <v>207</v>
      </c>
      <c r="H23">
        <v>16.829999999999998</v>
      </c>
      <c r="I23">
        <v>16.88</v>
      </c>
      <c r="J23">
        <v>16.920000000000002</v>
      </c>
      <c r="K23">
        <v>16.96</v>
      </c>
      <c r="L23">
        <v>17.059999999999999</v>
      </c>
      <c r="M23">
        <v>17.46</v>
      </c>
      <c r="N23">
        <v>17.86</v>
      </c>
      <c r="O23">
        <v>18.260000000000002</v>
      </c>
      <c r="P23">
        <v>18.649999999999999</v>
      </c>
      <c r="Q23">
        <v>23.82</v>
      </c>
      <c r="R23">
        <v>24.67</v>
      </c>
      <c r="S23">
        <v>25.63</v>
      </c>
      <c r="T23">
        <v>26.72</v>
      </c>
      <c r="U23" t="s">
        <v>207</v>
      </c>
      <c r="V23" t="s">
        <v>208</v>
      </c>
      <c r="W23" t="s">
        <v>212</v>
      </c>
      <c r="X23" t="s">
        <v>210</v>
      </c>
      <c r="Y23">
        <v>4</v>
      </c>
      <c r="Z23" t="s">
        <v>211</v>
      </c>
    </row>
    <row r="24" spans="1:26" x14ac:dyDescent="0.25">
      <c r="A24" t="str">
        <f t="shared" si="1"/>
        <v>NL Total floor area of dwellings</v>
      </c>
      <c r="B24" t="str">
        <f t="shared" si="0"/>
        <v>Total floor area of dwellings</v>
      </c>
      <c r="C24" t="s">
        <v>6</v>
      </c>
      <c r="D24" t="s">
        <v>59</v>
      </c>
      <c r="E24" t="s">
        <v>206</v>
      </c>
      <c r="F24">
        <v>703.05</v>
      </c>
      <c r="G24">
        <v>710.67</v>
      </c>
      <c r="H24">
        <v>716.92</v>
      </c>
      <c r="I24">
        <v>723.87</v>
      </c>
      <c r="J24">
        <v>736.79</v>
      </c>
      <c r="K24">
        <v>750.2</v>
      </c>
      <c r="L24">
        <v>764.06</v>
      </c>
      <c r="M24">
        <v>778.55</v>
      </c>
      <c r="N24">
        <v>794.35</v>
      </c>
      <c r="O24">
        <v>810.59</v>
      </c>
      <c r="P24">
        <v>825.28</v>
      </c>
      <c r="Q24">
        <v>838.99</v>
      </c>
      <c r="R24">
        <v>853.09</v>
      </c>
      <c r="S24">
        <v>871.16</v>
      </c>
      <c r="T24">
        <v>886.24</v>
      </c>
      <c r="U24" t="s">
        <v>207</v>
      </c>
      <c r="V24" t="s">
        <v>208</v>
      </c>
      <c r="W24" t="s">
        <v>212</v>
      </c>
      <c r="X24" t="s">
        <v>210</v>
      </c>
      <c r="Y24">
        <v>4</v>
      </c>
      <c r="Z24" t="s">
        <v>211</v>
      </c>
    </row>
    <row r="25" spans="1:26" x14ac:dyDescent="0.25">
      <c r="A25" t="str">
        <f t="shared" si="1"/>
        <v>PL Total floor area of dwellings</v>
      </c>
      <c r="B25" t="str">
        <f t="shared" si="0"/>
        <v>Total floor area of dwellings</v>
      </c>
      <c r="C25" t="s">
        <v>12</v>
      </c>
      <c r="D25" t="s">
        <v>60</v>
      </c>
      <c r="E25" t="s">
        <v>206</v>
      </c>
      <c r="F25">
        <v>790.43</v>
      </c>
      <c r="G25">
        <v>805.69</v>
      </c>
      <c r="H25">
        <v>847.75</v>
      </c>
      <c r="I25">
        <v>866.31</v>
      </c>
      <c r="J25">
        <v>875.52</v>
      </c>
      <c r="K25">
        <v>885.07</v>
      </c>
      <c r="L25">
        <v>895.06</v>
      </c>
      <c r="M25">
        <v>906.96</v>
      </c>
      <c r="N25">
        <v>923.15</v>
      </c>
      <c r="O25">
        <v>937.82</v>
      </c>
      <c r="P25">
        <v>973.91</v>
      </c>
      <c r="Q25">
        <v>986.45</v>
      </c>
      <c r="R25">
        <v>999.02</v>
      </c>
      <c r="S25" s="6">
        <v>1012.65</v>
      </c>
      <c r="T25" s="6">
        <v>1028.4100000000001</v>
      </c>
      <c r="U25" t="s">
        <v>207</v>
      </c>
      <c r="V25" t="s">
        <v>208</v>
      </c>
      <c r="W25" t="s">
        <v>212</v>
      </c>
      <c r="X25" t="s">
        <v>210</v>
      </c>
      <c r="Y25">
        <v>4</v>
      </c>
      <c r="Z25" t="s">
        <v>211</v>
      </c>
    </row>
    <row r="26" spans="1:26" x14ac:dyDescent="0.25">
      <c r="A26" t="str">
        <f t="shared" si="1"/>
        <v>PT Total floor area of dwellings</v>
      </c>
      <c r="B26" t="str">
        <f t="shared" si="0"/>
        <v>Total floor area of dwellings</v>
      </c>
      <c r="C26" t="s">
        <v>14</v>
      </c>
      <c r="D26" t="s">
        <v>61</v>
      </c>
      <c r="E26" t="s">
        <v>206</v>
      </c>
      <c r="F26" t="s">
        <v>207</v>
      </c>
      <c r="G26" t="s">
        <v>207</v>
      </c>
      <c r="H26" t="s">
        <v>207</v>
      </c>
      <c r="I26">
        <v>495.93</v>
      </c>
      <c r="J26">
        <v>508.64</v>
      </c>
      <c r="K26">
        <v>514.41</v>
      </c>
      <c r="L26">
        <v>522.79999999999995</v>
      </c>
      <c r="M26">
        <v>534.85</v>
      </c>
      <c r="N26">
        <v>543.74</v>
      </c>
      <c r="O26">
        <v>547.74</v>
      </c>
      <c r="P26">
        <v>626.17999999999995</v>
      </c>
      <c r="Q26">
        <v>641.33000000000004</v>
      </c>
      <c r="R26">
        <v>644.37</v>
      </c>
      <c r="S26">
        <v>646.49</v>
      </c>
      <c r="T26">
        <v>660.95</v>
      </c>
      <c r="U26" t="s">
        <v>207</v>
      </c>
      <c r="V26" t="s">
        <v>208</v>
      </c>
      <c r="W26" t="s">
        <v>212</v>
      </c>
      <c r="X26" t="s">
        <v>210</v>
      </c>
      <c r="Y26">
        <v>4</v>
      </c>
      <c r="Z26" t="s">
        <v>211</v>
      </c>
    </row>
    <row r="27" spans="1:26" x14ac:dyDescent="0.25">
      <c r="A27" t="str">
        <f t="shared" si="1"/>
        <v>RO Total floor area of dwellings</v>
      </c>
      <c r="B27" t="str">
        <f t="shared" si="0"/>
        <v>Total floor area of dwellings</v>
      </c>
      <c r="C27" t="s">
        <v>13</v>
      </c>
      <c r="D27" t="s">
        <v>62</v>
      </c>
      <c r="E27" t="s">
        <v>206</v>
      </c>
      <c r="F27">
        <v>271.72000000000003</v>
      </c>
      <c r="G27">
        <v>301.74</v>
      </c>
      <c r="H27">
        <v>303.70999999999998</v>
      </c>
      <c r="I27">
        <v>305.83</v>
      </c>
      <c r="J27">
        <v>308.35000000000002</v>
      </c>
      <c r="K27">
        <v>310.52</v>
      </c>
      <c r="L27">
        <v>313.95</v>
      </c>
      <c r="M27">
        <v>317.23</v>
      </c>
      <c r="N27">
        <v>321.41000000000003</v>
      </c>
      <c r="O27">
        <v>328.1</v>
      </c>
      <c r="P27">
        <v>332.42</v>
      </c>
      <c r="Q27">
        <v>346.79</v>
      </c>
      <c r="R27">
        <v>350.62</v>
      </c>
      <c r="S27">
        <v>354.61</v>
      </c>
      <c r="T27">
        <v>358.81</v>
      </c>
      <c r="U27" t="s">
        <v>207</v>
      </c>
      <c r="V27" t="s">
        <v>208</v>
      </c>
      <c r="W27" t="s">
        <v>212</v>
      </c>
      <c r="X27" t="s">
        <v>210</v>
      </c>
      <c r="Y27">
        <v>4</v>
      </c>
      <c r="Z27" t="s">
        <v>211</v>
      </c>
    </row>
    <row r="28" spans="1:26" x14ac:dyDescent="0.25">
      <c r="A28" t="str">
        <f t="shared" si="1"/>
        <v>SK Total floor area of dwellings</v>
      </c>
      <c r="B28" t="str">
        <f t="shared" si="0"/>
        <v>Total floor area of dwellings</v>
      </c>
      <c r="C28" t="s">
        <v>18</v>
      </c>
      <c r="D28" t="s">
        <v>63</v>
      </c>
      <c r="E28" t="s">
        <v>206</v>
      </c>
      <c r="F28">
        <v>148.88999999999999</v>
      </c>
      <c r="G28">
        <v>157</v>
      </c>
      <c r="H28">
        <v>159.08000000000001</v>
      </c>
      <c r="I28">
        <v>161.5</v>
      </c>
      <c r="J28">
        <v>161.97</v>
      </c>
      <c r="K28">
        <v>162.68</v>
      </c>
      <c r="L28">
        <v>163.30000000000001</v>
      </c>
      <c r="M28">
        <v>164.16</v>
      </c>
      <c r="N28">
        <v>163.84</v>
      </c>
      <c r="O28">
        <v>165.24</v>
      </c>
      <c r="P28">
        <v>166.67</v>
      </c>
      <c r="Q28">
        <v>167.92</v>
      </c>
      <c r="R28">
        <v>169.24</v>
      </c>
      <c r="S28">
        <v>170.6</v>
      </c>
      <c r="T28">
        <v>171.54</v>
      </c>
      <c r="U28" t="s">
        <v>207</v>
      </c>
      <c r="V28" t="s">
        <v>208</v>
      </c>
      <c r="W28" t="s">
        <v>212</v>
      </c>
      <c r="X28" t="s">
        <v>210</v>
      </c>
      <c r="Y28">
        <v>4</v>
      </c>
      <c r="Z28" t="s">
        <v>211</v>
      </c>
    </row>
    <row r="29" spans="1:26" x14ac:dyDescent="0.25">
      <c r="A29" t="str">
        <f t="shared" si="1"/>
        <v>SI Total floor area of dwellings</v>
      </c>
      <c r="B29" t="str">
        <f t="shared" si="0"/>
        <v>Total floor area of dwellings</v>
      </c>
      <c r="C29" t="s">
        <v>8</v>
      </c>
      <c r="D29" t="s">
        <v>64</v>
      </c>
      <c r="E29" t="s">
        <v>206</v>
      </c>
      <c r="F29">
        <v>59.07</v>
      </c>
      <c r="G29">
        <v>59.85</v>
      </c>
      <c r="H29">
        <v>60.69</v>
      </c>
      <c r="I29">
        <v>61.43</v>
      </c>
      <c r="J29">
        <v>62.18</v>
      </c>
      <c r="K29">
        <v>62.98</v>
      </c>
      <c r="L29">
        <v>64.72</v>
      </c>
      <c r="M29">
        <v>65.64</v>
      </c>
      <c r="N29">
        <v>66.72</v>
      </c>
      <c r="O29">
        <v>67.7</v>
      </c>
      <c r="P29">
        <v>68.55</v>
      </c>
      <c r="Q29">
        <v>69.28</v>
      </c>
      <c r="R29">
        <v>69.87</v>
      </c>
      <c r="S29">
        <v>70.36</v>
      </c>
      <c r="T29">
        <v>71.33</v>
      </c>
      <c r="U29" t="s">
        <v>207</v>
      </c>
      <c r="V29" t="s">
        <v>208</v>
      </c>
      <c r="W29" t="s">
        <v>212</v>
      </c>
      <c r="X29" t="s">
        <v>210</v>
      </c>
      <c r="Y29">
        <v>4</v>
      </c>
      <c r="Z29" t="s">
        <v>211</v>
      </c>
    </row>
    <row r="30" spans="1:26" x14ac:dyDescent="0.25">
      <c r="A30" t="str">
        <f t="shared" si="1"/>
        <v>ES Total floor area of dwellings</v>
      </c>
      <c r="B30" t="str">
        <f t="shared" si="0"/>
        <v>Total floor area of dwellings</v>
      </c>
      <c r="C30" t="s">
        <v>28</v>
      </c>
      <c r="D30" t="s">
        <v>65</v>
      </c>
      <c r="E30" t="s">
        <v>206</v>
      </c>
      <c r="F30" s="6">
        <v>1814.65</v>
      </c>
      <c r="G30" s="6">
        <v>1873.35</v>
      </c>
      <c r="H30" s="6">
        <v>1923.4</v>
      </c>
      <c r="I30" s="6">
        <v>1972.35</v>
      </c>
      <c r="J30" s="6">
        <v>2026.74</v>
      </c>
      <c r="K30" s="6">
        <v>2083.63</v>
      </c>
      <c r="L30" s="6">
        <v>2146.7399999999998</v>
      </c>
      <c r="M30" s="6">
        <v>2209.0700000000002</v>
      </c>
      <c r="N30" s="6">
        <v>2270.5100000000002</v>
      </c>
      <c r="O30" s="6">
        <v>2313.48</v>
      </c>
      <c r="P30" s="6">
        <v>2340.69</v>
      </c>
      <c r="Q30" s="6">
        <v>2361.0700000000002</v>
      </c>
      <c r="R30" s="6">
        <v>2377.94</v>
      </c>
      <c r="S30" s="6">
        <v>2387.75</v>
      </c>
      <c r="T30" s="6">
        <v>2433.8200000000002</v>
      </c>
      <c r="U30" t="s">
        <v>207</v>
      </c>
      <c r="V30" t="s">
        <v>208</v>
      </c>
      <c r="W30" t="s">
        <v>212</v>
      </c>
      <c r="X30" t="s">
        <v>210</v>
      </c>
      <c r="Y30">
        <v>4</v>
      </c>
      <c r="Z30" t="s">
        <v>211</v>
      </c>
    </row>
    <row r="31" spans="1:26" x14ac:dyDescent="0.25">
      <c r="A31" t="str">
        <f t="shared" si="1"/>
        <v>SE Total floor area of dwellings</v>
      </c>
      <c r="B31" t="str">
        <f t="shared" si="0"/>
        <v>Total floor area of dwellings</v>
      </c>
      <c r="C31" t="s">
        <v>19</v>
      </c>
      <c r="D31" t="s">
        <v>66</v>
      </c>
      <c r="E31" t="s">
        <v>206</v>
      </c>
      <c r="F31">
        <v>458.83</v>
      </c>
      <c r="G31">
        <v>461.13</v>
      </c>
      <c r="H31">
        <v>471.58</v>
      </c>
      <c r="I31">
        <v>480</v>
      </c>
      <c r="J31">
        <v>475.2</v>
      </c>
      <c r="K31">
        <v>449.11</v>
      </c>
      <c r="L31">
        <v>450.29</v>
      </c>
      <c r="M31">
        <v>450.23</v>
      </c>
      <c r="N31">
        <v>451.97</v>
      </c>
      <c r="O31">
        <v>457.7</v>
      </c>
      <c r="P31">
        <v>462.48</v>
      </c>
      <c r="Q31">
        <v>468.77</v>
      </c>
      <c r="R31">
        <v>471.16</v>
      </c>
      <c r="S31">
        <v>473.67</v>
      </c>
      <c r="T31">
        <v>473.04</v>
      </c>
      <c r="U31" t="s">
        <v>207</v>
      </c>
      <c r="V31" t="s">
        <v>208</v>
      </c>
      <c r="W31" t="s">
        <v>212</v>
      </c>
      <c r="X31" t="s">
        <v>210</v>
      </c>
      <c r="Y31">
        <v>4</v>
      </c>
      <c r="Z31" t="s">
        <v>211</v>
      </c>
    </row>
    <row r="32" spans="1:26" x14ac:dyDescent="0.25">
      <c r="A32" t="str">
        <f t="shared" si="1"/>
        <v>UK Total floor area of dwellings</v>
      </c>
      <c r="B32" t="str">
        <f t="shared" si="0"/>
        <v>Total floor area of dwellings</v>
      </c>
      <c r="C32" t="s">
        <v>4</v>
      </c>
      <c r="D32" t="s">
        <v>67</v>
      </c>
      <c r="E32" t="s">
        <v>206</v>
      </c>
      <c r="F32" s="6">
        <v>2190.6</v>
      </c>
      <c r="G32" s="6">
        <v>2213.17</v>
      </c>
      <c r="H32" s="6">
        <v>2237.5500000000002</v>
      </c>
      <c r="I32" s="6">
        <v>2268.7199999999998</v>
      </c>
      <c r="J32" s="6">
        <v>2294.7800000000002</v>
      </c>
      <c r="K32" s="6">
        <v>2325.8000000000002</v>
      </c>
      <c r="L32" s="6">
        <v>2402.87</v>
      </c>
      <c r="M32" s="6">
        <v>2426.0700000000002</v>
      </c>
      <c r="N32" s="6">
        <v>2467.9499999999998</v>
      </c>
      <c r="O32" s="6">
        <v>2483.5</v>
      </c>
      <c r="P32" s="6">
        <v>2515.46</v>
      </c>
      <c r="Q32" s="6">
        <v>2518.89</v>
      </c>
      <c r="R32" s="6">
        <v>2563.34</v>
      </c>
      <c r="S32" s="6">
        <v>2659.85</v>
      </c>
      <c r="T32" s="6">
        <v>2726.83</v>
      </c>
      <c r="U32" t="s">
        <v>207</v>
      </c>
      <c r="V32" t="s">
        <v>208</v>
      </c>
      <c r="W32" t="s">
        <v>212</v>
      </c>
      <c r="X32" t="s">
        <v>210</v>
      </c>
      <c r="Y32">
        <v>4</v>
      </c>
      <c r="Z32" t="s">
        <v>211</v>
      </c>
    </row>
    <row r="33" spans="1:26" x14ac:dyDescent="0.25">
      <c r="A33" t="str">
        <f t="shared" si="1"/>
        <v xml:space="preserve"> Total floor area of dwellings</v>
      </c>
      <c r="B33" t="str">
        <f t="shared" si="0"/>
        <v>Total floor area of dwellings</v>
      </c>
    </row>
    <row r="34" spans="1:26" x14ac:dyDescent="0.25">
      <c r="A34" t="str">
        <f t="shared" si="1"/>
        <v xml:space="preserve"> Total floor area of single family dwellings</v>
      </c>
      <c r="B34" t="str">
        <f t="shared" si="0"/>
        <v>Total floor area of single family dwellings</v>
      </c>
      <c r="C34" t="s">
        <v>213</v>
      </c>
    </row>
    <row r="35" spans="1:26" x14ac:dyDescent="0.25">
      <c r="A35" t="str">
        <f t="shared" si="1"/>
        <v>ISO code Total floor area of single family dwellings</v>
      </c>
      <c r="B35" t="str">
        <f t="shared" si="0"/>
        <v>Total floor area of single family dwellings</v>
      </c>
      <c r="D35" t="s">
        <v>204</v>
      </c>
      <c r="E35" t="s">
        <v>205</v>
      </c>
      <c r="F35">
        <v>2000</v>
      </c>
      <c r="G35">
        <v>2001</v>
      </c>
      <c r="H35">
        <v>2002</v>
      </c>
      <c r="I35">
        <v>2003</v>
      </c>
      <c r="J35">
        <v>2004</v>
      </c>
      <c r="K35">
        <v>2005</v>
      </c>
      <c r="L35">
        <v>2006</v>
      </c>
      <c r="M35">
        <v>2007</v>
      </c>
      <c r="N35">
        <v>2008</v>
      </c>
      <c r="O35">
        <v>2009</v>
      </c>
      <c r="P35">
        <v>2010</v>
      </c>
      <c r="Q35">
        <v>2011</v>
      </c>
      <c r="R35">
        <v>2012</v>
      </c>
      <c r="S35">
        <v>2013</v>
      </c>
      <c r="T35">
        <v>2014</v>
      </c>
      <c r="U35">
        <v>2015</v>
      </c>
      <c r="V35" t="s">
        <v>194</v>
      </c>
      <c r="W35" t="s">
        <v>195</v>
      </c>
      <c r="X35" t="s">
        <v>196</v>
      </c>
      <c r="Y35" t="s">
        <v>197</v>
      </c>
      <c r="Z35" t="s">
        <v>198</v>
      </c>
    </row>
    <row r="36" spans="1:26" x14ac:dyDescent="0.25">
      <c r="A36" t="str">
        <f t="shared" si="1"/>
        <v>AT Total floor area of single family dwellings</v>
      </c>
      <c r="B36" t="str">
        <f t="shared" si="0"/>
        <v>Total floor area of single family dwellings</v>
      </c>
      <c r="C36" t="s">
        <v>17</v>
      </c>
      <c r="D36" t="s">
        <v>40</v>
      </c>
      <c r="E36" t="s">
        <v>206</v>
      </c>
      <c r="F36">
        <v>185.37</v>
      </c>
      <c r="G36">
        <v>186.55</v>
      </c>
      <c r="H36">
        <v>190.31</v>
      </c>
      <c r="I36">
        <v>196.45</v>
      </c>
      <c r="J36">
        <v>217.95</v>
      </c>
      <c r="K36">
        <v>225.75</v>
      </c>
      <c r="L36">
        <v>233.42</v>
      </c>
      <c r="M36">
        <v>236.97</v>
      </c>
      <c r="N36">
        <v>238.14</v>
      </c>
      <c r="O36">
        <v>234.89</v>
      </c>
      <c r="P36">
        <v>235.9</v>
      </c>
      <c r="Q36">
        <v>241.09</v>
      </c>
      <c r="R36">
        <v>243.69</v>
      </c>
      <c r="S36">
        <v>243.16</v>
      </c>
      <c r="T36">
        <v>248.4</v>
      </c>
      <c r="U36" t="s">
        <v>207</v>
      </c>
      <c r="V36" t="s">
        <v>214</v>
      </c>
      <c r="W36" t="s">
        <v>215</v>
      </c>
      <c r="Y36">
        <v>1</v>
      </c>
    </row>
    <row r="37" spans="1:26" x14ac:dyDescent="0.25">
      <c r="A37" t="str">
        <f t="shared" si="1"/>
        <v>BE Total floor area of single family dwellings</v>
      </c>
      <c r="B37" t="str">
        <f t="shared" si="0"/>
        <v>Total floor area of single family dwellings</v>
      </c>
      <c r="C37" t="s">
        <v>11</v>
      </c>
      <c r="D37" t="s">
        <v>41</v>
      </c>
      <c r="E37" t="s">
        <v>206</v>
      </c>
      <c r="F37" t="s">
        <v>207</v>
      </c>
      <c r="G37">
        <v>260.31</v>
      </c>
      <c r="H37">
        <v>261.99</v>
      </c>
      <c r="I37">
        <v>263.72000000000003</v>
      </c>
      <c r="J37">
        <v>265.35000000000002</v>
      </c>
      <c r="K37">
        <v>266.85000000000002</v>
      </c>
      <c r="L37">
        <v>268.57</v>
      </c>
      <c r="M37">
        <v>270.12</v>
      </c>
      <c r="N37">
        <v>272.02</v>
      </c>
      <c r="O37">
        <v>273.61</v>
      </c>
      <c r="P37">
        <v>275.44</v>
      </c>
      <c r="Q37">
        <v>277.27999999999997</v>
      </c>
      <c r="R37">
        <v>278.76</v>
      </c>
      <c r="S37" t="s">
        <v>207</v>
      </c>
      <c r="T37" t="s">
        <v>207</v>
      </c>
      <c r="U37" t="s">
        <v>207</v>
      </c>
      <c r="V37" t="s">
        <v>214</v>
      </c>
      <c r="W37" t="s">
        <v>215</v>
      </c>
      <c r="Y37">
        <v>1</v>
      </c>
      <c r="Z37" t="s">
        <v>216</v>
      </c>
    </row>
    <row r="38" spans="1:26" x14ac:dyDescent="0.25">
      <c r="A38" t="str">
        <f t="shared" si="1"/>
        <v>BG Total floor area of single family dwellings</v>
      </c>
      <c r="B38" t="str">
        <f t="shared" si="0"/>
        <v>Total floor area of single family dwellings</v>
      </c>
      <c r="C38" t="s">
        <v>21</v>
      </c>
      <c r="D38" t="s">
        <v>42</v>
      </c>
      <c r="E38" t="s">
        <v>206</v>
      </c>
      <c r="F38" t="s">
        <v>207</v>
      </c>
      <c r="G38" t="s">
        <v>207</v>
      </c>
      <c r="H38" t="s">
        <v>207</v>
      </c>
      <c r="I38" t="s">
        <v>207</v>
      </c>
      <c r="J38" t="s">
        <v>207</v>
      </c>
      <c r="K38" t="s">
        <v>207</v>
      </c>
      <c r="L38" t="s">
        <v>207</v>
      </c>
      <c r="M38" t="s">
        <v>207</v>
      </c>
      <c r="N38" t="s">
        <v>207</v>
      </c>
      <c r="O38" t="s">
        <v>207</v>
      </c>
      <c r="P38" t="s">
        <v>207</v>
      </c>
      <c r="Q38" t="s">
        <v>207</v>
      </c>
      <c r="R38">
        <v>126.3</v>
      </c>
      <c r="S38">
        <v>125.93</v>
      </c>
      <c r="T38">
        <v>128.31</v>
      </c>
      <c r="U38" t="s">
        <v>207</v>
      </c>
      <c r="V38" t="s">
        <v>214</v>
      </c>
      <c r="W38" t="s">
        <v>215</v>
      </c>
      <c r="Y38">
        <v>1</v>
      </c>
      <c r="Z38" t="s">
        <v>217</v>
      </c>
    </row>
    <row r="39" spans="1:26" x14ac:dyDescent="0.25">
      <c r="A39" t="str">
        <f t="shared" si="1"/>
        <v>HR Total floor area of single family dwellings</v>
      </c>
      <c r="B39" t="str">
        <f t="shared" si="0"/>
        <v>Total floor area of single family dwellings</v>
      </c>
      <c r="C39" t="s">
        <v>24</v>
      </c>
      <c r="D39" t="s">
        <v>43</v>
      </c>
      <c r="E39" t="s">
        <v>206</v>
      </c>
      <c r="F39" t="s">
        <v>207</v>
      </c>
      <c r="G39">
        <v>69.47</v>
      </c>
      <c r="H39">
        <v>69.98</v>
      </c>
      <c r="I39">
        <v>70.19</v>
      </c>
      <c r="J39">
        <v>70.349999999999994</v>
      </c>
      <c r="K39">
        <v>70.87</v>
      </c>
      <c r="L39">
        <v>71.849999999999994</v>
      </c>
      <c r="M39">
        <v>72.98</v>
      </c>
      <c r="N39">
        <v>73.89</v>
      </c>
      <c r="O39">
        <v>78.77</v>
      </c>
      <c r="P39">
        <v>79.459999999999994</v>
      </c>
      <c r="Q39">
        <v>79.72</v>
      </c>
      <c r="R39">
        <v>81.03</v>
      </c>
      <c r="S39">
        <v>81.95</v>
      </c>
      <c r="T39">
        <v>83.23</v>
      </c>
      <c r="U39" t="s">
        <v>207</v>
      </c>
      <c r="V39" t="s">
        <v>214</v>
      </c>
      <c r="W39" t="s">
        <v>215</v>
      </c>
      <c r="Y39">
        <v>1</v>
      </c>
      <c r="Z39" t="s">
        <v>217</v>
      </c>
    </row>
    <row r="40" spans="1:26" x14ac:dyDescent="0.25">
      <c r="A40" t="str">
        <f t="shared" si="1"/>
        <v>CY Total floor area of single family dwellings</v>
      </c>
      <c r="B40" t="str">
        <f t="shared" si="0"/>
        <v>Total floor area of single family dwellings</v>
      </c>
      <c r="C40" t="s">
        <v>15</v>
      </c>
      <c r="D40" t="s">
        <v>44</v>
      </c>
      <c r="E40" t="s">
        <v>206</v>
      </c>
      <c r="F40" t="s">
        <v>207</v>
      </c>
      <c r="G40" t="s">
        <v>207</v>
      </c>
      <c r="H40" t="s">
        <v>207</v>
      </c>
      <c r="I40" t="s">
        <v>207</v>
      </c>
      <c r="J40" t="s">
        <v>207</v>
      </c>
      <c r="K40" t="s">
        <v>207</v>
      </c>
      <c r="L40" t="s">
        <v>207</v>
      </c>
      <c r="M40" t="s">
        <v>207</v>
      </c>
      <c r="N40" t="s">
        <v>207</v>
      </c>
      <c r="O40" t="s">
        <v>207</v>
      </c>
      <c r="P40" t="s">
        <v>207</v>
      </c>
      <c r="Q40">
        <v>31.53</v>
      </c>
      <c r="R40" t="s">
        <v>207</v>
      </c>
      <c r="S40">
        <v>33.03</v>
      </c>
      <c r="T40">
        <v>34.64</v>
      </c>
      <c r="U40" t="s">
        <v>207</v>
      </c>
      <c r="V40" t="s">
        <v>214</v>
      </c>
      <c r="W40" t="s">
        <v>215</v>
      </c>
      <c r="Y40">
        <v>1</v>
      </c>
      <c r="Z40" t="s">
        <v>217</v>
      </c>
    </row>
    <row r="41" spans="1:26" x14ac:dyDescent="0.25">
      <c r="A41" t="str">
        <f t="shared" si="1"/>
        <v>CZ Total floor area of single family dwellings</v>
      </c>
      <c r="B41" t="str">
        <f t="shared" si="0"/>
        <v>Total floor area of single family dwellings</v>
      </c>
      <c r="C41" t="s">
        <v>23</v>
      </c>
      <c r="D41" t="s">
        <v>45</v>
      </c>
      <c r="E41" t="s">
        <v>206</v>
      </c>
      <c r="F41" t="s">
        <v>207</v>
      </c>
      <c r="G41" t="s">
        <v>207</v>
      </c>
      <c r="H41" t="s">
        <v>207</v>
      </c>
      <c r="I41" t="s">
        <v>207</v>
      </c>
      <c r="J41" t="s">
        <v>207</v>
      </c>
      <c r="K41" t="s">
        <v>207</v>
      </c>
      <c r="L41" t="s">
        <v>207</v>
      </c>
      <c r="M41" t="s">
        <v>207</v>
      </c>
      <c r="N41" t="s">
        <v>207</v>
      </c>
      <c r="O41" t="s">
        <v>207</v>
      </c>
      <c r="P41" t="s">
        <v>207</v>
      </c>
      <c r="Q41">
        <v>178.58</v>
      </c>
      <c r="R41" t="s">
        <v>207</v>
      </c>
      <c r="S41" t="s">
        <v>207</v>
      </c>
      <c r="T41">
        <v>187.26</v>
      </c>
      <c r="U41" t="s">
        <v>207</v>
      </c>
      <c r="V41" t="s">
        <v>214</v>
      </c>
      <c r="W41" t="s">
        <v>215</v>
      </c>
      <c r="Y41">
        <v>1</v>
      </c>
      <c r="Z41" t="s">
        <v>217</v>
      </c>
    </row>
    <row r="42" spans="1:26" x14ac:dyDescent="0.25">
      <c r="A42" t="str">
        <f t="shared" si="1"/>
        <v>DK Total floor area of single family dwellings</v>
      </c>
      <c r="B42" t="str">
        <f t="shared" si="0"/>
        <v>Total floor area of single family dwellings</v>
      </c>
      <c r="C42" t="s">
        <v>9</v>
      </c>
      <c r="D42" t="s">
        <v>46</v>
      </c>
      <c r="E42" t="s">
        <v>206</v>
      </c>
      <c r="F42" t="s">
        <v>207</v>
      </c>
      <c r="G42" t="s">
        <v>207</v>
      </c>
      <c r="H42" t="s">
        <v>207</v>
      </c>
      <c r="I42" t="s">
        <v>207</v>
      </c>
      <c r="J42" t="s">
        <v>207</v>
      </c>
      <c r="K42" t="s">
        <v>207</v>
      </c>
      <c r="L42" t="s">
        <v>207</v>
      </c>
      <c r="M42" t="s">
        <v>207</v>
      </c>
      <c r="N42" t="s">
        <v>207</v>
      </c>
      <c r="O42" t="s">
        <v>207</v>
      </c>
      <c r="P42" t="s">
        <v>207</v>
      </c>
      <c r="Q42">
        <v>213.14</v>
      </c>
      <c r="R42">
        <v>214.53</v>
      </c>
      <c r="S42">
        <v>215.93</v>
      </c>
      <c r="T42">
        <v>217.24</v>
      </c>
      <c r="U42">
        <v>218.38</v>
      </c>
      <c r="V42" t="s">
        <v>218</v>
      </c>
      <c r="W42" t="s">
        <v>219</v>
      </c>
      <c r="X42" t="s">
        <v>220</v>
      </c>
      <c r="Y42">
        <v>5</v>
      </c>
    </row>
    <row r="43" spans="1:26" x14ac:dyDescent="0.25">
      <c r="A43" t="str">
        <f t="shared" si="1"/>
        <v>EE Total floor area of single family dwellings</v>
      </c>
      <c r="B43" t="str">
        <f t="shared" si="0"/>
        <v>Total floor area of single family dwellings</v>
      </c>
      <c r="C43" t="s">
        <v>27</v>
      </c>
      <c r="D43" t="s">
        <v>47</v>
      </c>
      <c r="E43" t="s">
        <v>206</v>
      </c>
      <c r="F43" t="s">
        <v>207</v>
      </c>
      <c r="G43" t="s">
        <v>207</v>
      </c>
      <c r="H43" t="s">
        <v>207</v>
      </c>
      <c r="I43" t="s">
        <v>207</v>
      </c>
      <c r="J43">
        <v>13.22</v>
      </c>
      <c r="K43" t="s">
        <v>207</v>
      </c>
      <c r="L43" t="s">
        <v>207</v>
      </c>
      <c r="M43">
        <v>13.8</v>
      </c>
      <c r="N43" t="s">
        <v>207</v>
      </c>
      <c r="O43" t="s">
        <v>207</v>
      </c>
      <c r="P43" t="s">
        <v>207</v>
      </c>
      <c r="Q43" t="s">
        <v>207</v>
      </c>
      <c r="R43" t="s">
        <v>207</v>
      </c>
      <c r="S43" t="s">
        <v>207</v>
      </c>
      <c r="T43">
        <v>14.68</v>
      </c>
      <c r="U43" t="s">
        <v>207</v>
      </c>
      <c r="V43" t="s">
        <v>214</v>
      </c>
      <c r="W43" t="s">
        <v>215</v>
      </c>
      <c r="Y43">
        <v>1</v>
      </c>
      <c r="Z43" t="s">
        <v>217</v>
      </c>
    </row>
    <row r="44" spans="1:26" x14ac:dyDescent="0.25">
      <c r="A44" t="str">
        <f t="shared" si="1"/>
        <v>FR Total floor area of single family dwellings</v>
      </c>
      <c r="B44" t="str">
        <f t="shared" si="0"/>
        <v>Total floor area of single family dwellings</v>
      </c>
      <c r="C44" t="s">
        <v>10</v>
      </c>
      <c r="D44" t="s">
        <v>48</v>
      </c>
      <c r="E44" t="s">
        <v>206</v>
      </c>
      <c r="F44" s="6">
        <v>1738.42</v>
      </c>
      <c r="G44" s="6">
        <v>1765.07</v>
      </c>
      <c r="H44" s="6">
        <v>1796.53</v>
      </c>
      <c r="I44" s="6">
        <v>1835.1</v>
      </c>
      <c r="J44" s="6">
        <v>1874.27</v>
      </c>
      <c r="K44" s="6">
        <v>1911.1</v>
      </c>
      <c r="L44" s="6">
        <v>1947.28</v>
      </c>
      <c r="M44" s="6">
        <v>1977.22</v>
      </c>
      <c r="N44" s="6">
        <v>2000.49</v>
      </c>
      <c r="O44" s="6">
        <v>2018.86</v>
      </c>
      <c r="P44" s="6">
        <v>2037.38</v>
      </c>
      <c r="Q44" s="6">
        <v>2057.7399999999998</v>
      </c>
      <c r="R44" s="6">
        <v>2078.77</v>
      </c>
      <c r="S44" s="6">
        <v>2100.2800000000002</v>
      </c>
      <c r="T44" s="6">
        <v>2128.83</v>
      </c>
      <c r="U44" t="s">
        <v>207</v>
      </c>
      <c r="V44" t="s">
        <v>208</v>
      </c>
      <c r="W44" t="s">
        <v>212</v>
      </c>
      <c r="X44" t="s">
        <v>221</v>
      </c>
      <c r="Y44">
        <v>4</v>
      </c>
      <c r="Z44" t="s">
        <v>222</v>
      </c>
    </row>
    <row r="45" spans="1:26" x14ac:dyDescent="0.25">
      <c r="A45" t="str">
        <f t="shared" si="1"/>
        <v>EL Total floor area of single family dwellings</v>
      </c>
      <c r="B45" t="str">
        <f t="shared" si="0"/>
        <v>Total floor area of single family dwellings</v>
      </c>
      <c r="C45" t="s">
        <v>20</v>
      </c>
      <c r="D45" t="s">
        <v>49</v>
      </c>
      <c r="E45" t="s">
        <v>206</v>
      </c>
      <c r="F45" t="s">
        <v>207</v>
      </c>
      <c r="G45">
        <v>146.79</v>
      </c>
      <c r="H45">
        <v>147.26</v>
      </c>
      <c r="I45">
        <v>147.58000000000001</v>
      </c>
      <c r="J45">
        <v>147.66999999999999</v>
      </c>
      <c r="K45">
        <v>149.36000000000001</v>
      </c>
      <c r="L45">
        <v>149.25</v>
      </c>
      <c r="M45">
        <v>148.4</v>
      </c>
      <c r="N45">
        <v>147.04</v>
      </c>
      <c r="O45">
        <v>145.21</v>
      </c>
      <c r="P45">
        <v>143.11000000000001</v>
      </c>
      <c r="Q45">
        <v>141.96</v>
      </c>
      <c r="R45">
        <v>141.33000000000001</v>
      </c>
      <c r="S45">
        <v>140.36000000000001</v>
      </c>
      <c r="T45">
        <v>139.65</v>
      </c>
      <c r="U45" t="s">
        <v>207</v>
      </c>
      <c r="V45" t="s">
        <v>214</v>
      </c>
      <c r="W45" t="s">
        <v>215</v>
      </c>
      <c r="Y45">
        <v>1</v>
      </c>
      <c r="Z45" t="s">
        <v>217</v>
      </c>
    </row>
    <row r="46" spans="1:26" x14ac:dyDescent="0.25">
      <c r="A46" t="str">
        <f t="shared" si="1"/>
        <v>FI Total floor area of single family dwellings</v>
      </c>
      <c r="B46" t="str">
        <f t="shared" si="0"/>
        <v>Total floor area of single family dwellings</v>
      </c>
      <c r="C46" t="s">
        <v>30</v>
      </c>
      <c r="D46" t="s">
        <v>50</v>
      </c>
      <c r="E46" t="s">
        <v>206</v>
      </c>
      <c r="F46">
        <v>141.44</v>
      </c>
      <c r="G46">
        <v>117.41</v>
      </c>
      <c r="H46">
        <v>118.62</v>
      </c>
      <c r="I46">
        <v>120.27</v>
      </c>
      <c r="J46">
        <v>123.08</v>
      </c>
      <c r="K46">
        <v>126.81</v>
      </c>
      <c r="L46">
        <v>129.01</v>
      </c>
      <c r="M46">
        <v>130.66</v>
      </c>
      <c r="N46">
        <v>132.38</v>
      </c>
      <c r="O46">
        <v>134.36000000000001</v>
      </c>
      <c r="P46">
        <v>134.77000000000001</v>
      </c>
      <c r="Q46">
        <v>136.30000000000001</v>
      </c>
      <c r="R46">
        <v>137.66</v>
      </c>
      <c r="S46">
        <v>137.97</v>
      </c>
      <c r="T46">
        <v>139.88</v>
      </c>
      <c r="U46" t="s">
        <v>207</v>
      </c>
      <c r="V46" t="s">
        <v>214</v>
      </c>
      <c r="Y46">
        <v>1</v>
      </c>
    </row>
    <row r="47" spans="1:26" x14ac:dyDescent="0.25">
      <c r="A47" t="str">
        <f t="shared" si="1"/>
        <v>DE Total floor area of single family dwellings</v>
      </c>
      <c r="B47" t="str">
        <f t="shared" si="0"/>
        <v>Total floor area of single family dwellings</v>
      </c>
      <c r="C47" t="s">
        <v>1</v>
      </c>
      <c r="D47" t="s">
        <v>51</v>
      </c>
      <c r="E47" t="s">
        <v>206</v>
      </c>
      <c r="F47" t="s">
        <v>207</v>
      </c>
      <c r="G47" s="6">
        <v>1856.2</v>
      </c>
      <c r="H47" s="6">
        <v>1879.73</v>
      </c>
      <c r="I47" s="6">
        <v>1903.34</v>
      </c>
      <c r="J47" s="6">
        <v>1928.09</v>
      </c>
      <c r="K47" s="6">
        <v>1949.56</v>
      </c>
      <c r="L47" s="6">
        <v>1970.91</v>
      </c>
      <c r="M47" s="6">
        <v>1988.84</v>
      </c>
      <c r="N47" s="6">
        <v>2002.84</v>
      </c>
      <c r="O47" s="6">
        <v>2015.18</v>
      </c>
      <c r="P47" s="6">
        <v>2121.1999999999998</v>
      </c>
      <c r="Q47" s="6">
        <v>2134.69</v>
      </c>
      <c r="R47" s="6">
        <v>2149.36</v>
      </c>
      <c r="S47" s="6">
        <v>2164.4699999999998</v>
      </c>
      <c r="T47" s="6">
        <v>2180.23</v>
      </c>
      <c r="U47" t="s">
        <v>207</v>
      </c>
      <c r="V47" t="s">
        <v>223</v>
      </c>
      <c r="W47" t="s">
        <v>224</v>
      </c>
      <c r="X47" t="s">
        <v>225</v>
      </c>
      <c r="Y47">
        <v>5</v>
      </c>
      <c r="Z47" t="s">
        <v>226</v>
      </c>
    </row>
    <row r="48" spans="1:26" x14ac:dyDescent="0.25">
      <c r="A48" t="str">
        <f t="shared" si="1"/>
        <v>HU Total floor area of single family dwellings</v>
      </c>
      <c r="B48" t="str">
        <f t="shared" si="0"/>
        <v>Total floor area of single family dwellings</v>
      </c>
      <c r="C48" t="s">
        <v>16</v>
      </c>
      <c r="D48" t="s">
        <v>52</v>
      </c>
      <c r="E48" t="s">
        <v>206</v>
      </c>
      <c r="F48" t="s">
        <v>207</v>
      </c>
      <c r="G48" t="s">
        <v>207</v>
      </c>
      <c r="H48" t="s">
        <v>207</v>
      </c>
      <c r="I48" t="s">
        <v>207</v>
      </c>
      <c r="J48" t="s">
        <v>207</v>
      </c>
      <c r="K48">
        <v>212.39</v>
      </c>
      <c r="L48" t="s">
        <v>207</v>
      </c>
      <c r="M48" t="s">
        <v>207</v>
      </c>
      <c r="N48" t="s">
        <v>207</v>
      </c>
      <c r="O48" t="s">
        <v>207</v>
      </c>
      <c r="P48" t="s">
        <v>207</v>
      </c>
      <c r="Q48" t="s">
        <v>207</v>
      </c>
      <c r="R48" t="s">
        <v>207</v>
      </c>
      <c r="S48" t="s">
        <v>207</v>
      </c>
      <c r="T48">
        <v>283.38</v>
      </c>
      <c r="U48" t="s">
        <v>207</v>
      </c>
      <c r="V48" t="s">
        <v>214</v>
      </c>
      <c r="W48" t="s">
        <v>215</v>
      </c>
      <c r="Y48">
        <v>1</v>
      </c>
      <c r="Z48" t="s">
        <v>217</v>
      </c>
    </row>
    <row r="49" spans="1:26" x14ac:dyDescent="0.25">
      <c r="A49" t="str">
        <f t="shared" si="1"/>
        <v>IE Total floor area of single family dwellings</v>
      </c>
      <c r="B49" t="str">
        <f t="shared" si="0"/>
        <v>Total floor area of single family dwellings</v>
      </c>
      <c r="C49" t="s">
        <v>5</v>
      </c>
      <c r="D49" t="s">
        <v>53</v>
      </c>
      <c r="E49" t="s">
        <v>206</v>
      </c>
      <c r="F49" t="s">
        <v>207</v>
      </c>
      <c r="G49">
        <v>122.71</v>
      </c>
      <c r="H49">
        <v>125.7</v>
      </c>
      <c r="I49">
        <v>130.41999999999999</v>
      </c>
      <c r="J49">
        <v>135.86000000000001</v>
      </c>
      <c r="K49">
        <v>141.54</v>
      </c>
      <c r="L49">
        <v>147.35</v>
      </c>
      <c r="M49">
        <v>153.1</v>
      </c>
      <c r="N49">
        <v>158.37</v>
      </c>
      <c r="O49">
        <v>163.11000000000001</v>
      </c>
      <c r="P49">
        <v>167.4</v>
      </c>
      <c r="Q49">
        <v>171.65</v>
      </c>
      <c r="R49">
        <v>172.93</v>
      </c>
      <c r="S49">
        <v>174.16</v>
      </c>
      <c r="T49">
        <v>179.27</v>
      </c>
      <c r="U49" t="s">
        <v>207</v>
      </c>
      <c r="V49" t="s">
        <v>214</v>
      </c>
      <c r="W49" t="s">
        <v>215</v>
      </c>
      <c r="Y49">
        <v>1</v>
      </c>
      <c r="Z49" t="s">
        <v>217</v>
      </c>
    </row>
    <row r="50" spans="1:26" x14ac:dyDescent="0.25">
      <c r="A50" t="str">
        <f t="shared" si="1"/>
        <v>IT Total floor area of single family dwellings</v>
      </c>
      <c r="B50" t="str">
        <f t="shared" si="0"/>
        <v>Total floor area of single family dwellings</v>
      </c>
      <c r="C50" t="s">
        <v>29</v>
      </c>
      <c r="D50" t="s">
        <v>54</v>
      </c>
      <c r="E50" t="s">
        <v>206</v>
      </c>
      <c r="F50">
        <v>548.36</v>
      </c>
      <c r="G50">
        <v>548.04</v>
      </c>
      <c r="H50">
        <v>562.59</v>
      </c>
      <c r="I50">
        <v>576.04999999999995</v>
      </c>
      <c r="J50">
        <v>592.44000000000005</v>
      </c>
      <c r="K50" t="s">
        <v>207</v>
      </c>
      <c r="L50" t="s">
        <v>207</v>
      </c>
      <c r="M50" t="s">
        <v>207</v>
      </c>
      <c r="N50" t="s">
        <v>207</v>
      </c>
      <c r="O50" t="s">
        <v>207</v>
      </c>
      <c r="P50" t="s">
        <v>207</v>
      </c>
      <c r="Q50" t="s">
        <v>207</v>
      </c>
      <c r="R50" t="s">
        <v>207</v>
      </c>
      <c r="S50" t="s">
        <v>207</v>
      </c>
      <c r="T50">
        <v>637.49</v>
      </c>
      <c r="U50" t="s">
        <v>207</v>
      </c>
      <c r="V50" t="s">
        <v>214</v>
      </c>
      <c r="W50" t="s">
        <v>215</v>
      </c>
      <c r="Y50">
        <v>1</v>
      </c>
      <c r="Z50" t="s">
        <v>217</v>
      </c>
    </row>
    <row r="51" spans="1:26" x14ac:dyDescent="0.25">
      <c r="A51" t="str">
        <f t="shared" si="1"/>
        <v>LV Total floor area of single family dwellings</v>
      </c>
      <c r="B51" t="str">
        <f t="shared" si="0"/>
        <v>Total floor area of single family dwellings</v>
      </c>
      <c r="C51" t="s">
        <v>25</v>
      </c>
      <c r="D51" t="s">
        <v>55</v>
      </c>
      <c r="E51" t="s">
        <v>206</v>
      </c>
      <c r="F51" t="s">
        <v>207</v>
      </c>
      <c r="G51" t="s">
        <v>207</v>
      </c>
      <c r="H51" t="s">
        <v>207</v>
      </c>
      <c r="I51" t="s">
        <v>207</v>
      </c>
      <c r="J51" t="s">
        <v>207</v>
      </c>
      <c r="K51" t="s">
        <v>207</v>
      </c>
      <c r="L51" t="s">
        <v>207</v>
      </c>
      <c r="M51" t="s">
        <v>207</v>
      </c>
      <c r="N51" t="s">
        <v>207</v>
      </c>
      <c r="O51" t="s">
        <v>207</v>
      </c>
      <c r="P51" t="s">
        <v>207</v>
      </c>
      <c r="Q51" t="s">
        <v>207</v>
      </c>
      <c r="R51" t="s">
        <v>207</v>
      </c>
      <c r="S51" t="s">
        <v>207</v>
      </c>
      <c r="T51" t="s">
        <v>207</v>
      </c>
      <c r="U51" t="s">
        <v>207</v>
      </c>
    </row>
    <row r="52" spans="1:26" x14ac:dyDescent="0.25">
      <c r="A52" t="str">
        <f t="shared" si="1"/>
        <v>LT Total floor area of single family dwellings</v>
      </c>
      <c r="B52" t="str">
        <f t="shared" si="0"/>
        <v>Total floor area of single family dwellings</v>
      </c>
      <c r="C52" t="s">
        <v>22</v>
      </c>
      <c r="D52" t="s">
        <v>56</v>
      </c>
      <c r="E52" t="s">
        <v>206</v>
      </c>
      <c r="F52" t="s">
        <v>207</v>
      </c>
      <c r="G52" t="s">
        <v>207</v>
      </c>
      <c r="H52" t="s">
        <v>207</v>
      </c>
      <c r="I52" t="s">
        <v>207</v>
      </c>
      <c r="J52" t="s">
        <v>207</v>
      </c>
      <c r="K52" t="s">
        <v>207</v>
      </c>
      <c r="L52" t="s">
        <v>207</v>
      </c>
      <c r="M52" t="s">
        <v>207</v>
      </c>
      <c r="N52" t="s">
        <v>207</v>
      </c>
      <c r="O52" t="s">
        <v>207</v>
      </c>
      <c r="P52" t="s">
        <v>207</v>
      </c>
      <c r="Q52" t="s">
        <v>207</v>
      </c>
      <c r="R52">
        <v>47.11</v>
      </c>
      <c r="S52" t="s">
        <v>207</v>
      </c>
      <c r="T52">
        <v>48.08</v>
      </c>
      <c r="U52" t="s">
        <v>207</v>
      </c>
      <c r="V52" t="s">
        <v>214</v>
      </c>
      <c r="W52" t="s">
        <v>215</v>
      </c>
      <c r="Y52">
        <v>1</v>
      </c>
      <c r="Z52" t="s">
        <v>217</v>
      </c>
    </row>
    <row r="53" spans="1:26" x14ac:dyDescent="0.25">
      <c r="A53" t="str">
        <f t="shared" si="1"/>
        <v>LU Total floor area of single family dwellings</v>
      </c>
      <c r="B53" t="str">
        <f t="shared" si="0"/>
        <v>Total floor area of single family dwellings</v>
      </c>
      <c r="C53" t="s">
        <v>7</v>
      </c>
      <c r="D53" t="s">
        <v>57</v>
      </c>
      <c r="E53" t="s">
        <v>206</v>
      </c>
      <c r="F53" t="s">
        <v>207</v>
      </c>
      <c r="G53" t="s">
        <v>207</v>
      </c>
      <c r="H53" t="s">
        <v>207</v>
      </c>
      <c r="I53" t="s">
        <v>207</v>
      </c>
      <c r="J53" t="s">
        <v>207</v>
      </c>
      <c r="K53" t="s">
        <v>207</v>
      </c>
      <c r="L53" t="s">
        <v>207</v>
      </c>
      <c r="M53" t="s">
        <v>207</v>
      </c>
      <c r="N53" t="s">
        <v>207</v>
      </c>
      <c r="O53" t="s">
        <v>207</v>
      </c>
      <c r="P53" t="s">
        <v>207</v>
      </c>
      <c r="Q53">
        <v>18.739999999999998</v>
      </c>
      <c r="R53" t="s">
        <v>207</v>
      </c>
      <c r="S53" t="s">
        <v>207</v>
      </c>
      <c r="T53">
        <v>20.5</v>
      </c>
      <c r="U53" t="s">
        <v>207</v>
      </c>
      <c r="V53" t="s">
        <v>214</v>
      </c>
      <c r="W53" t="s">
        <v>215</v>
      </c>
      <c r="Y53">
        <v>1</v>
      </c>
      <c r="Z53" t="s">
        <v>217</v>
      </c>
    </row>
    <row r="54" spans="1:26" x14ac:dyDescent="0.25">
      <c r="A54" t="str">
        <f t="shared" si="1"/>
        <v>MT Total floor area of single family dwellings</v>
      </c>
      <c r="B54" t="str">
        <f t="shared" si="0"/>
        <v>Total floor area of single family dwellings</v>
      </c>
      <c r="C54" t="s">
        <v>26</v>
      </c>
      <c r="D54" t="s">
        <v>58</v>
      </c>
      <c r="E54" t="s">
        <v>206</v>
      </c>
      <c r="F54" t="s">
        <v>207</v>
      </c>
      <c r="G54" t="s">
        <v>207</v>
      </c>
      <c r="H54">
        <v>9.34</v>
      </c>
      <c r="I54">
        <v>9.4</v>
      </c>
      <c r="J54">
        <v>9.4600000000000009</v>
      </c>
      <c r="K54">
        <v>9.5299999999999994</v>
      </c>
      <c r="L54">
        <v>10.039999999999999</v>
      </c>
      <c r="M54">
        <v>10.56</v>
      </c>
      <c r="N54">
        <v>11.08</v>
      </c>
      <c r="O54">
        <v>10.81</v>
      </c>
      <c r="P54">
        <v>10.52</v>
      </c>
      <c r="Q54">
        <v>10.67</v>
      </c>
      <c r="R54">
        <v>11.66</v>
      </c>
      <c r="S54">
        <v>12</v>
      </c>
      <c r="T54">
        <v>12.38</v>
      </c>
      <c r="U54" t="s">
        <v>207</v>
      </c>
      <c r="V54" t="s">
        <v>214</v>
      </c>
      <c r="W54" t="s">
        <v>215</v>
      </c>
      <c r="Y54">
        <v>1</v>
      </c>
      <c r="Z54" t="s">
        <v>217</v>
      </c>
    </row>
    <row r="55" spans="1:26" x14ac:dyDescent="0.25">
      <c r="A55" t="str">
        <f t="shared" si="1"/>
        <v>NL Total floor area of single family dwellings</v>
      </c>
      <c r="B55" t="str">
        <f t="shared" si="0"/>
        <v>Total floor area of single family dwellings</v>
      </c>
      <c r="C55" t="s">
        <v>6</v>
      </c>
      <c r="D55" t="s">
        <v>59</v>
      </c>
      <c r="E55" t="s">
        <v>206</v>
      </c>
      <c r="F55">
        <v>550.28</v>
      </c>
      <c r="G55">
        <v>556.52</v>
      </c>
      <c r="H55">
        <v>562.52</v>
      </c>
      <c r="I55">
        <v>567.42999999999995</v>
      </c>
      <c r="J55">
        <v>580.75</v>
      </c>
      <c r="K55">
        <v>593.38</v>
      </c>
      <c r="L55">
        <v>607.91</v>
      </c>
      <c r="M55">
        <v>621.87</v>
      </c>
      <c r="N55">
        <v>636.85</v>
      </c>
      <c r="O55">
        <v>650.30999999999995</v>
      </c>
      <c r="P55">
        <v>664.04</v>
      </c>
      <c r="Q55">
        <v>675.98</v>
      </c>
      <c r="R55">
        <v>677.41</v>
      </c>
      <c r="S55">
        <v>688.99</v>
      </c>
      <c r="T55">
        <v>701.34</v>
      </c>
      <c r="U55" t="s">
        <v>207</v>
      </c>
      <c r="V55" t="s">
        <v>214</v>
      </c>
      <c r="Y55">
        <v>1</v>
      </c>
    </row>
    <row r="56" spans="1:26" x14ac:dyDescent="0.25">
      <c r="A56" t="str">
        <f t="shared" si="1"/>
        <v>PL Total floor area of single family dwellings</v>
      </c>
      <c r="B56" t="str">
        <f t="shared" si="0"/>
        <v>Total floor area of single family dwellings</v>
      </c>
      <c r="C56" t="s">
        <v>12</v>
      </c>
      <c r="D56" t="s">
        <v>60</v>
      </c>
      <c r="E56" t="s">
        <v>206</v>
      </c>
      <c r="F56" t="s">
        <v>207</v>
      </c>
      <c r="G56">
        <v>264.16000000000003</v>
      </c>
      <c r="H56">
        <v>270.02</v>
      </c>
      <c r="I56">
        <v>279.77999999999997</v>
      </c>
      <c r="J56">
        <v>284.69</v>
      </c>
      <c r="K56">
        <v>289.56</v>
      </c>
      <c r="L56">
        <v>294.12</v>
      </c>
      <c r="M56">
        <v>299.83</v>
      </c>
      <c r="N56">
        <v>305.18</v>
      </c>
      <c r="O56">
        <v>310.02999999999997</v>
      </c>
      <c r="P56">
        <v>321.95</v>
      </c>
      <c r="Q56">
        <v>326.08999999999997</v>
      </c>
      <c r="R56">
        <v>330.26</v>
      </c>
      <c r="S56">
        <v>334.77</v>
      </c>
      <c r="T56">
        <v>340.03</v>
      </c>
      <c r="U56" t="s">
        <v>207</v>
      </c>
      <c r="V56" t="s">
        <v>214</v>
      </c>
      <c r="W56" t="s">
        <v>215</v>
      </c>
      <c r="Y56">
        <v>1</v>
      </c>
      <c r="Z56" t="s">
        <v>217</v>
      </c>
    </row>
    <row r="57" spans="1:26" x14ac:dyDescent="0.25">
      <c r="A57" t="str">
        <f t="shared" si="1"/>
        <v>PT Total floor area of single family dwellings</v>
      </c>
      <c r="B57" t="str">
        <f t="shared" si="0"/>
        <v>Total floor area of single family dwellings</v>
      </c>
      <c r="C57" t="s">
        <v>14</v>
      </c>
      <c r="D57" t="s">
        <v>61</v>
      </c>
      <c r="E57" t="s">
        <v>206</v>
      </c>
      <c r="F57" t="s">
        <v>207</v>
      </c>
      <c r="G57" t="s">
        <v>207</v>
      </c>
      <c r="H57" t="s">
        <v>207</v>
      </c>
      <c r="I57" t="s">
        <v>207</v>
      </c>
      <c r="J57" t="s">
        <v>207</v>
      </c>
      <c r="K57" t="s">
        <v>207</v>
      </c>
      <c r="L57" t="s">
        <v>207</v>
      </c>
      <c r="M57" t="s">
        <v>207</v>
      </c>
      <c r="N57" t="s">
        <v>207</v>
      </c>
      <c r="O57" t="s">
        <v>207</v>
      </c>
      <c r="P57">
        <v>267.06</v>
      </c>
      <c r="Q57">
        <v>276.43</v>
      </c>
      <c r="R57">
        <v>275.56</v>
      </c>
      <c r="S57">
        <v>276.99</v>
      </c>
      <c r="T57">
        <v>284.68</v>
      </c>
      <c r="U57" t="s">
        <v>207</v>
      </c>
      <c r="V57" t="s">
        <v>214</v>
      </c>
      <c r="W57" t="s">
        <v>215</v>
      </c>
      <c r="Y57">
        <v>1</v>
      </c>
      <c r="Z57" t="s">
        <v>217</v>
      </c>
    </row>
    <row r="58" spans="1:26" x14ac:dyDescent="0.25">
      <c r="A58" t="str">
        <f t="shared" si="1"/>
        <v>RO Total floor area of single family dwellings</v>
      </c>
      <c r="B58" t="str">
        <f t="shared" si="0"/>
        <v>Total floor area of single family dwellings</v>
      </c>
      <c r="C58" t="s">
        <v>13</v>
      </c>
      <c r="D58" t="s">
        <v>62</v>
      </c>
      <c r="E58" t="s">
        <v>206</v>
      </c>
      <c r="F58" t="s">
        <v>207</v>
      </c>
      <c r="G58" t="s">
        <v>207</v>
      </c>
      <c r="H58">
        <v>161.47</v>
      </c>
      <c r="I58">
        <v>163.16</v>
      </c>
      <c r="J58">
        <v>165.06</v>
      </c>
      <c r="K58">
        <v>167.2</v>
      </c>
      <c r="L58">
        <v>169.85</v>
      </c>
      <c r="M58">
        <v>173.22</v>
      </c>
      <c r="N58">
        <v>177.69</v>
      </c>
      <c r="O58">
        <v>181.84</v>
      </c>
      <c r="P58">
        <v>185.46</v>
      </c>
      <c r="Q58">
        <v>189.15</v>
      </c>
      <c r="R58">
        <v>190.46</v>
      </c>
      <c r="S58">
        <v>192.65</v>
      </c>
      <c r="T58">
        <v>194.95</v>
      </c>
      <c r="U58" t="s">
        <v>207</v>
      </c>
      <c r="V58" t="s">
        <v>214</v>
      </c>
      <c r="W58" t="s">
        <v>215</v>
      </c>
      <c r="Y58">
        <v>1</v>
      </c>
    </row>
    <row r="59" spans="1:26" x14ac:dyDescent="0.25">
      <c r="A59" t="str">
        <f t="shared" si="1"/>
        <v>SK Total floor area of single family dwellings</v>
      </c>
      <c r="B59" t="str">
        <f t="shared" si="0"/>
        <v>Total floor area of single family dwellings</v>
      </c>
      <c r="C59" t="s">
        <v>18</v>
      </c>
      <c r="D59" t="s">
        <v>63</v>
      </c>
      <c r="E59" t="s">
        <v>206</v>
      </c>
      <c r="F59">
        <v>81.44</v>
      </c>
      <c r="G59">
        <v>83.99</v>
      </c>
      <c r="H59">
        <v>85.53</v>
      </c>
      <c r="I59">
        <v>87.62</v>
      </c>
      <c r="J59">
        <v>87.9</v>
      </c>
      <c r="K59">
        <v>88.04</v>
      </c>
      <c r="L59">
        <v>88.39</v>
      </c>
      <c r="M59">
        <v>89.03</v>
      </c>
      <c r="N59">
        <v>89.96</v>
      </c>
      <c r="O59">
        <v>90.79</v>
      </c>
      <c r="P59">
        <v>91.48</v>
      </c>
      <c r="Q59">
        <v>91.31</v>
      </c>
      <c r="R59">
        <v>91.81</v>
      </c>
      <c r="S59">
        <v>92.34</v>
      </c>
      <c r="T59">
        <v>92.82</v>
      </c>
      <c r="U59" t="s">
        <v>207</v>
      </c>
      <c r="V59" t="s">
        <v>214</v>
      </c>
      <c r="W59" t="s">
        <v>215</v>
      </c>
      <c r="Y59">
        <v>1</v>
      </c>
      <c r="Z59" t="s">
        <v>217</v>
      </c>
    </row>
    <row r="60" spans="1:26" x14ac:dyDescent="0.25">
      <c r="A60" t="str">
        <f t="shared" si="1"/>
        <v>SI Total floor area of single family dwellings</v>
      </c>
      <c r="B60" t="str">
        <f t="shared" si="0"/>
        <v>Total floor area of single family dwellings</v>
      </c>
      <c r="C60" t="s">
        <v>8</v>
      </c>
      <c r="D60" t="s">
        <v>64</v>
      </c>
      <c r="E60" t="s">
        <v>206</v>
      </c>
      <c r="F60">
        <v>41.79</v>
      </c>
      <c r="G60">
        <v>42.4</v>
      </c>
      <c r="H60">
        <v>43.02</v>
      </c>
      <c r="I60">
        <v>43.55</v>
      </c>
      <c r="J60">
        <v>44.09</v>
      </c>
      <c r="K60">
        <v>44.63</v>
      </c>
      <c r="L60">
        <v>42.49</v>
      </c>
      <c r="M60">
        <v>43.08</v>
      </c>
      <c r="N60">
        <v>43.75</v>
      </c>
      <c r="O60">
        <v>44.41</v>
      </c>
      <c r="P60">
        <v>45.06</v>
      </c>
      <c r="Q60">
        <v>45.64</v>
      </c>
      <c r="R60">
        <v>46.15</v>
      </c>
      <c r="S60">
        <v>46.58</v>
      </c>
      <c r="T60">
        <v>46.9</v>
      </c>
      <c r="U60" t="s">
        <v>207</v>
      </c>
      <c r="V60" t="s">
        <v>214</v>
      </c>
      <c r="W60" t="s">
        <v>215</v>
      </c>
      <c r="Y60">
        <v>1</v>
      </c>
      <c r="Z60" t="s">
        <v>217</v>
      </c>
    </row>
    <row r="61" spans="1:26" x14ac:dyDescent="0.25">
      <c r="A61" t="str">
        <f t="shared" si="1"/>
        <v>ES Total floor area of single family dwellings</v>
      </c>
      <c r="B61" t="str">
        <f t="shared" si="0"/>
        <v>Total floor area of single family dwellings</v>
      </c>
      <c r="C61" t="s">
        <v>28</v>
      </c>
      <c r="D61" t="s">
        <v>65</v>
      </c>
      <c r="E61" t="s">
        <v>206</v>
      </c>
      <c r="F61" t="s">
        <v>207</v>
      </c>
      <c r="G61">
        <v>375.13</v>
      </c>
      <c r="H61">
        <v>385.68</v>
      </c>
      <c r="I61">
        <v>399.02</v>
      </c>
      <c r="J61">
        <v>408.31</v>
      </c>
      <c r="K61">
        <v>417.79</v>
      </c>
      <c r="L61">
        <v>436.49</v>
      </c>
      <c r="M61">
        <v>447.88</v>
      </c>
      <c r="N61">
        <v>456.49</v>
      </c>
      <c r="O61">
        <v>463.7</v>
      </c>
      <c r="P61">
        <v>468.3</v>
      </c>
      <c r="Q61" t="s">
        <v>207</v>
      </c>
      <c r="R61" t="s">
        <v>207</v>
      </c>
      <c r="S61" t="s">
        <v>207</v>
      </c>
      <c r="T61">
        <v>498.86</v>
      </c>
      <c r="U61" t="s">
        <v>207</v>
      </c>
      <c r="V61" t="s">
        <v>214</v>
      </c>
      <c r="W61" t="s">
        <v>215</v>
      </c>
      <c r="Y61">
        <v>1</v>
      </c>
      <c r="Z61" t="s">
        <v>217</v>
      </c>
    </row>
    <row r="62" spans="1:26" x14ac:dyDescent="0.25">
      <c r="A62" t="str">
        <f t="shared" si="1"/>
        <v>SE Total floor area of single family dwellings</v>
      </c>
      <c r="B62" t="str">
        <f t="shared" si="0"/>
        <v>Total floor area of single family dwellings</v>
      </c>
      <c r="C62" t="s">
        <v>19</v>
      </c>
      <c r="D62" t="s">
        <v>66</v>
      </c>
      <c r="E62" t="s">
        <v>206</v>
      </c>
      <c r="F62">
        <v>213.24</v>
      </c>
      <c r="G62">
        <v>212.36</v>
      </c>
      <c r="H62">
        <v>215.26</v>
      </c>
      <c r="I62">
        <v>220.82</v>
      </c>
      <c r="J62">
        <v>217.77</v>
      </c>
      <c r="K62">
        <v>219.99</v>
      </c>
      <c r="L62">
        <v>222.7</v>
      </c>
      <c r="M62">
        <v>220.84</v>
      </c>
      <c r="N62">
        <v>221.41</v>
      </c>
      <c r="O62">
        <v>230.39</v>
      </c>
      <c r="P62">
        <v>240.74</v>
      </c>
      <c r="Q62">
        <v>240.2</v>
      </c>
      <c r="R62">
        <v>242.3</v>
      </c>
      <c r="S62">
        <v>242.7</v>
      </c>
      <c r="T62">
        <v>245</v>
      </c>
      <c r="U62" t="s">
        <v>207</v>
      </c>
      <c r="V62" t="s">
        <v>214</v>
      </c>
      <c r="W62" t="s">
        <v>215</v>
      </c>
      <c r="Y62">
        <v>1</v>
      </c>
      <c r="Z62" t="s">
        <v>217</v>
      </c>
    </row>
    <row r="63" spans="1:26" x14ac:dyDescent="0.25">
      <c r="A63" t="str">
        <f t="shared" si="1"/>
        <v>UK Total floor area of single family dwellings</v>
      </c>
      <c r="B63" t="str">
        <f t="shared" si="0"/>
        <v>Total floor area of single family dwellings</v>
      </c>
      <c r="C63" t="s">
        <v>4</v>
      </c>
      <c r="D63" t="s">
        <v>67</v>
      </c>
      <c r="E63" t="s">
        <v>206</v>
      </c>
      <c r="F63" t="s">
        <v>207</v>
      </c>
      <c r="G63" s="6">
        <v>1823.36</v>
      </c>
      <c r="H63" s="6">
        <v>1855.49</v>
      </c>
      <c r="I63" s="6">
        <v>1884.47</v>
      </c>
      <c r="J63" s="6">
        <v>1936.57</v>
      </c>
      <c r="K63" s="6">
        <v>1962.14</v>
      </c>
      <c r="L63" s="6">
        <v>2025.77</v>
      </c>
      <c r="M63" s="6">
        <v>2044.27</v>
      </c>
      <c r="N63" s="6">
        <v>2078.39</v>
      </c>
      <c r="O63" s="6">
        <v>2093.3000000000002</v>
      </c>
      <c r="P63" s="6">
        <v>2123.92</v>
      </c>
      <c r="Q63" s="6">
        <v>2128.94</v>
      </c>
      <c r="R63" s="6">
        <v>2168.37</v>
      </c>
      <c r="S63" s="6">
        <v>2257.31</v>
      </c>
      <c r="T63" s="6">
        <v>2298.4299999999998</v>
      </c>
      <c r="U63" t="s">
        <v>207</v>
      </c>
      <c r="V63" t="s">
        <v>214</v>
      </c>
      <c r="W63" t="s">
        <v>227</v>
      </c>
      <c r="Y63">
        <v>1</v>
      </c>
    </row>
    <row r="64" spans="1:26" x14ac:dyDescent="0.25">
      <c r="A64" t="str">
        <f t="shared" si="1"/>
        <v xml:space="preserve"> Total floor area of single family dwellings</v>
      </c>
      <c r="B64" t="str">
        <f t="shared" si="0"/>
        <v>Total floor area of single family dwellings</v>
      </c>
    </row>
    <row r="65" spans="1:26" x14ac:dyDescent="0.25">
      <c r="A65" t="str">
        <f t="shared" si="1"/>
        <v xml:space="preserve"> Total floor area of multi family dwellings</v>
      </c>
      <c r="B65" t="str">
        <f t="shared" si="0"/>
        <v>Total floor area of multi family dwellings</v>
      </c>
      <c r="C65" t="s">
        <v>228</v>
      </c>
    </row>
    <row r="66" spans="1:26" x14ac:dyDescent="0.25">
      <c r="A66" t="str">
        <f t="shared" si="1"/>
        <v>ISO code Total floor area of multi family dwellings</v>
      </c>
      <c r="B66" t="str">
        <f t="shared" si="0"/>
        <v>Total floor area of multi family dwellings</v>
      </c>
      <c r="D66" t="s">
        <v>204</v>
      </c>
      <c r="E66" t="s">
        <v>205</v>
      </c>
      <c r="F66">
        <v>2000</v>
      </c>
      <c r="G66">
        <v>2001</v>
      </c>
      <c r="H66">
        <v>2002</v>
      </c>
      <c r="I66">
        <v>2003</v>
      </c>
      <c r="J66">
        <v>2004</v>
      </c>
      <c r="K66">
        <v>2005</v>
      </c>
      <c r="L66">
        <v>2006</v>
      </c>
      <c r="M66">
        <v>2007</v>
      </c>
      <c r="N66">
        <v>2008</v>
      </c>
      <c r="O66">
        <v>2009</v>
      </c>
      <c r="P66">
        <v>2010</v>
      </c>
      <c r="Q66">
        <v>2011</v>
      </c>
      <c r="R66">
        <v>2012</v>
      </c>
      <c r="S66">
        <v>2013</v>
      </c>
      <c r="T66">
        <v>2014</v>
      </c>
      <c r="U66">
        <v>2015</v>
      </c>
      <c r="V66" t="s">
        <v>194</v>
      </c>
      <c r="W66" t="s">
        <v>195</v>
      </c>
      <c r="X66" t="s">
        <v>196</v>
      </c>
      <c r="Y66" t="s">
        <v>197</v>
      </c>
      <c r="Z66" t="s">
        <v>198</v>
      </c>
    </row>
    <row r="67" spans="1:26" x14ac:dyDescent="0.25">
      <c r="A67" t="str">
        <f t="shared" si="1"/>
        <v>AT Total floor area of multi family dwellings</v>
      </c>
      <c r="B67" t="str">
        <f t="shared" si="0"/>
        <v>Total floor area of multi family dwellings</v>
      </c>
      <c r="C67" t="s">
        <v>17</v>
      </c>
      <c r="D67" t="s">
        <v>40</v>
      </c>
      <c r="E67" t="s">
        <v>206</v>
      </c>
      <c r="F67">
        <v>114.29</v>
      </c>
      <c r="G67">
        <v>113.92</v>
      </c>
      <c r="H67">
        <v>114.74</v>
      </c>
      <c r="I67">
        <v>112.12</v>
      </c>
      <c r="J67">
        <v>122.75</v>
      </c>
      <c r="K67">
        <v>121.82</v>
      </c>
      <c r="L67">
        <v>122.03</v>
      </c>
      <c r="M67">
        <v>122.82</v>
      </c>
      <c r="N67">
        <v>126.4</v>
      </c>
      <c r="O67">
        <v>132.04</v>
      </c>
      <c r="P67">
        <v>134.94</v>
      </c>
      <c r="Q67">
        <v>133.97</v>
      </c>
      <c r="R67">
        <v>135.05000000000001</v>
      </c>
      <c r="S67">
        <v>140.76</v>
      </c>
      <c r="T67">
        <v>144</v>
      </c>
      <c r="U67" t="s">
        <v>207</v>
      </c>
      <c r="V67" t="s">
        <v>214</v>
      </c>
      <c r="W67" t="s">
        <v>215</v>
      </c>
      <c r="Y67">
        <v>1</v>
      </c>
    </row>
    <row r="68" spans="1:26" x14ac:dyDescent="0.25">
      <c r="A68" t="str">
        <f t="shared" si="1"/>
        <v>BE Total floor area of multi family dwellings</v>
      </c>
      <c r="B68" t="str">
        <f t="shared" ref="B68:B131" si="2">IF(AND(C68&lt;&gt;"",D68=""),C68,B67)</f>
        <v>Total floor area of multi family dwellings</v>
      </c>
      <c r="C68" t="s">
        <v>11</v>
      </c>
      <c r="D68" t="s">
        <v>41</v>
      </c>
      <c r="E68" t="s">
        <v>206</v>
      </c>
      <c r="F68" t="s">
        <v>207</v>
      </c>
      <c r="G68">
        <v>84.93</v>
      </c>
      <c r="H68">
        <v>86.61</v>
      </c>
      <c r="I68">
        <v>88.34</v>
      </c>
      <c r="J68">
        <v>89.98</v>
      </c>
      <c r="K68">
        <v>91.48</v>
      </c>
      <c r="L68">
        <v>93.19</v>
      </c>
      <c r="M68">
        <v>94.75</v>
      </c>
      <c r="N68">
        <v>96.64</v>
      </c>
      <c r="O68">
        <v>98.23</v>
      </c>
      <c r="P68">
        <v>100.06</v>
      </c>
      <c r="Q68">
        <v>101.9</v>
      </c>
      <c r="R68">
        <v>103.38</v>
      </c>
      <c r="S68" t="s">
        <v>207</v>
      </c>
      <c r="T68" t="s">
        <v>207</v>
      </c>
      <c r="U68" t="s">
        <v>207</v>
      </c>
      <c r="V68" t="s">
        <v>214</v>
      </c>
      <c r="W68" t="s">
        <v>215</v>
      </c>
      <c r="Y68">
        <v>1</v>
      </c>
      <c r="Z68" t="s">
        <v>216</v>
      </c>
    </row>
    <row r="69" spans="1:26" x14ac:dyDescent="0.25">
      <c r="A69" t="str">
        <f t="shared" si="1"/>
        <v>BG Total floor area of multi family dwellings</v>
      </c>
      <c r="B69" t="str">
        <f t="shared" si="2"/>
        <v>Total floor area of multi family dwellings</v>
      </c>
      <c r="C69" t="s">
        <v>21</v>
      </c>
      <c r="D69" t="s">
        <v>42</v>
      </c>
      <c r="E69" t="s">
        <v>206</v>
      </c>
      <c r="F69" t="s">
        <v>207</v>
      </c>
      <c r="G69" t="s">
        <v>207</v>
      </c>
      <c r="H69" t="s">
        <v>207</v>
      </c>
      <c r="I69" t="s">
        <v>207</v>
      </c>
      <c r="J69" t="s">
        <v>207</v>
      </c>
      <c r="K69" t="s">
        <v>207</v>
      </c>
      <c r="L69" t="s">
        <v>207</v>
      </c>
      <c r="M69" t="s">
        <v>207</v>
      </c>
      <c r="N69" t="s">
        <v>207</v>
      </c>
      <c r="O69" t="s">
        <v>207</v>
      </c>
      <c r="P69" t="s">
        <v>207</v>
      </c>
      <c r="Q69" t="s">
        <v>207</v>
      </c>
      <c r="R69">
        <v>103.87</v>
      </c>
      <c r="S69">
        <v>103.57</v>
      </c>
      <c r="T69">
        <v>105.52</v>
      </c>
      <c r="U69" t="s">
        <v>207</v>
      </c>
      <c r="V69" t="s">
        <v>214</v>
      </c>
      <c r="W69" t="s">
        <v>215</v>
      </c>
      <c r="Y69">
        <v>1</v>
      </c>
      <c r="Z69" t="s">
        <v>217</v>
      </c>
    </row>
    <row r="70" spans="1:26" x14ac:dyDescent="0.25">
      <c r="A70" t="str">
        <f t="shared" ref="A70:A133" si="3">D70&amp;" "&amp;B70</f>
        <v>HR Total floor area of multi family dwellings</v>
      </c>
      <c r="B70" t="str">
        <f t="shared" si="2"/>
        <v>Total floor area of multi family dwellings</v>
      </c>
      <c r="C70" t="s">
        <v>24</v>
      </c>
      <c r="D70" t="s">
        <v>43</v>
      </c>
      <c r="E70" t="s">
        <v>206</v>
      </c>
      <c r="F70" t="s">
        <v>207</v>
      </c>
      <c r="G70">
        <v>36.299999999999997</v>
      </c>
      <c r="H70">
        <v>37.340000000000003</v>
      </c>
      <c r="I70">
        <v>38.54</v>
      </c>
      <c r="J70">
        <v>39.799999999999997</v>
      </c>
      <c r="K70">
        <v>40.86</v>
      </c>
      <c r="L70">
        <v>41.34</v>
      </c>
      <c r="M70">
        <v>41.82</v>
      </c>
      <c r="N70">
        <v>42.38</v>
      </c>
      <c r="O70">
        <v>39.130000000000003</v>
      </c>
      <c r="P70">
        <v>40.090000000000003</v>
      </c>
      <c r="Q70">
        <v>41.36</v>
      </c>
      <c r="R70">
        <v>41.72</v>
      </c>
      <c r="S70">
        <v>42.49</v>
      </c>
      <c r="T70">
        <v>42.91</v>
      </c>
      <c r="U70" t="s">
        <v>207</v>
      </c>
      <c r="V70" t="s">
        <v>214</v>
      </c>
      <c r="W70" t="s">
        <v>215</v>
      </c>
      <c r="Y70">
        <v>1</v>
      </c>
      <c r="Z70" t="s">
        <v>217</v>
      </c>
    </row>
    <row r="71" spans="1:26" x14ac:dyDescent="0.25">
      <c r="A71" t="str">
        <f t="shared" si="3"/>
        <v>CY Total floor area of multi family dwellings</v>
      </c>
      <c r="B71" t="str">
        <f t="shared" si="2"/>
        <v>Total floor area of multi family dwellings</v>
      </c>
      <c r="C71" t="s">
        <v>15</v>
      </c>
      <c r="D71" t="s">
        <v>44</v>
      </c>
      <c r="E71" t="s">
        <v>206</v>
      </c>
      <c r="F71" t="s">
        <v>207</v>
      </c>
      <c r="G71" t="s">
        <v>207</v>
      </c>
      <c r="H71" t="s">
        <v>207</v>
      </c>
      <c r="I71" t="s">
        <v>207</v>
      </c>
      <c r="J71" t="s">
        <v>207</v>
      </c>
      <c r="K71" t="s">
        <v>207</v>
      </c>
      <c r="L71" t="s">
        <v>207</v>
      </c>
      <c r="M71" t="s">
        <v>207</v>
      </c>
      <c r="N71" t="s">
        <v>207</v>
      </c>
      <c r="O71" t="s">
        <v>207</v>
      </c>
      <c r="P71" t="s">
        <v>207</v>
      </c>
      <c r="Q71">
        <v>18.09</v>
      </c>
      <c r="R71" t="s">
        <v>207</v>
      </c>
      <c r="S71">
        <v>18.95</v>
      </c>
      <c r="T71">
        <v>19.87</v>
      </c>
      <c r="U71" t="s">
        <v>207</v>
      </c>
      <c r="V71" t="s">
        <v>214</v>
      </c>
      <c r="W71" t="s">
        <v>215</v>
      </c>
      <c r="Y71">
        <v>1</v>
      </c>
      <c r="Z71" t="s">
        <v>217</v>
      </c>
    </row>
    <row r="72" spans="1:26" x14ac:dyDescent="0.25">
      <c r="A72" t="str">
        <f t="shared" si="3"/>
        <v>CZ Total floor area of multi family dwellings</v>
      </c>
      <c r="B72" t="str">
        <f t="shared" si="2"/>
        <v>Total floor area of multi family dwellings</v>
      </c>
      <c r="C72" t="s">
        <v>23</v>
      </c>
      <c r="D72" t="s">
        <v>45</v>
      </c>
      <c r="E72" t="s">
        <v>206</v>
      </c>
      <c r="F72" t="s">
        <v>207</v>
      </c>
      <c r="G72" t="s">
        <v>207</v>
      </c>
      <c r="H72" t="s">
        <v>207</v>
      </c>
      <c r="I72" t="s">
        <v>207</v>
      </c>
      <c r="J72" t="s">
        <v>207</v>
      </c>
      <c r="K72" t="s">
        <v>207</v>
      </c>
      <c r="L72" t="s">
        <v>207</v>
      </c>
      <c r="M72" t="s">
        <v>207</v>
      </c>
      <c r="N72" t="s">
        <v>207</v>
      </c>
      <c r="O72" t="s">
        <v>207</v>
      </c>
      <c r="P72" t="s">
        <v>207</v>
      </c>
      <c r="Q72">
        <v>136.88999999999999</v>
      </c>
      <c r="R72" t="s">
        <v>207</v>
      </c>
      <c r="S72" t="s">
        <v>207</v>
      </c>
      <c r="T72">
        <v>143.54</v>
      </c>
      <c r="U72" t="s">
        <v>207</v>
      </c>
      <c r="V72" t="s">
        <v>214</v>
      </c>
      <c r="W72" t="s">
        <v>215</v>
      </c>
      <c r="Y72">
        <v>1</v>
      </c>
      <c r="Z72" t="s">
        <v>217</v>
      </c>
    </row>
    <row r="73" spans="1:26" x14ac:dyDescent="0.25">
      <c r="A73" t="str">
        <f t="shared" si="3"/>
        <v>DK Total floor area of multi family dwellings</v>
      </c>
      <c r="B73" t="str">
        <f t="shared" si="2"/>
        <v>Total floor area of multi family dwellings</v>
      </c>
      <c r="C73" t="s">
        <v>9</v>
      </c>
      <c r="D73" t="s">
        <v>46</v>
      </c>
      <c r="E73" t="s">
        <v>206</v>
      </c>
      <c r="F73" t="s">
        <v>207</v>
      </c>
      <c r="G73" t="s">
        <v>207</v>
      </c>
      <c r="H73" t="s">
        <v>207</v>
      </c>
      <c r="I73" t="s">
        <v>207</v>
      </c>
      <c r="J73" t="s">
        <v>207</v>
      </c>
      <c r="K73" t="s">
        <v>207</v>
      </c>
      <c r="L73" t="s">
        <v>207</v>
      </c>
      <c r="M73" t="s">
        <v>207</v>
      </c>
      <c r="N73" t="s">
        <v>207</v>
      </c>
      <c r="O73" t="s">
        <v>207</v>
      </c>
      <c r="P73" t="s">
        <v>207</v>
      </c>
      <c r="Q73">
        <v>83</v>
      </c>
      <c r="R73">
        <v>83.43</v>
      </c>
      <c r="S73">
        <v>84.12</v>
      </c>
      <c r="T73">
        <v>84.82</v>
      </c>
      <c r="U73">
        <v>85.48</v>
      </c>
      <c r="V73" t="s">
        <v>218</v>
      </c>
      <c r="W73" t="s">
        <v>219</v>
      </c>
      <c r="X73" t="s">
        <v>220</v>
      </c>
      <c r="Y73">
        <v>5</v>
      </c>
    </row>
    <row r="74" spans="1:26" x14ac:dyDescent="0.25">
      <c r="A74" t="str">
        <f t="shared" si="3"/>
        <v>EE Total floor area of multi family dwellings</v>
      </c>
      <c r="B74" t="str">
        <f t="shared" si="2"/>
        <v>Total floor area of multi family dwellings</v>
      </c>
      <c r="C74" t="s">
        <v>27</v>
      </c>
      <c r="D74" t="s">
        <v>47</v>
      </c>
      <c r="E74" t="s">
        <v>206</v>
      </c>
      <c r="F74" t="s">
        <v>207</v>
      </c>
      <c r="G74" t="s">
        <v>207</v>
      </c>
      <c r="H74" t="s">
        <v>207</v>
      </c>
      <c r="I74" t="s">
        <v>207</v>
      </c>
      <c r="J74">
        <v>22.46</v>
      </c>
      <c r="K74" t="s">
        <v>207</v>
      </c>
      <c r="L74" t="s">
        <v>207</v>
      </c>
      <c r="M74">
        <v>23.18</v>
      </c>
      <c r="N74" t="s">
        <v>207</v>
      </c>
      <c r="O74" t="s">
        <v>207</v>
      </c>
      <c r="P74" t="s">
        <v>207</v>
      </c>
      <c r="Q74" t="s">
        <v>207</v>
      </c>
      <c r="R74" t="s">
        <v>207</v>
      </c>
      <c r="S74" t="s">
        <v>207</v>
      </c>
      <c r="T74">
        <v>24.67</v>
      </c>
      <c r="U74" t="s">
        <v>207</v>
      </c>
      <c r="V74" t="s">
        <v>214</v>
      </c>
      <c r="W74" t="s">
        <v>215</v>
      </c>
      <c r="Y74">
        <v>1</v>
      </c>
      <c r="Z74" t="s">
        <v>217</v>
      </c>
    </row>
    <row r="75" spans="1:26" x14ac:dyDescent="0.25">
      <c r="A75" t="str">
        <f t="shared" si="3"/>
        <v>FR Total floor area of multi family dwellings</v>
      </c>
      <c r="B75" t="str">
        <f t="shared" si="2"/>
        <v>Total floor area of multi family dwellings</v>
      </c>
      <c r="C75" t="s">
        <v>10</v>
      </c>
      <c r="D75" t="s">
        <v>48</v>
      </c>
      <c r="E75" t="s">
        <v>206</v>
      </c>
      <c r="F75">
        <v>833.62</v>
      </c>
      <c r="G75">
        <v>845.75</v>
      </c>
      <c r="H75">
        <v>851.36</v>
      </c>
      <c r="I75">
        <v>860.64</v>
      </c>
      <c r="J75">
        <v>870.24</v>
      </c>
      <c r="K75">
        <v>880.24</v>
      </c>
      <c r="L75">
        <v>891.86</v>
      </c>
      <c r="M75">
        <v>904.04</v>
      </c>
      <c r="N75">
        <v>915.09</v>
      </c>
      <c r="O75">
        <v>926.09</v>
      </c>
      <c r="P75">
        <v>936.71</v>
      </c>
      <c r="Q75">
        <v>947.53</v>
      </c>
      <c r="R75">
        <v>958.07</v>
      </c>
      <c r="S75">
        <v>969.69</v>
      </c>
      <c r="T75">
        <v>981.32</v>
      </c>
      <c r="U75" t="s">
        <v>207</v>
      </c>
      <c r="V75" t="s">
        <v>208</v>
      </c>
      <c r="W75" t="s">
        <v>212</v>
      </c>
      <c r="X75" t="s">
        <v>221</v>
      </c>
      <c r="Y75">
        <v>4</v>
      </c>
      <c r="Z75" t="s">
        <v>222</v>
      </c>
    </row>
    <row r="76" spans="1:26" x14ac:dyDescent="0.25">
      <c r="A76" t="str">
        <f t="shared" si="3"/>
        <v>EL Total floor area of multi family dwellings</v>
      </c>
      <c r="B76" t="str">
        <f t="shared" si="2"/>
        <v>Total floor area of multi family dwellings</v>
      </c>
      <c r="C76" t="s">
        <v>20</v>
      </c>
      <c r="D76" t="s">
        <v>49</v>
      </c>
      <c r="E76" t="s">
        <v>206</v>
      </c>
      <c r="F76" t="s">
        <v>207</v>
      </c>
      <c r="G76">
        <v>188.51</v>
      </c>
      <c r="H76">
        <v>195.88</v>
      </c>
      <c r="I76">
        <v>203.34</v>
      </c>
      <c r="J76">
        <v>210.78</v>
      </c>
      <c r="K76">
        <v>220.9</v>
      </c>
      <c r="L76">
        <v>228.75</v>
      </c>
      <c r="M76">
        <v>235.74</v>
      </c>
      <c r="N76">
        <v>242.17</v>
      </c>
      <c r="O76">
        <v>248.01</v>
      </c>
      <c r="P76">
        <v>253.53</v>
      </c>
      <c r="Q76">
        <v>260.19</v>
      </c>
      <c r="R76">
        <v>259.02999999999997</v>
      </c>
      <c r="S76">
        <v>263.08</v>
      </c>
      <c r="T76">
        <v>269.95</v>
      </c>
      <c r="U76" t="s">
        <v>207</v>
      </c>
      <c r="V76" t="s">
        <v>214</v>
      </c>
      <c r="W76" t="s">
        <v>215</v>
      </c>
      <c r="Y76">
        <v>1</v>
      </c>
      <c r="Z76" t="s">
        <v>217</v>
      </c>
    </row>
    <row r="77" spans="1:26" x14ac:dyDescent="0.25">
      <c r="A77" t="str">
        <f t="shared" si="3"/>
        <v>FI Total floor area of multi family dwellings</v>
      </c>
      <c r="B77" t="str">
        <f t="shared" si="2"/>
        <v>Total floor area of multi family dwellings</v>
      </c>
      <c r="C77" t="s">
        <v>30</v>
      </c>
      <c r="D77" t="s">
        <v>50</v>
      </c>
      <c r="E77" t="s">
        <v>206</v>
      </c>
      <c r="F77">
        <v>71.540000000000006</v>
      </c>
      <c r="G77">
        <v>94.32</v>
      </c>
      <c r="H77">
        <v>95.52</v>
      </c>
      <c r="I77">
        <v>97.03</v>
      </c>
      <c r="J77">
        <v>98.34</v>
      </c>
      <c r="K77">
        <v>101.14</v>
      </c>
      <c r="L77">
        <v>102.79</v>
      </c>
      <c r="M77">
        <v>103.92</v>
      </c>
      <c r="N77">
        <v>105.47</v>
      </c>
      <c r="O77">
        <v>107.05</v>
      </c>
      <c r="P77">
        <v>107.9</v>
      </c>
      <c r="Q77">
        <v>109.77</v>
      </c>
      <c r="R77">
        <v>111.61</v>
      </c>
      <c r="S77">
        <v>112.73</v>
      </c>
      <c r="T77">
        <v>114.43</v>
      </c>
      <c r="U77" t="s">
        <v>207</v>
      </c>
      <c r="V77" t="s">
        <v>214</v>
      </c>
      <c r="Y77">
        <v>1</v>
      </c>
    </row>
    <row r="78" spans="1:26" x14ac:dyDescent="0.25">
      <c r="A78" t="str">
        <f t="shared" si="3"/>
        <v>DE Total floor area of multi family dwellings</v>
      </c>
      <c r="B78" t="str">
        <f t="shared" si="2"/>
        <v>Total floor area of multi family dwellings</v>
      </c>
      <c r="C78" t="s">
        <v>1</v>
      </c>
      <c r="D78" t="s">
        <v>51</v>
      </c>
      <c r="E78" t="s">
        <v>206</v>
      </c>
      <c r="F78" t="s">
        <v>207</v>
      </c>
      <c r="G78" s="6">
        <v>1357.76</v>
      </c>
      <c r="H78" s="6">
        <v>1363.63</v>
      </c>
      <c r="I78" s="6">
        <v>1368.62</v>
      </c>
      <c r="J78" s="6">
        <v>1373.19</v>
      </c>
      <c r="K78" s="6">
        <v>1377.29</v>
      </c>
      <c r="L78" s="6">
        <v>1382.2</v>
      </c>
      <c r="M78" s="6">
        <v>1386.34</v>
      </c>
      <c r="N78" s="6">
        <v>1390.56</v>
      </c>
      <c r="O78" s="6">
        <v>1394.64</v>
      </c>
      <c r="P78" s="6">
        <v>1436.72</v>
      </c>
      <c r="Q78" s="6">
        <v>1441.85</v>
      </c>
      <c r="R78" s="6">
        <v>1448.31</v>
      </c>
      <c r="S78" s="6">
        <v>1455.57</v>
      </c>
      <c r="T78" s="6">
        <v>1465.31</v>
      </c>
      <c r="U78" t="s">
        <v>207</v>
      </c>
      <c r="V78" t="s">
        <v>223</v>
      </c>
      <c r="W78" t="s">
        <v>224</v>
      </c>
      <c r="X78" t="s">
        <v>225</v>
      </c>
      <c r="Y78">
        <v>5</v>
      </c>
      <c r="Z78" t="s">
        <v>226</v>
      </c>
    </row>
    <row r="79" spans="1:26" x14ac:dyDescent="0.25">
      <c r="A79" t="str">
        <f t="shared" si="3"/>
        <v>HU Total floor area of multi family dwellings</v>
      </c>
      <c r="B79" t="str">
        <f t="shared" si="2"/>
        <v>Total floor area of multi family dwellings</v>
      </c>
      <c r="C79" t="s">
        <v>16</v>
      </c>
      <c r="D79" t="s">
        <v>52</v>
      </c>
      <c r="E79" t="s">
        <v>206</v>
      </c>
      <c r="F79" t="s">
        <v>207</v>
      </c>
      <c r="G79" t="s">
        <v>207</v>
      </c>
      <c r="H79" t="s">
        <v>207</v>
      </c>
      <c r="I79" t="s">
        <v>207</v>
      </c>
      <c r="J79" t="s">
        <v>207</v>
      </c>
      <c r="K79">
        <v>87.44</v>
      </c>
      <c r="L79" t="s">
        <v>207</v>
      </c>
      <c r="M79" t="s">
        <v>207</v>
      </c>
      <c r="N79" t="s">
        <v>207</v>
      </c>
      <c r="O79" t="s">
        <v>207</v>
      </c>
      <c r="P79" t="s">
        <v>207</v>
      </c>
      <c r="Q79" t="s">
        <v>207</v>
      </c>
      <c r="R79" t="s">
        <v>207</v>
      </c>
      <c r="S79" t="s">
        <v>207</v>
      </c>
      <c r="T79">
        <v>116.66</v>
      </c>
      <c r="U79" t="s">
        <v>207</v>
      </c>
      <c r="V79" t="s">
        <v>214</v>
      </c>
      <c r="W79" t="s">
        <v>215</v>
      </c>
      <c r="Y79">
        <v>1</v>
      </c>
      <c r="Z79" t="s">
        <v>217</v>
      </c>
    </row>
    <row r="80" spans="1:26" x14ac:dyDescent="0.25">
      <c r="A80" t="str">
        <f t="shared" si="3"/>
        <v>IE Total floor area of multi family dwellings</v>
      </c>
      <c r="B80" t="str">
        <f t="shared" si="2"/>
        <v>Total floor area of multi family dwellings</v>
      </c>
      <c r="C80" t="s">
        <v>5</v>
      </c>
      <c r="D80" t="s">
        <v>53</v>
      </c>
      <c r="E80" t="s">
        <v>206</v>
      </c>
      <c r="F80" t="s">
        <v>207</v>
      </c>
      <c r="G80">
        <v>11.58</v>
      </c>
      <c r="H80">
        <v>12.15</v>
      </c>
      <c r="I80">
        <v>13.29</v>
      </c>
      <c r="J80">
        <v>14.52</v>
      </c>
      <c r="K80">
        <v>15.79</v>
      </c>
      <c r="L80">
        <v>17.079999999999998</v>
      </c>
      <c r="M80">
        <v>18.78</v>
      </c>
      <c r="N80">
        <v>20.45</v>
      </c>
      <c r="O80">
        <v>22.06</v>
      </c>
      <c r="P80">
        <v>23.62</v>
      </c>
      <c r="Q80">
        <v>25.19</v>
      </c>
      <c r="R80">
        <v>25.38</v>
      </c>
      <c r="S80">
        <v>25.56</v>
      </c>
      <c r="T80">
        <v>27.28</v>
      </c>
      <c r="U80" t="s">
        <v>207</v>
      </c>
      <c r="V80" t="s">
        <v>214</v>
      </c>
      <c r="W80" t="s">
        <v>215</v>
      </c>
      <c r="Y80">
        <v>1</v>
      </c>
      <c r="Z80" t="s">
        <v>217</v>
      </c>
    </row>
    <row r="81" spans="1:26" x14ac:dyDescent="0.25">
      <c r="A81" t="str">
        <f t="shared" si="3"/>
        <v>IT Total floor area of multi family dwellings</v>
      </c>
      <c r="B81" t="str">
        <f t="shared" si="2"/>
        <v>Total floor area of multi family dwellings</v>
      </c>
      <c r="C81" t="s">
        <v>29</v>
      </c>
      <c r="D81" t="s">
        <v>54</v>
      </c>
      <c r="E81" t="s">
        <v>206</v>
      </c>
      <c r="F81" s="6">
        <v>1510.4</v>
      </c>
      <c r="G81" s="6">
        <v>1530.67</v>
      </c>
      <c r="H81" s="6">
        <v>1538.5</v>
      </c>
      <c r="I81" s="6">
        <v>1552.7</v>
      </c>
      <c r="J81" s="6">
        <v>1565.93</v>
      </c>
      <c r="K81" t="s">
        <v>207</v>
      </c>
      <c r="L81" t="s">
        <v>207</v>
      </c>
      <c r="M81" t="s">
        <v>207</v>
      </c>
      <c r="N81" t="s">
        <v>207</v>
      </c>
      <c r="O81" t="s">
        <v>207</v>
      </c>
      <c r="P81" t="s">
        <v>207</v>
      </c>
      <c r="Q81" t="s">
        <v>207</v>
      </c>
      <c r="R81" t="s">
        <v>207</v>
      </c>
      <c r="S81" t="s">
        <v>207</v>
      </c>
      <c r="T81" s="6">
        <v>1685</v>
      </c>
      <c r="U81" t="s">
        <v>207</v>
      </c>
      <c r="V81" t="s">
        <v>214</v>
      </c>
      <c r="W81" t="s">
        <v>215</v>
      </c>
      <c r="Y81">
        <v>1</v>
      </c>
      <c r="Z81" t="s">
        <v>217</v>
      </c>
    </row>
    <row r="82" spans="1:26" x14ac:dyDescent="0.25">
      <c r="A82" t="str">
        <f t="shared" si="3"/>
        <v>LV Total floor area of multi family dwellings</v>
      </c>
      <c r="B82" t="str">
        <f t="shared" si="2"/>
        <v>Total floor area of multi family dwellings</v>
      </c>
      <c r="C82" t="s">
        <v>25</v>
      </c>
      <c r="D82" t="s">
        <v>55</v>
      </c>
      <c r="E82" t="s">
        <v>206</v>
      </c>
      <c r="F82" t="s">
        <v>207</v>
      </c>
      <c r="G82" t="s">
        <v>207</v>
      </c>
      <c r="H82" t="s">
        <v>207</v>
      </c>
      <c r="I82" t="s">
        <v>207</v>
      </c>
      <c r="J82" t="s">
        <v>207</v>
      </c>
      <c r="K82" t="s">
        <v>207</v>
      </c>
      <c r="L82" t="s">
        <v>207</v>
      </c>
      <c r="M82" t="s">
        <v>207</v>
      </c>
      <c r="N82" t="s">
        <v>207</v>
      </c>
      <c r="O82" t="s">
        <v>207</v>
      </c>
      <c r="P82" t="s">
        <v>207</v>
      </c>
      <c r="Q82" t="s">
        <v>207</v>
      </c>
      <c r="R82" t="s">
        <v>207</v>
      </c>
      <c r="S82" t="s">
        <v>207</v>
      </c>
      <c r="T82" t="s">
        <v>207</v>
      </c>
      <c r="U82" t="s">
        <v>207</v>
      </c>
    </row>
    <row r="83" spans="1:26" x14ac:dyDescent="0.25">
      <c r="A83" t="str">
        <f t="shared" si="3"/>
        <v>LT Total floor area of multi family dwellings</v>
      </c>
      <c r="B83" t="str">
        <f t="shared" si="2"/>
        <v>Total floor area of multi family dwellings</v>
      </c>
      <c r="C83" t="s">
        <v>22</v>
      </c>
      <c r="D83" t="s">
        <v>56</v>
      </c>
      <c r="E83" t="s">
        <v>206</v>
      </c>
      <c r="F83" t="s">
        <v>207</v>
      </c>
      <c r="G83" t="s">
        <v>207</v>
      </c>
      <c r="H83" t="s">
        <v>207</v>
      </c>
      <c r="I83" t="s">
        <v>207</v>
      </c>
      <c r="J83" t="s">
        <v>207</v>
      </c>
      <c r="K83" t="s">
        <v>207</v>
      </c>
      <c r="L83" t="s">
        <v>207</v>
      </c>
      <c r="M83" t="s">
        <v>207</v>
      </c>
      <c r="N83" t="s">
        <v>207</v>
      </c>
      <c r="O83" t="s">
        <v>207</v>
      </c>
      <c r="P83" t="s">
        <v>207</v>
      </c>
      <c r="Q83" t="s">
        <v>207</v>
      </c>
      <c r="R83">
        <v>38.74</v>
      </c>
      <c r="S83" t="s">
        <v>207</v>
      </c>
      <c r="T83">
        <v>39.54</v>
      </c>
      <c r="U83" t="s">
        <v>207</v>
      </c>
      <c r="V83" t="s">
        <v>214</v>
      </c>
      <c r="W83" t="s">
        <v>215</v>
      </c>
      <c r="Y83">
        <v>1</v>
      </c>
      <c r="Z83" t="s">
        <v>217</v>
      </c>
    </row>
    <row r="84" spans="1:26" x14ac:dyDescent="0.25">
      <c r="A84" t="str">
        <f t="shared" si="3"/>
        <v>LU Total floor area of multi family dwellings</v>
      </c>
      <c r="B84" t="str">
        <f t="shared" si="2"/>
        <v>Total floor area of multi family dwellings</v>
      </c>
      <c r="C84" t="s">
        <v>7</v>
      </c>
      <c r="D84" t="s">
        <v>57</v>
      </c>
      <c r="E84" t="s">
        <v>206</v>
      </c>
      <c r="F84" t="s">
        <v>207</v>
      </c>
      <c r="G84" t="s">
        <v>207</v>
      </c>
      <c r="H84" t="s">
        <v>207</v>
      </c>
      <c r="I84" t="s">
        <v>207</v>
      </c>
      <c r="J84" t="s">
        <v>207</v>
      </c>
      <c r="K84" t="s">
        <v>207</v>
      </c>
      <c r="L84" t="s">
        <v>207</v>
      </c>
      <c r="M84" t="s">
        <v>207</v>
      </c>
      <c r="N84" t="s">
        <v>207</v>
      </c>
      <c r="O84" t="s">
        <v>207</v>
      </c>
      <c r="P84" t="s">
        <v>207</v>
      </c>
      <c r="Q84">
        <v>7.56</v>
      </c>
      <c r="R84" t="s">
        <v>207</v>
      </c>
      <c r="S84" t="s">
        <v>207</v>
      </c>
      <c r="T84">
        <v>8.27</v>
      </c>
      <c r="U84" t="s">
        <v>207</v>
      </c>
      <c r="V84" t="s">
        <v>214</v>
      </c>
      <c r="W84" t="s">
        <v>215</v>
      </c>
      <c r="Y84">
        <v>1</v>
      </c>
      <c r="Z84" t="s">
        <v>217</v>
      </c>
    </row>
    <row r="85" spans="1:26" x14ac:dyDescent="0.25">
      <c r="A85" t="str">
        <f t="shared" si="3"/>
        <v>MT Total floor area of multi family dwellings</v>
      </c>
      <c r="B85" t="str">
        <f t="shared" si="2"/>
        <v>Total floor area of multi family dwellings</v>
      </c>
      <c r="C85" t="s">
        <v>26</v>
      </c>
      <c r="D85" t="s">
        <v>58</v>
      </c>
      <c r="E85" t="s">
        <v>206</v>
      </c>
      <c r="F85" t="s">
        <v>207</v>
      </c>
      <c r="G85" t="s">
        <v>207</v>
      </c>
      <c r="H85">
        <v>3.96</v>
      </c>
      <c r="I85">
        <v>3.99</v>
      </c>
      <c r="J85">
        <v>4.0199999999999996</v>
      </c>
      <c r="K85">
        <v>4.04</v>
      </c>
      <c r="L85">
        <v>3.93</v>
      </c>
      <c r="M85">
        <v>3.82</v>
      </c>
      <c r="N85">
        <v>3.72</v>
      </c>
      <c r="O85">
        <v>3.61</v>
      </c>
      <c r="P85">
        <v>3.51</v>
      </c>
      <c r="Q85">
        <v>5.59</v>
      </c>
      <c r="R85">
        <v>6.11</v>
      </c>
      <c r="S85">
        <v>6.29</v>
      </c>
      <c r="T85">
        <v>6.48</v>
      </c>
      <c r="U85" t="s">
        <v>207</v>
      </c>
      <c r="V85" t="s">
        <v>214</v>
      </c>
      <c r="W85" t="s">
        <v>215</v>
      </c>
      <c r="Y85">
        <v>1</v>
      </c>
      <c r="Z85" t="s">
        <v>217</v>
      </c>
    </row>
    <row r="86" spans="1:26" x14ac:dyDescent="0.25">
      <c r="A86" t="str">
        <f t="shared" si="3"/>
        <v>NL Total floor area of multi family dwellings</v>
      </c>
      <c r="B86" t="str">
        <f t="shared" si="2"/>
        <v>Total floor area of multi family dwellings</v>
      </c>
      <c r="C86" t="s">
        <v>6</v>
      </c>
      <c r="D86" t="s">
        <v>59</v>
      </c>
      <c r="E86" t="s">
        <v>206</v>
      </c>
      <c r="F86">
        <v>142.61000000000001</v>
      </c>
      <c r="G86">
        <v>144.12</v>
      </c>
      <c r="H86">
        <v>144.51</v>
      </c>
      <c r="I86">
        <v>145.94999999999999</v>
      </c>
      <c r="J86">
        <v>146.56</v>
      </c>
      <c r="K86">
        <v>147.68</v>
      </c>
      <c r="L86">
        <v>148.52000000000001</v>
      </c>
      <c r="M86">
        <v>150.63</v>
      </c>
      <c r="N86">
        <v>152.22999999999999</v>
      </c>
      <c r="O86">
        <v>154.18</v>
      </c>
      <c r="P86">
        <v>155.41999999999999</v>
      </c>
      <c r="Q86">
        <v>157.75</v>
      </c>
      <c r="R86">
        <v>158.09</v>
      </c>
      <c r="S86">
        <v>160.79</v>
      </c>
      <c r="T86">
        <v>163.66999999999999</v>
      </c>
      <c r="U86" t="s">
        <v>207</v>
      </c>
      <c r="V86" t="s">
        <v>214</v>
      </c>
      <c r="Y86">
        <v>1</v>
      </c>
    </row>
    <row r="87" spans="1:26" x14ac:dyDescent="0.25">
      <c r="A87" t="str">
        <f t="shared" si="3"/>
        <v>PL Total floor area of multi family dwellings</v>
      </c>
      <c r="B87" t="str">
        <f t="shared" si="2"/>
        <v>Total floor area of multi family dwellings</v>
      </c>
      <c r="C87" t="s">
        <v>12</v>
      </c>
      <c r="D87" t="s">
        <v>60</v>
      </c>
      <c r="E87" t="s">
        <v>206</v>
      </c>
      <c r="F87" t="s">
        <v>207</v>
      </c>
      <c r="G87">
        <v>541.54</v>
      </c>
      <c r="H87">
        <v>577.73</v>
      </c>
      <c r="I87">
        <v>586.54</v>
      </c>
      <c r="J87">
        <v>590.80999999999995</v>
      </c>
      <c r="K87">
        <v>595.5</v>
      </c>
      <c r="L87">
        <v>600.96</v>
      </c>
      <c r="M87">
        <v>607.15</v>
      </c>
      <c r="N87">
        <v>617.97</v>
      </c>
      <c r="O87">
        <v>627.79</v>
      </c>
      <c r="P87">
        <v>651.92999999999995</v>
      </c>
      <c r="Q87">
        <v>660.32</v>
      </c>
      <c r="R87">
        <v>668.77</v>
      </c>
      <c r="S87">
        <v>677.89</v>
      </c>
      <c r="T87">
        <v>688.55</v>
      </c>
      <c r="U87" t="s">
        <v>207</v>
      </c>
      <c r="V87" t="s">
        <v>214</v>
      </c>
      <c r="W87" t="s">
        <v>215</v>
      </c>
      <c r="Y87">
        <v>1</v>
      </c>
      <c r="Z87" t="s">
        <v>217</v>
      </c>
    </row>
    <row r="88" spans="1:26" x14ac:dyDescent="0.25">
      <c r="A88" t="str">
        <f t="shared" si="3"/>
        <v>PT Total floor area of multi family dwellings</v>
      </c>
      <c r="B88" t="str">
        <f t="shared" si="2"/>
        <v>Total floor area of multi family dwellings</v>
      </c>
      <c r="C88" t="s">
        <v>14</v>
      </c>
      <c r="D88" t="s">
        <v>61</v>
      </c>
      <c r="E88" t="s">
        <v>206</v>
      </c>
      <c r="F88" t="s">
        <v>207</v>
      </c>
      <c r="G88" t="s">
        <v>207</v>
      </c>
      <c r="H88" t="s">
        <v>207</v>
      </c>
      <c r="I88" t="s">
        <v>207</v>
      </c>
      <c r="J88" t="s">
        <v>207</v>
      </c>
      <c r="K88" t="s">
        <v>207</v>
      </c>
      <c r="L88" t="s">
        <v>207</v>
      </c>
      <c r="M88" t="s">
        <v>207</v>
      </c>
      <c r="N88" t="s">
        <v>207</v>
      </c>
      <c r="O88" t="s">
        <v>207</v>
      </c>
      <c r="P88">
        <v>154.71</v>
      </c>
      <c r="Q88">
        <v>160.13</v>
      </c>
      <c r="R88">
        <v>159.63</v>
      </c>
      <c r="S88">
        <v>160.46</v>
      </c>
      <c r="T88">
        <v>164.91</v>
      </c>
      <c r="U88" t="s">
        <v>207</v>
      </c>
      <c r="V88" t="s">
        <v>214</v>
      </c>
      <c r="W88" t="s">
        <v>215</v>
      </c>
      <c r="Y88">
        <v>1</v>
      </c>
      <c r="Z88" t="s">
        <v>217</v>
      </c>
    </row>
    <row r="89" spans="1:26" x14ac:dyDescent="0.25">
      <c r="A89" t="str">
        <f t="shared" si="3"/>
        <v>RO Total floor area of multi family dwellings</v>
      </c>
      <c r="B89" t="str">
        <f t="shared" si="2"/>
        <v>Total floor area of multi family dwellings</v>
      </c>
      <c r="C89" t="s">
        <v>13</v>
      </c>
      <c r="D89" t="s">
        <v>62</v>
      </c>
      <c r="E89" t="s">
        <v>206</v>
      </c>
      <c r="F89" t="s">
        <v>207</v>
      </c>
      <c r="G89" t="s">
        <v>207</v>
      </c>
      <c r="H89">
        <v>108.5</v>
      </c>
      <c r="I89">
        <v>108.71</v>
      </c>
      <c r="J89">
        <v>108.87</v>
      </c>
      <c r="K89">
        <v>109.03</v>
      </c>
      <c r="L89">
        <v>109.17</v>
      </c>
      <c r="M89">
        <v>109.33</v>
      </c>
      <c r="N89">
        <v>109.56</v>
      </c>
      <c r="O89">
        <v>109.78</v>
      </c>
      <c r="P89">
        <v>109.9</v>
      </c>
      <c r="Q89">
        <v>109.68</v>
      </c>
      <c r="R89">
        <v>110.45</v>
      </c>
      <c r="S89">
        <v>111.71</v>
      </c>
      <c r="T89">
        <v>113.05</v>
      </c>
      <c r="U89" t="s">
        <v>207</v>
      </c>
      <c r="V89" t="s">
        <v>214</v>
      </c>
      <c r="W89" t="s">
        <v>215</v>
      </c>
      <c r="Y89">
        <v>1</v>
      </c>
    </row>
    <row r="90" spans="1:26" x14ac:dyDescent="0.25">
      <c r="A90" t="str">
        <f t="shared" si="3"/>
        <v>SK Total floor area of multi family dwellings</v>
      </c>
      <c r="B90" t="str">
        <f t="shared" si="2"/>
        <v>Total floor area of multi family dwellings</v>
      </c>
      <c r="C90" t="s">
        <v>18</v>
      </c>
      <c r="D90" t="s">
        <v>63</v>
      </c>
      <c r="E90" t="s">
        <v>206</v>
      </c>
      <c r="F90">
        <v>53.48</v>
      </c>
      <c r="G90">
        <v>54.79</v>
      </c>
      <c r="H90">
        <v>54.1</v>
      </c>
      <c r="I90">
        <v>54.43</v>
      </c>
      <c r="J90">
        <v>54.62</v>
      </c>
      <c r="K90">
        <v>55.08</v>
      </c>
      <c r="L90">
        <v>55.38</v>
      </c>
      <c r="M90">
        <v>55.59</v>
      </c>
      <c r="N90">
        <v>56.06</v>
      </c>
      <c r="O90">
        <v>56.56</v>
      </c>
      <c r="P90">
        <v>56.91</v>
      </c>
      <c r="Q90">
        <v>56.84</v>
      </c>
      <c r="R90">
        <v>57.05</v>
      </c>
      <c r="S90">
        <v>57.2</v>
      </c>
      <c r="T90">
        <v>57.48</v>
      </c>
      <c r="U90" t="s">
        <v>207</v>
      </c>
      <c r="V90" t="s">
        <v>214</v>
      </c>
      <c r="W90" t="s">
        <v>215</v>
      </c>
      <c r="Y90">
        <v>1</v>
      </c>
      <c r="Z90" t="s">
        <v>217</v>
      </c>
    </row>
    <row r="91" spans="1:26" x14ac:dyDescent="0.25">
      <c r="A91" t="str">
        <f t="shared" si="3"/>
        <v>SI Total floor area of multi family dwellings</v>
      </c>
      <c r="B91" t="str">
        <f t="shared" si="2"/>
        <v>Total floor area of multi family dwellings</v>
      </c>
      <c r="C91" t="s">
        <v>8</v>
      </c>
      <c r="D91" t="s">
        <v>64</v>
      </c>
      <c r="E91" t="s">
        <v>206</v>
      </c>
      <c r="F91">
        <v>12.22</v>
      </c>
      <c r="G91">
        <v>12.37</v>
      </c>
      <c r="H91">
        <v>12.55</v>
      </c>
      <c r="I91">
        <v>12.75</v>
      </c>
      <c r="J91">
        <v>12.93</v>
      </c>
      <c r="K91">
        <v>13.17</v>
      </c>
      <c r="L91">
        <v>16.02</v>
      </c>
      <c r="M91">
        <v>16.329999999999998</v>
      </c>
      <c r="N91">
        <v>16.7</v>
      </c>
      <c r="O91">
        <v>16.98</v>
      </c>
      <c r="P91">
        <v>17.12</v>
      </c>
      <c r="Q91">
        <v>17.239999999999998</v>
      </c>
      <c r="R91">
        <v>17.29</v>
      </c>
      <c r="S91">
        <v>17.309999999999999</v>
      </c>
      <c r="T91">
        <v>17.850000000000001</v>
      </c>
      <c r="U91" t="s">
        <v>207</v>
      </c>
      <c r="V91" t="s">
        <v>214</v>
      </c>
      <c r="W91" t="s">
        <v>215</v>
      </c>
      <c r="Y91">
        <v>1</v>
      </c>
      <c r="Z91" t="s">
        <v>217</v>
      </c>
    </row>
    <row r="92" spans="1:26" x14ac:dyDescent="0.25">
      <c r="A92" t="str">
        <f t="shared" si="3"/>
        <v>ES Total floor area of multi family dwellings</v>
      </c>
      <c r="B92" t="str">
        <f t="shared" si="2"/>
        <v>Total floor area of multi family dwellings</v>
      </c>
      <c r="C92" t="s">
        <v>28</v>
      </c>
      <c r="D92" t="s">
        <v>65</v>
      </c>
      <c r="E92" t="s">
        <v>206</v>
      </c>
      <c r="F92" t="s">
        <v>207</v>
      </c>
      <c r="G92">
        <v>831.61</v>
      </c>
      <c r="H92">
        <v>863.34</v>
      </c>
      <c r="I92">
        <v>901.97</v>
      </c>
      <c r="J92">
        <v>932.06</v>
      </c>
      <c r="K92">
        <v>963.11</v>
      </c>
      <c r="L92" s="6">
        <v>1016.21</v>
      </c>
      <c r="M92" s="6">
        <v>1053.0899999999999</v>
      </c>
      <c r="N92" s="6">
        <v>1084.06</v>
      </c>
      <c r="O92" s="6">
        <v>1112.25</v>
      </c>
      <c r="P92" s="6">
        <v>1134.5999999999999</v>
      </c>
      <c r="Q92" t="s">
        <v>207</v>
      </c>
      <c r="R92" t="s">
        <v>207</v>
      </c>
      <c r="S92" t="s">
        <v>207</v>
      </c>
      <c r="T92" s="6">
        <v>1208.6400000000001</v>
      </c>
      <c r="U92" t="s">
        <v>207</v>
      </c>
      <c r="V92" t="s">
        <v>214</v>
      </c>
      <c r="W92" t="s">
        <v>215</v>
      </c>
      <c r="Y92">
        <v>1</v>
      </c>
      <c r="Z92" t="s">
        <v>217</v>
      </c>
    </row>
    <row r="93" spans="1:26" x14ac:dyDescent="0.25">
      <c r="A93" t="str">
        <f t="shared" si="3"/>
        <v>SE Total floor area of multi family dwellings</v>
      </c>
      <c r="B93" t="str">
        <f t="shared" si="2"/>
        <v>Total floor area of multi family dwellings</v>
      </c>
      <c r="C93" t="s">
        <v>19</v>
      </c>
      <c r="D93" t="s">
        <v>66</v>
      </c>
      <c r="E93" t="s">
        <v>206</v>
      </c>
      <c r="F93">
        <v>193.74</v>
      </c>
      <c r="G93">
        <v>182.27</v>
      </c>
      <c r="H93">
        <v>184.41</v>
      </c>
      <c r="I93">
        <v>182.94</v>
      </c>
      <c r="J93">
        <v>167.03</v>
      </c>
      <c r="K93">
        <v>163.18</v>
      </c>
      <c r="L93">
        <v>161.31</v>
      </c>
      <c r="M93">
        <v>163.19</v>
      </c>
      <c r="N93">
        <v>165.12</v>
      </c>
      <c r="O93">
        <v>160.62</v>
      </c>
      <c r="P93">
        <v>165.36</v>
      </c>
      <c r="Q93">
        <v>171.01</v>
      </c>
      <c r="R93">
        <v>169.45</v>
      </c>
      <c r="S93">
        <v>173.37</v>
      </c>
      <c r="T93">
        <v>172.44</v>
      </c>
      <c r="U93" t="s">
        <v>207</v>
      </c>
      <c r="V93" t="s">
        <v>214</v>
      </c>
      <c r="W93" t="s">
        <v>215</v>
      </c>
      <c r="Y93">
        <v>1</v>
      </c>
      <c r="Z93" t="s">
        <v>217</v>
      </c>
    </row>
    <row r="94" spans="1:26" x14ac:dyDescent="0.25">
      <c r="A94" t="str">
        <f t="shared" si="3"/>
        <v>UK Total floor area of multi family dwellings</v>
      </c>
      <c r="B94" t="str">
        <f t="shared" si="2"/>
        <v>Total floor area of multi family dwellings</v>
      </c>
      <c r="C94" t="s">
        <v>4</v>
      </c>
      <c r="D94" t="s">
        <v>67</v>
      </c>
      <c r="E94" t="s">
        <v>206</v>
      </c>
      <c r="F94" t="s">
        <v>207</v>
      </c>
      <c r="G94">
        <v>266.43</v>
      </c>
      <c r="H94">
        <v>271.13</v>
      </c>
      <c r="I94">
        <v>275.36</v>
      </c>
      <c r="J94">
        <v>282.98</v>
      </c>
      <c r="K94">
        <v>286.70999999999998</v>
      </c>
      <c r="L94">
        <v>296.01</v>
      </c>
      <c r="M94">
        <v>298.70999999999998</v>
      </c>
      <c r="N94">
        <v>303.7</v>
      </c>
      <c r="O94">
        <v>305.88</v>
      </c>
      <c r="P94">
        <v>310.35000000000002</v>
      </c>
      <c r="Q94">
        <v>311.08999999999997</v>
      </c>
      <c r="R94">
        <v>316.85000000000002</v>
      </c>
      <c r="S94">
        <v>329.84</v>
      </c>
      <c r="T94">
        <v>335.85</v>
      </c>
      <c r="U94" t="s">
        <v>207</v>
      </c>
      <c r="V94" t="s">
        <v>214</v>
      </c>
      <c r="W94" t="s">
        <v>227</v>
      </c>
      <c r="Y94">
        <v>1</v>
      </c>
    </row>
    <row r="95" spans="1:26" x14ac:dyDescent="0.25">
      <c r="A95" t="str">
        <f t="shared" si="3"/>
        <v xml:space="preserve"> Total floor area of multi family dwellings</v>
      </c>
      <c r="B95" t="str">
        <f t="shared" si="2"/>
        <v>Total floor area of multi family dwellings</v>
      </c>
    </row>
    <row r="96" spans="1:26" x14ac:dyDescent="0.25">
      <c r="A96" t="str">
        <f t="shared" si="3"/>
        <v xml:space="preserve"> Average floor area of permanently occupied dwellings</v>
      </c>
      <c r="B96" t="str">
        <f t="shared" si="2"/>
        <v>Average floor area of permanently occupied dwellings</v>
      </c>
      <c r="C96" t="s">
        <v>229</v>
      </c>
    </row>
    <row r="97" spans="1:26" x14ac:dyDescent="0.25">
      <c r="A97" t="str">
        <f t="shared" si="3"/>
        <v>ISO code Average floor area of permanently occupied dwellings</v>
      </c>
      <c r="B97" t="str">
        <f t="shared" si="2"/>
        <v>Average floor area of permanently occupied dwellings</v>
      </c>
      <c r="D97" t="s">
        <v>204</v>
      </c>
      <c r="E97" t="s">
        <v>205</v>
      </c>
      <c r="F97">
        <v>2000</v>
      </c>
      <c r="G97">
        <v>2001</v>
      </c>
      <c r="H97">
        <v>2002</v>
      </c>
      <c r="I97">
        <v>2003</v>
      </c>
      <c r="J97">
        <v>2004</v>
      </c>
      <c r="K97">
        <v>2005</v>
      </c>
      <c r="L97">
        <v>2006</v>
      </c>
      <c r="M97">
        <v>2007</v>
      </c>
      <c r="N97">
        <v>2008</v>
      </c>
      <c r="O97">
        <v>2009</v>
      </c>
      <c r="P97">
        <v>2010</v>
      </c>
      <c r="Q97">
        <v>2011</v>
      </c>
      <c r="R97">
        <v>2012</v>
      </c>
      <c r="S97">
        <v>2013</v>
      </c>
      <c r="T97">
        <v>2014</v>
      </c>
      <c r="U97">
        <v>2015</v>
      </c>
      <c r="V97" t="s">
        <v>194</v>
      </c>
      <c r="W97" t="s">
        <v>195</v>
      </c>
      <c r="X97" t="s">
        <v>196</v>
      </c>
      <c r="Y97" t="s">
        <v>197</v>
      </c>
      <c r="Z97" t="s">
        <v>198</v>
      </c>
    </row>
    <row r="98" spans="1:26" x14ac:dyDescent="0.25">
      <c r="A98" t="str">
        <f t="shared" si="3"/>
        <v>AT Average floor area of permanently occupied dwellings</v>
      </c>
      <c r="B98" t="str">
        <f t="shared" si="2"/>
        <v>Average floor area of permanently occupied dwellings</v>
      </c>
      <c r="C98" t="s">
        <v>17</v>
      </c>
      <c r="D98" t="s">
        <v>40</v>
      </c>
      <c r="E98" t="s">
        <v>230</v>
      </c>
      <c r="F98">
        <v>90.6</v>
      </c>
      <c r="G98">
        <v>91.3</v>
      </c>
      <c r="H98">
        <v>91.8</v>
      </c>
      <c r="I98">
        <v>93.9</v>
      </c>
      <c r="J98">
        <v>96.4</v>
      </c>
      <c r="K98">
        <v>96.9</v>
      </c>
      <c r="L98">
        <v>97.4</v>
      </c>
      <c r="M98">
        <v>97.8</v>
      </c>
      <c r="N98">
        <v>98</v>
      </c>
      <c r="O98">
        <v>98.2</v>
      </c>
      <c r="P98">
        <v>98.8</v>
      </c>
      <c r="Q98">
        <v>99</v>
      </c>
      <c r="R98">
        <v>99.1</v>
      </c>
      <c r="S98">
        <v>99.6</v>
      </c>
      <c r="T98">
        <v>100.19</v>
      </c>
      <c r="U98" t="s">
        <v>207</v>
      </c>
      <c r="V98" t="s">
        <v>208</v>
      </c>
      <c r="W98" t="s">
        <v>212</v>
      </c>
      <c r="X98" t="s">
        <v>221</v>
      </c>
      <c r="Y98">
        <v>4</v>
      </c>
      <c r="Z98" t="s">
        <v>231</v>
      </c>
    </row>
    <row r="99" spans="1:26" x14ac:dyDescent="0.25">
      <c r="A99" t="str">
        <f t="shared" si="3"/>
        <v>BE Average floor area of permanently occupied dwellings</v>
      </c>
      <c r="B99" t="str">
        <f t="shared" si="2"/>
        <v>Average floor area of permanently occupied dwellings</v>
      </c>
      <c r="C99" t="s">
        <v>11</v>
      </c>
      <c r="D99" t="s">
        <v>41</v>
      </c>
      <c r="E99" t="s">
        <v>230</v>
      </c>
      <c r="F99" t="s">
        <v>207</v>
      </c>
      <c r="G99">
        <v>81.260000000000005</v>
      </c>
      <c r="H99">
        <v>81.260000000000005</v>
      </c>
      <c r="I99">
        <v>81.260000000000005</v>
      </c>
      <c r="J99">
        <v>81.260000000000005</v>
      </c>
      <c r="K99">
        <v>81.260000000000005</v>
      </c>
      <c r="L99">
        <v>81.260000000000005</v>
      </c>
      <c r="M99">
        <v>81.260000000000005</v>
      </c>
      <c r="N99">
        <v>81.260000000000005</v>
      </c>
      <c r="O99">
        <v>81.260000000000005</v>
      </c>
      <c r="P99">
        <v>81.260000000000005</v>
      </c>
      <c r="Q99">
        <v>81.260000000000005</v>
      </c>
      <c r="R99">
        <v>81.260000000000005</v>
      </c>
      <c r="S99">
        <v>81.260000000000005</v>
      </c>
      <c r="T99">
        <v>81.260000000000005</v>
      </c>
      <c r="U99" t="s">
        <v>207</v>
      </c>
      <c r="V99" t="s">
        <v>208</v>
      </c>
      <c r="W99" t="s">
        <v>212</v>
      </c>
      <c r="X99" t="s">
        <v>221</v>
      </c>
      <c r="Y99">
        <v>4</v>
      </c>
      <c r="Z99" t="s">
        <v>232</v>
      </c>
    </row>
    <row r="100" spans="1:26" x14ac:dyDescent="0.25">
      <c r="A100" t="str">
        <f t="shared" si="3"/>
        <v>BG Average floor area of permanently occupied dwellings</v>
      </c>
      <c r="B100" t="str">
        <f t="shared" si="2"/>
        <v>Average floor area of permanently occupied dwellings</v>
      </c>
      <c r="C100" t="s">
        <v>21</v>
      </c>
      <c r="D100" t="s">
        <v>42</v>
      </c>
      <c r="E100" t="s">
        <v>230</v>
      </c>
      <c r="F100">
        <v>63.91</v>
      </c>
      <c r="G100">
        <v>63.45</v>
      </c>
      <c r="H100">
        <v>63.5</v>
      </c>
      <c r="I100">
        <v>63.55</v>
      </c>
      <c r="J100">
        <v>63.6</v>
      </c>
      <c r="K100">
        <v>63.67</v>
      </c>
      <c r="L100">
        <v>63.74</v>
      </c>
      <c r="M100">
        <v>63.82</v>
      </c>
      <c r="N100">
        <v>63.9</v>
      </c>
      <c r="O100">
        <v>63.95</v>
      </c>
      <c r="P100">
        <v>64</v>
      </c>
      <c r="Q100">
        <v>72.75</v>
      </c>
      <c r="R100">
        <v>73.069999999999993</v>
      </c>
      <c r="S100">
        <v>73.099999999999994</v>
      </c>
      <c r="T100">
        <v>74.13</v>
      </c>
      <c r="U100" t="s">
        <v>207</v>
      </c>
      <c r="V100" t="s">
        <v>208</v>
      </c>
      <c r="W100" t="s">
        <v>212</v>
      </c>
      <c r="X100" t="s">
        <v>221</v>
      </c>
      <c r="Y100">
        <v>4</v>
      </c>
      <c r="Z100" t="s">
        <v>233</v>
      </c>
    </row>
    <row r="101" spans="1:26" x14ac:dyDescent="0.25">
      <c r="A101" t="str">
        <f t="shared" si="3"/>
        <v>HR Average floor area of permanently occupied dwellings</v>
      </c>
      <c r="B101" t="str">
        <f t="shared" si="2"/>
        <v>Average floor area of permanently occupied dwellings</v>
      </c>
      <c r="C101" t="s">
        <v>24</v>
      </c>
      <c r="D101" t="s">
        <v>43</v>
      </c>
      <c r="E101" t="s">
        <v>230</v>
      </c>
      <c r="F101">
        <v>71.61</v>
      </c>
      <c r="G101">
        <v>74.400000000000006</v>
      </c>
      <c r="H101">
        <v>75.099999999999994</v>
      </c>
      <c r="I101">
        <v>75.7</v>
      </c>
      <c r="J101">
        <v>76.3</v>
      </c>
      <c r="K101">
        <v>77</v>
      </c>
      <c r="L101">
        <v>77.599999999999994</v>
      </c>
      <c r="M101">
        <v>78.3</v>
      </c>
      <c r="N101">
        <v>78.900000000000006</v>
      </c>
      <c r="O101">
        <v>79.599999999999994</v>
      </c>
      <c r="P101">
        <v>80.3</v>
      </c>
      <c r="Q101">
        <v>80.900000000000006</v>
      </c>
      <c r="R101">
        <v>81.599999999999994</v>
      </c>
      <c r="S101">
        <v>82.3</v>
      </c>
      <c r="T101">
        <v>82.99</v>
      </c>
      <c r="U101" t="s">
        <v>207</v>
      </c>
      <c r="V101" t="s">
        <v>208</v>
      </c>
      <c r="W101" t="s">
        <v>212</v>
      </c>
      <c r="X101" t="s">
        <v>221</v>
      </c>
      <c r="Y101">
        <v>4</v>
      </c>
      <c r="Z101" t="s">
        <v>234</v>
      </c>
    </row>
    <row r="102" spans="1:26" x14ac:dyDescent="0.25">
      <c r="A102" t="str">
        <f t="shared" si="3"/>
        <v>CY Average floor area of permanently occupied dwellings</v>
      </c>
      <c r="B102" t="str">
        <f t="shared" si="2"/>
        <v>Average floor area of permanently occupied dwellings</v>
      </c>
      <c r="C102" t="s">
        <v>15</v>
      </c>
      <c r="D102" t="s">
        <v>44</v>
      </c>
      <c r="E102" t="s">
        <v>230</v>
      </c>
      <c r="F102">
        <v>134.03</v>
      </c>
      <c r="G102">
        <v>135.56</v>
      </c>
      <c r="H102">
        <v>137.09</v>
      </c>
      <c r="I102">
        <v>138.35</v>
      </c>
      <c r="J102">
        <v>139.4</v>
      </c>
      <c r="K102">
        <v>140.27000000000001</v>
      </c>
      <c r="L102">
        <v>140.80000000000001</v>
      </c>
      <c r="M102">
        <v>141.44999999999999</v>
      </c>
      <c r="N102">
        <v>142.02000000000001</v>
      </c>
      <c r="O102">
        <v>142.66</v>
      </c>
      <c r="P102">
        <v>143.36000000000001</v>
      </c>
      <c r="Q102">
        <v>144.25</v>
      </c>
      <c r="R102">
        <v>144.82</v>
      </c>
      <c r="S102">
        <v>145.19999999999999</v>
      </c>
      <c r="T102">
        <v>145.9</v>
      </c>
      <c r="U102" t="s">
        <v>207</v>
      </c>
      <c r="V102" t="s">
        <v>208</v>
      </c>
      <c r="W102" t="s">
        <v>212</v>
      </c>
      <c r="X102" t="s">
        <v>221</v>
      </c>
      <c r="Y102">
        <v>4</v>
      </c>
      <c r="Z102" t="s">
        <v>235</v>
      </c>
    </row>
    <row r="103" spans="1:26" x14ac:dyDescent="0.25">
      <c r="A103" t="str">
        <f t="shared" si="3"/>
        <v>CZ Average floor area of permanently occupied dwellings</v>
      </c>
      <c r="B103" t="str">
        <f t="shared" si="2"/>
        <v>Average floor area of permanently occupied dwellings</v>
      </c>
      <c r="C103" t="s">
        <v>23</v>
      </c>
      <c r="D103" t="s">
        <v>45</v>
      </c>
      <c r="E103" t="s">
        <v>230</v>
      </c>
      <c r="F103">
        <v>71.930000000000007</v>
      </c>
      <c r="G103">
        <v>71.86</v>
      </c>
      <c r="H103">
        <v>71.8</v>
      </c>
      <c r="I103">
        <v>71.73</v>
      </c>
      <c r="J103">
        <v>71.66</v>
      </c>
      <c r="K103">
        <v>75.8</v>
      </c>
      <c r="L103">
        <v>76</v>
      </c>
      <c r="M103">
        <v>76.05</v>
      </c>
      <c r="N103">
        <v>76.599999999999994</v>
      </c>
      <c r="O103">
        <v>77.28</v>
      </c>
      <c r="P103">
        <v>77.41</v>
      </c>
      <c r="Q103">
        <v>76.86</v>
      </c>
      <c r="R103">
        <v>77.89</v>
      </c>
      <c r="S103">
        <v>78.03</v>
      </c>
      <c r="T103">
        <v>78.69</v>
      </c>
      <c r="U103" t="s">
        <v>207</v>
      </c>
      <c r="V103" t="s">
        <v>208</v>
      </c>
      <c r="W103" t="s">
        <v>212</v>
      </c>
      <c r="X103" t="s">
        <v>221</v>
      </c>
      <c r="Y103">
        <v>4</v>
      </c>
      <c r="Z103" t="s">
        <v>236</v>
      </c>
    </row>
    <row r="104" spans="1:26" x14ac:dyDescent="0.25">
      <c r="A104" t="str">
        <f t="shared" si="3"/>
        <v>DK Average floor area of permanently occupied dwellings</v>
      </c>
      <c r="B104" t="str">
        <f t="shared" si="2"/>
        <v>Average floor area of permanently occupied dwellings</v>
      </c>
      <c r="C104" t="s">
        <v>9</v>
      </c>
      <c r="D104" t="s">
        <v>46</v>
      </c>
      <c r="E104" t="s">
        <v>230</v>
      </c>
      <c r="F104">
        <v>108.8</v>
      </c>
      <c r="G104">
        <v>108.9</v>
      </c>
      <c r="H104">
        <v>108.9</v>
      </c>
      <c r="I104">
        <v>109.3</v>
      </c>
      <c r="J104">
        <v>109.5</v>
      </c>
      <c r="K104">
        <v>109.85</v>
      </c>
      <c r="L104">
        <v>110.06</v>
      </c>
      <c r="M104">
        <v>110.57</v>
      </c>
      <c r="N104">
        <v>110.95</v>
      </c>
      <c r="O104">
        <v>111.5</v>
      </c>
      <c r="P104">
        <v>111.43</v>
      </c>
      <c r="Q104">
        <v>116.99</v>
      </c>
      <c r="R104">
        <v>117.57</v>
      </c>
      <c r="S104">
        <v>117.85</v>
      </c>
      <c r="T104">
        <v>118.74</v>
      </c>
      <c r="U104" t="s">
        <v>207</v>
      </c>
      <c r="V104" t="s">
        <v>208</v>
      </c>
      <c r="W104" t="s">
        <v>212</v>
      </c>
      <c r="X104" t="s">
        <v>221</v>
      </c>
      <c r="Y104">
        <v>4</v>
      </c>
      <c r="Z104" t="s">
        <v>237</v>
      </c>
    </row>
    <row r="105" spans="1:26" x14ac:dyDescent="0.25">
      <c r="A105" t="str">
        <f t="shared" si="3"/>
        <v>EE Average floor area of permanently occupied dwellings</v>
      </c>
      <c r="B105" t="str">
        <f t="shared" si="2"/>
        <v>Average floor area of permanently occupied dwellings</v>
      </c>
      <c r="C105" t="s">
        <v>27</v>
      </c>
      <c r="D105" t="s">
        <v>47</v>
      </c>
      <c r="E105" t="s">
        <v>230</v>
      </c>
      <c r="F105">
        <v>60.02</v>
      </c>
      <c r="G105">
        <v>60.08</v>
      </c>
      <c r="H105">
        <v>60.13</v>
      </c>
      <c r="I105">
        <v>60.2</v>
      </c>
      <c r="J105">
        <v>60.31</v>
      </c>
      <c r="K105">
        <v>60.5</v>
      </c>
      <c r="L105">
        <v>60.6</v>
      </c>
      <c r="M105">
        <v>60.7</v>
      </c>
      <c r="N105">
        <v>60.9</v>
      </c>
      <c r="O105">
        <v>61.2</v>
      </c>
      <c r="P105">
        <v>61.3</v>
      </c>
      <c r="Q105">
        <v>61.5</v>
      </c>
      <c r="R105">
        <v>61.8</v>
      </c>
      <c r="S105">
        <v>62</v>
      </c>
      <c r="T105">
        <v>62.18</v>
      </c>
      <c r="U105" t="s">
        <v>207</v>
      </c>
      <c r="V105" t="s">
        <v>208</v>
      </c>
      <c r="W105" t="s">
        <v>212</v>
      </c>
      <c r="X105" t="s">
        <v>221</v>
      </c>
      <c r="Y105">
        <v>4</v>
      </c>
      <c r="Z105" t="s">
        <v>238</v>
      </c>
    </row>
    <row r="106" spans="1:26" x14ac:dyDescent="0.25">
      <c r="A106" t="str">
        <f t="shared" si="3"/>
        <v>FR Average floor area of permanently occupied dwellings</v>
      </c>
      <c r="B106" t="str">
        <f t="shared" si="2"/>
        <v>Average floor area of permanently occupied dwellings</v>
      </c>
      <c r="C106" t="s">
        <v>10</v>
      </c>
      <c r="D106" t="s">
        <v>48</v>
      </c>
      <c r="E106" t="s">
        <v>230</v>
      </c>
      <c r="F106">
        <v>89.14</v>
      </c>
      <c r="G106">
        <v>89.35</v>
      </c>
      <c r="H106">
        <v>89.51</v>
      </c>
      <c r="I106">
        <v>90.02</v>
      </c>
      <c r="J106">
        <v>90.52</v>
      </c>
      <c r="K106">
        <v>90.99</v>
      </c>
      <c r="L106">
        <v>91.44</v>
      </c>
      <c r="M106">
        <v>91.69</v>
      </c>
      <c r="N106">
        <v>91.74</v>
      </c>
      <c r="O106">
        <v>91.68</v>
      </c>
      <c r="P106">
        <v>91.63</v>
      </c>
      <c r="Q106">
        <v>91.65</v>
      </c>
      <c r="R106">
        <v>91.71</v>
      </c>
      <c r="S106">
        <v>91.74</v>
      </c>
      <c r="T106">
        <v>91.91</v>
      </c>
      <c r="U106" t="s">
        <v>207</v>
      </c>
      <c r="V106" t="s">
        <v>208</v>
      </c>
      <c r="W106" t="s">
        <v>212</v>
      </c>
      <c r="X106" t="s">
        <v>221</v>
      </c>
      <c r="Y106">
        <v>4</v>
      </c>
      <c r="Z106" t="s">
        <v>239</v>
      </c>
    </row>
    <row r="107" spans="1:26" x14ac:dyDescent="0.25">
      <c r="A107" t="str">
        <f t="shared" si="3"/>
        <v>EL Average floor area of permanently occupied dwellings</v>
      </c>
      <c r="B107" t="str">
        <f t="shared" si="2"/>
        <v>Average floor area of permanently occupied dwellings</v>
      </c>
      <c r="C107" t="s">
        <v>20</v>
      </c>
      <c r="D107" t="s">
        <v>49</v>
      </c>
      <c r="E107" t="s">
        <v>230</v>
      </c>
      <c r="F107">
        <v>85</v>
      </c>
      <c r="G107">
        <v>85</v>
      </c>
      <c r="H107">
        <v>85</v>
      </c>
      <c r="I107">
        <v>85</v>
      </c>
      <c r="J107">
        <v>85</v>
      </c>
      <c r="K107">
        <v>85</v>
      </c>
      <c r="L107">
        <v>85</v>
      </c>
      <c r="M107">
        <v>85</v>
      </c>
      <c r="N107">
        <v>85</v>
      </c>
      <c r="O107">
        <v>85</v>
      </c>
      <c r="P107">
        <v>85</v>
      </c>
      <c r="Q107">
        <v>85</v>
      </c>
      <c r="R107">
        <v>85</v>
      </c>
      <c r="S107">
        <v>85</v>
      </c>
      <c r="T107">
        <v>85</v>
      </c>
      <c r="U107" t="s">
        <v>207</v>
      </c>
      <c r="V107" t="s">
        <v>208</v>
      </c>
      <c r="W107" t="s">
        <v>212</v>
      </c>
      <c r="X107" t="s">
        <v>221</v>
      </c>
      <c r="Y107">
        <v>4</v>
      </c>
      <c r="Z107" t="s">
        <v>240</v>
      </c>
    </row>
    <row r="108" spans="1:26" x14ac:dyDescent="0.25">
      <c r="A108" t="str">
        <f t="shared" si="3"/>
        <v>FI Average floor area of permanently occupied dwellings</v>
      </c>
      <c r="B108" t="str">
        <f t="shared" si="2"/>
        <v>Average floor area of permanently occupied dwellings</v>
      </c>
      <c r="C108" t="s">
        <v>30</v>
      </c>
      <c r="D108" t="s">
        <v>50</v>
      </c>
      <c r="E108" t="s">
        <v>230</v>
      </c>
      <c r="F108">
        <v>92.65</v>
      </c>
      <c r="G108">
        <v>93.38</v>
      </c>
      <c r="H108">
        <v>93.43</v>
      </c>
      <c r="I108">
        <v>93.83</v>
      </c>
      <c r="J108">
        <v>94.17</v>
      </c>
      <c r="K108">
        <v>95.87</v>
      </c>
      <c r="L108">
        <v>96.48</v>
      </c>
      <c r="M108">
        <v>96.72</v>
      </c>
      <c r="N108">
        <v>97.14</v>
      </c>
      <c r="O108">
        <v>97.85</v>
      </c>
      <c r="P108">
        <v>97.6</v>
      </c>
      <c r="Q108">
        <v>98.08</v>
      </c>
      <c r="R108">
        <v>98.44</v>
      </c>
      <c r="S108">
        <v>98.23</v>
      </c>
      <c r="T108">
        <v>98.68</v>
      </c>
      <c r="U108" t="s">
        <v>207</v>
      </c>
      <c r="V108" t="s">
        <v>208</v>
      </c>
      <c r="W108" t="s">
        <v>212</v>
      </c>
      <c r="X108" t="s">
        <v>221</v>
      </c>
      <c r="Y108">
        <v>4</v>
      </c>
      <c r="Z108" t="s">
        <v>241</v>
      </c>
    </row>
    <row r="109" spans="1:26" x14ac:dyDescent="0.25">
      <c r="A109" t="str">
        <f t="shared" si="3"/>
        <v>DE Average floor area of permanently occupied dwellings</v>
      </c>
      <c r="B109" t="str">
        <f t="shared" si="2"/>
        <v>Average floor area of permanently occupied dwellings</v>
      </c>
      <c r="C109" t="s">
        <v>1</v>
      </c>
      <c r="D109" t="s">
        <v>51</v>
      </c>
      <c r="E109" t="s">
        <v>230</v>
      </c>
      <c r="F109">
        <v>84.6</v>
      </c>
      <c r="G109">
        <v>84.8</v>
      </c>
      <c r="H109">
        <v>85</v>
      </c>
      <c r="I109">
        <v>85.3</v>
      </c>
      <c r="J109">
        <v>85.6</v>
      </c>
      <c r="K109">
        <v>85.8</v>
      </c>
      <c r="L109">
        <v>86.1</v>
      </c>
      <c r="M109">
        <v>86.3</v>
      </c>
      <c r="N109">
        <v>86.4</v>
      </c>
      <c r="O109">
        <v>86.6</v>
      </c>
      <c r="P109">
        <v>86.7</v>
      </c>
      <c r="Q109">
        <v>86.9</v>
      </c>
      <c r="R109">
        <v>87</v>
      </c>
      <c r="S109">
        <v>91.3</v>
      </c>
      <c r="T109">
        <v>91.92</v>
      </c>
      <c r="U109" t="s">
        <v>207</v>
      </c>
      <c r="V109" t="s">
        <v>208</v>
      </c>
      <c r="W109" t="s">
        <v>212</v>
      </c>
      <c r="X109" t="s">
        <v>221</v>
      </c>
      <c r="Y109">
        <v>4</v>
      </c>
      <c r="Z109" t="s">
        <v>242</v>
      </c>
    </row>
    <row r="110" spans="1:26" x14ac:dyDescent="0.25">
      <c r="A110" t="str">
        <f t="shared" si="3"/>
        <v>HU Average floor area of permanently occupied dwellings</v>
      </c>
      <c r="B110" t="str">
        <f t="shared" si="2"/>
        <v>Average floor area of permanently occupied dwellings</v>
      </c>
      <c r="C110" t="s">
        <v>16</v>
      </c>
      <c r="D110" t="s">
        <v>52</v>
      </c>
      <c r="E110" t="s">
        <v>230</v>
      </c>
      <c r="F110">
        <v>98</v>
      </c>
      <c r="G110">
        <v>97</v>
      </c>
      <c r="H110">
        <v>94</v>
      </c>
      <c r="I110">
        <v>95</v>
      </c>
      <c r="J110">
        <v>93</v>
      </c>
      <c r="K110">
        <v>87</v>
      </c>
      <c r="L110">
        <v>89</v>
      </c>
      <c r="M110">
        <v>87</v>
      </c>
      <c r="N110">
        <v>90</v>
      </c>
      <c r="O110">
        <v>89</v>
      </c>
      <c r="P110">
        <v>92</v>
      </c>
      <c r="Q110">
        <v>100</v>
      </c>
      <c r="R110">
        <v>100</v>
      </c>
      <c r="S110">
        <v>101</v>
      </c>
      <c r="T110">
        <v>101.62</v>
      </c>
      <c r="U110" t="s">
        <v>207</v>
      </c>
      <c r="V110" t="s">
        <v>208</v>
      </c>
      <c r="W110" t="s">
        <v>212</v>
      </c>
      <c r="X110" t="s">
        <v>221</v>
      </c>
      <c r="Y110">
        <v>4</v>
      </c>
      <c r="Z110" t="s">
        <v>241</v>
      </c>
    </row>
    <row r="111" spans="1:26" x14ac:dyDescent="0.25">
      <c r="A111" t="str">
        <f t="shared" si="3"/>
        <v>IE Average floor area of permanently occupied dwellings</v>
      </c>
      <c r="B111" t="str">
        <f t="shared" si="2"/>
        <v>Average floor area of permanently occupied dwellings</v>
      </c>
      <c r="C111" t="s">
        <v>5</v>
      </c>
      <c r="D111" t="s">
        <v>53</v>
      </c>
      <c r="E111" t="s">
        <v>230</v>
      </c>
      <c r="F111">
        <v>107.46</v>
      </c>
      <c r="G111">
        <v>109.06</v>
      </c>
      <c r="H111">
        <v>110.02</v>
      </c>
      <c r="I111">
        <v>110.77</v>
      </c>
      <c r="J111">
        <v>112.07</v>
      </c>
      <c r="K111">
        <v>113.5</v>
      </c>
      <c r="L111">
        <v>114.95</v>
      </c>
      <c r="M111">
        <v>116.59</v>
      </c>
      <c r="N111">
        <v>117.8</v>
      </c>
      <c r="O111">
        <v>118.56</v>
      </c>
      <c r="P111">
        <v>118.97</v>
      </c>
      <c r="Q111">
        <v>119.34</v>
      </c>
      <c r="R111">
        <v>119.61</v>
      </c>
      <c r="S111">
        <v>119.86</v>
      </c>
      <c r="T111">
        <v>120.81</v>
      </c>
      <c r="U111" t="s">
        <v>207</v>
      </c>
      <c r="V111" t="s">
        <v>208</v>
      </c>
      <c r="W111" t="s">
        <v>212</v>
      </c>
      <c r="X111" t="s">
        <v>221</v>
      </c>
      <c r="Y111">
        <v>4</v>
      </c>
      <c r="Z111" t="s">
        <v>241</v>
      </c>
    </row>
    <row r="112" spans="1:26" x14ac:dyDescent="0.25">
      <c r="A112" t="str">
        <f t="shared" si="3"/>
        <v>IT Average floor area of permanently occupied dwellings</v>
      </c>
      <c r="B112" t="str">
        <f t="shared" si="2"/>
        <v>Average floor area of permanently occupied dwellings</v>
      </c>
      <c r="C112" t="s">
        <v>29</v>
      </c>
      <c r="D112" t="s">
        <v>54</v>
      </c>
      <c r="E112" t="s">
        <v>230</v>
      </c>
      <c r="F112">
        <v>95.7</v>
      </c>
      <c r="G112">
        <v>96</v>
      </c>
      <c r="H112">
        <v>95.9</v>
      </c>
      <c r="I112">
        <v>95.79</v>
      </c>
      <c r="J112">
        <v>95.66</v>
      </c>
      <c r="K112">
        <v>95.55</v>
      </c>
      <c r="L112">
        <v>95.37</v>
      </c>
      <c r="M112">
        <v>95.16</v>
      </c>
      <c r="N112">
        <v>94.89</v>
      </c>
      <c r="O112">
        <v>94.78</v>
      </c>
      <c r="P112">
        <v>94.7</v>
      </c>
      <c r="Q112">
        <v>94.3</v>
      </c>
      <c r="R112">
        <v>93.95</v>
      </c>
      <c r="S112">
        <v>93.65</v>
      </c>
      <c r="T112">
        <v>93.44</v>
      </c>
      <c r="U112" t="s">
        <v>207</v>
      </c>
      <c r="V112" t="s">
        <v>208</v>
      </c>
      <c r="W112" t="s">
        <v>212</v>
      </c>
      <c r="X112" t="s">
        <v>221</v>
      </c>
      <c r="Y112">
        <v>4</v>
      </c>
      <c r="Z112" t="s">
        <v>241</v>
      </c>
    </row>
    <row r="113" spans="1:26" x14ac:dyDescent="0.25">
      <c r="A113" t="str">
        <f t="shared" si="3"/>
        <v>LV Average floor area of permanently occupied dwellings</v>
      </c>
      <c r="B113" t="str">
        <f t="shared" si="2"/>
        <v>Average floor area of permanently occupied dwellings</v>
      </c>
      <c r="C113" t="s">
        <v>25</v>
      </c>
      <c r="D113" t="s">
        <v>55</v>
      </c>
      <c r="E113" t="s">
        <v>230</v>
      </c>
      <c r="F113">
        <v>53.2</v>
      </c>
      <c r="G113">
        <v>53.64</v>
      </c>
      <c r="H113">
        <v>54.39</v>
      </c>
      <c r="I113">
        <v>54.92</v>
      </c>
      <c r="J113">
        <v>56.25</v>
      </c>
      <c r="K113">
        <v>57.25</v>
      </c>
      <c r="L113">
        <v>59.28</v>
      </c>
      <c r="M113">
        <v>60.1</v>
      </c>
      <c r="N113">
        <v>60.1</v>
      </c>
      <c r="O113">
        <v>60.6</v>
      </c>
      <c r="P113">
        <v>61.1</v>
      </c>
      <c r="Q113">
        <v>62</v>
      </c>
      <c r="R113">
        <v>62.5</v>
      </c>
      <c r="S113">
        <v>64.400000000000006</v>
      </c>
      <c r="T113">
        <v>65.430000000000007</v>
      </c>
      <c r="U113" t="s">
        <v>207</v>
      </c>
      <c r="V113" t="s">
        <v>208</v>
      </c>
      <c r="W113" t="s">
        <v>212</v>
      </c>
      <c r="X113" t="s">
        <v>221</v>
      </c>
      <c r="Y113">
        <v>4</v>
      </c>
      <c r="Z113" t="s">
        <v>241</v>
      </c>
    </row>
    <row r="114" spans="1:26" x14ac:dyDescent="0.25">
      <c r="A114" t="str">
        <f t="shared" si="3"/>
        <v>LT Average floor area of permanently occupied dwellings</v>
      </c>
      <c r="B114" t="str">
        <f t="shared" si="2"/>
        <v>Average floor area of permanently occupied dwellings</v>
      </c>
      <c r="C114" t="s">
        <v>22</v>
      </c>
      <c r="D114" t="s">
        <v>56</v>
      </c>
      <c r="E114" t="s">
        <v>230</v>
      </c>
      <c r="F114">
        <v>58.62</v>
      </c>
      <c r="G114">
        <v>61.46</v>
      </c>
      <c r="H114">
        <v>61.42</v>
      </c>
      <c r="I114">
        <v>61.47</v>
      </c>
      <c r="J114">
        <v>60.8</v>
      </c>
      <c r="K114">
        <v>61.3</v>
      </c>
      <c r="L114">
        <v>61.8</v>
      </c>
      <c r="M114">
        <v>62.1</v>
      </c>
      <c r="N114">
        <v>62.9</v>
      </c>
      <c r="O114">
        <v>65.599999999999994</v>
      </c>
      <c r="P114">
        <v>65.900000000000006</v>
      </c>
      <c r="Q114">
        <v>66.400000000000006</v>
      </c>
      <c r="R114">
        <v>66.599999999999994</v>
      </c>
      <c r="S114">
        <v>66.900000000000006</v>
      </c>
      <c r="T114">
        <v>67.47</v>
      </c>
      <c r="U114" t="s">
        <v>207</v>
      </c>
      <c r="V114" t="s">
        <v>208</v>
      </c>
      <c r="W114" t="s">
        <v>212</v>
      </c>
      <c r="X114" t="s">
        <v>221</v>
      </c>
      <c r="Y114">
        <v>4</v>
      </c>
      <c r="Z114" t="s">
        <v>241</v>
      </c>
    </row>
    <row r="115" spans="1:26" x14ac:dyDescent="0.25">
      <c r="A115" t="str">
        <f t="shared" si="3"/>
        <v>LU Average floor area of permanently occupied dwellings</v>
      </c>
      <c r="B115" t="str">
        <f t="shared" si="2"/>
        <v>Average floor area of permanently occupied dwellings</v>
      </c>
      <c r="C115" t="s">
        <v>7</v>
      </c>
      <c r="D115" t="s">
        <v>57</v>
      </c>
      <c r="E115" t="s">
        <v>230</v>
      </c>
      <c r="F115" t="s">
        <v>207</v>
      </c>
      <c r="G115">
        <v>135.68</v>
      </c>
      <c r="H115">
        <v>134.88999999999999</v>
      </c>
      <c r="I115">
        <v>134.15</v>
      </c>
      <c r="J115">
        <v>133.46</v>
      </c>
      <c r="K115">
        <v>132.82</v>
      </c>
      <c r="L115">
        <v>132.22999999999999</v>
      </c>
      <c r="M115">
        <v>131.68</v>
      </c>
      <c r="N115">
        <v>131.16999999999999</v>
      </c>
      <c r="O115">
        <v>130.69999999999999</v>
      </c>
      <c r="P115">
        <v>130.27000000000001</v>
      </c>
      <c r="Q115">
        <v>129.88</v>
      </c>
      <c r="R115">
        <v>129.59</v>
      </c>
      <c r="S115">
        <v>129.34</v>
      </c>
      <c r="T115">
        <v>128.87</v>
      </c>
      <c r="U115" t="s">
        <v>207</v>
      </c>
      <c r="V115" t="s">
        <v>208</v>
      </c>
      <c r="W115" t="s">
        <v>212</v>
      </c>
      <c r="X115" t="s">
        <v>221</v>
      </c>
      <c r="Y115">
        <v>4</v>
      </c>
      <c r="Z115" t="s">
        <v>241</v>
      </c>
    </row>
    <row r="116" spans="1:26" x14ac:dyDescent="0.25">
      <c r="A116" t="str">
        <f t="shared" si="3"/>
        <v>MT Average floor area of permanently occupied dwellings</v>
      </c>
      <c r="B116" t="str">
        <f t="shared" si="2"/>
        <v>Average floor area of permanently occupied dwellings</v>
      </c>
      <c r="C116" t="s">
        <v>26</v>
      </c>
      <c r="D116" t="s">
        <v>58</v>
      </c>
      <c r="E116" t="s">
        <v>230</v>
      </c>
      <c r="F116" t="s">
        <v>207</v>
      </c>
      <c r="G116" t="s">
        <v>207</v>
      </c>
      <c r="H116">
        <v>106.4</v>
      </c>
      <c r="I116">
        <v>106.4</v>
      </c>
      <c r="J116">
        <v>106.4</v>
      </c>
      <c r="K116">
        <v>106.4</v>
      </c>
      <c r="L116">
        <v>106.4</v>
      </c>
      <c r="M116">
        <v>106.4</v>
      </c>
      <c r="N116">
        <v>106.4</v>
      </c>
      <c r="O116">
        <v>106.4</v>
      </c>
      <c r="P116">
        <v>106.4</v>
      </c>
      <c r="Q116">
        <v>106.4</v>
      </c>
      <c r="R116">
        <v>106.4</v>
      </c>
      <c r="S116">
        <v>106.4</v>
      </c>
      <c r="T116">
        <v>106.4</v>
      </c>
      <c r="U116" t="s">
        <v>207</v>
      </c>
      <c r="V116" t="s">
        <v>208</v>
      </c>
      <c r="W116" t="s">
        <v>212</v>
      </c>
      <c r="X116" t="s">
        <v>221</v>
      </c>
      <c r="Y116">
        <v>4</v>
      </c>
      <c r="Z116" t="s">
        <v>241</v>
      </c>
    </row>
    <row r="117" spans="1:26" x14ac:dyDescent="0.25">
      <c r="A117" t="str">
        <f t="shared" si="3"/>
        <v>NL Average floor area of permanently occupied dwellings</v>
      </c>
      <c r="B117" t="str">
        <f t="shared" si="2"/>
        <v>Average floor area of permanently occupied dwellings</v>
      </c>
      <c r="C117" t="s">
        <v>6</v>
      </c>
      <c r="D117" t="s">
        <v>59</v>
      </c>
      <c r="E117" t="s">
        <v>230</v>
      </c>
      <c r="F117">
        <v>106.19</v>
      </c>
      <c r="G117">
        <v>106.38</v>
      </c>
      <c r="H117">
        <v>106.42</v>
      </c>
      <c r="I117">
        <v>106.66</v>
      </c>
      <c r="J117">
        <v>107.8</v>
      </c>
      <c r="K117">
        <v>108.95</v>
      </c>
      <c r="L117">
        <v>110.1</v>
      </c>
      <c r="M117">
        <v>111.25</v>
      </c>
      <c r="N117">
        <v>112.4</v>
      </c>
      <c r="O117">
        <v>113.55</v>
      </c>
      <c r="P117">
        <v>114.7</v>
      </c>
      <c r="Q117">
        <v>115.85</v>
      </c>
      <c r="R117">
        <v>117</v>
      </c>
      <c r="S117">
        <v>118.11</v>
      </c>
      <c r="T117">
        <v>119.33</v>
      </c>
      <c r="U117" t="s">
        <v>207</v>
      </c>
      <c r="V117" t="s">
        <v>208</v>
      </c>
      <c r="W117" t="s">
        <v>212</v>
      </c>
      <c r="X117" t="s">
        <v>221</v>
      </c>
      <c r="Y117">
        <v>4</v>
      </c>
      <c r="Z117" t="s">
        <v>241</v>
      </c>
    </row>
    <row r="118" spans="1:26" x14ac:dyDescent="0.25">
      <c r="A118" t="str">
        <f t="shared" si="3"/>
        <v>PL Average floor area of permanently occupied dwellings</v>
      </c>
      <c r="B118" t="str">
        <f t="shared" si="2"/>
        <v>Average floor area of permanently occupied dwellings</v>
      </c>
      <c r="C118" t="s">
        <v>12</v>
      </c>
      <c r="D118" t="s">
        <v>60</v>
      </c>
      <c r="E118" t="s">
        <v>230</v>
      </c>
      <c r="F118">
        <v>66.73</v>
      </c>
      <c r="G118">
        <v>67.45</v>
      </c>
      <c r="H118">
        <v>68.16</v>
      </c>
      <c r="I118">
        <v>68.78</v>
      </c>
      <c r="J118">
        <v>69.03</v>
      </c>
      <c r="K118">
        <v>69.28</v>
      </c>
      <c r="L118">
        <v>69.510000000000005</v>
      </c>
      <c r="M118">
        <v>69.8</v>
      </c>
      <c r="N118">
        <v>70.2</v>
      </c>
      <c r="O118">
        <v>70.5</v>
      </c>
      <c r="P118">
        <v>72.3</v>
      </c>
      <c r="Q118">
        <v>72.599999999999994</v>
      </c>
      <c r="R118">
        <v>72.8</v>
      </c>
      <c r="S118">
        <v>73.099999999999994</v>
      </c>
      <c r="T118">
        <v>73.55</v>
      </c>
      <c r="U118" t="s">
        <v>207</v>
      </c>
      <c r="V118" t="s">
        <v>208</v>
      </c>
      <c r="W118" t="s">
        <v>212</v>
      </c>
      <c r="X118" t="s">
        <v>221</v>
      </c>
      <c r="Y118">
        <v>4</v>
      </c>
      <c r="Z118" t="s">
        <v>243</v>
      </c>
    </row>
    <row r="119" spans="1:26" x14ac:dyDescent="0.25">
      <c r="A119" t="str">
        <f t="shared" si="3"/>
        <v>PT Average floor area of permanently occupied dwellings</v>
      </c>
      <c r="B119" t="str">
        <f t="shared" si="2"/>
        <v>Average floor area of permanently occupied dwellings</v>
      </c>
      <c r="C119" t="s">
        <v>14</v>
      </c>
      <c r="D119" t="s">
        <v>61</v>
      </c>
      <c r="E119" t="s">
        <v>230</v>
      </c>
      <c r="F119" t="s">
        <v>207</v>
      </c>
      <c r="G119" t="s">
        <v>207</v>
      </c>
      <c r="H119" t="s">
        <v>207</v>
      </c>
      <c r="I119">
        <v>89</v>
      </c>
      <c r="J119">
        <v>90.5</v>
      </c>
      <c r="K119">
        <v>90.7</v>
      </c>
      <c r="L119">
        <v>91.63</v>
      </c>
      <c r="M119">
        <v>93.12</v>
      </c>
      <c r="N119">
        <v>93.86</v>
      </c>
      <c r="O119">
        <v>94.01</v>
      </c>
      <c r="P119">
        <v>107</v>
      </c>
      <c r="Q119">
        <v>109.09</v>
      </c>
      <c r="R119">
        <v>109.09</v>
      </c>
      <c r="S119">
        <v>109.09</v>
      </c>
      <c r="T119">
        <v>111.33</v>
      </c>
      <c r="U119" t="s">
        <v>207</v>
      </c>
      <c r="V119" t="s">
        <v>208</v>
      </c>
      <c r="W119" t="s">
        <v>212</v>
      </c>
      <c r="X119" t="s">
        <v>221</v>
      </c>
      <c r="Y119">
        <v>4</v>
      </c>
      <c r="Z119" t="s">
        <v>244</v>
      </c>
    </row>
    <row r="120" spans="1:26" x14ac:dyDescent="0.25">
      <c r="A120" t="str">
        <f t="shared" si="3"/>
        <v>RO Average floor area of permanently occupied dwellings</v>
      </c>
      <c r="B120" t="str">
        <f t="shared" si="2"/>
        <v>Average floor area of permanently occupied dwellings</v>
      </c>
      <c r="C120" t="s">
        <v>13</v>
      </c>
      <c r="D120" t="s">
        <v>62</v>
      </c>
      <c r="E120" t="s">
        <v>230</v>
      </c>
      <c r="F120">
        <v>34.36</v>
      </c>
      <c r="G120">
        <v>37.22</v>
      </c>
      <c r="H120">
        <v>37.36</v>
      </c>
      <c r="I120">
        <v>37.520000000000003</v>
      </c>
      <c r="J120">
        <v>37.71</v>
      </c>
      <c r="K120">
        <v>37.86</v>
      </c>
      <c r="L120">
        <v>38.14</v>
      </c>
      <c r="M120">
        <v>38.36</v>
      </c>
      <c r="N120">
        <v>38.590000000000003</v>
      </c>
      <c r="O120">
        <v>39.130000000000003</v>
      </c>
      <c r="P120">
        <v>39.44</v>
      </c>
      <c r="Q120">
        <v>39.76</v>
      </c>
      <c r="R120">
        <v>40.020000000000003</v>
      </c>
      <c r="S120">
        <v>40.299999999999997</v>
      </c>
      <c r="T120">
        <v>40.590000000000003</v>
      </c>
      <c r="U120" t="s">
        <v>207</v>
      </c>
      <c r="V120" t="s">
        <v>208</v>
      </c>
      <c r="W120" t="s">
        <v>212</v>
      </c>
      <c r="X120" t="s">
        <v>221</v>
      </c>
      <c r="Y120">
        <v>4</v>
      </c>
      <c r="Z120" t="s">
        <v>241</v>
      </c>
    </row>
    <row r="121" spans="1:26" x14ac:dyDescent="0.25">
      <c r="A121" t="str">
        <f t="shared" si="3"/>
        <v>SK Average floor area of permanently occupied dwellings</v>
      </c>
      <c r="B121" t="str">
        <f t="shared" si="2"/>
        <v>Average floor area of permanently occupied dwellings</v>
      </c>
      <c r="C121" t="s">
        <v>18</v>
      </c>
      <c r="D121" t="s">
        <v>63</v>
      </c>
      <c r="E121" t="s">
        <v>230</v>
      </c>
      <c r="F121">
        <v>82.18</v>
      </c>
      <c r="G121">
        <v>83.29</v>
      </c>
      <c r="H121">
        <v>84.4</v>
      </c>
      <c r="I121">
        <v>85.51</v>
      </c>
      <c r="J121">
        <v>85.48</v>
      </c>
      <c r="K121">
        <v>85.31</v>
      </c>
      <c r="L121">
        <v>85.19</v>
      </c>
      <c r="M121">
        <v>85.1</v>
      </c>
      <c r="N121">
        <v>84.45</v>
      </c>
      <c r="O121">
        <v>84.75</v>
      </c>
      <c r="P121">
        <v>85.03</v>
      </c>
      <c r="Q121">
        <v>85.22</v>
      </c>
      <c r="R121">
        <v>85.48</v>
      </c>
      <c r="S121">
        <v>85.73</v>
      </c>
      <c r="T121">
        <v>85.75</v>
      </c>
      <c r="U121" t="s">
        <v>207</v>
      </c>
      <c r="V121" t="s">
        <v>208</v>
      </c>
      <c r="W121" t="s">
        <v>212</v>
      </c>
      <c r="X121" t="s">
        <v>221</v>
      </c>
      <c r="Y121">
        <v>4</v>
      </c>
      <c r="Z121" t="s">
        <v>241</v>
      </c>
    </row>
    <row r="122" spans="1:26" x14ac:dyDescent="0.25">
      <c r="A122" t="str">
        <f t="shared" si="3"/>
        <v>SI Average floor area of permanently occupied dwellings</v>
      </c>
      <c r="B122" t="str">
        <f t="shared" si="2"/>
        <v>Average floor area of permanently occupied dwellings</v>
      </c>
      <c r="C122" t="s">
        <v>8</v>
      </c>
      <c r="D122" t="s">
        <v>64</v>
      </c>
      <c r="E122" t="s">
        <v>230</v>
      </c>
      <c r="F122">
        <v>76.59</v>
      </c>
      <c r="G122">
        <v>76.959999999999994</v>
      </c>
      <c r="H122">
        <v>77.319999999999993</v>
      </c>
      <c r="I122">
        <v>77.64</v>
      </c>
      <c r="J122">
        <v>77.92</v>
      </c>
      <c r="K122">
        <v>78.209999999999994</v>
      </c>
      <c r="L122">
        <v>79.66</v>
      </c>
      <c r="M122">
        <v>80.010000000000005</v>
      </c>
      <c r="N122">
        <v>80.38</v>
      </c>
      <c r="O122">
        <v>80.77</v>
      </c>
      <c r="P122">
        <v>81.16</v>
      </c>
      <c r="Q122">
        <v>81.52</v>
      </c>
      <c r="R122">
        <v>81.83</v>
      </c>
      <c r="S122">
        <v>82.1</v>
      </c>
      <c r="T122">
        <v>82.56</v>
      </c>
      <c r="U122" t="s">
        <v>207</v>
      </c>
      <c r="V122" t="s">
        <v>208</v>
      </c>
      <c r="W122" t="s">
        <v>212</v>
      </c>
      <c r="X122" t="s">
        <v>221</v>
      </c>
      <c r="Y122">
        <v>4</v>
      </c>
      <c r="Z122" t="s">
        <v>245</v>
      </c>
    </row>
    <row r="123" spans="1:26" x14ac:dyDescent="0.25">
      <c r="A123" t="str">
        <f t="shared" si="3"/>
        <v>ES Average floor area of permanently occupied dwellings</v>
      </c>
      <c r="B123" t="str">
        <f t="shared" si="2"/>
        <v>Average floor area of permanently occupied dwellings</v>
      </c>
      <c r="C123" t="s">
        <v>28</v>
      </c>
      <c r="D123" t="s">
        <v>65</v>
      </c>
      <c r="E123" t="s">
        <v>230</v>
      </c>
      <c r="F123">
        <v>89.04</v>
      </c>
      <c r="G123">
        <v>89.43</v>
      </c>
      <c r="H123">
        <v>89.6</v>
      </c>
      <c r="I123">
        <v>89.76</v>
      </c>
      <c r="J123">
        <v>89.93</v>
      </c>
      <c r="K123">
        <v>90.1</v>
      </c>
      <c r="L123">
        <v>90.26</v>
      </c>
      <c r="M123">
        <v>90.42</v>
      </c>
      <c r="N123">
        <v>90.59</v>
      </c>
      <c r="O123">
        <v>90.77</v>
      </c>
      <c r="P123">
        <v>90.94</v>
      </c>
      <c r="Q123">
        <v>91.09</v>
      </c>
      <c r="R123">
        <v>91.28</v>
      </c>
      <c r="S123">
        <v>91.44</v>
      </c>
      <c r="T123">
        <v>91.61</v>
      </c>
      <c r="U123" t="s">
        <v>207</v>
      </c>
      <c r="V123" t="s">
        <v>208</v>
      </c>
      <c r="W123" t="s">
        <v>212</v>
      </c>
      <c r="X123" t="s">
        <v>221</v>
      </c>
      <c r="Y123">
        <v>4</v>
      </c>
      <c r="Z123" t="s">
        <v>246</v>
      </c>
    </row>
    <row r="124" spans="1:26" x14ac:dyDescent="0.25">
      <c r="A124" t="str">
        <f t="shared" si="3"/>
        <v>SE Average floor area of permanently occupied dwellings</v>
      </c>
      <c r="B124" t="str">
        <f t="shared" si="2"/>
        <v>Average floor area of permanently occupied dwellings</v>
      </c>
      <c r="C124" t="s">
        <v>19</v>
      </c>
      <c r="D124" t="s">
        <v>66</v>
      </c>
      <c r="E124" t="s">
        <v>230</v>
      </c>
      <c r="F124">
        <v>92.99</v>
      </c>
      <c r="G124">
        <v>94.3</v>
      </c>
      <c r="H124">
        <v>95.5</v>
      </c>
      <c r="I124">
        <v>96</v>
      </c>
      <c r="J124">
        <v>96</v>
      </c>
      <c r="K124">
        <v>90.35</v>
      </c>
      <c r="L124">
        <v>90.39</v>
      </c>
      <c r="M124">
        <v>91.02</v>
      </c>
      <c r="N124">
        <v>91.06</v>
      </c>
      <c r="O124">
        <v>91.61</v>
      </c>
      <c r="P124">
        <v>92</v>
      </c>
      <c r="Q124">
        <v>93.4</v>
      </c>
      <c r="R124">
        <v>93.13</v>
      </c>
      <c r="S124">
        <v>93.57</v>
      </c>
      <c r="T124">
        <v>93.33</v>
      </c>
      <c r="U124" t="s">
        <v>207</v>
      </c>
      <c r="V124" t="s">
        <v>208</v>
      </c>
      <c r="W124" t="s">
        <v>212</v>
      </c>
      <c r="X124" t="s">
        <v>221</v>
      </c>
      <c r="Y124">
        <v>4</v>
      </c>
      <c r="Z124" t="s">
        <v>247</v>
      </c>
    </row>
    <row r="125" spans="1:26" x14ac:dyDescent="0.25">
      <c r="A125" t="str">
        <f t="shared" si="3"/>
        <v>UK Average floor area of permanently occupied dwellings</v>
      </c>
      <c r="B125" t="str">
        <f t="shared" si="2"/>
        <v>Average floor area of permanently occupied dwellings</v>
      </c>
      <c r="C125" t="s">
        <v>4</v>
      </c>
      <c r="D125" t="s">
        <v>67</v>
      </c>
      <c r="E125" t="s">
        <v>230</v>
      </c>
      <c r="F125">
        <v>86.52</v>
      </c>
      <c r="G125">
        <v>86.9</v>
      </c>
      <c r="H125">
        <v>87.28</v>
      </c>
      <c r="I125">
        <v>87.82</v>
      </c>
      <c r="J125">
        <v>88.12</v>
      </c>
      <c r="K125">
        <v>88.52</v>
      </c>
      <c r="L125">
        <v>90.62</v>
      </c>
      <c r="M125">
        <v>90.62</v>
      </c>
      <c r="N125">
        <v>91.25</v>
      </c>
      <c r="O125">
        <v>91.08</v>
      </c>
      <c r="P125">
        <v>91.64</v>
      </c>
      <c r="Q125">
        <v>91.22</v>
      </c>
      <c r="R125">
        <v>92.32</v>
      </c>
      <c r="S125">
        <v>95.29</v>
      </c>
      <c r="T125">
        <v>96.07</v>
      </c>
      <c r="U125" t="s">
        <v>207</v>
      </c>
      <c r="V125" t="s">
        <v>208</v>
      </c>
      <c r="W125" t="s">
        <v>212</v>
      </c>
      <c r="X125" t="s">
        <v>221</v>
      </c>
      <c r="Y125">
        <v>4</v>
      </c>
      <c r="Z125" t="s">
        <v>241</v>
      </c>
    </row>
    <row r="126" spans="1:26" x14ac:dyDescent="0.25">
      <c r="A126" t="str">
        <f t="shared" si="3"/>
        <v xml:space="preserve"> Average floor area of permanently occupied dwellings</v>
      </c>
      <c r="B126" t="str">
        <f t="shared" si="2"/>
        <v>Average floor area of permanently occupied dwellings</v>
      </c>
    </row>
    <row r="127" spans="1:26" x14ac:dyDescent="0.25">
      <c r="A127" t="str">
        <f t="shared" si="3"/>
        <v xml:space="preserve"> Total floor area of private offices</v>
      </c>
      <c r="B127" t="str">
        <f t="shared" si="2"/>
        <v>Total floor area of private offices</v>
      </c>
      <c r="C127" t="s">
        <v>33</v>
      </c>
    </row>
    <row r="128" spans="1:26" x14ac:dyDescent="0.25">
      <c r="A128" t="str">
        <f t="shared" si="3"/>
        <v>ISO code Total floor area of private offices</v>
      </c>
      <c r="B128" t="str">
        <f t="shared" si="2"/>
        <v>Total floor area of private offices</v>
      </c>
      <c r="D128" t="s">
        <v>204</v>
      </c>
      <c r="E128" t="s">
        <v>205</v>
      </c>
      <c r="F128">
        <v>2000</v>
      </c>
      <c r="G128">
        <v>2001</v>
      </c>
      <c r="H128">
        <v>2002</v>
      </c>
      <c r="I128">
        <v>2003</v>
      </c>
      <c r="J128">
        <v>2004</v>
      </c>
      <c r="K128">
        <v>2005</v>
      </c>
      <c r="L128">
        <v>2006</v>
      </c>
      <c r="M128">
        <v>2007</v>
      </c>
      <c r="N128">
        <v>2008</v>
      </c>
      <c r="O128">
        <v>2009</v>
      </c>
      <c r="P128">
        <v>2010</v>
      </c>
      <c r="Q128">
        <v>2011</v>
      </c>
      <c r="R128">
        <v>2012</v>
      </c>
      <c r="S128">
        <v>2013</v>
      </c>
      <c r="T128">
        <v>2014</v>
      </c>
      <c r="U128">
        <v>2015</v>
      </c>
      <c r="V128" t="s">
        <v>194</v>
      </c>
      <c r="W128" t="s">
        <v>195</v>
      </c>
      <c r="X128" t="s">
        <v>196</v>
      </c>
      <c r="Y128" t="s">
        <v>197</v>
      </c>
      <c r="Z128" t="s">
        <v>198</v>
      </c>
    </row>
    <row r="129" spans="1:26" x14ac:dyDescent="0.25">
      <c r="A129" t="str">
        <f t="shared" si="3"/>
        <v>AT Total floor area of private offices</v>
      </c>
      <c r="B129" t="str">
        <f t="shared" si="2"/>
        <v>Total floor area of private offices</v>
      </c>
      <c r="C129" t="s">
        <v>17</v>
      </c>
      <c r="D129" t="s">
        <v>40</v>
      </c>
      <c r="E129" t="s">
        <v>206</v>
      </c>
      <c r="F129" t="s">
        <v>207</v>
      </c>
      <c r="G129" t="s">
        <v>207</v>
      </c>
      <c r="H129" t="s">
        <v>207</v>
      </c>
      <c r="I129" t="s">
        <v>207</v>
      </c>
      <c r="J129" t="s">
        <v>207</v>
      </c>
      <c r="K129" t="s">
        <v>207</v>
      </c>
      <c r="L129" t="s">
        <v>207</v>
      </c>
      <c r="M129" t="s">
        <v>207</v>
      </c>
      <c r="N129" t="s">
        <v>207</v>
      </c>
      <c r="O129" t="s">
        <v>207</v>
      </c>
      <c r="P129">
        <v>33.31</v>
      </c>
      <c r="Q129">
        <v>33.26</v>
      </c>
      <c r="R129">
        <v>33.479999999999997</v>
      </c>
      <c r="S129">
        <v>34.08</v>
      </c>
      <c r="T129" t="s">
        <v>207</v>
      </c>
      <c r="U129" t="s">
        <v>207</v>
      </c>
      <c r="V129" t="s">
        <v>214</v>
      </c>
      <c r="W129" t="s">
        <v>248</v>
      </c>
      <c r="Y129">
        <v>0</v>
      </c>
      <c r="Z129" t="s">
        <v>249</v>
      </c>
    </row>
    <row r="130" spans="1:26" x14ac:dyDescent="0.25">
      <c r="A130" t="str">
        <f t="shared" si="3"/>
        <v>BE Total floor area of private offices</v>
      </c>
      <c r="B130" t="str">
        <f t="shared" si="2"/>
        <v>Total floor area of private offices</v>
      </c>
      <c r="C130" t="s">
        <v>11</v>
      </c>
      <c r="D130" t="s">
        <v>41</v>
      </c>
      <c r="E130" t="s">
        <v>206</v>
      </c>
      <c r="F130" t="s">
        <v>207</v>
      </c>
      <c r="G130" t="s">
        <v>207</v>
      </c>
      <c r="H130" t="s">
        <v>207</v>
      </c>
      <c r="I130" t="s">
        <v>207</v>
      </c>
      <c r="J130" t="s">
        <v>207</v>
      </c>
      <c r="K130" t="s">
        <v>207</v>
      </c>
      <c r="L130" t="s">
        <v>207</v>
      </c>
      <c r="M130" t="s">
        <v>207</v>
      </c>
      <c r="N130" t="s">
        <v>207</v>
      </c>
      <c r="O130" t="s">
        <v>207</v>
      </c>
      <c r="P130">
        <v>41.65</v>
      </c>
      <c r="Q130">
        <v>45.25</v>
      </c>
      <c r="R130">
        <v>49.32</v>
      </c>
      <c r="S130">
        <v>48.67</v>
      </c>
      <c r="T130" t="s">
        <v>207</v>
      </c>
      <c r="U130" t="s">
        <v>207</v>
      </c>
      <c r="V130" t="s">
        <v>214</v>
      </c>
      <c r="Y130">
        <v>1</v>
      </c>
    </row>
    <row r="131" spans="1:26" x14ac:dyDescent="0.25">
      <c r="A131" t="str">
        <f t="shared" si="3"/>
        <v>BG Total floor area of private offices</v>
      </c>
      <c r="B131" t="str">
        <f t="shared" si="2"/>
        <v>Total floor area of private offices</v>
      </c>
      <c r="C131" t="s">
        <v>21</v>
      </c>
      <c r="D131" t="s">
        <v>42</v>
      </c>
      <c r="E131" t="s">
        <v>206</v>
      </c>
      <c r="F131" t="s">
        <v>207</v>
      </c>
      <c r="G131" t="s">
        <v>207</v>
      </c>
      <c r="H131" t="s">
        <v>207</v>
      </c>
      <c r="I131" t="s">
        <v>207</v>
      </c>
      <c r="J131" t="s">
        <v>207</v>
      </c>
      <c r="K131" t="s">
        <v>207</v>
      </c>
      <c r="L131" t="s">
        <v>207</v>
      </c>
      <c r="M131" t="s">
        <v>207</v>
      </c>
      <c r="N131" t="s">
        <v>207</v>
      </c>
      <c r="O131" t="s">
        <v>207</v>
      </c>
      <c r="P131">
        <v>11.67</v>
      </c>
      <c r="Q131">
        <v>11.55</v>
      </c>
      <c r="R131">
        <v>12.53</v>
      </c>
      <c r="S131">
        <v>13.13</v>
      </c>
      <c r="T131" t="s">
        <v>207</v>
      </c>
      <c r="U131" t="s">
        <v>207</v>
      </c>
      <c r="V131" t="s">
        <v>214</v>
      </c>
      <c r="Y131">
        <v>1</v>
      </c>
    </row>
    <row r="132" spans="1:26" x14ac:dyDescent="0.25">
      <c r="A132" t="str">
        <f t="shared" si="3"/>
        <v>HR Total floor area of private offices</v>
      </c>
      <c r="B132" t="str">
        <f t="shared" ref="B132:B195" si="4">IF(AND(C132&lt;&gt;"",D132=""),C132,B131)</f>
        <v>Total floor area of private offices</v>
      </c>
      <c r="C132" t="s">
        <v>24</v>
      </c>
      <c r="D132" t="s">
        <v>43</v>
      </c>
      <c r="E132" t="s">
        <v>206</v>
      </c>
      <c r="F132" t="s">
        <v>207</v>
      </c>
      <c r="G132" t="s">
        <v>207</v>
      </c>
      <c r="H132" t="s">
        <v>207</v>
      </c>
      <c r="I132" t="s">
        <v>207</v>
      </c>
      <c r="J132" t="s">
        <v>207</v>
      </c>
      <c r="K132" t="s">
        <v>207</v>
      </c>
      <c r="L132" t="s">
        <v>207</v>
      </c>
      <c r="M132" t="s">
        <v>207</v>
      </c>
      <c r="N132" t="s">
        <v>207</v>
      </c>
      <c r="O132" t="s">
        <v>207</v>
      </c>
      <c r="P132">
        <v>1.92</v>
      </c>
      <c r="Q132">
        <v>1.91</v>
      </c>
      <c r="R132">
        <v>1.93</v>
      </c>
      <c r="S132">
        <v>1.91</v>
      </c>
      <c r="T132" t="s">
        <v>207</v>
      </c>
      <c r="U132" t="s">
        <v>207</v>
      </c>
      <c r="V132" t="s">
        <v>214</v>
      </c>
      <c r="Y132">
        <v>1</v>
      </c>
    </row>
    <row r="133" spans="1:26" x14ac:dyDescent="0.25">
      <c r="A133" t="str">
        <f t="shared" si="3"/>
        <v>CY Total floor area of private offices</v>
      </c>
      <c r="B133" t="str">
        <f t="shared" si="4"/>
        <v>Total floor area of private offices</v>
      </c>
      <c r="C133" t="s">
        <v>15</v>
      </c>
      <c r="D133" t="s">
        <v>44</v>
      </c>
      <c r="E133" t="s">
        <v>206</v>
      </c>
      <c r="F133" t="s">
        <v>207</v>
      </c>
      <c r="G133" t="s">
        <v>207</v>
      </c>
      <c r="H133" t="s">
        <v>207</v>
      </c>
      <c r="I133" t="s">
        <v>207</v>
      </c>
      <c r="J133" t="s">
        <v>207</v>
      </c>
      <c r="K133" t="s">
        <v>207</v>
      </c>
      <c r="L133" t="s">
        <v>207</v>
      </c>
      <c r="M133" t="s">
        <v>207</v>
      </c>
      <c r="N133" t="s">
        <v>207</v>
      </c>
      <c r="O133" t="s">
        <v>207</v>
      </c>
      <c r="P133">
        <v>1.59</v>
      </c>
      <c r="Q133">
        <v>1.66</v>
      </c>
      <c r="R133">
        <v>1.69</v>
      </c>
      <c r="S133">
        <v>1.64</v>
      </c>
      <c r="T133" t="s">
        <v>207</v>
      </c>
      <c r="U133" t="s">
        <v>207</v>
      </c>
      <c r="V133" t="s">
        <v>214</v>
      </c>
      <c r="Y133">
        <v>1</v>
      </c>
    </row>
    <row r="134" spans="1:26" x14ac:dyDescent="0.25">
      <c r="A134" t="str">
        <f t="shared" ref="A134:A197" si="5">D134&amp;" "&amp;B134</f>
        <v>CZ Total floor area of private offices</v>
      </c>
      <c r="B134" t="str">
        <f t="shared" si="4"/>
        <v>Total floor area of private offices</v>
      </c>
      <c r="C134" t="s">
        <v>23</v>
      </c>
      <c r="D134" t="s">
        <v>45</v>
      </c>
      <c r="E134" t="s">
        <v>206</v>
      </c>
      <c r="F134" t="s">
        <v>207</v>
      </c>
      <c r="G134" t="s">
        <v>207</v>
      </c>
      <c r="H134" t="s">
        <v>207</v>
      </c>
      <c r="I134" t="s">
        <v>207</v>
      </c>
      <c r="J134" t="s">
        <v>207</v>
      </c>
      <c r="K134" t="s">
        <v>207</v>
      </c>
      <c r="L134" t="s">
        <v>207</v>
      </c>
      <c r="M134" t="s">
        <v>207</v>
      </c>
      <c r="N134" t="s">
        <v>207</v>
      </c>
      <c r="O134" t="s">
        <v>207</v>
      </c>
      <c r="P134">
        <v>34.28</v>
      </c>
      <c r="Q134">
        <v>35.57</v>
      </c>
      <c r="R134">
        <v>39.35</v>
      </c>
      <c r="S134">
        <v>39.14</v>
      </c>
      <c r="T134" t="s">
        <v>207</v>
      </c>
      <c r="U134" t="s">
        <v>207</v>
      </c>
      <c r="V134" t="s">
        <v>214</v>
      </c>
      <c r="Y134">
        <v>1</v>
      </c>
    </row>
    <row r="135" spans="1:26" x14ac:dyDescent="0.25">
      <c r="A135" t="str">
        <f t="shared" si="5"/>
        <v>DK Total floor area of private offices</v>
      </c>
      <c r="B135" t="str">
        <f t="shared" si="4"/>
        <v>Total floor area of private offices</v>
      </c>
      <c r="C135" t="s">
        <v>9</v>
      </c>
      <c r="D135" t="s">
        <v>46</v>
      </c>
      <c r="E135" t="s">
        <v>206</v>
      </c>
      <c r="F135" t="s">
        <v>207</v>
      </c>
      <c r="G135" t="s">
        <v>207</v>
      </c>
      <c r="H135" t="s">
        <v>207</v>
      </c>
      <c r="I135" t="s">
        <v>207</v>
      </c>
      <c r="J135" t="s">
        <v>207</v>
      </c>
      <c r="K135" t="s">
        <v>207</v>
      </c>
      <c r="L135" t="s">
        <v>207</v>
      </c>
      <c r="M135" t="s">
        <v>207</v>
      </c>
      <c r="N135" t="s">
        <v>207</v>
      </c>
      <c r="O135" t="s">
        <v>207</v>
      </c>
      <c r="P135" t="s">
        <v>207</v>
      </c>
      <c r="Q135">
        <v>7.39</v>
      </c>
      <c r="R135">
        <v>7.31</v>
      </c>
      <c r="S135">
        <v>7.24</v>
      </c>
      <c r="T135" t="s">
        <v>207</v>
      </c>
      <c r="U135" t="s">
        <v>207</v>
      </c>
      <c r="V135" t="s">
        <v>208</v>
      </c>
      <c r="W135" t="s">
        <v>212</v>
      </c>
      <c r="X135" t="s">
        <v>221</v>
      </c>
      <c r="Y135">
        <v>4</v>
      </c>
    </row>
    <row r="136" spans="1:26" x14ac:dyDescent="0.25">
      <c r="A136" t="str">
        <f t="shared" si="5"/>
        <v>EE Total floor area of private offices</v>
      </c>
      <c r="B136" t="str">
        <f t="shared" si="4"/>
        <v>Total floor area of private offices</v>
      </c>
      <c r="C136" t="s">
        <v>27</v>
      </c>
      <c r="D136" t="s">
        <v>47</v>
      </c>
      <c r="E136" t="s">
        <v>206</v>
      </c>
      <c r="F136" t="s">
        <v>207</v>
      </c>
      <c r="G136" t="s">
        <v>207</v>
      </c>
      <c r="H136" t="s">
        <v>207</v>
      </c>
      <c r="I136" t="s">
        <v>207</v>
      </c>
      <c r="J136" t="s">
        <v>207</v>
      </c>
      <c r="K136" t="s">
        <v>207</v>
      </c>
      <c r="L136" t="s">
        <v>207</v>
      </c>
      <c r="M136" t="s">
        <v>207</v>
      </c>
      <c r="N136" t="s">
        <v>207</v>
      </c>
      <c r="O136" t="s">
        <v>207</v>
      </c>
      <c r="P136">
        <v>1.22</v>
      </c>
      <c r="Q136">
        <v>1.23</v>
      </c>
      <c r="R136">
        <v>1.24</v>
      </c>
      <c r="S136">
        <v>1.27</v>
      </c>
      <c r="T136" t="s">
        <v>207</v>
      </c>
      <c r="U136" t="s">
        <v>207</v>
      </c>
      <c r="V136" t="s">
        <v>214</v>
      </c>
      <c r="Y136">
        <v>1</v>
      </c>
    </row>
    <row r="137" spans="1:26" x14ac:dyDescent="0.25">
      <c r="A137" t="str">
        <f t="shared" si="5"/>
        <v>FR Total floor area of private offices</v>
      </c>
      <c r="B137" t="str">
        <f t="shared" si="4"/>
        <v>Total floor area of private offices</v>
      </c>
      <c r="C137" t="s">
        <v>10</v>
      </c>
      <c r="D137" t="s">
        <v>48</v>
      </c>
      <c r="E137" t="s">
        <v>206</v>
      </c>
      <c r="F137">
        <v>127.72</v>
      </c>
      <c r="G137">
        <v>131.24</v>
      </c>
      <c r="H137">
        <v>134.76</v>
      </c>
      <c r="I137">
        <v>136.71</v>
      </c>
      <c r="J137">
        <v>139.08000000000001</v>
      </c>
      <c r="K137">
        <v>141.72999999999999</v>
      </c>
      <c r="L137">
        <v>145.22</v>
      </c>
      <c r="M137">
        <v>150.58000000000001</v>
      </c>
      <c r="N137">
        <v>153.66</v>
      </c>
      <c r="O137">
        <v>154.66</v>
      </c>
      <c r="P137">
        <v>158.38</v>
      </c>
      <c r="Q137">
        <v>162.35</v>
      </c>
      <c r="R137">
        <v>164.45</v>
      </c>
      <c r="S137">
        <v>167.32</v>
      </c>
      <c r="T137" t="s">
        <v>207</v>
      </c>
      <c r="U137" t="s">
        <v>207</v>
      </c>
      <c r="V137" t="s">
        <v>214</v>
      </c>
      <c r="Y137">
        <v>1</v>
      </c>
      <c r="Z137" t="s">
        <v>250</v>
      </c>
    </row>
    <row r="138" spans="1:26" x14ac:dyDescent="0.25">
      <c r="A138" t="str">
        <f t="shared" si="5"/>
        <v>EL Total floor area of private offices</v>
      </c>
      <c r="B138" t="str">
        <f t="shared" si="4"/>
        <v>Total floor area of private offices</v>
      </c>
      <c r="C138" t="s">
        <v>20</v>
      </c>
      <c r="D138" t="s">
        <v>49</v>
      </c>
      <c r="E138" t="s">
        <v>206</v>
      </c>
      <c r="F138" t="s">
        <v>207</v>
      </c>
      <c r="G138" t="s">
        <v>207</v>
      </c>
      <c r="H138" t="s">
        <v>207</v>
      </c>
      <c r="I138" t="s">
        <v>207</v>
      </c>
      <c r="J138" t="s">
        <v>207</v>
      </c>
      <c r="K138" t="s">
        <v>207</v>
      </c>
      <c r="L138" t="s">
        <v>207</v>
      </c>
      <c r="M138" t="s">
        <v>207</v>
      </c>
      <c r="N138" t="s">
        <v>207</v>
      </c>
      <c r="O138" t="s">
        <v>207</v>
      </c>
      <c r="P138">
        <v>13.03</v>
      </c>
      <c r="Q138">
        <v>11.51</v>
      </c>
      <c r="R138">
        <v>11.29</v>
      </c>
      <c r="S138">
        <v>10.63</v>
      </c>
      <c r="T138" t="s">
        <v>207</v>
      </c>
      <c r="U138" t="s">
        <v>207</v>
      </c>
      <c r="V138" t="s">
        <v>214</v>
      </c>
      <c r="Y138">
        <v>1</v>
      </c>
    </row>
    <row r="139" spans="1:26" x14ac:dyDescent="0.25">
      <c r="A139" t="str">
        <f t="shared" si="5"/>
        <v>FI Total floor area of private offices</v>
      </c>
      <c r="B139" t="str">
        <f t="shared" si="4"/>
        <v>Total floor area of private offices</v>
      </c>
      <c r="C139" t="s">
        <v>30</v>
      </c>
      <c r="D139" t="s">
        <v>50</v>
      </c>
      <c r="E139" t="s">
        <v>206</v>
      </c>
      <c r="F139">
        <v>4.16</v>
      </c>
      <c r="G139">
        <v>4.1900000000000004</v>
      </c>
      <c r="H139">
        <v>4.37</v>
      </c>
      <c r="I139">
        <v>4.29</v>
      </c>
      <c r="J139">
        <v>4.25</v>
      </c>
      <c r="K139">
        <v>4.3899999999999997</v>
      </c>
      <c r="L139">
        <v>4.2</v>
      </c>
      <c r="M139">
        <v>3.91</v>
      </c>
      <c r="N139">
        <v>3.98</v>
      </c>
      <c r="O139">
        <v>4.0999999999999996</v>
      </c>
      <c r="P139">
        <v>4.12</v>
      </c>
      <c r="Q139">
        <v>4.0599999999999996</v>
      </c>
      <c r="R139">
        <v>3.95</v>
      </c>
      <c r="S139">
        <v>3.95</v>
      </c>
      <c r="T139" t="s">
        <v>207</v>
      </c>
      <c r="U139" t="s">
        <v>207</v>
      </c>
      <c r="V139" t="s">
        <v>214</v>
      </c>
      <c r="W139" t="s">
        <v>251</v>
      </c>
      <c r="Y139">
        <v>1</v>
      </c>
    </row>
    <row r="140" spans="1:26" x14ac:dyDescent="0.25">
      <c r="A140" t="str">
        <f t="shared" si="5"/>
        <v>DE Total floor area of private offices</v>
      </c>
      <c r="B140" t="str">
        <f t="shared" si="4"/>
        <v>Total floor area of private offices</v>
      </c>
      <c r="C140" t="s">
        <v>1</v>
      </c>
      <c r="D140" t="s">
        <v>51</v>
      </c>
      <c r="E140" t="s">
        <v>206</v>
      </c>
      <c r="F140">
        <v>257.51</v>
      </c>
      <c r="G140">
        <v>263.39</v>
      </c>
      <c r="H140">
        <v>267.26</v>
      </c>
      <c r="I140">
        <v>285.81</v>
      </c>
      <c r="J140">
        <v>275</v>
      </c>
      <c r="K140">
        <v>322.89999999999998</v>
      </c>
      <c r="L140">
        <v>370.8</v>
      </c>
      <c r="M140">
        <v>370.8</v>
      </c>
      <c r="N140">
        <v>370.8</v>
      </c>
      <c r="O140">
        <v>370.8</v>
      </c>
      <c r="P140">
        <v>424</v>
      </c>
      <c r="Q140">
        <v>460</v>
      </c>
      <c r="R140">
        <v>505</v>
      </c>
      <c r="S140">
        <v>505</v>
      </c>
      <c r="T140" t="s">
        <v>207</v>
      </c>
      <c r="U140" t="s">
        <v>207</v>
      </c>
      <c r="V140" t="s">
        <v>208</v>
      </c>
      <c r="W140" t="s">
        <v>212</v>
      </c>
      <c r="X140" t="s">
        <v>221</v>
      </c>
      <c r="Y140">
        <v>4</v>
      </c>
      <c r="Z140" t="s">
        <v>252</v>
      </c>
    </row>
    <row r="141" spans="1:26" x14ac:dyDescent="0.25">
      <c r="A141" t="str">
        <f t="shared" si="5"/>
        <v>HU Total floor area of private offices</v>
      </c>
      <c r="B141" t="str">
        <f t="shared" si="4"/>
        <v>Total floor area of private offices</v>
      </c>
      <c r="C141" t="s">
        <v>16</v>
      </c>
      <c r="D141" t="s">
        <v>52</v>
      </c>
      <c r="E141" t="s">
        <v>206</v>
      </c>
      <c r="F141" t="s">
        <v>207</v>
      </c>
      <c r="G141" t="s">
        <v>207</v>
      </c>
      <c r="H141" t="s">
        <v>207</v>
      </c>
      <c r="I141" t="s">
        <v>207</v>
      </c>
      <c r="J141" t="s">
        <v>207</v>
      </c>
      <c r="K141" t="s">
        <v>207</v>
      </c>
      <c r="L141" t="s">
        <v>207</v>
      </c>
      <c r="M141" t="s">
        <v>207</v>
      </c>
      <c r="N141" t="s">
        <v>207</v>
      </c>
      <c r="O141" t="s">
        <v>207</v>
      </c>
      <c r="P141">
        <v>31.37</v>
      </c>
      <c r="Q141">
        <v>34.6</v>
      </c>
      <c r="R141">
        <v>38.979999999999997</v>
      </c>
      <c r="S141">
        <v>40.200000000000003</v>
      </c>
      <c r="T141" t="s">
        <v>207</v>
      </c>
      <c r="U141" t="s">
        <v>207</v>
      </c>
      <c r="V141" t="s">
        <v>214</v>
      </c>
      <c r="Y141">
        <v>2</v>
      </c>
    </row>
    <row r="142" spans="1:26" x14ac:dyDescent="0.25">
      <c r="A142" t="str">
        <f t="shared" si="5"/>
        <v>IE Total floor area of private offices</v>
      </c>
      <c r="B142" t="str">
        <f t="shared" si="4"/>
        <v>Total floor area of private offices</v>
      </c>
      <c r="C142" t="s">
        <v>5</v>
      </c>
      <c r="D142" t="s">
        <v>53</v>
      </c>
      <c r="E142" t="s">
        <v>206</v>
      </c>
      <c r="F142" t="s">
        <v>207</v>
      </c>
      <c r="G142" t="s">
        <v>207</v>
      </c>
      <c r="H142" t="s">
        <v>207</v>
      </c>
      <c r="I142" t="s">
        <v>207</v>
      </c>
      <c r="J142" t="s">
        <v>207</v>
      </c>
      <c r="K142" t="s">
        <v>207</v>
      </c>
      <c r="L142" t="s">
        <v>207</v>
      </c>
      <c r="M142" t="s">
        <v>207</v>
      </c>
      <c r="N142" t="s">
        <v>207</v>
      </c>
      <c r="O142" t="s">
        <v>207</v>
      </c>
      <c r="P142">
        <v>14.89</v>
      </c>
      <c r="Q142">
        <v>16.13</v>
      </c>
      <c r="R142">
        <v>17.399999999999999</v>
      </c>
      <c r="S142">
        <v>17.489999999999998</v>
      </c>
      <c r="T142" t="s">
        <v>207</v>
      </c>
      <c r="U142" t="s">
        <v>207</v>
      </c>
      <c r="V142" t="s">
        <v>214</v>
      </c>
      <c r="Y142">
        <v>1</v>
      </c>
    </row>
    <row r="143" spans="1:26" x14ac:dyDescent="0.25">
      <c r="A143" t="str">
        <f t="shared" si="5"/>
        <v>IT Total floor area of private offices</v>
      </c>
      <c r="B143" t="str">
        <f t="shared" si="4"/>
        <v>Total floor area of private offices</v>
      </c>
      <c r="C143" t="s">
        <v>29</v>
      </c>
      <c r="D143" t="s">
        <v>54</v>
      </c>
      <c r="E143" t="s">
        <v>206</v>
      </c>
      <c r="F143" t="s">
        <v>207</v>
      </c>
      <c r="G143" t="s">
        <v>207</v>
      </c>
      <c r="H143" t="s">
        <v>207</v>
      </c>
      <c r="I143" t="s">
        <v>207</v>
      </c>
      <c r="J143" t="s">
        <v>207</v>
      </c>
      <c r="K143" t="s">
        <v>207</v>
      </c>
      <c r="L143" t="s">
        <v>207</v>
      </c>
      <c r="M143" t="s">
        <v>207</v>
      </c>
      <c r="N143" t="s">
        <v>207</v>
      </c>
      <c r="O143" t="s">
        <v>207</v>
      </c>
      <c r="P143">
        <v>48.03</v>
      </c>
      <c r="Q143">
        <v>48.47</v>
      </c>
      <c r="R143">
        <v>48.72</v>
      </c>
      <c r="S143">
        <v>48.33</v>
      </c>
      <c r="T143" t="s">
        <v>207</v>
      </c>
      <c r="U143" t="s">
        <v>207</v>
      </c>
      <c r="V143" t="s">
        <v>214</v>
      </c>
      <c r="Y143">
        <v>1</v>
      </c>
    </row>
    <row r="144" spans="1:26" x14ac:dyDescent="0.25">
      <c r="A144" t="str">
        <f t="shared" si="5"/>
        <v>LV Total floor area of private offices</v>
      </c>
      <c r="B144" t="str">
        <f t="shared" si="4"/>
        <v>Total floor area of private offices</v>
      </c>
      <c r="C144" t="s">
        <v>25</v>
      </c>
      <c r="D144" t="s">
        <v>55</v>
      </c>
      <c r="E144" t="s">
        <v>206</v>
      </c>
      <c r="F144" t="s">
        <v>207</v>
      </c>
      <c r="G144" t="s">
        <v>207</v>
      </c>
      <c r="H144" t="s">
        <v>207</v>
      </c>
      <c r="I144" t="s">
        <v>207</v>
      </c>
      <c r="J144" t="s">
        <v>207</v>
      </c>
      <c r="K144" t="s">
        <v>207</v>
      </c>
      <c r="L144" t="s">
        <v>207</v>
      </c>
      <c r="M144" t="s">
        <v>207</v>
      </c>
      <c r="N144" t="s">
        <v>207</v>
      </c>
      <c r="O144" t="s">
        <v>207</v>
      </c>
      <c r="P144">
        <v>3.56</v>
      </c>
      <c r="Q144">
        <v>3.72</v>
      </c>
      <c r="R144">
        <v>3.56</v>
      </c>
      <c r="S144">
        <v>3.49</v>
      </c>
      <c r="T144" t="s">
        <v>207</v>
      </c>
      <c r="U144" t="s">
        <v>207</v>
      </c>
      <c r="V144" t="s">
        <v>214</v>
      </c>
      <c r="W144" t="s">
        <v>253</v>
      </c>
      <c r="Y144">
        <v>1</v>
      </c>
    </row>
    <row r="145" spans="1:26" x14ac:dyDescent="0.25">
      <c r="A145" t="str">
        <f t="shared" si="5"/>
        <v>LT Total floor area of private offices</v>
      </c>
      <c r="B145" t="str">
        <f t="shared" si="4"/>
        <v>Total floor area of private offices</v>
      </c>
      <c r="C145" t="s">
        <v>22</v>
      </c>
      <c r="D145" t="s">
        <v>56</v>
      </c>
      <c r="E145" t="s">
        <v>206</v>
      </c>
      <c r="F145" t="s">
        <v>207</v>
      </c>
      <c r="G145" t="s">
        <v>207</v>
      </c>
      <c r="H145" t="s">
        <v>207</v>
      </c>
      <c r="I145" t="s">
        <v>207</v>
      </c>
      <c r="J145" t="s">
        <v>207</v>
      </c>
      <c r="K145" t="s">
        <v>207</v>
      </c>
      <c r="L145" t="s">
        <v>207</v>
      </c>
      <c r="M145" t="s">
        <v>207</v>
      </c>
      <c r="N145" t="s">
        <v>207</v>
      </c>
      <c r="O145" t="s">
        <v>207</v>
      </c>
      <c r="P145">
        <v>9.3800000000000008</v>
      </c>
      <c r="Q145">
        <v>9.66</v>
      </c>
      <c r="R145">
        <v>9.9</v>
      </c>
      <c r="S145">
        <v>10.37</v>
      </c>
      <c r="T145" t="s">
        <v>207</v>
      </c>
      <c r="U145" t="s">
        <v>207</v>
      </c>
      <c r="V145" t="s">
        <v>214</v>
      </c>
      <c r="Y145">
        <v>2</v>
      </c>
    </row>
    <row r="146" spans="1:26" x14ac:dyDescent="0.25">
      <c r="A146" t="str">
        <f t="shared" si="5"/>
        <v>LU Total floor area of private offices</v>
      </c>
      <c r="B146" t="str">
        <f t="shared" si="4"/>
        <v>Total floor area of private offices</v>
      </c>
      <c r="C146" t="s">
        <v>7</v>
      </c>
      <c r="D146" t="s">
        <v>57</v>
      </c>
      <c r="E146" t="s">
        <v>206</v>
      </c>
      <c r="F146" t="s">
        <v>207</v>
      </c>
      <c r="G146" t="s">
        <v>207</v>
      </c>
      <c r="H146" t="s">
        <v>207</v>
      </c>
      <c r="I146" t="s">
        <v>207</v>
      </c>
      <c r="J146" t="s">
        <v>207</v>
      </c>
      <c r="K146" t="s">
        <v>207</v>
      </c>
      <c r="L146" t="s">
        <v>207</v>
      </c>
      <c r="M146" t="s">
        <v>207</v>
      </c>
      <c r="N146" t="s">
        <v>207</v>
      </c>
      <c r="O146" t="s">
        <v>207</v>
      </c>
      <c r="P146">
        <v>3.81</v>
      </c>
      <c r="Q146">
        <v>4.1500000000000004</v>
      </c>
      <c r="R146">
        <v>4.5999999999999996</v>
      </c>
      <c r="S146">
        <v>4.63</v>
      </c>
      <c r="T146" t="s">
        <v>207</v>
      </c>
      <c r="U146" t="s">
        <v>207</v>
      </c>
      <c r="V146" t="s">
        <v>214</v>
      </c>
      <c r="Y146">
        <v>1</v>
      </c>
    </row>
    <row r="147" spans="1:26" x14ac:dyDescent="0.25">
      <c r="A147" t="str">
        <f t="shared" si="5"/>
        <v>MT Total floor area of private offices</v>
      </c>
      <c r="B147" t="str">
        <f t="shared" si="4"/>
        <v>Total floor area of private offices</v>
      </c>
      <c r="C147" t="s">
        <v>26</v>
      </c>
      <c r="D147" t="s">
        <v>58</v>
      </c>
      <c r="E147" t="s">
        <v>206</v>
      </c>
      <c r="F147" t="s">
        <v>207</v>
      </c>
      <c r="G147" t="s">
        <v>207</v>
      </c>
      <c r="H147" t="s">
        <v>207</v>
      </c>
      <c r="I147" t="s">
        <v>207</v>
      </c>
      <c r="J147" t="s">
        <v>207</v>
      </c>
      <c r="K147" t="s">
        <v>207</v>
      </c>
      <c r="L147" t="s">
        <v>207</v>
      </c>
      <c r="M147" t="s">
        <v>207</v>
      </c>
      <c r="N147" t="s">
        <v>207</v>
      </c>
      <c r="O147" t="s">
        <v>207</v>
      </c>
      <c r="P147">
        <v>0.8</v>
      </c>
      <c r="Q147">
        <v>0.78</v>
      </c>
      <c r="R147">
        <v>0.78</v>
      </c>
      <c r="S147">
        <v>0.83</v>
      </c>
      <c r="T147" t="s">
        <v>207</v>
      </c>
      <c r="U147" t="s">
        <v>207</v>
      </c>
      <c r="V147" t="s">
        <v>214</v>
      </c>
      <c r="Y147">
        <v>1</v>
      </c>
    </row>
    <row r="148" spans="1:26" x14ac:dyDescent="0.25">
      <c r="A148" t="str">
        <f t="shared" si="5"/>
        <v>NL Total floor area of private offices</v>
      </c>
      <c r="B148" t="str">
        <f t="shared" si="4"/>
        <v>Total floor area of private offices</v>
      </c>
      <c r="C148" t="s">
        <v>6</v>
      </c>
      <c r="D148" t="s">
        <v>59</v>
      </c>
      <c r="E148" t="s">
        <v>206</v>
      </c>
      <c r="F148">
        <v>46.77</v>
      </c>
      <c r="G148">
        <v>48.64</v>
      </c>
      <c r="H148">
        <v>50.42</v>
      </c>
      <c r="I148">
        <v>51.93</v>
      </c>
      <c r="J148">
        <v>52.71</v>
      </c>
      <c r="K148">
        <v>53.5</v>
      </c>
      <c r="L148">
        <v>54.26</v>
      </c>
      <c r="M148">
        <v>54.85</v>
      </c>
      <c r="N148">
        <v>55.94</v>
      </c>
      <c r="O148">
        <v>56.95</v>
      </c>
      <c r="P148">
        <v>57.82</v>
      </c>
      <c r="Q148">
        <v>58.67</v>
      </c>
      <c r="R148">
        <v>59.63</v>
      </c>
      <c r="S148">
        <v>60.57</v>
      </c>
      <c r="T148">
        <v>60.95</v>
      </c>
      <c r="U148">
        <v>61.05</v>
      </c>
      <c r="V148" t="s">
        <v>254</v>
      </c>
      <c r="W148" t="s">
        <v>255</v>
      </c>
      <c r="X148" t="s">
        <v>256</v>
      </c>
      <c r="Y148">
        <v>5</v>
      </c>
    </row>
    <row r="149" spans="1:26" x14ac:dyDescent="0.25">
      <c r="A149" t="str">
        <f t="shared" si="5"/>
        <v>PL Total floor area of private offices</v>
      </c>
      <c r="B149" t="str">
        <f t="shared" si="4"/>
        <v>Total floor area of private offices</v>
      </c>
      <c r="C149" t="s">
        <v>12</v>
      </c>
      <c r="D149" t="s">
        <v>60</v>
      </c>
      <c r="E149" t="s">
        <v>206</v>
      </c>
      <c r="F149" t="s">
        <v>207</v>
      </c>
      <c r="G149" t="s">
        <v>207</v>
      </c>
      <c r="H149" t="s">
        <v>207</v>
      </c>
      <c r="I149" t="s">
        <v>207</v>
      </c>
      <c r="J149" t="s">
        <v>207</v>
      </c>
      <c r="K149" t="s">
        <v>207</v>
      </c>
      <c r="L149" t="s">
        <v>207</v>
      </c>
      <c r="M149" t="s">
        <v>207</v>
      </c>
      <c r="N149" t="s">
        <v>207</v>
      </c>
      <c r="O149" t="s">
        <v>207</v>
      </c>
      <c r="P149">
        <v>95.56</v>
      </c>
      <c r="Q149">
        <v>98.78</v>
      </c>
      <c r="R149">
        <v>99.82</v>
      </c>
      <c r="S149">
        <v>105.02</v>
      </c>
      <c r="T149" t="s">
        <v>207</v>
      </c>
      <c r="U149" t="s">
        <v>207</v>
      </c>
      <c r="V149" t="s">
        <v>214</v>
      </c>
      <c r="Y149">
        <v>1</v>
      </c>
    </row>
    <row r="150" spans="1:26" x14ac:dyDescent="0.25">
      <c r="A150" t="str">
        <f t="shared" si="5"/>
        <v>PT Total floor area of private offices</v>
      </c>
      <c r="B150" t="str">
        <f t="shared" si="4"/>
        <v>Total floor area of private offices</v>
      </c>
      <c r="C150" t="s">
        <v>14</v>
      </c>
      <c r="D150" t="s">
        <v>61</v>
      </c>
      <c r="E150" t="s">
        <v>206</v>
      </c>
      <c r="F150" t="s">
        <v>207</v>
      </c>
      <c r="G150" t="s">
        <v>207</v>
      </c>
      <c r="H150" t="s">
        <v>207</v>
      </c>
      <c r="I150" t="s">
        <v>207</v>
      </c>
      <c r="J150" t="s">
        <v>207</v>
      </c>
      <c r="K150" t="s">
        <v>207</v>
      </c>
      <c r="L150" t="s">
        <v>207</v>
      </c>
      <c r="M150" t="s">
        <v>207</v>
      </c>
      <c r="N150" t="s">
        <v>207</v>
      </c>
      <c r="O150" t="s">
        <v>207</v>
      </c>
      <c r="P150">
        <v>21.47</v>
      </c>
      <c r="Q150">
        <v>21.43</v>
      </c>
      <c r="R150">
        <v>20.72</v>
      </c>
      <c r="S150">
        <v>21.45</v>
      </c>
      <c r="T150" t="s">
        <v>207</v>
      </c>
      <c r="U150" t="s">
        <v>207</v>
      </c>
      <c r="V150" t="s">
        <v>214</v>
      </c>
      <c r="Y150">
        <v>1</v>
      </c>
    </row>
    <row r="151" spans="1:26" x14ac:dyDescent="0.25">
      <c r="A151" t="str">
        <f t="shared" si="5"/>
        <v>RO Total floor area of private offices</v>
      </c>
      <c r="B151" t="str">
        <f t="shared" si="4"/>
        <v>Total floor area of private offices</v>
      </c>
      <c r="C151" t="s">
        <v>13</v>
      </c>
      <c r="D151" t="s">
        <v>62</v>
      </c>
      <c r="E151" t="s">
        <v>206</v>
      </c>
      <c r="F151" t="s">
        <v>207</v>
      </c>
      <c r="G151" t="s">
        <v>207</v>
      </c>
      <c r="H151" t="s">
        <v>207</v>
      </c>
      <c r="I151" t="s">
        <v>207</v>
      </c>
      <c r="J151" t="s">
        <v>207</v>
      </c>
      <c r="K151" t="s">
        <v>207</v>
      </c>
      <c r="L151" t="s">
        <v>207</v>
      </c>
      <c r="M151" t="s">
        <v>207</v>
      </c>
      <c r="N151" t="s">
        <v>207</v>
      </c>
      <c r="O151" t="s">
        <v>207</v>
      </c>
      <c r="P151">
        <v>3.49</v>
      </c>
      <c r="Q151">
        <v>3.67</v>
      </c>
      <c r="R151">
        <v>3.82</v>
      </c>
      <c r="S151">
        <v>3.98</v>
      </c>
      <c r="T151" t="s">
        <v>207</v>
      </c>
      <c r="U151" t="s">
        <v>207</v>
      </c>
      <c r="V151" t="s">
        <v>214</v>
      </c>
      <c r="Y151">
        <v>1</v>
      </c>
    </row>
    <row r="152" spans="1:26" x14ac:dyDescent="0.25">
      <c r="A152" t="str">
        <f t="shared" si="5"/>
        <v>SK Total floor area of private offices</v>
      </c>
      <c r="B152" t="str">
        <f t="shared" si="4"/>
        <v>Total floor area of private offices</v>
      </c>
      <c r="C152" t="s">
        <v>18</v>
      </c>
      <c r="D152" t="s">
        <v>63</v>
      </c>
      <c r="E152" t="s">
        <v>206</v>
      </c>
      <c r="F152" t="s">
        <v>207</v>
      </c>
      <c r="G152" t="s">
        <v>207</v>
      </c>
      <c r="H152" t="s">
        <v>207</v>
      </c>
      <c r="I152" t="s">
        <v>207</v>
      </c>
      <c r="J152" t="s">
        <v>207</v>
      </c>
      <c r="K152" t="s">
        <v>207</v>
      </c>
      <c r="L152" t="s">
        <v>207</v>
      </c>
      <c r="M152" t="s">
        <v>207</v>
      </c>
      <c r="N152">
        <v>4.3</v>
      </c>
      <c r="O152">
        <v>4.79</v>
      </c>
      <c r="P152">
        <v>4.79</v>
      </c>
      <c r="Q152">
        <v>4.68</v>
      </c>
      <c r="R152">
        <v>4.8099999999999996</v>
      </c>
      <c r="S152">
        <v>4.9400000000000004</v>
      </c>
      <c r="T152" t="s">
        <v>207</v>
      </c>
      <c r="U152" t="s">
        <v>207</v>
      </c>
      <c r="V152" t="s">
        <v>257</v>
      </c>
      <c r="W152" t="s">
        <v>258</v>
      </c>
      <c r="X152" t="s">
        <v>259</v>
      </c>
      <c r="Y152">
        <v>2</v>
      </c>
      <c r="Z152" t="s">
        <v>260</v>
      </c>
    </row>
    <row r="153" spans="1:26" x14ac:dyDescent="0.25">
      <c r="A153" t="str">
        <f t="shared" si="5"/>
        <v>SI Total floor area of private offices</v>
      </c>
      <c r="B153" t="str">
        <f t="shared" si="4"/>
        <v>Total floor area of private offices</v>
      </c>
      <c r="C153" t="s">
        <v>8</v>
      </c>
      <c r="D153" t="s">
        <v>64</v>
      </c>
      <c r="E153" t="s">
        <v>206</v>
      </c>
      <c r="F153" t="s">
        <v>207</v>
      </c>
      <c r="G153" t="s">
        <v>207</v>
      </c>
      <c r="H153" t="s">
        <v>207</v>
      </c>
      <c r="I153" t="s">
        <v>207</v>
      </c>
      <c r="J153" t="s">
        <v>207</v>
      </c>
      <c r="K153" t="s">
        <v>207</v>
      </c>
      <c r="L153" t="s">
        <v>207</v>
      </c>
      <c r="M153" t="s">
        <v>207</v>
      </c>
      <c r="N153" t="s">
        <v>207</v>
      </c>
      <c r="O153" t="s">
        <v>207</v>
      </c>
      <c r="P153">
        <v>3.62</v>
      </c>
      <c r="Q153">
        <v>3.65</v>
      </c>
      <c r="R153">
        <v>3.79</v>
      </c>
      <c r="S153">
        <v>3.83</v>
      </c>
      <c r="T153" t="s">
        <v>207</v>
      </c>
      <c r="U153" t="s">
        <v>207</v>
      </c>
      <c r="V153" t="s">
        <v>214</v>
      </c>
      <c r="Y153">
        <v>1</v>
      </c>
    </row>
    <row r="154" spans="1:26" x14ac:dyDescent="0.25">
      <c r="A154" t="str">
        <f t="shared" si="5"/>
        <v>ES Total floor area of private offices</v>
      </c>
      <c r="B154" t="str">
        <f t="shared" si="4"/>
        <v>Total floor area of private offices</v>
      </c>
      <c r="C154" t="s">
        <v>28</v>
      </c>
      <c r="D154" t="s">
        <v>65</v>
      </c>
      <c r="E154" t="s">
        <v>206</v>
      </c>
      <c r="F154">
        <v>17.170000000000002</v>
      </c>
      <c r="G154">
        <v>17.079999999999998</v>
      </c>
      <c r="H154">
        <v>17.190000000000001</v>
      </c>
      <c r="I154">
        <v>17.36</v>
      </c>
      <c r="J154">
        <v>17.34</v>
      </c>
      <c r="K154">
        <v>17.2</v>
      </c>
      <c r="L154">
        <v>17.02</v>
      </c>
      <c r="M154">
        <v>17.13</v>
      </c>
      <c r="N154">
        <v>17.75</v>
      </c>
      <c r="O154">
        <v>19.79</v>
      </c>
      <c r="P154">
        <v>20.53</v>
      </c>
      <c r="Q154">
        <v>21.04</v>
      </c>
      <c r="R154">
        <v>20.29</v>
      </c>
      <c r="S154">
        <v>19.68</v>
      </c>
      <c r="T154" t="s">
        <v>207</v>
      </c>
      <c r="U154" t="s">
        <v>207</v>
      </c>
      <c r="V154" t="s">
        <v>214</v>
      </c>
      <c r="Y154">
        <v>1</v>
      </c>
    </row>
    <row r="155" spans="1:26" x14ac:dyDescent="0.25">
      <c r="A155" t="str">
        <f t="shared" si="5"/>
        <v>SE Total floor area of private offices</v>
      </c>
      <c r="B155" t="str">
        <f t="shared" si="4"/>
        <v>Total floor area of private offices</v>
      </c>
      <c r="C155" t="s">
        <v>19</v>
      </c>
      <c r="D155" t="s">
        <v>66</v>
      </c>
      <c r="E155" t="s">
        <v>206</v>
      </c>
      <c r="F155" t="s">
        <v>207</v>
      </c>
      <c r="G155" t="s">
        <v>207</v>
      </c>
      <c r="H155" t="s">
        <v>207</v>
      </c>
      <c r="I155" t="s">
        <v>207</v>
      </c>
      <c r="J155" t="s">
        <v>207</v>
      </c>
      <c r="K155" t="s">
        <v>207</v>
      </c>
      <c r="L155" t="s">
        <v>207</v>
      </c>
      <c r="M155" t="s">
        <v>207</v>
      </c>
      <c r="N155" t="s">
        <v>207</v>
      </c>
      <c r="O155" t="s">
        <v>207</v>
      </c>
      <c r="P155">
        <v>43.77</v>
      </c>
      <c r="Q155">
        <v>44.92</v>
      </c>
      <c r="R155">
        <v>45.84</v>
      </c>
      <c r="S155">
        <v>50.83</v>
      </c>
      <c r="T155" t="s">
        <v>207</v>
      </c>
      <c r="U155" t="s">
        <v>207</v>
      </c>
      <c r="V155" t="s">
        <v>214</v>
      </c>
      <c r="Y155">
        <v>1</v>
      </c>
    </row>
    <row r="156" spans="1:26" x14ac:dyDescent="0.25">
      <c r="A156" t="str">
        <f t="shared" si="5"/>
        <v>UK Total floor area of private offices</v>
      </c>
      <c r="B156" t="str">
        <f t="shared" si="4"/>
        <v>Total floor area of private offices</v>
      </c>
      <c r="C156" t="s">
        <v>4</v>
      </c>
      <c r="D156" t="s">
        <v>67</v>
      </c>
      <c r="E156" t="s">
        <v>206</v>
      </c>
      <c r="F156">
        <v>89.49</v>
      </c>
      <c r="G156">
        <v>89.91</v>
      </c>
      <c r="H156">
        <v>90.35</v>
      </c>
      <c r="I156">
        <v>90.81</v>
      </c>
      <c r="J156">
        <v>91.32</v>
      </c>
      <c r="K156">
        <v>95.43</v>
      </c>
      <c r="L156">
        <v>99.55</v>
      </c>
      <c r="M156">
        <v>101.61</v>
      </c>
      <c r="N156">
        <v>103.83</v>
      </c>
      <c r="O156">
        <v>101.89</v>
      </c>
      <c r="P156">
        <v>100.61</v>
      </c>
      <c r="Q156">
        <v>101.79</v>
      </c>
      <c r="R156">
        <v>104.17</v>
      </c>
      <c r="S156">
        <v>104.13</v>
      </c>
      <c r="T156" t="s">
        <v>207</v>
      </c>
      <c r="U156" t="s">
        <v>207</v>
      </c>
      <c r="V156" t="s">
        <v>208</v>
      </c>
      <c r="Y156">
        <v>4</v>
      </c>
    </row>
    <row r="157" spans="1:26" x14ac:dyDescent="0.25">
      <c r="A157" t="str">
        <f t="shared" si="5"/>
        <v xml:space="preserve"> Total floor area of private offices</v>
      </c>
      <c r="B157" t="str">
        <f t="shared" si="4"/>
        <v>Total floor area of private offices</v>
      </c>
    </row>
    <row r="158" spans="1:26" x14ac:dyDescent="0.25">
      <c r="A158" t="str">
        <f t="shared" si="5"/>
        <v xml:space="preserve"> Total floor area of wholesale and retail trade</v>
      </c>
      <c r="B158" t="str">
        <f t="shared" si="4"/>
        <v>Total floor area of wholesale and retail trade</v>
      </c>
      <c r="C158" t="s">
        <v>34</v>
      </c>
    </row>
    <row r="159" spans="1:26" x14ac:dyDescent="0.25">
      <c r="A159" t="str">
        <f t="shared" si="5"/>
        <v>ISO code Total floor area of wholesale and retail trade</v>
      </c>
      <c r="B159" t="str">
        <f t="shared" si="4"/>
        <v>Total floor area of wholesale and retail trade</v>
      </c>
      <c r="D159" t="s">
        <v>204</v>
      </c>
      <c r="E159" t="s">
        <v>205</v>
      </c>
      <c r="F159">
        <v>2000</v>
      </c>
      <c r="G159">
        <v>2001</v>
      </c>
      <c r="H159">
        <v>2002</v>
      </c>
      <c r="I159">
        <v>2003</v>
      </c>
      <c r="J159">
        <v>2004</v>
      </c>
      <c r="K159">
        <v>2005</v>
      </c>
      <c r="L159">
        <v>2006</v>
      </c>
      <c r="M159">
        <v>2007</v>
      </c>
      <c r="N159">
        <v>2008</v>
      </c>
      <c r="O159">
        <v>2009</v>
      </c>
      <c r="P159">
        <v>2010</v>
      </c>
      <c r="Q159">
        <v>2011</v>
      </c>
      <c r="R159">
        <v>2012</v>
      </c>
      <c r="S159">
        <v>2013</v>
      </c>
      <c r="T159">
        <v>2014</v>
      </c>
      <c r="U159">
        <v>2015</v>
      </c>
      <c r="V159" t="s">
        <v>194</v>
      </c>
      <c r="W159" t="s">
        <v>195</v>
      </c>
      <c r="X159" t="s">
        <v>196</v>
      </c>
      <c r="Y159" t="s">
        <v>197</v>
      </c>
      <c r="Z159" t="s">
        <v>198</v>
      </c>
    </row>
    <row r="160" spans="1:26" x14ac:dyDescent="0.25">
      <c r="A160" t="str">
        <f t="shared" si="5"/>
        <v>AT Total floor area of wholesale and retail trade</v>
      </c>
      <c r="B160" t="str">
        <f t="shared" si="4"/>
        <v>Total floor area of wholesale and retail trade</v>
      </c>
      <c r="C160" t="s">
        <v>17</v>
      </c>
      <c r="D160" t="s">
        <v>40</v>
      </c>
      <c r="E160" t="s">
        <v>206</v>
      </c>
      <c r="F160" t="s">
        <v>207</v>
      </c>
      <c r="G160" t="s">
        <v>207</v>
      </c>
      <c r="H160" t="s">
        <v>207</v>
      </c>
      <c r="I160" t="s">
        <v>207</v>
      </c>
      <c r="J160" t="s">
        <v>207</v>
      </c>
      <c r="K160" t="s">
        <v>207</v>
      </c>
      <c r="L160" t="s">
        <v>207</v>
      </c>
      <c r="M160" t="s">
        <v>207</v>
      </c>
      <c r="N160" t="s">
        <v>207</v>
      </c>
      <c r="O160" t="s">
        <v>207</v>
      </c>
      <c r="P160">
        <v>32</v>
      </c>
      <c r="Q160">
        <v>32.43</v>
      </c>
      <c r="R160">
        <v>32.619999999999997</v>
      </c>
      <c r="S160">
        <v>32.770000000000003</v>
      </c>
      <c r="T160" t="s">
        <v>207</v>
      </c>
      <c r="U160" t="s">
        <v>207</v>
      </c>
      <c r="V160" t="s">
        <v>257</v>
      </c>
      <c r="W160" t="s">
        <v>258</v>
      </c>
      <c r="X160" t="s">
        <v>259</v>
      </c>
      <c r="Y160">
        <v>0</v>
      </c>
      <c r="Z160" t="s">
        <v>260</v>
      </c>
    </row>
    <row r="161" spans="1:26" x14ac:dyDescent="0.25">
      <c r="A161" t="str">
        <f t="shared" si="5"/>
        <v>BE Total floor area of wholesale and retail trade</v>
      </c>
      <c r="B161" t="str">
        <f t="shared" si="4"/>
        <v>Total floor area of wholesale and retail trade</v>
      </c>
      <c r="C161" t="s">
        <v>11</v>
      </c>
      <c r="D161" t="s">
        <v>41</v>
      </c>
      <c r="E161" t="s">
        <v>206</v>
      </c>
      <c r="F161" t="s">
        <v>207</v>
      </c>
      <c r="G161" t="s">
        <v>207</v>
      </c>
      <c r="H161" t="s">
        <v>207</v>
      </c>
      <c r="I161" t="s">
        <v>207</v>
      </c>
      <c r="J161" t="s">
        <v>207</v>
      </c>
      <c r="K161" t="s">
        <v>207</v>
      </c>
      <c r="L161" t="s">
        <v>207</v>
      </c>
      <c r="M161" t="s">
        <v>207</v>
      </c>
      <c r="N161" t="s">
        <v>207</v>
      </c>
      <c r="O161" t="s">
        <v>207</v>
      </c>
      <c r="P161">
        <v>47.21</v>
      </c>
      <c r="Q161">
        <v>44.92</v>
      </c>
      <c r="R161">
        <v>42.8</v>
      </c>
      <c r="S161">
        <v>42.52</v>
      </c>
      <c r="T161" t="s">
        <v>207</v>
      </c>
      <c r="U161" t="s">
        <v>207</v>
      </c>
      <c r="V161" t="s">
        <v>214</v>
      </c>
      <c r="Y161">
        <v>1</v>
      </c>
    </row>
    <row r="162" spans="1:26" x14ac:dyDescent="0.25">
      <c r="A162" t="str">
        <f t="shared" si="5"/>
        <v>BG Total floor area of wholesale and retail trade</v>
      </c>
      <c r="B162" t="str">
        <f t="shared" si="4"/>
        <v>Total floor area of wholesale and retail trade</v>
      </c>
      <c r="C162" t="s">
        <v>21</v>
      </c>
      <c r="D162" t="s">
        <v>42</v>
      </c>
      <c r="E162" t="s">
        <v>206</v>
      </c>
      <c r="F162" t="s">
        <v>207</v>
      </c>
      <c r="G162" t="s">
        <v>207</v>
      </c>
      <c r="H162" t="s">
        <v>207</v>
      </c>
      <c r="I162" t="s">
        <v>207</v>
      </c>
      <c r="J162" t="s">
        <v>207</v>
      </c>
      <c r="K162" t="s">
        <v>207</v>
      </c>
      <c r="L162" t="s">
        <v>207</v>
      </c>
      <c r="M162" t="s">
        <v>207</v>
      </c>
      <c r="N162" t="s">
        <v>207</v>
      </c>
      <c r="O162" t="s">
        <v>207</v>
      </c>
      <c r="P162">
        <v>31.72</v>
      </c>
      <c r="Q162">
        <v>29.25</v>
      </c>
      <c r="R162">
        <v>26.99</v>
      </c>
      <c r="S162">
        <v>26.92</v>
      </c>
      <c r="T162" t="s">
        <v>207</v>
      </c>
      <c r="U162" t="s">
        <v>207</v>
      </c>
      <c r="V162" t="s">
        <v>214</v>
      </c>
      <c r="Y162">
        <v>1</v>
      </c>
    </row>
    <row r="163" spans="1:26" x14ac:dyDescent="0.25">
      <c r="A163" t="str">
        <f t="shared" si="5"/>
        <v>HR Total floor area of wholesale and retail trade</v>
      </c>
      <c r="B163" t="str">
        <f t="shared" si="4"/>
        <v>Total floor area of wholesale and retail trade</v>
      </c>
      <c r="C163" t="s">
        <v>24</v>
      </c>
      <c r="D163" t="s">
        <v>43</v>
      </c>
      <c r="E163" t="s">
        <v>206</v>
      </c>
      <c r="F163" t="s">
        <v>207</v>
      </c>
      <c r="G163" t="s">
        <v>207</v>
      </c>
      <c r="H163" t="s">
        <v>207</v>
      </c>
      <c r="I163" t="s">
        <v>207</v>
      </c>
      <c r="J163" t="s">
        <v>207</v>
      </c>
      <c r="K163" t="s">
        <v>207</v>
      </c>
      <c r="L163" t="s">
        <v>207</v>
      </c>
      <c r="M163" t="s">
        <v>207</v>
      </c>
      <c r="N163" t="s">
        <v>207</v>
      </c>
      <c r="O163" t="s">
        <v>207</v>
      </c>
      <c r="P163">
        <v>3.31</v>
      </c>
      <c r="Q163">
        <v>3.25</v>
      </c>
      <c r="R163">
        <v>3.18</v>
      </c>
      <c r="S163">
        <v>3.2</v>
      </c>
      <c r="T163" t="s">
        <v>207</v>
      </c>
      <c r="U163" t="s">
        <v>207</v>
      </c>
      <c r="V163" t="s">
        <v>214</v>
      </c>
      <c r="Y163">
        <v>1</v>
      </c>
    </row>
    <row r="164" spans="1:26" x14ac:dyDescent="0.25">
      <c r="A164" t="str">
        <f t="shared" si="5"/>
        <v>CY Total floor area of wholesale and retail trade</v>
      </c>
      <c r="B164" t="str">
        <f t="shared" si="4"/>
        <v>Total floor area of wholesale and retail trade</v>
      </c>
      <c r="C164" t="s">
        <v>15</v>
      </c>
      <c r="D164" t="s">
        <v>44</v>
      </c>
      <c r="E164" t="s">
        <v>206</v>
      </c>
      <c r="F164" t="s">
        <v>207</v>
      </c>
      <c r="G164" t="s">
        <v>207</v>
      </c>
      <c r="H164" t="s">
        <v>207</v>
      </c>
      <c r="I164" t="s">
        <v>207</v>
      </c>
      <c r="J164" t="s">
        <v>207</v>
      </c>
      <c r="K164" t="s">
        <v>207</v>
      </c>
      <c r="L164" t="s">
        <v>207</v>
      </c>
      <c r="M164" t="s">
        <v>207</v>
      </c>
      <c r="N164" t="s">
        <v>207</v>
      </c>
      <c r="O164" t="s">
        <v>207</v>
      </c>
      <c r="P164">
        <v>1.74</v>
      </c>
      <c r="Q164">
        <v>1.74</v>
      </c>
      <c r="R164">
        <v>1.75</v>
      </c>
      <c r="S164">
        <v>1.76</v>
      </c>
      <c r="T164" t="s">
        <v>207</v>
      </c>
      <c r="U164" t="s">
        <v>207</v>
      </c>
      <c r="V164" t="s">
        <v>214</v>
      </c>
      <c r="Y164">
        <v>1</v>
      </c>
    </row>
    <row r="165" spans="1:26" x14ac:dyDescent="0.25">
      <c r="A165" t="str">
        <f t="shared" si="5"/>
        <v>CZ Total floor area of wholesale and retail trade</v>
      </c>
      <c r="B165" t="str">
        <f t="shared" si="4"/>
        <v>Total floor area of wholesale and retail trade</v>
      </c>
      <c r="C165" t="s">
        <v>23</v>
      </c>
      <c r="D165" t="s">
        <v>45</v>
      </c>
      <c r="E165" t="s">
        <v>206</v>
      </c>
      <c r="F165" t="s">
        <v>207</v>
      </c>
      <c r="G165" t="s">
        <v>207</v>
      </c>
      <c r="H165" t="s">
        <v>207</v>
      </c>
      <c r="I165" t="s">
        <v>207</v>
      </c>
      <c r="J165" t="s">
        <v>207</v>
      </c>
      <c r="K165" t="s">
        <v>207</v>
      </c>
      <c r="L165" t="s">
        <v>207</v>
      </c>
      <c r="M165" t="s">
        <v>207</v>
      </c>
      <c r="N165" t="s">
        <v>207</v>
      </c>
      <c r="O165" t="s">
        <v>207</v>
      </c>
      <c r="P165">
        <v>57.86</v>
      </c>
      <c r="Q165">
        <v>54.54</v>
      </c>
      <c r="R165">
        <v>51.92</v>
      </c>
      <c r="S165">
        <v>52.13</v>
      </c>
      <c r="T165" t="s">
        <v>207</v>
      </c>
      <c r="U165" t="s">
        <v>207</v>
      </c>
      <c r="V165" t="s">
        <v>214</v>
      </c>
      <c r="Y165">
        <v>1</v>
      </c>
    </row>
    <row r="166" spans="1:26" x14ac:dyDescent="0.25">
      <c r="A166" t="str">
        <f t="shared" si="5"/>
        <v>DK Total floor area of wholesale and retail trade</v>
      </c>
      <c r="B166" t="str">
        <f t="shared" si="4"/>
        <v>Total floor area of wholesale and retail trade</v>
      </c>
      <c r="C166" t="s">
        <v>9</v>
      </c>
      <c r="D166" t="s">
        <v>46</v>
      </c>
      <c r="E166" t="s">
        <v>206</v>
      </c>
      <c r="F166" t="s">
        <v>207</v>
      </c>
      <c r="G166" t="s">
        <v>207</v>
      </c>
      <c r="H166" t="s">
        <v>207</v>
      </c>
      <c r="I166" t="s">
        <v>207</v>
      </c>
      <c r="J166" t="s">
        <v>207</v>
      </c>
      <c r="K166" t="s">
        <v>207</v>
      </c>
      <c r="L166" t="s">
        <v>207</v>
      </c>
      <c r="M166" t="s">
        <v>207</v>
      </c>
      <c r="N166" t="s">
        <v>207</v>
      </c>
      <c r="O166" t="s">
        <v>207</v>
      </c>
      <c r="P166" t="s">
        <v>207</v>
      </c>
      <c r="Q166">
        <v>26.97</v>
      </c>
      <c r="R166">
        <v>27.6</v>
      </c>
      <c r="S166">
        <v>28.13</v>
      </c>
      <c r="T166" t="s">
        <v>207</v>
      </c>
      <c r="U166" t="s">
        <v>207</v>
      </c>
      <c r="V166" t="s">
        <v>208</v>
      </c>
      <c r="W166" t="s">
        <v>212</v>
      </c>
      <c r="X166" t="s">
        <v>221</v>
      </c>
      <c r="Y166">
        <v>4</v>
      </c>
    </row>
    <row r="167" spans="1:26" x14ac:dyDescent="0.25">
      <c r="A167" t="str">
        <f t="shared" si="5"/>
        <v>EE Total floor area of wholesale and retail trade</v>
      </c>
      <c r="B167" t="str">
        <f t="shared" si="4"/>
        <v>Total floor area of wholesale and retail trade</v>
      </c>
      <c r="C167" t="s">
        <v>27</v>
      </c>
      <c r="D167" t="s">
        <v>47</v>
      </c>
      <c r="E167" t="s">
        <v>206</v>
      </c>
      <c r="F167" t="s">
        <v>207</v>
      </c>
      <c r="G167" t="s">
        <v>207</v>
      </c>
      <c r="H167" t="s">
        <v>207</v>
      </c>
      <c r="I167" t="s">
        <v>207</v>
      </c>
      <c r="J167" t="s">
        <v>207</v>
      </c>
      <c r="K167" t="s">
        <v>207</v>
      </c>
      <c r="L167" t="s">
        <v>207</v>
      </c>
      <c r="M167" t="s">
        <v>207</v>
      </c>
      <c r="N167" t="s">
        <v>207</v>
      </c>
      <c r="O167" t="s">
        <v>207</v>
      </c>
      <c r="P167">
        <v>1.74</v>
      </c>
      <c r="Q167">
        <v>1.78</v>
      </c>
      <c r="R167">
        <v>1.86</v>
      </c>
      <c r="S167">
        <v>1.94</v>
      </c>
      <c r="T167" t="s">
        <v>207</v>
      </c>
      <c r="U167" t="s">
        <v>207</v>
      </c>
      <c r="V167" t="s">
        <v>214</v>
      </c>
      <c r="Y167">
        <v>1</v>
      </c>
    </row>
    <row r="168" spans="1:26" x14ac:dyDescent="0.25">
      <c r="A168" t="str">
        <f t="shared" si="5"/>
        <v>FR Total floor area of wholesale and retail trade</v>
      </c>
      <c r="B168" t="str">
        <f t="shared" si="4"/>
        <v>Total floor area of wholesale and retail trade</v>
      </c>
      <c r="C168" t="s">
        <v>10</v>
      </c>
      <c r="D168" t="s">
        <v>48</v>
      </c>
      <c r="E168" t="s">
        <v>206</v>
      </c>
      <c r="F168">
        <v>184.98</v>
      </c>
      <c r="G168">
        <v>188.3</v>
      </c>
      <c r="H168">
        <v>190.63</v>
      </c>
      <c r="I168">
        <v>193.09</v>
      </c>
      <c r="J168">
        <v>194.76</v>
      </c>
      <c r="K168">
        <v>197.03</v>
      </c>
      <c r="L168">
        <v>199.44</v>
      </c>
      <c r="M168">
        <v>202</v>
      </c>
      <c r="N168">
        <v>203.75</v>
      </c>
      <c r="O168">
        <v>203.63</v>
      </c>
      <c r="P168">
        <v>204.97</v>
      </c>
      <c r="Q168">
        <v>206.65</v>
      </c>
      <c r="R168">
        <v>207.23</v>
      </c>
      <c r="S168">
        <v>207.76</v>
      </c>
      <c r="T168" t="s">
        <v>207</v>
      </c>
      <c r="U168" t="s">
        <v>207</v>
      </c>
      <c r="V168" t="s">
        <v>261</v>
      </c>
      <c r="W168" t="s">
        <v>262</v>
      </c>
      <c r="X168" t="s">
        <v>263</v>
      </c>
      <c r="Y168">
        <v>5</v>
      </c>
    </row>
    <row r="169" spans="1:26" x14ac:dyDescent="0.25">
      <c r="A169" t="str">
        <f t="shared" si="5"/>
        <v>EL Total floor area of wholesale and retail trade</v>
      </c>
      <c r="B169" t="str">
        <f t="shared" si="4"/>
        <v>Total floor area of wholesale and retail trade</v>
      </c>
      <c r="C169" t="s">
        <v>20</v>
      </c>
      <c r="D169" t="s">
        <v>49</v>
      </c>
      <c r="E169" t="s">
        <v>206</v>
      </c>
      <c r="F169" t="s">
        <v>207</v>
      </c>
      <c r="G169" t="s">
        <v>207</v>
      </c>
      <c r="H169" t="s">
        <v>207</v>
      </c>
      <c r="I169" t="s">
        <v>207</v>
      </c>
      <c r="J169" t="s">
        <v>207</v>
      </c>
      <c r="K169" t="s">
        <v>207</v>
      </c>
      <c r="L169" t="s">
        <v>207</v>
      </c>
      <c r="M169" t="s">
        <v>207</v>
      </c>
      <c r="N169" t="s">
        <v>207</v>
      </c>
      <c r="O169" t="s">
        <v>207</v>
      </c>
      <c r="P169">
        <v>25.09</v>
      </c>
      <c r="Q169">
        <v>23.59</v>
      </c>
      <c r="R169">
        <v>21.86</v>
      </c>
      <c r="S169">
        <v>21.13</v>
      </c>
      <c r="T169" t="s">
        <v>207</v>
      </c>
      <c r="U169" t="s">
        <v>207</v>
      </c>
      <c r="V169" t="s">
        <v>214</v>
      </c>
      <c r="Y169">
        <v>1</v>
      </c>
    </row>
    <row r="170" spans="1:26" x14ac:dyDescent="0.25">
      <c r="A170" t="str">
        <f t="shared" si="5"/>
        <v>FI Total floor area of wholesale and retail trade</v>
      </c>
      <c r="B170" t="str">
        <f t="shared" si="4"/>
        <v>Total floor area of wholesale and retail trade</v>
      </c>
      <c r="C170" t="s">
        <v>30</v>
      </c>
      <c r="D170" t="s">
        <v>50</v>
      </c>
      <c r="E170" t="s">
        <v>206</v>
      </c>
      <c r="F170">
        <v>19.7</v>
      </c>
      <c r="G170">
        <v>20.45</v>
      </c>
      <c r="H170">
        <v>20.82</v>
      </c>
      <c r="I170">
        <v>21.33</v>
      </c>
      <c r="J170">
        <v>21.95</v>
      </c>
      <c r="K170">
        <v>22.39</v>
      </c>
      <c r="L170">
        <v>22.8</v>
      </c>
      <c r="M170">
        <v>23.82</v>
      </c>
      <c r="N170">
        <v>25.14</v>
      </c>
      <c r="O170">
        <v>25.99</v>
      </c>
      <c r="P170">
        <v>26.74</v>
      </c>
      <c r="Q170">
        <v>27.6</v>
      </c>
      <c r="R170">
        <v>28.32</v>
      </c>
      <c r="S170">
        <v>28.79</v>
      </c>
      <c r="T170" t="s">
        <v>207</v>
      </c>
      <c r="U170" t="s">
        <v>207</v>
      </c>
      <c r="V170" t="s">
        <v>214</v>
      </c>
      <c r="W170" t="s">
        <v>251</v>
      </c>
      <c r="Y170">
        <v>1</v>
      </c>
      <c r="Z170" t="s">
        <v>264</v>
      </c>
    </row>
    <row r="171" spans="1:26" x14ac:dyDescent="0.25">
      <c r="A171" t="str">
        <f t="shared" si="5"/>
        <v>DE Total floor area of wholesale and retail trade</v>
      </c>
      <c r="B171" t="str">
        <f t="shared" si="4"/>
        <v>Total floor area of wholesale and retail trade</v>
      </c>
      <c r="C171" t="s">
        <v>1</v>
      </c>
      <c r="D171" t="s">
        <v>51</v>
      </c>
      <c r="E171" t="s">
        <v>206</v>
      </c>
      <c r="F171">
        <v>491.78</v>
      </c>
      <c r="G171">
        <v>490.29</v>
      </c>
      <c r="H171">
        <v>501.19</v>
      </c>
      <c r="I171">
        <v>506.11</v>
      </c>
      <c r="J171">
        <v>523</v>
      </c>
      <c r="K171">
        <v>515.95000000000005</v>
      </c>
      <c r="L171">
        <v>508.9</v>
      </c>
      <c r="M171">
        <v>508.9</v>
      </c>
      <c r="N171">
        <v>508.9</v>
      </c>
      <c r="O171">
        <v>508.9</v>
      </c>
      <c r="P171">
        <v>465</v>
      </c>
      <c r="Q171">
        <v>445</v>
      </c>
      <c r="R171">
        <v>425</v>
      </c>
      <c r="S171">
        <v>425</v>
      </c>
      <c r="T171" t="s">
        <v>207</v>
      </c>
      <c r="U171" t="s">
        <v>207</v>
      </c>
      <c r="V171" t="s">
        <v>208</v>
      </c>
      <c r="W171" t="s">
        <v>212</v>
      </c>
      <c r="X171" t="s">
        <v>221</v>
      </c>
      <c r="Y171">
        <v>4</v>
      </c>
      <c r="Z171" t="s">
        <v>252</v>
      </c>
    </row>
    <row r="172" spans="1:26" x14ac:dyDescent="0.25">
      <c r="A172" t="str">
        <f t="shared" si="5"/>
        <v>HU Total floor area of wholesale and retail trade</v>
      </c>
      <c r="B172" t="str">
        <f t="shared" si="4"/>
        <v>Total floor area of wholesale and retail trade</v>
      </c>
      <c r="C172" t="s">
        <v>16</v>
      </c>
      <c r="D172" t="s">
        <v>52</v>
      </c>
      <c r="E172" t="s">
        <v>206</v>
      </c>
      <c r="F172" t="s">
        <v>207</v>
      </c>
      <c r="G172" t="s">
        <v>207</v>
      </c>
      <c r="H172" t="s">
        <v>207</v>
      </c>
      <c r="I172" t="s">
        <v>207</v>
      </c>
      <c r="J172" t="s">
        <v>207</v>
      </c>
      <c r="K172" t="s">
        <v>207</v>
      </c>
      <c r="L172" t="s">
        <v>207</v>
      </c>
      <c r="M172" t="s">
        <v>207</v>
      </c>
      <c r="N172" t="s">
        <v>207</v>
      </c>
      <c r="O172" t="s">
        <v>207</v>
      </c>
      <c r="P172">
        <v>42.25</v>
      </c>
      <c r="Q172">
        <v>39.840000000000003</v>
      </c>
      <c r="R172">
        <v>37.79</v>
      </c>
      <c r="S172">
        <v>37.630000000000003</v>
      </c>
      <c r="T172" t="s">
        <v>207</v>
      </c>
      <c r="U172" t="s">
        <v>207</v>
      </c>
      <c r="V172" t="s">
        <v>214</v>
      </c>
      <c r="Y172">
        <v>2</v>
      </c>
    </row>
    <row r="173" spans="1:26" x14ac:dyDescent="0.25">
      <c r="A173" t="str">
        <f t="shared" si="5"/>
        <v>IE Total floor area of wholesale and retail trade</v>
      </c>
      <c r="B173" t="str">
        <f t="shared" si="4"/>
        <v>Total floor area of wholesale and retail trade</v>
      </c>
      <c r="C173" t="s">
        <v>5</v>
      </c>
      <c r="D173" t="s">
        <v>53</v>
      </c>
      <c r="E173" t="s">
        <v>206</v>
      </c>
      <c r="F173" t="s">
        <v>207</v>
      </c>
      <c r="G173" t="s">
        <v>207</v>
      </c>
      <c r="H173" t="s">
        <v>207</v>
      </c>
      <c r="I173" t="s">
        <v>207</v>
      </c>
      <c r="J173" t="s">
        <v>207</v>
      </c>
      <c r="K173" t="s">
        <v>207</v>
      </c>
      <c r="L173" t="s">
        <v>207</v>
      </c>
      <c r="M173" t="s">
        <v>207</v>
      </c>
      <c r="N173" t="s">
        <v>207</v>
      </c>
      <c r="O173" t="s">
        <v>207</v>
      </c>
      <c r="P173">
        <v>22.13</v>
      </c>
      <c r="Q173">
        <v>20.65</v>
      </c>
      <c r="R173">
        <v>19.54</v>
      </c>
      <c r="S173">
        <v>19.72</v>
      </c>
      <c r="T173" t="s">
        <v>207</v>
      </c>
      <c r="U173" t="s">
        <v>207</v>
      </c>
      <c r="V173" t="s">
        <v>214</v>
      </c>
      <c r="Y173">
        <v>1</v>
      </c>
    </row>
    <row r="174" spans="1:26" x14ac:dyDescent="0.25">
      <c r="A174" t="str">
        <f t="shared" si="5"/>
        <v>IT Total floor area of wholesale and retail trade</v>
      </c>
      <c r="B174" t="str">
        <f t="shared" si="4"/>
        <v>Total floor area of wholesale and retail trade</v>
      </c>
      <c r="C174" t="s">
        <v>29</v>
      </c>
      <c r="D174" t="s">
        <v>54</v>
      </c>
      <c r="E174" t="s">
        <v>206</v>
      </c>
      <c r="F174" t="s">
        <v>207</v>
      </c>
      <c r="G174" t="s">
        <v>207</v>
      </c>
      <c r="H174" t="s">
        <v>207</v>
      </c>
      <c r="I174" t="s">
        <v>207</v>
      </c>
      <c r="J174" t="s">
        <v>207</v>
      </c>
      <c r="K174" t="s">
        <v>207</v>
      </c>
      <c r="L174" t="s">
        <v>207</v>
      </c>
      <c r="M174" t="s">
        <v>207</v>
      </c>
      <c r="N174" t="s">
        <v>207</v>
      </c>
      <c r="O174" t="s">
        <v>207</v>
      </c>
      <c r="P174">
        <v>92.09</v>
      </c>
      <c r="Q174">
        <v>92.4</v>
      </c>
      <c r="R174">
        <v>90.79</v>
      </c>
      <c r="S174">
        <v>88.96</v>
      </c>
      <c r="T174" t="s">
        <v>207</v>
      </c>
      <c r="U174" t="s">
        <v>207</v>
      </c>
      <c r="V174" t="s">
        <v>214</v>
      </c>
      <c r="Y174">
        <v>1</v>
      </c>
    </row>
    <row r="175" spans="1:26" x14ac:dyDescent="0.25">
      <c r="A175" t="str">
        <f t="shared" si="5"/>
        <v>LV Total floor area of wholesale and retail trade</v>
      </c>
      <c r="B175" t="str">
        <f t="shared" si="4"/>
        <v>Total floor area of wholesale and retail trade</v>
      </c>
      <c r="C175" t="s">
        <v>25</v>
      </c>
      <c r="D175" t="s">
        <v>55</v>
      </c>
      <c r="E175" t="s">
        <v>206</v>
      </c>
      <c r="F175" t="s">
        <v>207</v>
      </c>
      <c r="G175" t="s">
        <v>207</v>
      </c>
      <c r="H175" t="s">
        <v>207</v>
      </c>
      <c r="I175" t="s">
        <v>207</v>
      </c>
      <c r="J175" t="s">
        <v>207</v>
      </c>
      <c r="K175" t="s">
        <v>207</v>
      </c>
      <c r="L175" t="s">
        <v>207</v>
      </c>
      <c r="M175" t="s">
        <v>207</v>
      </c>
      <c r="N175" t="s">
        <v>207</v>
      </c>
      <c r="O175" t="s">
        <v>207</v>
      </c>
      <c r="P175">
        <v>6.09</v>
      </c>
      <c r="Q175">
        <v>6.1</v>
      </c>
      <c r="R175">
        <v>5.71</v>
      </c>
      <c r="S175">
        <v>5.97</v>
      </c>
      <c r="T175" t="s">
        <v>207</v>
      </c>
      <c r="U175" t="s">
        <v>207</v>
      </c>
      <c r="V175" t="s">
        <v>214</v>
      </c>
      <c r="W175" t="s">
        <v>253</v>
      </c>
      <c r="Y175">
        <v>1</v>
      </c>
    </row>
    <row r="176" spans="1:26" x14ac:dyDescent="0.25">
      <c r="A176" t="str">
        <f t="shared" si="5"/>
        <v>LT Total floor area of wholesale and retail trade</v>
      </c>
      <c r="B176" t="str">
        <f t="shared" si="4"/>
        <v>Total floor area of wholesale and retail trade</v>
      </c>
      <c r="C176" t="s">
        <v>22</v>
      </c>
      <c r="D176" t="s">
        <v>56</v>
      </c>
      <c r="E176" t="s">
        <v>206</v>
      </c>
      <c r="F176" t="s">
        <v>207</v>
      </c>
      <c r="G176" t="s">
        <v>207</v>
      </c>
      <c r="H176" t="s">
        <v>207</v>
      </c>
      <c r="I176" t="s">
        <v>207</v>
      </c>
      <c r="J176" t="s">
        <v>207</v>
      </c>
      <c r="K176" t="s">
        <v>207</v>
      </c>
      <c r="L176" t="s">
        <v>207</v>
      </c>
      <c r="M176" t="s">
        <v>207</v>
      </c>
      <c r="N176" t="s">
        <v>207</v>
      </c>
      <c r="O176" t="s">
        <v>207</v>
      </c>
      <c r="P176">
        <v>19.88</v>
      </c>
      <c r="Q176">
        <v>20.09</v>
      </c>
      <c r="R176">
        <v>20.81</v>
      </c>
      <c r="S176">
        <v>21.92</v>
      </c>
      <c r="T176" t="s">
        <v>207</v>
      </c>
      <c r="U176" t="s">
        <v>207</v>
      </c>
      <c r="V176" t="s">
        <v>214</v>
      </c>
      <c r="Y176">
        <v>2</v>
      </c>
    </row>
    <row r="177" spans="1:26" x14ac:dyDescent="0.25">
      <c r="A177" t="str">
        <f t="shared" si="5"/>
        <v>LU Total floor area of wholesale and retail trade</v>
      </c>
      <c r="B177" t="str">
        <f t="shared" si="4"/>
        <v>Total floor area of wholesale and retail trade</v>
      </c>
      <c r="C177" t="s">
        <v>7</v>
      </c>
      <c r="D177" t="s">
        <v>57</v>
      </c>
      <c r="E177" t="s">
        <v>206</v>
      </c>
      <c r="F177" t="s">
        <v>207</v>
      </c>
      <c r="G177" t="s">
        <v>207</v>
      </c>
      <c r="H177" t="s">
        <v>207</v>
      </c>
      <c r="I177" t="s">
        <v>207</v>
      </c>
      <c r="J177" t="s">
        <v>207</v>
      </c>
      <c r="K177" t="s">
        <v>207</v>
      </c>
      <c r="L177" t="s">
        <v>207</v>
      </c>
      <c r="M177" t="s">
        <v>207</v>
      </c>
      <c r="N177" t="s">
        <v>207</v>
      </c>
      <c r="O177" t="s">
        <v>207</v>
      </c>
      <c r="P177">
        <v>3.34</v>
      </c>
      <c r="Q177">
        <v>3.28</v>
      </c>
      <c r="R177">
        <v>3.18</v>
      </c>
      <c r="S177">
        <v>3.26</v>
      </c>
      <c r="T177" t="s">
        <v>207</v>
      </c>
      <c r="U177" t="s">
        <v>207</v>
      </c>
      <c r="V177" t="s">
        <v>214</v>
      </c>
      <c r="Y177">
        <v>1</v>
      </c>
    </row>
    <row r="178" spans="1:26" x14ac:dyDescent="0.25">
      <c r="A178" t="str">
        <f t="shared" si="5"/>
        <v>MT Total floor area of wholesale and retail trade</v>
      </c>
      <c r="B178" t="str">
        <f t="shared" si="4"/>
        <v>Total floor area of wholesale and retail trade</v>
      </c>
      <c r="C178" t="s">
        <v>26</v>
      </c>
      <c r="D178" t="s">
        <v>58</v>
      </c>
      <c r="E178" t="s">
        <v>206</v>
      </c>
      <c r="F178" t="s">
        <v>207</v>
      </c>
      <c r="G178" t="s">
        <v>207</v>
      </c>
      <c r="H178" t="s">
        <v>207</v>
      </c>
      <c r="I178" t="s">
        <v>207</v>
      </c>
      <c r="J178" t="s">
        <v>207</v>
      </c>
      <c r="K178" t="s">
        <v>207</v>
      </c>
      <c r="L178" t="s">
        <v>207</v>
      </c>
      <c r="M178" t="s">
        <v>207</v>
      </c>
      <c r="N178" t="s">
        <v>207</v>
      </c>
      <c r="O178" t="s">
        <v>207</v>
      </c>
      <c r="P178">
        <v>0.57999999999999996</v>
      </c>
      <c r="Q178">
        <v>0.56999999999999995</v>
      </c>
      <c r="R178">
        <v>0.57999999999999996</v>
      </c>
      <c r="S178">
        <v>0.59</v>
      </c>
      <c r="T178" t="s">
        <v>207</v>
      </c>
      <c r="U178" t="s">
        <v>207</v>
      </c>
      <c r="V178" t="s">
        <v>214</v>
      </c>
      <c r="Y178">
        <v>1</v>
      </c>
    </row>
    <row r="179" spans="1:26" x14ac:dyDescent="0.25">
      <c r="A179" t="str">
        <f t="shared" si="5"/>
        <v>NL Total floor area of wholesale and retail trade</v>
      </c>
      <c r="B179" t="str">
        <f t="shared" si="4"/>
        <v>Total floor area of wholesale and retail trade</v>
      </c>
      <c r="C179" t="s">
        <v>6</v>
      </c>
      <c r="D179" t="s">
        <v>59</v>
      </c>
      <c r="E179" t="s">
        <v>206</v>
      </c>
      <c r="F179">
        <v>54.82</v>
      </c>
      <c r="G179">
        <v>56.01</v>
      </c>
      <c r="H179">
        <v>57.19</v>
      </c>
      <c r="I179">
        <v>58.15</v>
      </c>
      <c r="J179">
        <v>58.96</v>
      </c>
      <c r="K179">
        <v>59.87</v>
      </c>
      <c r="L179">
        <v>60.73</v>
      </c>
      <c r="M179">
        <v>61.49</v>
      </c>
      <c r="N179">
        <v>62.34</v>
      </c>
      <c r="O179">
        <v>63.13</v>
      </c>
      <c r="P179">
        <v>63.74</v>
      </c>
      <c r="Q179">
        <v>64.28</v>
      </c>
      <c r="R179">
        <v>65.09</v>
      </c>
      <c r="S179">
        <v>66.13</v>
      </c>
      <c r="T179">
        <v>66.7</v>
      </c>
      <c r="U179">
        <v>66.819999999999993</v>
      </c>
      <c r="V179" t="s">
        <v>254</v>
      </c>
      <c r="W179" t="s">
        <v>255</v>
      </c>
      <c r="X179" t="s">
        <v>256</v>
      </c>
      <c r="Y179">
        <v>5</v>
      </c>
    </row>
    <row r="180" spans="1:26" x14ac:dyDescent="0.25">
      <c r="A180" t="str">
        <f t="shared" si="5"/>
        <v>PL Total floor area of wholesale and retail trade</v>
      </c>
      <c r="B180" t="str">
        <f t="shared" si="4"/>
        <v>Total floor area of wholesale and retail trade</v>
      </c>
      <c r="C180" t="s">
        <v>12</v>
      </c>
      <c r="D180" t="s">
        <v>60</v>
      </c>
      <c r="E180" t="s">
        <v>206</v>
      </c>
      <c r="F180" t="s">
        <v>207</v>
      </c>
      <c r="G180" t="s">
        <v>207</v>
      </c>
      <c r="H180" t="s">
        <v>207</v>
      </c>
      <c r="I180" t="s">
        <v>207</v>
      </c>
      <c r="J180" t="s">
        <v>207</v>
      </c>
      <c r="K180" t="s">
        <v>207</v>
      </c>
      <c r="L180" t="s">
        <v>207</v>
      </c>
      <c r="M180" t="s">
        <v>207</v>
      </c>
      <c r="N180" t="s">
        <v>207</v>
      </c>
      <c r="O180" t="s">
        <v>207</v>
      </c>
      <c r="P180">
        <v>196.46</v>
      </c>
      <c r="Q180">
        <v>196.64</v>
      </c>
      <c r="R180">
        <v>200.41</v>
      </c>
      <c r="S180">
        <v>206.4</v>
      </c>
      <c r="T180" t="s">
        <v>207</v>
      </c>
      <c r="U180" t="s">
        <v>207</v>
      </c>
      <c r="V180" t="s">
        <v>214</v>
      </c>
      <c r="Y180">
        <v>1</v>
      </c>
    </row>
    <row r="181" spans="1:26" x14ac:dyDescent="0.25">
      <c r="A181" t="str">
        <f t="shared" si="5"/>
        <v>PT Total floor area of wholesale and retail trade</v>
      </c>
      <c r="B181" t="str">
        <f t="shared" si="4"/>
        <v>Total floor area of wholesale and retail trade</v>
      </c>
      <c r="C181" t="s">
        <v>14</v>
      </c>
      <c r="D181" t="s">
        <v>61</v>
      </c>
      <c r="E181" t="s">
        <v>206</v>
      </c>
      <c r="F181" t="s">
        <v>207</v>
      </c>
      <c r="G181" t="s">
        <v>207</v>
      </c>
      <c r="H181" t="s">
        <v>207</v>
      </c>
      <c r="I181" t="s">
        <v>207</v>
      </c>
      <c r="J181" t="s">
        <v>207</v>
      </c>
      <c r="K181" t="s">
        <v>207</v>
      </c>
      <c r="L181" t="s">
        <v>207</v>
      </c>
      <c r="M181" t="s">
        <v>207</v>
      </c>
      <c r="N181" t="s">
        <v>207</v>
      </c>
      <c r="O181" t="s">
        <v>207</v>
      </c>
      <c r="P181">
        <v>31.69</v>
      </c>
      <c r="Q181">
        <v>30.43</v>
      </c>
      <c r="R181">
        <v>29.11</v>
      </c>
      <c r="S181">
        <v>28.44</v>
      </c>
      <c r="T181" t="s">
        <v>207</v>
      </c>
      <c r="U181" t="s">
        <v>207</v>
      </c>
      <c r="V181" t="s">
        <v>214</v>
      </c>
      <c r="Y181">
        <v>1</v>
      </c>
    </row>
    <row r="182" spans="1:26" x14ac:dyDescent="0.25">
      <c r="A182" t="str">
        <f t="shared" si="5"/>
        <v>RO Total floor area of wholesale and retail trade</v>
      </c>
      <c r="B182" t="str">
        <f t="shared" si="4"/>
        <v>Total floor area of wholesale and retail trade</v>
      </c>
      <c r="C182" t="s">
        <v>13</v>
      </c>
      <c r="D182" t="s">
        <v>62</v>
      </c>
      <c r="E182" t="s">
        <v>206</v>
      </c>
      <c r="F182" t="s">
        <v>207</v>
      </c>
      <c r="G182" t="s">
        <v>207</v>
      </c>
      <c r="H182" t="s">
        <v>207</v>
      </c>
      <c r="I182" t="s">
        <v>207</v>
      </c>
      <c r="J182" t="s">
        <v>207</v>
      </c>
      <c r="K182" t="s">
        <v>207</v>
      </c>
      <c r="L182" t="s">
        <v>207</v>
      </c>
      <c r="M182" t="s">
        <v>207</v>
      </c>
      <c r="N182" t="s">
        <v>207</v>
      </c>
      <c r="O182" t="s">
        <v>207</v>
      </c>
      <c r="P182">
        <v>22.09</v>
      </c>
      <c r="Q182">
        <v>21.69</v>
      </c>
      <c r="R182">
        <v>21.26</v>
      </c>
      <c r="S182">
        <v>20.83</v>
      </c>
      <c r="T182" t="s">
        <v>207</v>
      </c>
      <c r="U182" t="s">
        <v>207</v>
      </c>
      <c r="V182" t="s">
        <v>214</v>
      </c>
      <c r="Y182">
        <v>1</v>
      </c>
    </row>
    <row r="183" spans="1:26" x14ac:dyDescent="0.25">
      <c r="A183" t="str">
        <f t="shared" si="5"/>
        <v>SK Total floor area of wholesale and retail trade</v>
      </c>
      <c r="B183" t="str">
        <f t="shared" si="4"/>
        <v>Total floor area of wholesale and retail trade</v>
      </c>
      <c r="C183" t="s">
        <v>18</v>
      </c>
      <c r="D183" t="s">
        <v>63</v>
      </c>
      <c r="E183" t="s">
        <v>206</v>
      </c>
      <c r="F183" t="s">
        <v>207</v>
      </c>
      <c r="G183" t="s">
        <v>207</v>
      </c>
      <c r="H183" t="s">
        <v>207</v>
      </c>
      <c r="I183" t="s">
        <v>207</v>
      </c>
      <c r="J183" t="s">
        <v>207</v>
      </c>
      <c r="K183" t="s">
        <v>207</v>
      </c>
      <c r="L183" t="s">
        <v>207</v>
      </c>
      <c r="M183" t="s">
        <v>207</v>
      </c>
      <c r="N183">
        <v>0.19</v>
      </c>
      <c r="O183">
        <v>0.17</v>
      </c>
      <c r="P183">
        <v>0.16</v>
      </c>
      <c r="Q183">
        <v>0.16</v>
      </c>
      <c r="R183">
        <v>0.15</v>
      </c>
      <c r="S183">
        <v>0.15</v>
      </c>
      <c r="T183" t="s">
        <v>207</v>
      </c>
      <c r="U183" t="s">
        <v>207</v>
      </c>
      <c r="V183" t="s">
        <v>257</v>
      </c>
      <c r="W183" t="s">
        <v>258</v>
      </c>
      <c r="X183" t="s">
        <v>259</v>
      </c>
      <c r="Y183">
        <v>2</v>
      </c>
      <c r="Z183" t="s">
        <v>260</v>
      </c>
    </row>
    <row r="184" spans="1:26" x14ac:dyDescent="0.25">
      <c r="A184" t="str">
        <f t="shared" si="5"/>
        <v>SI Total floor area of wholesale and retail trade</v>
      </c>
      <c r="B184" t="str">
        <f t="shared" si="4"/>
        <v>Total floor area of wholesale and retail trade</v>
      </c>
      <c r="C184" t="s">
        <v>8</v>
      </c>
      <c r="D184" t="s">
        <v>64</v>
      </c>
      <c r="E184" t="s">
        <v>206</v>
      </c>
      <c r="F184" t="s">
        <v>207</v>
      </c>
      <c r="G184" t="s">
        <v>207</v>
      </c>
      <c r="H184" t="s">
        <v>207</v>
      </c>
      <c r="I184" t="s">
        <v>207</v>
      </c>
      <c r="J184" t="s">
        <v>207</v>
      </c>
      <c r="K184" t="s">
        <v>207</v>
      </c>
      <c r="L184" t="s">
        <v>207</v>
      </c>
      <c r="M184" t="s">
        <v>207</v>
      </c>
      <c r="N184" t="s">
        <v>207</v>
      </c>
      <c r="O184" t="s">
        <v>207</v>
      </c>
      <c r="P184">
        <v>3.16</v>
      </c>
      <c r="Q184">
        <v>3.13</v>
      </c>
      <c r="R184">
        <v>3.23</v>
      </c>
      <c r="S184">
        <v>3.27</v>
      </c>
      <c r="T184" t="s">
        <v>207</v>
      </c>
      <c r="U184" t="s">
        <v>207</v>
      </c>
      <c r="V184" t="s">
        <v>214</v>
      </c>
      <c r="Y184">
        <v>1</v>
      </c>
    </row>
    <row r="185" spans="1:26" x14ac:dyDescent="0.25">
      <c r="A185" t="str">
        <f t="shared" si="5"/>
        <v>ES Total floor area of wholesale and retail trade</v>
      </c>
      <c r="B185" t="str">
        <f t="shared" si="4"/>
        <v>Total floor area of wholesale and retail trade</v>
      </c>
      <c r="C185" t="s">
        <v>28</v>
      </c>
      <c r="D185" t="s">
        <v>65</v>
      </c>
      <c r="E185" t="s">
        <v>206</v>
      </c>
      <c r="F185">
        <v>55.86</v>
      </c>
      <c r="G185">
        <v>57.99</v>
      </c>
      <c r="H185">
        <v>59.58</v>
      </c>
      <c r="I185">
        <v>61.84</v>
      </c>
      <c r="J185">
        <v>63.79</v>
      </c>
      <c r="K185">
        <v>65.88</v>
      </c>
      <c r="L185">
        <v>68.92</v>
      </c>
      <c r="M185">
        <v>71.25</v>
      </c>
      <c r="N185">
        <v>73.33</v>
      </c>
      <c r="O185">
        <v>74.78</v>
      </c>
      <c r="P185">
        <v>76.02</v>
      </c>
      <c r="Q185">
        <v>76.97</v>
      </c>
      <c r="R185">
        <v>77.87</v>
      </c>
      <c r="S185">
        <v>78.97</v>
      </c>
      <c r="T185" t="s">
        <v>207</v>
      </c>
      <c r="U185" t="s">
        <v>207</v>
      </c>
      <c r="V185" t="s">
        <v>214</v>
      </c>
      <c r="Y185">
        <v>1</v>
      </c>
    </row>
    <row r="186" spans="1:26" x14ac:dyDescent="0.25">
      <c r="A186" t="str">
        <f t="shared" si="5"/>
        <v>SE Total floor area of wholesale and retail trade</v>
      </c>
      <c r="B186" t="str">
        <f t="shared" si="4"/>
        <v>Total floor area of wholesale and retail trade</v>
      </c>
      <c r="C186" t="s">
        <v>19</v>
      </c>
      <c r="D186" t="s">
        <v>66</v>
      </c>
      <c r="E186" t="s">
        <v>206</v>
      </c>
      <c r="F186" t="s">
        <v>207</v>
      </c>
      <c r="G186" t="s">
        <v>207</v>
      </c>
      <c r="H186" t="s">
        <v>207</v>
      </c>
      <c r="I186" t="s">
        <v>207</v>
      </c>
      <c r="J186" t="s">
        <v>207</v>
      </c>
      <c r="K186" t="s">
        <v>207</v>
      </c>
      <c r="L186" t="s">
        <v>207</v>
      </c>
      <c r="M186" t="s">
        <v>207</v>
      </c>
      <c r="N186" t="s">
        <v>207</v>
      </c>
      <c r="O186" t="s">
        <v>207</v>
      </c>
      <c r="P186">
        <v>49.04</v>
      </c>
      <c r="Q186">
        <v>50.5</v>
      </c>
      <c r="R186">
        <v>52.96</v>
      </c>
      <c r="S186">
        <v>63.25</v>
      </c>
      <c r="T186" t="s">
        <v>207</v>
      </c>
      <c r="U186" t="s">
        <v>207</v>
      </c>
      <c r="V186" t="s">
        <v>214</v>
      </c>
      <c r="Y186">
        <v>1</v>
      </c>
    </row>
    <row r="187" spans="1:26" x14ac:dyDescent="0.25">
      <c r="A187" t="str">
        <f t="shared" si="5"/>
        <v>UK Total floor area of wholesale and retail trade</v>
      </c>
      <c r="B187" t="str">
        <f t="shared" si="4"/>
        <v>Total floor area of wholesale and retail trade</v>
      </c>
      <c r="C187" t="s">
        <v>4</v>
      </c>
      <c r="D187" t="s">
        <v>67</v>
      </c>
      <c r="E187" t="s">
        <v>206</v>
      </c>
      <c r="F187">
        <v>301.93</v>
      </c>
      <c r="G187">
        <v>306.27999999999997</v>
      </c>
      <c r="H187">
        <v>310.58999999999997</v>
      </c>
      <c r="I187">
        <v>314.85000000000002</v>
      </c>
      <c r="J187">
        <v>319.04000000000002</v>
      </c>
      <c r="K187">
        <v>319.87</v>
      </c>
      <c r="L187">
        <v>318.91000000000003</v>
      </c>
      <c r="M187">
        <v>318.66000000000003</v>
      </c>
      <c r="N187">
        <v>322.73</v>
      </c>
      <c r="O187">
        <v>312.61</v>
      </c>
      <c r="P187">
        <v>304.79000000000002</v>
      </c>
      <c r="Q187">
        <v>306.95</v>
      </c>
      <c r="R187">
        <v>311.41000000000003</v>
      </c>
      <c r="S187">
        <v>310.39</v>
      </c>
      <c r="T187" t="s">
        <v>207</v>
      </c>
      <c r="U187" t="s">
        <v>207</v>
      </c>
      <c r="V187" t="s">
        <v>208</v>
      </c>
      <c r="Y187">
        <v>4</v>
      </c>
    </row>
    <row r="188" spans="1:26" x14ac:dyDescent="0.25">
      <c r="A188" t="str">
        <f t="shared" si="5"/>
        <v xml:space="preserve"> Total floor area of wholesale and retail trade</v>
      </c>
      <c r="B188" t="str">
        <f t="shared" si="4"/>
        <v>Total floor area of wholesale and retail trade</v>
      </c>
    </row>
    <row r="189" spans="1:26" x14ac:dyDescent="0.25">
      <c r="A189" t="str">
        <f t="shared" si="5"/>
        <v xml:space="preserve"> Total floor area of hotels and restaurants</v>
      </c>
      <c r="B189" t="str">
        <f t="shared" si="4"/>
        <v>Total floor area of hotels and restaurants</v>
      </c>
      <c r="C189" t="s">
        <v>35</v>
      </c>
    </row>
    <row r="190" spans="1:26" x14ac:dyDescent="0.25">
      <c r="A190" t="str">
        <f t="shared" si="5"/>
        <v>ISO code Total floor area of hotels and restaurants</v>
      </c>
      <c r="B190" t="str">
        <f t="shared" si="4"/>
        <v>Total floor area of hotels and restaurants</v>
      </c>
      <c r="D190" t="s">
        <v>204</v>
      </c>
      <c r="E190" t="s">
        <v>205</v>
      </c>
      <c r="F190">
        <v>2000</v>
      </c>
      <c r="G190">
        <v>2001</v>
      </c>
      <c r="H190">
        <v>2002</v>
      </c>
      <c r="I190">
        <v>2003</v>
      </c>
      <c r="J190">
        <v>2004</v>
      </c>
      <c r="K190">
        <v>2005</v>
      </c>
      <c r="L190">
        <v>2006</v>
      </c>
      <c r="M190">
        <v>2007</v>
      </c>
      <c r="N190">
        <v>2008</v>
      </c>
      <c r="O190">
        <v>2009</v>
      </c>
      <c r="P190">
        <v>2010</v>
      </c>
      <c r="Q190">
        <v>2011</v>
      </c>
      <c r="R190">
        <v>2012</v>
      </c>
      <c r="S190">
        <v>2013</v>
      </c>
      <c r="T190">
        <v>2014</v>
      </c>
      <c r="U190">
        <v>2015</v>
      </c>
      <c r="V190" t="s">
        <v>194</v>
      </c>
      <c r="W190" t="s">
        <v>195</v>
      </c>
      <c r="X190" t="s">
        <v>196</v>
      </c>
      <c r="Y190" t="s">
        <v>197</v>
      </c>
      <c r="Z190" t="s">
        <v>198</v>
      </c>
    </row>
    <row r="191" spans="1:26" x14ac:dyDescent="0.25">
      <c r="A191" t="str">
        <f t="shared" si="5"/>
        <v>AT Total floor area of hotels and restaurants</v>
      </c>
      <c r="B191" t="str">
        <f t="shared" si="4"/>
        <v>Total floor area of hotels and restaurants</v>
      </c>
      <c r="C191" t="s">
        <v>17</v>
      </c>
      <c r="D191" t="s">
        <v>40</v>
      </c>
      <c r="E191" t="s">
        <v>206</v>
      </c>
      <c r="F191" t="s">
        <v>207</v>
      </c>
      <c r="G191" t="s">
        <v>207</v>
      </c>
      <c r="H191" t="s">
        <v>207</v>
      </c>
      <c r="I191" t="s">
        <v>207</v>
      </c>
      <c r="J191" t="s">
        <v>207</v>
      </c>
      <c r="K191" t="s">
        <v>207</v>
      </c>
      <c r="L191" t="s">
        <v>207</v>
      </c>
      <c r="M191" t="s">
        <v>207</v>
      </c>
      <c r="N191" t="s">
        <v>207</v>
      </c>
      <c r="O191" t="s">
        <v>207</v>
      </c>
      <c r="P191">
        <v>29.92</v>
      </c>
      <c r="Q191">
        <v>29.55</v>
      </c>
      <c r="R191">
        <v>30.48</v>
      </c>
      <c r="S191">
        <v>28.95</v>
      </c>
      <c r="T191" t="s">
        <v>207</v>
      </c>
      <c r="U191" t="s">
        <v>207</v>
      </c>
      <c r="V191" t="s">
        <v>257</v>
      </c>
      <c r="W191" t="s">
        <v>258</v>
      </c>
      <c r="X191" t="s">
        <v>259</v>
      </c>
      <c r="Y191">
        <v>0</v>
      </c>
      <c r="Z191" t="s">
        <v>260</v>
      </c>
    </row>
    <row r="192" spans="1:26" x14ac:dyDescent="0.25">
      <c r="A192" t="str">
        <f t="shared" si="5"/>
        <v>BE Total floor area of hotels and restaurants</v>
      </c>
      <c r="B192" t="str">
        <f t="shared" si="4"/>
        <v>Total floor area of hotels and restaurants</v>
      </c>
      <c r="C192" t="s">
        <v>11</v>
      </c>
      <c r="D192" t="s">
        <v>41</v>
      </c>
      <c r="E192" t="s">
        <v>206</v>
      </c>
      <c r="F192" t="s">
        <v>207</v>
      </c>
      <c r="G192" t="s">
        <v>207</v>
      </c>
      <c r="H192" t="s">
        <v>207</v>
      </c>
      <c r="I192" t="s">
        <v>207</v>
      </c>
      <c r="J192" t="s">
        <v>207</v>
      </c>
      <c r="K192" t="s">
        <v>207</v>
      </c>
      <c r="L192" t="s">
        <v>207</v>
      </c>
      <c r="M192" t="s">
        <v>207</v>
      </c>
      <c r="N192" t="s">
        <v>207</v>
      </c>
      <c r="O192" t="s">
        <v>207</v>
      </c>
      <c r="P192">
        <v>28.82</v>
      </c>
      <c r="Q192">
        <v>28.63</v>
      </c>
      <c r="R192">
        <v>27.5</v>
      </c>
      <c r="S192">
        <v>26.78</v>
      </c>
      <c r="T192" t="s">
        <v>207</v>
      </c>
      <c r="U192" t="s">
        <v>207</v>
      </c>
      <c r="V192" t="s">
        <v>214</v>
      </c>
      <c r="Y192">
        <v>1</v>
      </c>
    </row>
    <row r="193" spans="1:26" x14ac:dyDescent="0.25">
      <c r="A193" t="str">
        <f t="shared" si="5"/>
        <v>BG Total floor area of hotels and restaurants</v>
      </c>
      <c r="B193" t="str">
        <f t="shared" si="4"/>
        <v>Total floor area of hotels and restaurants</v>
      </c>
      <c r="C193" t="s">
        <v>21</v>
      </c>
      <c r="D193" t="s">
        <v>42</v>
      </c>
      <c r="E193" t="s">
        <v>206</v>
      </c>
      <c r="F193" t="s">
        <v>207</v>
      </c>
      <c r="G193" t="s">
        <v>207</v>
      </c>
      <c r="H193" t="s">
        <v>207</v>
      </c>
      <c r="I193" t="s">
        <v>207</v>
      </c>
      <c r="J193" t="s">
        <v>207</v>
      </c>
      <c r="K193" t="s">
        <v>207</v>
      </c>
      <c r="L193" t="s">
        <v>207</v>
      </c>
      <c r="M193" t="s">
        <v>207</v>
      </c>
      <c r="N193" t="s">
        <v>207</v>
      </c>
      <c r="O193" t="s">
        <v>207</v>
      </c>
      <c r="P193">
        <v>21.31</v>
      </c>
      <c r="Q193">
        <v>21.67</v>
      </c>
      <c r="R193">
        <v>20.8</v>
      </c>
      <c r="S193">
        <v>19.28</v>
      </c>
      <c r="T193" t="s">
        <v>207</v>
      </c>
      <c r="U193" t="s">
        <v>207</v>
      </c>
      <c r="V193" t="s">
        <v>214</v>
      </c>
      <c r="Y193">
        <v>1</v>
      </c>
    </row>
    <row r="194" spans="1:26" x14ac:dyDescent="0.25">
      <c r="A194" t="str">
        <f t="shared" si="5"/>
        <v>HR Total floor area of hotels and restaurants</v>
      </c>
      <c r="B194" t="str">
        <f t="shared" si="4"/>
        <v>Total floor area of hotels and restaurants</v>
      </c>
      <c r="C194" t="s">
        <v>24</v>
      </c>
      <c r="D194" t="s">
        <v>43</v>
      </c>
      <c r="E194" t="s">
        <v>206</v>
      </c>
      <c r="F194" t="s">
        <v>207</v>
      </c>
      <c r="G194" t="s">
        <v>207</v>
      </c>
      <c r="H194" t="s">
        <v>207</v>
      </c>
      <c r="I194" t="s">
        <v>207</v>
      </c>
      <c r="J194" t="s">
        <v>207</v>
      </c>
      <c r="K194" t="s">
        <v>207</v>
      </c>
      <c r="L194" t="s">
        <v>207</v>
      </c>
      <c r="M194" t="s">
        <v>207</v>
      </c>
      <c r="N194" t="s">
        <v>207</v>
      </c>
      <c r="O194" t="s">
        <v>207</v>
      </c>
      <c r="P194">
        <v>15.41</v>
      </c>
      <c r="Q194">
        <v>15.41</v>
      </c>
      <c r="R194">
        <v>15.61</v>
      </c>
      <c r="S194">
        <v>15.79</v>
      </c>
      <c r="T194" t="s">
        <v>207</v>
      </c>
      <c r="U194" t="s">
        <v>207</v>
      </c>
      <c r="V194" t="s">
        <v>214</v>
      </c>
      <c r="Y194">
        <v>1</v>
      </c>
    </row>
    <row r="195" spans="1:26" x14ac:dyDescent="0.25">
      <c r="A195" t="str">
        <f t="shared" si="5"/>
        <v>CY Total floor area of hotels and restaurants</v>
      </c>
      <c r="B195" t="str">
        <f t="shared" si="4"/>
        <v>Total floor area of hotels and restaurants</v>
      </c>
      <c r="C195" t="s">
        <v>15</v>
      </c>
      <c r="D195" t="s">
        <v>44</v>
      </c>
      <c r="E195" t="s">
        <v>206</v>
      </c>
      <c r="F195" t="s">
        <v>207</v>
      </c>
      <c r="G195" t="s">
        <v>207</v>
      </c>
      <c r="H195" t="s">
        <v>207</v>
      </c>
      <c r="I195" t="s">
        <v>207</v>
      </c>
      <c r="J195" t="s">
        <v>207</v>
      </c>
      <c r="K195" t="s">
        <v>207</v>
      </c>
      <c r="L195" t="s">
        <v>207</v>
      </c>
      <c r="M195" t="s">
        <v>207</v>
      </c>
      <c r="N195" t="s">
        <v>207</v>
      </c>
      <c r="O195" t="s">
        <v>207</v>
      </c>
      <c r="P195">
        <v>2.68</v>
      </c>
      <c r="Q195">
        <v>2.74</v>
      </c>
      <c r="R195">
        <v>2.9</v>
      </c>
      <c r="S195">
        <v>3.05</v>
      </c>
      <c r="T195" t="s">
        <v>207</v>
      </c>
      <c r="U195" t="s">
        <v>207</v>
      </c>
      <c r="V195" t="s">
        <v>214</v>
      </c>
      <c r="Y195">
        <v>1</v>
      </c>
    </row>
    <row r="196" spans="1:26" x14ac:dyDescent="0.25">
      <c r="A196" t="str">
        <f t="shared" si="5"/>
        <v>CZ Total floor area of hotels and restaurants</v>
      </c>
      <c r="B196" t="str">
        <f t="shared" ref="B196:B259" si="6">IF(AND(C196&lt;&gt;"",D196=""),C196,B195)</f>
        <v>Total floor area of hotels and restaurants</v>
      </c>
      <c r="C196" t="s">
        <v>23</v>
      </c>
      <c r="D196" t="s">
        <v>45</v>
      </c>
      <c r="E196" t="s">
        <v>206</v>
      </c>
      <c r="F196" t="s">
        <v>207</v>
      </c>
      <c r="G196" t="s">
        <v>207</v>
      </c>
      <c r="H196" t="s">
        <v>207</v>
      </c>
      <c r="I196" t="s">
        <v>207</v>
      </c>
      <c r="J196" t="s">
        <v>207</v>
      </c>
      <c r="K196" t="s">
        <v>207</v>
      </c>
      <c r="L196" t="s">
        <v>207</v>
      </c>
      <c r="M196" t="s">
        <v>207</v>
      </c>
      <c r="N196" t="s">
        <v>207</v>
      </c>
      <c r="O196" t="s">
        <v>207</v>
      </c>
      <c r="P196">
        <v>39.39</v>
      </c>
      <c r="Q196">
        <v>38.54</v>
      </c>
      <c r="R196">
        <v>37.130000000000003</v>
      </c>
      <c r="S196">
        <v>36.83</v>
      </c>
      <c r="T196" t="s">
        <v>207</v>
      </c>
      <c r="U196" t="s">
        <v>207</v>
      </c>
      <c r="V196" t="s">
        <v>214</v>
      </c>
      <c r="Y196">
        <v>1</v>
      </c>
    </row>
    <row r="197" spans="1:26" x14ac:dyDescent="0.25">
      <c r="A197" t="str">
        <f t="shared" si="5"/>
        <v>DK Total floor area of hotels and restaurants</v>
      </c>
      <c r="B197" t="str">
        <f t="shared" si="6"/>
        <v>Total floor area of hotels and restaurants</v>
      </c>
      <c r="C197" t="s">
        <v>9</v>
      </c>
      <c r="D197" t="s">
        <v>46</v>
      </c>
      <c r="E197" t="s">
        <v>206</v>
      </c>
      <c r="F197" t="s">
        <v>207</v>
      </c>
      <c r="G197" t="s">
        <v>207</v>
      </c>
      <c r="H197" t="s">
        <v>207</v>
      </c>
      <c r="I197" t="s">
        <v>207</v>
      </c>
      <c r="J197" t="s">
        <v>207</v>
      </c>
      <c r="K197" t="s">
        <v>207</v>
      </c>
      <c r="L197" t="s">
        <v>207</v>
      </c>
      <c r="M197" t="s">
        <v>207</v>
      </c>
      <c r="N197" t="s">
        <v>207</v>
      </c>
      <c r="O197" t="s">
        <v>207</v>
      </c>
      <c r="P197" t="s">
        <v>207</v>
      </c>
      <c r="Q197">
        <v>6.27</v>
      </c>
      <c r="R197">
        <v>6.44</v>
      </c>
      <c r="S197">
        <v>6.39</v>
      </c>
      <c r="T197" t="s">
        <v>207</v>
      </c>
      <c r="U197" t="s">
        <v>207</v>
      </c>
      <c r="V197" t="s">
        <v>219</v>
      </c>
      <c r="Y197">
        <v>4</v>
      </c>
    </row>
    <row r="198" spans="1:26" x14ac:dyDescent="0.25">
      <c r="A198" t="str">
        <f t="shared" ref="A198:A261" si="7">D198&amp;" "&amp;B198</f>
        <v>EE Total floor area of hotels and restaurants</v>
      </c>
      <c r="B198" t="str">
        <f t="shared" si="6"/>
        <v>Total floor area of hotels and restaurants</v>
      </c>
      <c r="C198" t="s">
        <v>27</v>
      </c>
      <c r="D198" t="s">
        <v>47</v>
      </c>
      <c r="E198" t="s">
        <v>206</v>
      </c>
      <c r="F198" t="s">
        <v>207</v>
      </c>
      <c r="G198" t="s">
        <v>207</v>
      </c>
      <c r="H198" t="s">
        <v>207</v>
      </c>
      <c r="I198" t="s">
        <v>207</v>
      </c>
      <c r="J198" t="s">
        <v>207</v>
      </c>
      <c r="K198" t="s">
        <v>207</v>
      </c>
      <c r="L198" t="s">
        <v>207</v>
      </c>
      <c r="M198" t="s">
        <v>207</v>
      </c>
      <c r="N198" t="s">
        <v>207</v>
      </c>
      <c r="O198" t="s">
        <v>207</v>
      </c>
      <c r="P198">
        <v>3.57</v>
      </c>
      <c r="Q198">
        <v>3.48</v>
      </c>
      <c r="R198">
        <v>3.43</v>
      </c>
      <c r="S198">
        <v>3.29</v>
      </c>
      <c r="T198" t="s">
        <v>207</v>
      </c>
      <c r="U198" t="s">
        <v>207</v>
      </c>
      <c r="V198" t="s">
        <v>214</v>
      </c>
      <c r="Y198">
        <v>1</v>
      </c>
    </row>
    <row r="199" spans="1:26" x14ac:dyDescent="0.25">
      <c r="A199" t="str">
        <f t="shared" si="7"/>
        <v>FR Total floor area of hotels and restaurants</v>
      </c>
      <c r="B199" t="str">
        <f t="shared" si="6"/>
        <v>Total floor area of hotels and restaurants</v>
      </c>
      <c r="C199" t="s">
        <v>10</v>
      </c>
      <c r="D199" t="s">
        <v>48</v>
      </c>
      <c r="E199" t="s">
        <v>206</v>
      </c>
      <c r="F199">
        <v>53.38</v>
      </c>
      <c r="G199">
        <v>54.26</v>
      </c>
      <c r="H199">
        <v>55.19</v>
      </c>
      <c r="I199">
        <v>56.2</v>
      </c>
      <c r="J199">
        <v>57.3</v>
      </c>
      <c r="K199">
        <v>58.09</v>
      </c>
      <c r="L199">
        <v>59.12</v>
      </c>
      <c r="M199">
        <v>61.39</v>
      </c>
      <c r="N199">
        <v>62.38</v>
      </c>
      <c r="O199">
        <v>63.47</v>
      </c>
      <c r="P199">
        <v>64.239999999999995</v>
      </c>
      <c r="Q199">
        <v>64.72</v>
      </c>
      <c r="R199">
        <v>65.13</v>
      </c>
      <c r="S199">
        <v>65.44</v>
      </c>
      <c r="T199" t="s">
        <v>207</v>
      </c>
      <c r="U199" t="s">
        <v>207</v>
      </c>
      <c r="V199" t="s">
        <v>261</v>
      </c>
      <c r="W199" t="s">
        <v>262</v>
      </c>
      <c r="X199" t="s">
        <v>263</v>
      </c>
      <c r="Y199">
        <v>5</v>
      </c>
    </row>
    <row r="200" spans="1:26" x14ac:dyDescent="0.25">
      <c r="A200" t="str">
        <f t="shared" si="7"/>
        <v>EL Total floor area of hotels and restaurants</v>
      </c>
      <c r="B200" t="str">
        <f t="shared" si="6"/>
        <v>Total floor area of hotels and restaurants</v>
      </c>
      <c r="C200" t="s">
        <v>20</v>
      </c>
      <c r="D200" t="s">
        <v>49</v>
      </c>
      <c r="E200" t="s">
        <v>206</v>
      </c>
      <c r="F200" t="s">
        <v>207</v>
      </c>
      <c r="G200" t="s">
        <v>207</v>
      </c>
      <c r="H200" t="s">
        <v>207</v>
      </c>
      <c r="I200" t="s">
        <v>207</v>
      </c>
      <c r="J200" t="s">
        <v>207</v>
      </c>
      <c r="K200" t="s">
        <v>207</v>
      </c>
      <c r="L200" t="s">
        <v>207</v>
      </c>
      <c r="M200" t="s">
        <v>207</v>
      </c>
      <c r="N200" t="s">
        <v>207</v>
      </c>
      <c r="O200" t="s">
        <v>207</v>
      </c>
      <c r="P200">
        <v>23.83</v>
      </c>
      <c r="Q200">
        <v>23.27</v>
      </c>
      <c r="R200">
        <v>22.68</v>
      </c>
      <c r="S200">
        <v>21.48</v>
      </c>
      <c r="T200" t="s">
        <v>207</v>
      </c>
      <c r="U200" t="s">
        <v>207</v>
      </c>
      <c r="V200" t="s">
        <v>214</v>
      </c>
      <c r="Y200">
        <v>1</v>
      </c>
    </row>
    <row r="201" spans="1:26" x14ac:dyDescent="0.25">
      <c r="A201" t="str">
        <f t="shared" si="7"/>
        <v>FI Total floor area of hotels and restaurants</v>
      </c>
      <c r="B201" t="str">
        <f t="shared" si="6"/>
        <v>Total floor area of hotels and restaurants</v>
      </c>
      <c r="C201" t="s">
        <v>30</v>
      </c>
      <c r="D201" t="s">
        <v>50</v>
      </c>
      <c r="E201" t="s">
        <v>206</v>
      </c>
      <c r="F201">
        <v>5.29</v>
      </c>
      <c r="G201">
        <v>5.44</v>
      </c>
      <c r="H201">
        <v>5.64</v>
      </c>
      <c r="I201">
        <v>5.2</v>
      </c>
      <c r="J201">
        <v>4.99</v>
      </c>
      <c r="K201">
        <v>5.13</v>
      </c>
      <c r="L201">
        <v>4.9800000000000004</v>
      </c>
      <c r="M201">
        <v>5.19</v>
      </c>
      <c r="N201">
        <v>5.19</v>
      </c>
      <c r="O201">
        <v>5.27</v>
      </c>
      <c r="P201">
        <v>5.29</v>
      </c>
      <c r="Q201">
        <v>5.0999999999999996</v>
      </c>
      <c r="R201">
        <v>5.22</v>
      </c>
      <c r="S201">
        <v>5.01</v>
      </c>
      <c r="T201" t="s">
        <v>207</v>
      </c>
      <c r="U201" t="s">
        <v>207</v>
      </c>
      <c r="V201" t="s">
        <v>214</v>
      </c>
      <c r="W201" t="s">
        <v>251</v>
      </c>
      <c r="Y201">
        <v>1</v>
      </c>
    </row>
    <row r="202" spans="1:26" x14ac:dyDescent="0.25">
      <c r="A202" t="str">
        <f t="shared" si="7"/>
        <v>DE Total floor area of hotels and restaurants</v>
      </c>
      <c r="B202" t="str">
        <f t="shared" si="6"/>
        <v>Total floor area of hotels and restaurants</v>
      </c>
      <c r="C202" t="s">
        <v>1</v>
      </c>
      <c r="D202" t="s">
        <v>51</v>
      </c>
      <c r="E202" t="s">
        <v>206</v>
      </c>
      <c r="F202">
        <v>336.77</v>
      </c>
      <c r="G202">
        <v>343.9</v>
      </c>
      <c r="H202">
        <v>307.60000000000002</v>
      </c>
      <c r="I202">
        <v>291.67</v>
      </c>
      <c r="J202">
        <v>235</v>
      </c>
      <c r="K202">
        <v>259.8</v>
      </c>
      <c r="L202">
        <v>284.60000000000002</v>
      </c>
      <c r="M202">
        <v>284.60000000000002</v>
      </c>
      <c r="N202">
        <v>284.60000000000002</v>
      </c>
      <c r="O202">
        <v>284.60000000000002</v>
      </c>
      <c r="P202">
        <v>323</v>
      </c>
      <c r="Q202">
        <v>322</v>
      </c>
      <c r="R202">
        <v>321</v>
      </c>
      <c r="S202">
        <v>321</v>
      </c>
      <c r="T202" t="s">
        <v>207</v>
      </c>
      <c r="U202" t="s">
        <v>207</v>
      </c>
      <c r="V202" t="s">
        <v>208</v>
      </c>
      <c r="W202" t="s">
        <v>212</v>
      </c>
      <c r="X202" t="s">
        <v>221</v>
      </c>
      <c r="Y202">
        <v>4</v>
      </c>
      <c r="Z202" t="s">
        <v>252</v>
      </c>
    </row>
    <row r="203" spans="1:26" x14ac:dyDescent="0.25">
      <c r="A203" t="str">
        <f t="shared" si="7"/>
        <v>HU Total floor area of hotels and restaurants</v>
      </c>
      <c r="B203" t="str">
        <f t="shared" si="6"/>
        <v>Total floor area of hotels and restaurants</v>
      </c>
      <c r="C203" t="s">
        <v>16</v>
      </c>
      <c r="D203" t="s">
        <v>52</v>
      </c>
      <c r="E203" t="s">
        <v>206</v>
      </c>
      <c r="F203" t="s">
        <v>207</v>
      </c>
      <c r="G203" t="s">
        <v>207</v>
      </c>
      <c r="H203" t="s">
        <v>207</v>
      </c>
      <c r="I203" t="s">
        <v>207</v>
      </c>
      <c r="J203" t="s">
        <v>207</v>
      </c>
      <c r="K203" t="s">
        <v>207</v>
      </c>
      <c r="L203" t="s">
        <v>207</v>
      </c>
      <c r="M203" t="s">
        <v>207</v>
      </c>
      <c r="N203" t="s">
        <v>207</v>
      </c>
      <c r="O203" t="s">
        <v>207</v>
      </c>
      <c r="P203">
        <v>16.23</v>
      </c>
      <c r="Q203">
        <v>15.21</v>
      </c>
      <c r="R203">
        <v>13.97</v>
      </c>
      <c r="S203">
        <v>12.99</v>
      </c>
      <c r="T203" t="s">
        <v>207</v>
      </c>
      <c r="U203" t="s">
        <v>207</v>
      </c>
      <c r="V203" t="s">
        <v>214</v>
      </c>
      <c r="Y203">
        <v>2</v>
      </c>
    </row>
    <row r="204" spans="1:26" x14ac:dyDescent="0.25">
      <c r="A204" t="str">
        <f t="shared" si="7"/>
        <v>IE Total floor area of hotels and restaurants</v>
      </c>
      <c r="B204" t="str">
        <f t="shared" si="6"/>
        <v>Total floor area of hotels and restaurants</v>
      </c>
      <c r="C204" t="s">
        <v>5</v>
      </c>
      <c r="D204" t="s">
        <v>53</v>
      </c>
      <c r="E204" t="s">
        <v>206</v>
      </c>
      <c r="F204" t="s">
        <v>207</v>
      </c>
      <c r="G204" t="s">
        <v>207</v>
      </c>
      <c r="H204" t="s">
        <v>207</v>
      </c>
      <c r="I204" t="s">
        <v>207</v>
      </c>
      <c r="J204" t="s">
        <v>207</v>
      </c>
      <c r="K204" t="s">
        <v>207</v>
      </c>
      <c r="L204" t="s">
        <v>207</v>
      </c>
      <c r="M204" t="s">
        <v>207</v>
      </c>
      <c r="N204" t="s">
        <v>207</v>
      </c>
      <c r="O204" t="s">
        <v>207</v>
      </c>
      <c r="P204">
        <v>24.36</v>
      </c>
      <c r="Q204">
        <v>21.98</v>
      </c>
      <c r="R204">
        <v>21.97</v>
      </c>
      <c r="S204">
        <v>21.85</v>
      </c>
      <c r="T204" t="s">
        <v>207</v>
      </c>
      <c r="U204" t="s">
        <v>207</v>
      </c>
      <c r="V204" t="s">
        <v>214</v>
      </c>
      <c r="Y204">
        <v>1</v>
      </c>
    </row>
    <row r="205" spans="1:26" x14ac:dyDescent="0.25">
      <c r="A205" t="str">
        <f t="shared" si="7"/>
        <v>IT Total floor area of hotels and restaurants</v>
      </c>
      <c r="B205" t="str">
        <f t="shared" si="6"/>
        <v>Total floor area of hotels and restaurants</v>
      </c>
      <c r="C205" t="s">
        <v>29</v>
      </c>
      <c r="D205" t="s">
        <v>54</v>
      </c>
      <c r="E205" t="s">
        <v>206</v>
      </c>
      <c r="F205" t="s">
        <v>207</v>
      </c>
      <c r="G205" t="s">
        <v>207</v>
      </c>
      <c r="H205" t="s">
        <v>207</v>
      </c>
      <c r="I205" t="s">
        <v>207</v>
      </c>
      <c r="J205" t="s">
        <v>207</v>
      </c>
      <c r="K205" t="s">
        <v>207</v>
      </c>
      <c r="L205" t="s">
        <v>207</v>
      </c>
      <c r="M205" t="s">
        <v>207</v>
      </c>
      <c r="N205" t="s">
        <v>207</v>
      </c>
      <c r="O205" t="s">
        <v>207</v>
      </c>
      <c r="P205">
        <v>47.6</v>
      </c>
      <c r="Q205">
        <v>48.6</v>
      </c>
      <c r="R205">
        <v>49.7</v>
      </c>
      <c r="S205">
        <v>49.12</v>
      </c>
      <c r="T205" t="s">
        <v>207</v>
      </c>
      <c r="U205" t="s">
        <v>207</v>
      </c>
      <c r="V205" t="s">
        <v>265</v>
      </c>
      <c r="Y205">
        <v>1</v>
      </c>
    </row>
    <row r="206" spans="1:26" x14ac:dyDescent="0.25">
      <c r="A206" t="str">
        <f t="shared" si="7"/>
        <v>LV Total floor area of hotels and restaurants</v>
      </c>
      <c r="B206" t="str">
        <f t="shared" si="6"/>
        <v>Total floor area of hotels and restaurants</v>
      </c>
      <c r="C206" t="s">
        <v>25</v>
      </c>
      <c r="D206" t="s">
        <v>55</v>
      </c>
      <c r="E206" t="s">
        <v>206</v>
      </c>
      <c r="F206" t="s">
        <v>207</v>
      </c>
      <c r="G206" t="s">
        <v>207</v>
      </c>
      <c r="H206" t="s">
        <v>207</v>
      </c>
      <c r="I206" t="s">
        <v>207</v>
      </c>
      <c r="J206" t="s">
        <v>207</v>
      </c>
      <c r="K206" t="s">
        <v>207</v>
      </c>
      <c r="L206" t="s">
        <v>207</v>
      </c>
      <c r="M206" t="s">
        <v>207</v>
      </c>
      <c r="N206" t="s">
        <v>207</v>
      </c>
      <c r="O206" t="s">
        <v>207</v>
      </c>
      <c r="P206">
        <v>2.38</v>
      </c>
      <c r="Q206">
        <v>2.2999999999999998</v>
      </c>
      <c r="R206">
        <v>2.58</v>
      </c>
      <c r="S206">
        <v>2.42</v>
      </c>
      <c r="T206" t="s">
        <v>207</v>
      </c>
      <c r="U206" t="s">
        <v>207</v>
      </c>
      <c r="V206" t="s">
        <v>214</v>
      </c>
      <c r="W206" t="s">
        <v>253</v>
      </c>
      <c r="Y206">
        <v>1</v>
      </c>
    </row>
    <row r="207" spans="1:26" x14ac:dyDescent="0.25">
      <c r="A207" t="str">
        <f t="shared" si="7"/>
        <v>LT Total floor area of hotels and restaurants</v>
      </c>
      <c r="B207" t="str">
        <f t="shared" si="6"/>
        <v>Total floor area of hotels and restaurants</v>
      </c>
      <c r="C207" t="s">
        <v>22</v>
      </c>
      <c r="D207" t="s">
        <v>56</v>
      </c>
      <c r="E207" t="s">
        <v>206</v>
      </c>
      <c r="F207" t="s">
        <v>207</v>
      </c>
      <c r="G207" t="s">
        <v>207</v>
      </c>
      <c r="H207" t="s">
        <v>207</v>
      </c>
      <c r="I207" t="s">
        <v>207</v>
      </c>
      <c r="J207" t="s">
        <v>207</v>
      </c>
      <c r="K207" t="s">
        <v>207</v>
      </c>
      <c r="L207" t="s">
        <v>207</v>
      </c>
      <c r="M207" t="s">
        <v>207</v>
      </c>
      <c r="N207" t="s">
        <v>207</v>
      </c>
      <c r="O207" t="s">
        <v>207</v>
      </c>
      <c r="P207">
        <v>1.99</v>
      </c>
      <c r="Q207">
        <v>1.97</v>
      </c>
      <c r="R207">
        <v>1.94</v>
      </c>
      <c r="S207">
        <v>1.95</v>
      </c>
      <c r="T207" t="s">
        <v>207</v>
      </c>
      <c r="U207" t="s">
        <v>207</v>
      </c>
      <c r="V207" t="s">
        <v>214</v>
      </c>
      <c r="Y207">
        <v>2</v>
      </c>
    </row>
    <row r="208" spans="1:26" x14ac:dyDescent="0.25">
      <c r="A208" t="str">
        <f t="shared" si="7"/>
        <v>LU Total floor area of hotels and restaurants</v>
      </c>
      <c r="B208" t="str">
        <f t="shared" si="6"/>
        <v>Total floor area of hotels and restaurants</v>
      </c>
      <c r="C208" t="s">
        <v>7</v>
      </c>
      <c r="D208" t="s">
        <v>57</v>
      </c>
      <c r="E208" t="s">
        <v>206</v>
      </c>
      <c r="F208" t="s">
        <v>207</v>
      </c>
      <c r="G208" t="s">
        <v>207</v>
      </c>
      <c r="H208" t="s">
        <v>207</v>
      </c>
      <c r="I208" t="s">
        <v>207</v>
      </c>
      <c r="J208" t="s">
        <v>207</v>
      </c>
      <c r="K208" t="s">
        <v>207</v>
      </c>
      <c r="L208" t="s">
        <v>207</v>
      </c>
      <c r="M208" t="s">
        <v>207</v>
      </c>
      <c r="N208" t="s">
        <v>207</v>
      </c>
      <c r="O208" t="s">
        <v>207</v>
      </c>
      <c r="P208">
        <v>2.77</v>
      </c>
      <c r="Q208">
        <v>2.85</v>
      </c>
      <c r="R208">
        <v>2.95</v>
      </c>
      <c r="S208">
        <v>3</v>
      </c>
      <c r="T208" t="s">
        <v>207</v>
      </c>
      <c r="U208" t="s">
        <v>207</v>
      </c>
      <c r="V208" t="s">
        <v>214</v>
      </c>
      <c r="Y208">
        <v>1</v>
      </c>
    </row>
    <row r="209" spans="1:26" x14ac:dyDescent="0.25">
      <c r="A209" t="str">
        <f t="shared" si="7"/>
        <v>MT Total floor area of hotels and restaurants</v>
      </c>
      <c r="B209" t="str">
        <f t="shared" si="6"/>
        <v>Total floor area of hotels and restaurants</v>
      </c>
      <c r="C209" t="s">
        <v>26</v>
      </c>
      <c r="D209" t="s">
        <v>58</v>
      </c>
      <c r="E209" t="s">
        <v>206</v>
      </c>
      <c r="F209" t="s">
        <v>207</v>
      </c>
      <c r="G209" t="s">
        <v>207</v>
      </c>
      <c r="H209" t="s">
        <v>207</v>
      </c>
      <c r="I209" t="s">
        <v>207</v>
      </c>
      <c r="J209" t="s">
        <v>207</v>
      </c>
      <c r="K209" t="s">
        <v>207</v>
      </c>
      <c r="L209" t="s">
        <v>207</v>
      </c>
      <c r="M209" t="s">
        <v>207</v>
      </c>
      <c r="N209" t="s">
        <v>207</v>
      </c>
      <c r="O209" t="s">
        <v>207</v>
      </c>
      <c r="P209">
        <v>0.75</v>
      </c>
      <c r="Q209">
        <v>0.75</v>
      </c>
      <c r="R209">
        <v>0.8</v>
      </c>
      <c r="S209">
        <v>0.77</v>
      </c>
      <c r="T209" t="s">
        <v>207</v>
      </c>
      <c r="U209" t="s">
        <v>207</v>
      </c>
      <c r="V209" t="s">
        <v>214</v>
      </c>
      <c r="Y209">
        <v>1</v>
      </c>
    </row>
    <row r="210" spans="1:26" x14ac:dyDescent="0.25">
      <c r="A210" t="str">
        <f t="shared" si="7"/>
        <v>NL Total floor area of hotels and restaurants</v>
      </c>
      <c r="B210" t="str">
        <f t="shared" si="6"/>
        <v>Total floor area of hotels and restaurants</v>
      </c>
      <c r="C210" t="s">
        <v>6</v>
      </c>
      <c r="D210" t="s">
        <v>59</v>
      </c>
      <c r="E210" t="s">
        <v>206</v>
      </c>
      <c r="F210">
        <v>44.95</v>
      </c>
      <c r="G210">
        <v>45.2</v>
      </c>
      <c r="H210">
        <v>45.25</v>
      </c>
      <c r="I210">
        <v>45.31</v>
      </c>
      <c r="J210">
        <v>45.3</v>
      </c>
      <c r="K210">
        <v>45.32</v>
      </c>
      <c r="L210">
        <v>45.71</v>
      </c>
      <c r="M210">
        <v>45.73</v>
      </c>
      <c r="N210">
        <v>45.86</v>
      </c>
      <c r="O210">
        <v>45.79</v>
      </c>
      <c r="P210">
        <v>46.58</v>
      </c>
      <c r="Q210">
        <v>46.66</v>
      </c>
      <c r="R210">
        <v>46.77</v>
      </c>
      <c r="S210">
        <v>47.03</v>
      </c>
      <c r="T210">
        <v>47.04</v>
      </c>
      <c r="U210">
        <v>47.66</v>
      </c>
      <c r="V210" t="s">
        <v>254</v>
      </c>
      <c r="W210" t="s">
        <v>255</v>
      </c>
      <c r="X210" t="s">
        <v>256</v>
      </c>
      <c r="Y210">
        <v>5</v>
      </c>
    </row>
    <row r="211" spans="1:26" x14ac:dyDescent="0.25">
      <c r="A211" t="str">
        <f t="shared" si="7"/>
        <v>PL Total floor area of hotels and restaurants</v>
      </c>
      <c r="B211" t="str">
        <f t="shared" si="6"/>
        <v>Total floor area of hotels and restaurants</v>
      </c>
      <c r="C211" t="s">
        <v>12</v>
      </c>
      <c r="D211" t="s">
        <v>60</v>
      </c>
      <c r="E211" t="s">
        <v>206</v>
      </c>
      <c r="F211" t="s">
        <v>207</v>
      </c>
      <c r="G211" t="s">
        <v>207</v>
      </c>
      <c r="H211" t="s">
        <v>207</v>
      </c>
      <c r="I211" t="s">
        <v>207</v>
      </c>
      <c r="J211" t="s">
        <v>207</v>
      </c>
      <c r="K211" t="s">
        <v>207</v>
      </c>
      <c r="L211" t="s">
        <v>207</v>
      </c>
      <c r="M211" t="s">
        <v>207</v>
      </c>
      <c r="N211" t="s">
        <v>207</v>
      </c>
      <c r="O211" t="s">
        <v>207</v>
      </c>
      <c r="P211">
        <v>15.12</v>
      </c>
      <c r="Q211">
        <v>14.61</v>
      </c>
      <c r="R211">
        <v>14.95</v>
      </c>
      <c r="S211">
        <v>14.25</v>
      </c>
      <c r="T211" t="s">
        <v>207</v>
      </c>
      <c r="U211" t="s">
        <v>207</v>
      </c>
      <c r="V211" t="s">
        <v>214</v>
      </c>
      <c r="Y211">
        <v>1</v>
      </c>
    </row>
    <row r="212" spans="1:26" x14ac:dyDescent="0.25">
      <c r="A212" t="str">
        <f t="shared" si="7"/>
        <v>PT Total floor area of hotels and restaurants</v>
      </c>
      <c r="B212" t="str">
        <f t="shared" si="6"/>
        <v>Total floor area of hotels and restaurants</v>
      </c>
      <c r="C212" t="s">
        <v>14</v>
      </c>
      <c r="D212" t="s">
        <v>61</v>
      </c>
      <c r="E212" t="s">
        <v>206</v>
      </c>
      <c r="F212" t="s">
        <v>207</v>
      </c>
      <c r="G212" t="s">
        <v>207</v>
      </c>
      <c r="H212" t="s">
        <v>207</v>
      </c>
      <c r="I212" t="s">
        <v>207</v>
      </c>
      <c r="J212" t="s">
        <v>207</v>
      </c>
      <c r="K212" t="s">
        <v>207</v>
      </c>
      <c r="L212" t="s">
        <v>207</v>
      </c>
      <c r="M212" t="s">
        <v>207</v>
      </c>
      <c r="N212" t="s">
        <v>207</v>
      </c>
      <c r="O212" t="s">
        <v>207</v>
      </c>
      <c r="P212">
        <v>14.03</v>
      </c>
      <c r="Q212">
        <v>14.08</v>
      </c>
      <c r="R212">
        <v>13.51</v>
      </c>
      <c r="S212">
        <v>14.11</v>
      </c>
      <c r="T212" t="s">
        <v>207</v>
      </c>
      <c r="U212" t="s">
        <v>207</v>
      </c>
      <c r="V212" t="s">
        <v>214</v>
      </c>
      <c r="Y212">
        <v>1</v>
      </c>
    </row>
    <row r="213" spans="1:26" x14ac:dyDescent="0.25">
      <c r="A213" t="str">
        <f t="shared" si="7"/>
        <v>RO Total floor area of hotels and restaurants</v>
      </c>
      <c r="B213" t="str">
        <f t="shared" si="6"/>
        <v>Total floor area of hotels and restaurants</v>
      </c>
      <c r="C213" t="s">
        <v>13</v>
      </c>
      <c r="D213" t="s">
        <v>62</v>
      </c>
      <c r="E213" t="s">
        <v>206</v>
      </c>
      <c r="F213" t="s">
        <v>207</v>
      </c>
      <c r="G213" t="s">
        <v>207</v>
      </c>
      <c r="H213" t="s">
        <v>207</v>
      </c>
      <c r="I213" t="s">
        <v>207</v>
      </c>
      <c r="J213" t="s">
        <v>207</v>
      </c>
      <c r="K213" t="s">
        <v>207</v>
      </c>
      <c r="L213" t="s">
        <v>207</v>
      </c>
      <c r="M213" t="s">
        <v>207</v>
      </c>
      <c r="N213" t="s">
        <v>207</v>
      </c>
      <c r="O213" t="s">
        <v>207</v>
      </c>
      <c r="P213">
        <v>4.75</v>
      </c>
      <c r="Q213">
        <v>5.09</v>
      </c>
      <c r="R213">
        <v>5.55</v>
      </c>
      <c r="S213">
        <v>6.05</v>
      </c>
      <c r="T213" t="s">
        <v>207</v>
      </c>
      <c r="U213" t="s">
        <v>207</v>
      </c>
      <c r="V213" t="s">
        <v>214</v>
      </c>
      <c r="Y213">
        <v>1</v>
      </c>
    </row>
    <row r="214" spans="1:26" x14ac:dyDescent="0.25">
      <c r="A214" t="str">
        <f t="shared" si="7"/>
        <v>SK Total floor area of hotels and restaurants</v>
      </c>
      <c r="B214" t="str">
        <f t="shared" si="6"/>
        <v>Total floor area of hotels and restaurants</v>
      </c>
      <c r="C214" t="s">
        <v>18</v>
      </c>
      <c r="D214" t="s">
        <v>63</v>
      </c>
      <c r="E214" t="s">
        <v>206</v>
      </c>
      <c r="F214" t="s">
        <v>207</v>
      </c>
      <c r="G214" t="s">
        <v>207</v>
      </c>
      <c r="H214" t="s">
        <v>207</v>
      </c>
      <c r="I214" t="s">
        <v>207</v>
      </c>
      <c r="J214" t="s">
        <v>207</v>
      </c>
      <c r="K214" t="s">
        <v>207</v>
      </c>
      <c r="L214" t="s">
        <v>207</v>
      </c>
      <c r="M214" t="s">
        <v>207</v>
      </c>
      <c r="N214">
        <v>15.61</v>
      </c>
      <c r="O214">
        <v>12.8</v>
      </c>
      <c r="P214">
        <v>11.86</v>
      </c>
      <c r="Q214">
        <v>11.81</v>
      </c>
      <c r="R214">
        <v>11.92</v>
      </c>
      <c r="S214">
        <v>12.09</v>
      </c>
      <c r="T214" t="s">
        <v>207</v>
      </c>
      <c r="U214" t="s">
        <v>207</v>
      </c>
      <c r="V214" t="s">
        <v>257</v>
      </c>
      <c r="W214" t="s">
        <v>258</v>
      </c>
      <c r="X214" t="s">
        <v>259</v>
      </c>
      <c r="Y214">
        <v>2</v>
      </c>
      <c r="Z214" t="s">
        <v>260</v>
      </c>
    </row>
    <row r="215" spans="1:26" x14ac:dyDescent="0.25">
      <c r="A215" t="str">
        <f t="shared" si="7"/>
        <v>SI Total floor area of hotels and restaurants</v>
      </c>
      <c r="B215" t="str">
        <f t="shared" si="6"/>
        <v>Total floor area of hotels and restaurants</v>
      </c>
      <c r="C215" t="s">
        <v>8</v>
      </c>
      <c r="D215" t="s">
        <v>64</v>
      </c>
      <c r="E215" t="s">
        <v>206</v>
      </c>
      <c r="F215" t="s">
        <v>207</v>
      </c>
      <c r="G215" t="s">
        <v>207</v>
      </c>
      <c r="H215" t="s">
        <v>207</v>
      </c>
      <c r="I215" t="s">
        <v>207</v>
      </c>
      <c r="J215" t="s">
        <v>207</v>
      </c>
      <c r="K215" t="s">
        <v>207</v>
      </c>
      <c r="L215" t="s">
        <v>207</v>
      </c>
      <c r="M215" t="s">
        <v>207</v>
      </c>
      <c r="N215" t="s">
        <v>207</v>
      </c>
      <c r="O215" t="s">
        <v>207</v>
      </c>
      <c r="P215">
        <v>2.69</v>
      </c>
      <c r="Q215">
        <v>2.62</v>
      </c>
      <c r="R215">
        <v>2.73</v>
      </c>
      <c r="S215">
        <v>2.71</v>
      </c>
      <c r="T215" t="s">
        <v>207</v>
      </c>
      <c r="U215" t="s">
        <v>207</v>
      </c>
      <c r="V215" t="s">
        <v>214</v>
      </c>
      <c r="Y215">
        <v>1</v>
      </c>
    </row>
    <row r="216" spans="1:26" x14ac:dyDescent="0.25">
      <c r="A216" t="str">
        <f t="shared" si="7"/>
        <v>ES Total floor area of hotels and restaurants</v>
      </c>
      <c r="B216" t="str">
        <f t="shared" si="6"/>
        <v>Total floor area of hotels and restaurants</v>
      </c>
      <c r="C216" t="s">
        <v>28</v>
      </c>
      <c r="D216" t="s">
        <v>65</v>
      </c>
      <c r="E216" t="s">
        <v>206</v>
      </c>
      <c r="F216">
        <v>92</v>
      </c>
      <c r="G216">
        <v>92.12</v>
      </c>
      <c r="H216">
        <v>92.93</v>
      </c>
      <c r="I216">
        <v>94.87</v>
      </c>
      <c r="J216">
        <v>97.76</v>
      </c>
      <c r="K216">
        <v>98.83</v>
      </c>
      <c r="L216">
        <v>99.45</v>
      </c>
      <c r="M216">
        <v>99.27</v>
      </c>
      <c r="N216">
        <v>107.4</v>
      </c>
      <c r="O216">
        <v>106.21</v>
      </c>
      <c r="P216">
        <v>106.25</v>
      </c>
      <c r="Q216">
        <v>106.8</v>
      </c>
      <c r="R216">
        <v>107.13</v>
      </c>
      <c r="S216">
        <v>106.07</v>
      </c>
      <c r="T216" t="s">
        <v>207</v>
      </c>
      <c r="U216" t="s">
        <v>207</v>
      </c>
      <c r="V216" t="s">
        <v>214</v>
      </c>
      <c r="Y216">
        <v>1</v>
      </c>
    </row>
    <row r="217" spans="1:26" x14ac:dyDescent="0.25">
      <c r="A217" t="str">
        <f t="shared" si="7"/>
        <v>SE Total floor area of hotels and restaurants</v>
      </c>
      <c r="B217" t="str">
        <f t="shared" si="6"/>
        <v>Total floor area of hotels and restaurants</v>
      </c>
      <c r="C217" t="s">
        <v>19</v>
      </c>
      <c r="D217" t="s">
        <v>66</v>
      </c>
      <c r="E217" t="s">
        <v>206</v>
      </c>
      <c r="F217" t="s">
        <v>207</v>
      </c>
      <c r="G217" t="s">
        <v>207</v>
      </c>
      <c r="H217" t="s">
        <v>207</v>
      </c>
      <c r="I217" t="s">
        <v>207</v>
      </c>
      <c r="J217" t="s">
        <v>207</v>
      </c>
      <c r="K217" t="s">
        <v>207</v>
      </c>
      <c r="L217" t="s">
        <v>207</v>
      </c>
      <c r="M217" t="s">
        <v>207</v>
      </c>
      <c r="N217" t="s">
        <v>207</v>
      </c>
      <c r="O217" t="s">
        <v>207</v>
      </c>
      <c r="P217">
        <v>8.86</v>
      </c>
      <c r="Q217">
        <v>8.65</v>
      </c>
      <c r="R217">
        <v>9.1</v>
      </c>
      <c r="S217">
        <v>9.27</v>
      </c>
      <c r="T217" t="s">
        <v>207</v>
      </c>
      <c r="U217" t="s">
        <v>207</v>
      </c>
      <c r="V217" t="s">
        <v>214</v>
      </c>
      <c r="Y217">
        <v>1</v>
      </c>
    </row>
    <row r="218" spans="1:26" x14ac:dyDescent="0.25">
      <c r="A218" t="str">
        <f t="shared" si="7"/>
        <v>UK Total floor area of hotels and restaurants</v>
      </c>
      <c r="B218" t="str">
        <f t="shared" si="6"/>
        <v>Total floor area of hotels and restaurants</v>
      </c>
      <c r="C218" t="s">
        <v>4</v>
      </c>
      <c r="D218" t="s">
        <v>67</v>
      </c>
      <c r="E218" t="s">
        <v>206</v>
      </c>
      <c r="F218">
        <v>79.290000000000006</v>
      </c>
      <c r="G218">
        <v>79.39</v>
      </c>
      <c r="H218">
        <v>79.48</v>
      </c>
      <c r="I218">
        <v>79.58</v>
      </c>
      <c r="J218">
        <v>79.7</v>
      </c>
      <c r="K218">
        <v>80.22</v>
      </c>
      <c r="L218">
        <v>79.58</v>
      </c>
      <c r="M218">
        <v>79.58</v>
      </c>
      <c r="N218">
        <v>80.78</v>
      </c>
      <c r="O218">
        <v>79.09</v>
      </c>
      <c r="P218">
        <v>78.010000000000005</v>
      </c>
      <c r="Q218">
        <v>77.290000000000006</v>
      </c>
      <c r="R218">
        <v>81.42</v>
      </c>
      <c r="S218">
        <v>77.33</v>
      </c>
      <c r="T218" t="s">
        <v>207</v>
      </c>
      <c r="U218" t="s">
        <v>207</v>
      </c>
      <c r="V218" t="s">
        <v>208</v>
      </c>
      <c r="Y218">
        <v>4</v>
      </c>
    </row>
    <row r="219" spans="1:26" x14ac:dyDescent="0.25">
      <c r="A219" t="str">
        <f t="shared" si="7"/>
        <v xml:space="preserve"> Total floor area of hotels and restaurants</v>
      </c>
      <c r="B219" t="str">
        <f t="shared" si="6"/>
        <v>Total floor area of hotels and restaurants</v>
      </c>
    </row>
    <row r="220" spans="1:26" x14ac:dyDescent="0.25">
      <c r="A220" t="str">
        <f t="shared" si="7"/>
        <v xml:space="preserve"> Total floor area of health care</v>
      </c>
      <c r="B220" t="str">
        <f t="shared" si="6"/>
        <v>Total floor area of health care</v>
      </c>
      <c r="C220" t="s">
        <v>36</v>
      </c>
    </row>
    <row r="221" spans="1:26" x14ac:dyDescent="0.25">
      <c r="A221" t="str">
        <f t="shared" si="7"/>
        <v>ISO code Total floor area of health care</v>
      </c>
      <c r="B221" t="str">
        <f t="shared" si="6"/>
        <v>Total floor area of health care</v>
      </c>
      <c r="D221" t="s">
        <v>204</v>
      </c>
      <c r="E221" t="s">
        <v>205</v>
      </c>
      <c r="F221">
        <v>2000</v>
      </c>
      <c r="G221">
        <v>2001</v>
      </c>
      <c r="H221">
        <v>2002</v>
      </c>
      <c r="I221">
        <v>2003</v>
      </c>
      <c r="J221">
        <v>2004</v>
      </c>
      <c r="K221">
        <v>2005</v>
      </c>
      <c r="L221">
        <v>2006</v>
      </c>
      <c r="M221">
        <v>2007</v>
      </c>
      <c r="N221">
        <v>2008</v>
      </c>
      <c r="O221">
        <v>2009</v>
      </c>
      <c r="P221">
        <v>2010</v>
      </c>
      <c r="Q221">
        <v>2011</v>
      </c>
      <c r="R221">
        <v>2012</v>
      </c>
      <c r="S221">
        <v>2013</v>
      </c>
      <c r="T221">
        <v>2014</v>
      </c>
      <c r="U221">
        <v>2015</v>
      </c>
      <c r="V221" t="s">
        <v>194</v>
      </c>
      <c r="W221" t="s">
        <v>195</v>
      </c>
      <c r="X221" t="s">
        <v>196</v>
      </c>
      <c r="Y221" t="s">
        <v>197</v>
      </c>
      <c r="Z221" t="s">
        <v>198</v>
      </c>
    </row>
    <row r="222" spans="1:26" x14ac:dyDescent="0.25">
      <c r="A222" t="str">
        <f t="shared" si="7"/>
        <v>AT Total floor area of health care</v>
      </c>
      <c r="B222" t="str">
        <f t="shared" si="6"/>
        <v>Total floor area of health care</v>
      </c>
      <c r="C222" t="s">
        <v>17</v>
      </c>
      <c r="D222" t="s">
        <v>40</v>
      </c>
      <c r="E222" t="s">
        <v>206</v>
      </c>
      <c r="F222" t="s">
        <v>207</v>
      </c>
      <c r="G222" t="s">
        <v>207</v>
      </c>
      <c r="H222" t="s">
        <v>207</v>
      </c>
      <c r="I222" t="s">
        <v>207</v>
      </c>
      <c r="J222" t="s">
        <v>207</v>
      </c>
      <c r="K222" t="s">
        <v>207</v>
      </c>
      <c r="L222" t="s">
        <v>207</v>
      </c>
      <c r="M222" t="s">
        <v>207</v>
      </c>
      <c r="N222" t="s">
        <v>207</v>
      </c>
      <c r="O222" t="s">
        <v>207</v>
      </c>
      <c r="P222">
        <v>6.92</v>
      </c>
      <c r="Q222">
        <v>6.71</v>
      </c>
      <c r="R222">
        <v>6.94</v>
      </c>
      <c r="S222">
        <v>7.04</v>
      </c>
      <c r="T222" t="s">
        <v>207</v>
      </c>
      <c r="U222" t="s">
        <v>207</v>
      </c>
      <c r="V222" t="s">
        <v>214</v>
      </c>
      <c r="W222" t="s">
        <v>266</v>
      </c>
      <c r="Y222">
        <v>0</v>
      </c>
      <c r="Z222" t="s">
        <v>249</v>
      </c>
    </row>
    <row r="223" spans="1:26" x14ac:dyDescent="0.25">
      <c r="A223" t="str">
        <f t="shared" si="7"/>
        <v>BE Total floor area of health care</v>
      </c>
      <c r="B223" t="str">
        <f t="shared" si="6"/>
        <v>Total floor area of health care</v>
      </c>
      <c r="C223" t="s">
        <v>11</v>
      </c>
      <c r="D223" t="s">
        <v>41</v>
      </c>
      <c r="E223" t="s">
        <v>206</v>
      </c>
      <c r="F223" t="s">
        <v>207</v>
      </c>
      <c r="G223" t="s">
        <v>207</v>
      </c>
      <c r="H223" t="s">
        <v>207</v>
      </c>
      <c r="I223" t="s">
        <v>207</v>
      </c>
      <c r="J223" t="s">
        <v>207</v>
      </c>
      <c r="K223" t="s">
        <v>207</v>
      </c>
      <c r="L223" t="s">
        <v>207</v>
      </c>
      <c r="M223" t="s">
        <v>207</v>
      </c>
      <c r="N223" t="s">
        <v>207</v>
      </c>
      <c r="O223" t="s">
        <v>207</v>
      </c>
      <c r="P223">
        <v>10.14</v>
      </c>
      <c r="Q223">
        <v>10.49</v>
      </c>
      <c r="R223">
        <v>10.72</v>
      </c>
      <c r="S223">
        <v>10.82</v>
      </c>
      <c r="T223" t="s">
        <v>207</v>
      </c>
      <c r="U223" t="s">
        <v>207</v>
      </c>
      <c r="V223" t="s">
        <v>214</v>
      </c>
      <c r="Y223">
        <v>1</v>
      </c>
    </row>
    <row r="224" spans="1:26" x14ac:dyDescent="0.25">
      <c r="A224" t="str">
        <f t="shared" si="7"/>
        <v>BG Total floor area of health care</v>
      </c>
      <c r="B224" t="str">
        <f t="shared" si="6"/>
        <v>Total floor area of health care</v>
      </c>
      <c r="C224" t="s">
        <v>21</v>
      </c>
      <c r="D224" t="s">
        <v>42</v>
      </c>
      <c r="E224" t="s">
        <v>206</v>
      </c>
      <c r="F224" t="s">
        <v>207</v>
      </c>
      <c r="G224" t="s">
        <v>207</v>
      </c>
      <c r="H224" t="s">
        <v>207</v>
      </c>
      <c r="I224" t="s">
        <v>207</v>
      </c>
      <c r="J224" t="s">
        <v>207</v>
      </c>
      <c r="K224" t="s">
        <v>207</v>
      </c>
      <c r="L224" t="s">
        <v>207</v>
      </c>
      <c r="M224" t="s">
        <v>207</v>
      </c>
      <c r="N224" t="s">
        <v>207</v>
      </c>
      <c r="O224" t="s">
        <v>207</v>
      </c>
      <c r="P224">
        <v>2.48</v>
      </c>
      <c r="Q224">
        <v>2.5299999999999998</v>
      </c>
      <c r="R224">
        <v>2.54</v>
      </c>
      <c r="S224">
        <v>2.48</v>
      </c>
      <c r="T224" t="s">
        <v>207</v>
      </c>
      <c r="U224" t="s">
        <v>207</v>
      </c>
      <c r="V224" t="s">
        <v>214</v>
      </c>
      <c r="Y224">
        <v>1</v>
      </c>
    </row>
    <row r="225" spans="1:26" x14ac:dyDescent="0.25">
      <c r="A225" t="str">
        <f t="shared" si="7"/>
        <v>HR Total floor area of health care</v>
      </c>
      <c r="B225" t="str">
        <f t="shared" si="6"/>
        <v>Total floor area of health care</v>
      </c>
      <c r="C225" t="s">
        <v>24</v>
      </c>
      <c r="D225" t="s">
        <v>43</v>
      </c>
      <c r="E225" t="s">
        <v>206</v>
      </c>
      <c r="F225" t="s">
        <v>207</v>
      </c>
      <c r="G225" t="s">
        <v>207</v>
      </c>
      <c r="H225" t="s">
        <v>207</v>
      </c>
      <c r="I225" t="s">
        <v>207</v>
      </c>
      <c r="J225" t="s">
        <v>207</v>
      </c>
      <c r="K225" t="s">
        <v>207</v>
      </c>
      <c r="L225" t="s">
        <v>207</v>
      </c>
      <c r="M225" t="s">
        <v>207</v>
      </c>
      <c r="N225" t="s">
        <v>207</v>
      </c>
      <c r="O225" t="s">
        <v>207</v>
      </c>
      <c r="P225">
        <v>3.58</v>
      </c>
      <c r="Q225">
        <v>3.64</v>
      </c>
      <c r="R225">
        <v>3.69</v>
      </c>
      <c r="S225">
        <v>3.73</v>
      </c>
      <c r="T225" t="s">
        <v>207</v>
      </c>
      <c r="U225" t="s">
        <v>207</v>
      </c>
      <c r="V225" t="s">
        <v>214</v>
      </c>
      <c r="Y225">
        <v>1</v>
      </c>
    </row>
    <row r="226" spans="1:26" x14ac:dyDescent="0.25">
      <c r="A226" t="str">
        <f t="shared" si="7"/>
        <v>CY Total floor area of health care</v>
      </c>
      <c r="B226" t="str">
        <f t="shared" si="6"/>
        <v>Total floor area of health care</v>
      </c>
      <c r="C226" t="s">
        <v>15</v>
      </c>
      <c r="D226" t="s">
        <v>44</v>
      </c>
      <c r="E226" t="s">
        <v>206</v>
      </c>
      <c r="F226" t="s">
        <v>207</v>
      </c>
      <c r="G226" t="s">
        <v>207</v>
      </c>
      <c r="H226" t="s">
        <v>207</v>
      </c>
      <c r="I226" t="s">
        <v>207</v>
      </c>
      <c r="J226" t="s">
        <v>207</v>
      </c>
      <c r="K226" t="s">
        <v>207</v>
      </c>
      <c r="L226" t="s">
        <v>207</v>
      </c>
      <c r="M226" t="s">
        <v>207</v>
      </c>
      <c r="N226" t="s">
        <v>207</v>
      </c>
      <c r="O226" t="s">
        <v>207</v>
      </c>
      <c r="P226">
        <v>0.17</v>
      </c>
      <c r="Q226">
        <v>0.17</v>
      </c>
      <c r="R226">
        <v>0.19</v>
      </c>
      <c r="S226">
        <v>0.19</v>
      </c>
      <c r="T226" t="s">
        <v>207</v>
      </c>
      <c r="U226" t="s">
        <v>207</v>
      </c>
      <c r="V226" t="s">
        <v>214</v>
      </c>
      <c r="Y226">
        <v>1</v>
      </c>
    </row>
    <row r="227" spans="1:26" x14ac:dyDescent="0.25">
      <c r="A227" t="str">
        <f t="shared" si="7"/>
        <v>CZ Total floor area of health care</v>
      </c>
      <c r="B227" t="str">
        <f t="shared" si="6"/>
        <v>Total floor area of health care</v>
      </c>
      <c r="C227" t="s">
        <v>23</v>
      </c>
      <c r="D227" t="s">
        <v>45</v>
      </c>
      <c r="E227" t="s">
        <v>206</v>
      </c>
      <c r="F227" t="s">
        <v>207</v>
      </c>
      <c r="G227" t="s">
        <v>207</v>
      </c>
      <c r="H227" t="s">
        <v>207</v>
      </c>
      <c r="I227" t="s">
        <v>207</v>
      </c>
      <c r="J227" t="s">
        <v>207</v>
      </c>
      <c r="K227" t="s">
        <v>207</v>
      </c>
      <c r="L227" t="s">
        <v>207</v>
      </c>
      <c r="M227" t="s">
        <v>207</v>
      </c>
      <c r="N227" t="s">
        <v>207</v>
      </c>
      <c r="O227" t="s">
        <v>207</v>
      </c>
      <c r="P227">
        <v>5.72</v>
      </c>
      <c r="Q227">
        <v>5.86</v>
      </c>
      <c r="R227">
        <v>5.91</v>
      </c>
      <c r="S227">
        <v>5.88</v>
      </c>
      <c r="T227" t="s">
        <v>207</v>
      </c>
      <c r="U227" t="s">
        <v>207</v>
      </c>
      <c r="V227" t="s">
        <v>214</v>
      </c>
      <c r="Y227">
        <v>1</v>
      </c>
    </row>
    <row r="228" spans="1:26" x14ac:dyDescent="0.25">
      <c r="A228" t="str">
        <f t="shared" si="7"/>
        <v>DK Total floor area of health care</v>
      </c>
      <c r="B228" t="str">
        <f t="shared" si="6"/>
        <v>Total floor area of health care</v>
      </c>
      <c r="C228" t="s">
        <v>9</v>
      </c>
      <c r="D228" t="s">
        <v>46</v>
      </c>
      <c r="E228" t="s">
        <v>206</v>
      </c>
      <c r="F228" t="s">
        <v>207</v>
      </c>
      <c r="G228" t="s">
        <v>207</v>
      </c>
      <c r="H228" t="s">
        <v>207</v>
      </c>
      <c r="I228" t="s">
        <v>207</v>
      </c>
      <c r="J228" t="s">
        <v>207</v>
      </c>
      <c r="K228" t="s">
        <v>207</v>
      </c>
      <c r="L228" t="s">
        <v>207</v>
      </c>
      <c r="M228" t="s">
        <v>207</v>
      </c>
      <c r="N228" t="s">
        <v>207</v>
      </c>
      <c r="O228" t="s">
        <v>207</v>
      </c>
      <c r="P228" t="s">
        <v>207</v>
      </c>
      <c r="Q228">
        <v>4.07</v>
      </c>
      <c r="R228">
        <v>4.13</v>
      </c>
      <c r="S228">
        <v>4.1500000000000004</v>
      </c>
      <c r="T228" t="s">
        <v>207</v>
      </c>
      <c r="U228" t="s">
        <v>207</v>
      </c>
      <c r="V228" t="s">
        <v>219</v>
      </c>
      <c r="Y228">
        <v>4</v>
      </c>
    </row>
    <row r="229" spans="1:26" x14ac:dyDescent="0.25">
      <c r="A229" t="str">
        <f t="shared" si="7"/>
        <v>EE Total floor area of health care</v>
      </c>
      <c r="B229" t="str">
        <f t="shared" si="6"/>
        <v>Total floor area of health care</v>
      </c>
      <c r="C229" t="s">
        <v>27</v>
      </c>
      <c r="D229" t="s">
        <v>47</v>
      </c>
      <c r="E229" t="s">
        <v>206</v>
      </c>
      <c r="F229" t="s">
        <v>207</v>
      </c>
      <c r="G229" t="s">
        <v>207</v>
      </c>
      <c r="H229" t="s">
        <v>207</v>
      </c>
      <c r="I229" t="s">
        <v>207</v>
      </c>
      <c r="J229" t="s">
        <v>207</v>
      </c>
      <c r="K229" t="s">
        <v>207</v>
      </c>
      <c r="L229" t="s">
        <v>207</v>
      </c>
      <c r="M229" t="s">
        <v>207</v>
      </c>
      <c r="N229" t="s">
        <v>207</v>
      </c>
      <c r="O229" t="s">
        <v>207</v>
      </c>
      <c r="P229">
        <v>2.2200000000000002</v>
      </c>
      <c r="Q229">
        <v>2.19</v>
      </c>
      <c r="R229">
        <v>2.2599999999999998</v>
      </c>
      <c r="S229">
        <v>2.36</v>
      </c>
      <c r="T229" t="s">
        <v>207</v>
      </c>
      <c r="U229" t="s">
        <v>207</v>
      </c>
      <c r="V229" t="s">
        <v>214</v>
      </c>
      <c r="Y229">
        <v>1</v>
      </c>
    </row>
    <row r="230" spans="1:26" x14ac:dyDescent="0.25">
      <c r="A230" t="str">
        <f t="shared" si="7"/>
        <v>FR Total floor area of health care</v>
      </c>
      <c r="B230" t="str">
        <f t="shared" si="6"/>
        <v>Total floor area of health care</v>
      </c>
      <c r="C230" t="s">
        <v>10</v>
      </c>
      <c r="D230" t="s">
        <v>48</v>
      </c>
      <c r="E230" t="s">
        <v>206</v>
      </c>
      <c r="F230">
        <v>145.58000000000001</v>
      </c>
      <c r="G230">
        <v>147.44</v>
      </c>
      <c r="H230">
        <v>150.13</v>
      </c>
      <c r="I230">
        <v>151.93</v>
      </c>
      <c r="J230">
        <v>153.94999999999999</v>
      </c>
      <c r="K230">
        <v>155.91999999999999</v>
      </c>
      <c r="L230">
        <v>158.76</v>
      </c>
      <c r="M230">
        <v>162.47</v>
      </c>
      <c r="N230">
        <v>166.4</v>
      </c>
      <c r="O230">
        <v>169.73</v>
      </c>
      <c r="P230">
        <v>172.82</v>
      </c>
      <c r="Q230">
        <v>174.89</v>
      </c>
      <c r="R230">
        <v>177.34</v>
      </c>
      <c r="S230">
        <v>180.43</v>
      </c>
      <c r="T230" t="s">
        <v>207</v>
      </c>
      <c r="U230" t="s">
        <v>207</v>
      </c>
      <c r="V230" t="s">
        <v>261</v>
      </c>
      <c r="W230" t="s">
        <v>262</v>
      </c>
      <c r="X230" t="s">
        <v>263</v>
      </c>
      <c r="Y230">
        <v>5</v>
      </c>
    </row>
    <row r="231" spans="1:26" x14ac:dyDescent="0.25">
      <c r="A231" t="str">
        <f t="shared" si="7"/>
        <v>EL Total floor area of health care</v>
      </c>
      <c r="B231" t="str">
        <f t="shared" si="6"/>
        <v>Total floor area of health care</v>
      </c>
      <c r="C231" t="s">
        <v>20</v>
      </c>
      <c r="D231" t="s">
        <v>49</v>
      </c>
      <c r="E231" t="s">
        <v>206</v>
      </c>
      <c r="F231" t="s">
        <v>207</v>
      </c>
      <c r="G231" t="s">
        <v>207</v>
      </c>
      <c r="H231" t="s">
        <v>207</v>
      </c>
      <c r="I231" t="s">
        <v>207</v>
      </c>
      <c r="J231" t="s">
        <v>207</v>
      </c>
      <c r="K231" t="s">
        <v>207</v>
      </c>
      <c r="L231" t="s">
        <v>207</v>
      </c>
      <c r="M231" t="s">
        <v>207</v>
      </c>
      <c r="N231" t="s">
        <v>207</v>
      </c>
      <c r="O231" t="s">
        <v>207</v>
      </c>
      <c r="P231">
        <v>2.71</v>
      </c>
      <c r="Q231">
        <v>2.56</v>
      </c>
      <c r="R231">
        <v>2.6</v>
      </c>
      <c r="S231">
        <v>2.6</v>
      </c>
      <c r="T231" t="s">
        <v>207</v>
      </c>
      <c r="U231" t="s">
        <v>207</v>
      </c>
      <c r="V231" t="s">
        <v>214</v>
      </c>
      <c r="Y231">
        <v>1</v>
      </c>
    </row>
    <row r="232" spans="1:26" x14ac:dyDescent="0.25">
      <c r="A232" t="str">
        <f t="shared" si="7"/>
        <v>FI Total floor area of health care</v>
      </c>
      <c r="B232" t="str">
        <f t="shared" si="6"/>
        <v>Total floor area of health care</v>
      </c>
      <c r="C232" t="s">
        <v>30</v>
      </c>
      <c r="D232" t="s">
        <v>50</v>
      </c>
      <c r="E232" t="s">
        <v>206</v>
      </c>
      <c r="F232">
        <v>9.1300000000000008</v>
      </c>
      <c r="G232">
        <v>9.25</v>
      </c>
      <c r="H232">
        <v>9.4600000000000009</v>
      </c>
      <c r="I232">
        <v>9.6199999999999992</v>
      </c>
      <c r="J232">
        <v>9.75</v>
      </c>
      <c r="K232">
        <v>10.1</v>
      </c>
      <c r="L232">
        <v>9.9</v>
      </c>
      <c r="M232">
        <v>9.9700000000000006</v>
      </c>
      <c r="N232">
        <v>9.86</v>
      </c>
      <c r="O232">
        <v>10.4</v>
      </c>
      <c r="P232">
        <v>10.52</v>
      </c>
      <c r="Q232">
        <v>10.9</v>
      </c>
      <c r="R232">
        <v>11.68</v>
      </c>
      <c r="S232">
        <v>11.91</v>
      </c>
      <c r="T232" t="s">
        <v>207</v>
      </c>
      <c r="U232" t="s">
        <v>207</v>
      </c>
      <c r="V232" t="s">
        <v>214</v>
      </c>
      <c r="W232" t="s">
        <v>251</v>
      </c>
      <c r="Y232">
        <v>1</v>
      </c>
    </row>
    <row r="233" spans="1:26" x14ac:dyDescent="0.25">
      <c r="A233" t="str">
        <f t="shared" si="7"/>
        <v>DE Total floor area of health care</v>
      </c>
      <c r="B233" t="str">
        <f t="shared" si="6"/>
        <v>Total floor area of health care</v>
      </c>
      <c r="C233" t="s">
        <v>1</v>
      </c>
      <c r="D233" t="s">
        <v>51</v>
      </c>
      <c r="E233" t="s">
        <v>206</v>
      </c>
      <c r="F233">
        <v>59.93</v>
      </c>
      <c r="G233">
        <v>59.83</v>
      </c>
      <c r="H233">
        <v>68.89</v>
      </c>
      <c r="I233">
        <v>71.150000000000006</v>
      </c>
      <c r="J233">
        <v>87</v>
      </c>
      <c r="K233">
        <v>75.69</v>
      </c>
      <c r="L233">
        <v>64.37</v>
      </c>
      <c r="M233">
        <v>64.37</v>
      </c>
      <c r="N233">
        <v>64.37</v>
      </c>
      <c r="O233">
        <v>64.37</v>
      </c>
      <c r="P233">
        <v>53</v>
      </c>
      <c r="Q233">
        <v>54</v>
      </c>
      <c r="R233">
        <v>55</v>
      </c>
      <c r="S233">
        <v>55</v>
      </c>
      <c r="T233" t="s">
        <v>207</v>
      </c>
      <c r="U233" t="s">
        <v>207</v>
      </c>
      <c r="V233" t="s">
        <v>208</v>
      </c>
      <c r="W233" t="s">
        <v>212</v>
      </c>
      <c r="X233" t="s">
        <v>221</v>
      </c>
      <c r="Y233">
        <v>4</v>
      </c>
      <c r="Z233" t="s">
        <v>252</v>
      </c>
    </row>
    <row r="234" spans="1:26" x14ac:dyDescent="0.25">
      <c r="A234" t="str">
        <f t="shared" si="7"/>
        <v>HU Total floor area of health care</v>
      </c>
      <c r="B234" t="str">
        <f t="shared" si="6"/>
        <v>Total floor area of health care</v>
      </c>
      <c r="C234" t="s">
        <v>16</v>
      </c>
      <c r="D234" t="s">
        <v>52</v>
      </c>
      <c r="E234" t="s">
        <v>206</v>
      </c>
      <c r="F234" t="s">
        <v>207</v>
      </c>
      <c r="G234" t="s">
        <v>207</v>
      </c>
      <c r="H234" t="s">
        <v>207</v>
      </c>
      <c r="I234" t="s">
        <v>207</v>
      </c>
      <c r="J234" t="s">
        <v>207</v>
      </c>
      <c r="K234" t="s">
        <v>207</v>
      </c>
      <c r="L234" t="s">
        <v>207</v>
      </c>
      <c r="M234" t="s">
        <v>207</v>
      </c>
      <c r="N234" t="s">
        <v>207</v>
      </c>
      <c r="O234" t="s">
        <v>207</v>
      </c>
      <c r="P234">
        <v>4.99</v>
      </c>
      <c r="Q234">
        <v>5.03</v>
      </c>
      <c r="R234">
        <v>5.08</v>
      </c>
      <c r="S234">
        <v>5.0999999999999996</v>
      </c>
      <c r="T234" t="s">
        <v>207</v>
      </c>
      <c r="U234" t="s">
        <v>207</v>
      </c>
      <c r="V234" t="s">
        <v>214</v>
      </c>
      <c r="Y234">
        <v>2</v>
      </c>
    </row>
    <row r="235" spans="1:26" x14ac:dyDescent="0.25">
      <c r="A235" t="str">
        <f t="shared" si="7"/>
        <v>IE Total floor area of health care</v>
      </c>
      <c r="B235" t="str">
        <f t="shared" si="6"/>
        <v>Total floor area of health care</v>
      </c>
      <c r="C235" t="s">
        <v>5</v>
      </c>
      <c r="D235" t="s">
        <v>53</v>
      </c>
      <c r="E235" t="s">
        <v>206</v>
      </c>
      <c r="F235" t="s">
        <v>207</v>
      </c>
      <c r="G235" t="s">
        <v>207</v>
      </c>
      <c r="H235" t="s">
        <v>207</v>
      </c>
      <c r="I235" t="s">
        <v>207</v>
      </c>
      <c r="J235" t="s">
        <v>207</v>
      </c>
      <c r="K235" t="s">
        <v>207</v>
      </c>
      <c r="L235" t="s">
        <v>207</v>
      </c>
      <c r="M235" t="s">
        <v>207</v>
      </c>
      <c r="N235" t="s">
        <v>207</v>
      </c>
      <c r="O235" t="s">
        <v>207</v>
      </c>
      <c r="P235">
        <v>4.53</v>
      </c>
      <c r="Q235">
        <v>4.5999999999999996</v>
      </c>
      <c r="R235">
        <v>4.6399999999999997</v>
      </c>
      <c r="S235">
        <v>4.8099999999999996</v>
      </c>
      <c r="T235" t="s">
        <v>207</v>
      </c>
      <c r="U235" t="s">
        <v>207</v>
      </c>
      <c r="V235" t="s">
        <v>214</v>
      </c>
      <c r="Y235">
        <v>1</v>
      </c>
    </row>
    <row r="236" spans="1:26" x14ac:dyDescent="0.25">
      <c r="A236" t="str">
        <f t="shared" si="7"/>
        <v>IT Total floor area of health care</v>
      </c>
      <c r="B236" t="str">
        <f t="shared" si="6"/>
        <v>Total floor area of health care</v>
      </c>
      <c r="C236" t="s">
        <v>29</v>
      </c>
      <c r="D236" t="s">
        <v>54</v>
      </c>
      <c r="E236" t="s">
        <v>206</v>
      </c>
      <c r="F236" t="s">
        <v>207</v>
      </c>
      <c r="G236" t="s">
        <v>207</v>
      </c>
      <c r="H236" t="s">
        <v>207</v>
      </c>
      <c r="I236" t="s">
        <v>207</v>
      </c>
      <c r="J236" t="s">
        <v>207</v>
      </c>
      <c r="K236" t="s">
        <v>207</v>
      </c>
      <c r="L236" t="s">
        <v>207</v>
      </c>
      <c r="M236" t="s">
        <v>207</v>
      </c>
      <c r="N236" t="s">
        <v>207</v>
      </c>
      <c r="O236" t="s">
        <v>207</v>
      </c>
      <c r="P236">
        <v>18.04</v>
      </c>
      <c r="Q236">
        <v>18.350000000000001</v>
      </c>
      <c r="R236">
        <v>18.36</v>
      </c>
      <c r="S236">
        <v>18.489999999999998</v>
      </c>
      <c r="T236" t="s">
        <v>207</v>
      </c>
      <c r="U236" t="s">
        <v>207</v>
      </c>
      <c r="V236" t="s">
        <v>214</v>
      </c>
      <c r="Y236">
        <v>1</v>
      </c>
    </row>
    <row r="237" spans="1:26" x14ac:dyDescent="0.25">
      <c r="A237" t="str">
        <f t="shared" si="7"/>
        <v>LV Total floor area of health care</v>
      </c>
      <c r="B237" t="str">
        <f t="shared" si="6"/>
        <v>Total floor area of health care</v>
      </c>
      <c r="C237" t="s">
        <v>25</v>
      </c>
      <c r="D237" t="s">
        <v>55</v>
      </c>
      <c r="E237" t="s">
        <v>206</v>
      </c>
      <c r="F237" t="s">
        <v>207</v>
      </c>
      <c r="G237" t="s">
        <v>207</v>
      </c>
      <c r="H237" t="s">
        <v>207</v>
      </c>
      <c r="I237" t="s">
        <v>207</v>
      </c>
      <c r="J237" t="s">
        <v>207</v>
      </c>
      <c r="K237" t="s">
        <v>207</v>
      </c>
      <c r="L237" t="s">
        <v>207</v>
      </c>
      <c r="M237" t="s">
        <v>207</v>
      </c>
      <c r="N237" t="s">
        <v>207</v>
      </c>
      <c r="O237" t="s">
        <v>207</v>
      </c>
      <c r="P237">
        <v>1.92</v>
      </c>
      <c r="Q237">
        <v>2</v>
      </c>
      <c r="R237">
        <v>1.98</v>
      </c>
      <c r="S237">
        <v>1.85</v>
      </c>
      <c r="T237" t="s">
        <v>207</v>
      </c>
      <c r="U237" t="s">
        <v>207</v>
      </c>
      <c r="V237" t="s">
        <v>214</v>
      </c>
      <c r="W237" t="s">
        <v>253</v>
      </c>
      <c r="Y237">
        <v>1</v>
      </c>
    </row>
    <row r="238" spans="1:26" x14ac:dyDescent="0.25">
      <c r="A238" t="str">
        <f t="shared" si="7"/>
        <v>LT Total floor area of health care</v>
      </c>
      <c r="B238" t="str">
        <f t="shared" si="6"/>
        <v>Total floor area of health care</v>
      </c>
      <c r="C238" t="s">
        <v>22</v>
      </c>
      <c r="D238" t="s">
        <v>56</v>
      </c>
      <c r="E238" t="s">
        <v>206</v>
      </c>
      <c r="F238" t="s">
        <v>207</v>
      </c>
      <c r="G238" t="s">
        <v>207</v>
      </c>
      <c r="H238" t="s">
        <v>207</v>
      </c>
      <c r="I238" t="s">
        <v>207</v>
      </c>
      <c r="J238" t="s">
        <v>207</v>
      </c>
      <c r="K238" t="s">
        <v>207</v>
      </c>
      <c r="L238" t="s">
        <v>207</v>
      </c>
      <c r="M238" t="s">
        <v>207</v>
      </c>
      <c r="N238" t="s">
        <v>207</v>
      </c>
      <c r="O238" t="s">
        <v>207</v>
      </c>
      <c r="P238">
        <v>2.35</v>
      </c>
      <c r="Q238">
        <v>2.31</v>
      </c>
      <c r="R238">
        <v>2.34</v>
      </c>
      <c r="S238">
        <v>2.42</v>
      </c>
      <c r="T238" t="s">
        <v>207</v>
      </c>
      <c r="U238" t="s">
        <v>207</v>
      </c>
      <c r="V238" t="s">
        <v>214</v>
      </c>
      <c r="Y238">
        <v>2</v>
      </c>
    </row>
    <row r="239" spans="1:26" x14ac:dyDescent="0.25">
      <c r="A239" t="str">
        <f t="shared" si="7"/>
        <v>LU Total floor area of health care</v>
      </c>
      <c r="B239" t="str">
        <f t="shared" si="6"/>
        <v>Total floor area of health care</v>
      </c>
      <c r="C239" t="s">
        <v>7</v>
      </c>
      <c r="D239" t="s">
        <v>57</v>
      </c>
      <c r="E239" t="s">
        <v>206</v>
      </c>
      <c r="F239" t="s">
        <v>207</v>
      </c>
      <c r="G239" t="s">
        <v>207</v>
      </c>
      <c r="H239" t="s">
        <v>207</v>
      </c>
      <c r="I239" t="s">
        <v>207</v>
      </c>
      <c r="J239" t="s">
        <v>207</v>
      </c>
      <c r="K239" t="s">
        <v>207</v>
      </c>
      <c r="L239" t="s">
        <v>207</v>
      </c>
      <c r="M239" t="s">
        <v>207</v>
      </c>
      <c r="N239" t="s">
        <v>207</v>
      </c>
      <c r="O239" t="s">
        <v>207</v>
      </c>
      <c r="P239">
        <v>0.55000000000000004</v>
      </c>
      <c r="Q239">
        <v>0.57999999999999996</v>
      </c>
      <c r="R239">
        <v>0.62</v>
      </c>
      <c r="S239">
        <v>0.66</v>
      </c>
      <c r="T239" t="s">
        <v>207</v>
      </c>
      <c r="U239" t="s">
        <v>207</v>
      </c>
      <c r="V239" t="s">
        <v>214</v>
      </c>
      <c r="Y239">
        <v>1</v>
      </c>
    </row>
    <row r="240" spans="1:26" x14ac:dyDescent="0.25">
      <c r="A240" t="str">
        <f t="shared" si="7"/>
        <v>MT Total floor area of health care</v>
      </c>
      <c r="B240" t="str">
        <f t="shared" si="6"/>
        <v>Total floor area of health care</v>
      </c>
      <c r="C240" t="s">
        <v>26</v>
      </c>
      <c r="D240" t="s">
        <v>58</v>
      </c>
      <c r="E240" t="s">
        <v>206</v>
      </c>
      <c r="F240" t="s">
        <v>207</v>
      </c>
      <c r="G240" t="s">
        <v>207</v>
      </c>
      <c r="H240" t="s">
        <v>207</v>
      </c>
      <c r="I240" t="s">
        <v>207</v>
      </c>
      <c r="J240" t="s">
        <v>207</v>
      </c>
      <c r="K240" t="s">
        <v>207</v>
      </c>
      <c r="L240" t="s">
        <v>207</v>
      </c>
      <c r="M240" t="s">
        <v>207</v>
      </c>
      <c r="N240" t="s">
        <v>207</v>
      </c>
      <c r="O240" t="s">
        <v>207</v>
      </c>
      <c r="P240">
        <v>0.12</v>
      </c>
      <c r="Q240">
        <v>0.12</v>
      </c>
      <c r="R240">
        <v>0.14000000000000001</v>
      </c>
      <c r="S240">
        <v>0.14000000000000001</v>
      </c>
      <c r="T240" t="s">
        <v>207</v>
      </c>
      <c r="U240" t="s">
        <v>207</v>
      </c>
      <c r="V240" t="s">
        <v>214</v>
      </c>
      <c r="Y240">
        <v>1</v>
      </c>
    </row>
    <row r="241" spans="1:26" x14ac:dyDescent="0.25">
      <c r="A241" t="str">
        <f t="shared" si="7"/>
        <v>NL Total floor area of health care</v>
      </c>
      <c r="B241" t="str">
        <f t="shared" si="6"/>
        <v>Total floor area of health care</v>
      </c>
      <c r="C241" t="s">
        <v>6</v>
      </c>
      <c r="D241" t="s">
        <v>59</v>
      </c>
      <c r="E241" t="s">
        <v>206</v>
      </c>
      <c r="F241">
        <v>23.41</v>
      </c>
      <c r="G241">
        <v>23.6</v>
      </c>
      <c r="H241">
        <v>23.88</v>
      </c>
      <c r="I241">
        <v>24.04</v>
      </c>
      <c r="J241">
        <v>24.53</v>
      </c>
      <c r="K241">
        <v>24.97</v>
      </c>
      <c r="L241">
        <v>25.31</v>
      </c>
      <c r="M241">
        <v>25.65</v>
      </c>
      <c r="N241">
        <v>26.18</v>
      </c>
      <c r="O241">
        <v>26.55</v>
      </c>
      <c r="P241">
        <v>27.22</v>
      </c>
      <c r="Q241">
        <v>27.63</v>
      </c>
      <c r="R241">
        <v>27.96</v>
      </c>
      <c r="S241">
        <v>28.37</v>
      </c>
      <c r="T241">
        <v>28.49</v>
      </c>
      <c r="U241">
        <v>28.85</v>
      </c>
      <c r="V241" t="s">
        <v>254</v>
      </c>
      <c r="W241" t="s">
        <v>255</v>
      </c>
      <c r="X241" t="s">
        <v>256</v>
      </c>
      <c r="Y241">
        <v>5</v>
      </c>
    </row>
    <row r="242" spans="1:26" x14ac:dyDescent="0.25">
      <c r="A242" t="str">
        <f t="shared" si="7"/>
        <v>PL Total floor area of health care</v>
      </c>
      <c r="B242" t="str">
        <f t="shared" si="6"/>
        <v>Total floor area of health care</v>
      </c>
      <c r="C242" t="s">
        <v>12</v>
      </c>
      <c r="D242" t="s">
        <v>60</v>
      </c>
      <c r="E242" t="s">
        <v>206</v>
      </c>
      <c r="F242" t="s">
        <v>207</v>
      </c>
      <c r="G242" t="s">
        <v>207</v>
      </c>
      <c r="H242" t="s">
        <v>207</v>
      </c>
      <c r="I242" t="s">
        <v>207</v>
      </c>
      <c r="J242" t="s">
        <v>207</v>
      </c>
      <c r="K242" t="s">
        <v>207</v>
      </c>
      <c r="L242" t="s">
        <v>207</v>
      </c>
      <c r="M242" t="s">
        <v>207</v>
      </c>
      <c r="N242" t="s">
        <v>207</v>
      </c>
      <c r="O242" t="s">
        <v>207</v>
      </c>
      <c r="P242">
        <v>21.22</v>
      </c>
      <c r="Q242">
        <v>21.34</v>
      </c>
      <c r="R242">
        <v>22.57</v>
      </c>
      <c r="S242">
        <v>24.02</v>
      </c>
      <c r="T242" t="s">
        <v>207</v>
      </c>
      <c r="U242" t="s">
        <v>207</v>
      </c>
      <c r="V242" t="s">
        <v>214</v>
      </c>
      <c r="Y242">
        <v>1</v>
      </c>
    </row>
    <row r="243" spans="1:26" x14ac:dyDescent="0.25">
      <c r="A243" t="str">
        <f t="shared" si="7"/>
        <v>PT Total floor area of health care</v>
      </c>
      <c r="B243" t="str">
        <f t="shared" si="6"/>
        <v>Total floor area of health care</v>
      </c>
      <c r="C243" t="s">
        <v>14</v>
      </c>
      <c r="D243" t="s">
        <v>61</v>
      </c>
      <c r="E243" t="s">
        <v>206</v>
      </c>
      <c r="F243" t="s">
        <v>207</v>
      </c>
      <c r="G243" t="s">
        <v>207</v>
      </c>
      <c r="H243" t="s">
        <v>207</v>
      </c>
      <c r="I243" t="s">
        <v>207</v>
      </c>
      <c r="J243" t="s">
        <v>207</v>
      </c>
      <c r="K243" t="s">
        <v>207</v>
      </c>
      <c r="L243" t="s">
        <v>207</v>
      </c>
      <c r="M243" t="s">
        <v>207</v>
      </c>
      <c r="N243" t="s">
        <v>207</v>
      </c>
      <c r="O243" t="s">
        <v>207</v>
      </c>
      <c r="P243">
        <v>6.78</v>
      </c>
      <c r="Q243">
        <v>7.3</v>
      </c>
      <c r="R243">
        <v>7.28</v>
      </c>
      <c r="S243">
        <v>7.21</v>
      </c>
      <c r="T243" t="s">
        <v>207</v>
      </c>
      <c r="U243" t="s">
        <v>207</v>
      </c>
      <c r="V243" t="s">
        <v>214</v>
      </c>
      <c r="Y243">
        <v>1</v>
      </c>
    </row>
    <row r="244" spans="1:26" x14ac:dyDescent="0.25">
      <c r="A244" t="str">
        <f t="shared" si="7"/>
        <v>RO Total floor area of health care</v>
      </c>
      <c r="B244" t="str">
        <f t="shared" si="6"/>
        <v>Total floor area of health care</v>
      </c>
      <c r="C244" t="s">
        <v>13</v>
      </c>
      <c r="D244" t="s">
        <v>62</v>
      </c>
      <c r="E244" t="s">
        <v>206</v>
      </c>
      <c r="F244" t="s">
        <v>207</v>
      </c>
      <c r="G244" t="s">
        <v>207</v>
      </c>
      <c r="H244" t="s">
        <v>207</v>
      </c>
      <c r="I244" t="s">
        <v>207</v>
      </c>
      <c r="J244" t="s">
        <v>207</v>
      </c>
      <c r="K244" t="s">
        <v>207</v>
      </c>
      <c r="L244" t="s">
        <v>207</v>
      </c>
      <c r="M244" t="s">
        <v>207</v>
      </c>
      <c r="N244" t="s">
        <v>207</v>
      </c>
      <c r="O244" t="s">
        <v>207</v>
      </c>
      <c r="P244">
        <v>10.36</v>
      </c>
      <c r="Q244">
        <v>10.33</v>
      </c>
      <c r="R244">
        <v>10.54</v>
      </c>
      <c r="S244">
        <v>10.75</v>
      </c>
      <c r="T244" t="s">
        <v>207</v>
      </c>
      <c r="U244" t="s">
        <v>207</v>
      </c>
      <c r="V244" t="s">
        <v>214</v>
      </c>
      <c r="Y244">
        <v>1</v>
      </c>
    </row>
    <row r="245" spans="1:26" x14ac:dyDescent="0.25">
      <c r="A245" t="str">
        <f t="shared" si="7"/>
        <v>SK Total floor area of health care</v>
      </c>
      <c r="B245" t="str">
        <f t="shared" si="6"/>
        <v>Total floor area of health care</v>
      </c>
      <c r="C245" t="s">
        <v>18</v>
      </c>
      <c r="D245" t="s">
        <v>63</v>
      </c>
      <c r="E245" t="s">
        <v>206</v>
      </c>
      <c r="F245" t="s">
        <v>207</v>
      </c>
      <c r="G245" t="s">
        <v>207</v>
      </c>
      <c r="H245" t="s">
        <v>207</v>
      </c>
      <c r="I245" t="s">
        <v>207</v>
      </c>
      <c r="J245" t="s">
        <v>207</v>
      </c>
      <c r="K245" t="s">
        <v>207</v>
      </c>
      <c r="L245" t="s">
        <v>207</v>
      </c>
      <c r="M245" t="s">
        <v>207</v>
      </c>
      <c r="N245">
        <v>1.53</v>
      </c>
      <c r="O245">
        <v>1.52</v>
      </c>
      <c r="P245">
        <v>1.59</v>
      </c>
      <c r="Q245">
        <v>1.6</v>
      </c>
      <c r="R245">
        <v>1.63</v>
      </c>
      <c r="S245">
        <v>1.66</v>
      </c>
      <c r="T245" t="s">
        <v>207</v>
      </c>
      <c r="U245" t="s">
        <v>207</v>
      </c>
      <c r="V245" t="s">
        <v>257</v>
      </c>
      <c r="W245" t="s">
        <v>258</v>
      </c>
      <c r="X245" t="s">
        <v>259</v>
      </c>
      <c r="Y245">
        <v>2</v>
      </c>
      <c r="Z245" t="s">
        <v>260</v>
      </c>
    </row>
    <row r="246" spans="1:26" x14ac:dyDescent="0.25">
      <c r="A246" t="str">
        <f t="shared" si="7"/>
        <v>SI Total floor area of health care</v>
      </c>
      <c r="B246" t="str">
        <f t="shared" si="6"/>
        <v>Total floor area of health care</v>
      </c>
      <c r="C246" t="s">
        <v>8</v>
      </c>
      <c r="D246" t="s">
        <v>64</v>
      </c>
      <c r="E246" t="s">
        <v>206</v>
      </c>
      <c r="F246" t="s">
        <v>207</v>
      </c>
      <c r="G246" t="s">
        <v>207</v>
      </c>
      <c r="H246" t="s">
        <v>207</v>
      </c>
      <c r="I246" t="s">
        <v>207</v>
      </c>
      <c r="J246" t="s">
        <v>207</v>
      </c>
      <c r="K246" t="s">
        <v>207</v>
      </c>
      <c r="L246" t="s">
        <v>207</v>
      </c>
      <c r="M246" t="s">
        <v>207</v>
      </c>
      <c r="N246" t="s">
        <v>207</v>
      </c>
      <c r="O246" t="s">
        <v>207</v>
      </c>
      <c r="P246">
        <v>0.63</v>
      </c>
      <c r="Q246">
        <v>0.62</v>
      </c>
      <c r="R246">
        <v>0.67</v>
      </c>
      <c r="S246">
        <v>0.71</v>
      </c>
      <c r="T246" t="s">
        <v>207</v>
      </c>
      <c r="U246" t="s">
        <v>207</v>
      </c>
      <c r="V246" t="s">
        <v>214</v>
      </c>
      <c r="Y246">
        <v>1</v>
      </c>
    </row>
    <row r="247" spans="1:26" x14ac:dyDescent="0.25">
      <c r="A247" t="str">
        <f t="shared" si="7"/>
        <v>ES Total floor area of health care</v>
      </c>
      <c r="B247" t="str">
        <f t="shared" si="6"/>
        <v>Total floor area of health care</v>
      </c>
      <c r="C247" t="s">
        <v>28</v>
      </c>
      <c r="D247" t="s">
        <v>65</v>
      </c>
      <c r="E247" t="s">
        <v>206</v>
      </c>
      <c r="F247">
        <v>13.21</v>
      </c>
      <c r="G247">
        <v>13.35</v>
      </c>
      <c r="H247">
        <v>13.6</v>
      </c>
      <c r="I247">
        <v>13.83</v>
      </c>
      <c r="J247">
        <v>14.07</v>
      </c>
      <c r="K247">
        <v>14.3</v>
      </c>
      <c r="L247">
        <v>14.53</v>
      </c>
      <c r="M247">
        <v>14.79</v>
      </c>
      <c r="N247">
        <v>15.06</v>
      </c>
      <c r="O247">
        <v>15.32</v>
      </c>
      <c r="P247">
        <v>15.6</v>
      </c>
      <c r="Q247">
        <v>15.89</v>
      </c>
      <c r="R247">
        <v>16.21</v>
      </c>
      <c r="S247">
        <v>16.55</v>
      </c>
      <c r="T247" t="s">
        <v>207</v>
      </c>
      <c r="U247" t="s">
        <v>207</v>
      </c>
      <c r="V247" t="s">
        <v>214</v>
      </c>
      <c r="Y247">
        <v>1</v>
      </c>
    </row>
    <row r="248" spans="1:26" x14ac:dyDescent="0.25">
      <c r="A248" t="str">
        <f t="shared" si="7"/>
        <v>SE Total floor area of health care</v>
      </c>
      <c r="B248" t="str">
        <f t="shared" si="6"/>
        <v>Total floor area of health care</v>
      </c>
      <c r="C248" t="s">
        <v>19</v>
      </c>
      <c r="D248" t="s">
        <v>66</v>
      </c>
      <c r="E248" t="s">
        <v>206</v>
      </c>
      <c r="F248" t="s">
        <v>207</v>
      </c>
      <c r="G248" t="s">
        <v>207</v>
      </c>
      <c r="H248" t="s">
        <v>207</v>
      </c>
      <c r="I248" t="s">
        <v>207</v>
      </c>
      <c r="J248" t="s">
        <v>207</v>
      </c>
      <c r="K248" t="s">
        <v>207</v>
      </c>
      <c r="L248" t="s">
        <v>207</v>
      </c>
      <c r="M248" t="s">
        <v>207</v>
      </c>
      <c r="N248" t="s">
        <v>207</v>
      </c>
      <c r="O248" t="s">
        <v>207</v>
      </c>
      <c r="P248">
        <v>19.84</v>
      </c>
      <c r="Q248">
        <v>19.8</v>
      </c>
      <c r="R248">
        <v>20.98</v>
      </c>
      <c r="S248">
        <v>21.69</v>
      </c>
      <c r="T248" t="s">
        <v>207</v>
      </c>
      <c r="U248" t="s">
        <v>207</v>
      </c>
      <c r="V248" t="s">
        <v>214</v>
      </c>
      <c r="Y248">
        <v>1</v>
      </c>
    </row>
    <row r="249" spans="1:26" x14ac:dyDescent="0.25">
      <c r="A249" t="str">
        <f t="shared" si="7"/>
        <v>UK Total floor area of health care</v>
      </c>
      <c r="B249" t="str">
        <f t="shared" si="6"/>
        <v>Total floor area of health care</v>
      </c>
      <c r="C249" t="s">
        <v>4</v>
      </c>
      <c r="D249" t="s">
        <v>67</v>
      </c>
      <c r="E249" t="s">
        <v>206</v>
      </c>
      <c r="F249">
        <v>27.38</v>
      </c>
      <c r="G249">
        <v>27.82</v>
      </c>
      <c r="H249">
        <v>28.26</v>
      </c>
      <c r="I249">
        <v>28.68</v>
      </c>
      <c r="J249">
        <v>29.09</v>
      </c>
      <c r="K249">
        <v>30.19</v>
      </c>
      <c r="L249">
        <v>30.95</v>
      </c>
      <c r="M249">
        <v>31.25</v>
      </c>
      <c r="N249">
        <v>31.43</v>
      </c>
      <c r="O249">
        <v>32.369999999999997</v>
      </c>
      <c r="P249">
        <v>33.76</v>
      </c>
      <c r="Q249">
        <v>34.520000000000003</v>
      </c>
      <c r="R249">
        <v>34.71</v>
      </c>
      <c r="S249">
        <v>35.369999999999997</v>
      </c>
      <c r="T249" t="s">
        <v>207</v>
      </c>
      <c r="U249" t="s">
        <v>207</v>
      </c>
      <c r="V249" t="s">
        <v>208</v>
      </c>
      <c r="Y249">
        <v>4</v>
      </c>
    </row>
    <row r="250" spans="1:26" x14ac:dyDescent="0.25">
      <c r="A250" t="str">
        <f t="shared" si="7"/>
        <v xml:space="preserve"> Total floor area of health care</v>
      </c>
      <c r="B250" t="str">
        <f t="shared" si="6"/>
        <v>Total floor area of health care</v>
      </c>
    </row>
    <row r="251" spans="1:26" x14ac:dyDescent="0.25">
      <c r="A251" t="str">
        <f t="shared" si="7"/>
        <v xml:space="preserve"> Total floor area of offices</v>
      </c>
      <c r="B251" t="str">
        <f t="shared" si="6"/>
        <v>Total floor area of offices</v>
      </c>
      <c r="C251" t="s">
        <v>37</v>
      </c>
    </row>
    <row r="252" spans="1:26" x14ac:dyDescent="0.25">
      <c r="A252" t="str">
        <f t="shared" si="7"/>
        <v>ISO code Total floor area of offices</v>
      </c>
      <c r="B252" t="str">
        <f t="shared" si="6"/>
        <v>Total floor area of offices</v>
      </c>
      <c r="D252" t="s">
        <v>204</v>
      </c>
      <c r="E252" t="s">
        <v>205</v>
      </c>
      <c r="F252">
        <v>2000</v>
      </c>
      <c r="G252">
        <v>2001</v>
      </c>
      <c r="H252">
        <v>2002</v>
      </c>
      <c r="I252">
        <v>2003</v>
      </c>
      <c r="J252">
        <v>2004</v>
      </c>
      <c r="K252">
        <v>2005</v>
      </c>
      <c r="L252">
        <v>2006</v>
      </c>
      <c r="M252">
        <v>2007</v>
      </c>
      <c r="N252">
        <v>2008</v>
      </c>
      <c r="O252">
        <v>2009</v>
      </c>
      <c r="P252">
        <v>2010</v>
      </c>
      <c r="Q252">
        <v>2011</v>
      </c>
      <c r="R252">
        <v>2012</v>
      </c>
      <c r="S252">
        <v>2013</v>
      </c>
      <c r="T252">
        <v>2014</v>
      </c>
      <c r="U252">
        <v>2015</v>
      </c>
      <c r="V252" t="s">
        <v>194</v>
      </c>
      <c r="W252" t="s">
        <v>195</v>
      </c>
      <c r="X252" t="s">
        <v>196</v>
      </c>
      <c r="Y252" t="s">
        <v>197</v>
      </c>
      <c r="Z252" t="s">
        <v>198</v>
      </c>
    </row>
    <row r="253" spans="1:26" x14ac:dyDescent="0.25">
      <c r="A253" t="str">
        <f t="shared" si="7"/>
        <v>AT Total floor area of offices</v>
      </c>
      <c r="B253" t="str">
        <f t="shared" si="6"/>
        <v>Total floor area of offices</v>
      </c>
      <c r="C253" t="s">
        <v>17</v>
      </c>
      <c r="D253" t="s">
        <v>40</v>
      </c>
      <c r="E253" t="s">
        <v>206</v>
      </c>
      <c r="F253" t="s">
        <v>207</v>
      </c>
      <c r="G253" t="s">
        <v>207</v>
      </c>
      <c r="H253" t="s">
        <v>207</v>
      </c>
      <c r="I253" t="s">
        <v>207</v>
      </c>
      <c r="J253" t="s">
        <v>207</v>
      </c>
      <c r="K253" t="s">
        <v>207</v>
      </c>
      <c r="L253" t="s">
        <v>207</v>
      </c>
      <c r="M253" t="s">
        <v>207</v>
      </c>
      <c r="N253" t="s">
        <v>207</v>
      </c>
      <c r="O253" t="s">
        <v>207</v>
      </c>
      <c r="P253">
        <v>45.3</v>
      </c>
      <c r="Q253">
        <v>45.12</v>
      </c>
      <c r="R253">
        <v>45.39</v>
      </c>
      <c r="S253">
        <v>46.04</v>
      </c>
      <c r="T253" t="s">
        <v>207</v>
      </c>
      <c r="U253" t="s">
        <v>207</v>
      </c>
      <c r="V253" t="s">
        <v>257</v>
      </c>
      <c r="W253" t="s">
        <v>258</v>
      </c>
      <c r="X253" t="s">
        <v>259</v>
      </c>
      <c r="Y253">
        <v>0</v>
      </c>
      <c r="Z253" t="s">
        <v>260</v>
      </c>
    </row>
    <row r="254" spans="1:26" x14ac:dyDescent="0.25">
      <c r="A254" t="str">
        <f t="shared" si="7"/>
        <v>BE Total floor area of offices</v>
      </c>
      <c r="B254" t="str">
        <f t="shared" si="6"/>
        <v>Total floor area of offices</v>
      </c>
      <c r="C254" t="s">
        <v>11</v>
      </c>
      <c r="D254" t="s">
        <v>41</v>
      </c>
      <c r="E254" t="s">
        <v>206</v>
      </c>
      <c r="F254" t="s">
        <v>207</v>
      </c>
      <c r="G254" t="s">
        <v>207</v>
      </c>
      <c r="H254" t="s">
        <v>207</v>
      </c>
      <c r="I254" t="s">
        <v>207</v>
      </c>
      <c r="J254" t="s">
        <v>207</v>
      </c>
      <c r="K254" t="s">
        <v>207</v>
      </c>
      <c r="L254" t="s">
        <v>207</v>
      </c>
      <c r="M254" t="s">
        <v>207</v>
      </c>
      <c r="N254" t="s">
        <v>207</v>
      </c>
      <c r="O254" t="s">
        <v>207</v>
      </c>
      <c r="P254">
        <v>62.31</v>
      </c>
      <c r="Q254">
        <v>67.569999999999993</v>
      </c>
      <c r="R254">
        <v>72.510000000000005</v>
      </c>
      <c r="S254">
        <v>71.98</v>
      </c>
      <c r="T254" t="s">
        <v>207</v>
      </c>
      <c r="U254" t="s">
        <v>207</v>
      </c>
      <c r="V254" t="s">
        <v>214</v>
      </c>
      <c r="Y254">
        <v>1</v>
      </c>
    </row>
    <row r="255" spans="1:26" x14ac:dyDescent="0.25">
      <c r="A255" t="str">
        <f t="shared" si="7"/>
        <v>BG Total floor area of offices</v>
      </c>
      <c r="B255" t="str">
        <f t="shared" si="6"/>
        <v>Total floor area of offices</v>
      </c>
      <c r="C255" t="s">
        <v>21</v>
      </c>
      <c r="D255" t="s">
        <v>42</v>
      </c>
      <c r="E255" t="s">
        <v>206</v>
      </c>
      <c r="F255" t="s">
        <v>207</v>
      </c>
      <c r="G255" t="s">
        <v>207</v>
      </c>
      <c r="H255" t="s">
        <v>207</v>
      </c>
      <c r="I255" t="s">
        <v>207</v>
      </c>
      <c r="J255" t="s">
        <v>207</v>
      </c>
      <c r="K255" t="s">
        <v>207</v>
      </c>
      <c r="L255" t="s">
        <v>207</v>
      </c>
      <c r="M255" t="s">
        <v>207</v>
      </c>
      <c r="N255" t="s">
        <v>207</v>
      </c>
      <c r="O255" t="s">
        <v>207</v>
      </c>
      <c r="P255">
        <v>21.75</v>
      </c>
      <c r="Q255">
        <v>22.91</v>
      </c>
      <c r="R255">
        <v>24.75</v>
      </c>
      <c r="S255">
        <v>25.69</v>
      </c>
      <c r="T255" t="s">
        <v>207</v>
      </c>
      <c r="U255" t="s">
        <v>207</v>
      </c>
      <c r="V255" t="s">
        <v>214</v>
      </c>
      <c r="Y255">
        <v>1</v>
      </c>
    </row>
    <row r="256" spans="1:26" x14ac:dyDescent="0.25">
      <c r="A256" t="str">
        <f t="shared" si="7"/>
        <v>HR Total floor area of offices</v>
      </c>
      <c r="B256" t="str">
        <f t="shared" si="6"/>
        <v>Total floor area of offices</v>
      </c>
      <c r="C256" t="s">
        <v>24</v>
      </c>
      <c r="D256" t="s">
        <v>43</v>
      </c>
      <c r="E256" t="s">
        <v>206</v>
      </c>
      <c r="F256" t="s">
        <v>207</v>
      </c>
      <c r="G256" t="s">
        <v>207</v>
      </c>
      <c r="H256" t="s">
        <v>207</v>
      </c>
      <c r="I256" t="s">
        <v>207</v>
      </c>
      <c r="J256" t="s">
        <v>207</v>
      </c>
      <c r="K256" t="s">
        <v>207</v>
      </c>
      <c r="L256" t="s">
        <v>207</v>
      </c>
      <c r="M256" t="s">
        <v>207</v>
      </c>
      <c r="N256" t="s">
        <v>207</v>
      </c>
      <c r="O256" t="s">
        <v>207</v>
      </c>
      <c r="P256">
        <v>7.93</v>
      </c>
      <c r="Q256">
        <v>7.98</v>
      </c>
      <c r="R256">
        <v>7.97</v>
      </c>
      <c r="S256">
        <v>8</v>
      </c>
      <c r="T256" t="s">
        <v>207</v>
      </c>
      <c r="U256" t="s">
        <v>207</v>
      </c>
      <c r="V256" t="s">
        <v>214</v>
      </c>
      <c r="Y256">
        <v>1</v>
      </c>
    </row>
    <row r="257" spans="1:26" x14ac:dyDescent="0.25">
      <c r="A257" t="str">
        <f t="shared" si="7"/>
        <v>CY Total floor area of offices</v>
      </c>
      <c r="B257" t="str">
        <f t="shared" si="6"/>
        <v>Total floor area of offices</v>
      </c>
      <c r="C257" t="s">
        <v>15</v>
      </c>
      <c r="D257" t="s">
        <v>44</v>
      </c>
      <c r="E257" t="s">
        <v>206</v>
      </c>
      <c r="F257" t="s">
        <v>207</v>
      </c>
      <c r="G257" t="s">
        <v>207</v>
      </c>
      <c r="H257" t="s">
        <v>207</v>
      </c>
      <c r="I257" t="s">
        <v>207</v>
      </c>
      <c r="J257" t="s">
        <v>207</v>
      </c>
      <c r="K257" t="s">
        <v>207</v>
      </c>
      <c r="L257" t="s">
        <v>207</v>
      </c>
      <c r="M257" t="s">
        <v>207</v>
      </c>
      <c r="N257" t="s">
        <v>207</v>
      </c>
      <c r="O257" t="s">
        <v>207</v>
      </c>
      <c r="P257">
        <v>2.13</v>
      </c>
      <c r="Q257">
        <v>2.2200000000000002</v>
      </c>
      <c r="R257">
        <v>2.2599999999999998</v>
      </c>
      <c r="S257">
        <v>2.19</v>
      </c>
      <c r="T257" t="s">
        <v>207</v>
      </c>
      <c r="U257" t="s">
        <v>207</v>
      </c>
      <c r="V257" t="s">
        <v>214</v>
      </c>
      <c r="Y257">
        <v>1</v>
      </c>
    </row>
    <row r="258" spans="1:26" x14ac:dyDescent="0.25">
      <c r="A258" t="str">
        <f t="shared" si="7"/>
        <v>CZ Total floor area of offices</v>
      </c>
      <c r="B258" t="str">
        <f t="shared" si="6"/>
        <v>Total floor area of offices</v>
      </c>
      <c r="C258" t="s">
        <v>23</v>
      </c>
      <c r="D258" t="s">
        <v>45</v>
      </c>
      <c r="E258" t="s">
        <v>206</v>
      </c>
      <c r="F258" t="s">
        <v>207</v>
      </c>
      <c r="G258" t="s">
        <v>207</v>
      </c>
      <c r="H258" t="s">
        <v>207</v>
      </c>
      <c r="I258" t="s">
        <v>207</v>
      </c>
      <c r="J258" t="s">
        <v>207</v>
      </c>
      <c r="K258" t="s">
        <v>207</v>
      </c>
      <c r="L258" t="s">
        <v>207</v>
      </c>
      <c r="M258" t="s">
        <v>207</v>
      </c>
      <c r="N258" t="s">
        <v>207</v>
      </c>
      <c r="O258" t="s">
        <v>207</v>
      </c>
      <c r="P258">
        <v>49.32</v>
      </c>
      <c r="Q258">
        <v>50.8</v>
      </c>
      <c r="R258">
        <v>54.4</v>
      </c>
      <c r="S258">
        <v>54.7</v>
      </c>
      <c r="T258" t="s">
        <v>207</v>
      </c>
      <c r="U258" t="s">
        <v>207</v>
      </c>
      <c r="V258" t="s">
        <v>214</v>
      </c>
      <c r="Y258">
        <v>1</v>
      </c>
    </row>
    <row r="259" spans="1:26" x14ac:dyDescent="0.25">
      <c r="A259" t="str">
        <f t="shared" si="7"/>
        <v>DK Total floor area of offices</v>
      </c>
      <c r="B259" t="str">
        <f t="shared" si="6"/>
        <v>Total floor area of offices</v>
      </c>
      <c r="C259" t="s">
        <v>9</v>
      </c>
      <c r="D259" t="s">
        <v>46</v>
      </c>
      <c r="E259" t="s">
        <v>206</v>
      </c>
      <c r="F259" t="s">
        <v>207</v>
      </c>
      <c r="G259" t="s">
        <v>207</v>
      </c>
      <c r="H259" t="s">
        <v>207</v>
      </c>
      <c r="I259" t="s">
        <v>207</v>
      </c>
      <c r="J259" t="s">
        <v>207</v>
      </c>
      <c r="K259" t="s">
        <v>207</v>
      </c>
      <c r="L259" t="s">
        <v>207</v>
      </c>
      <c r="M259" t="s">
        <v>207</v>
      </c>
      <c r="N259" t="s">
        <v>207</v>
      </c>
      <c r="O259" t="s">
        <v>207</v>
      </c>
      <c r="P259" t="s">
        <v>207</v>
      </c>
      <c r="Q259">
        <v>43.43</v>
      </c>
      <c r="R259">
        <v>43.88</v>
      </c>
      <c r="S259">
        <v>44.31</v>
      </c>
      <c r="T259" t="s">
        <v>207</v>
      </c>
      <c r="U259" t="s">
        <v>207</v>
      </c>
      <c r="V259" t="s">
        <v>208</v>
      </c>
      <c r="W259" t="s">
        <v>212</v>
      </c>
      <c r="X259" t="s">
        <v>221</v>
      </c>
      <c r="Y259">
        <v>4</v>
      </c>
    </row>
    <row r="260" spans="1:26" x14ac:dyDescent="0.25">
      <c r="A260" t="str">
        <f t="shared" si="7"/>
        <v>EE Total floor area of offices</v>
      </c>
      <c r="B260" t="str">
        <f t="shared" ref="B260:B323" si="8">IF(AND(C260&lt;&gt;"",D260=""),C260,B259)</f>
        <v>Total floor area of offices</v>
      </c>
      <c r="C260" t="s">
        <v>27</v>
      </c>
      <c r="D260" t="s">
        <v>47</v>
      </c>
      <c r="E260" t="s">
        <v>206</v>
      </c>
      <c r="F260" t="s">
        <v>207</v>
      </c>
      <c r="G260" t="s">
        <v>207</v>
      </c>
      <c r="H260" t="s">
        <v>207</v>
      </c>
      <c r="I260" t="s">
        <v>207</v>
      </c>
      <c r="J260" t="s">
        <v>207</v>
      </c>
      <c r="K260" t="s">
        <v>207</v>
      </c>
      <c r="L260" t="s">
        <v>207</v>
      </c>
      <c r="M260" t="s">
        <v>207</v>
      </c>
      <c r="N260" t="s">
        <v>207</v>
      </c>
      <c r="O260" t="s">
        <v>207</v>
      </c>
      <c r="P260">
        <v>2.64</v>
      </c>
      <c r="Q260">
        <v>2.66</v>
      </c>
      <c r="R260">
        <v>2.69</v>
      </c>
      <c r="S260">
        <v>2.77</v>
      </c>
      <c r="T260" t="s">
        <v>207</v>
      </c>
      <c r="U260" t="s">
        <v>207</v>
      </c>
      <c r="V260" t="s">
        <v>214</v>
      </c>
      <c r="Y260">
        <v>1</v>
      </c>
    </row>
    <row r="261" spans="1:26" x14ac:dyDescent="0.25">
      <c r="A261" t="str">
        <f t="shared" si="7"/>
        <v>FR Total floor area of offices</v>
      </c>
      <c r="B261" t="str">
        <f t="shared" si="8"/>
        <v>Total floor area of offices</v>
      </c>
      <c r="C261" t="s">
        <v>10</v>
      </c>
      <c r="D261" t="s">
        <v>48</v>
      </c>
      <c r="E261" t="s">
        <v>206</v>
      </c>
      <c r="F261">
        <v>169.37</v>
      </c>
      <c r="G261">
        <v>172.79</v>
      </c>
      <c r="H261">
        <v>176.91</v>
      </c>
      <c r="I261">
        <v>179.73</v>
      </c>
      <c r="J261">
        <v>182.19</v>
      </c>
      <c r="K261">
        <v>185.28</v>
      </c>
      <c r="L261">
        <v>189.16</v>
      </c>
      <c r="M261">
        <v>195.16</v>
      </c>
      <c r="N261">
        <v>198.76</v>
      </c>
      <c r="O261">
        <v>200.99</v>
      </c>
      <c r="P261">
        <v>204.71</v>
      </c>
      <c r="Q261">
        <v>208.14</v>
      </c>
      <c r="R261">
        <v>210.43</v>
      </c>
      <c r="S261">
        <v>214.1</v>
      </c>
      <c r="T261" t="s">
        <v>207</v>
      </c>
      <c r="U261" t="s">
        <v>207</v>
      </c>
      <c r="V261" t="s">
        <v>261</v>
      </c>
      <c r="W261" t="s">
        <v>262</v>
      </c>
      <c r="X261" t="s">
        <v>263</v>
      </c>
      <c r="Y261">
        <v>5</v>
      </c>
    </row>
    <row r="262" spans="1:26" x14ac:dyDescent="0.25">
      <c r="A262" t="str">
        <f t="shared" ref="A262:A325" si="9">D262&amp;" "&amp;B262</f>
        <v>EL Total floor area of offices</v>
      </c>
      <c r="B262" t="str">
        <f t="shared" si="8"/>
        <v>Total floor area of offices</v>
      </c>
      <c r="C262" t="s">
        <v>20</v>
      </c>
      <c r="D262" t="s">
        <v>49</v>
      </c>
      <c r="E262" t="s">
        <v>206</v>
      </c>
      <c r="F262" t="s">
        <v>207</v>
      </c>
      <c r="G262" t="s">
        <v>207</v>
      </c>
      <c r="H262" t="s">
        <v>207</v>
      </c>
      <c r="I262" t="s">
        <v>207</v>
      </c>
      <c r="J262" t="s">
        <v>207</v>
      </c>
      <c r="K262" t="s">
        <v>207</v>
      </c>
      <c r="L262" t="s">
        <v>207</v>
      </c>
      <c r="M262" t="s">
        <v>207</v>
      </c>
      <c r="N262" t="s">
        <v>207</v>
      </c>
      <c r="O262" t="s">
        <v>207</v>
      </c>
      <c r="P262">
        <v>19.22</v>
      </c>
      <c r="Q262">
        <v>17.59</v>
      </c>
      <c r="R262">
        <v>17.13</v>
      </c>
      <c r="S262">
        <v>16.39</v>
      </c>
      <c r="T262" t="s">
        <v>207</v>
      </c>
      <c r="U262" t="s">
        <v>207</v>
      </c>
      <c r="V262" t="s">
        <v>214</v>
      </c>
      <c r="Y262">
        <v>1</v>
      </c>
    </row>
    <row r="263" spans="1:26" x14ac:dyDescent="0.25">
      <c r="A263" t="str">
        <f t="shared" si="9"/>
        <v>FI Total floor area of offices</v>
      </c>
      <c r="B263" t="str">
        <f t="shared" si="8"/>
        <v>Total floor area of offices</v>
      </c>
      <c r="C263" t="s">
        <v>30</v>
      </c>
      <c r="D263" t="s">
        <v>50</v>
      </c>
      <c r="E263" t="s">
        <v>206</v>
      </c>
      <c r="F263">
        <v>16.559999999999999</v>
      </c>
      <c r="G263">
        <v>17.190000000000001</v>
      </c>
      <c r="H263">
        <v>17.63</v>
      </c>
      <c r="I263">
        <v>17.690000000000001</v>
      </c>
      <c r="J263">
        <v>17.82</v>
      </c>
      <c r="K263">
        <v>17.79</v>
      </c>
      <c r="L263">
        <v>17.84</v>
      </c>
      <c r="M263">
        <v>17.559999999999999</v>
      </c>
      <c r="N263">
        <v>18.25</v>
      </c>
      <c r="O263">
        <v>18.510000000000002</v>
      </c>
      <c r="P263">
        <v>18.760000000000002</v>
      </c>
      <c r="Q263">
        <v>19</v>
      </c>
      <c r="R263">
        <v>19.23</v>
      </c>
      <c r="S263">
        <v>19.309999999999999</v>
      </c>
      <c r="T263" t="s">
        <v>207</v>
      </c>
      <c r="U263" t="s">
        <v>207</v>
      </c>
      <c r="V263" t="s">
        <v>214</v>
      </c>
      <c r="W263" t="s">
        <v>251</v>
      </c>
      <c r="Y263">
        <v>1</v>
      </c>
    </row>
    <row r="264" spans="1:26" x14ac:dyDescent="0.25">
      <c r="A264" t="str">
        <f t="shared" si="9"/>
        <v>DE Total floor area of offices</v>
      </c>
      <c r="B264" t="str">
        <f t="shared" si="8"/>
        <v>Total floor area of offices</v>
      </c>
      <c r="C264" t="s">
        <v>1</v>
      </c>
      <c r="D264" t="s">
        <v>51</v>
      </c>
      <c r="E264" t="s">
        <v>206</v>
      </c>
      <c r="F264">
        <v>370.9</v>
      </c>
      <c r="G264">
        <v>375.46</v>
      </c>
      <c r="H264">
        <v>383.97</v>
      </c>
      <c r="I264">
        <v>405.33</v>
      </c>
      <c r="J264">
        <v>401</v>
      </c>
      <c r="K264">
        <v>448.05</v>
      </c>
      <c r="L264">
        <v>495.1</v>
      </c>
      <c r="M264">
        <v>495.1</v>
      </c>
      <c r="N264">
        <v>495.1</v>
      </c>
      <c r="O264">
        <v>495.1</v>
      </c>
      <c r="P264">
        <v>554</v>
      </c>
      <c r="Q264">
        <v>595</v>
      </c>
      <c r="R264">
        <v>642.63</v>
      </c>
      <c r="S264">
        <v>642.63</v>
      </c>
      <c r="T264" t="s">
        <v>207</v>
      </c>
      <c r="U264" t="s">
        <v>207</v>
      </c>
      <c r="V264" t="s">
        <v>208</v>
      </c>
      <c r="W264" t="s">
        <v>212</v>
      </c>
      <c r="X264" t="s">
        <v>221</v>
      </c>
      <c r="Y264">
        <v>4</v>
      </c>
      <c r="Z264" t="s">
        <v>252</v>
      </c>
    </row>
    <row r="265" spans="1:26" x14ac:dyDescent="0.25">
      <c r="A265" t="str">
        <f t="shared" si="9"/>
        <v>HU Total floor area of offices</v>
      </c>
      <c r="B265" t="str">
        <f t="shared" si="8"/>
        <v>Total floor area of offices</v>
      </c>
      <c r="C265" t="s">
        <v>16</v>
      </c>
      <c r="D265" t="s">
        <v>52</v>
      </c>
      <c r="E265" t="s">
        <v>206</v>
      </c>
      <c r="F265" t="s">
        <v>207</v>
      </c>
      <c r="G265" t="s">
        <v>207</v>
      </c>
      <c r="H265" t="s">
        <v>207</v>
      </c>
      <c r="I265" t="s">
        <v>207</v>
      </c>
      <c r="J265" t="s">
        <v>207</v>
      </c>
      <c r="K265" t="s">
        <v>207</v>
      </c>
      <c r="L265" t="s">
        <v>207</v>
      </c>
      <c r="M265" t="s">
        <v>207</v>
      </c>
      <c r="N265" t="s">
        <v>207</v>
      </c>
      <c r="O265" t="s">
        <v>207</v>
      </c>
      <c r="P265">
        <v>50.18</v>
      </c>
      <c r="Q265">
        <v>55.61</v>
      </c>
      <c r="R265">
        <v>61.61</v>
      </c>
      <c r="S265">
        <v>64</v>
      </c>
      <c r="T265" t="s">
        <v>207</v>
      </c>
      <c r="U265" t="s">
        <v>207</v>
      </c>
      <c r="V265" t="s">
        <v>214</v>
      </c>
      <c r="Y265">
        <v>2</v>
      </c>
    </row>
    <row r="266" spans="1:26" x14ac:dyDescent="0.25">
      <c r="A266" t="str">
        <f t="shared" si="9"/>
        <v>IE Total floor area of offices</v>
      </c>
      <c r="B266" t="str">
        <f t="shared" si="8"/>
        <v>Total floor area of offices</v>
      </c>
      <c r="C266" t="s">
        <v>5</v>
      </c>
      <c r="D266" t="s">
        <v>53</v>
      </c>
      <c r="E266" t="s">
        <v>206</v>
      </c>
      <c r="F266" t="s">
        <v>207</v>
      </c>
      <c r="G266" t="s">
        <v>207</v>
      </c>
      <c r="H266" t="s">
        <v>207</v>
      </c>
      <c r="I266" t="s">
        <v>207</v>
      </c>
      <c r="J266" t="s">
        <v>207</v>
      </c>
      <c r="K266" t="s">
        <v>207</v>
      </c>
      <c r="L266" t="s">
        <v>207</v>
      </c>
      <c r="M266" t="s">
        <v>207</v>
      </c>
      <c r="N266" t="s">
        <v>207</v>
      </c>
      <c r="O266" t="s">
        <v>207</v>
      </c>
      <c r="P266">
        <v>19.86</v>
      </c>
      <c r="Q266">
        <v>21.35</v>
      </c>
      <c r="R266">
        <v>22.69</v>
      </c>
      <c r="S266">
        <v>22.9</v>
      </c>
      <c r="T266" t="s">
        <v>207</v>
      </c>
      <c r="U266" t="s">
        <v>207</v>
      </c>
      <c r="V266" t="s">
        <v>214</v>
      </c>
      <c r="Y266">
        <v>1</v>
      </c>
    </row>
    <row r="267" spans="1:26" x14ac:dyDescent="0.25">
      <c r="A267" t="str">
        <f t="shared" si="9"/>
        <v>IT Total floor area of offices</v>
      </c>
      <c r="B267" t="str">
        <f t="shared" si="8"/>
        <v>Total floor area of offices</v>
      </c>
      <c r="C267" t="s">
        <v>29</v>
      </c>
      <c r="D267" t="s">
        <v>54</v>
      </c>
      <c r="E267" t="s">
        <v>206</v>
      </c>
      <c r="F267" t="s">
        <v>207</v>
      </c>
      <c r="G267" t="s">
        <v>207</v>
      </c>
      <c r="H267" t="s">
        <v>207</v>
      </c>
      <c r="I267" t="s">
        <v>207</v>
      </c>
      <c r="J267" t="s">
        <v>207</v>
      </c>
      <c r="K267" t="s">
        <v>207</v>
      </c>
      <c r="L267" t="s">
        <v>207</v>
      </c>
      <c r="M267" t="s">
        <v>207</v>
      </c>
      <c r="N267" t="s">
        <v>207</v>
      </c>
      <c r="O267" t="s">
        <v>207</v>
      </c>
      <c r="P267">
        <v>56.37</v>
      </c>
      <c r="Q267">
        <v>56.7</v>
      </c>
      <c r="R267">
        <v>56.77</v>
      </c>
      <c r="S267">
        <v>56.23</v>
      </c>
      <c r="T267" t="s">
        <v>207</v>
      </c>
      <c r="U267" t="s">
        <v>207</v>
      </c>
      <c r="V267" t="s">
        <v>265</v>
      </c>
      <c r="Y267">
        <v>1</v>
      </c>
    </row>
    <row r="268" spans="1:26" x14ac:dyDescent="0.25">
      <c r="A268" t="str">
        <f t="shared" si="9"/>
        <v>LV Total floor area of offices</v>
      </c>
      <c r="B268" t="str">
        <f t="shared" si="8"/>
        <v>Total floor area of offices</v>
      </c>
      <c r="C268" t="s">
        <v>25</v>
      </c>
      <c r="D268" t="s">
        <v>55</v>
      </c>
      <c r="E268" t="s">
        <v>206</v>
      </c>
      <c r="F268" t="s">
        <v>207</v>
      </c>
      <c r="G268" t="s">
        <v>207</v>
      </c>
      <c r="H268" t="s">
        <v>207</v>
      </c>
      <c r="I268" t="s">
        <v>207</v>
      </c>
      <c r="J268" t="s">
        <v>207</v>
      </c>
      <c r="K268" t="s">
        <v>207</v>
      </c>
      <c r="L268" t="s">
        <v>207</v>
      </c>
      <c r="M268" t="s">
        <v>207</v>
      </c>
      <c r="N268" t="s">
        <v>207</v>
      </c>
      <c r="O268" t="s">
        <v>207</v>
      </c>
      <c r="P268">
        <v>6.45</v>
      </c>
      <c r="Q268">
        <v>6.6</v>
      </c>
      <c r="R268">
        <v>6.42</v>
      </c>
      <c r="S268">
        <v>6.46</v>
      </c>
      <c r="T268" t="s">
        <v>207</v>
      </c>
      <c r="U268" t="s">
        <v>207</v>
      </c>
      <c r="V268" t="s">
        <v>214</v>
      </c>
      <c r="W268" t="s">
        <v>253</v>
      </c>
      <c r="Y268">
        <v>1</v>
      </c>
    </row>
    <row r="269" spans="1:26" x14ac:dyDescent="0.25">
      <c r="A269" t="str">
        <f t="shared" si="9"/>
        <v>LT Total floor area of offices</v>
      </c>
      <c r="B269" t="str">
        <f t="shared" si="8"/>
        <v>Total floor area of offices</v>
      </c>
      <c r="C269" t="s">
        <v>22</v>
      </c>
      <c r="D269" t="s">
        <v>56</v>
      </c>
      <c r="E269" t="s">
        <v>206</v>
      </c>
      <c r="F269" t="s">
        <v>207</v>
      </c>
      <c r="G269" t="s">
        <v>207</v>
      </c>
      <c r="H269" t="s">
        <v>207</v>
      </c>
      <c r="I269" t="s">
        <v>207</v>
      </c>
      <c r="J269" t="s">
        <v>207</v>
      </c>
      <c r="K269" t="s">
        <v>207</v>
      </c>
      <c r="L269" t="s">
        <v>207</v>
      </c>
      <c r="M269" t="s">
        <v>207</v>
      </c>
      <c r="N269" t="s">
        <v>207</v>
      </c>
      <c r="O269" t="s">
        <v>207</v>
      </c>
      <c r="P269">
        <v>12.07</v>
      </c>
      <c r="Q269">
        <v>12.27</v>
      </c>
      <c r="R269">
        <v>12.43</v>
      </c>
      <c r="S269">
        <v>13.18</v>
      </c>
      <c r="T269" t="s">
        <v>207</v>
      </c>
      <c r="U269" t="s">
        <v>207</v>
      </c>
      <c r="V269" t="s">
        <v>214</v>
      </c>
      <c r="Y269">
        <v>2</v>
      </c>
    </row>
    <row r="270" spans="1:26" x14ac:dyDescent="0.25">
      <c r="A270" t="str">
        <f t="shared" si="9"/>
        <v>LU Total floor area of offices</v>
      </c>
      <c r="B270" t="str">
        <f t="shared" si="8"/>
        <v>Total floor area of offices</v>
      </c>
      <c r="C270" t="s">
        <v>7</v>
      </c>
      <c r="D270" t="s">
        <v>57</v>
      </c>
      <c r="E270" t="s">
        <v>206</v>
      </c>
      <c r="F270" t="s">
        <v>207</v>
      </c>
      <c r="G270" t="s">
        <v>207</v>
      </c>
      <c r="H270" t="s">
        <v>207</v>
      </c>
      <c r="I270" t="s">
        <v>207</v>
      </c>
      <c r="J270" t="s">
        <v>207</v>
      </c>
      <c r="K270" t="s">
        <v>207</v>
      </c>
      <c r="L270" t="s">
        <v>207</v>
      </c>
      <c r="M270" t="s">
        <v>207</v>
      </c>
      <c r="N270" t="s">
        <v>207</v>
      </c>
      <c r="O270" t="s">
        <v>207</v>
      </c>
      <c r="P270">
        <v>4.76</v>
      </c>
      <c r="Q270">
        <v>5.23</v>
      </c>
      <c r="R270">
        <v>5.75</v>
      </c>
      <c r="S270">
        <v>5.79</v>
      </c>
      <c r="T270" t="s">
        <v>207</v>
      </c>
      <c r="U270" t="s">
        <v>207</v>
      </c>
      <c r="V270" t="s">
        <v>214</v>
      </c>
      <c r="Y270">
        <v>1</v>
      </c>
    </row>
    <row r="271" spans="1:26" x14ac:dyDescent="0.25">
      <c r="A271" t="str">
        <f t="shared" si="9"/>
        <v>MT Total floor area of offices</v>
      </c>
      <c r="B271" t="str">
        <f t="shared" si="8"/>
        <v>Total floor area of offices</v>
      </c>
      <c r="C271" t="s">
        <v>26</v>
      </c>
      <c r="D271" t="s">
        <v>58</v>
      </c>
      <c r="E271" t="s">
        <v>206</v>
      </c>
      <c r="F271" t="s">
        <v>207</v>
      </c>
      <c r="G271" t="s">
        <v>207</v>
      </c>
      <c r="H271" t="s">
        <v>207</v>
      </c>
      <c r="I271" t="s">
        <v>207</v>
      </c>
      <c r="J271" t="s">
        <v>207</v>
      </c>
      <c r="K271" t="s">
        <v>207</v>
      </c>
      <c r="L271" t="s">
        <v>207</v>
      </c>
      <c r="M271" t="s">
        <v>207</v>
      </c>
      <c r="N271" t="s">
        <v>207</v>
      </c>
      <c r="O271" t="s">
        <v>207</v>
      </c>
      <c r="P271">
        <v>0.96</v>
      </c>
      <c r="Q271">
        <v>0.94</v>
      </c>
      <c r="R271">
        <v>0.95</v>
      </c>
      <c r="S271">
        <v>0.99</v>
      </c>
      <c r="T271" t="s">
        <v>207</v>
      </c>
      <c r="U271" t="s">
        <v>207</v>
      </c>
      <c r="V271" t="s">
        <v>214</v>
      </c>
      <c r="Y271">
        <v>1</v>
      </c>
    </row>
    <row r="272" spans="1:26" x14ac:dyDescent="0.25">
      <c r="A272" t="str">
        <f t="shared" si="9"/>
        <v>NL Total floor area of offices</v>
      </c>
      <c r="B272" t="str">
        <f t="shared" si="8"/>
        <v>Total floor area of offices</v>
      </c>
      <c r="C272" t="s">
        <v>6</v>
      </c>
      <c r="D272" t="s">
        <v>59</v>
      </c>
      <c r="E272" t="s">
        <v>206</v>
      </c>
      <c r="F272">
        <v>63.35</v>
      </c>
      <c r="G272">
        <v>65.88</v>
      </c>
      <c r="H272">
        <v>68.3</v>
      </c>
      <c r="I272">
        <v>70.34</v>
      </c>
      <c r="J272">
        <v>71.400000000000006</v>
      </c>
      <c r="K272">
        <v>72.47</v>
      </c>
      <c r="L272">
        <v>73.540000000000006</v>
      </c>
      <c r="M272">
        <v>74.39</v>
      </c>
      <c r="N272">
        <v>75.92</v>
      </c>
      <c r="O272">
        <v>77.33</v>
      </c>
      <c r="P272">
        <v>78.569999999999993</v>
      </c>
      <c r="Q272">
        <v>79.760000000000005</v>
      </c>
      <c r="R272">
        <v>81.12</v>
      </c>
      <c r="S272">
        <v>82.46</v>
      </c>
      <c r="T272">
        <v>83.02</v>
      </c>
      <c r="U272">
        <v>83.36</v>
      </c>
      <c r="V272" t="s">
        <v>254</v>
      </c>
      <c r="Y272">
        <v>1</v>
      </c>
    </row>
    <row r="273" spans="1:26" x14ac:dyDescent="0.25">
      <c r="A273" t="str">
        <f t="shared" si="9"/>
        <v>PL Total floor area of offices</v>
      </c>
      <c r="B273" t="str">
        <f t="shared" si="8"/>
        <v>Total floor area of offices</v>
      </c>
      <c r="C273" t="s">
        <v>12</v>
      </c>
      <c r="D273" t="s">
        <v>60</v>
      </c>
      <c r="E273" t="s">
        <v>206</v>
      </c>
      <c r="F273" t="s">
        <v>207</v>
      </c>
      <c r="G273" t="s">
        <v>207</v>
      </c>
      <c r="H273" t="s">
        <v>207</v>
      </c>
      <c r="I273" t="s">
        <v>207</v>
      </c>
      <c r="J273" t="s">
        <v>207</v>
      </c>
      <c r="K273" t="s">
        <v>207</v>
      </c>
      <c r="L273" t="s">
        <v>207</v>
      </c>
      <c r="M273" t="s">
        <v>207</v>
      </c>
      <c r="N273" t="s">
        <v>207</v>
      </c>
      <c r="O273" t="s">
        <v>207</v>
      </c>
      <c r="P273">
        <v>129.69999999999999</v>
      </c>
      <c r="Q273">
        <v>132.09</v>
      </c>
      <c r="R273">
        <v>133.33000000000001</v>
      </c>
      <c r="S273">
        <v>139.32</v>
      </c>
      <c r="T273" t="s">
        <v>207</v>
      </c>
      <c r="U273" t="s">
        <v>207</v>
      </c>
      <c r="V273" t="s">
        <v>214</v>
      </c>
      <c r="Y273">
        <v>1</v>
      </c>
    </row>
    <row r="274" spans="1:26" x14ac:dyDescent="0.25">
      <c r="A274" t="str">
        <f t="shared" si="9"/>
        <v>PT Total floor area of offices</v>
      </c>
      <c r="B274" t="str">
        <f t="shared" si="8"/>
        <v>Total floor area of offices</v>
      </c>
      <c r="C274" t="s">
        <v>14</v>
      </c>
      <c r="D274" t="s">
        <v>61</v>
      </c>
      <c r="E274" t="s">
        <v>206</v>
      </c>
      <c r="F274" t="s">
        <v>207</v>
      </c>
      <c r="G274" t="s">
        <v>207</v>
      </c>
      <c r="H274" t="s">
        <v>207</v>
      </c>
      <c r="I274" t="s">
        <v>207</v>
      </c>
      <c r="J274" t="s">
        <v>207</v>
      </c>
      <c r="K274" t="s">
        <v>207</v>
      </c>
      <c r="L274" t="s">
        <v>207</v>
      </c>
      <c r="M274" t="s">
        <v>207</v>
      </c>
      <c r="N274" t="s">
        <v>207</v>
      </c>
      <c r="O274" t="s">
        <v>207</v>
      </c>
      <c r="P274">
        <v>28.2</v>
      </c>
      <c r="Q274">
        <v>28.16</v>
      </c>
      <c r="R274">
        <v>27.03</v>
      </c>
      <c r="S274">
        <v>27.79</v>
      </c>
      <c r="T274" t="s">
        <v>207</v>
      </c>
      <c r="U274" t="s">
        <v>207</v>
      </c>
      <c r="V274" t="s">
        <v>214</v>
      </c>
      <c r="Y274">
        <v>1</v>
      </c>
    </row>
    <row r="275" spans="1:26" x14ac:dyDescent="0.25">
      <c r="A275" t="str">
        <f t="shared" si="9"/>
        <v>RO Total floor area of offices</v>
      </c>
      <c r="B275" t="str">
        <f t="shared" si="8"/>
        <v>Total floor area of offices</v>
      </c>
      <c r="C275" t="s">
        <v>13</v>
      </c>
      <c r="D275" t="s">
        <v>62</v>
      </c>
      <c r="E275" t="s">
        <v>206</v>
      </c>
      <c r="F275" t="s">
        <v>207</v>
      </c>
      <c r="G275" t="s">
        <v>207</v>
      </c>
      <c r="H275" t="s">
        <v>207</v>
      </c>
      <c r="I275" t="s">
        <v>207</v>
      </c>
      <c r="J275" t="s">
        <v>207</v>
      </c>
      <c r="K275" t="s">
        <v>207</v>
      </c>
      <c r="L275" t="s">
        <v>207</v>
      </c>
      <c r="M275" t="s">
        <v>207</v>
      </c>
      <c r="N275" t="s">
        <v>207</v>
      </c>
      <c r="O275" t="s">
        <v>207</v>
      </c>
      <c r="P275">
        <v>4.96</v>
      </c>
      <c r="Q275">
        <v>5.18</v>
      </c>
      <c r="R275">
        <v>5.28</v>
      </c>
      <c r="S275">
        <v>5.38</v>
      </c>
      <c r="T275" t="s">
        <v>207</v>
      </c>
      <c r="U275" t="s">
        <v>207</v>
      </c>
      <c r="V275" t="s">
        <v>214</v>
      </c>
      <c r="Y275">
        <v>1</v>
      </c>
    </row>
    <row r="276" spans="1:26" x14ac:dyDescent="0.25">
      <c r="A276" t="str">
        <f t="shared" si="9"/>
        <v>SK Total floor area of offices</v>
      </c>
      <c r="B276" t="str">
        <f t="shared" si="8"/>
        <v>Total floor area of offices</v>
      </c>
      <c r="C276" t="s">
        <v>18</v>
      </c>
      <c r="D276" t="s">
        <v>63</v>
      </c>
      <c r="E276" t="s">
        <v>206</v>
      </c>
      <c r="F276" t="s">
        <v>207</v>
      </c>
      <c r="G276" t="s">
        <v>207</v>
      </c>
      <c r="H276" t="s">
        <v>207</v>
      </c>
      <c r="I276" t="s">
        <v>207</v>
      </c>
      <c r="J276" t="s">
        <v>207</v>
      </c>
      <c r="K276" t="s">
        <v>207</v>
      </c>
      <c r="L276" t="s">
        <v>207</v>
      </c>
      <c r="M276" t="s">
        <v>207</v>
      </c>
      <c r="N276">
        <v>12.82</v>
      </c>
      <c r="O276">
        <v>13.88</v>
      </c>
      <c r="P276">
        <v>14.42</v>
      </c>
      <c r="Q276">
        <v>14.37</v>
      </c>
      <c r="R276">
        <v>14.23</v>
      </c>
      <c r="S276">
        <v>15.15</v>
      </c>
      <c r="T276" t="s">
        <v>207</v>
      </c>
      <c r="U276" t="s">
        <v>207</v>
      </c>
      <c r="V276" t="s">
        <v>257</v>
      </c>
      <c r="W276" t="s">
        <v>258</v>
      </c>
      <c r="X276" t="s">
        <v>259</v>
      </c>
      <c r="Y276">
        <v>2</v>
      </c>
      <c r="Z276" t="s">
        <v>260</v>
      </c>
    </row>
    <row r="277" spans="1:26" x14ac:dyDescent="0.25">
      <c r="A277" t="str">
        <f t="shared" si="9"/>
        <v>SI Total floor area of offices</v>
      </c>
      <c r="B277" t="str">
        <f t="shared" si="8"/>
        <v>Total floor area of offices</v>
      </c>
      <c r="C277" t="s">
        <v>8</v>
      </c>
      <c r="D277" t="s">
        <v>64</v>
      </c>
      <c r="E277" t="s">
        <v>206</v>
      </c>
      <c r="F277" t="s">
        <v>207</v>
      </c>
      <c r="G277" t="s">
        <v>207</v>
      </c>
      <c r="H277" t="s">
        <v>207</v>
      </c>
      <c r="I277" t="s">
        <v>207</v>
      </c>
      <c r="J277" t="s">
        <v>207</v>
      </c>
      <c r="K277" t="s">
        <v>207</v>
      </c>
      <c r="L277" t="s">
        <v>207</v>
      </c>
      <c r="M277" t="s">
        <v>207</v>
      </c>
      <c r="N277" t="s">
        <v>207</v>
      </c>
      <c r="O277" t="s">
        <v>207</v>
      </c>
      <c r="P277">
        <v>4.4000000000000004</v>
      </c>
      <c r="Q277">
        <v>4.43</v>
      </c>
      <c r="R277">
        <v>4.5999999999999996</v>
      </c>
      <c r="S277">
        <v>4.6399999999999997</v>
      </c>
      <c r="T277" t="s">
        <v>207</v>
      </c>
      <c r="U277" t="s">
        <v>207</v>
      </c>
      <c r="V277" t="s">
        <v>214</v>
      </c>
      <c r="Y277">
        <v>1</v>
      </c>
    </row>
    <row r="278" spans="1:26" x14ac:dyDescent="0.25">
      <c r="A278" t="str">
        <f t="shared" si="9"/>
        <v>ES Total floor area of offices</v>
      </c>
      <c r="B278" t="str">
        <f t="shared" si="8"/>
        <v>Total floor area of offices</v>
      </c>
      <c r="C278" t="s">
        <v>28</v>
      </c>
      <c r="D278" t="s">
        <v>65</v>
      </c>
      <c r="E278" t="s">
        <v>206</v>
      </c>
      <c r="F278">
        <v>79</v>
      </c>
      <c r="G278">
        <v>80.34</v>
      </c>
      <c r="H278">
        <v>81.66</v>
      </c>
      <c r="I278">
        <v>83.01</v>
      </c>
      <c r="J278">
        <v>84.13</v>
      </c>
      <c r="K278">
        <v>85.26</v>
      </c>
      <c r="L278">
        <v>87.66</v>
      </c>
      <c r="M278">
        <v>90.62</v>
      </c>
      <c r="N278">
        <v>93.43</v>
      </c>
      <c r="O278">
        <v>94.93</v>
      </c>
      <c r="P278">
        <v>96.01</v>
      </c>
      <c r="Q278">
        <v>96.38</v>
      </c>
      <c r="R278">
        <v>97.03</v>
      </c>
      <c r="S278">
        <v>97.22</v>
      </c>
      <c r="T278" t="s">
        <v>207</v>
      </c>
      <c r="U278" t="s">
        <v>207</v>
      </c>
      <c r="V278" t="s">
        <v>214</v>
      </c>
      <c r="Y278">
        <v>1</v>
      </c>
    </row>
    <row r="279" spans="1:26" x14ac:dyDescent="0.25">
      <c r="A279" t="str">
        <f t="shared" si="9"/>
        <v>SE Total floor area of offices</v>
      </c>
      <c r="B279" t="str">
        <f t="shared" si="8"/>
        <v>Total floor area of offices</v>
      </c>
      <c r="C279" t="s">
        <v>19</v>
      </c>
      <c r="D279" t="s">
        <v>66</v>
      </c>
      <c r="E279" t="s">
        <v>206</v>
      </c>
      <c r="F279" t="s">
        <v>207</v>
      </c>
      <c r="G279" t="s">
        <v>207</v>
      </c>
      <c r="H279" t="s">
        <v>207</v>
      </c>
      <c r="I279" t="s">
        <v>207</v>
      </c>
      <c r="J279" t="s">
        <v>207</v>
      </c>
      <c r="K279" t="s">
        <v>207</v>
      </c>
      <c r="L279" t="s">
        <v>207</v>
      </c>
      <c r="M279" t="s">
        <v>207</v>
      </c>
      <c r="N279" t="s">
        <v>207</v>
      </c>
      <c r="O279" t="s">
        <v>207</v>
      </c>
      <c r="P279">
        <v>52.48</v>
      </c>
      <c r="Q279">
        <v>53.79</v>
      </c>
      <c r="R279">
        <v>54.86</v>
      </c>
      <c r="S279">
        <v>59.77</v>
      </c>
      <c r="T279" t="s">
        <v>207</v>
      </c>
      <c r="U279" t="s">
        <v>207</v>
      </c>
      <c r="V279" t="s">
        <v>214</v>
      </c>
      <c r="Y279">
        <v>1</v>
      </c>
    </row>
    <row r="280" spans="1:26" x14ac:dyDescent="0.25">
      <c r="A280" t="str">
        <f t="shared" si="9"/>
        <v>UK Total floor area of offices</v>
      </c>
      <c r="B280" t="str">
        <f t="shared" si="8"/>
        <v>Total floor area of offices</v>
      </c>
      <c r="C280" t="s">
        <v>4</v>
      </c>
      <c r="D280" t="s">
        <v>67</v>
      </c>
      <c r="E280" t="s">
        <v>206</v>
      </c>
      <c r="F280">
        <v>115.87</v>
      </c>
      <c r="G280">
        <v>116.5</v>
      </c>
      <c r="H280">
        <v>117.12</v>
      </c>
      <c r="I280">
        <v>117.72</v>
      </c>
      <c r="J280">
        <v>118.3</v>
      </c>
      <c r="K280">
        <v>122.43</v>
      </c>
      <c r="L280">
        <v>126.55</v>
      </c>
      <c r="M280">
        <v>128.71</v>
      </c>
      <c r="N280">
        <v>130.85</v>
      </c>
      <c r="O280">
        <v>128.74</v>
      </c>
      <c r="P280">
        <v>127.5</v>
      </c>
      <c r="Q280">
        <v>128.02000000000001</v>
      </c>
      <c r="R280">
        <v>129.52000000000001</v>
      </c>
      <c r="S280">
        <v>129.33000000000001</v>
      </c>
      <c r="T280" t="s">
        <v>207</v>
      </c>
      <c r="U280" t="s">
        <v>207</v>
      </c>
      <c r="V280" t="s">
        <v>208</v>
      </c>
      <c r="Y280">
        <v>4</v>
      </c>
    </row>
    <row r="281" spans="1:26" x14ac:dyDescent="0.25">
      <c r="A281" t="str">
        <f t="shared" si="9"/>
        <v xml:space="preserve"> Total floor area of offices</v>
      </c>
      <c r="B281" t="str">
        <f t="shared" si="8"/>
        <v>Total floor area of offices</v>
      </c>
    </row>
    <row r="282" spans="1:26" x14ac:dyDescent="0.25">
      <c r="A282" t="str">
        <f t="shared" si="9"/>
        <v xml:space="preserve"> Total floor area of educational buildings</v>
      </c>
      <c r="B282" t="str">
        <f t="shared" si="8"/>
        <v>Total floor area of educational buildings</v>
      </c>
      <c r="C282" t="s">
        <v>38</v>
      </c>
    </row>
    <row r="283" spans="1:26" x14ac:dyDescent="0.25">
      <c r="A283" t="str">
        <f t="shared" si="9"/>
        <v>ISO code Total floor area of educational buildings</v>
      </c>
      <c r="B283" t="str">
        <f t="shared" si="8"/>
        <v>Total floor area of educational buildings</v>
      </c>
      <c r="D283" t="s">
        <v>204</v>
      </c>
      <c r="E283" t="s">
        <v>205</v>
      </c>
      <c r="F283">
        <v>2000</v>
      </c>
      <c r="G283">
        <v>2001</v>
      </c>
      <c r="H283">
        <v>2002</v>
      </c>
      <c r="I283">
        <v>2003</v>
      </c>
      <c r="J283">
        <v>2004</v>
      </c>
      <c r="K283">
        <v>2005</v>
      </c>
      <c r="L283">
        <v>2006</v>
      </c>
      <c r="M283">
        <v>2007</v>
      </c>
      <c r="N283">
        <v>2008</v>
      </c>
      <c r="O283">
        <v>2009</v>
      </c>
      <c r="P283">
        <v>2010</v>
      </c>
      <c r="Q283">
        <v>2011</v>
      </c>
      <c r="R283">
        <v>2012</v>
      </c>
      <c r="S283">
        <v>2013</v>
      </c>
      <c r="T283">
        <v>2014</v>
      </c>
      <c r="U283">
        <v>2015</v>
      </c>
      <c r="V283" t="s">
        <v>194</v>
      </c>
      <c r="W283" t="s">
        <v>195</v>
      </c>
      <c r="X283" t="s">
        <v>196</v>
      </c>
      <c r="Y283" t="s">
        <v>197</v>
      </c>
      <c r="Z283" t="s">
        <v>198</v>
      </c>
    </row>
    <row r="284" spans="1:26" x14ac:dyDescent="0.25">
      <c r="A284" t="str">
        <f t="shared" si="9"/>
        <v>AT Total floor area of educational buildings</v>
      </c>
      <c r="B284" t="str">
        <f t="shared" si="8"/>
        <v>Total floor area of educational buildings</v>
      </c>
      <c r="C284" t="s">
        <v>17</v>
      </c>
      <c r="D284" t="s">
        <v>40</v>
      </c>
      <c r="E284" t="s">
        <v>206</v>
      </c>
      <c r="F284" t="s">
        <v>207</v>
      </c>
      <c r="G284" t="s">
        <v>207</v>
      </c>
      <c r="H284" t="s">
        <v>207</v>
      </c>
      <c r="I284" t="s">
        <v>207</v>
      </c>
      <c r="J284" t="s">
        <v>207</v>
      </c>
      <c r="K284" t="s">
        <v>207</v>
      </c>
      <c r="L284" t="s">
        <v>207</v>
      </c>
      <c r="M284" t="s">
        <v>207</v>
      </c>
      <c r="N284" t="s">
        <v>207</v>
      </c>
      <c r="O284" t="s">
        <v>207</v>
      </c>
      <c r="P284">
        <v>38.1</v>
      </c>
      <c r="Q284">
        <v>37.729999999999997</v>
      </c>
      <c r="R284">
        <v>38.78</v>
      </c>
      <c r="S284">
        <v>40.68</v>
      </c>
      <c r="T284" t="s">
        <v>207</v>
      </c>
      <c r="U284" t="s">
        <v>207</v>
      </c>
      <c r="V284" t="s">
        <v>257</v>
      </c>
      <c r="W284" t="s">
        <v>258</v>
      </c>
      <c r="X284" t="s">
        <v>259</v>
      </c>
      <c r="Y284">
        <v>0</v>
      </c>
      <c r="Z284" t="s">
        <v>260</v>
      </c>
    </row>
    <row r="285" spans="1:26" x14ac:dyDescent="0.25">
      <c r="A285" t="str">
        <f t="shared" si="9"/>
        <v>BE Total floor area of educational buildings</v>
      </c>
      <c r="B285" t="str">
        <f t="shared" si="8"/>
        <v>Total floor area of educational buildings</v>
      </c>
      <c r="C285" t="s">
        <v>11</v>
      </c>
      <c r="D285" t="s">
        <v>41</v>
      </c>
      <c r="E285" t="s">
        <v>206</v>
      </c>
      <c r="F285" t="s">
        <v>207</v>
      </c>
      <c r="G285" t="s">
        <v>207</v>
      </c>
      <c r="H285" t="s">
        <v>207</v>
      </c>
      <c r="I285" t="s">
        <v>207</v>
      </c>
      <c r="J285" t="s">
        <v>207</v>
      </c>
      <c r="K285" t="s">
        <v>207</v>
      </c>
      <c r="L285" t="s">
        <v>207</v>
      </c>
      <c r="M285" t="s">
        <v>207</v>
      </c>
      <c r="N285" t="s">
        <v>207</v>
      </c>
      <c r="O285" t="s">
        <v>207</v>
      </c>
      <c r="P285">
        <v>31.2</v>
      </c>
      <c r="Q285">
        <v>32.590000000000003</v>
      </c>
      <c r="R285">
        <v>33.369999999999997</v>
      </c>
      <c r="S285">
        <v>33.26</v>
      </c>
      <c r="T285" t="s">
        <v>207</v>
      </c>
      <c r="U285" t="s">
        <v>207</v>
      </c>
      <c r="V285" t="s">
        <v>214</v>
      </c>
      <c r="Y285">
        <v>1</v>
      </c>
    </row>
    <row r="286" spans="1:26" x14ac:dyDescent="0.25">
      <c r="A286" t="str">
        <f t="shared" si="9"/>
        <v>BG Total floor area of educational buildings</v>
      </c>
      <c r="B286" t="str">
        <f t="shared" si="8"/>
        <v>Total floor area of educational buildings</v>
      </c>
      <c r="C286" t="s">
        <v>21</v>
      </c>
      <c r="D286" t="s">
        <v>42</v>
      </c>
      <c r="E286" t="s">
        <v>206</v>
      </c>
      <c r="F286" t="s">
        <v>207</v>
      </c>
      <c r="G286" t="s">
        <v>207</v>
      </c>
      <c r="H286" t="s">
        <v>207</v>
      </c>
      <c r="I286" t="s">
        <v>207</v>
      </c>
      <c r="J286" t="s">
        <v>207</v>
      </c>
      <c r="K286" t="s">
        <v>207</v>
      </c>
      <c r="L286" t="s">
        <v>207</v>
      </c>
      <c r="M286" t="s">
        <v>207</v>
      </c>
      <c r="N286" t="s">
        <v>207</v>
      </c>
      <c r="O286" t="s">
        <v>207</v>
      </c>
      <c r="P286">
        <v>13.89</v>
      </c>
      <c r="Q286">
        <v>14.24</v>
      </c>
      <c r="R286">
        <v>14.53</v>
      </c>
      <c r="S286">
        <v>14.32</v>
      </c>
      <c r="T286" t="s">
        <v>207</v>
      </c>
      <c r="U286" t="s">
        <v>207</v>
      </c>
      <c r="V286" t="s">
        <v>214</v>
      </c>
      <c r="Y286">
        <v>1</v>
      </c>
    </row>
    <row r="287" spans="1:26" x14ac:dyDescent="0.25">
      <c r="A287" t="str">
        <f t="shared" si="9"/>
        <v>HR Total floor area of educational buildings</v>
      </c>
      <c r="B287" t="str">
        <f t="shared" si="8"/>
        <v>Total floor area of educational buildings</v>
      </c>
      <c r="C287" t="s">
        <v>24</v>
      </c>
      <c r="D287" t="s">
        <v>43</v>
      </c>
      <c r="E287" t="s">
        <v>206</v>
      </c>
      <c r="F287" t="s">
        <v>207</v>
      </c>
      <c r="G287" t="s">
        <v>207</v>
      </c>
      <c r="H287" t="s">
        <v>207</v>
      </c>
      <c r="I287" t="s">
        <v>207</v>
      </c>
      <c r="J287" t="s">
        <v>207</v>
      </c>
      <c r="K287" t="s">
        <v>207</v>
      </c>
      <c r="L287" t="s">
        <v>207</v>
      </c>
      <c r="M287" t="s">
        <v>207</v>
      </c>
      <c r="N287" t="s">
        <v>207</v>
      </c>
      <c r="O287" t="s">
        <v>207</v>
      </c>
      <c r="P287">
        <v>4.8600000000000003</v>
      </c>
      <c r="Q287">
        <v>4.9400000000000004</v>
      </c>
      <c r="R287">
        <v>4.99</v>
      </c>
      <c r="S287">
        <v>5.04</v>
      </c>
      <c r="T287" t="s">
        <v>207</v>
      </c>
      <c r="U287" t="s">
        <v>207</v>
      </c>
      <c r="V287" t="s">
        <v>214</v>
      </c>
      <c r="Y287">
        <v>1</v>
      </c>
    </row>
    <row r="288" spans="1:26" x14ac:dyDescent="0.25">
      <c r="A288" t="str">
        <f t="shared" si="9"/>
        <v>CY Total floor area of educational buildings</v>
      </c>
      <c r="B288" t="str">
        <f t="shared" si="8"/>
        <v>Total floor area of educational buildings</v>
      </c>
      <c r="C288" t="s">
        <v>15</v>
      </c>
      <c r="D288" t="s">
        <v>44</v>
      </c>
      <c r="E288" t="s">
        <v>206</v>
      </c>
      <c r="F288" t="s">
        <v>207</v>
      </c>
      <c r="G288" t="s">
        <v>207</v>
      </c>
      <c r="H288" t="s">
        <v>207</v>
      </c>
      <c r="I288" t="s">
        <v>207</v>
      </c>
      <c r="J288" t="s">
        <v>207</v>
      </c>
      <c r="K288" t="s">
        <v>207</v>
      </c>
      <c r="L288" t="s">
        <v>207</v>
      </c>
      <c r="M288" t="s">
        <v>207</v>
      </c>
      <c r="N288" t="s">
        <v>207</v>
      </c>
      <c r="O288" t="s">
        <v>207</v>
      </c>
      <c r="P288">
        <v>0.94</v>
      </c>
      <c r="Q288">
        <v>0.98</v>
      </c>
      <c r="R288">
        <v>1</v>
      </c>
      <c r="S288">
        <v>1.1100000000000001</v>
      </c>
      <c r="T288" t="s">
        <v>207</v>
      </c>
      <c r="U288" t="s">
        <v>207</v>
      </c>
      <c r="V288" t="s">
        <v>214</v>
      </c>
      <c r="Y288">
        <v>1</v>
      </c>
    </row>
    <row r="289" spans="1:26" x14ac:dyDescent="0.25">
      <c r="A289" t="str">
        <f t="shared" si="9"/>
        <v>CZ Total floor area of educational buildings</v>
      </c>
      <c r="B289" t="str">
        <f t="shared" si="8"/>
        <v>Total floor area of educational buildings</v>
      </c>
      <c r="C289" t="s">
        <v>23</v>
      </c>
      <c r="D289" t="s">
        <v>45</v>
      </c>
      <c r="E289" t="s">
        <v>206</v>
      </c>
      <c r="F289" t="s">
        <v>207</v>
      </c>
      <c r="G289" t="s">
        <v>207</v>
      </c>
      <c r="H289" t="s">
        <v>207</v>
      </c>
      <c r="I289" t="s">
        <v>207</v>
      </c>
      <c r="J289" t="s">
        <v>207</v>
      </c>
      <c r="K289" t="s">
        <v>207</v>
      </c>
      <c r="L289" t="s">
        <v>207</v>
      </c>
      <c r="M289" t="s">
        <v>207</v>
      </c>
      <c r="N289" t="s">
        <v>207</v>
      </c>
      <c r="O289" t="s">
        <v>207</v>
      </c>
      <c r="P289">
        <v>23.88</v>
      </c>
      <c r="Q289">
        <v>25.05</v>
      </c>
      <c r="R289">
        <v>25.92</v>
      </c>
      <c r="S289">
        <v>25.94</v>
      </c>
      <c r="T289" t="s">
        <v>207</v>
      </c>
      <c r="U289" t="s">
        <v>207</v>
      </c>
      <c r="V289" t="s">
        <v>214</v>
      </c>
      <c r="Y289">
        <v>1</v>
      </c>
    </row>
    <row r="290" spans="1:26" x14ac:dyDescent="0.25">
      <c r="A290" t="str">
        <f t="shared" si="9"/>
        <v>DK Total floor area of educational buildings</v>
      </c>
      <c r="B290" t="str">
        <f t="shared" si="8"/>
        <v>Total floor area of educational buildings</v>
      </c>
      <c r="C290" t="s">
        <v>9</v>
      </c>
      <c r="D290" t="s">
        <v>46</v>
      </c>
      <c r="E290" t="s">
        <v>206</v>
      </c>
      <c r="F290" t="s">
        <v>207</v>
      </c>
      <c r="G290" t="s">
        <v>207</v>
      </c>
      <c r="H290" t="s">
        <v>207</v>
      </c>
      <c r="I290" t="s">
        <v>207</v>
      </c>
      <c r="J290" t="s">
        <v>207</v>
      </c>
      <c r="K290" t="s">
        <v>207</v>
      </c>
      <c r="L290" t="s">
        <v>207</v>
      </c>
      <c r="M290" t="s">
        <v>207</v>
      </c>
      <c r="N290" t="s">
        <v>207</v>
      </c>
      <c r="O290" t="s">
        <v>207</v>
      </c>
      <c r="P290" t="s">
        <v>207</v>
      </c>
      <c r="Q290">
        <v>20.86</v>
      </c>
      <c r="R290">
        <v>21.02</v>
      </c>
      <c r="S290">
        <v>21.19</v>
      </c>
      <c r="T290" t="s">
        <v>207</v>
      </c>
      <c r="U290" t="s">
        <v>207</v>
      </c>
      <c r="V290" t="s">
        <v>219</v>
      </c>
      <c r="Y290">
        <v>4</v>
      </c>
    </row>
    <row r="291" spans="1:26" x14ac:dyDescent="0.25">
      <c r="A291" t="str">
        <f t="shared" si="9"/>
        <v>EE Total floor area of educational buildings</v>
      </c>
      <c r="B291" t="str">
        <f t="shared" si="8"/>
        <v>Total floor area of educational buildings</v>
      </c>
      <c r="C291" t="s">
        <v>27</v>
      </c>
      <c r="D291" t="s">
        <v>47</v>
      </c>
      <c r="E291" t="s">
        <v>206</v>
      </c>
      <c r="F291" t="s">
        <v>207</v>
      </c>
      <c r="G291" t="s">
        <v>207</v>
      </c>
      <c r="H291" t="s">
        <v>207</v>
      </c>
      <c r="I291" t="s">
        <v>207</v>
      </c>
      <c r="J291" t="s">
        <v>207</v>
      </c>
      <c r="K291" t="s">
        <v>207</v>
      </c>
      <c r="L291" t="s">
        <v>207</v>
      </c>
      <c r="M291" t="s">
        <v>207</v>
      </c>
      <c r="N291" t="s">
        <v>207</v>
      </c>
      <c r="O291" t="s">
        <v>207</v>
      </c>
      <c r="P291">
        <v>2.44</v>
      </c>
      <c r="Q291">
        <v>2.27</v>
      </c>
      <c r="R291">
        <v>2.2400000000000002</v>
      </c>
      <c r="S291">
        <v>2.14</v>
      </c>
      <c r="T291" t="s">
        <v>207</v>
      </c>
      <c r="U291" t="s">
        <v>207</v>
      </c>
      <c r="V291" t="s">
        <v>214</v>
      </c>
      <c r="Y291">
        <v>1</v>
      </c>
    </row>
    <row r="292" spans="1:26" x14ac:dyDescent="0.25">
      <c r="A292" t="str">
        <f t="shared" si="9"/>
        <v>FR Total floor area of educational buildings</v>
      </c>
      <c r="B292" t="str">
        <f t="shared" si="8"/>
        <v>Total floor area of educational buildings</v>
      </c>
      <c r="C292" t="s">
        <v>10</v>
      </c>
      <c r="D292" t="s">
        <v>48</v>
      </c>
      <c r="E292" t="s">
        <v>206</v>
      </c>
      <c r="F292">
        <v>163.65</v>
      </c>
      <c r="G292">
        <v>166.39</v>
      </c>
      <c r="H292">
        <v>168.15</v>
      </c>
      <c r="I292">
        <v>169.9</v>
      </c>
      <c r="J292">
        <v>171.69</v>
      </c>
      <c r="K292">
        <v>173.78</v>
      </c>
      <c r="L292">
        <v>175.87</v>
      </c>
      <c r="M292">
        <v>178.84</v>
      </c>
      <c r="N292">
        <v>180.58</v>
      </c>
      <c r="O292">
        <v>181.82</v>
      </c>
      <c r="P292">
        <v>181.92</v>
      </c>
      <c r="Q292">
        <v>182.75</v>
      </c>
      <c r="R292">
        <v>183.55</v>
      </c>
      <c r="S292">
        <v>184.72</v>
      </c>
      <c r="T292" t="s">
        <v>207</v>
      </c>
      <c r="U292" t="s">
        <v>207</v>
      </c>
      <c r="V292" t="s">
        <v>261</v>
      </c>
      <c r="W292" t="s">
        <v>262</v>
      </c>
      <c r="X292" t="s">
        <v>263</v>
      </c>
      <c r="Y292">
        <v>5</v>
      </c>
    </row>
    <row r="293" spans="1:26" x14ac:dyDescent="0.25">
      <c r="A293" t="str">
        <f t="shared" si="9"/>
        <v>EL Total floor area of educational buildings</v>
      </c>
      <c r="B293" t="str">
        <f t="shared" si="8"/>
        <v>Total floor area of educational buildings</v>
      </c>
      <c r="C293" t="s">
        <v>20</v>
      </c>
      <c r="D293" t="s">
        <v>49</v>
      </c>
      <c r="E293" t="s">
        <v>206</v>
      </c>
      <c r="F293" t="s">
        <v>207</v>
      </c>
      <c r="G293" t="s">
        <v>207</v>
      </c>
      <c r="H293" t="s">
        <v>207</v>
      </c>
      <c r="I293" t="s">
        <v>207</v>
      </c>
      <c r="J293" t="s">
        <v>207</v>
      </c>
      <c r="K293" t="s">
        <v>207</v>
      </c>
      <c r="L293" t="s">
        <v>207</v>
      </c>
      <c r="M293" t="s">
        <v>207</v>
      </c>
      <c r="N293" t="s">
        <v>207</v>
      </c>
      <c r="O293" t="s">
        <v>207</v>
      </c>
      <c r="P293">
        <v>13.5</v>
      </c>
      <c r="Q293">
        <v>12.89</v>
      </c>
      <c r="R293">
        <v>12.41</v>
      </c>
      <c r="S293">
        <v>11.91</v>
      </c>
      <c r="T293" t="s">
        <v>207</v>
      </c>
      <c r="U293" t="s">
        <v>207</v>
      </c>
      <c r="V293" t="s">
        <v>214</v>
      </c>
      <c r="Y293">
        <v>1</v>
      </c>
    </row>
    <row r="294" spans="1:26" x14ac:dyDescent="0.25">
      <c r="A294" t="str">
        <f t="shared" si="9"/>
        <v>FI Total floor area of educational buildings</v>
      </c>
      <c r="B294" t="str">
        <f t="shared" si="8"/>
        <v>Total floor area of educational buildings</v>
      </c>
      <c r="C294" t="s">
        <v>30</v>
      </c>
      <c r="D294" t="s">
        <v>50</v>
      </c>
      <c r="E294" t="s">
        <v>206</v>
      </c>
      <c r="F294">
        <v>16.02</v>
      </c>
      <c r="G294">
        <v>16.34</v>
      </c>
      <c r="H294">
        <v>16.440000000000001</v>
      </c>
      <c r="I294">
        <v>16.82</v>
      </c>
      <c r="J294">
        <v>17.170000000000002</v>
      </c>
      <c r="K294">
        <v>17</v>
      </c>
      <c r="L294">
        <v>17.04</v>
      </c>
      <c r="M294">
        <v>17.2</v>
      </c>
      <c r="N294">
        <v>17.239999999999998</v>
      </c>
      <c r="O294">
        <v>17.32</v>
      </c>
      <c r="P294">
        <v>17.600000000000001</v>
      </c>
      <c r="Q294">
        <v>17.7</v>
      </c>
      <c r="R294">
        <v>18.100000000000001</v>
      </c>
      <c r="S294">
        <v>18.27</v>
      </c>
      <c r="T294" t="s">
        <v>207</v>
      </c>
      <c r="U294" t="s">
        <v>207</v>
      </c>
      <c r="V294" t="s">
        <v>214</v>
      </c>
      <c r="W294" t="s">
        <v>251</v>
      </c>
      <c r="Y294">
        <v>1</v>
      </c>
    </row>
    <row r="295" spans="1:26" x14ac:dyDescent="0.25">
      <c r="A295" t="str">
        <f t="shared" si="9"/>
        <v>DE Total floor area of educational buildings</v>
      </c>
      <c r="B295" t="str">
        <f t="shared" si="8"/>
        <v>Total floor area of educational buildings</v>
      </c>
      <c r="C295" t="s">
        <v>1</v>
      </c>
      <c r="D295" t="s">
        <v>51</v>
      </c>
      <c r="E295" t="s">
        <v>206</v>
      </c>
      <c r="F295">
        <v>164.75</v>
      </c>
      <c r="G295">
        <v>168.61</v>
      </c>
      <c r="H295">
        <v>171.07</v>
      </c>
      <c r="I295">
        <v>178</v>
      </c>
      <c r="J295">
        <v>176</v>
      </c>
      <c r="K295">
        <v>191.84</v>
      </c>
      <c r="L295">
        <v>207.69</v>
      </c>
      <c r="M295">
        <v>207.69</v>
      </c>
      <c r="N295">
        <v>207.69</v>
      </c>
      <c r="O295">
        <v>207.69</v>
      </c>
      <c r="P295">
        <v>194</v>
      </c>
      <c r="Q295">
        <v>200</v>
      </c>
      <c r="R295">
        <v>208</v>
      </c>
      <c r="S295">
        <v>208</v>
      </c>
      <c r="T295" t="s">
        <v>207</v>
      </c>
      <c r="U295" t="s">
        <v>207</v>
      </c>
      <c r="V295" t="s">
        <v>208</v>
      </c>
      <c r="W295" t="s">
        <v>212</v>
      </c>
      <c r="X295" t="s">
        <v>221</v>
      </c>
      <c r="Y295">
        <v>4</v>
      </c>
      <c r="Z295" t="s">
        <v>252</v>
      </c>
    </row>
    <row r="296" spans="1:26" x14ac:dyDescent="0.25">
      <c r="A296" t="str">
        <f t="shared" si="9"/>
        <v>HU Total floor area of educational buildings</v>
      </c>
      <c r="B296" t="str">
        <f t="shared" si="8"/>
        <v>Total floor area of educational buildings</v>
      </c>
      <c r="C296" t="s">
        <v>16</v>
      </c>
      <c r="D296" t="s">
        <v>52</v>
      </c>
      <c r="E296" t="s">
        <v>206</v>
      </c>
      <c r="F296" t="s">
        <v>207</v>
      </c>
      <c r="G296" t="s">
        <v>207</v>
      </c>
      <c r="H296" t="s">
        <v>207</v>
      </c>
      <c r="I296" t="s">
        <v>207</v>
      </c>
      <c r="J296" t="s">
        <v>207</v>
      </c>
      <c r="K296" t="s">
        <v>207</v>
      </c>
      <c r="L296" t="s">
        <v>207</v>
      </c>
      <c r="M296" t="s">
        <v>207</v>
      </c>
      <c r="N296" t="s">
        <v>207</v>
      </c>
      <c r="O296" t="s">
        <v>207</v>
      </c>
      <c r="P296">
        <v>25.6</v>
      </c>
      <c r="Q296">
        <v>26.14</v>
      </c>
      <c r="R296">
        <v>26.73</v>
      </c>
      <c r="S296">
        <v>26.13</v>
      </c>
      <c r="T296" t="s">
        <v>207</v>
      </c>
      <c r="U296" t="s">
        <v>207</v>
      </c>
      <c r="V296" t="s">
        <v>214</v>
      </c>
      <c r="Y296">
        <v>2</v>
      </c>
    </row>
    <row r="297" spans="1:26" x14ac:dyDescent="0.25">
      <c r="A297" t="str">
        <f t="shared" si="9"/>
        <v>IE Total floor area of educational buildings</v>
      </c>
      <c r="B297" t="str">
        <f t="shared" si="8"/>
        <v>Total floor area of educational buildings</v>
      </c>
      <c r="C297" t="s">
        <v>5</v>
      </c>
      <c r="D297" t="s">
        <v>53</v>
      </c>
      <c r="E297" t="s">
        <v>206</v>
      </c>
      <c r="F297" t="s">
        <v>207</v>
      </c>
      <c r="G297" t="s">
        <v>207</v>
      </c>
      <c r="H297" t="s">
        <v>207</v>
      </c>
      <c r="I297" t="s">
        <v>207</v>
      </c>
      <c r="J297" t="s">
        <v>207</v>
      </c>
      <c r="K297" t="s">
        <v>207</v>
      </c>
      <c r="L297" t="s">
        <v>207</v>
      </c>
      <c r="M297" t="s">
        <v>207</v>
      </c>
      <c r="N297" t="s">
        <v>207</v>
      </c>
      <c r="O297" t="s">
        <v>207</v>
      </c>
      <c r="P297">
        <v>12.67</v>
      </c>
      <c r="Q297">
        <v>12.51</v>
      </c>
      <c r="R297">
        <v>12.89</v>
      </c>
      <c r="S297">
        <v>13.01</v>
      </c>
      <c r="T297" t="s">
        <v>207</v>
      </c>
      <c r="U297" t="s">
        <v>207</v>
      </c>
      <c r="V297" t="s">
        <v>214</v>
      </c>
      <c r="Y297">
        <v>1</v>
      </c>
    </row>
    <row r="298" spans="1:26" x14ac:dyDescent="0.25">
      <c r="A298" t="str">
        <f t="shared" si="9"/>
        <v>IT Total floor area of educational buildings</v>
      </c>
      <c r="B298" t="str">
        <f t="shared" si="8"/>
        <v>Total floor area of educational buildings</v>
      </c>
      <c r="C298" t="s">
        <v>29</v>
      </c>
      <c r="D298" t="s">
        <v>54</v>
      </c>
      <c r="E298" t="s">
        <v>206</v>
      </c>
      <c r="F298" t="s">
        <v>207</v>
      </c>
      <c r="G298" t="s">
        <v>207</v>
      </c>
      <c r="H298" t="s">
        <v>207</v>
      </c>
      <c r="I298" t="s">
        <v>207</v>
      </c>
      <c r="J298" t="s">
        <v>207</v>
      </c>
      <c r="K298" t="s">
        <v>207</v>
      </c>
      <c r="L298" t="s">
        <v>207</v>
      </c>
      <c r="M298" t="s">
        <v>207</v>
      </c>
      <c r="N298" t="s">
        <v>207</v>
      </c>
      <c r="O298" t="s">
        <v>207</v>
      </c>
      <c r="P298">
        <v>74.38</v>
      </c>
      <c r="Q298">
        <v>73.2</v>
      </c>
      <c r="R298">
        <v>71.66</v>
      </c>
      <c r="S298">
        <v>71.95</v>
      </c>
      <c r="T298" t="s">
        <v>207</v>
      </c>
      <c r="U298" t="s">
        <v>207</v>
      </c>
      <c r="V298" t="s">
        <v>265</v>
      </c>
      <c r="Y298">
        <v>1</v>
      </c>
    </row>
    <row r="299" spans="1:26" x14ac:dyDescent="0.25">
      <c r="A299" t="str">
        <f t="shared" si="9"/>
        <v>LV Total floor area of educational buildings</v>
      </c>
      <c r="B299" t="str">
        <f t="shared" si="8"/>
        <v>Total floor area of educational buildings</v>
      </c>
      <c r="C299" t="s">
        <v>25</v>
      </c>
      <c r="D299" t="s">
        <v>55</v>
      </c>
      <c r="E299" t="s">
        <v>206</v>
      </c>
      <c r="F299" t="s">
        <v>207</v>
      </c>
      <c r="G299" t="s">
        <v>207</v>
      </c>
      <c r="H299" t="s">
        <v>207</v>
      </c>
      <c r="I299" t="s">
        <v>207</v>
      </c>
      <c r="J299" t="s">
        <v>207</v>
      </c>
      <c r="K299" t="s">
        <v>207</v>
      </c>
      <c r="L299" t="s">
        <v>207</v>
      </c>
      <c r="M299" t="s">
        <v>207</v>
      </c>
      <c r="N299" t="s">
        <v>207</v>
      </c>
      <c r="O299" t="s">
        <v>207</v>
      </c>
      <c r="P299">
        <v>6.28</v>
      </c>
      <c r="Q299">
        <v>6.6</v>
      </c>
      <c r="R299">
        <v>6.85</v>
      </c>
      <c r="S299">
        <v>7.03</v>
      </c>
      <c r="T299" t="s">
        <v>207</v>
      </c>
      <c r="U299" t="s">
        <v>207</v>
      </c>
      <c r="V299" t="s">
        <v>214</v>
      </c>
      <c r="W299" t="s">
        <v>253</v>
      </c>
      <c r="Y299">
        <v>1</v>
      </c>
    </row>
    <row r="300" spans="1:26" x14ac:dyDescent="0.25">
      <c r="A300" t="str">
        <f t="shared" si="9"/>
        <v>LT Total floor area of educational buildings</v>
      </c>
      <c r="B300" t="str">
        <f t="shared" si="8"/>
        <v>Total floor area of educational buildings</v>
      </c>
      <c r="C300" t="s">
        <v>22</v>
      </c>
      <c r="D300" t="s">
        <v>56</v>
      </c>
      <c r="E300" t="s">
        <v>206</v>
      </c>
      <c r="F300" t="s">
        <v>207</v>
      </c>
      <c r="G300" t="s">
        <v>207</v>
      </c>
      <c r="H300" t="s">
        <v>207</v>
      </c>
      <c r="I300" t="s">
        <v>207</v>
      </c>
      <c r="J300" t="s">
        <v>207</v>
      </c>
      <c r="K300" t="s">
        <v>207</v>
      </c>
      <c r="L300" t="s">
        <v>207</v>
      </c>
      <c r="M300" t="s">
        <v>207</v>
      </c>
      <c r="N300" t="s">
        <v>207</v>
      </c>
      <c r="O300" t="s">
        <v>207</v>
      </c>
      <c r="P300">
        <v>13.44</v>
      </c>
      <c r="Q300">
        <v>12.83</v>
      </c>
      <c r="R300">
        <v>13.05</v>
      </c>
      <c r="S300">
        <v>12.44</v>
      </c>
      <c r="T300" t="s">
        <v>207</v>
      </c>
      <c r="U300" t="s">
        <v>207</v>
      </c>
      <c r="V300" t="s">
        <v>214</v>
      </c>
      <c r="Y300">
        <v>2</v>
      </c>
    </row>
    <row r="301" spans="1:26" x14ac:dyDescent="0.25">
      <c r="A301" t="str">
        <f t="shared" si="9"/>
        <v>LU Total floor area of educational buildings</v>
      </c>
      <c r="B301" t="str">
        <f t="shared" si="8"/>
        <v>Total floor area of educational buildings</v>
      </c>
      <c r="C301" t="s">
        <v>7</v>
      </c>
      <c r="D301" t="s">
        <v>57</v>
      </c>
      <c r="E301" t="s">
        <v>206</v>
      </c>
      <c r="F301" t="s">
        <v>207</v>
      </c>
      <c r="G301" t="s">
        <v>207</v>
      </c>
      <c r="H301" t="s">
        <v>207</v>
      </c>
      <c r="I301" t="s">
        <v>207</v>
      </c>
      <c r="J301" t="s">
        <v>207</v>
      </c>
      <c r="K301" t="s">
        <v>207</v>
      </c>
      <c r="L301" t="s">
        <v>207</v>
      </c>
      <c r="M301" t="s">
        <v>207</v>
      </c>
      <c r="N301" t="s">
        <v>207</v>
      </c>
      <c r="O301" t="s">
        <v>207</v>
      </c>
      <c r="P301">
        <v>1.36</v>
      </c>
      <c r="Q301">
        <v>1.44</v>
      </c>
      <c r="R301">
        <v>1.54</v>
      </c>
      <c r="S301">
        <v>1.54</v>
      </c>
      <c r="T301" t="s">
        <v>207</v>
      </c>
      <c r="U301" t="s">
        <v>207</v>
      </c>
      <c r="V301" t="s">
        <v>214</v>
      </c>
      <c r="Y301">
        <v>1</v>
      </c>
    </row>
    <row r="302" spans="1:26" x14ac:dyDescent="0.25">
      <c r="A302" t="str">
        <f t="shared" si="9"/>
        <v>MT Total floor area of educational buildings</v>
      </c>
      <c r="B302" t="str">
        <f t="shared" si="8"/>
        <v>Total floor area of educational buildings</v>
      </c>
      <c r="C302" t="s">
        <v>26</v>
      </c>
      <c r="D302" t="s">
        <v>58</v>
      </c>
      <c r="E302" t="s">
        <v>206</v>
      </c>
      <c r="F302" t="s">
        <v>207</v>
      </c>
      <c r="G302" t="s">
        <v>207</v>
      </c>
      <c r="H302" t="s">
        <v>207</v>
      </c>
      <c r="I302" t="s">
        <v>207</v>
      </c>
      <c r="J302" t="s">
        <v>207</v>
      </c>
      <c r="K302" t="s">
        <v>207</v>
      </c>
      <c r="L302" t="s">
        <v>207</v>
      </c>
      <c r="M302" t="s">
        <v>207</v>
      </c>
      <c r="N302" t="s">
        <v>207</v>
      </c>
      <c r="O302" t="s">
        <v>207</v>
      </c>
      <c r="P302">
        <v>0.53</v>
      </c>
      <c r="Q302">
        <v>0.57999999999999996</v>
      </c>
      <c r="R302">
        <v>0.63</v>
      </c>
      <c r="S302">
        <v>0.66</v>
      </c>
      <c r="T302" t="s">
        <v>207</v>
      </c>
      <c r="U302" t="s">
        <v>207</v>
      </c>
      <c r="V302" t="s">
        <v>214</v>
      </c>
      <c r="Y302">
        <v>1</v>
      </c>
    </row>
    <row r="303" spans="1:26" x14ac:dyDescent="0.25">
      <c r="A303" t="str">
        <f t="shared" si="9"/>
        <v>NL Total floor area of educational buildings</v>
      </c>
      <c r="B303" t="str">
        <f t="shared" si="8"/>
        <v>Total floor area of educational buildings</v>
      </c>
      <c r="C303" t="s">
        <v>6</v>
      </c>
      <c r="D303" t="s">
        <v>59</v>
      </c>
      <c r="E303" t="s">
        <v>206</v>
      </c>
      <c r="F303">
        <v>31.37</v>
      </c>
      <c r="G303">
        <v>31.66</v>
      </c>
      <c r="H303">
        <v>31.98</v>
      </c>
      <c r="I303">
        <v>32.729999999999997</v>
      </c>
      <c r="J303">
        <v>33.299999999999997</v>
      </c>
      <c r="K303">
        <v>33.61</v>
      </c>
      <c r="L303">
        <v>33.909999999999997</v>
      </c>
      <c r="M303">
        <v>34.24</v>
      </c>
      <c r="N303">
        <v>34.82</v>
      </c>
      <c r="O303">
        <v>35.11</v>
      </c>
      <c r="P303">
        <v>35.369999999999997</v>
      </c>
      <c r="Q303">
        <v>35.71</v>
      </c>
      <c r="R303">
        <v>36.01</v>
      </c>
      <c r="S303">
        <v>36.39</v>
      </c>
      <c r="T303">
        <v>36.44</v>
      </c>
      <c r="U303">
        <v>36.5</v>
      </c>
      <c r="V303" t="s">
        <v>254</v>
      </c>
      <c r="W303" t="s">
        <v>255</v>
      </c>
      <c r="X303" t="s">
        <v>256</v>
      </c>
      <c r="Y303">
        <v>5</v>
      </c>
    </row>
    <row r="304" spans="1:26" x14ac:dyDescent="0.25">
      <c r="A304" t="str">
        <f t="shared" si="9"/>
        <v>PL Total floor area of educational buildings</v>
      </c>
      <c r="B304" t="str">
        <f t="shared" si="8"/>
        <v>Total floor area of educational buildings</v>
      </c>
      <c r="C304" t="s">
        <v>12</v>
      </c>
      <c r="D304" t="s">
        <v>60</v>
      </c>
      <c r="E304" t="s">
        <v>206</v>
      </c>
      <c r="F304" t="s">
        <v>207</v>
      </c>
      <c r="G304" t="s">
        <v>207</v>
      </c>
      <c r="H304" t="s">
        <v>207</v>
      </c>
      <c r="I304" t="s">
        <v>207</v>
      </c>
      <c r="J304" t="s">
        <v>207</v>
      </c>
      <c r="K304" t="s">
        <v>207</v>
      </c>
      <c r="L304" t="s">
        <v>207</v>
      </c>
      <c r="M304" t="s">
        <v>207</v>
      </c>
      <c r="N304" t="s">
        <v>207</v>
      </c>
      <c r="O304" t="s">
        <v>207</v>
      </c>
      <c r="P304">
        <v>109.24</v>
      </c>
      <c r="Q304">
        <v>107.26</v>
      </c>
      <c r="R304">
        <v>112.35</v>
      </c>
      <c r="S304">
        <v>114.85</v>
      </c>
      <c r="T304" t="s">
        <v>207</v>
      </c>
      <c r="U304" t="s">
        <v>207</v>
      </c>
      <c r="V304" t="s">
        <v>214</v>
      </c>
      <c r="Y304">
        <v>1</v>
      </c>
    </row>
    <row r="305" spans="1:26" x14ac:dyDescent="0.25">
      <c r="A305" t="str">
        <f t="shared" si="9"/>
        <v>PT Total floor area of educational buildings</v>
      </c>
      <c r="B305" t="str">
        <f t="shared" si="8"/>
        <v>Total floor area of educational buildings</v>
      </c>
      <c r="C305" t="s">
        <v>14</v>
      </c>
      <c r="D305" t="s">
        <v>61</v>
      </c>
      <c r="E305" t="s">
        <v>206</v>
      </c>
      <c r="F305" t="s">
        <v>207</v>
      </c>
      <c r="G305" t="s">
        <v>207</v>
      </c>
      <c r="H305" t="s">
        <v>207</v>
      </c>
      <c r="I305" t="s">
        <v>207</v>
      </c>
      <c r="J305" t="s">
        <v>207</v>
      </c>
      <c r="K305" t="s">
        <v>207</v>
      </c>
      <c r="L305" t="s">
        <v>207</v>
      </c>
      <c r="M305" t="s">
        <v>207</v>
      </c>
      <c r="N305" t="s">
        <v>207</v>
      </c>
      <c r="O305" t="s">
        <v>207</v>
      </c>
      <c r="P305">
        <v>21.72</v>
      </c>
      <c r="Q305">
        <v>20.61</v>
      </c>
      <c r="R305">
        <v>21.83</v>
      </c>
      <c r="S305">
        <v>21.01</v>
      </c>
      <c r="T305" t="s">
        <v>207</v>
      </c>
      <c r="U305" t="s">
        <v>207</v>
      </c>
      <c r="V305" t="s">
        <v>214</v>
      </c>
      <c r="Y305">
        <v>1</v>
      </c>
    </row>
    <row r="306" spans="1:26" x14ac:dyDescent="0.25">
      <c r="A306" t="str">
        <f t="shared" si="9"/>
        <v>RO Total floor area of educational buildings</v>
      </c>
      <c r="B306" t="str">
        <f t="shared" si="8"/>
        <v>Total floor area of educational buildings</v>
      </c>
      <c r="C306" t="s">
        <v>13</v>
      </c>
      <c r="D306" t="s">
        <v>62</v>
      </c>
      <c r="E306" t="s">
        <v>206</v>
      </c>
      <c r="F306" t="s">
        <v>207</v>
      </c>
      <c r="G306" t="s">
        <v>207</v>
      </c>
      <c r="H306" t="s">
        <v>207</v>
      </c>
      <c r="I306" t="s">
        <v>207</v>
      </c>
      <c r="J306" t="s">
        <v>207</v>
      </c>
      <c r="K306" t="s">
        <v>207</v>
      </c>
      <c r="L306" t="s">
        <v>207</v>
      </c>
      <c r="M306" t="s">
        <v>207</v>
      </c>
      <c r="N306" t="s">
        <v>207</v>
      </c>
      <c r="O306" t="s">
        <v>207</v>
      </c>
      <c r="P306">
        <v>20.149999999999999</v>
      </c>
      <c r="Q306">
        <v>19.59</v>
      </c>
      <c r="R306">
        <v>19.54</v>
      </c>
      <c r="S306">
        <v>19.489999999999998</v>
      </c>
      <c r="T306" t="s">
        <v>207</v>
      </c>
      <c r="U306" t="s">
        <v>207</v>
      </c>
      <c r="V306" t="s">
        <v>214</v>
      </c>
      <c r="Y306">
        <v>1</v>
      </c>
    </row>
    <row r="307" spans="1:26" x14ac:dyDescent="0.25">
      <c r="A307" t="str">
        <f t="shared" si="9"/>
        <v>SK Total floor area of educational buildings</v>
      </c>
      <c r="B307" t="str">
        <f t="shared" si="8"/>
        <v>Total floor area of educational buildings</v>
      </c>
      <c r="C307" t="s">
        <v>18</v>
      </c>
      <c r="D307" t="s">
        <v>63</v>
      </c>
      <c r="E307" t="s">
        <v>206</v>
      </c>
      <c r="F307" t="s">
        <v>207</v>
      </c>
      <c r="G307" t="s">
        <v>207</v>
      </c>
      <c r="H307" t="s">
        <v>207</v>
      </c>
      <c r="I307" t="s">
        <v>207</v>
      </c>
      <c r="J307" t="s">
        <v>207</v>
      </c>
      <c r="K307" t="s">
        <v>207</v>
      </c>
      <c r="L307" t="s">
        <v>207</v>
      </c>
      <c r="M307" t="s">
        <v>207</v>
      </c>
      <c r="N307">
        <v>59.14</v>
      </c>
      <c r="O307">
        <v>58.49</v>
      </c>
      <c r="P307">
        <v>59.57</v>
      </c>
      <c r="Q307">
        <v>58.38</v>
      </c>
      <c r="R307">
        <v>56.83</v>
      </c>
      <c r="S307">
        <v>59.07</v>
      </c>
      <c r="T307" t="s">
        <v>207</v>
      </c>
      <c r="U307" t="s">
        <v>207</v>
      </c>
      <c r="V307" t="s">
        <v>257</v>
      </c>
      <c r="W307" t="s">
        <v>258</v>
      </c>
      <c r="X307" t="s">
        <v>259</v>
      </c>
      <c r="Y307">
        <v>2</v>
      </c>
      <c r="Z307" t="s">
        <v>260</v>
      </c>
    </row>
    <row r="308" spans="1:26" x14ac:dyDescent="0.25">
      <c r="A308" t="str">
        <f t="shared" si="9"/>
        <v>SI Total floor area of educational buildings</v>
      </c>
      <c r="B308" t="str">
        <f t="shared" si="8"/>
        <v>Total floor area of educational buildings</v>
      </c>
      <c r="C308" t="s">
        <v>8</v>
      </c>
      <c r="D308" t="s">
        <v>64</v>
      </c>
      <c r="E308" t="s">
        <v>206</v>
      </c>
      <c r="F308" t="s">
        <v>207</v>
      </c>
      <c r="G308" t="s">
        <v>207</v>
      </c>
      <c r="H308" t="s">
        <v>207</v>
      </c>
      <c r="I308" t="s">
        <v>207</v>
      </c>
      <c r="J308" t="s">
        <v>207</v>
      </c>
      <c r="K308" t="s">
        <v>207</v>
      </c>
      <c r="L308" t="s">
        <v>207</v>
      </c>
      <c r="M308" t="s">
        <v>207</v>
      </c>
      <c r="N308" t="s">
        <v>207</v>
      </c>
      <c r="O308" t="s">
        <v>207</v>
      </c>
      <c r="P308">
        <v>2.74</v>
      </c>
      <c r="Q308">
        <v>2.82</v>
      </c>
      <c r="R308">
        <v>2.89</v>
      </c>
      <c r="S308">
        <v>2.98</v>
      </c>
      <c r="T308" t="s">
        <v>207</v>
      </c>
      <c r="U308" t="s">
        <v>207</v>
      </c>
      <c r="V308" t="s">
        <v>214</v>
      </c>
      <c r="Y308">
        <v>1</v>
      </c>
    </row>
    <row r="309" spans="1:26" x14ac:dyDescent="0.25">
      <c r="A309" t="str">
        <f t="shared" si="9"/>
        <v>ES Total floor area of educational buildings</v>
      </c>
      <c r="B309" t="str">
        <f t="shared" si="8"/>
        <v>Total floor area of educational buildings</v>
      </c>
      <c r="C309" t="s">
        <v>28</v>
      </c>
      <c r="D309" t="s">
        <v>65</v>
      </c>
      <c r="E309" t="s">
        <v>206</v>
      </c>
      <c r="F309">
        <v>47</v>
      </c>
      <c r="G309">
        <v>47.26</v>
      </c>
      <c r="H309">
        <v>47.51</v>
      </c>
      <c r="I309">
        <v>47.75</v>
      </c>
      <c r="J309">
        <v>48</v>
      </c>
      <c r="K309">
        <v>48.26</v>
      </c>
      <c r="L309">
        <v>48.51</v>
      </c>
      <c r="M309">
        <v>48.76</v>
      </c>
      <c r="N309">
        <v>49.04</v>
      </c>
      <c r="O309">
        <v>49.32</v>
      </c>
      <c r="P309">
        <v>49.59</v>
      </c>
      <c r="Q309">
        <v>49.87</v>
      </c>
      <c r="R309">
        <v>50.15</v>
      </c>
      <c r="S309">
        <v>50.43</v>
      </c>
      <c r="T309" t="s">
        <v>207</v>
      </c>
      <c r="U309" t="s">
        <v>207</v>
      </c>
      <c r="V309" t="s">
        <v>214</v>
      </c>
      <c r="Y309">
        <v>1</v>
      </c>
    </row>
    <row r="310" spans="1:26" x14ac:dyDescent="0.25">
      <c r="A310" t="str">
        <f t="shared" si="9"/>
        <v>SE Total floor area of educational buildings</v>
      </c>
      <c r="B310" t="str">
        <f t="shared" si="8"/>
        <v>Total floor area of educational buildings</v>
      </c>
      <c r="C310" t="s">
        <v>19</v>
      </c>
      <c r="D310" t="s">
        <v>66</v>
      </c>
      <c r="E310" t="s">
        <v>206</v>
      </c>
      <c r="F310" t="s">
        <v>207</v>
      </c>
      <c r="G310" t="s">
        <v>207</v>
      </c>
      <c r="H310" t="s">
        <v>207</v>
      </c>
      <c r="I310" t="s">
        <v>207</v>
      </c>
      <c r="J310" t="s">
        <v>207</v>
      </c>
      <c r="K310" t="s">
        <v>207</v>
      </c>
      <c r="L310" t="s">
        <v>207</v>
      </c>
      <c r="M310" t="s">
        <v>207</v>
      </c>
      <c r="N310" t="s">
        <v>207</v>
      </c>
      <c r="O310" t="s">
        <v>207</v>
      </c>
      <c r="P310">
        <v>46.69</v>
      </c>
      <c r="Q310">
        <v>46.16</v>
      </c>
      <c r="R310">
        <v>49.04</v>
      </c>
      <c r="S310">
        <v>54.5</v>
      </c>
      <c r="T310" t="s">
        <v>207</v>
      </c>
      <c r="U310" t="s">
        <v>207</v>
      </c>
      <c r="V310" t="s">
        <v>214</v>
      </c>
      <c r="Y310">
        <v>1</v>
      </c>
    </row>
    <row r="311" spans="1:26" x14ac:dyDescent="0.25">
      <c r="A311" t="str">
        <f t="shared" si="9"/>
        <v>UK Total floor area of educational buildings</v>
      </c>
      <c r="B311" t="str">
        <f t="shared" si="8"/>
        <v>Total floor area of educational buildings</v>
      </c>
      <c r="C311" t="s">
        <v>4</v>
      </c>
      <c r="D311" t="s">
        <v>67</v>
      </c>
      <c r="E311" t="s">
        <v>206</v>
      </c>
      <c r="F311">
        <v>110.8</v>
      </c>
      <c r="G311">
        <v>111.42</v>
      </c>
      <c r="H311">
        <v>112.04</v>
      </c>
      <c r="I311">
        <v>112.65</v>
      </c>
      <c r="J311">
        <v>113.25</v>
      </c>
      <c r="K311">
        <v>114.58</v>
      </c>
      <c r="L311">
        <v>118.34</v>
      </c>
      <c r="M311">
        <v>118.3</v>
      </c>
      <c r="N311">
        <v>118.94</v>
      </c>
      <c r="O311">
        <v>124.77</v>
      </c>
      <c r="P311">
        <v>126.05</v>
      </c>
      <c r="Q311">
        <v>126.23</v>
      </c>
      <c r="R311">
        <v>127.56</v>
      </c>
      <c r="S311">
        <v>127.75</v>
      </c>
      <c r="T311" t="s">
        <v>207</v>
      </c>
      <c r="U311" t="s">
        <v>207</v>
      </c>
      <c r="V311" t="s">
        <v>208</v>
      </c>
      <c r="Y311">
        <v>4</v>
      </c>
    </row>
    <row r="312" spans="1:26" x14ac:dyDescent="0.25">
      <c r="A312" t="str">
        <f t="shared" si="9"/>
        <v xml:space="preserve"> Total floor area of educational buildings</v>
      </c>
      <c r="B312" t="str">
        <f t="shared" si="8"/>
        <v>Total floor area of educational buildings</v>
      </c>
    </row>
    <row r="313" spans="1:26" x14ac:dyDescent="0.25">
      <c r="A313" t="str">
        <f t="shared" si="9"/>
        <v xml:space="preserve"> Total floor area of non residential buildings</v>
      </c>
      <c r="B313" t="str">
        <f t="shared" si="8"/>
        <v>Total floor area of non residential buildings</v>
      </c>
      <c r="C313" t="s">
        <v>32</v>
      </c>
    </row>
    <row r="314" spans="1:26" x14ac:dyDescent="0.25">
      <c r="A314" t="str">
        <f t="shared" si="9"/>
        <v>ISO code Total floor area of non residential buildings</v>
      </c>
      <c r="B314" t="str">
        <f t="shared" si="8"/>
        <v>Total floor area of non residential buildings</v>
      </c>
      <c r="D314" t="s">
        <v>204</v>
      </c>
      <c r="E314" t="s">
        <v>205</v>
      </c>
      <c r="F314">
        <v>2000</v>
      </c>
      <c r="G314">
        <v>2001</v>
      </c>
      <c r="H314">
        <v>2002</v>
      </c>
      <c r="I314">
        <v>2003</v>
      </c>
      <c r="J314">
        <v>2004</v>
      </c>
      <c r="K314">
        <v>2005</v>
      </c>
      <c r="L314">
        <v>2006</v>
      </c>
      <c r="M314">
        <v>2007</v>
      </c>
      <c r="N314">
        <v>2008</v>
      </c>
      <c r="O314">
        <v>2009</v>
      </c>
      <c r="P314">
        <v>2010</v>
      </c>
      <c r="Q314">
        <v>2011</v>
      </c>
      <c r="R314">
        <v>2012</v>
      </c>
      <c r="S314">
        <v>2013</v>
      </c>
      <c r="T314">
        <v>2014</v>
      </c>
      <c r="U314">
        <v>2015</v>
      </c>
      <c r="V314" t="s">
        <v>194</v>
      </c>
      <c r="W314" t="s">
        <v>195</v>
      </c>
      <c r="X314" t="s">
        <v>196</v>
      </c>
      <c r="Y314" t="s">
        <v>197</v>
      </c>
      <c r="Z314" t="s">
        <v>198</v>
      </c>
    </row>
    <row r="315" spans="1:26" x14ac:dyDescent="0.25">
      <c r="A315" t="str">
        <f t="shared" si="9"/>
        <v>AT Total floor area of non residential buildings</v>
      </c>
      <c r="B315" t="str">
        <f t="shared" si="8"/>
        <v>Total floor area of non residential buildings</v>
      </c>
      <c r="C315" t="s">
        <v>17</v>
      </c>
      <c r="D315" t="s">
        <v>40</v>
      </c>
      <c r="E315" t="s">
        <v>206</v>
      </c>
      <c r="F315" t="s">
        <v>207</v>
      </c>
      <c r="G315" t="s">
        <v>207</v>
      </c>
      <c r="H315" t="s">
        <v>207</v>
      </c>
      <c r="I315" t="s">
        <v>207</v>
      </c>
      <c r="J315" t="s">
        <v>207</v>
      </c>
      <c r="K315" t="s">
        <v>207</v>
      </c>
      <c r="L315" t="s">
        <v>207</v>
      </c>
      <c r="M315" t="s">
        <v>207</v>
      </c>
      <c r="N315" t="s">
        <v>207</v>
      </c>
      <c r="O315" t="s">
        <v>207</v>
      </c>
      <c r="P315">
        <v>227.89</v>
      </c>
      <c r="Q315">
        <v>226.76</v>
      </c>
      <c r="R315">
        <v>229.74</v>
      </c>
      <c r="S315">
        <v>230.65</v>
      </c>
      <c r="T315" t="s">
        <v>207</v>
      </c>
      <c r="U315" t="s">
        <v>207</v>
      </c>
      <c r="V315" t="s">
        <v>257</v>
      </c>
      <c r="W315" t="s">
        <v>258</v>
      </c>
      <c r="X315" t="s">
        <v>259</v>
      </c>
      <c r="Y315">
        <v>0</v>
      </c>
      <c r="Z315" t="s">
        <v>260</v>
      </c>
    </row>
    <row r="316" spans="1:26" x14ac:dyDescent="0.25">
      <c r="A316" t="str">
        <f t="shared" si="9"/>
        <v>BE Total floor area of non residential buildings</v>
      </c>
      <c r="B316" t="str">
        <f t="shared" si="8"/>
        <v>Total floor area of non residential buildings</v>
      </c>
      <c r="C316" t="s">
        <v>11</v>
      </c>
      <c r="D316" t="s">
        <v>41</v>
      </c>
      <c r="E316" t="s">
        <v>206</v>
      </c>
      <c r="F316" t="s">
        <v>207</v>
      </c>
      <c r="G316" t="s">
        <v>207</v>
      </c>
      <c r="H316" t="s">
        <v>207</v>
      </c>
      <c r="I316" t="s">
        <v>207</v>
      </c>
      <c r="J316" t="s">
        <v>207</v>
      </c>
      <c r="K316" t="s">
        <v>207</v>
      </c>
      <c r="L316" t="s">
        <v>207</v>
      </c>
      <c r="M316" t="s">
        <v>207</v>
      </c>
      <c r="N316" t="s">
        <v>207</v>
      </c>
      <c r="O316" t="s">
        <v>207</v>
      </c>
      <c r="P316">
        <v>179.68</v>
      </c>
      <c r="Q316">
        <v>184.2</v>
      </c>
      <c r="R316">
        <v>186.89</v>
      </c>
      <c r="S316">
        <v>185.36</v>
      </c>
      <c r="T316" t="s">
        <v>207</v>
      </c>
      <c r="U316" t="s">
        <v>207</v>
      </c>
      <c r="V316" t="s">
        <v>214</v>
      </c>
      <c r="Y316">
        <v>1</v>
      </c>
    </row>
    <row r="317" spans="1:26" x14ac:dyDescent="0.25">
      <c r="A317" t="str">
        <f t="shared" si="9"/>
        <v>BG Total floor area of non residential buildings</v>
      </c>
      <c r="B317" t="str">
        <f t="shared" si="8"/>
        <v>Total floor area of non residential buildings</v>
      </c>
      <c r="C317" t="s">
        <v>21</v>
      </c>
      <c r="D317" t="s">
        <v>42</v>
      </c>
      <c r="E317" t="s">
        <v>206</v>
      </c>
      <c r="F317" t="s">
        <v>207</v>
      </c>
      <c r="G317" t="s">
        <v>207</v>
      </c>
      <c r="H317" t="s">
        <v>207</v>
      </c>
      <c r="I317" t="s">
        <v>207</v>
      </c>
      <c r="J317" t="s">
        <v>207</v>
      </c>
      <c r="K317" t="s">
        <v>207</v>
      </c>
      <c r="L317" t="s">
        <v>207</v>
      </c>
      <c r="M317" t="s">
        <v>207</v>
      </c>
      <c r="N317" t="s">
        <v>207</v>
      </c>
      <c r="O317" t="s">
        <v>207</v>
      </c>
      <c r="P317">
        <v>91.15</v>
      </c>
      <c r="Q317">
        <v>90.6</v>
      </c>
      <c r="R317">
        <v>89.62</v>
      </c>
      <c r="S317">
        <v>88.69</v>
      </c>
      <c r="T317" t="s">
        <v>207</v>
      </c>
      <c r="U317" t="s">
        <v>207</v>
      </c>
      <c r="V317" t="s">
        <v>214</v>
      </c>
      <c r="Y317">
        <v>1</v>
      </c>
    </row>
    <row r="318" spans="1:26" x14ac:dyDescent="0.25">
      <c r="A318" t="str">
        <f t="shared" si="9"/>
        <v>HR Total floor area of non residential buildings</v>
      </c>
      <c r="B318" t="str">
        <f t="shared" si="8"/>
        <v>Total floor area of non residential buildings</v>
      </c>
      <c r="C318" t="s">
        <v>24</v>
      </c>
      <c r="D318" t="s">
        <v>43</v>
      </c>
      <c r="E318" t="s">
        <v>206</v>
      </c>
      <c r="F318" t="s">
        <v>207</v>
      </c>
      <c r="G318" t="s">
        <v>207</v>
      </c>
      <c r="H318" t="s">
        <v>207</v>
      </c>
      <c r="I318" t="s">
        <v>207</v>
      </c>
      <c r="J318" t="s">
        <v>207</v>
      </c>
      <c r="K318" t="s">
        <v>207</v>
      </c>
      <c r="L318" t="s">
        <v>207</v>
      </c>
      <c r="M318" t="s">
        <v>207</v>
      </c>
      <c r="N318" t="s">
        <v>207</v>
      </c>
      <c r="O318" t="s">
        <v>207</v>
      </c>
      <c r="P318">
        <v>35.090000000000003</v>
      </c>
      <c r="Q318">
        <v>35.21</v>
      </c>
      <c r="R318">
        <v>35.450000000000003</v>
      </c>
      <c r="S318">
        <v>35.76</v>
      </c>
      <c r="T318" t="s">
        <v>207</v>
      </c>
      <c r="U318" t="s">
        <v>207</v>
      </c>
      <c r="V318" t="s">
        <v>214</v>
      </c>
      <c r="Y318">
        <v>1</v>
      </c>
    </row>
    <row r="319" spans="1:26" x14ac:dyDescent="0.25">
      <c r="A319" t="str">
        <f t="shared" si="9"/>
        <v>CY Total floor area of non residential buildings</v>
      </c>
      <c r="B319" t="str">
        <f t="shared" si="8"/>
        <v>Total floor area of non residential buildings</v>
      </c>
      <c r="C319" t="s">
        <v>15</v>
      </c>
      <c r="D319" t="s">
        <v>44</v>
      </c>
      <c r="E319" t="s">
        <v>206</v>
      </c>
      <c r="F319" t="s">
        <v>207</v>
      </c>
      <c r="G319" t="s">
        <v>207</v>
      </c>
      <c r="H319" t="s">
        <v>207</v>
      </c>
      <c r="I319" t="s">
        <v>207</v>
      </c>
      <c r="J319" t="s">
        <v>207</v>
      </c>
      <c r="K319" t="s">
        <v>207</v>
      </c>
      <c r="L319" t="s">
        <v>207</v>
      </c>
      <c r="M319" t="s">
        <v>207</v>
      </c>
      <c r="N319" t="s">
        <v>207</v>
      </c>
      <c r="O319" t="s">
        <v>207</v>
      </c>
      <c r="P319">
        <v>7.66</v>
      </c>
      <c r="Q319">
        <v>7.86</v>
      </c>
      <c r="R319">
        <v>8.11</v>
      </c>
      <c r="S319">
        <v>8.31</v>
      </c>
      <c r="T319" t="s">
        <v>207</v>
      </c>
      <c r="U319" t="s">
        <v>207</v>
      </c>
      <c r="V319" t="s">
        <v>214</v>
      </c>
      <c r="Y319">
        <v>1</v>
      </c>
    </row>
    <row r="320" spans="1:26" x14ac:dyDescent="0.25">
      <c r="A320" t="str">
        <f t="shared" si="9"/>
        <v>CZ Total floor area of non residential buildings</v>
      </c>
      <c r="B320" t="str">
        <f t="shared" si="8"/>
        <v>Total floor area of non residential buildings</v>
      </c>
      <c r="C320" t="s">
        <v>23</v>
      </c>
      <c r="D320" t="s">
        <v>45</v>
      </c>
      <c r="E320" t="s">
        <v>206</v>
      </c>
      <c r="F320" t="s">
        <v>207</v>
      </c>
      <c r="G320" t="s">
        <v>207</v>
      </c>
      <c r="H320" t="s">
        <v>207</v>
      </c>
      <c r="I320" t="s">
        <v>207</v>
      </c>
      <c r="J320" t="s">
        <v>207</v>
      </c>
      <c r="K320" t="s">
        <v>207</v>
      </c>
      <c r="L320" t="s">
        <v>207</v>
      </c>
      <c r="M320" t="s">
        <v>207</v>
      </c>
      <c r="N320" t="s">
        <v>207</v>
      </c>
      <c r="O320" t="s">
        <v>207</v>
      </c>
      <c r="P320">
        <v>176.17</v>
      </c>
      <c r="Q320">
        <v>174.79</v>
      </c>
      <c r="R320">
        <v>175.28</v>
      </c>
      <c r="S320">
        <v>175.49</v>
      </c>
      <c r="T320" t="s">
        <v>207</v>
      </c>
      <c r="U320" t="s">
        <v>207</v>
      </c>
      <c r="V320" t="s">
        <v>214</v>
      </c>
      <c r="Y320">
        <v>1</v>
      </c>
    </row>
    <row r="321" spans="1:26" x14ac:dyDescent="0.25">
      <c r="A321" t="str">
        <f t="shared" si="9"/>
        <v>DK Total floor area of non residential buildings</v>
      </c>
      <c r="B321" t="str">
        <f t="shared" si="8"/>
        <v>Total floor area of non residential buildings</v>
      </c>
      <c r="C321" t="s">
        <v>9</v>
      </c>
      <c r="D321" t="s">
        <v>46</v>
      </c>
      <c r="E321" t="s">
        <v>206</v>
      </c>
      <c r="F321" t="s">
        <v>207</v>
      </c>
      <c r="G321" t="s">
        <v>207</v>
      </c>
      <c r="H321" t="s">
        <v>207</v>
      </c>
      <c r="I321" t="s">
        <v>207</v>
      </c>
      <c r="J321" t="s">
        <v>207</v>
      </c>
      <c r="K321" t="s">
        <v>207</v>
      </c>
      <c r="L321" t="s">
        <v>207</v>
      </c>
      <c r="M321" t="s">
        <v>207</v>
      </c>
      <c r="N321" t="s">
        <v>207</v>
      </c>
      <c r="O321" t="s">
        <v>207</v>
      </c>
      <c r="P321" t="s">
        <v>207</v>
      </c>
      <c r="Q321">
        <v>112.85</v>
      </c>
      <c r="R321">
        <v>114.23</v>
      </c>
      <c r="S321">
        <v>115.31</v>
      </c>
      <c r="T321">
        <v>116.72</v>
      </c>
      <c r="U321">
        <v>117.8</v>
      </c>
      <c r="V321" t="s">
        <v>219</v>
      </c>
      <c r="Y321">
        <v>4</v>
      </c>
    </row>
    <row r="322" spans="1:26" x14ac:dyDescent="0.25">
      <c r="A322" t="str">
        <f t="shared" si="9"/>
        <v>EE Total floor area of non residential buildings</v>
      </c>
      <c r="B322" t="str">
        <f t="shared" si="8"/>
        <v>Total floor area of non residential buildings</v>
      </c>
      <c r="C322" t="s">
        <v>27</v>
      </c>
      <c r="D322" t="s">
        <v>47</v>
      </c>
      <c r="E322" t="s">
        <v>206</v>
      </c>
      <c r="F322" t="s">
        <v>207</v>
      </c>
      <c r="G322" t="s">
        <v>207</v>
      </c>
      <c r="H322" t="s">
        <v>207</v>
      </c>
      <c r="I322" t="s">
        <v>207</v>
      </c>
      <c r="J322" t="s">
        <v>207</v>
      </c>
      <c r="K322" t="s">
        <v>207</v>
      </c>
      <c r="L322" t="s">
        <v>207</v>
      </c>
      <c r="M322" t="s">
        <v>207</v>
      </c>
      <c r="N322" t="s">
        <v>207</v>
      </c>
      <c r="O322" t="s">
        <v>207</v>
      </c>
      <c r="P322">
        <v>12.61</v>
      </c>
      <c r="Q322">
        <v>12.37</v>
      </c>
      <c r="R322">
        <v>12.48</v>
      </c>
      <c r="S322">
        <v>12.5</v>
      </c>
      <c r="T322" t="s">
        <v>207</v>
      </c>
      <c r="U322" t="s">
        <v>207</v>
      </c>
      <c r="V322" t="s">
        <v>214</v>
      </c>
      <c r="Y322">
        <v>1</v>
      </c>
    </row>
    <row r="323" spans="1:26" x14ac:dyDescent="0.25">
      <c r="A323" t="str">
        <f t="shared" si="9"/>
        <v>FR Total floor area of non residential buildings</v>
      </c>
      <c r="B323" t="str">
        <f t="shared" si="8"/>
        <v>Total floor area of non residential buildings</v>
      </c>
      <c r="C323" t="s">
        <v>10</v>
      </c>
      <c r="D323" t="s">
        <v>48</v>
      </c>
      <c r="E323" t="s">
        <v>206</v>
      </c>
      <c r="F323">
        <v>800.21</v>
      </c>
      <c r="G323">
        <v>814.6</v>
      </c>
      <c r="H323">
        <v>828.46</v>
      </c>
      <c r="I323">
        <v>839.26</v>
      </c>
      <c r="J323">
        <v>849.53</v>
      </c>
      <c r="K323">
        <v>860.67</v>
      </c>
      <c r="L323">
        <v>874.66</v>
      </c>
      <c r="M323">
        <v>890.88</v>
      </c>
      <c r="N323">
        <v>903.84</v>
      </c>
      <c r="O323">
        <v>912.35</v>
      </c>
      <c r="P323">
        <v>922.28</v>
      </c>
      <c r="Q323">
        <v>931.15</v>
      </c>
      <c r="R323">
        <v>938.28</v>
      </c>
      <c r="S323">
        <v>947.9</v>
      </c>
      <c r="T323" t="s">
        <v>207</v>
      </c>
      <c r="U323" t="s">
        <v>207</v>
      </c>
      <c r="V323" t="s">
        <v>261</v>
      </c>
      <c r="W323" t="s">
        <v>262</v>
      </c>
      <c r="X323" t="s">
        <v>263</v>
      </c>
      <c r="Y323">
        <v>5</v>
      </c>
    </row>
    <row r="324" spans="1:26" x14ac:dyDescent="0.25">
      <c r="A324" t="str">
        <f t="shared" si="9"/>
        <v>EL Total floor area of non residential buildings</v>
      </c>
      <c r="B324" t="str">
        <f t="shared" ref="B324:B387" si="10">IF(AND(C324&lt;&gt;"",D324=""),C324,B323)</f>
        <v>Total floor area of non residential buildings</v>
      </c>
      <c r="C324" t="s">
        <v>20</v>
      </c>
      <c r="D324" t="s">
        <v>49</v>
      </c>
      <c r="E324" t="s">
        <v>206</v>
      </c>
      <c r="F324" t="s">
        <v>207</v>
      </c>
      <c r="G324" t="s">
        <v>207</v>
      </c>
      <c r="H324" t="s">
        <v>207</v>
      </c>
      <c r="I324" t="s">
        <v>207</v>
      </c>
      <c r="J324" t="s">
        <v>207</v>
      </c>
      <c r="K324" t="s">
        <v>207</v>
      </c>
      <c r="L324" t="s">
        <v>207</v>
      </c>
      <c r="M324" t="s">
        <v>207</v>
      </c>
      <c r="N324" t="s">
        <v>207</v>
      </c>
      <c r="O324" t="s">
        <v>207</v>
      </c>
      <c r="P324">
        <v>84.37</v>
      </c>
      <c r="Q324">
        <v>79.900000000000006</v>
      </c>
      <c r="R324">
        <v>76.680000000000007</v>
      </c>
      <c r="S324">
        <v>73.52</v>
      </c>
      <c r="T324" t="s">
        <v>207</v>
      </c>
      <c r="U324" t="s">
        <v>207</v>
      </c>
      <c r="V324" t="s">
        <v>214</v>
      </c>
      <c r="Y324">
        <v>1</v>
      </c>
    </row>
    <row r="325" spans="1:26" x14ac:dyDescent="0.25">
      <c r="A325" t="str">
        <f t="shared" si="9"/>
        <v>FI Total floor area of non residential buildings</v>
      </c>
      <c r="B325" t="str">
        <f t="shared" si="10"/>
        <v>Total floor area of non residential buildings</v>
      </c>
      <c r="C325" t="s">
        <v>30</v>
      </c>
      <c r="D325" t="s">
        <v>50</v>
      </c>
      <c r="E325" t="s">
        <v>206</v>
      </c>
      <c r="F325">
        <v>90.32</v>
      </c>
      <c r="G325">
        <v>92.68</v>
      </c>
      <c r="H325">
        <v>99.09</v>
      </c>
      <c r="I325">
        <v>100.76</v>
      </c>
      <c r="J325">
        <v>102.51</v>
      </c>
      <c r="K325">
        <v>103.82</v>
      </c>
      <c r="L325">
        <v>104.63</v>
      </c>
      <c r="M325">
        <v>106</v>
      </c>
      <c r="N325">
        <v>109.13</v>
      </c>
      <c r="O325">
        <v>111.7</v>
      </c>
      <c r="P325">
        <v>114.2</v>
      </c>
      <c r="Q325">
        <v>116.6</v>
      </c>
      <c r="R325">
        <v>119.5</v>
      </c>
      <c r="S325">
        <v>121.6</v>
      </c>
      <c r="T325" t="s">
        <v>207</v>
      </c>
      <c r="U325" t="s">
        <v>207</v>
      </c>
      <c r="V325" t="s">
        <v>214</v>
      </c>
      <c r="W325" t="s">
        <v>251</v>
      </c>
      <c r="Y325">
        <v>1</v>
      </c>
    </row>
    <row r="326" spans="1:26" x14ac:dyDescent="0.25">
      <c r="A326" t="str">
        <f t="shared" ref="A326:A389" si="11">D326&amp;" "&amp;B326</f>
        <v>DE Total floor area of non residential buildings</v>
      </c>
      <c r="B326" t="str">
        <f t="shared" si="10"/>
        <v>Total floor area of non residential buildings</v>
      </c>
      <c r="C326" t="s">
        <v>1</v>
      </c>
      <c r="D326" t="s">
        <v>51</v>
      </c>
      <c r="E326" t="s">
        <v>206</v>
      </c>
      <c r="F326" s="6">
        <v>1769.39</v>
      </c>
      <c r="G326" s="6">
        <v>1789.33</v>
      </c>
      <c r="H326" s="6">
        <v>1745.69</v>
      </c>
      <c r="I326" s="6">
        <v>1703.46</v>
      </c>
      <c r="J326" s="6">
        <v>1658.4</v>
      </c>
      <c r="K326" s="6">
        <v>1619</v>
      </c>
      <c r="L326" s="6">
        <v>1579.6</v>
      </c>
      <c r="M326" s="6">
        <v>1579.6</v>
      </c>
      <c r="N326" s="6">
        <v>1579.6</v>
      </c>
      <c r="O326" s="6">
        <v>1579.6</v>
      </c>
      <c r="P326" s="6">
        <v>1608</v>
      </c>
      <c r="Q326" s="6">
        <v>1635</v>
      </c>
      <c r="R326" s="6">
        <v>1670.63</v>
      </c>
      <c r="S326" s="6">
        <v>1670.63</v>
      </c>
      <c r="T326" t="s">
        <v>207</v>
      </c>
      <c r="U326" t="s">
        <v>207</v>
      </c>
      <c r="V326" t="s">
        <v>208</v>
      </c>
      <c r="W326" t="s">
        <v>212</v>
      </c>
      <c r="X326" t="s">
        <v>221</v>
      </c>
      <c r="Y326">
        <v>4</v>
      </c>
      <c r="Z326" t="s">
        <v>252</v>
      </c>
    </row>
    <row r="327" spans="1:26" x14ac:dyDescent="0.25">
      <c r="A327" t="str">
        <f t="shared" si="11"/>
        <v>HU Total floor area of non residential buildings</v>
      </c>
      <c r="B327" t="str">
        <f t="shared" si="10"/>
        <v>Total floor area of non residential buildings</v>
      </c>
      <c r="C327" t="s">
        <v>16</v>
      </c>
      <c r="D327" t="s">
        <v>52</v>
      </c>
      <c r="E327" t="s">
        <v>206</v>
      </c>
      <c r="F327" t="s">
        <v>207</v>
      </c>
      <c r="G327" t="s">
        <v>207</v>
      </c>
      <c r="H327" t="s">
        <v>207</v>
      </c>
      <c r="I327" t="s">
        <v>207</v>
      </c>
      <c r="J327" t="s">
        <v>207</v>
      </c>
      <c r="K327" t="s">
        <v>207</v>
      </c>
      <c r="L327" t="s">
        <v>207</v>
      </c>
      <c r="M327" t="s">
        <v>207</v>
      </c>
      <c r="N327" t="s">
        <v>207</v>
      </c>
      <c r="O327" t="s">
        <v>207</v>
      </c>
      <c r="P327">
        <v>139.24</v>
      </c>
      <c r="Q327">
        <v>141.83000000000001</v>
      </c>
      <c r="R327">
        <v>145.16999999999999</v>
      </c>
      <c r="S327">
        <v>145.85</v>
      </c>
      <c r="T327" t="s">
        <v>207</v>
      </c>
      <c r="U327" t="s">
        <v>207</v>
      </c>
      <c r="V327" t="s">
        <v>214</v>
      </c>
      <c r="Y327">
        <v>2</v>
      </c>
    </row>
    <row r="328" spans="1:26" x14ac:dyDescent="0.25">
      <c r="A328" t="str">
        <f t="shared" si="11"/>
        <v>IE Total floor area of non residential buildings</v>
      </c>
      <c r="B328" t="str">
        <f t="shared" si="10"/>
        <v>Total floor area of non residential buildings</v>
      </c>
      <c r="C328" t="s">
        <v>5</v>
      </c>
      <c r="D328" t="s">
        <v>53</v>
      </c>
      <c r="E328" t="s">
        <v>206</v>
      </c>
      <c r="F328" t="s">
        <v>207</v>
      </c>
      <c r="G328" t="s">
        <v>207</v>
      </c>
      <c r="H328" t="s">
        <v>207</v>
      </c>
      <c r="I328" t="s">
        <v>207</v>
      </c>
      <c r="J328" t="s">
        <v>207</v>
      </c>
      <c r="K328" t="s">
        <v>207</v>
      </c>
      <c r="L328" t="s">
        <v>207</v>
      </c>
      <c r="M328" t="s">
        <v>207</v>
      </c>
      <c r="N328" t="s">
        <v>207</v>
      </c>
      <c r="O328" t="s">
        <v>207</v>
      </c>
      <c r="P328">
        <v>83.55</v>
      </c>
      <c r="Q328">
        <v>81.09</v>
      </c>
      <c r="R328">
        <v>81.73</v>
      </c>
      <c r="S328">
        <v>82.3</v>
      </c>
      <c r="T328" t="s">
        <v>207</v>
      </c>
      <c r="U328" t="s">
        <v>207</v>
      </c>
      <c r="V328" t="s">
        <v>214</v>
      </c>
      <c r="Y328">
        <v>1</v>
      </c>
    </row>
    <row r="329" spans="1:26" x14ac:dyDescent="0.25">
      <c r="A329" t="str">
        <f t="shared" si="11"/>
        <v>IT Total floor area of non residential buildings</v>
      </c>
      <c r="B329" t="str">
        <f t="shared" si="10"/>
        <v>Total floor area of non residential buildings</v>
      </c>
      <c r="C329" t="s">
        <v>29</v>
      </c>
      <c r="D329" t="s">
        <v>54</v>
      </c>
      <c r="E329" t="s">
        <v>206</v>
      </c>
      <c r="F329" t="s">
        <v>207</v>
      </c>
      <c r="G329" t="s">
        <v>207</v>
      </c>
      <c r="H329" t="s">
        <v>207</v>
      </c>
      <c r="I329" t="s">
        <v>207</v>
      </c>
      <c r="J329" t="s">
        <v>207</v>
      </c>
      <c r="K329" t="s">
        <v>207</v>
      </c>
      <c r="L329" t="s">
        <v>207</v>
      </c>
      <c r="M329" t="s">
        <v>207</v>
      </c>
      <c r="N329" t="s">
        <v>207</v>
      </c>
      <c r="O329" t="s">
        <v>207</v>
      </c>
      <c r="P329">
        <v>288.48</v>
      </c>
      <c r="Q329">
        <v>289.25</v>
      </c>
      <c r="R329">
        <v>287.27999999999997</v>
      </c>
      <c r="S329">
        <v>284.74</v>
      </c>
      <c r="T329" t="s">
        <v>207</v>
      </c>
      <c r="U329" t="s">
        <v>207</v>
      </c>
      <c r="V329" t="s">
        <v>214</v>
      </c>
      <c r="Y329">
        <v>1</v>
      </c>
      <c r="Z329" t="s">
        <v>267</v>
      </c>
    </row>
    <row r="330" spans="1:26" x14ac:dyDescent="0.25">
      <c r="A330" t="str">
        <f t="shared" si="11"/>
        <v>LV Total floor area of non residential buildings</v>
      </c>
      <c r="B330" t="str">
        <f t="shared" si="10"/>
        <v>Total floor area of non residential buildings</v>
      </c>
      <c r="C330" t="s">
        <v>25</v>
      </c>
      <c r="D330" t="s">
        <v>55</v>
      </c>
      <c r="E330" t="s">
        <v>206</v>
      </c>
      <c r="F330" t="s">
        <v>207</v>
      </c>
      <c r="G330" t="s">
        <v>207</v>
      </c>
      <c r="H330" t="s">
        <v>207</v>
      </c>
      <c r="I330" t="s">
        <v>207</v>
      </c>
      <c r="J330" t="s">
        <v>207</v>
      </c>
      <c r="K330" t="s">
        <v>207</v>
      </c>
      <c r="L330" t="s">
        <v>207</v>
      </c>
      <c r="M330" t="s">
        <v>207</v>
      </c>
      <c r="N330" t="s">
        <v>207</v>
      </c>
      <c r="O330" t="s">
        <v>207</v>
      </c>
      <c r="P330">
        <v>23.12</v>
      </c>
      <c r="Q330">
        <v>23.6</v>
      </c>
      <c r="R330">
        <v>23.53</v>
      </c>
      <c r="S330">
        <v>23.74</v>
      </c>
      <c r="T330" t="s">
        <v>207</v>
      </c>
      <c r="U330" t="s">
        <v>207</v>
      </c>
      <c r="V330" t="s">
        <v>214</v>
      </c>
      <c r="W330" t="s">
        <v>253</v>
      </c>
      <c r="Y330">
        <v>1</v>
      </c>
    </row>
    <row r="331" spans="1:26" x14ac:dyDescent="0.25">
      <c r="A331" t="str">
        <f t="shared" si="11"/>
        <v>LT Total floor area of non residential buildings</v>
      </c>
      <c r="B331" t="str">
        <f t="shared" si="10"/>
        <v>Total floor area of non residential buildings</v>
      </c>
      <c r="C331" t="s">
        <v>22</v>
      </c>
      <c r="D331" t="s">
        <v>56</v>
      </c>
      <c r="E331" t="s">
        <v>206</v>
      </c>
      <c r="F331" t="s">
        <v>207</v>
      </c>
      <c r="G331" t="s">
        <v>207</v>
      </c>
      <c r="H331" t="s">
        <v>207</v>
      </c>
      <c r="I331" t="s">
        <v>207</v>
      </c>
      <c r="J331" t="s">
        <v>207</v>
      </c>
      <c r="K331" t="s">
        <v>207</v>
      </c>
      <c r="L331" t="s">
        <v>207</v>
      </c>
      <c r="M331" t="s">
        <v>207</v>
      </c>
      <c r="N331" t="s">
        <v>207</v>
      </c>
      <c r="O331" t="s">
        <v>207</v>
      </c>
      <c r="P331">
        <v>49.73</v>
      </c>
      <c r="Q331">
        <v>49.47</v>
      </c>
      <c r="R331">
        <v>50.56</v>
      </c>
      <c r="S331">
        <v>51.92</v>
      </c>
      <c r="T331" t="s">
        <v>207</v>
      </c>
      <c r="U331" t="s">
        <v>207</v>
      </c>
      <c r="V331" t="s">
        <v>214</v>
      </c>
      <c r="Y331">
        <v>2</v>
      </c>
    </row>
    <row r="332" spans="1:26" x14ac:dyDescent="0.25">
      <c r="A332" t="str">
        <f t="shared" si="11"/>
        <v>LU Total floor area of non residential buildings</v>
      </c>
      <c r="B332" t="str">
        <f t="shared" si="10"/>
        <v>Total floor area of non residential buildings</v>
      </c>
      <c r="C332" t="s">
        <v>7</v>
      </c>
      <c r="D332" t="s">
        <v>57</v>
      </c>
      <c r="E332" t="s">
        <v>206</v>
      </c>
      <c r="F332" t="s">
        <v>207</v>
      </c>
      <c r="G332" t="s">
        <v>207</v>
      </c>
      <c r="H332" t="s">
        <v>207</v>
      </c>
      <c r="I332" t="s">
        <v>207</v>
      </c>
      <c r="J332" t="s">
        <v>207</v>
      </c>
      <c r="K332" t="s">
        <v>207</v>
      </c>
      <c r="L332" t="s">
        <v>207</v>
      </c>
      <c r="M332" t="s">
        <v>207</v>
      </c>
      <c r="N332" t="s">
        <v>207</v>
      </c>
      <c r="O332" t="s">
        <v>207</v>
      </c>
      <c r="P332">
        <v>12.77</v>
      </c>
      <c r="Q332">
        <v>13.38</v>
      </c>
      <c r="R332">
        <v>14.04</v>
      </c>
      <c r="S332">
        <v>14.26</v>
      </c>
      <c r="T332" t="s">
        <v>207</v>
      </c>
      <c r="U332" t="s">
        <v>207</v>
      </c>
      <c r="V332" t="s">
        <v>214</v>
      </c>
      <c r="Y332">
        <v>1</v>
      </c>
    </row>
    <row r="333" spans="1:26" x14ac:dyDescent="0.25">
      <c r="A333" t="str">
        <f t="shared" si="11"/>
        <v>MT Total floor area of non residential buildings</v>
      </c>
      <c r="B333" t="str">
        <f t="shared" si="10"/>
        <v>Total floor area of non residential buildings</v>
      </c>
      <c r="C333" t="s">
        <v>26</v>
      </c>
      <c r="D333" t="s">
        <v>58</v>
      </c>
      <c r="E333" t="s">
        <v>206</v>
      </c>
      <c r="F333" t="s">
        <v>207</v>
      </c>
      <c r="G333" t="s">
        <v>207</v>
      </c>
      <c r="H333" t="s">
        <v>207</v>
      </c>
      <c r="I333" t="s">
        <v>207</v>
      </c>
      <c r="J333" t="s">
        <v>207</v>
      </c>
      <c r="K333" t="s">
        <v>207</v>
      </c>
      <c r="L333" t="s">
        <v>207</v>
      </c>
      <c r="M333" t="s">
        <v>207</v>
      </c>
      <c r="N333" t="s">
        <v>207</v>
      </c>
      <c r="O333" t="s">
        <v>207</v>
      </c>
      <c r="P333">
        <v>2.95</v>
      </c>
      <c r="Q333">
        <v>2.97</v>
      </c>
      <c r="R333">
        <v>3.1</v>
      </c>
      <c r="S333">
        <v>3.14</v>
      </c>
      <c r="T333" t="s">
        <v>207</v>
      </c>
      <c r="U333" t="s">
        <v>207</v>
      </c>
      <c r="V333" t="s">
        <v>214</v>
      </c>
      <c r="Y333">
        <v>1</v>
      </c>
    </row>
    <row r="334" spans="1:26" x14ac:dyDescent="0.25">
      <c r="A334" t="str">
        <f t="shared" si="11"/>
        <v>NL Total floor area of non residential buildings</v>
      </c>
      <c r="B334" t="str">
        <f t="shared" si="10"/>
        <v>Total floor area of non residential buildings</v>
      </c>
      <c r="C334" t="s">
        <v>6</v>
      </c>
      <c r="D334" t="s">
        <v>59</v>
      </c>
      <c r="E334" t="s">
        <v>206</v>
      </c>
      <c r="F334">
        <v>449.95</v>
      </c>
      <c r="G334">
        <v>460.84</v>
      </c>
      <c r="H334">
        <v>470.92</v>
      </c>
      <c r="I334">
        <v>479.1</v>
      </c>
      <c r="J334">
        <v>486.11</v>
      </c>
      <c r="K334">
        <v>492.73</v>
      </c>
      <c r="L334">
        <v>499.98</v>
      </c>
      <c r="M334">
        <v>507.17</v>
      </c>
      <c r="N334">
        <v>517.14</v>
      </c>
      <c r="O334">
        <v>526.52</v>
      </c>
      <c r="P334">
        <v>533.84</v>
      </c>
      <c r="Q334">
        <v>538.71</v>
      </c>
      <c r="R334">
        <v>543.69000000000005</v>
      </c>
      <c r="S334">
        <v>549.26</v>
      </c>
      <c r="T334">
        <v>552.41</v>
      </c>
      <c r="U334">
        <v>557.39</v>
      </c>
      <c r="V334" t="s">
        <v>254</v>
      </c>
      <c r="Y334">
        <v>1</v>
      </c>
    </row>
    <row r="335" spans="1:26" x14ac:dyDescent="0.25">
      <c r="A335" t="str">
        <f t="shared" si="11"/>
        <v>PL Total floor area of non residential buildings</v>
      </c>
      <c r="B335" t="str">
        <f t="shared" si="10"/>
        <v>Total floor area of non residential buildings</v>
      </c>
      <c r="C335" t="s">
        <v>12</v>
      </c>
      <c r="D335" t="s">
        <v>60</v>
      </c>
      <c r="E335" t="s">
        <v>206</v>
      </c>
      <c r="F335" t="s">
        <v>207</v>
      </c>
      <c r="G335" t="s">
        <v>207</v>
      </c>
      <c r="H335" t="s">
        <v>207</v>
      </c>
      <c r="I335" t="s">
        <v>207</v>
      </c>
      <c r="J335" t="s">
        <v>207</v>
      </c>
      <c r="K335" t="s">
        <v>207</v>
      </c>
      <c r="L335" t="s">
        <v>207</v>
      </c>
      <c r="M335" t="s">
        <v>207</v>
      </c>
      <c r="N335" t="s">
        <v>207</v>
      </c>
      <c r="O335" t="s">
        <v>207</v>
      </c>
      <c r="P335">
        <v>471.74</v>
      </c>
      <c r="Q335">
        <v>471.94</v>
      </c>
      <c r="R335">
        <v>483.61</v>
      </c>
      <c r="S335">
        <v>498.84</v>
      </c>
      <c r="T335" t="s">
        <v>207</v>
      </c>
      <c r="U335" t="s">
        <v>207</v>
      </c>
      <c r="V335" t="s">
        <v>214</v>
      </c>
      <c r="Y335">
        <v>1</v>
      </c>
    </row>
    <row r="336" spans="1:26" x14ac:dyDescent="0.25">
      <c r="A336" t="str">
        <f t="shared" si="11"/>
        <v>PT Total floor area of non residential buildings</v>
      </c>
      <c r="B336" t="str">
        <f t="shared" si="10"/>
        <v>Total floor area of non residential buildings</v>
      </c>
      <c r="C336" t="s">
        <v>14</v>
      </c>
      <c r="D336" t="s">
        <v>61</v>
      </c>
      <c r="E336" t="s">
        <v>206</v>
      </c>
      <c r="F336" t="s">
        <v>207</v>
      </c>
      <c r="G336" t="s">
        <v>207</v>
      </c>
      <c r="H336" t="s">
        <v>207</v>
      </c>
      <c r="I336" t="s">
        <v>207</v>
      </c>
      <c r="J336" t="s">
        <v>207</v>
      </c>
      <c r="K336" t="s">
        <v>207</v>
      </c>
      <c r="L336" t="s">
        <v>207</v>
      </c>
      <c r="M336" t="s">
        <v>207</v>
      </c>
      <c r="N336" t="s">
        <v>207</v>
      </c>
      <c r="O336" t="s">
        <v>207</v>
      </c>
      <c r="P336">
        <v>107.4</v>
      </c>
      <c r="Q336">
        <v>106.61</v>
      </c>
      <c r="R336">
        <v>103.96</v>
      </c>
      <c r="S336">
        <v>104.47</v>
      </c>
      <c r="T336" t="s">
        <v>207</v>
      </c>
      <c r="U336" t="s">
        <v>207</v>
      </c>
      <c r="V336" t="s">
        <v>214</v>
      </c>
      <c r="Y336">
        <v>1</v>
      </c>
    </row>
    <row r="337" spans="1:26" x14ac:dyDescent="0.25">
      <c r="A337" t="str">
        <f t="shared" si="11"/>
        <v>RO Total floor area of non residential buildings</v>
      </c>
      <c r="B337" t="str">
        <f t="shared" si="10"/>
        <v>Total floor area of non residential buildings</v>
      </c>
      <c r="C337" t="s">
        <v>13</v>
      </c>
      <c r="D337" t="s">
        <v>62</v>
      </c>
      <c r="E337" t="s">
        <v>206</v>
      </c>
      <c r="F337" t="s">
        <v>207</v>
      </c>
      <c r="G337" t="s">
        <v>207</v>
      </c>
      <c r="H337" t="s">
        <v>207</v>
      </c>
      <c r="I337" t="s">
        <v>207</v>
      </c>
      <c r="J337" t="s">
        <v>207</v>
      </c>
      <c r="K337" t="s">
        <v>207</v>
      </c>
      <c r="L337" t="s">
        <v>207</v>
      </c>
      <c r="M337" t="s">
        <v>207</v>
      </c>
      <c r="N337" t="s">
        <v>207</v>
      </c>
      <c r="O337" t="s">
        <v>207</v>
      </c>
      <c r="P337">
        <v>62.3</v>
      </c>
      <c r="Q337">
        <v>61.89</v>
      </c>
      <c r="R337">
        <v>62.18</v>
      </c>
      <c r="S337">
        <v>62.5</v>
      </c>
      <c r="T337" t="s">
        <v>207</v>
      </c>
      <c r="U337" t="s">
        <v>207</v>
      </c>
      <c r="V337" t="s">
        <v>214</v>
      </c>
      <c r="Y337">
        <v>1</v>
      </c>
    </row>
    <row r="338" spans="1:26" x14ac:dyDescent="0.25">
      <c r="A338" t="str">
        <f t="shared" si="11"/>
        <v>SK Total floor area of non residential buildings</v>
      </c>
      <c r="B338" t="str">
        <f t="shared" si="10"/>
        <v>Total floor area of non residential buildings</v>
      </c>
      <c r="C338" t="s">
        <v>18</v>
      </c>
      <c r="D338" t="s">
        <v>63</v>
      </c>
      <c r="E338" t="s">
        <v>206</v>
      </c>
      <c r="F338" t="s">
        <v>207</v>
      </c>
      <c r="G338" t="s">
        <v>207</v>
      </c>
      <c r="H338" t="s">
        <v>207</v>
      </c>
      <c r="I338" t="s">
        <v>207</v>
      </c>
      <c r="J338" t="s">
        <v>207</v>
      </c>
      <c r="K338" t="s">
        <v>207</v>
      </c>
      <c r="L338" t="s">
        <v>207</v>
      </c>
      <c r="M338" t="s">
        <v>207</v>
      </c>
      <c r="N338">
        <v>103.49</v>
      </c>
      <c r="O338">
        <v>100.67</v>
      </c>
      <c r="P338">
        <v>101.53</v>
      </c>
      <c r="Q338">
        <v>100.04</v>
      </c>
      <c r="R338">
        <v>98.25</v>
      </c>
      <c r="S338">
        <v>102.14</v>
      </c>
      <c r="T338" t="s">
        <v>207</v>
      </c>
      <c r="U338" t="s">
        <v>207</v>
      </c>
      <c r="V338" t="s">
        <v>257</v>
      </c>
      <c r="W338" t="s">
        <v>258</v>
      </c>
      <c r="X338" t="s">
        <v>259</v>
      </c>
      <c r="Y338">
        <v>2</v>
      </c>
      <c r="Z338" t="s">
        <v>260</v>
      </c>
    </row>
    <row r="339" spans="1:26" x14ac:dyDescent="0.25">
      <c r="A339" t="str">
        <f t="shared" si="11"/>
        <v>SI Total floor area of non residential buildings</v>
      </c>
      <c r="B339" t="str">
        <f t="shared" si="10"/>
        <v>Total floor area of non residential buildings</v>
      </c>
      <c r="C339" t="s">
        <v>8</v>
      </c>
      <c r="D339" t="s">
        <v>64</v>
      </c>
      <c r="E339" t="s">
        <v>206</v>
      </c>
      <c r="F339" t="s">
        <v>207</v>
      </c>
      <c r="G339" t="s">
        <v>207</v>
      </c>
      <c r="H339" t="s">
        <v>207</v>
      </c>
      <c r="I339" t="s">
        <v>207</v>
      </c>
      <c r="J339" t="s">
        <v>207</v>
      </c>
      <c r="K339" t="s">
        <v>207</v>
      </c>
      <c r="L339" t="s">
        <v>207</v>
      </c>
      <c r="M339" t="s">
        <v>207</v>
      </c>
      <c r="N339" t="s">
        <v>207</v>
      </c>
      <c r="O339" t="s">
        <v>207</v>
      </c>
      <c r="P339">
        <v>13.62</v>
      </c>
      <c r="Q339">
        <v>13.63</v>
      </c>
      <c r="R339">
        <v>14.12</v>
      </c>
      <c r="S339">
        <v>14.3</v>
      </c>
      <c r="T339" t="s">
        <v>207</v>
      </c>
      <c r="U339" t="s">
        <v>207</v>
      </c>
      <c r="V339" t="s">
        <v>214</v>
      </c>
      <c r="Y339">
        <v>1</v>
      </c>
    </row>
    <row r="340" spans="1:26" x14ac:dyDescent="0.25">
      <c r="A340" t="str">
        <f t="shared" si="11"/>
        <v>ES Total floor area of non residential buildings</v>
      </c>
      <c r="B340" t="str">
        <f t="shared" si="10"/>
        <v>Total floor area of non residential buildings</v>
      </c>
      <c r="C340" t="s">
        <v>28</v>
      </c>
      <c r="D340" t="s">
        <v>65</v>
      </c>
      <c r="E340" t="s">
        <v>206</v>
      </c>
      <c r="F340">
        <v>287.07</v>
      </c>
      <c r="G340">
        <v>291.06</v>
      </c>
      <c r="H340">
        <v>295.27</v>
      </c>
      <c r="I340">
        <v>301.31</v>
      </c>
      <c r="J340">
        <v>307.75</v>
      </c>
      <c r="K340">
        <v>312.52999999999997</v>
      </c>
      <c r="L340">
        <v>319.06</v>
      </c>
      <c r="M340">
        <v>324.69</v>
      </c>
      <c r="N340">
        <v>338.27</v>
      </c>
      <c r="O340">
        <v>340.55</v>
      </c>
      <c r="P340">
        <v>343.47</v>
      </c>
      <c r="Q340">
        <v>345.92</v>
      </c>
      <c r="R340">
        <v>348.38</v>
      </c>
      <c r="S340">
        <v>349.24</v>
      </c>
      <c r="T340" t="s">
        <v>207</v>
      </c>
      <c r="U340" t="s">
        <v>207</v>
      </c>
      <c r="V340" t="s">
        <v>214</v>
      </c>
      <c r="Y340">
        <v>1</v>
      </c>
    </row>
    <row r="341" spans="1:26" x14ac:dyDescent="0.25">
      <c r="A341" t="str">
        <f t="shared" si="11"/>
        <v>SE Total floor area of non residential buildings</v>
      </c>
      <c r="B341" t="str">
        <f t="shared" si="10"/>
        <v>Total floor area of non residential buildings</v>
      </c>
      <c r="C341" t="s">
        <v>19</v>
      </c>
      <c r="D341" t="s">
        <v>66</v>
      </c>
      <c r="E341" t="s">
        <v>206</v>
      </c>
      <c r="F341" t="s">
        <v>207</v>
      </c>
      <c r="G341" t="s">
        <v>207</v>
      </c>
      <c r="H341" t="s">
        <v>207</v>
      </c>
      <c r="I341" t="s">
        <v>207</v>
      </c>
      <c r="J341" t="s">
        <v>207</v>
      </c>
      <c r="K341" t="s">
        <v>207</v>
      </c>
      <c r="L341" t="s">
        <v>207</v>
      </c>
      <c r="M341" t="s">
        <v>207</v>
      </c>
      <c r="N341" t="s">
        <v>207</v>
      </c>
      <c r="O341" t="s">
        <v>207</v>
      </c>
      <c r="P341">
        <v>176.9</v>
      </c>
      <c r="Q341">
        <v>178.91</v>
      </c>
      <c r="R341">
        <v>186.94</v>
      </c>
      <c r="S341">
        <v>208.48</v>
      </c>
      <c r="T341" t="s">
        <v>207</v>
      </c>
      <c r="U341" t="s">
        <v>207</v>
      </c>
      <c r="V341" t="s">
        <v>214</v>
      </c>
      <c r="Y341">
        <v>1</v>
      </c>
    </row>
    <row r="342" spans="1:26" x14ac:dyDescent="0.25">
      <c r="A342" t="str">
        <f t="shared" si="11"/>
        <v>UK Total floor area of non residential buildings</v>
      </c>
      <c r="B342" t="str">
        <f t="shared" si="10"/>
        <v>Total floor area of non residential buildings</v>
      </c>
      <c r="C342" t="s">
        <v>4</v>
      </c>
      <c r="D342" t="s">
        <v>67</v>
      </c>
      <c r="E342" t="s">
        <v>206</v>
      </c>
      <c r="F342">
        <v>833.52</v>
      </c>
      <c r="G342">
        <v>837.91</v>
      </c>
      <c r="H342">
        <v>842.28</v>
      </c>
      <c r="I342">
        <v>846.62</v>
      </c>
      <c r="J342">
        <v>850.92</v>
      </c>
      <c r="K342">
        <v>789.71</v>
      </c>
      <c r="L342">
        <v>800.88</v>
      </c>
      <c r="M342">
        <v>804.98</v>
      </c>
      <c r="N342">
        <v>815.03</v>
      </c>
      <c r="O342">
        <v>805.95</v>
      </c>
      <c r="P342">
        <v>797.41</v>
      </c>
      <c r="Q342">
        <v>800.36</v>
      </c>
      <c r="R342">
        <v>812.73</v>
      </c>
      <c r="S342">
        <v>808.03</v>
      </c>
      <c r="T342" t="s">
        <v>207</v>
      </c>
      <c r="U342" t="s">
        <v>207</v>
      </c>
      <c r="V342" t="s">
        <v>208</v>
      </c>
      <c r="Y342">
        <v>4</v>
      </c>
    </row>
    <row r="343" spans="1:26" x14ac:dyDescent="0.25">
      <c r="A343" t="str">
        <f t="shared" si="11"/>
        <v xml:space="preserve"> Total floor area of non residential buildings</v>
      </c>
      <c r="B343" t="str">
        <f t="shared" si="10"/>
        <v>Total floor area of non residential buildings</v>
      </c>
    </row>
    <row r="344" spans="1:26" x14ac:dyDescent="0.25">
      <c r="A344" t="str">
        <f t="shared" si="11"/>
        <v xml:space="preserve"> Building permits - m² of useful floor area (index)</v>
      </c>
      <c r="B344" t="str">
        <f t="shared" si="10"/>
        <v>Building permits - m² of useful floor area (index)</v>
      </c>
      <c r="C344" t="s">
        <v>268</v>
      </c>
    </row>
    <row r="345" spans="1:26" x14ac:dyDescent="0.25">
      <c r="A345" t="str">
        <f t="shared" si="11"/>
        <v>ISO code Building permits - m² of useful floor area (index)</v>
      </c>
      <c r="B345" t="str">
        <f t="shared" si="10"/>
        <v>Building permits - m² of useful floor area (index)</v>
      </c>
      <c r="D345" t="s">
        <v>204</v>
      </c>
      <c r="E345" t="s">
        <v>205</v>
      </c>
      <c r="F345">
        <v>2000</v>
      </c>
      <c r="G345">
        <v>2001</v>
      </c>
      <c r="H345">
        <v>2002</v>
      </c>
      <c r="I345">
        <v>2003</v>
      </c>
      <c r="J345">
        <v>2004</v>
      </c>
      <c r="K345">
        <v>2005</v>
      </c>
      <c r="L345">
        <v>2006</v>
      </c>
      <c r="M345">
        <v>2007</v>
      </c>
      <c r="N345">
        <v>2008</v>
      </c>
      <c r="O345">
        <v>2009</v>
      </c>
      <c r="P345">
        <v>2010</v>
      </c>
      <c r="Q345">
        <v>2011</v>
      </c>
      <c r="R345">
        <v>2012</v>
      </c>
      <c r="S345">
        <v>2013</v>
      </c>
      <c r="T345">
        <v>2014</v>
      </c>
      <c r="U345">
        <v>2015</v>
      </c>
      <c r="V345" t="s">
        <v>194</v>
      </c>
      <c r="W345" t="s">
        <v>195</v>
      </c>
      <c r="X345" t="s">
        <v>196</v>
      </c>
      <c r="Y345" t="s">
        <v>197</v>
      </c>
      <c r="Z345" t="s">
        <v>198</v>
      </c>
    </row>
    <row r="346" spans="1:26" x14ac:dyDescent="0.25">
      <c r="A346" t="str">
        <f t="shared" si="11"/>
        <v>AT Building permits - m² of useful floor area (index)</v>
      </c>
      <c r="B346" t="str">
        <f t="shared" si="10"/>
        <v>Building permits - m² of useful floor area (index)</v>
      </c>
      <c r="C346" t="s">
        <v>17</v>
      </c>
      <c r="D346" t="s">
        <v>40</v>
      </c>
      <c r="E346" t="s">
        <v>269</v>
      </c>
      <c r="F346" t="s">
        <v>207</v>
      </c>
      <c r="G346" t="s">
        <v>207</v>
      </c>
      <c r="H346" t="s">
        <v>207</v>
      </c>
      <c r="I346" t="s">
        <v>207</v>
      </c>
      <c r="J346" t="s">
        <v>207</v>
      </c>
      <c r="K346">
        <v>82.87</v>
      </c>
      <c r="L346">
        <v>88.14</v>
      </c>
      <c r="M346">
        <v>89.34</v>
      </c>
      <c r="N346">
        <v>93.19</v>
      </c>
      <c r="O346">
        <v>92.12</v>
      </c>
      <c r="P346">
        <v>100</v>
      </c>
      <c r="Q346">
        <v>116.13</v>
      </c>
      <c r="R346">
        <v>101.09</v>
      </c>
      <c r="S346">
        <v>112.75</v>
      </c>
      <c r="T346">
        <v>115.24</v>
      </c>
      <c r="U346" t="s">
        <v>207</v>
      </c>
      <c r="V346" t="s">
        <v>270</v>
      </c>
      <c r="W346" t="s">
        <v>271</v>
      </c>
      <c r="X346" t="s">
        <v>272</v>
      </c>
      <c r="Y346">
        <v>5</v>
      </c>
      <c r="Z346" t="s">
        <v>273</v>
      </c>
    </row>
    <row r="347" spans="1:26" x14ac:dyDescent="0.25">
      <c r="A347" t="str">
        <f t="shared" si="11"/>
        <v>BE Building permits - m² of useful floor area (index)</v>
      </c>
      <c r="B347" t="str">
        <f t="shared" si="10"/>
        <v>Building permits - m² of useful floor area (index)</v>
      </c>
      <c r="C347" t="s">
        <v>11</v>
      </c>
      <c r="D347" t="s">
        <v>41</v>
      </c>
      <c r="E347" t="s">
        <v>269</v>
      </c>
      <c r="F347">
        <v>97.09</v>
      </c>
      <c r="G347">
        <v>92.84</v>
      </c>
      <c r="H347">
        <v>85.78</v>
      </c>
      <c r="I347">
        <v>92.44</v>
      </c>
      <c r="J347">
        <v>103.21</v>
      </c>
      <c r="K347">
        <v>117.03</v>
      </c>
      <c r="L347">
        <v>120.07</v>
      </c>
      <c r="M347">
        <v>105.66</v>
      </c>
      <c r="N347">
        <v>104.84</v>
      </c>
      <c r="O347">
        <v>91.53</v>
      </c>
      <c r="P347">
        <v>100</v>
      </c>
      <c r="Q347">
        <v>91.49</v>
      </c>
      <c r="R347">
        <v>94.43</v>
      </c>
      <c r="S347">
        <v>96.68</v>
      </c>
      <c r="T347">
        <v>98.87</v>
      </c>
      <c r="U347" t="s">
        <v>207</v>
      </c>
      <c r="V347" t="s">
        <v>270</v>
      </c>
      <c r="W347" t="s">
        <v>271</v>
      </c>
      <c r="X347" t="s">
        <v>272</v>
      </c>
      <c r="Y347">
        <v>5</v>
      </c>
      <c r="Z347" t="s">
        <v>273</v>
      </c>
    </row>
    <row r="348" spans="1:26" x14ac:dyDescent="0.25">
      <c r="A348" t="str">
        <f t="shared" si="11"/>
        <v>BG Building permits - m² of useful floor area (index)</v>
      </c>
      <c r="B348" t="str">
        <f t="shared" si="10"/>
        <v>Building permits - m² of useful floor area (index)</v>
      </c>
      <c r="C348" t="s">
        <v>21</v>
      </c>
      <c r="D348" t="s">
        <v>42</v>
      </c>
      <c r="E348" t="s">
        <v>269</v>
      </c>
      <c r="F348">
        <v>37.340000000000003</v>
      </c>
      <c r="G348">
        <v>44.85</v>
      </c>
      <c r="H348">
        <v>57.67</v>
      </c>
      <c r="I348">
        <v>89.65</v>
      </c>
      <c r="J348">
        <v>186.57</v>
      </c>
      <c r="K348">
        <v>272.73</v>
      </c>
      <c r="L348">
        <v>393.98</v>
      </c>
      <c r="M348">
        <v>470.35</v>
      </c>
      <c r="N348">
        <v>391.95</v>
      </c>
      <c r="O348">
        <v>161.05000000000001</v>
      </c>
      <c r="P348">
        <v>100</v>
      </c>
      <c r="Q348">
        <v>95.12</v>
      </c>
      <c r="R348">
        <v>84.86</v>
      </c>
      <c r="S348">
        <v>95.02</v>
      </c>
      <c r="T348">
        <v>121.36</v>
      </c>
      <c r="U348" t="s">
        <v>207</v>
      </c>
      <c r="V348" t="s">
        <v>270</v>
      </c>
      <c r="W348" t="s">
        <v>271</v>
      </c>
      <c r="X348" t="s">
        <v>272</v>
      </c>
      <c r="Y348">
        <v>5</v>
      </c>
      <c r="Z348" t="s">
        <v>273</v>
      </c>
    </row>
    <row r="349" spans="1:26" x14ac:dyDescent="0.25">
      <c r="A349" t="str">
        <f t="shared" si="11"/>
        <v>HR Building permits - m² of useful floor area (index)</v>
      </c>
      <c r="B349" t="str">
        <f t="shared" si="10"/>
        <v>Building permits - m² of useful floor area (index)</v>
      </c>
      <c r="C349" t="s">
        <v>24</v>
      </c>
      <c r="D349" t="s">
        <v>43</v>
      </c>
      <c r="E349" t="s">
        <v>269</v>
      </c>
      <c r="F349">
        <v>79.77</v>
      </c>
      <c r="G349">
        <v>116.3</v>
      </c>
      <c r="H349">
        <v>129.22999999999999</v>
      </c>
      <c r="I349">
        <v>132.66</v>
      </c>
      <c r="J349">
        <v>131.51</v>
      </c>
      <c r="K349">
        <v>153.71</v>
      </c>
      <c r="L349">
        <v>171.12</v>
      </c>
      <c r="M349">
        <v>162.66</v>
      </c>
      <c r="N349">
        <v>165.08</v>
      </c>
      <c r="O349">
        <v>125.39</v>
      </c>
      <c r="P349">
        <v>100</v>
      </c>
      <c r="Q349">
        <v>92.31</v>
      </c>
      <c r="R349">
        <v>63.19</v>
      </c>
      <c r="S349">
        <v>52.76</v>
      </c>
      <c r="T349">
        <v>50.6</v>
      </c>
      <c r="U349" t="s">
        <v>207</v>
      </c>
      <c r="V349" t="s">
        <v>270</v>
      </c>
      <c r="W349" t="s">
        <v>271</v>
      </c>
      <c r="X349" t="s">
        <v>272</v>
      </c>
      <c r="Y349">
        <v>5</v>
      </c>
      <c r="Z349" t="s">
        <v>273</v>
      </c>
    </row>
    <row r="350" spans="1:26" x14ac:dyDescent="0.25">
      <c r="A350" t="str">
        <f t="shared" si="11"/>
        <v>CY Building permits - m² of useful floor area (index)</v>
      </c>
      <c r="B350" t="str">
        <f t="shared" si="10"/>
        <v>Building permits - m² of useful floor area (index)</v>
      </c>
      <c r="C350" t="s">
        <v>15</v>
      </c>
      <c r="D350" t="s">
        <v>44</v>
      </c>
      <c r="E350" t="s">
        <v>269</v>
      </c>
      <c r="F350">
        <v>53.42</v>
      </c>
      <c r="G350">
        <v>63.14</v>
      </c>
      <c r="H350">
        <v>69.81</v>
      </c>
      <c r="I350">
        <v>88.47</v>
      </c>
      <c r="J350">
        <v>107.38</v>
      </c>
      <c r="K350">
        <v>124.21</v>
      </c>
      <c r="L350">
        <v>121.97</v>
      </c>
      <c r="M350">
        <v>131.44</v>
      </c>
      <c r="N350">
        <v>130.18</v>
      </c>
      <c r="O350">
        <v>111.25</v>
      </c>
      <c r="P350">
        <v>100</v>
      </c>
      <c r="Q350">
        <v>66.790000000000006</v>
      </c>
      <c r="R350">
        <v>47.84</v>
      </c>
      <c r="S350">
        <v>34.32</v>
      </c>
      <c r="T350">
        <v>24.28</v>
      </c>
      <c r="U350" t="s">
        <v>207</v>
      </c>
      <c r="V350" t="s">
        <v>270</v>
      </c>
      <c r="W350" t="s">
        <v>271</v>
      </c>
      <c r="X350" t="s">
        <v>272</v>
      </c>
      <c r="Y350">
        <v>5</v>
      </c>
      <c r="Z350" t="s">
        <v>273</v>
      </c>
    </row>
    <row r="351" spans="1:26" x14ac:dyDescent="0.25">
      <c r="A351" t="str">
        <f t="shared" si="11"/>
        <v>CZ Building permits - m² of useful floor area (index)</v>
      </c>
      <c r="B351" t="str">
        <f t="shared" si="10"/>
        <v>Building permits - m² of useful floor area (index)</v>
      </c>
      <c r="C351" t="s">
        <v>23</v>
      </c>
      <c r="D351" t="s">
        <v>45</v>
      </c>
      <c r="E351" t="s">
        <v>269</v>
      </c>
      <c r="F351">
        <v>81.5</v>
      </c>
      <c r="G351">
        <v>85.88</v>
      </c>
      <c r="H351">
        <v>104.09</v>
      </c>
      <c r="I351">
        <v>117.36</v>
      </c>
      <c r="J351">
        <v>131.84</v>
      </c>
      <c r="K351">
        <v>128.85</v>
      </c>
      <c r="L351">
        <v>139.52000000000001</v>
      </c>
      <c r="M351">
        <v>146.77000000000001</v>
      </c>
      <c r="N351">
        <v>148.59</v>
      </c>
      <c r="O351">
        <v>125.36</v>
      </c>
      <c r="P351">
        <v>100</v>
      </c>
      <c r="Q351">
        <v>97.42</v>
      </c>
      <c r="R351">
        <v>81.540000000000006</v>
      </c>
      <c r="S351">
        <v>76.62</v>
      </c>
      <c r="T351">
        <v>82.16</v>
      </c>
      <c r="U351" t="s">
        <v>207</v>
      </c>
      <c r="V351" t="s">
        <v>270</v>
      </c>
      <c r="W351" t="s">
        <v>271</v>
      </c>
      <c r="X351" t="s">
        <v>272</v>
      </c>
      <c r="Y351">
        <v>5</v>
      </c>
      <c r="Z351" t="s">
        <v>273</v>
      </c>
    </row>
    <row r="352" spans="1:26" x14ac:dyDescent="0.25">
      <c r="A352" t="str">
        <f t="shared" si="11"/>
        <v>DK Building permits - m² of useful floor area (index)</v>
      </c>
      <c r="B352" t="str">
        <f t="shared" si="10"/>
        <v>Building permits - m² of useful floor area (index)</v>
      </c>
      <c r="C352" t="s">
        <v>9</v>
      </c>
      <c r="D352" t="s">
        <v>46</v>
      </c>
      <c r="E352" t="s">
        <v>269</v>
      </c>
      <c r="F352">
        <v>90.41</v>
      </c>
      <c r="G352">
        <v>104.94</v>
      </c>
      <c r="H352">
        <v>116.22</v>
      </c>
      <c r="I352">
        <v>130.43</v>
      </c>
      <c r="J352">
        <v>148.69999999999999</v>
      </c>
      <c r="K352">
        <v>190.75</v>
      </c>
      <c r="L352">
        <v>213.02</v>
      </c>
      <c r="M352">
        <v>143.44</v>
      </c>
      <c r="N352">
        <v>105.49</v>
      </c>
      <c r="O352">
        <v>62.61</v>
      </c>
      <c r="P352">
        <v>100</v>
      </c>
      <c r="Q352">
        <v>94.74</v>
      </c>
      <c r="R352">
        <v>71.959999999999994</v>
      </c>
      <c r="S352">
        <v>66.680000000000007</v>
      </c>
      <c r="T352">
        <v>83.02</v>
      </c>
      <c r="U352" t="s">
        <v>207</v>
      </c>
      <c r="V352" t="s">
        <v>270</v>
      </c>
      <c r="W352" t="s">
        <v>271</v>
      </c>
      <c r="X352" t="s">
        <v>272</v>
      </c>
      <c r="Y352">
        <v>5</v>
      </c>
      <c r="Z352" t="s">
        <v>273</v>
      </c>
    </row>
    <row r="353" spans="1:26" x14ac:dyDescent="0.25">
      <c r="A353" t="str">
        <f t="shared" si="11"/>
        <v>EE Building permits - m² of useful floor area (index)</v>
      </c>
      <c r="B353" t="str">
        <f t="shared" si="10"/>
        <v>Building permits - m² of useful floor area (index)</v>
      </c>
      <c r="C353" t="s">
        <v>27</v>
      </c>
      <c r="D353" t="s">
        <v>47</v>
      </c>
      <c r="E353" t="s">
        <v>269</v>
      </c>
      <c r="F353">
        <v>46.34</v>
      </c>
      <c r="G353">
        <v>57.51</v>
      </c>
      <c r="H353">
        <v>116.31</v>
      </c>
      <c r="I353">
        <v>141.44</v>
      </c>
      <c r="J353">
        <v>322.18</v>
      </c>
      <c r="K353">
        <v>314.27999999999997</v>
      </c>
      <c r="L353">
        <v>449.54</v>
      </c>
      <c r="M353">
        <v>343.67</v>
      </c>
      <c r="N353">
        <v>210.97</v>
      </c>
      <c r="O353">
        <v>95.89</v>
      </c>
      <c r="P353">
        <v>100</v>
      </c>
      <c r="Q353">
        <v>114.57</v>
      </c>
      <c r="R353">
        <v>113.59</v>
      </c>
      <c r="S353">
        <v>124.2</v>
      </c>
      <c r="T353">
        <v>144.05000000000001</v>
      </c>
      <c r="U353" t="s">
        <v>207</v>
      </c>
      <c r="V353" t="s">
        <v>270</v>
      </c>
      <c r="W353" t="s">
        <v>271</v>
      </c>
      <c r="X353" t="s">
        <v>272</v>
      </c>
      <c r="Y353">
        <v>5</v>
      </c>
    </row>
    <row r="354" spans="1:26" x14ac:dyDescent="0.25">
      <c r="A354" t="str">
        <f t="shared" si="11"/>
        <v>FR Building permits - m² of useful floor area (index)</v>
      </c>
      <c r="B354" t="str">
        <f t="shared" si="10"/>
        <v>Building permits - m² of useful floor area (index)</v>
      </c>
      <c r="C354" t="s">
        <v>10</v>
      </c>
      <c r="D354" t="s">
        <v>48</v>
      </c>
      <c r="E354" t="s">
        <v>269</v>
      </c>
      <c r="F354">
        <v>92.89</v>
      </c>
      <c r="G354">
        <v>90.44</v>
      </c>
      <c r="H354">
        <v>90.71</v>
      </c>
      <c r="I354">
        <v>97.45</v>
      </c>
      <c r="J354">
        <v>113.35</v>
      </c>
      <c r="K354">
        <v>123.53</v>
      </c>
      <c r="L354">
        <v>132.78</v>
      </c>
      <c r="M354">
        <v>127.23</v>
      </c>
      <c r="N354">
        <v>103.8</v>
      </c>
      <c r="O354">
        <v>81.64</v>
      </c>
      <c r="P354">
        <v>100</v>
      </c>
      <c r="Q354">
        <v>107.48</v>
      </c>
      <c r="R354">
        <v>99.8</v>
      </c>
      <c r="S354">
        <v>86.98</v>
      </c>
      <c r="T354">
        <v>75.05</v>
      </c>
      <c r="U354" t="s">
        <v>207</v>
      </c>
      <c r="V354" t="s">
        <v>270</v>
      </c>
      <c r="W354" t="s">
        <v>271</v>
      </c>
      <c r="X354" t="s">
        <v>272</v>
      </c>
      <c r="Y354">
        <v>5</v>
      </c>
      <c r="Z354" t="s">
        <v>273</v>
      </c>
    </row>
    <row r="355" spans="1:26" x14ac:dyDescent="0.25">
      <c r="A355" t="str">
        <f t="shared" si="11"/>
        <v>EL Building permits - m² of useful floor area (index)</v>
      </c>
      <c r="B355" t="str">
        <f t="shared" si="10"/>
        <v>Building permits - m² of useful floor area (index)</v>
      </c>
      <c r="C355" t="s">
        <v>20</v>
      </c>
      <c r="D355" t="s">
        <v>49</v>
      </c>
      <c r="E355" t="s">
        <v>269</v>
      </c>
      <c r="F355" t="s">
        <v>207</v>
      </c>
      <c r="G355">
        <v>231.99</v>
      </c>
      <c r="H355">
        <v>279.26</v>
      </c>
      <c r="I355">
        <v>261.2</v>
      </c>
      <c r="J355">
        <v>243.01</v>
      </c>
      <c r="K355">
        <v>403.3</v>
      </c>
      <c r="L355">
        <v>255.67</v>
      </c>
      <c r="M355">
        <v>210.95</v>
      </c>
      <c r="N355">
        <v>159.59</v>
      </c>
      <c r="O355">
        <v>123.15</v>
      </c>
      <c r="P355">
        <v>100</v>
      </c>
      <c r="Q355">
        <v>57.02</v>
      </c>
      <c r="R355">
        <v>31.34</v>
      </c>
      <c r="S355">
        <v>18.09</v>
      </c>
      <c r="T355">
        <v>14.38</v>
      </c>
      <c r="U355" t="s">
        <v>207</v>
      </c>
      <c r="V355" t="s">
        <v>270</v>
      </c>
      <c r="W355" t="s">
        <v>271</v>
      </c>
      <c r="X355" t="s">
        <v>272</v>
      </c>
      <c r="Y355">
        <v>5</v>
      </c>
      <c r="Z355" t="s">
        <v>273</v>
      </c>
    </row>
    <row r="356" spans="1:26" x14ac:dyDescent="0.25">
      <c r="A356" t="str">
        <f t="shared" si="11"/>
        <v>FI Building permits - m² of useful floor area (index)</v>
      </c>
      <c r="B356" t="str">
        <f t="shared" si="10"/>
        <v>Building permits - m² of useful floor area (index)</v>
      </c>
      <c r="C356" t="s">
        <v>30</v>
      </c>
      <c r="D356" t="s">
        <v>50</v>
      </c>
      <c r="E356" t="s">
        <v>269</v>
      </c>
      <c r="F356">
        <v>102.93</v>
      </c>
      <c r="G356">
        <v>88.15</v>
      </c>
      <c r="H356">
        <v>94.28</v>
      </c>
      <c r="I356">
        <v>108.13</v>
      </c>
      <c r="J356">
        <v>108.63</v>
      </c>
      <c r="K356">
        <v>119.21</v>
      </c>
      <c r="L356">
        <v>117.6</v>
      </c>
      <c r="M356">
        <v>104.95</v>
      </c>
      <c r="N356">
        <v>85.37</v>
      </c>
      <c r="O356">
        <v>82.67</v>
      </c>
      <c r="P356">
        <v>100</v>
      </c>
      <c r="Q356">
        <v>100.61</v>
      </c>
      <c r="R356">
        <v>92.75</v>
      </c>
      <c r="S356">
        <v>74.59</v>
      </c>
      <c r="T356">
        <v>75.319999999999993</v>
      </c>
      <c r="U356" t="s">
        <v>207</v>
      </c>
      <c r="V356" t="s">
        <v>270</v>
      </c>
      <c r="W356" t="s">
        <v>271</v>
      </c>
      <c r="X356" t="s">
        <v>272</v>
      </c>
      <c r="Y356">
        <v>5</v>
      </c>
      <c r="Z356" t="s">
        <v>273</v>
      </c>
    </row>
    <row r="357" spans="1:26" x14ac:dyDescent="0.25">
      <c r="A357" t="str">
        <f t="shared" si="11"/>
        <v>DE Building permits - m² of useful floor area (index)</v>
      </c>
      <c r="B357" t="str">
        <f t="shared" si="10"/>
        <v>Building permits - m² of useful floor area (index)</v>
      </c>
      <c r="C357" t="s">
        <v>1</v>
      </c>
      <c r="D357" t="s">
        <v>51</v>
      </c>
      <c r="E357" t="s">
        <v>269</v>
      </c>
      <c r="F357">
        <v>179.86</v>
      </c>
      <c r="G357">
        <v>154.69</v>
      </c>
      <c r="H357">
        <v>151.41999999999999</v>
      </c>
      <c r="I357">
        <v>167.42</v>
      </c>
      <c r="J357">
        <v>149.6</v>
      </c>
      <c r="K357">
        <v>132.46</v>
      </c>
      <c r="L357">
        <v>135.41</v>
      </c>
      <c r="M357">
        <v>95.8</v>
      </c>
      <c r="N357">
        <v>91.77</v>
      </c>
      <c r="O357">
        <v>94.27</v>
      </c>
      <c r="P357">
        <v>100</v>
      </c>
      <c r="Q357">
        <v>121.46</v>
      </c>
      <c r="R357">
        <v>124.71</v>
      </c>
      <c r="S357">
        <v>135.29</v>
      </c>
      <c r="T357">
        <v>138.84</v>
      </c>
      <c r="U357" t="s">
        <v>207</v>
      </c>
      <c r="V357" t="s">
        <v>223</v>
      </c>
      <c r="W357" t="s">
        <v>274</v>
      </c>
      <c r="X357" t="s">
        <v>225</v>
      </c>
      <c r="Y357">
        <v>5</v>
      </c>
      <c r="Z357" t="s">
        <v>275</v>
      </c>
    </row>
    <row r="358" spans="1:26" x14ac:dyDescent="0.25">
      <c r="A358" t="str">
        <f t="shared" si="11"/>
        <v>HU Building permits - m² of useful floor area (index)</v>
      </c>
      <c r="B358" t="str">
        <f t="shared" si="10"/>
        <v>Building permits - m² of useful floor area (index)</v>
      </c>
      <c r="C358" t="s">
        <v>16</v>
      </c>
      <c r="D358" t="s">
        <v>52</v>
      </c>
      <c r="E358" t="s">
        <v>269</v>
      </c>
      <c r="F358">
        <v>234.95</v>
      </c>
      <c r="G358">
        <v>255.32</v>
      </c>
      <c r="H358">
        <v>246.39</v>
      </c>
      <c r="I358">
        <v>308.77999999999997</v>
      </c>
      <c r="J358">
        <v>306.31</v>
      </c>
      <c r="K358">
        <v>262.47000000000003</v>
      </c>
      <c r="L358">
        <v>240.31</v>
      </c>
      <c r="M358">
        <v>233.24</v>
      </c>
      <c r="N358">
        <v>232.23</v>
      </c>
      <c r="O358">
        <v>163.18</v>
      </c>
      <c r="P358">
        <v>100</v>
      </c>
      <c r="Q358">
        <v>75.510000000000005</v>
      </c>
      <c r="R358">
        <v>65.930000000000007</v>
      </c>
      <c r="S358">
        <v>49.72</v>
      </c>
      <c r="T358">
        <v>62.87</v>
      </c>
      <c r="U358" t="s">
        <v>207</v>
      </c>
      <c r="V358" t="s">
        <v>270</v>
      </c>
      <c r="W358" t="s">
        <v>271</v>
      </c>
      <c r="X358" t="s">
        <v>272</v>
      </c>
      <c r="Y358">
        <v>5</v>
      </c>
      <c r="Z358" t="s">
        <v>273</v>
      </c>
    </row>
    <row r="359" spans="1:26" x14ac:dyDescent="0.25">
      <c r="A359" t="str">
        <f t="shared" si="11"/>
        <v>IE Building permits - m² of useful floor area (index)</v>
      </c>
      <c r="B359" t="str">
        <f t="shared" si="10"/>
        <v>Building permits - m² of useful floor area (index)</v>
      </c>
      <c r="C359" t="s">
        <v>5</v>
      </c>
      <c r="D359" t="s">
        <v>53</v>
      </c>
      <c r="E359" t="s">
        <v>269</v>
      </c>
      <c r="F359">
        <v>422.93</v>
      </c>
      <c r="G359">
        <v>365.71</v>
      </c>
      <c r="H359">
        <v>307.31</v>
      </c>
      <c r="I359">
        <v>335.93</v>
      </c>
      <c r="J359">
        <v>447.22</v>
      </c>
      <c r="K359">
        <v>460.15</v>
      </c>
      <c r="L359">
        <v>387.66</v>
      </c>
      <c r="M359">
        <v>426.63</v>
      </c>
      <c r="N359">
        <v>343.83</v>
      </c>
      <c r="O359">
        <v>207.2</v>
      </c>
      <c r="P359">
        <v>100</v>
      </c>
      <c r="Q359">
        <v>69.239999999999995</v>
      </c>
      <c r="R359">
        <v>41.94</v>
      </c>
      <c r="S359">
        <v>45.58</v>
      </c>
      <c r="T359">
        <v>47.75</v>
      </c>
      <c r="U359" t="s">
        <v>207</v>
      </c>
      <c r="V359" t="s">
        <v>270</v>
      </c>
      <c r="W359" t="s">
        <v>271</v>
      </c>
      <c r="X359" t="s">
        <v>272</v>
      </c>
      <c r="Y359">
        <v>5</v>
      </c>
      <c r="Z359" t="s">
        <v>273</v>
      </c>
    </row>
    <row r="360" spans="1:26" x14ac:dyDescent="0.25">
      <c r="A360" t="str">
        <f t="shared" si="11"/>
        <v>IT Building permits - m² of useful floor area (index)</v>
      </c>
      <c r="B360" t="str">
        <f t="shared" si="10"/>
        <v>Building permits - m² of useful floor area (index)</v>
      </c>
      <c r="C360" t="s">
        <v>29</v>
      </c>
      <c r="D360" t="s">
        <v>54</v>
      </c>
      <c r="E360" t="s">
        <v>269</v>
      </c>
      <c r="F360" t="s">
        <v>207</v>
      </c>
      <c r="G360" t="s">
        <v>207</v>
      </c>
      <c r="H360" t="s">
        <v>207</v>
      </c>
      <c r="I360" t="s">
        <v>207</v>
      </c>
      <c r="J360" t="s">
        <v>207</v>
      </c>
      <c r="K360" t="s">
        <v>207</v>
      </c>
      <c r="L360" t="s">
        <v>207</v>
      </c>
      <c r="M360" t="s">
        <v>207</v>
      </c>
      <c r="N360" t="s">
        <v>207</v>
      </c>
      <c r="O360" t="s">
        <v>207</v>
      </c>
      <c r="P360" t="s">
        <v>207</v>
      </c>
      <c r="Q360" t="s">
        <v>207</v>
      </c>
      <c r="R360" t="s">
        <v>207</v>
      </c>
      <c r="S360" t="s">
        <v>207</v>
      </c>
      <c r="T360" t="s">
        <v>207</v>
      </c>
      <c r="U360" t="s">
        <v>207</v>
      </c>
    </row>
    <row r="361" spans="1:26" x14ac:dyDescent="0.25">
      <c r="A361" t="str">
        <f t="shared" si="11"/>
        <v>LV Building permits - m² of useful floor area (index)</v>
      </c>
      <c r="B361" t="str">
        <f t="shared" si="10"/>
        <v>Building permits - m² of useful floor area (index)</v>
      </c>
      <c r="C361" t="s">
        <v>25</v>
      </c>
      <c r="D361" t="s">
        <v>55</v>
      </c>
      <c r="E361" t="s">
        <v>269</v>
      </c>
      <c r="F361">
        <v>59.04</v>
      </c>
      <c r="G361">
        <v>62.82</v>
      </c>
      <c r="H361">
        <v>91.2</v>
      </c>
      <c r="I361">
        <v>157.5</v>
      </c>
      <c r="J361">
        <v>265.64999999999998</v>
      </c>
      <c r="K361">
        <v>371.76</v>
      </c>
      <c r="L361">
        <v>493.76</v>
      </c>
      <c r="M361">
        <v>528.42999999999995</v>
      </c>
      <c r="N361">
        <v>215.63</v>
      </c>
      <c r="O361">
        <v>116.39</v>
      </c>
      <c r="P361">
        <v>100</v>
      </c>
      <c r="Q361">
        <v>112.17</v>
      </c>
      <c r="R361">
        <v>110.67</v>
      </c>
      <c r="S361">
        <v>157.12</v>
      </c>
      <c r="T361">
        <v>108.15</v>
      </c>
      <c r="U361" t="s">
        <v>207</v>
      </c>
      <c r="V361" t="s">
        <v>270</v>
      </c>
      <c r="W361" t="s">
        <v>271</v>
      </c>
      <c r="X361" t="s">
        <v>272</v>
      </c>
      <c r="Y361">
        <v>5</v>
      </c>
      <c r="Z361" t="s">
        <v>273</v>
      </c>
    </row>
    <row r="362" spans="1:26" x14ac:dyDescent="0.25">
      <c r="A362" t="str">
        <f t="shared" si="11"/>
        <v>LT Building permits - m² of useful floor area (index)</v>
      </c>
      <c r="B362" t="str">
        <f t="shared" si="10"/>
        <v>Building permits - m² of useful floor area (index)</v>
      </c>
      <c r="C362" t="s">
        <v>22</v>
      </c>
      <c r="D362" t="s">
        <v>56</v>
      </c>
      <c r="E362" t="s">
        <v>269</v>
      </c>
      <c r="F362">
        <v>40.590000000000003</v>
      </c>
      <c r="G362">
        <v>37.36</v>
      </c>
      <c r="H362">
        <v>45</v>
      </c>
      <c r="I362">
        <v>66.58</v>
      </c>
      <c r="J362">
        <v>87.01</v>
      </c>
      <c r="K362">
        <v>121.31</v>
      </c>
      <c r="L362">
        <v>168.82</v>
      </c>
      <c r="M362">
        <v>201.37</v>
      </c>
      <c r="N362">
        <v>168.91</v>
      </c>
      <c r="O362">
        <v>96.57</v>
      </c>
      <c r="P362">
        <v>100</v>
      </c>
      <c r="Q362">
        <v>85.11</v>
      </c>
      <c r="R362">
        <v>106</v>
      </c>
      <c r="S362">
        <v>125.83</v>
      </c>
      <c r="T362">
        <v>116.55</v>
      </c>
      <c r="U362" t="s">
        <v>207</v>
      </c>
      <c r="V362" t="s">
        <v>276</v>
      </c>
      <c r="W362" t="s">
        <v>277</v>
      </c>
      <c r="X362" t="s">
        <v>278</v>
      </c>
      <c r="Y362">
        <v>4</v>
      </c>
      <c r="Z362" t="s">
        <v>279</v>
      </c>
    </row>
    <row r="363" spans="1:26" x14ac:dyDescent="0.25">
      <c r="A363" t="str">
        <f t="shared" si="11"/>
        <v>LU Building permits - m² of useful floor area (index)</v>
      </c>
      <c r="B363" t="str">
        <f t="shared" si="10"/>
        <v>Building permits - m² of useful floor area (index)</v>
      </c>
      <c r="C363" t="s">
        <v>7</v>
      </c>
      <c r="D363" t="s">
        <v>57</v>
      </c>
      <c r="E363" t="s">
        <v>269</v>
      </c>
      <c r="F363">
        <v>80.680000000000007</v>
      </c>
      <c r="G363">
        <v>71.77</v>
      </c>
      <c r="H363">
        <v>76.849999999999994</v>
      </c>
      <c r="I363">
        <v>84.39</v>
      </c>
      <c r="J363">
        <v>102.17</v>
      </c>
      <c r="K363">
        <v>118.33</v>
      </c>
      <c r="L363">
        <v>112.32</v>
      </c>
      <c r="M363">
        <v>132.83000000000001</v>
      </c>
      <c r="N363">
        <v>102.88</v>
      </c>
      <c r="O363">
        <v>93.11</v>
      </c>
      <c r="P363">
        <v>100</v>
      </c>
      <c r="Q363">
        <v>111.06</v>
      </c>
      <c r="R363">
        <v>115.97</v>
      </c>
      <c r="S363">
        <v>118.5</v>
      </c>
      <c r="T363">
        <v>141.05000000000001</v>
      </c>
      <c r="U363" t="s">
        <v>207</v>
      </c>
      <c r="V363" t="s">
        <v>270</v>
      </c>
      <c r="W363" t="s">
        <v>271</v>
      </c>
      <c r="X363" t="s">
        <v>272</v>
      </c>
      <c r="Y363">
        <v>5</v>
      </c>
      <c r="Z363" t="s">
        <v>273</v>
      </c>
    </row>
    <row r="364" spans="1:26" x14ac:dyDescent="0.25">
      <c r="A364" t="str">
        <f t="shared" si="11"/>
        <v>MT Building permits - m² of useful floor area (index)</v>
      </c>
      <c r="B364" t="str">
        <f t="shared" si="10"/>
        <v>Building permits - m² of useful floor area (index)</v>
      </c>
      <c r="C364" t="s">
        <v>26</v>
      </c>
      <c r="D364" t="s">
        <v>58</v>
      </c>
      <c r="E364" t="s">
        <v>269</v>
      </c>
      <c r="F364">
        <v>112.97</v>
      </c>
      <c r="G364">
        <v>94.84</v>
      </c>
      <c r="H364">
        <v>124.43</v>
      </c>
      <c r="I364">
        <v>138.72</v>
      </c>
      <c r="J364">
        <v>148.80000000000001</v>
      </c>
      <c r="K364">
        <v>200.08</v>
      </c>
      <c r="L364">
        <v>227.33</v>
      </c>
      <c r="M364">
        <v>245.48</v>
      </c>
      <c r="N364">
        <v>146.59</v>
      </c>
      <c r="O364">
        <v>114.79</v>
      </c>
      <c r="P364">
        <v>100</v>
      </c>
      <c r="Q364">
        <v>93.8</v>
      </c>
      <c r="R364">
        <v>85.05</v>
      </c>
      <c r="S364">
        <v>84.55</v>
      </c>
      <c r="T364">
        <v>92.67</v>
      </c>
      <c r="U364" t="s">
        <v>207</v>
      </c>
      <c r="V364" t="s">
        <v>270</v>
      </c>
      <c r="W364" t="s">
        <v>271</v>
      </c>
      <c r="X364" t="s">
        <v>272</v>
      </c>
      <c r="Y364">
        <v>5</v>
      </c>
      <c r="Z364" t="s">
        <v>273</v>
      </c>
    </row>
    <row r="365" spans="1:26" x14ac:dyDescent="0.25">
      <c r="A365" t="str">
        <f t="shared" si="11"/>
        <v>NL Building permits - m² of useful floor area (index)</v>
      </c>
      <c r="B365" t="str">
        <f t="shared" si="10"/>
        <v>Building permits - m² of useful floor area (index)</v>
      </c>
      <c r="C365" t="s">
        <v>6</v>
      </c>
      <c r="D365" t="s">
        <v>59</v>
      </c>
      <c r="E365" t="s">
        <v>269</v>
      </c>
      <c r="F365">
        <v>128.79</v>
      </c>
      <c r="G365">
        <v>106.5</v>
      </c>
      <c r="H365">
        <v>110.32</v>
      </c>
      <c r="I365">
        <v>122.39</v>
      </c>
      <c r="J365">
        <v>126.72</v>
      </c>
      <c r="K365">
        <v>136.03</v>
      </c>
      <c r="L365">
        <v>159.09</v>
      </c>
      <c r="M365">
        <v>147.04</v>
      </c>
      <c r="N365">
        <v>145.71</v>
      </c>
      <c r="O365">
        <v>117.92</v>
      </c>
      <c r="P365">
        <v>100</v>
      </c>
      <c r="Q365">
        <v>93.07</v>
      </c>
      <c r="R365">
        <v>57.54</v>
      </c>
      <c r="S365">
        <v>40.82</v>
      </c>
      <c r="T365">
        <v>60.01</v>
      </c>
      <c r="U365" t="s">
        <v>207</v>
      </c>
      <c r="V365" t="s">
        <v>270</v>
      </c>
      <c r="W365" t="s">
        <v>271</v>
      </c>
      <c r="X365" t="s">
        <v>272</v>
      </c>
      <c r="Y365">
        <v>5</v>
      </c>
      <c r="Z365" t="s">
        <v>273</v>
      </c>
    </row>
    <row r="366" spans="1:26" x14ac:dyDescent="0.25">
      <c r="A366" t="str">
        <f t="shared" si="11"/>
        <v>PL Building permits - m² of useful floor area (index)</v>
      </c>
      <c r="B366" t="str">
        <f t="shared" si="10"/>
        <v>Building permits - m² of useful floor area (index)</v>
      </c>
      <c r="C366" t="s">
        <v>12</v>
      </c>
      <c r="D366" t="s">
        <v>60</v>
      </c>
      <c r="E366" t="s">
        <v>269</v>
      </c>
      <c r="F366">
        <v>81.39</v>
      </c>
      <c r="G366">
        <v>82.74</v>
      </c>
      <c r="H366">
        <v>45.5</v>
      </c>
      <c r="I366">
        <v>58.39</v>
      </c>
      <c r="J366">
        <v>61.93</v>
      </c>
      <c r="K366">
        <v>66.19</v>
      </c>
      <c r="L366">
        <v>92.74</v>
      </c>
      <c r="M366">
        <v>136.19999999999999</v>
      </c>
      <c r="N366">
        <v>127.68</v>
      </c>
      <c r="O366">
        <v>104.85</v>
      </c>
      <c r="P366">
        <v>100</v>
      </c>
      <c r="Q366">
        <v>101.45</v>
      </c>
      <c r="R366">
        <v>87.51</v>
      </c>
      <c r="S366">
        <v>75.91</v>
      </c>
      <c r="T366">
        <v>79.38</v>
      </c>
      <c r="U366" t="s">
        <v>207</v>
      </c>
      <c r="V366" t="s">
        <v>270</v>
      </c>
      <c r="W366" t="s">
        <v>271</v>
      </c>
      <c r="X366" t="s">
        <v>272</v>
      </c>
      <c r="Y366">
        <v>5</v>
      </c>
      <c r="Z366" t="s">
        <v>273</v>
      </c>
    </row>
    <row r="367" spans="1:26" x14ac:dyDescent="0.25">
      <c r="A367" t="str">
        <f t="shared" si="11"/>
        <v>PT Building permits - m² of useful floor area (index)</v>
      </c>
      <c r="B367" t="str">
        <f t="shared" si="10"/>
        <v>Building permits - m² of useful floor area (index)</v>
      </c>
      <c r="C367" t="s">
        <v>14</v>
      </c>
      <c r="D367" t="s">
        <v>61</v>
      </c>
      <c r="E367" t="s">
        <v>269</v>
      </c>
      <c r="F367">
        <v>405.73</v>
      </c>
      <c r="G367">
        <v>368.35</v>
      </c>
      <c r="H367">
        <v>325.81</v>
      </c>
      <c r="I367">
        <v>283.5</v>
      </c>
      <c r="J367">
        <v>264.01</v>
      </c>
      <c r="K367">
        <v>264.39999999999998</v>
      </c>
      <c r="L367">
        <v>251.2</v>
      </c>
      <c r="M367">
        <v>231.18</v>
      </c>
      <c r="N367">
        <v>173.51</v>
      </c>
      <c r="O367">
        <v>108.17</v>
      </c>
      <c r="P367">
        <v>100</v>
      </c>
      <c r="Q367">
        <v>73.94</v>
      </c>
      <c r="R367">
        <v>50.76</v>
      </c>
      <c r="S367">
        <v>36.049999999999997</v>
      </c>
      <c r="T367">
        <v>31.81</v>
      </c>
      <c r="U367" t="s">
        <v>207</v>
      </c>
      <c r="V367" t="s">
        <v>270</v>
      </c>
      <c r="W367" t="s">
        <v>271</v>
      </c>
      <c r="X367" t="s">
        <v>272</v>
      </c>
      <c r="Y367">
        <v>5</v>
      </c>
      <c r="Z367" t="s">
        <v>273</v>
      </c>
    </row>
    <row r="368" spans="1:26" x14ac:dyDescent="0.25">
      <c r="A368" t="str">
        <f t="shared" si="11"/>
        <v>RO Building permits - m² of useful floor area (index)</v>
      </c>
      <c r="B368" t="str">
        <f t="shared" si="10"/>
        <v>Building permits - m² of useful floor area (index)</v>
      </c>
      <c r="C368" t="s">
        <v>13</v>
      </c>
      <c r="D368" t="s">
        <v>62</v>
      </c>
      <c r="E368" t="s">
        <v>269</v>
      </c>
      <c r="F368">
        <v>64.959999999999994</v>
      </c>
      <c r="G368">
        <v>66.88</v>
      </c>
      <c r="H368">
        <v>58.86</v>
      </c>
      <c r="I368">
        <v>61.32</v>
      </c>
      <c r="J368">
        <v>75.09</v>
      </c>
      <c r="K368">
        <v>99.43</v>
      </c>
      <c r="L368">
        <v>132.85</v>
      </c>
      <c r="M368">
        <v>168.66</v>
      </c>
      <c r="N368">
        <v>208.53</v>
      </c>
      <c r="O368">
        <v>120.09</v>
      </c>
      <c r="P368">
        <v>100</v>
      </c>
      <c r="Q368">
        <v>93.62</v>
      </c>
      <c r="R368">
        <v>91.76</v>
      </c>
      <c r="S368">
        <v>94.94</v>
      </c>
      <c r="T368">
        <v>99.49</v>
      </c>
      <c r="U368" t="s">
        <v>207</v>
      </c>
      <c r="V368" t="s">
        <v>270</v>
      </c>
      <c r="W368" t="s">
        <v>271</v>
      </c>
      <c r="X368" t="s">
        <v>272</v>
      </c>
      <c r="Y368">
        <v>5</v>
      </c>
      <c r="Z368" t="s">
        <v>273</v>
      </c>
    </row>
    <row r="369" spans="1:26" x14ac:dyDescent="0.25">
      <c r="A369" t="str">
        <f t="shared" si="11"/>
        <v>SK Building permits - m² of useful floor area (index)</v>
      </c>
      <c r="B369" t="str">
        <f t="shared" si="10"/>
        <v>Building permits - m² of useful floor area (index)</v>
      </c>
      <c r="C369" t="s">
        <v>18</v>
      </c>
      <c r="D369" t="s">
        <v>63</v>
      </c>
      <c r="E369" t="s">
        <v>269</v>
      </c>
      <c r="F369" t="s">
        <v>207</v>
      </c>
      <c r="G369" t="s">
        <v>207</v>
      </c>
      <c r="H369" t="s">
        <v>207</v>
      </c>
      <c r="I369">
        <v>68.75</v>
      </c>
      <c r="J369">
        <v>97.03</v>
      </c>
      <c r="K369">
        <v>112.82</v>
      </c>
      <c r="L369">
        <v>114.36</v>
      </c>
      <c r="M369">
        <v>110.81</v>
      </c>
      <c r="N369">
        <v>166.41</v>
      </c>
      <c r="O369">
        <v>117.28</v>
      </c>
      <c r="P369">
        <v>100</v>
      </c>
      <c r="Q369">
        <v>81.790000000000006</v>
      </c>
      <c r="R369">
        <v>81.099999999999994</v>
      </c>
      <c r="S369">
        <v>89.43</v>
      </c>
      <c r="T369">
        <v>91.09</v>
      </c>
      <c r="U369" t="s">
        <v>207</v>
      </c>
      <c r="V369" t="s">
        <v>270</v>
      </c>
      <c r="W369" t="s">
        <v>271</v>
      </c>
      <c r="X369" t="s">
        <v>272</v>
      </c>
      <c r="Y369">
        <v>5</v>
      </c>
      <c r="Z369" t="s">
        <v>273</v>
      </c>
    </row>
    <row r="370" spans="1:26" x14ac:dyDescent="0.25">
      <c r="A370" t="str">
        <f t="shared" si="11"/>
        <v>SI Building permits - m² of useful floor area (index)</v>
      </c>
      <c r="B370" t="str">
        <f t="shared" si="10"/>
        <v>Building permits - m² of useful floor area (index)</v>
      </c>
      <c r="C370" t="s">
        <v>8</v>
      </c>
      <c r="D370" t="s">
        <v>64</v>
      </c>
      <c r="E370" t="s">
        <v>269</v>
      </c>
      <c r="F370">
        <v>83.6</v>
      </c>
      <c r="G370">
        <v>83.74</v>
      </c>
      <c r="H370">
        <v>76.75</v>
      </c>
      <c r="I370">
        <v>94.36</v>
      </c>
      <c r="J370">
        <v>114.58</v>
      </c>
      <c r="K370">
        <v>124.45</v>
      </c>
      <c r="L370">
        <v>147.77000000000001</v>
      </c>
      <c r="M370">
        <v>180.63</v>
      </c>
      <c r="N370">
        <v>143.68</v>
      </c>
      <c r="O370">
        <v>107.21</v>
      </c>
      <c r="P370">
        <v>100</v>
      </c>
      <c r="Q370">
        <v>70.09</v>
      </c>
      <c r="R370">
        <v>61.14</v>
      </c>
      <c r="S370">
        <v>64.55</v>
      </c>
      <c r="T370">
        <v>54.27</v>
      </c>
      <c r="U370" t="s">
        <v>207</v>
      </c>
      <c r="V370" t="s">
        <v>270</v>
      </c>
      <c r="W370" t="s">
        <v>271</v>
      </c>
      <c r="X370" t="s">
        <v>272</v>
      </c>
      <c r="Y370">
        <v>5</v>
      </c>
      <c r="Z370" t="s">
        <v>273</v>
      </c>
    </row>
    <row r="371" spans="1:26" x14ac:dyDescent="0.25">
      <c r="A371" t="str">
        <f t="shared" si="11"/>
        <v>ES Building permits - m² of useful floor area (index)</v>
      </c>
      <c r="B371" t="str">
        <f t="shared" si="10"/>
        <v>Building permits - m² of useful floor area (index)</v>
      </c>
      <c r="C371" t="s">
        <v>28</v>
      </c>
      <c r="D371" t="s">
        <v>65</v>
      </c>
      <c r="E371" t="s">
        <v>269</v>
      </c>
      <c r="F371">
        <v>440.35</v>
      </c>
      <c r="G371">
        <v>403.31</v>
      </c>
      <c r="H371">
        <v>409.87</v>
      </c>
      <c r="I371">
        <v>477.07</v>
      </c>
      <c r="J371">
        <v>532.6</v>
      </c>
      <c r="K371">
        <v>581.02</v>
      </c>
      <c r="L371">
        <v>685.37</v>
      </c>
      <c r="M371">
        <v>581.04</v>
      </c>
      <c r="N371">
        <v>261.61</v>
      </c>
      <c r="O371">
        <v>132.83000000000001</v>
      </c>
      <c r="P371">
        <v>100</v>
      </c>
      <c r="Q371">
        <v>90.24</v>
      </c>
      <c r="R371">
        <v>65.36</v>
      </c>
      <c r="S371">
        <v>43.62</v>
      </c>
      <c r="T371">
        <v>42.08</v>
      </c>
      <c r="U371" t="s">
        <v>207</v>
      </c>
      <c r="V371" t="s">
        <v>270</v>
      </c>
      <c r="W371" t="s">
        <v>271</v>
      </c>
      <c r="X371" t="s">
        <v>272</v>
      </c>
      <c r="Y371">
        <v>5</v>
      </c>
      <c r="Z371" t="s">
        <v>273</v>
      </c>
    </row>
    <row r="372" spans="1:26" x14ac:dyDescent="0.25">
      <c r="A372" t="str">
        <f t="shared" si="11"/>
        <v>SE Building permits - m² of useful floor area (index)</v>
      </c>
      <c r="B372" t="str">
        <f t="shared" si="10"/>
        <v>Building permits - m² of useful floor area (index)</v>
      </c>
      <c r="C372" t="s">
        <v>19</v>
      </c>
      <c r="D372" t="s">
        <v>66</v>
      </c>
      <c r="E372" t="s">
        <v>269</v>
      </c>
      <c r="F372">
        <v>63.57</v>
      </c>
      <c r="G372">
        <v>68.92</v>
      </c>
      <c r="H372">
        <v>63.06</v>
      </c>
      <c r="I372">
        <v>82.32</v>
      </c>
      <c r="J372">
        <v>94.07</v>
      </c>
      <c r="K372">
        <v>114.2</v>
      </c>
      <c r="L372">
        <v>147.43</v>
      </c>
      <c r="M372">
        <v>107.39</v>
      </c>
      <c r="N372">
        <v>92.65</v>
      </c>
      <c r="O372">
        <v>78.599999999999994</v>
      </c>
      <c r="P372">
        <v>100</v>
      </c>
      <c r="Q372">
        <v>100.35</v>
      </c>
      <c r="R372">
        <v>83.75</v>
      </c>
      <c r="S372">
        <v>99.59</v>
      </c>
      <c r="T372">
        <v>121.72</v>
      </c>
      <c r="U372" t="s">
        <v>207</v>
      </c>
      <c r="V372" t="s">
        <v>270</v>
      </c>
      <c r="W372" t="s">
        <v>271</v>
      </c>
      <c r="X372" t="s">
        <v>272</v>
      </c>
      <c r="Y372">
        <v>5</v>
      </c>
      <c r="Z372" t="s">
        <v>273</v>
      </c>
    </row>
    <row r="373" spans="1:26" x14ac:dyDescent="0.25">
      <c r="A373" t="str">
        <f t="shared" si="11"/>
        <v>UK Building permits - m² of useful floor area (index)</v>
      </c>
      <c r="B373" t="str">
        <f t="shared" si="10"/>
        <v>Building permits - m² of useful floor area (index)</v>
      </c>
      <c r="C373" t="s">
        <v>4</v>
      </c>
      <c r="D373" t="s">
        <v>67</v>
      </c>
      <c r="E373" t="s">
        <v>269</v>
      </c>
      <c r="F373">
        <v>168.06</v>
      </c>
      <c r="G373">
        <v>172.33</v>
      </c>
      <c r="H373">
        <v>172.15</v>
      </c>
      <c r="I373">
        <v>184.52</v>
      </c>
      <c r="J373">
        <v>202.83</v>
      </c>
      <c r="K373">
        <v>199.66</v>
      </c>
      <c r="L373">
        <v>199.38</v>
      </c>
      <c r="M373">
        <v>207.94</v>
      </c>
      <c r="N373">
        <v>126.09</v>
      </c>
      <c r="O373">
        <v>98.29</v>
      </c>
      <c r="P373">
        <v>100</v>
      </c>
      <c r="Q373">
        <v>97.35</v>
      </c>
      <c r="R373">
        <v>98.46</v>
      </c>
      <c r="S373">
        <v>116.05</v>
      </c>
      <c r="T373">
        <v>128.18</v>
      </c>
      <c r="U373" t="s">
        <v>207</v>
      </c>
      <c r="V373" t="s">
        <v>270</v>
      </c>
      <c r="W373" t="s">
        <v>271</v>
      </c>
      <c r="X373" t="s">
        <v>272</v>
      </c>
      <c r="Y373">
        <v>5</v>
      </c>
      <c r="Z373" t="s">
        <v>273</v>
      </c>
    </row>
    <row r="374" spans="1:26" x14ac:dyDescent="0.25">
      <c r="A374" t="str">
        <f t="shared" si="11"/>
        <v xml:space="preserve"> Building permits - m² of useful floor area (index)</v>
      </c>
      <c r="B374" t="str">
        <f t="shared" si="10"/>
        <v>Building permits - m² of useful floor area (index)</v>
      </c>
    </row>
    <row r="375" spans="1:26" x14ac:dyDescent="0.25">
      <c r="A375" t="str">
        <f t="shared" si="11"/>
        <v xml:space="preserve"> Building permits - m² of useful floor area for single family</v>
      </c>
      <c r="B375" t="str">
        <f t="shared" si="10"/>
        <v>Building permits - m² of useful floor area for single family</v>
      </c>
      <c r="C375" t="s">
        <v>280</v>
      </c>
    </row>
    <row r="376" spans="1:26" x14ac:dyDescent="0.25">
      <c r="A376" t="str">
        <f t="shared" si="11"/>
        <v>ISO code Building permits - m² of useful floor area for single family</v>
      </c>
      <c r="B376" t="str">
        <f t="shared" si="10"/>
        <v>Building permits - m² of useful floor area for single family</v>
      </c>
      <c r="D376" t="s">
        <v>204</v>
      </c>
      <c r="E376" t="s">
        <v>205</v>
      </c>
      <c r="F376">
        <v>2000</v>
      </c>
      <c r="G376">
        <v>2001</v>
      </c>
      <c r="H376">
        <v>2002</v>
      </c>
      <c r="I376">
        <v>2003</v>
      </c>
      <c r="J376">
        <v>2004</v>
      </c>
      <c r="K376">
        <v>2005</v>
      </c>
      <c r="L376">
        <v>2006</v>
      </c>
      <c r="M376">
        <v>2007</v>
      </c>
      <c r="N376">
        <v>2008</v>
      </c>
      <c r="O376">
        <v>2009</v>
      </c>
      <c r="P376">
        <v>2010</v>
      </c>
      <c r="Q376">
        <v>2011</v>
      </c>
      <c r="R376">
        <v>2012</v>
      </c>
      <c r="S376">
        <v>2013</v>
      </c>
      <c r="T376">
        <v>2014</v>
      </c>
      <c r="U376">
        <v>2015</v>
      </c>
      <c r="V376" t="s">
        <v>194</v>
      </c>
      <c r="W376" t="s">
        <v>195</v>
      </c>
      <c r="X376" t="s">
        <v>196</v>
      </c>
      <c r="Y376" t="s">
        <v>197</v>
      </c>
      <c r="Z376" t="s">
        <v>198</v>
      </c>
    </row>
    <row r="377" spans="1:26" x14ac:dyDescent="0.25">
      <c r="A377" t="str">
        <f t="shared" si="11"/>
        <v>AT Building permits - m² of useful floor area for single family</v>
      </c>
      <c r="B377" t="str">
        <f t="shared" si="10"/>
        <v>Building permits - m² of useful floor area for single family</v>
      </c>
      <c r="C377" t="s">
        <v>17</v>
      </c>
      <c r="D377" t="s">
        <v>40</v>
      </c>
      <c r="E377" t="s">
        <v>269</v>
      </c>
      <c r="F377" t="s">
        <v>207</v>
      </c>
      <c r="G377" t="s">
        <v>207</v>
      </c>
      <c r="H377" t="s">
        <v>207</v>
      </c>
      <c r="I377" t="s">
        <v>207</v>
      </c>
      <c r="J377" t="s">
        <v>207</v>
      </c>
      <c r="K377">
        <v>83.65</v>
      </c>
      <c r="L377">
        <v>88.68</v>
      </c>
      <c r="M377">
        <v>88.08</v>
      </c>
      <c r="N377">
        <v>89.01</v>
      </c>
      <c r="O377">
        <v>87.85</v>
      </c>
      <c r="P377">
        <v>100</v>
      </c>
      <c r="Q377">
        <v>109.76</v>
      </c>
      <c r="R377">
        <v>91.54</v>
      </c>
      <c r="S377">
        <v>94.43</v>
      </c>
      <c r="T377">
        <v>101.95</v>
      </c>
      <c r="U377" t="s">
        <v>207</v>
      </c>
      <c r="V377" t="s">
        <v>270</v>
      </c>
      <c r="W377" t="s">
        <v>271</v>
      </c>
      <c r="X377" t="s">
        <v>272</v>
      </c>
      <c r="Y377">
        <v>5</v>
      </c>
      <c r="Z377" t="s">
        <v>281</v>
      </c>
    </row>
    <row r="378" spans="1:26" x14ac:dyDescent="0.25">
      <c r="A378" t="str">
        <f t="shared" si="11"/>
        <v>BE Building permits - m² of useful floor area for single family</v>
      </c>
      <c r="B378" t="str">
        <f t="shared" si="10"/>
        <v>Building permits - m² of useful floor area for single family</v>
      </c>
      <c r="C378" t="s">
        <v>11</v>
      </c>
      <c r="D378" t="s">
        <v>41</v>
      </c>
      <c r="E378" t="s">
        <v>269</v>
      </c>
      <c r="F378">
        <v>108.14</v>
      </c>
      <c r="G378">
        <v>100.79</v>
      </c>
      <c r="H378">
        <v>88.88</v>
      </c>
      <c r="I378">
        <v>93.14</v>
      </c>
      <c r="J378">
        <v>101.68</v>
      </c>
      <c r="K378">
        <v>113.24</v>
      </c>
      <c r="L378">
        <v>110.97</v>
      </c>
      <c r="M378">
        <v>99.93</v>
      </c>
      <c r="N378">
        <v>99.17</v>
      </c>
      <c r="O378">
        <v>91.66</v>
      </c>
      <c r="P378">
        <v>100</v>
      </c>
      <c r="Q378">
        <v>87.65</v>
      </c>
      <c r="R378">
        <v>88.44</v>
      </c>
      <c r="S378">
        <v>82.41</v>
      </c>
      <c r="T378">
        <v>81.98</v>
      </c>
      <c r="U378" t="s">
        <v>207</v>
      </c>
      <c r="V378" t="s">
        <v>270</v>
      </c>
      <c r="W378" t="s">
        <v>271</v>
      </c>
      <c r="X378" t="s">
        <v>272</v>
      </c>
      <c r="Y378">
        <v>5</v>
      </c>
      <c r="Z378" t="s">
        <v>281</v>
      </c>
    </row>
    <row r="379" spans="1:26" x14ac:dyDescent="0.25">
      <c r="A379" t="str">
        <f t="shared" si="11"/>
        <v>BG Building permits - m² of useful floor area for single family</v>
      </c>
      <c r="B379" t="str">
        <f t="shared" si="10"/>
        <v>Building permits - m² of useful floor area for single family</v>
      </c>
      <c r="C379" t="s">
        <v>21</v>
      </c>
      <c r="D379" t="s">
        <v>42</v>
      </c>
      <c r="E379" t="s">
        <v>269</v>
      </c>
      <c r="F379">
        <v>28.32</v>
      </c>
      <c r="G379">
        <v>34.92</v>
      </c>
      <c r="H379">
        <v>42.11</v>
      </c>
      <c r="I379">
        <v>71.77</v>
      </c>
      <c r="J379">
        <v>115.94</v>
      </c>
      <c r="K379">
        <v>181.23</v>
      </c>
      <c r="L379">
        <v>196.34</v>
      </c>
      <c r="M379">
        <v>219.7</v>
      </c>
      <c r="N379">
        <v>195.32</v>
      </c>
      <c r="O379">
        <v>132.91999999999999</v>
      </c>
      <c r="P379">
        <v>100</v>
      </c>
      <c r="Q379">
        <v>102.55</v>
      </c>
      <c r="R379">
        <v>86.16</v>
      </c>
      <c r="S379">
        <v>90.43</v>
      </c>
      <c r="T379">
        <v>91.63</v>
      </c>
      <c r="U379" t="s">
        <v>207</v>
      </c>
      <c r="V379" t="s">
        <v>270</v>
      </c>
      <c r="W379" t="s">
        <v>271</v>
      </c>
      <c r="X379" t="s">
        <v>272</v>
      </c>
      <c r="Y379">
        <v>5</v>
      </c>
      <c r="Z379" t="s">
        <v>281</v>
      </c>
    </row>
    <row r="380" spans="1:26" x14ac:dyDescent="0.25">
      <c r="A380" t="str">
        <f t="shared" si="11"/>
        <v>HR Building permits - m² of useful floor area for single family</v>
      </c>
      <c r="B380" t="str">
        <f t="shared" si="10"/>
        <v>Building permits - m² of useful floor area for single family</v>
      </c>
      <c r="C380" t="s">
        <v>24</v>
      </c>
      <c r="D380" t="s">
        <v>43</v>
      </c>
      <c r="E380" t="s">
        <v>269</v>
      </c>
      <c r="F380">
        <v>78.540000000000006</v>
      </c>
      <c r="G380">
        <v>95.51</v>
      </c>
      <c r="H380">
        <v>102.09</v>
      </c>
      <c r="I380">
        <v>101.47</v>
      </c>
      <c r="J380">
        <v>99.13</v>
      </c>
      <c r="K380">
        <v>115.63</v>
      </c>
      <c r="L380">
        <v>114.36</v>
      </c>
      <c r="M380">
        <v>101.2</v>
      </c>
      <c r="N380">
        <v>107.61</v>
      </c>
      <c r="O380">
        <v>119.45</v>
      </c>
      <c r="P380">
        <v>100</v>
      </c>
      <c r="Q380">
        <v>83.71</v>
      </c>
      <c r="R380">
        <v>62.74</v>
      </c>
      <c r="S380">
        <v>51.86</v>
      </c>
      <c r="T380">
        <v>46.29</v>
      </c>
      <c r="U380" t="s">
        <v>207</v>
      </c>
      <c r="V380" t="s">
        <v>270</v>
      </c>
      <c r="W380" t="s">
        <v>271</v>
      </c>
      <c r="X380" t="s">
        <v>272</v>
      </c>
      <c r="Y380">
        <v>5</v>
      </c>
      <c r="Z380" t="s">
        <v>281</v>
      </c>
    </row>
    <row r="381" spans="1:26" x14ac:dyDescent="0.25">
      <c r="A381" t="str">
        <f t="shared" si="11"/>
        <v>CY Building permits - m² of useful floor area for single family</v>
      </c>
      <c r="B381" t="str">
        <f t="shared" si="10"/>
        <v>Building permits - m² of useful floor area for single family</v>
      </c>
      <c r="C381" t="s">
        <v>15</v>
      </c>
      <c r="D381" t="s">
        <v>44</v>
      </c>
      <c r="E381" t="s">
        <v>269</v>
      </c>
      <c r="F381">
        <v>70.64</v>
      </c>
      <c r="G381">
        <v>83.63</v>
      </c>
      <c r="H381">
        <v>86.54</v>
      </c>
      <c r="I381">
        <v>104.96</v>
      </c>
      <c r="J381">
        <v>119.55</v>
      </c>
      <c r="K381">
        <v>127.52</v>
      </c>
      <c r="L381">
        <v>122.07</v>
      </c>
      <c r="M381">
        <v>117.72</v>
      </c>
      <c r="N381">
        <v>108.35</v>
      </c>
      <c r="O381">
        <v>103.66</v>
      </c>
      <c r="P381">
        <v>100</v>
      </c>
      <c r="Q381">
        <v>75.290000000000006</v>
      </c>
      <c r="R381">
        <v>58.1</v>
      </c>
      <c r="S381">
        <v>42.45</v>
      </c>
      <c r="T381">
        <v>34.450000000000003</v>
      </c>
      <c r="U381" t="s">
        <v>207</v>
      </c>
      <c r="V381" t="s">
        <v>270</v>
      </c>
      <c r="W381" t="s">
        <v>271</v>
      </c>
      <c r="X381" t="s">
        <v>272</v>
      </c>
      <c r="Y381">
        <v>5</v>
      </c>
      <c r="Z381" t="s">
        <v>281</v>
      </c>
    </row>
    <row r="382" spans="1:26" x14ac:dyDescent="0.25">
      <c r="A382" t="str">
        <f t="shared" si="11"/>
        <v>CZ Building permits - m² of useful floor area for single family</v>
      </c>
      <c r="B382" t="str">
        <f t="shared" si="10"/>
        <v>Building permits - m² of useful floor area for single family</v>
      </c>
      <c r="C382" t="s">
        <v>23</v>
      </c>
      <c r="D382" t="s">
        <v>45</v>
      </c>
      <c r="E382" t="s">
        <v>269</v>
      </c>
      <c r="F382">
        <v>81.5</v>
      </c>
      <c r="G382">
        <v>85.88</v>
      </c>
      <c r="H382">
        <v>104.09</v>
      </c>
      <c r="I382">
        <v>117.36</v>
      </c>
      <c r="J382">
        <v>131.84</v>
      </c>
      <c r="K382">
        <v>128.85</v>
      </c>
      <c r="L382">
        <v>139.5</v>
      </c>
      <c r="M382">
        <v>146.77000000000001</v>
      </c>
      <c r="N382">
        <v>148.59</v>
      </c>
      <c r="O382">
        <v>125.36</v>
      </c>
      <c r="P382">
        <v>100</v>
      </c>
      <c r="Q382">
        <v>97.42</v>
      </c>
      <c r="R382">
        <v>81.540000000000006</v>
      </c>
      <c r="S382">
        <v>76.62</v>
      </c>
      <c r="T382">
        <v>82.16</v>
      </c>
      <c r="U382" t="s">
        <v>207</v>
      </c>
      <c r="V382" t="s">
        <v>270</v>
      </c>
      <c r="W382" t="s">
        <v>271</v>
      </c>
      <c r="X382" t="s">
        <v>272</v>
      </c>
      <c r="Y382">
        <v>5</v>
      </c>
      <c r="Z382" t="s">
        <v>281</v>
      </c>
    </row>
    <row r="383" spans="1:26" x14ac:dyDescent="0.25">
      <c r="A383" t="str">
        <f t="shared" si="11"/>
        <v>DK Building permits - m² of useful floor area for single family</v>
      </c>
      <c r="B383" t="str">
        <f t="shared" si="10"/>
        <v>Building permits - m² of useful floor area for single family</v>
      </c>
      <c r="C383" t="s">
        <v>9</v>
      </c>
      <c r="D383" t="s">
        <v>46</v>
      </c>
      <c r="E383" t="s">
        <v>269</v>
      </c>
      <c r="F383">
        <v>97.66</v>
      </c>
      <c r="G383">
        <v>110.22</v>
      </c>
      <c r="H383">
        <v>120.55</v>
      </c>
      <c r="I383">
        <v>130.53</v>
      </c>
      <c r="J383">
        <v>149.61000000000001</v>
      </c>
      <c r="K383">
        <v>191.62</v>
      </c>
      <c r="L383">
        <v>230.79</v>
      </c>
      <c r="M383">
        <v>165.94</v>
      </c>
      <c r="N383">
        <v>119.77</v>
      </c>
      <c r="O383">
        <v>72.290000000000006</v>
      </c>
      <c r="P383">
        <v>100</v>
      </c>
      <c r="Q383">
        <v>87.27</v>
      </c>
      <c r="R383">
        <v>70.400000000000006</v>
      </c>
      <c r="S383">
        <v>70.38</v>
      </c>
      <c r="T383">
        <v>76.25</v>
      </c>
      <c r="U383" t="s">
        <v>207</v>
      </c>
      <c r="V383" t="s">
        <v>270</v>
      </c>
      <c r="W383" t="s">
        <v>271</v>
      </c>
      <c r="X383" t="s">
        <v>272</v>
      </c>
      <c r="Y383">
        <v>5</v>
      </c>
      <c r="Z383" t="s">
        <v>281</v>
      </c>
    </row>
    <row r="384" spans="1:26" x14ac:dyDescent="0.25">
      <c r="A384" t="str">
        <f t="shared" si="11"/>
        <v>EE Building permits - m² of useful floor area for single family</v>
      </c>
      <c r="B384" t="str">
        <f t="shared" si="10"/>
        <v>Building permits - m² of useful floor area for single family</v>
      </c>
      <c r="C384" t="s">
        <v>27</v>
      </c>
      <c r="D384" t="s">
        <v>47</v>
      </c>
      <c r="E384" t="s">
        <v>269</v>
      </c>
      <c r="F384">
        <v>48.74</v>
      </c>
      <c r="G384">
        <v>56.72</v>
      </c>
      <c r="H384">
        <v>118.58</v>
      </c>
      <c r="I384">
        <v>159.38</v>
      </c>
      <c r="J384">
        <v>257.87</v>
      </c>
      <c r="K384">
        <v>261.07</v>
      </c>
      <c r="L384">
        <v>356.69</v>
      </c>
      <c r="M384">
        <v>315.72000000000003</v>
      </c>
      <c r="N384">
        <v>204.05</v>
      </c>
      <c r="O384">
        <v>117.67</v>
      </c>
      <c r="P384">
        <v>100</v>
      </c>
      <c r="Q384">
        <v>92.51</v>
      </c>
      <c r="R384">
        <v>92.86</v>
      </c>
      <c r="S384">
        <v>119.13</v>
      </c>
      <c r="T384">
        <v>119.39</v>
      </c>
      <c r="U384" t="s">
        <v>207</v>
      </c>
      <c r="V384" t="s">
        <v>282</v>
      </c>
      <c r="W384" t="s">
        <v>283</v>
      </c>
      <c r="X384" t="s">
        <v>284</v>
      </c>
      <c r="Y384">
        <v>5</v>
      </c>
      <c r="Z384" t="s">
        <v>285</v>
      </c>
    </row>
    <row r="385" spans="1:26" x14ac:dyDescent="0.25">
      <c r="A385" t="str">
        <f t="shared" si="11"/>
        <v>FR Building permits - m² of useful floor area for single family</v>
      </c>
      <c r="B385" t="str">
        <f t="shared" si="10"/>
        <v>Building permits - m² of useful floor area for single family</v>
      </c>
      <c r="C385" t="s">
        <v>10</v>
      </c>
      <c r="D385" t="s">
        <v>48</v>
      </c>
      <c r="E385" t="s">
        <v>269</v>
      </c>
      <c r="F385">
        <v>105.03</v>
      </c>
      <c r="G385">
        <v>102.5</v>
      </c>
      <c r="H385">
        <v>103.72</v>
      </c>
      <c r="I385">
        <v>109.08</v>
      </c>
      <c r="J385">
        <v>119.4</v>
      </c>
      <c r="K385">
        <v>126.89</v>
      </c>
      <c r="L385">
        <v>131.1</v>
      </c>
      <c r="M385">
        <v>126.73</v>
      </c>
      <c r="N385">
        <v>104</v>
      </c>
      <c r="O385">
        <v>82.46</v>
      </c>
      <c r="P385">
        <v>100</v>
      </c>
      <c r="Q385">
        <v>101.16</v>
      </c>
      <c r="R385">
        <v>91.48</v>
      </c>
      <c r="S385">
        <v>80.05</v>
      </c>
      <c r="T385">
        <v>66.709999999999994</v>
      </c>
      <c r="U385" t="s">
        <v>207</v>
      </c>
      <c r="V385" t="s">
        <v>270</v>
      </c>
      <c r="W385" t="s">
        <v>271</v>
      </c>
      <c r="X385" t="s">
        <v>272</v>
      </c>
      <c r="Y385">
        <v>5</v>
      </c>
      <c r="Z385" t="s">
        <v>281</v>
      </c>
    </row>
    <row r="386" spans="1:26" x14ac:dyDescent="0.25">
      <c r="A386" t="str">
        <f t="shared" si="11"/>
        <v>EL Building permits - m² of useful floor area for single family</v>
      </c>
      <c r="B386" t="str">
        <f t="shared" si="10"/>
        <v>Building permits - m² of useful floor area for single family</v>
      </c>
      <c r="C386" t="s">
        <v>20</v>
      </c>
      <c r="D386" t="s">
        <v>49</v>
      </c>
      <c r="E386" t="s">
        <v>269</v>
      </c>
      <c r="F386" t="s">
        <v>207</v>
      </c>
      <c r="G386">
        <v>176.49</v>
      </c>
      <c r="H386">
        <v>182.86</v>
      </c>
      <c r="I386">
        <v>182.04</v>
      </c>
      <c r="J386">
        <v>175.79</v>
      </c>
      <c r="K386">
        <v>205.09</v>
      </c>
      <c r="L386">
        <v>183.9</v>
      </c>
      <c r="M386">
        <v>174.5</v>
      </c>
      <c r="N386">
        <v>141.38</v>
      </c>
      <c r="O386">
        <v>118.83</v>
      </c>
      <c r="P386">
        <v>100</v>
      </c>
      <c r="Q386">
        <v>70.27</v>
      </c>
      <c r="R386">
        <v>41.79</v>
      </c>
      <c r="S386">
        <v>26.18</v>
      </c>
      <c r="T386">
        <v>21</v>
      </c>
      <c r="U386" t="s">
        <v>207</v>
      </c>
      <c r="V386" t="s">
        <v>270</v>
      </c>
      <c r="W386" t="s">
        <v>271</v>
      </c>
      <c r="X386" t="s">
        <v>272</v>
      </c>
      <c r="Y386">
        <v>5</v>
      </c>
      <c r="Z386" t="s">
        <v>281</v>
      </c>
    </row>
    <row r="387" spans="1:26" x14ac:dyDescent="0.25">
      <c r="A387" t="str">
        <f t="shared" si="11"/>
        <v>FI Building permits - m² of useful floor area for single family</v>
      </c>
      <c r="B387" t="str">
        <f t="shared" si="10"/>
        <v>Building permits - m² of useful floor area for single family</v>
      </c>
      <c r="C387" t="s">
        <v>30</v>
      </c>
      <c r="D387" t="s">
        <v>50</v>
      </c>
      <c r="E387" t="s">
        <v>269</v>
      </c>
      <c r="F387">
        <v>103.62</v>
      </c>
      <c r="G387">
        <v>90.6</v>
      </c>
      <c r="H387">
        <v>101.62</v>
      </c>
      <c r="I387">
        <v>119.94</v>
      </c>
      <c r="J387">
        <v>127.96</v>
      </c>
      <c r="K387">
        <v>138.76</v>
      </c>
      <c r="L387">
        <v>136.6</v>
      </c>
      <c r="M387">
        <v>122.85</v>
      </c>
      <c r="N387">
        <v>93.76</v>
      </c>
      <c r="O387">
        <v>81.66</v>
      </c>
      <c r="P387">
        <v>100</v>
      </c>
      <c r="Q387">
        <v>93.85</v>
      </c>
      <c r="R387">
        <v>80.22</v>
      </c>
      <c r="S387">
        <v>63.4</v>
      </c>
      <c r="T387">
        <v>54.97</v>
      </c>
      <c r="U387" t="s">
        <v>207</v>
      </c>
      <c r="V387" t="s">
        <v>270</v>
      </c>
      <c r="W387" t="s">
        <v>271</v>
      </c>
      <c r="X387" t="s">
        <v>272</v>
      </c>
      <c r="Y387">
        <v>5</v>
      </c>
      <c r="Z387" t="s">
        <v>281</v>
      </c>
    </row>
    <row r="388" spans="1:26" x14ac:dyDescent="0.25">
      <c r="A388" t="str">
        <f t="shared" si="11"/>
        <v>DE Building permits - m² of useful floor area for single family</v>
      </c>
      <c r="B388" t="str">
        <f t="shared" ref="B388:B451" si="12">IF(AND(C388&lt;&gt;"",D388=""),C388,B387)</f>
        <v>Building permits - m² of useful floor area for single family</v>
      </c>
      <c r="C388" t="s">
        <v>1</v>
      </c>
      <c r="D388" t="s">
        <v>51</v>
      </c>
      <c r="E388" t="s">
        <v>269</v>
      </c>
      <c r="F388">
        <v>184.54</v>
      </c>
      <c r="G388">
        <v>162.54</v>
      </c>
      <c r="H388">
        <v>165.42</v>
      </c>
      <c r="I388">
        <v>189.18</v>
      </c>
      <c r="J388">
        <v>165.16</v>
      </c>
      <c r="K388">
        <v>147.52000000000001</v>
      </c>
      <c r="L388">
        <v>147.85</v>
      </c>
      <c r="M388">
        <v>96.91</v>
      </c>
      <c r="N388">
        <v>92.72</v>
      </c>
      <c r="O388">
        <v>94.34</v>
      </c>
      <c r="P388">
        <v>100</v>
      </c>
      <c r="Q388">
        <v>120.46</v>
      </c>
      <c r="R388">
        <v>114.6</v>
      </c>
      <c r="S388">
        <v>116.22</v>
      </c>
      <c r="T388">
        <v>114.99</v>
      </c>
      <c r="U388" t="s">
        <v>207</v>
      </c>
      <c r="V388" t="s">
        <v>223</v>
      </c>
      <c r="W388" t="s">
        <v>274</v>
      </c>
      <c r="X388" t="s">
        <v>225</v>
      </c>
      <c r="Y388">
        <v>5</v>
      </c>
      <c r="Z388" t="s">
        <v>286</v>
      </c>
    </row>
    <row r="389" spans="1:26" x14ac:dyDescent="0.25">
      <c r="A389" t="str">
        <f t="shared" si="11"/>
        <v>HU Building permits - m² of useful floor area for single family</v>
      </c>
      <c r="B389" t="str">
        <f t="shared" si="12"/>
        <v>Building permits - m² of useful floor area for single family</v>
      </c>
      <c r="C389" t="s">
        <v>16</v>
      </c>
      <c r="D389" t="s">
        <v>52</v>
      </c>
      <c r="E389" t="s">
        <v>269</v>
      </c>
      <c r="F389">
        <v>313.89999999999998</v>
      </c>
      <c r="G389">
        <v>290.39</v>
      </c>
      <c r="H389">
        <v>295.26</v>
      </c>
      <c r="I389">
        <v>355.19</v>
      </c>
      <c r="J389">
        <v>311.47000000000003</v>
      </c>
      <c r="K389">
        <v>260</v>
      </c>
      <c r="L389">
        <v>257.2</v>
      </c>
      <c r="M389">
        <v>239.95</v>
      </c>
      <c r="N389">
        <v>209.47</v>
      </c>
      <c r="O389">
        <v>158.47</v>
      </c>
      <c r="P389">
        <v>100</v>
      </c>
      <c r="Q389">
        <v>97.92</v>
      </c>
      <c r="R389">
        <v>86.18</v>
      </c>
      <c r="S389">
        <v>64.900000000000006</v>
      </c>
      <c r="T389">
        <v>71.64</v>
      </c>
      <c r="U389" t="s">
        <v>207</v>
      </c>
      <c r="V389" t="s">
        <v>270</v>
      </c>
      <c r="W389" t="s">
        <v>271</v>
      </c>
      <c r="X389" t="s">
        <v>272</v>
      </c>
      <c r="Y389">
        <v>5</v>
      </c>
      <c r="Z389" t="s">
        <v>281</v>
      </c>
    </row>
    <row r="390" spans="1:26" x14ac:dyDescent="0.25">
      <c r="A390" t="str">
        <f t="shared" ref="A390:A453" si="13">D390&amp;" "&amp;B390</f>
        <v>IE Building permits - m² of useful floor area for single family</v>
      </c>
      <c r="B390" t="str">
        <f t="shared" si="12"/>
        <v>Building permits - m² of useful floor area for single family</v>
      </c>
      <c r="C390" t="s">
        <v>5</v>
      </c>
      <c r="D390" t="s">
        <v>53</v>
      </c>
      <c r="E390" t="s">
        <v>269</v>
      </c>
      <c r="F390">
        <v>484.06</v>
      </c>
      <c r="G390">
        <v>409.83</v>
      </c>
      <c r="H390">
        <v>331.88</v>
      </c>
      <c r="I390">
        <v>330.48</v>
      </c>
      <c r="J390">
        <v>465.9</v>
      </c>
      <c r="K390">
        <v>510.78</v>
      </c>
      <c r="L390">
        <v>431.43</v>
      </c>
      <c r="M390">
        <v>466.26</v>
      </c>
      <c r="N390">
        <v>364.99</v>
      </c>
      <c r="O390">
        <v>207.97</v>
      </c>
      <c r="P390">
        <v>100</v>
      </c>
      <c r="Q390">
        <v>77.260000000000005</v>
      </c>
      <c r="R390">
        <v>50.27</v>
      </c>
      <c r="S390">
        <v>52.58</v>
      </c>
      <c r="T390">
        <v>57.11</v>
      </c>
      <c r="U390" t="s">
        <v>207</v>
      </c>
      <c r="V390" t="s">
        <v>270</v>
      </c>
      <c r="W390" t="s">
        <v>271</v>
      </c>
      <c r="X390" t="s">
        <v>272</v>
      </c>
      <c r="Y390">
        <v>5</v>
      </c>
      <c r="Z390" t="s">
        <v>281</v>
      </c>
    </row>
    <row r="391" spans="1:26" x14ac:dyDescent="0.25">
      <c r="A391" t="str">
        <f t="shared" si="13"/>
        <v>IT Building permits - m² of useful floor area for single family</v>
      </c>
      <c r="B391" t="str">
        <f t="shared" si="12"/>
        <v>Building permits - m² of useful floor area for single family</v>
      </c>
      <c r="C391" t="s">
        <v>29</v>
      </c>
      <c r="D391" t="s">
        <v>54</v>
      </c>
      <c r="E391" t="s">
        <v>269</v>
      </c>
      <c r="F391" t="s">
        <v>207</v>
      </c>
      <c r="G391" t="s">
        <v>207</v>
      </c>
      <c r="H391" t="s">
        <v>207</v>
      </c>
      <c r="I391" t="s">
        <v>207</v>
      </c>
      <c r="J391" t="s">
        <v>207</v>
      </c>
      <c r="K391" t="s">
        <v>207</v>
      </c>
      <c r="L391" t="s">
        <v>207</v>
      </c>
      <c r="M391" t="s">
        <v>207</v>
      </c>
      <c r="N391" t="s">
        <v>207</v>
      </c>
      <c r="O391" t="s">
        <v>207</v>
      </c>
      <c r="P391" t="s">
        <v>207</v>
      </c>
      <c r="Q391" t="s">
        <v>207</v>
      </c>
      <c r="R391" t="s">
        <v>207</v>
      </c>
      <c r="S391" t="s">
        <v>207</v>
      </c>
      <c r="T391" t="s">
        <v>207</v>
      </c>
      <c r="U391" t="s">
        <v>207</v>
      </c>
    </row>
    <row r="392" spans="1:26" x14ac:dyDescent="0.25">
      <c r="A392" t="str">
        <f t="shared" si="13"/>
        <v>LV Building permits - m² of useful floor area for single family</v>
      </c>
      <c r="B392" t="str">
        <f t="shared" si="12"/>
        <v>Building permits - m² of useful floor area for single family</v>
      </c>
      <c r="C392" t="s">
        <v>25</v>
      </c>
      <c r="D392" t="s">
        <v>55</v>
      </c>
      <c r="E392" t="s">
        <v>269</v>
      </c>
      <c r="F392">
        <v>88.22</v>
      </c>
      <c r="G392">
        <v>95.82</v>
      </c>
      <c r="H392">
        <v>129.1</v>
      </c>
      <c r="I392">
        <v>180.3</v>
      </c>
      <c r="J392">
        <v>273.10000000000002</v>
      </c>
      <c r="K392">
        <v>351.26</v>
      </c>
      <c r="L392">
        <v>426.49</v>
      </c>
      <c r="M392">
        <v>375.09</v>
      </c>
      <c r="N392">
        <v>222.55</v>
      </c>
      <c r="O392">
        <v>115.95</v>
      </c>
      <c r="P392">
        <v>100</v>
      </c>
      <c r="Q392">
        <v>105.11</v>
      </c>
      <c r="R392">
        <v>119.7</v>
      </c>
      <c r="S392">
        <v>126.38</v>
      </c>
      <c r="T392">
        <v>127.62</v>
      </c>
      <c r="U392" t="s">
        <v>207</v>
      </c>
      <c r="V392" t="s">
        <v>270</v>
      </c>
      <c r="W392" t="s">
        <v>271</v>
      </c>
      <c r="X392" t="s">
        <v>272</v>
      </c>
      <c r="Y392">
        <v>5</v>
      </c>
      <c r="Z392" t="s">
        <v>281</v>
      </c>
    </row>
    <row r="393" spans="1:26" x14ac:dyDescent="0.25">
      <c r="A393" t="str">
        <f t="shared" si="13"/>
        <v>LT Building permits - m² of useful floor area for single family</v>
      </c>
      <c r="B393" t="str">
        <f t="shared" si="12"/>
        <v>Building permits - m² of useful floor area for single family</v>
      </c>
      <c r="C393" t="s">
        <v>22</v>
      </c>
      <c r="D393" t="s">
        <v>56</v>
      </c>
      <c r="E393" t="s">
        <v>269</v>
      </c>
      <c r="F393">
        <v>35.950000000000003</v>
      </c>
      <c r="G393">
        <v>33.29</v>
      </c>
      <c r="H393">
        <v>40.770000000000003</v>
      </c>
      <c r="I393">
        <v>53.74</v>
      </c>
      <c r="J393">
        <v>74.040000000000006</v>
      </c>
      <c r="K393">
        <v>101.16</v>
      </c>
      <c r="L393">
        <v>137.03</v>
      </c>
      <c r="M393">
        <v>151.44999999999999</v>
      </c>
      <c r="N393">
        <v>140.41999999999999</v>
      </c>
      <c r="O393">
        <v>104.04</v>
      </c>
      <c r="P393">
        <v>100</v>
      </c>
      <c r="Q393">
        <v>83.32</v>
      </c>
      <c r="R393">
        <v>91.39</v>
      </c>
      <c r="S393">
        <v>113.86</v>
      </c>
      <c r="T393">
        <v>104.31</v>
      </c>
      <c r="U393" t="s">
        <v>207</v>
      </c>
      <c r="V393" t="s">
        <v>276</v>
      </c>
      <c r="W393" t="s">
        <v>277</v>
      </c>
      <c r="X393" t="s">
        <v>278</v>
      </c>
      <c r="Y393">
        <v>4</v>
      </c>
      <c r="Z393" t="s">
        <v>279</v>
      </c>
    </row>
    <row r="394" spans="1:26" x14ac:dyDescent="0.25">
      <c r="A394" t="str">
        <f t="shared" si="13"/>
        <v>LU Building permits - m² of useful floor area for single family</v>
      </c>
      <c r="B394" t="str">
        <f t="shared" si="12"/>
        <v>Building permits - m² of useful floor area for single family</v>
      </c>
      <c r="C394" t="s">
        <v>7</v>
      </c>
      <c r="D394" t="s">
        <v>57</v>
      </c>
      <c r="E394" t="s">
        <v>269</v>
      </c>
      <c r="F394">
        <v>87.84</v>
      </c>
      <c r="G394">
        <v>79.8</v>
      </c>
      <c r="H394">
        <v>77.489999999999995</v>
      </c>
      <c r="I394">
        <v>81.180000000000007</v>
      </c>
      <c r="J394">
        <v>87.31</v>
      </c>
      <c r="K394">
        <v>106.16</v>
      </c>
      <c r="L394">
        <v>112.4</v>
      </c>
      <c r="M394">
        <v>115.94</v>
      </c>
      <c r="N394">
        <v>93.52</v>
      </c>
      <c r="O394">
        <v>80.91</v>
      </c>
      <c r="P394">
        <v>100</v>
      </c>
      <c r="Q394">
        <v>109.48</v>
      </c>
      <c r="R394">
        <v>107.3</v>
      </c>
      <c r="S394">
        <v>108.56</v>
      </c>
      <c r="T394">
        <v>127.75</v>
      </c>
      <c r="U394" t="s">
        <v>207</v>
      </c>
      <c r="V394" t="s">
        <v>270</v>
      </c>
      <c r="W394" t="s">
        <v>271</v>
      </c>
      <c r="X394" t="s">
        <v>272</v>
      </c>
      <c r="Y394">
        <v>5</v>
      </c>
      <c r="Z394" t="s">
        <v>281</v>
      </c>
    </row>
    <row r="395" spans="1:26" x14ac:dyDescent="0.25">
      <c r="A395" t="str">
        <f t="shared" si="13"/>
        <v>MT Building permits - m² of useful floor area for single family</v>
      </c>
      <c r="B395" t="str">
        <f t="shared" si="12"/>
        <v>Building permits - m² of useful floor area for single family</v>
      </c>
      <c r="C395" t="s">
        <v>26</v>
      </c>
      <c r="D395" t="s">
        <v>58</v>
      </c>
      <c r="E395" t="s">
        <v>269</v>
      </c>
      <c r="F395">
        <v>395.77</v>
      </c>
      <c r="G395">
        <v>161.30000000000001</v>
      </c>
      <c r="H395">
        <v>200.15</v>
      </c>
      <c r="I395">
        <v>199.88</v>
      </c>
      <c r="J395">
        <v>175.37</v>
      </c>
      <c r="K395">
        <v>188.41</v>
      </c>
      <c r="L395">
        <v>173.44</v>
      </c>
      <c r="M395">
        <v>127.37</v>
      </c>
      <c r="N395">
        <v>70.209999999999994</v>
      </c>
      <c r="O395">
        <v>77.83</v>
      </c>
      <c r="P395">
        <v>100</v>
      </c>
      <c r="Q395">
        <v>94.17</v>
      </c>
      <c r="R395">
        <v>110.69</v>
      </c>
      <c r="S395">
        <v>135.87</v>
      </c>
      <c r="T395">
        <v>158.16</v>
      </c>
      <c r="U395" t="s">
        <v>207</v>
      </c>
      <c r="V395" t="s">
        <v>270</v>
      </c>
      <c r="W395" t="s">
        <v>271</v>
      </c>
      <c r="X395" t="s">
        <v>272</v>
      </c>
      <c r="Y395">
        <v>5</v>
      </c>
      <c r="Z395" t="s">
        <v>281</v>
      </c>
    </row>
    <row r="396" spans="1:26" x14ac:dyDescent="0.25">
      <c r="A396" t="str">
        <f t="shared" si="13"/>
        <v>NL Building permits - m² of useful floor area for single family</v>
      </c>
      <c r="B396" t="str">
        <f t="shared" si="12"/>
        <v>Building permits - m² of useful floor area for single family</v>
      </c>
      <c r="C396" t="s">
        <v>6</v>
      </c>
      <c r="D396" t="s">
        <v>59</v>
      </c>
      <c r="E396" t="s">
        <v>269</v>
      </c>
      <c r="F396">
        <v>166.87</v>
      </c>
      <c r="G396">
        <v>136.16</v>
      </c>
      <c r="H396">
        <v>141.51</v>
      </c>
      <c r="I396">
        <v>154.07</v>
      </c>
      <c r="J396">
        <v>161.96</v>
      </c>
      <c r="K396">
        <v>168.64</v>
      </c>
      <c r="L396">
        <v>184.35</v>
      </c>
      <c r="M396">
        <v>165.09</v>
      </c>
      <c r="N396">
        <v>160.59</v>
      </c>
      <c r="O396">
        <v>124.55</v>
      </c>
      <c r="P396">
        <v>100</v>
      </c>
      <c r="Q396">
        <v>97.45</v>
      </c>
      <c r="R396">
        <v>59.1</v>
      </c>
      <c r="S396">
        <v>32.799999999999997</v>
      </c>
      <c r="T396">
        <v>55.26</v>
      </c>
      <c r="U396" t="s">
        <v>207</v>
      </c>
      <c r="V396" t="s">
        <v>270</v>
      </c>
      <c r="W396" t="s">
        <v>271</v>
      </c>
      <c r="X396" t="s">
        <v>272</v>
      </c>
      <c r="Y396">
        <v>5</v>
      </c>
      <c r="Z396" t="s">
        <v>281</v>
      </c>
    </row>
    <row r="397" spans="1:26" x14ac:dyDescent="0.25">
      <c r="A397" t="str">
        <f t="shared" si="13"/>
        <v>PL Building permits - m² of useful floor area for single family</v>
      </c>
      <c r="B397" t="str">
        <f t="shared" si="12"/>
        <v>Building permits - m² of useful floor area for single family</v>
      </c>
      <c r="C397" t="s">
        <v>12</v>
      </c>
      <c r="D397" t="s">
        <v>60</v>
      </c>
      <c r="E397" t="s">
        <v>269</v>
      </c>
      <c r="F397">
        <v>77.010000000000005</v>
      </c>
      <c r="G397">
        <v>88.11</v>
      </c>
      <c r="H397">
        <v>44.4</v>
      </c>
      <c r="I397">
        <v>66.58</v>
      </c>
      <c r="J397">
        <v>62.1</v>
      </c>
      <c r="K397">
        <v>62.17</v>
      </c>
      <c r="L397">
        <v>79.69</v>
      </c>
      <c r="M397">
        <v>113.25</v>
      </c>
      <c r="N397">
        <v>115.19</v>
      </c>
      <c r="O397">
        <v>103.05</v>
      </c>
      <c r="P397">
        <v>100</v>
      </c>
      <c r="Q397">
        <v>95.98</v>
      </c>
      <c r="R397">
        <v>83.54</v>
      </c>
      <c r="S397">
        <v>74.849999999999994</v>
      </c>
      <c r="T397">
        <v>71.540000000000006</v>
      </c>
      <c r="U397" t="s">
        <v>207</v>
      </c>
      <c r="V397" t="s">
        <v>270</v>
      </c>
      <c r="W397" t="s">
        <v>271</v>
      </c>
      <c r="X397" t="s">
        <v>272</v>
      </c>
      <c r="Y397">
        <v>5</v>
      </c>
      <c r="Z397" t="s">
        <v>281</v>
      </c>
    </row>
    <row r="398" spans="1:26" x14ac:dyDescent="0.25">
      <c r="A398" t="str">
        <f t="shared" si="13"/>
        <v>PT Building permits - m² of useful floor area for single family</v>
      </c>
      <c r="B398" t="str">
        <f t="shared" si="12"/>
        <v>Building permits - m² of useful floor area for single family</v>
      </c>
      <c r="C398" t="s">
        <v>14</v>
      </c>
      <c r="D398" t="s">
        <v>61</v>
      </c>
      <c r="E398" t="s">
        <v>269</v>
      </c>
      <c r="F398">
        <v>250.78</v>
      </c>
      <c r="G398">
        <v>246.51</v>
      </c>
      <c r="H398">
        <v>237.94</v>
      </c>
      <c r="I398">
        <v>220.48</v>
      </c>
      <c r="J398">
        <v>202.34</v>
      </c>
      <c r="K398">
        <v>202.62</v>
      </c>
      <c r="L398">
        <v>196.13</v>
      </c>
      <c r="M398">
        <v>180.32</v>
      </c>
      <c r="N398">
        <v>146.11000000000001</v>
      </c>
      <c r="O398">
        <v>107.42</v>
      </c>
      <c r="P398">
        <v>100</v>
      </c>
      <c r="Q398">
        <v>82.74</v>
      </c>
      <c r="R398">
        <v>58.25</v>
      </c>
      <c r="S398">
        <v>44.33</v>
      </c>
      <c r="T398">
        <v>39.200000000000003</v>
      </c>
      <c r="U398" t="s">
        <v>207</v>
      </c>
      <c r="V398" t="s">
        <v>270</v>
      </c>
      <c r="W398" t="s">
        <v>271</v>
      </c>
      <c r="X398" t="s">
        <v>272</v>
      </c>
      <c r="Y398">
        <v>5</v>
      </c>
      <c r="Z398" t="s">
        <v>281</v>
      </c>
    </row>
    <row r="399" spans="1:26" x14ac:dyDescent="0.25">
      <c r="A399" t="str">
        <f t="shared" si="13"/>
        <v>RO Building permits - m² of useful floor area for single family</v>
      </c>
      <c r="B399" t="str">
        <f t="shared" si="12"/>
        <v>Building permits - m² of useful floor area for single family</v>
      </c>
      <c r="C399" t="s">
        <v>13</v>
      </c>
      <c r="D399" t="s">
        <v>62</v>
      </c>
      <c r="E399" t="s">
        <v>269</v>
      </c>
      <c r="F399">
        <v>69.3</v>
      </c>
      <c r="G399">
        <v>72.12</v>
      </c>
      <c r="H399">
        <v>65.569999999999993</v>
      </c>
      <c r="I399">
        <v>66.39</v>
      </c>
      <c r="J399">
        <v>82.26</v>
      </c>
      <c r="K399">
        <v>105.21</v>
      </c>
      <c r="L399">
        <v>122.11</v>
      </c>
      <c r="M399">
        <v>136.94999999999999</v>
      </c>
      <c r="N399">
        <v>146.83000000000001</v>
      </c>
      <c r="O399">
        <v>116.63</v>
      </c>
      <c r="P399">
        <v>100</v>
      </c>
      <c r="Q399">
        <v>95.45</v>
      </c>
      <c r="R399">
        <v>91.4</v>
      </c>
      <c r="S399">
        <v>91.65</v>
      </c>
      <c r="T399">
        <v>87.43</v>
      </c>
      <c r="U399" t="s">
        <v>207</v>
      </c>
      <c r="V399" t="s">
        <v>270</v>
      </c>
      <c r="W399" t="s">
        <v>271</v>
      </c>
      <c r="X399" t="s">
        <v>272</v>
      </c>
      <c r="Y399">
        <v>5</v>
      </c>
      <c r="Z399" t="s">
        <v>281</v>
      </c>
    </row>
    <row r="400" spans="1:26" x14ac:dyDescent="0.25">
      <c r="A400" t="str">
        <f t="shared" si="13"/>
        <v>SK Building permits - m² of useful floor area for single family</v>
      </c>
      <c r="B400" t="str">
        <f t="shared" si="12"/>
        <v>Building permits - m² of useful floor area for single family</v>
      </c>
      <c r="C400" t="s">
        <v>18</v>
      </c>
      <c r="D400" t="s">
        <v>63</v>
      </c>
      <c r="E400" t="s">
        <v>269</v>
      </c>
      <c r="F400" t="s">
        <v>207</v>
      </c>
      <c r="G400" t="s">
        <v>207</v>
      </c>
      <c r="H400" t="s">
        <v>207</v>
      </c>
      <c r="I400">
        <v>75.650000000000006</v>
      </c>
      <c r="J400">
        <v>94.39</v>
      </c>
      <c r="K400">
        <v>83.47</v>
      </c>
      <c r="L400">
        <v>87.55</v>
      </c>
      <c r="M400">
        <v>105.17</v>
      </c>
      <c r="N400">
        <v>140.01</v>
      </c>
      <c r="O400">
        <v>113.8</v>
      </c>
      <c r="P400">
        <v>100</v>
      </c>
      <c r="Q400">
        <v>96.57</v>
      </c>
      <c r="R400">
        <v>94.33</v>
      </c>
      <c r="S400">
        <v>92.85</v>
      </c>
      <c r="T400">
        <v>94.68</v>
      </c>
      <c r="U400" t="s">
        <v>207</v>
      </c>
      <c r="V400" t="s">
        <v>270</v>
      </c>
      <c r="W400" t="s">
        <v>271</v>
      </c>
      <c r="X400" t="s">
        <v>272</v>
      </c>
      <c r="Y400">
        <v>5</v>
      </c>
      <c r="Z400" t="s">
        <v>281</v>
      </c>
    </row>
    <row r="401" spans="1:26" x14ac:dyDescent="0.25">
      <c r="A401" t="str">
        <f t="shared" si="13"/>
        <v>SI Building permits - m² of useful floor area for single family</v>
      </c>
      <c r="B401" t="str">
        <f t="shared" si="12"/>
        <v>Building permits - m² of useful floor area for single family</v>
      </c>
      <c r="C401" t="s">
        <v>8</v>
      </c>
      <c r="D401" t="s">
        <v>64</v>
      </c>
      <c r="E401" t="s">
        <v>269</v>
      </c>
      <c r="F401">
        <v>98.64</v>
      </c>
      <c r="G401">
        <v>95.09</v>
      </c>
      <c r="H401">
        <v>88.11</v>
      </c>
      <c r="I401">
        <v>105.31</v>
      </c>
      <c r="J401">
        <v>114.22</v>
      </c>
      <c r="K401">
        <v>133.44</v>
      </c>
      <c r="L401">
        <v>151.13999999999999</v>
      </c>
      <c r="M401">
        <v>145.91</v>
      </c>
      <c r="N401">
        <v>133.24</v>
      </c>
      <c r="O401">
        <v>120.32</v>
      </c>
      <c r="P401">
        <v>100</v>
      </c>
      <c r="Q401">
        <v>89.51</v>
      </c>
      <c r="R401">
        <v>81.98</v>
      </c>
      <c r="S401">
        <v>90.86</v>
      </c>
      <c r="T401">
        <v>81.72</v>
      </c>
      <c r="U401" t="s">
        <v>207</v>
      </c>
      <c r="V401" t="s">
        <v>270</v>
      </c>
      <c r="W401" t="s">
        <v>271</v>
      </c>
      <c r="X401" t="s">
        <v>272</v>
      </c>
      <c r="Y401">
        <v>5</v>
      </c>
      <c r="Z401" t="s">
        <v>281</v>
      </c>
    </row>
    <row r="402" spans="1:26" x14ac:dyDescent="0.25">
      <c r="A402" t="str">
        <f t="shared" si="13"/>
        <v>ES Building permits - m² of useful floor area for single family</v>
      </c>
      <c r="B402" t="str">
        <f t="shared" si="12"/>
        <v>Building permits - m² of useful floor area for single family</v>
      </c>
      <c r="C402" t="s">
        <v>28</v>
      </c>
      <c r="D402" t="s">
        <v>65</v>
      </c>
      <c r="E402" t="s">
        <v>269</v>
      </c>
      <c r="F402">
        <v>335.96</v>
      </c>
      <c r="G402">
        <v>315.64999999999998</v>
      </c>
      <c r="H402">
        <v>316.7</v>
      </c>
      <c r="I402">
        <v>370.33</v>
      </c>
      <c r="J402">
        <v>402.02</v>
      </c>
      <c r="K402">
        <v>452.11</v>
      </c>
      <c r="L402">
        <v>499.21</v>
      </c>
      <c r="M402">
        <v>390.2</v>
      </c>
      <c r="N402">
        <v>207.06</v>
      </c>
      <c r="O402">
        <v>116.59</v>
      </c>
      <c r="P402">
        <v>100</v>
      </c>
      <c r="Q402">
        <v>96.6</v>
      </c>
      <c r="R402">
        <v>66.739999999999995</v>
      </c>
      <c r="S402">
        <v>49.47</v>
      </c>
      <c r="T402">
        <v>49.74</v>
      </c>
      <c r="U402" t="s">
        <v>207</v>
      </c>
      <c r="V402" t="s">
        <v>270</v>
      </c>
      <c r="W402" t="s">
        <v>271</v>
      </c>
      <c r="X402" t="s">
        <v>272</v>
      </c>
      <c r="Y402">
        <v>5</v>
      </c>
      <c r="Z402" t="s">
        <v>281</v>
      </c>
    </row>
    <row r="403" spans="1:26" x14ac:dyDescent="0.25">
      <c r="A403" t="str">
        <f t="shared" si="13"/>
        <v>SE Building permits - m² of useful floor area for single family</v>
      </c>
      <c r="B403" t="str">
        <f t="shared" si="12"/>
        <v>Building permits - m² of useful floor area for single family</v>
      </c>
      <c r="C403" t="s">
        <v>19</v>
      </c>
      <c r="D403" t="s">
        <v>66</v>
      </c>
      <c r="E403" t="s">
        <v>269</v>
      </c>
      <c r="F403">
        <v>75.58</v>
      </c>
      <c r="G403">
        <v>68.459999999999994</v>
      </c>
      <c r="H403">
        <v>71.62</v>
      </c>
      <c r="I403">
        <v>88.81</v>
      </c>
      <c r="J403">
        <v>101.73</v>
      </c>
      <c r="K403">
        <v>115.39</v>
      </c>
      <c r="L403">
        <v>133.41999999999999</v>
      </c>
      <c r="M403">
        <v>130.80000000000001</v>
      </c>
      <c r="N403">
        <v>105.52</v>
      </c>
      <c r="O403">
        <v>87.04</v>
      </c>
      <c r="P403">
        <v>100</v>
      </c>
      <c r="Q403">
        <v>83.66</v>
      </c>
      <c r="R403">
        <v>63.97</v>
      </c>
      <c r="S403">
        <v>68.930000000000007</v>
      </c>
      <c r="T403">
        <v>89.82</v>
      </c>
      <c r="U403" t="s">
        <v>207</v>
      </c>
      <c r="V403" t="s">
        <v>270</v>
      </c>
      <c r="W403" t="s">
        <v>271</v>
      </c>
      <c r="X403" t="s">
        <v>272</v>
      </c>
      <c r="Y403">
        <v>5</v>
      </c>
      <c r="Z403" t="s">
        <v>281</v>
      </c>
    </row>
    <row r="404" spans="1:26" x14ac:dyDescent="0.25">
      <c r="A404" t="str">
        <f t="shared" si="13"/>
        <v>UK Building permits - m² of useful floor area for single family</v>
      </c>
      <c r="B404" t="str">
        <f t="shared" si="12"/>
        <v>Building permits - m² of useful floor area for single family</v>
      </c>
      <c r="C404" t="s">
        <v>4</v>
      </c>
      <c r="D404" t="s">
        <v>67</v>
      </c>
      <c r="E404" t="s">
        <v>269</v>
      </c>
      <c r="F404">
        <v>250.01</v>
      </c>
      <c r="G404">
        <v>246.74</v>
      </c>
      <c r="H404">
        <v>233.68</v>
      </c>
      <c r="I404">
        <v>226.45</v>
      </c>
      <c r="J404">
        <v>222.52</v>
      </c>
      <c r="K404">
        <v>200.26</v>
      </c>
      <c r="L404">
        <v>196.49</v>
      </c>
      <c r="M404">
        <v>201.07</v>
      </c>
      <c r="N404">
        <v>121.92</v>
      </c>
      <c r="O404">
        <v>94.31</v>
      </c>
      <c r="P404">
        <v>100</v>
      </c>
      <c r="Q404">
        <v>99.57</v>
      </c>
      <c r="R404">
        <v>109.36</v>
      </c>
      <c r="S404">
        <v>147.4</v>
      </c>
      <c r="T404">
        <v>147.97</v>
      </c>
      <c r="U404" t="s">
        <v>207</v>
      </c>
      <c r="V404" t="s">
        <v>270</v>
      </c>
      <c r="W404" t="s">
        <v>271</v>
      </c>
      <c r="X404" t="s">
        <v>272</v>
      </c>
      <c r="Y404">
        <v>5</v>
      </c>
      <c r="Z404" t="s">
        <v>281</v>
      </c>
    </row>
    <row r="405" spans="1:26" x14ac:dyDescent="0.25">
      <c r="A405" t="str">
        <f t="shared" si="13"/>
        <v xml:space="preserve"> Building permits - m² of useful floor area for single family</v>
      </c>
      <c r="B405" t="str">
        <f t="shared" si="12"/>
        <v>Building permits - m² of useful floor area for single family</v>
      </c>
    </row>
    <row r="406" spans="1:26" x14ac:dyDescent="0.25">
      <c r="A406" t="str">
        <f t="shared" si="13"/>
        <v xml:space="preserve"> Annual construction of dwellings</v>
      </c>
      <c r="B406" t="str">
        <f t="shared" si="12"/>
        <v>Annual construction of dwellings</v>
      </c>
      <c r="C406" t="s">
        <v>287</v>
      </c>
    </row>
    <row r="407" spans="1:26" x14ac:dyDescent="0.25">
      <c r="A407" t="str">
        <f t="shared" si="13"/>
        <v>ISO code Annual construction of dwellings</v>
      </c>
      <c r="B407" t="str">
        <f t="shared" si="12"/>
        <v>Annual construction of dwellings</v>
      </c>
      <c r="D407" t="s">
        <v>204</v>
      </c>
      <c r="E407" t="s">
        <v>205</v>
      </c>
      <c r="F407">
        <v>2000</v>
      </c>
      <c r="G407">
        <v>2001</v>
      </c>
      <c r="H407">
        <v>2002</v>
      </c>
      <c r="I407">
        <v>2003</v>
      </c>
      <c r="J407">
        <v>2004</v>
      </c>
      <c r="K407">
        <v>2005</v>
      </c>
      <c r="L407">
        <v>2006</v>
      </c>
      <c r="M407">
        <v>2007</v>
      </c>
      <c r="N407">
        <v>2008</v>
      </c>
      <c r="O407">
        <v>2009</v>
      </c>
      <c r="P407">
        <v>2010</v>
      </c>
      <c r="Q407">
        <v>2011</v>
      </c>
      <c r="R407">
        <v>2012</v>
      </c>
      <c r="S407">
        <v>2013</v>
      </c>
      <c r="T407">
        <v>2014</v>
      </c>
      <c r="U407">
        <v>2015</v>
      </c>
      <c r="V407" t="s">
        <v>194</v>
      </c>
      <c r="W407" t="s">
        <v>195</v>
      </c>
      <c r="X407" t="s">
        <v>196</v>
      </c>
      <c r="Y407" t="s">
        <v>197</v>
      </c>
      <c r="Z407" t="s">
        <v>198</v>
      </c>
    </row>
    <row r="408" spans="1:26" x14ac:dyDescent="0.25">
      <c r="A408" t="str">
        <f t="shared" si="13"/>
        <v>AT Annual construction of dwellings</v>
      </c>
      <c r="B408" t="str">
        <f t="shared" si="12"/>
        <v>Annual construction of dwellings</v>
      </c>
      <c r="C408" t="s">
        <v>17</v>
      </c>
      <c r="D408" t="s">
        <v>40</v>
      </c>
      <c r="E408" t="s">
        <v>288</v>
      </c>
      <c r="F408">
        <v>53.76</v>
      </c>
      <c r="G408">
        <v>45.85</v>
      </c>
      <c r="H408">
        <v>41.91</v>
      </c>
      <c r="I408">
        <v>41.33</v>
      </c>
      <c r="J408">
        <v>43.39</v>
      </c>
      <c r="K408">
        <v>37.979999999999997</v>
      </c>
      <c r="L408">
        <v>41.5</v>
      </c>
      <c r="M408">
        <v>48.11</v>
      </c>
      <c r="N408">
        <v>53.21</v>
      </c>
      <c r="O408">
        <v>36.53</v>
      </c>
      <c r="P408">
        <v>35.229999999999997</v>
      </c>
      <c r="Q408">
        <v>39.28</v>
      </c>
      <c r="R408">
        <v>43.88</v>
      </c>
      <c r="S408">
        <v>50.96</v>
      </c>
      <c r="T408">
        <v>47.82</v>
      </c>
      <c r="U408" t="s">
        <v>207</v>
      </c>
      <c r="V408" t="s">
        <v>289</v>
      </c>
      <c r="W408" t="s">
        <v>290</v>
      </c>
      <c r="X408" t="s">
        <v>291</v>
      </c>
      <c r="Y408">
        <v>4</v>
      </c>
      <c r="Z408" t="s">
        <v>292</v>
      </c>
    </row>
    <row r="409" spans="1:26" x14ac:dyDescent="0.25">
      <c r="A409" t="str">
        <f t="shared" si="13"/>
        <v>BE Annual construction of dwellings</v>
      </c>
      <c r="B409" t="str">
        <f t="shared" si="12"/>
        <v>Annual construction of dwellings</v>
      </c>
      <c r="C409" t="s">
        <v>11</v>
      </c>
      <c r="D409" t="s">
        <v>41</v>
      </c>
      <c r="E409" t="s">
        <v>288</v>
      </c>
      <c r="F409">
        <v>42.91</v>
      </c>
      <c r="G409">
        <v>41.28</v>
      </c>
      <c r="H409">
        <v>42.16</v>
      </c>
      <c r="I409">
        <v>45.1</v>
      </c>
      <c r="J409">
        <v>52.23</v>
      </c>
      <c r="K409">
        <v>59.38</v>
      </c>
      <c r="L409">
        <v>61.08</v>
      </c>
      <c r="M409">
        <v>53.92</v>
      </c>
      <c r="N409">
        <v>52.65</v>
      </c>
      <c r="O409">
        <v>45.46</v>
      </c>
      <c r="P409">
        <v>49.87</v>
      </c>
      <c r="Q409">
        <v>44.35</v>
      </c>
      <c r="R409">
        <v>46.81</v>
      </c>
      <c r="S409">
        <v>49.09</v>
      </c>
      <c r="T409">
        <v>55.01</v>
      </c>
      <c r="U409" t="s">
        <v>207</v>
      </c>
      <c r="V409" t="s">
        <v>293</v>
      </c>
      <c r="W409" t="s">
        <v>293</v>
      </c>
      <c r="X409" t="s">
        <v>294</v>
      </c>
      <c r="Y409">
        <v>5</v>
      </c>
    </row>
    <row r="410" spans="1:26" x14ac:dyDescent="0.25">
      <c r="A410" t="str">
        <f t="shared" si="13"/>
        <v>BG Annual construction of dwellings</v>
      </c>
      <c r="B410" t="str">
        <f t="shared" si="12"/>
        <v>Annual construction of dwellings</v>
      </c>
      <c r="C410" t="s">
        <v>21</v>
      </c>
      <c r="D410" t="s">
        <v>42</v>
      </c>
      <c r="E410" t="s">
        <v>288</v>
      </c>
      <c r="F410">
        <v>8.8000000000000007</v>
      </c>
      <c r="G410">
        <v>5.94</v>
      </c>
      <c r="H410">
        <v>6.15</v>
      </c>
      <c r="I410">
        <v>6.3</v>
      </c>
      <c r="J410">
        <v>8.27</v>
      </c>
      <c r="K410">
        <v>12.06</v>
      </c>
      <c r="L410">
        <v>13.27</v>
      </c>
      <c r="M410">
        <v>18.86</v>
      </c>
      <c r="N410">
        <v>20.92</v>
      </c>
      <c r="O410">
        <v>22.06</v>
      </c>
      <c r="P410">
        <v>15.77</v>
      </c>
      <c r="Q410">
        <v>13.95</v>
      </c>
      <c r="R410">
        <v>9.9700000000000006</v>
      </c>
      <c r="S410">
        <v>9.25</v>
      </c>
      <c r="T410">
        <v>11.94</v>
      </c>
      <c r="U410" t="s">
        <v>207</v>
      </c>
      <c r="V410" t="s">
        <v>208</v>
      </c>
      <c r="W410" t="s">
        <v>212</v>
      </c>
      <c r="X410" t="s">
        <v>221</v>
      </c>
      <c r="Y410">
        <v>4</v>
      </c>
      <c r="Z410" t="s">
        <v>295</v>
      </c>
    </row>
    <row r="411" spans="1:26" x14ac:dyDescent="0.25">
      <c r="A411" t="str">
        <f t="shared" si="13"/>
        <v>HR Annual construction of dwellings</v>
      </c>
      <c r="B411" t="str">
        <f t="shared" si="12"/>
        <v>Annual construction of dwellings</v>
      </c>
      <c r="C411" t="s">
        <v>24</v>
      </c>
      <c r="D411" t="s">
        <v>43</v>
      </c>
      <c r="E411" t="s">
        <v>288</v>
      </c>
      <c r="F411">
        <v>12.19</v>
      </c>
      <c r="G411">
        <v>18.09</v>
      </c>
      <c r="H411">
        <v>19.55</v>
      </c>
      <c r="I411">
        <v>21.25</v>
      </c>
      <c r="J411">
        <v>20.36</v>
      </c>
      <c r="K411">
        <v>23.48</v>
      </c>
      <c r="L411">
        <v>25.52</v>
      </c>
      <c r="M411">
        <v>24.88</v>
      </c>
      <c r="N411">
        <v>25</v>
      </c>
      <c r="O411">
        <v>17.02</v>
      </c>
      <c r="P411">
        <v>13.38</v>
      </c>
      <c r="Q411">
        <v>13.47</v>
      </c>
      <c r="R411">
        <v>11.79</v>
      </c>
      <c r="S411">
        <v>10.09</v>
      </c>
      <c r="T411">
        <v>10.26</v>
      </c>
      <c r="U411" t="s">
        <v>207</v>
      </c>
      <c r="V411" t="s">
        <v>208</v>
      </c>
      <c r="W411" t="s">
        <v>212</v>
      </c>
      <c r="X411" t="s">
        <v>221</v>
      </c>
      <c r="Y411">
        <v>4</v>
      </c>
      <c r="Z411" t="s">
        <v>296</v>
      </c>
    </row>
    <row r="412" spans="1:26" x14ac:dyDescent="0.25">
      <c r="A412" t="str">
        <f t="shared" si="13"/>
        <v>CY Annual construction of dwellings</v>
      </c>
      <c r="B412" t="str">
        <f t="shared" si="12"/>
        <v>Annual construction of dwellings</v>
      </c>
      <c r="C412" t="s">
        <v>15</v>
      </c>
      <c r="D412" t="s">
        <v>44</v>
      </c>
      <c r="E412" t="s">
        <v>288</v>
      </c>
      <c r="F412">
        <v>4.8600000000000003</v>
      </c>
      <c r="G412">
        <v>6.55</v>
      </c>
      <c r="H412">
        <v>5.89</v>
      </c>
      <c r="I412">
        <v>8.42</v>
      </c>
      <c r="J412">
        <v>10.76</v>
      </c>
      <c r="K412">
        <v>16.12</v>
      </c>
      <c r="L412">
        <v>16.46</v>
      </c>
      <c r="M412">
        <v>16.3</v>
      </c>
      <c r="N412">
        <v>17.98</v>
      </c>
      <c r="O412">
        <v>16.690000000000001</v>
      </c>
      <c r="P412">
        <v>14.31</v>
      </c>
      <c r="Q412">
        <v>8.84</v>
      </c>
      <c r="R412">
        <v>5.88</v>
      </c>
      <c r="S412">
        <v>4.1399999999999997</v>
      </c>
      <c r="T412">
        <v>2.86</v>
      </c>
      <c r="U412" t="s">
        <v>207</v>
      </c>
      <c r="V412" t="s">
        <v>208</v>
      </c>
      <c r="W412" t="s">
        <v>212</v>
      </c>
      <c r="X412" t="s">
        <v>221</v>
      </c>
      <c r="Y412">
        <v>4</v>
      </c>
      <c r="Z412" t="s">
        <v>297</v>
      </c>
    </row>
    <row r="413" spans="1:26" x14ac:dyDescent="0.25">
      <c r="A413" t="str">
        <f t="shared" si="13"/>
        <v>CZ Annual construction of dwellings</v>
      </c>
      <c r="B413" t="str">
        <f t="shared" si="12"/>
        <v>Annual construction of dwellings</v>
      </c>
      <c r="C413" t="s">
        <v>23</v>
      </c>
      <c r="D413" t="s">
        <v>45</v>
      </c>
      <c r="E413" t="s">
        <v>288</v>
      </c>
      <c r="F413">
        <v>25.21</v>
      </c>
      <c r="G413">
        <v>24.76</v>
      </c>
      <c r="H413">
        <v>27.29</v>
      </c>
      <c r="I413">
        <v>27.13</v>
      </c>
      <c r="J413">
        <v>32.270000000000003</v>
      </c>
      <c r="K413">
        <v>32.86</v>
      </c>
      <c r="L413">
        <v>30.19</v>
      </c>
      <c r="M413">
        <v>41.65</v>
      </c>
      <c r="N413">
        <v>38.380000000000003</v>
      </c>
      <c r="O413">
        <v>38.47</v>
      </c>
      <c r="P413">
        <v>36.44</v>
      </c>
      <c r="Q413">
        <v>28.63</v>
      </c>
      <c r="R413">
        <v>29.47</v>
      </c>
      <c r="S413">
        <v>32.869999999999997</v>
      </c>
      <c r="T413">
        <v>35.82</v>
      </c>
      <c r="U413" t="s">
        <v>207</v>
      </c>
      <c r="V413" t="s">
        <v>208</v>
      </c>
      <c r="W413" t="s">
        <v>212</v>
      </c>
      <c r="X413" t="s">
        <v>221</v>
      </c>
      <c r="Y413">
        <v>4</v>
      </c>
      <c r="Z413" t="s">
        <v>298</v>
      </c>
    </row>
    <row r="414" spans="1:26" x14ac:dyDescent="0.25">
      <c r="A414" t="str">
        <f t="shared" si="13"/>
        <v>DK Annual construction of dwellings</v>
      </c>
      <c r="B414" t="str">
        <f t="shared" si="12"/>
        <v>Annual construction of dwellings</v>
      </c>
      <c r="C414" t="s">
        <v>9</v>
      </c>
      <c r="D414" t="s">
        <v>46</v>
      </c>
      <c r="E414" t="s">
        <v>288</v>
      </c>
      <c r="F414">
        <v>14.37</v>
      </c>
      <c r="G414">
        <v>15.63</v>
      </c>
      <c r="H414">
        <v>16.82</v>
      </c>
      <c r="I414">
        <v>21.34</v>
      </c>
      <c r="J414">
        <v>24.08</v>
      </c>
      <c r="K414">
        <v>24.97</v>
      </c>
      <c r="L414">
        <v>26.12</v>
      </c>
      <c r="M414">
        <v>28.84</v>
      </c>
      <c r="N414">
        <v>24.27</v>
      </c>
      <c r="O414">
        <v>19.27</v>
      </c>
      <c r="P414">
        <v>9.7200000000000006</v>
      </c>
      <c r="Q414">
        <v>10.52</v>
      </c>
      <c r="R414">
        <v>14.06</v>
      </c>
      <c r="S414">
        <v>12.4</v>
      </c>
      <c r="T414">
        <v>16.37</v>
      </c>
      <c r="U414" t="s">
        <v>207</v>
      </c>
      <c r="V414" t="s">
        <v>208</v>
      </c>
      <c r="W414" t="s">
        <v>212</v>
      </c>
      <c r="X414" t="s">
        <v>221</v>
      </c>
      <c r="Y414">
        <v>4</v>
      </c>
      <c r="Z414" t="s">
        <v>299</v>
      </c>
    </row>
    <row r="415" spans="1:26" x14ac:dyDescent="0.25">
      <c r="A415" t="str">
        <f t="shared" si="13"/>
        <v>EE Annual construction of dwellings</v>
      </c>
      <c r="B415" t="str">
        <f t="shared" si="12"/>
        <v>Annual construction of dwellings</v>
      </c>
      <c r="C415" t="s">
        <v>27</v>
      </c>
      <c r="D415" t="s">
        <v>47</v>
      </c>
      <c r="E415" t="s">
        <v>288</v>
      </c>
      <c r="F415">
        <v>0.72</v>
      </c>
      <c r="G415">
        <v>0.62</v>
      </c>
      <c r="H415">
        <v>1.1399999999999999</v>
      </c>
      <c r="I415">
        <v>2.44</v>
      </c>
      <c r="J415">
        <v>3.11</v>
      </c>
      <c r="K415">
        <v>3.93</v>
      </c>
      <c r="L415">
        <v>5.07</v>
      </c>
      <c r="M415">
        <v>7.07</v>
      </c>
      <c r="N415">
        <v>5.3</v>
      </c>
      <c r="O415">
        <v>3.03</v>
      </c>
      <c r="P415">
        <v>2.3199999999999998</v>
      </c>
      <c r="Q415">
        <v>1.92</v>
      </c>
      <c r="R415">
        <v>1.99</v>
      </c>
      <c r="S415">
        <v>2.08</v>
      </c>
      <c r="T415">
        <v>2.76</v>
      </c>
      <c r="U415" t="s">
        <v>207</v>
      </c>
      <c r="V415" t="s">
        <v>282</v>
      </c>
      <c r="W415" t="s">
        <v>300</v>
      </c>
      <c r="X415" t="s">
        <v>284</v>
      </c>
      <c r="Y415">
        <v>4</v>
      </c>
      <c r="Z415" t="s">
        <v>301</v>
      </c>
    </row>
    <row r="416" spans="1:26" x14ac:dyDescent="0.25">
      <c r="A416" t="str">
        <f t="shared" si="13"/>
        <v>FR Annual construction of dwellings</v>
      </c>
      <c r="B416" t="str">
        <f t="shared" si="12"/>
        <v>Annual construction of dwellings</v>
      </c>
      <c r="C416" t="s">
        <v>10</v>
      </c>
      <c r="D416" t="s">
        <v>48</v>
      </c>
      <c r="E416" t="s">
        <v>288</v>
      </c>
      <c r="F416">
        <v>304.58</v>
      </c>
      <c r="G416">
        <v>305</v>
      </c>
      <c r="H416">
        <v>310.14999999999998</v>
      </c>
      <c r="I416">
        <v>331.69</v>
      </c>
      <c r="J416">
        <v>375.68</v>
      </c>
      <c r="K416">
        <v>470.46</v>
      </c>
      <c r="L416">
        <v>499.8</v>
      </c>
      <c r="M416">
        <v>453.57</v>
      </c>
      <c r="N416">
        <v>363.82</v>
      </c>
      <c r="O416">
        <v>306.08</v>
      </c>
      <c r="P416">
        <v>392</v>
      </c>
      <c r="Q416">
        <v>428.44</v>
      </c>
      <c r="R416">
        <v>395.25</v>
      </c>
      <c r="S416">
        <v>355.19</v>
      </c>
      <c r="T416">
        <v>316.97000000000003</v>
      </c>
      <c r="U416" t="s">
        <v>207</v>
      </c>
      <c r="V416" t="s">
        <v>208</v>
      </c>
      <c r="W416" t="s">
        <v>212</v>
      </c>
      <c r="X416" t="s">
        <v>221</v>
      </c>
      <c r="Y416">
        <v>4</v>
      </c>
      <c r="Z416" t="s">
        <v>302</v>
      </c>
    </row>
    <row r="417" spans="1:26" x14ac:dyDescent="0.25">
      <c r="A417" t="str">
        <f t="shared" si="13"/>
        <v>EL Annual construction of dwellings</v>
      </c>
      <c r="B417" t="str">
        <f t="shared" si="12"/>
        <v>Annual construction of dwellings</v>
      </c>
      <c r="C417" t="s">
        <v>20</v>
      </c>
      <c r="D417" t="s">
        <v>49</v>
      </c>
      <c r="E417" t="s">
        <v>288</v>
      </c>
      <c r="F417">
        <v>89.4</v>
      </c>
      <c r="G417">
        <v>108.02</v>
      </c>
      <c r="H417">
        <v>128.24</v>
      </c>
      <c r="I417">
        <v>127.05</v>
      </c>
      <c r="J417">
        <v>122.16</v>
      </c>
      <c r="K417">
        <v>195.21</v>
      </c>
      <c r="L417">
        <v>125.39</v>
      </c>
      <c r="M417">
        <v>97.87</v>
      </c>
      <c r="N417">
        <v>79.599999999999994</v>
      </c>
      <c r="O417">
        <v>61.49</v>
      </c>
      <c r="P417">
        <v>51.35</v>
      </c>
      <c r="Q417">
        <v>29.97</v>
      </c>
      <c r="R417">
        <v>15.85</v>
      </c>
      <c r="S417">
        <v>5.67</v>
      </c>
      <c r="T417">
        <v>4.5999999999999996</v>
      </c>
      <c r="U417" t="s">
        <v>207</v>
      </c>
      <c r="V417" t="s">
        <v>208</v>
      </c>
      <c r="W417" t="s">
        <v>212</v>
      </c>
      <c r="X417" t="s">
        <v>221</v>
      </c>
      <c r="Y417">
        <v>4</v>
      </c>
      <c r="Z417" t="s">
        <v>303</v>
      </c>
    </row>
    <row r="418" spans="1:26" x14ac:dyDescent="0.25">
      <c r="A418" t="str">
        <f t="shared" si="13"/>
        <v>FI Annual construction of dwellings</v>
      </c>
      <c r="B418" t="str">
        <f t="shared" si="12"/>
        <v>Annual construction of dwellings</v>
      </c>
      <c r="C418" t="s">
        <v>30</v>
      </c>
      <c r="D418" t="s">
        <v>50</v>
      </c>
      <c r="E418" t="s">
        <v>288</v>
      </c>
      <c r="F418">
        <v>32.29</v>
      </c>
      <c r="G418">
        <v>30.14</v>
      </c>
      <c r="H418">
        <v>26.67</v>
      </c>
      <c r="I418">
        <v>27.67</v>
      </c>
      <c r="J418">
        <v>30.4</v>
      </c>
      <c r="K418">
        <v>33.75</v>
      </c>
      <c r="L418">
        <v>33.75</v>
      </c>
      <c r="M418">
        <v>34.979999999999997</v>
      </c>
      <c r="N418">
        <v>30</v>
      </c>
      <c r="O418">
        <v>21.44</v>
      </c>
      <c r="P418">
        <v>25.11</v>
      </c>
      <c r="Q418">
        <v>31.12</v>
      </c>
      <c r="R418">
        <v>30.76</v>
      </c>
      <c r="S418">
        <v>29.57</v>
      </c>
      <c r="T418">
        <v>26.37</v>
      </c>
      <c r="U418" t="s">
        <v>207</v>
      </c>
      <c r="V418" t="s">
        <v>208</v>
      </c>
      <c r="W418" t="s">
        <v>212</v>
      </c>
      <c r="X418" t="s">
        <v>221</v>
      </c>
      <c r="Y418">
        <v>4</v>
      </c>
      <c r="Z418" t="s">
        <v>304</v>
      </c>
    </row>
    <row r="419" spans="1:26" x14ac:dyDescent="0.25">
      <c r="A419" t="str">
        <f t="shared" si="13"/>
        <v>DE Annual construction of dwellings</v>
      </c>
      <c r="B419" t="str">
        <f t="shared" si="12"/>
        <v>Annual construction of dwellings</v>
      </c>
      <c r="C419" t="s">
        <v>1</v>
      </c>
      <c r="D419" t="s">
        <v>51</v>
      </c>
      <c r="E419" t="s">
        <v>288</v>
      </c>
      <c r="F419">
        <v>412</v>
      </c>
      <c r="G419">
        <v>319</v>
      </c>
      <c r="H419">
        <v>290</v>
      </c>
      <c r="I419">
        <v>268</v>
      </c>
      <c r="J419">
        <v>278</v>
      </c>
      <c r="K419">
        <v>242</v>
      </c>
      <c r="L419">
        <v>249</v>
      </c>
      <c r="M419">
        <v>211</v>
      </c>
      <c r="N419">
        <v>175.93</v>
      </c>
      <c r="O419">
        <v>158.99</v>
      </c>
      <c r="P419">
        <v>159.83000000000001</v>
      </c>
      <c r="Q419">
        <v>183.11</v>
      </c>
      <c r="R419">
        <v>200</v>
      </c>
      <c r="S419">
        <v>224.52</v>
      </c>
      <c r="T419">
        <v>232.37</v>
      </c>
      <c r="U419" t="s">
        <v>207</v>
      </c>
      <c r="V419" t="s">
        <v>208</v>
      </c>
      <c r="W419" t="s">
        <v>212</v>
      </c>
      <c r="X419" t="s">
        <v>221</v>
      </c>
      <c r="Y419">
        <v>4</v>
      </c>
      <c r="Z419" t="s">
        <v>305</v>
      </c>
    </row>
    <row r="420" spans="1:26" x14ac:dyDescent="0.25">
      <c r="A420" t="str">
        <f t="shared" si="13"/>
        <v>HU Annual construction of dwellings</v>
      </c>
      <c r="B420" t="str">
        <f t="shared" si="12"/>
        <v>Annual construction of dwellings</v>
      </c>
      <c r="C420" t="s">
        <v>16</v>
      </c>
      <c r="D420" t="s">
        <v>52</v>
      </c>
      <c r="E420" t="s">
        <v>288</v>
      </c>
      <c r="F420">
        <v>21.58</v>
      </c>
      <c r="G420">
        <v>28.05</v>
      </c>
      <c r="H420">
        <v>31.51</v>
      </c>
      <c r="I420">
        <v>35.54</v>
      </c>
      <c r="J420">
        <v>43.91</v>
      </c>
      <c r="K420">
        <v>41.08</v>
      </c>
      <c r="L420">
        <v>33.86</v>
      </c>
      <c r="M420">
        <v>36.159999999999997</v>
      </c>
      <c r="N420">
        <v>36.08</v>
      </c>
      <c r="O420">
        <v>31.99</v>
      </c>
      <c r="P420">
        <v>20.82</v>
      </c>
      <c r="Q420">
        <v>12.66</v>
      </c>
      <c r="R420">
        <v>10.56</v>
      </c>
      <c r="S420">
        <v>7.29</v>
      </c>
      <c r="T420">
        <v>9.52</v>
      </c>
      <c r="U420" t="s">
        <v>207</v>
      </c>
      <c r="V420" t="s">
        <v>208</v>
      </c>
      <c r="W420" t="s">
        <v>212</v>
      </c>
      <c r="X420" t="s">
        <v>221</v>
      </c>
      <c r="Y420">
        <v>4</v>
      </c>
      <c r="Z420" t="s">
        <v>306</v>
      </c>
    </row>
    <row r="421" spans="1:26" x14ac:dyDescent="0.25">
      <c r="A421" t="str">
        <f t="shared" si="13"/>
        <v>IE Annual construction of dwellings</v>
      </c>
      <c r="B421" t="str">
        <f t="shared" si="12"/>
        <v>Annual construction of dwellings</v>
      </c>
      <c r="C421" t="s">
        <v>5</v>
      </c>
      <c r="D421" t="s">
        <v>53</v>
      </c>
      <c r="E421" t="s">
        <v>288</v>
      </c>
      <c r="F421">
        <v>49.81</v>
      </c>
      <c r="G421">
        <v>52.6</v>
      </c>
      <c r="H421">
        <v>57.7</v>
      </c>
      <c r="I421">
        <v>68.819999999999993</v>
      </c>
      <c r="J421">
        <v>76.95</v>
      </c>
      <c r="K421">
        <v>80.95</v>
      </c>
      <c r="L421">
        <v>93.42</v>
      </c>
      <c r="M421">
        <v>78.03</v>
      </c>
      <c r="N421">
        <v>51.72</v>
      </c>
      <c r="O421">
        <v>26.42</v>
      </c>
      <c r="P421">
        <v>14.6</v>
      </c>
      <c r="Q421">
        <v>10.48</v>
      </c>
      <c r="R421">
        <v>8.49</v>
      </c>
      <c r="S421">
        <v>8.3000000000000007</v>
      </c>
      <c r="T421">
        <v>8.5500000000000007</v>
      </c>
      <c r="U421" t="s">
        <v>207</v>
      </c>
      <c r="V421" t="s">
        <v>208</v>
      </c>
      <c r="W421" t="s">
        <v>212</v>
      </c>
      <c r="X421" t="s">
        <v>221</v>
      </c>
      <c r="Y421">
        <v>4</v>
      </c>
      <c r="Z421" t="s">
        <v>306</v>
      </c>
    </row>
    <row r="422" spans="1:26" x14ac:dyDescent="0.25">
      <c r="A422" t="str">
        <f t="shared" si="13"/>
        <v>IT Annual construction of dwellings</v>
      </c>
      <c r="B422" t="str">
        <f t="shared" si="12"/>
        <v>Annual construction of dwellings</v>
      </c>
      <c r="C422" t="s">
        <v>29</v>
      </c>
      <c r="D422" t="s">
        <v>54</v>
      </c>
      <c r="E422" t="s">
        <v>288</v>
      </c>
      <c r="F422">
        <v>245.2</v>
      </c>
      <c r="G422">
        <v>297.13</v>
      </c>
      <c r="H422">
        <v>384.33</v>
      </c>
      <c r="I422">
        <v>445.84</v>
      </c>
      <c r="J422">
        <v>475.87</v>
      </c>
      <c r="K422">
        <v>384.87</v>
      </c>
      <c r="L422">
        <v>360.29</v>
      </c>
      <c r="M422">
        <v>468.62</v>
      </c>
      <c r="N422">
        <v>445.66</v>
      </c>
      <c r="O422">
        <v>353.59</v>
      </c>
      <c r="P422">
        <v>362.33</v>
      </c>
      <c r="Q422">
        <v>234.77</v>
      </c>
      <c r="R422">
        <v>203.89</v>
      </c>
      <c r="S422">
        <v>181.88</v>
      </c>
      <c r="T422">
        <v>160.49</v>
      </c>
      <c r="U422" t="s">
        <v>207</v>
      </c>
      <c r="V422" t="s">
        <v>208</v>
      </c>
      <c r="W422" t="s">
        <v>212</v>
      </c>
      <c r="X422" t="s">
        <v>221</v>
      </c>
      <c r="Y422">
        <v>4</v>
      </c>
      <c r="Z422" t="s">
        <v>306</v>
      </c>
    </row>
    <row r="423" spans="1:26" x14ac:dyDescent="0.25">
      <c r="A423" t="str">
        <f t="shared" si="13"/>
        <v>LV Annual construction of dwellings</v>
      </c>
      <c r="B423" t="str">
        <f t="shared" si="12"/>
        <v>Annual construction of dwellings</v>
      </c>
      <c r="C423" t="s">
        <v>25</v>
      </c>
      <c r="D423" t="s">
        <v>55</v>
      </c>
      <c r="E423" t="s">
        <v>288</v>
      </c>
      <c r="F423">
        <v>0.9</v>
      </c>
      <c r="G423">
        <v>0.8</v>
      </c>
      <c r="H423">
        <v>0.79</v>
      </c>
      <c r="I423">
        <v>0.83</v>
      </c>
      <c r="J423">
        <v>2.82</v>
      </c>
      <c r="K423">
        <v>3.81</v>
      </c>
      <c r="L423">
        <v>5.87</v>
      </c>
      <c r="M423">
        <v>9.32</v>
      </c>
      <c r="N423">
        <v>8.08</v>
      </c>
      <c r="O423">
        <v>4.1900000000000004</v>
      </c>
      <c r="P423">
        <v>1.92</v>
      </c>
      <c r="Q423">
        <v>2.66</v>
      </c>
      <c r="R423">
        <v>2.09</v>
      </c>
      <c r="S423">
        <v>2.21</v>
      </c>
      <c r="T423">
        <v>1.25</v>
      </c>
      <c r="U423" t="s">
        <v>207</v>
      </c>
      <c r="V423" t="s">
        <v>208</v>
      </c>
      <c r="W423" t="s">
        <v>212</v>
      </c>
      <c r="X423" t="s">
        <v>221</v>
      </c>
      <c r="Y423">
        <v>4</v>
      </c>
      <c r="Z423" t="s">
        <v>306</v>
      </c>
    </row>
    <row r="424" spans="1:26" x14ac:dyDescent="0.25">
      <c r="A424" t="str">
        <f t="shared" si="13"/>
        <v>LT Annual construction of dwellings</v>
      </c>
      <c r="B424" t="str">
        <f t="shared" si="12"/>
        <v>Annual construction of dwellings</v>
      </c>
      <c r="C424" t="s">
        <v>22</v>
      </c>
      <c r="D424" t="s">
        <v>56</v>
      </c>
      <c r="E424" t="s">
        <v>288</v>
      </c>
      <c r="F424">
        <v>4.46</v>
      </c>
      <c r="G424">
        <v>3.79</v>
      </c>
      <c r="H424">
        <v>4.5599999999999996</v>
      </c>
      <c r="I424">
        <v>4.63</v>
      </c>
      <c r="J424">
        <v>6.8</v>
      </c>
      <c r="K424">
        <v>5.93</v>
      </c>
      <c r="L424">
        <v>7.29</v>
      </c>
      <c r="M424">
        <v>9.2899999999999991</v>
      </c>
      <c r="N424">
        <v>11.83</v>
      </c>
      <c r="O424">
        <v>9.4</v>
      </c>
      <c r="P424">
        <v>3.67</v>
      </c>
      <c r="Q424">
        <v>5.07</v>
      </c>
      <c r="R424">
        <v>5.22</v>
      </c>
      <c r="S424">
        <v>5.93</v>
      </c>
      <c r="T424">
        <v>7.62</v>
      </c>
      <c r="U424" t="s">
        <v>207</v>
      </c>
      <c r="V424" t="s">
        <v>276</v>
      </c>
      <c r="W424" t="s">
        <v>277</v>
      </c>
      <c r="X424" t="s">
        <v>278</v>
      </c>
      <c r="Y424">
        <v>4</v>
      </c>
      <c r="Z424" t="s">
        <v>307</v>
      </c>
    </row>
    <row r="425" spans="1:26" x14ac:dyDescent="0.25">
      <c r="A425" t="str">
        <f t="shared" si="13"/>
        <v>LU Annual construction of dwellings</v>
      </c>
      <c r="B425" t="str">
        <f t="shared" si="12"/>
        <v>Annual construction of dwellings</v>
      </c>
      <c r="C425" t="s">
        <v>7</v>
      </c>
      <c r="D425" t="s">
        <v>57</v>
      </c>
      <c r="E425" t="s">
        <v>288</v>
      </c>
      <c r="F425">
        <v>1.67</v>
      </c>
      <c r="G425">
        <v>2.34</v>
      </c>
      <c r="H425">
        <v>2.48</v>
      </c>
      <c r="I425">
        <v>2.2000000000000002</v>
      </c>
      <c r="J425">
        <v>2.16</v>
      </c>
      <c r="K425">
        <v>1.98</v>
      </c>
      <c r="L425">
        <v>2.27</v>
      </c>
      <c r="M425">
        <v>3.02</v>
      </c>
      <c r="N425">
        <v>4.4400000000000004</v>
      </c>
      <c r="O425">
        <v>3.74</v>
      </c>
      <c r="P425">
        <v>2.82</v>
      </c>
      <c r="Q425">
        <v>2.16</v>
      </c>
      <c r="R425">
        <v>2.2999999999999998</v>
      </c>
      <c r="S425">
        <v>2.64</v>
      </c>
      <c r="T425">
        <v>4.24</v>
      </c>
      <c r="U425" t="s">
        <v>207</v>
      </c>
      <c r="V425" t="s">
        <v>208</v>
      </c>
      <c r="W425" t="s">
        <v>212</v>
      </c>
      <c r="X425" t="s">
        <v>221</v>
      </c>
      <c r="Y425">
        <v>4</v>
      </c>
      <c r="Z425" t="s">
        <v>308</v>
      </c>
    </row>
    <row r="426" spans="1:26" x14ac:dyDescent="0.25">
      <c r="A426" t="str">
        <f t="shared" si="13"/>
        <v>MT Annual construction of dwellings</v>
      </c>
      <c r="B426" t="str">
        <f t="shared" si="12"/>
        <v>Annual construction of dwellings</v>
      </c>
      <c r="C426" t="s">
        <v>26</v>
      </c>
      <c r="D426" t="s">
        <v>58</v>
      </c>
      <c r="E426" t="s">
        <v>288</v>
      </c>
      <c r="F426">
        <v>2.37</v>
      </c>
      <c r="G426">
        <v>4.18</v>
      </c>
      <c r="H426">
        <v>5.48</v>
      </c>
      <c r="I426">
        <v>6.13</v>
      </c>
      <c r="J426">
        <v>6.71</v>
      </c>
      <c r="K426">
        <v>9.08</v>
      </c>
      <c r="L426">
        <v>10.41</v>
      </c>
      <c r="M426">
        <v>11.34</v>
      </c>
      <c r="N426">
        <v>6.84</v>
      </c>
      <c r="O426">
        <v>5.3</v>
      </c>
      <c r="P426">
        <v>4.4400000000000004</v>
      </c>
      <c r="Q426">
        <v>3.96</v>
      </c>
      <c r="R426">
        <v>3.06</v>
      </c>
      <c r="S426">
        <v>2.71</v>
      </c>
      <c r="T426">
        <v>2.94</v>
      </c>
      <c r="U426" t="s">
        <v>207</v>
      </c>
      <c r="V426" t="s">
        <v>309</v>
      </c>
      <c r="W426" t="s">
        <v>310</v>
      </c>
      <c r="X426" t="s">
        <v>311</v>
      </c>
      <c r="Y426">
        <v>4</v>
      </c>
      <c r="Z426" t="s">
        <v>312</v>
      </c>
    </row>
    <row r="427" spans="1:26" x14ac:dyDescent="0.25">
      <c r="A427" t="str">
        <f t="shared" si="13"/>
        <v>NL Annual construction of dwellings</v>
      </c>
      <c r="B427" t="str">
        <f t="shared" si="12"/>
        <v>Annual construction of dwellings</v>
      </c>
      <c r="C427" t="s">
        <v>6</v>
      </c>
      <c r="D427" t="s">
        <v>59</v>
      </c>
      <c r="E427" t="s">
        <v>288</v>
      </c>
      <c r="F427">
        <v>70.650000000000006</v>
      </c>
      <c r="G427">
        <v>72.959999999999994</v>
      </c>
      <c r="H427">
        <v>66.7</v>
      </c>
      <c r="I427">
        <v>59.63</v>
      </c>
      <c r="J427">
        <v>65.31</v>
      </c>
      <c r="K427">
        <v>67.02</v>
      </c>
      <c r="L427">
        <v>72.38</v>
      </c>
      <c r="M427">
        <v>80.19</v>
      </c>
      <c r="N427">
        <v>78.88</v>
      </c>
      <c r="O427">
        <v>82.93</v>
      </c>
      <c r="P427">
        <v>56</v>
      </c>
      <c r="Q427">
        <v>57.7</v>
      </c>
      <c r="R427">
        <v>51.45</v>
      </c>
      <c r="S427">
        <v>49.53</v>
      </c>
      <c r="T427">
        <v>43.18</v>
      </c>
      <c r="U427" t="s">
        <v>207</v>
      </c>
      <c r="V427" t="s">
        <v>208</v>
      </c>
      <c r="W427" t="s">
        <v>212</v>
      </c>
      <c r="X427" t="s">
        <v>221</v>
      </c>
      <c r="Y427">
        <v>4</v>
      </c>
    </row>
    <row r="428" spans="1:26" x14ac:dyDescent="0.25">
      <c r="A428" t="str">
        <f t="shared" si="13"/>
        <v>PL Annual construction of dwellings</v>
      </c>
      <c r="B428" t="str">
        <f t="shared" si="12"/>
        <v>Annual construction of dwellings</v>
      </c>
      <c r="C428" t="s">
        <v>12</v>
      </c>
      <c r="D428" t="s">
        <v>60</v>
      </c>
      <c r="E428" t="s">
        <v>288</v>
      </c>
      <c r="F428">
        <v>87.79</v>
      </c>
      <c r="G428">
        <v>106</v>
      </c>
      <c r="H428">
        <v>97.6</v>
      </c>
      <c r="I428">
        <v>162.69</v>
      </c>
      <c r="J428">
        <v>108.12</v>
      </c>
      <c r="K428">
        <v>114.07</v>
      </c>
      <c r="L428">
        <v>115.4</v>
      </c>
      <c r="M428">
        <v>133.69999999999999</v>
      </c>
      <c r="N428">
        <v>165.2</v>
      </c>
      <c r="O428">
        <v>160</v>
      </c>
      <c r="P428">
        <v>135.80000000000001</v>
      </c>
      <c r="Q428">
        <v>131</v>
      </c>
      <c r="R428">
        <v>152.9</v>
      </c>
      <c r="S428">
        <v>145.1</v>
      </c>
      <c r="T428">
        <v>143.19999999999999</v>
      </c>
      <c r="U428" t="s">
        <v>207</v>
      </c>
      <c r="V428" t="s">
        <v>208</v>
      </c>
      <c r="W428" t="s">
        <v>212</v>
      </c>
      <c r="X428" t="s">
        <v>221</v>
      </c>
      <c r="Y428">
        <v>4</v>
      </c>
      <c r="Z428" t="s">
        <v>313</v>
      </c>
    </row>
    <row r="429" spans="1:26" x14ac:dyDescent="0.25">
      <c r="A429" t="str">
        <f t="shared" si="13"/>
        <v>PT Annual construction of dwellings</v>
      </c>
      <c r="B429" t="str">
        <f t="shared" si="12"/>
        <v>Annual construction of dwellings</v>
      </c>
      <c r="C429" t="s">
        <v>14</v>
      </c>
      <c r="D429" t="s">
        <v>61</v>
      </c>
      <c r="E429" t="s">
        <v>288</v>
      </c>
      <c r="F429">
        <v>111.12</v>
      </c>
      <c r="G429">
        <v>112.46</v>
      </c>
      <c r="H429">
        <v>119.4</v>
      </c>
      <c r="I429">
        <v>74.09</v>
      </c>
      <c r="J429">
        <v>75.84</v>
      </c>
      <c r="K429">
        <v>68.47</v>
      </c>
      <c r="L429">
        <v>66.91</v>
      </c>
      <c r="M429">
        <v>58.26</v>
      </c>
      <c r="N429">
        <v>50.26</v>
      </c>
      <c r="O429">
        <v>47.92</v>
      </c>
      <c r="P429">
        <v>35.44</v>
      </c>
      <c r="Q429">
        <v>25.81</v>
      </c>
      <c r="R429">
        <v>27.75</v>
      </c>
      <c r="S429">
        <v>19.059999999999999</v>
      </c>
      <c r="T429">
        <v>10.32</v>
      </c>
      <c r="U429" t="s">
        <v>207</v>
      </c>
      <c r="V429" t="s">
        <v>208</v>
      </c>
      <c r="W429" t="s">
        <v>212</v>
      </c>
      <c r="X429" t="s">
        <v>221</v>
      </c>
      <c r="Y429">
        <v>4</v>
      </c>
      <c r="Z429" t="s">
        <v>314</v>
      </c>
    </row>
    <row r="430" spans="1:26" x14ac:dyDescent="0.25">
      <c r="A430" t="str">
        <f t="shared" si="13"/>
        <v>RO Annual construction of dwellings</v>
      </c>
      <c r="B430" t="str">
        <f t="shared" si="12"/>
        <v>Annual construction of dwellings</v>
      </c>
      <c r="C430" t="s">
        <v>13</v>
      </c>
      <c r="D430" t="s">
        <v>62</v>
      </c>
      <c r="E430" t="s">
        <v>288</v>
      </c>
      <c r="F430">
        <v>26.38</v>
      </c>
      <c r="G430">
        <v>27.04</v>
      </c>
      <c r="H430">
        <v>27.72</v>
      </c>
      <c r="I430">
        <v>29.13</v>
      </c>
      <c r="J430">
        <v>30.13</v>
      </c>
      <c r="K430">
        <v>32.869999999999997</v>
      </c>
      <c r="L430">
        <v>39.64</v>
      </c>
      <c r="M430">
        <v>47.3</v>
      </c>
      <c r="N430">
        <v>67.260000000000005</v>
      </c>
      <c r="O430">
        <v>62.52</v>
      </c>
      <c r="P430">
        <v>48.86</v>
      </c>
      <c r="Q430">
        <v>45.42</v>
      </c>
      <c r="R430">
        <v>43.62</v>
      </c>
      <c r="S430">
        <v>43.52</v>
      </c>
      <c r="T430">
        <v>43.4</v>
      </c>
      <c r="U430" t="s">
        <v>207</v>
      </c>
      <c r="V430" t="s">
        <v>208</v>
      </c>
      <c r="W430" t="s">
        <v>212</v>
      </c>
      <c r="X430" t="s">
        <v>221</v>
      </c>
      <c r="Y430">
        <v>4</v>
      </c>
      <c r="Z430" t="s">
        <v>304</v>
      </c>
    </row>
    <row r="431" spans="1:26" x14ac:dyDescent="0.25">
      <c r="A431" t="str">
        <f t="shared" si="13"/>
        <v>SK Annual construction of dwellings</v>
      </c>
      <c r="B431" t="str">
        <f t="shared" si="12"/>
        <v>Annual construction of dwellings</v>
      </c>
      <c r="C431" t="s">
        <v>18</v>
      </c>
      <c r="D431" t="s">
        <v>63</v>
      </c>
      <c r="E431" t="s">
        <v>288</v>
      </c>
      <c r="F431">
        <v>12.93</v>
      </c>
      <c r="G431">
        <v>10.32</v>
      </c>
      <c r="H431">
        <v>14.21</v>
      </c>
      <c r="I431">
        <v>13.98</v>
      </c>
      <c r="J431">
        <v>12.59</v>
      </c>
      <c r="K431">
        <v>14.86</v>
      </c>
      <c r="L431">
        <v>14.44</v>
      </c>
      <c r="M431">
        <v>16.47</v>
      </c>
      <c r="N431">
        <v>17.18</v>
      </c>
      <c r="O431">
        <v>18.829999999999998</v>
      </c>
      <c r="P431">
        <v>17.079999999999998</v>
      </c>
      <c r="Q431">
        <v>14.61</v>
      </c>
      <c r="R431">
        <v>15.26</v>
      </c>
      <c r="S431">
        <v>15.1</v>
      </c>
      <c r="T431">
        <v>16.39</v>
      </c>
      <c r="U431" t="s">
        <v>207</v>
      </c>
      <c r="V431" t="s">
        <v>208</v>
      </c>
      <c r="W431" t="s">
        <v>212</v>
      </c>
      <c r="X431" t="s">
        <v>221</v>
      </c>
      <c r="Y431">
        <v>4</v>
      </c>
      <c r="Z431" t="s">
        <v>315</v>
      </c>
    </row>
    <row r="432" spans="1:26" x14ac:dyDescent="0.25">
      <c r="A432" t="str">
        <f t="shared" si="13"/>
        <v>SI Annual construction of dwellings</v>
      </c>
      <c r="B432" t="str">
        <f t="shared" si="12"/>
        <v>Annual construction of dwellings</v>
      </c>
      <c r="C432" t="s">
        <v>8</v>
      </c>
      <c r="D432" t="s">
        <v>64</v>
      </c>
      <c r="E432" t="s">
        <v>288</v>
      </c>
      <c r="F432">
        <v>6.75</v>
      </c>
      <c r="G432">
        <v>6.72</v>
      </c>
      <c r="H432">
        <v>7.27</v>
      </c>
      <c r="I432">
        <v>6.57</v>
      </c>
      <c r="J432">
        <v>7</v>
      </c>
      <c r="K432">
        <v>7.52</v>
      </c>
      <c r="L432">
        <v>7.45</v>
      </c>
      <c r="M432">
        <v>8.35</v>
      </c>
      <c r="N432">
        <v>9.81</v>
      </c>
      <c r="O432">
        <v>8.4</v>
      </c>
      <c r="P432">
        <v>6.34</v>
      </c>
      <c r="Q432">
        <v>5.44</v>
      </c>
      <c r="R432">
        <v>4.1399999999999997</v>
      </c>
      <c r="S432">
        <v>3.34</v>
      </c>
      <c r="T432">
        <v>2.82</v>
      </c>
      <c r="U432" t="s">
        <v>207</v>
      </c>
      <c r="V432" t="s">
        <v>208</v>
      </c>
      <c r="W432" t="s">
        <v>212</v>
      </c>
      <c r="X432" t="s">
        <v>221</v>
      </c>
      <c r="Y432">
        <v>4</v>
      </c>
      <c r="Z432" t="s">
        <v>304</v>
      </c>
    </row>
    <row r="433" spans="1:26" x14ac:dyDescent="0.25">
      <c r="A433" t="str">
        <f t="shared" si="13"/>
        <v>ES Annual construction of dwellings</v>
      </c>
      <c r="B433" t="str">
        <f t="shared" si="12"/>
        <v>Annual construction of dwellings</v>
      </c>
      <c r="C433" t="s">
        <v>28</v>
      </c>
      <c r="D433" t="s">
        <v>65</v>
      </c>
      <c r="E433" t="s">
        <v>288</v>
      </c>
      <c r="F433">
        <v>439.68</v>
      </c>
      <c r="G433">
        <v>393.83</v>
      </c>
      <c r="H433">
        <v>403.27</v>
      </c>
      <c r="I433">
        <v>471</v>
      </c>
      <c r="J433">
        <v>543.52</v>
      </c>
      <c r="K433">
        <v>603.63</v>
      </c>
      <c r="L433">
        <v>734.98</v>
      </c>
      <c r="M433">
        <v>633.42999999999995</v>
      </c>
      <c r="N433">
        <v>267.88</v>
      </c>
      <c r="O433">
        <v>130.41999999999999</v>
      </c>
      <c r="P433">
        <v>91.51</v>
      </c>
      <c r="Q433">
        <v>75.89</v>
      </c>
      <c r="R433">
        <v>57.49</v>
      </c>
      <c r="S433">
        <v>31.21</v>
      </c>
      <c r="T433">
        <v>33.64</v>
      </c>
      <c r="U433" t="s">
        <v>207</v>
      </c>
      <c r="V433" t="s">
        <v>316</v>
      </c>
      <c r="W433" t="s">
        <v>316</v>
      </c>
      <c r="X433" t="s">
        <v>317</v>
      </c>
      <c r="Y433">
        <v>5</v>
      </c>
    </row>
    <row r="434" spans="1:26" x14ac:dyDescent="0.25">
      <c r="A434" t="str">
        <f t="shared" si="13"/>
        <v>SE Annual construction of dwellings</v>
      </c>
      <c r="B434" t="str">
        <f t="shared" si="12"/>
        <v>Annual construction of dwellings</v>
      </c>
      <c r="C434" t="s">
        <v>19</v>
      </c>
      <c r="D434" t="s">
        <v>66</v>
      </c>
      <c r="E434" t="s">
        <v>288</v>
      </c>
      <c r="F434">
        <v>12.98</v>
      </c>
      <c r="G434">
        <v>15.41</v>
      </c>
      <c r="H434">
        <v>19.940000000000001</v>
      </c>
      <c r="I434">
        <v>19.97</v>
      </c>
      <c r="J434">
        <v>25.28</v>
      </c>
      <c r="K434">
        <v>23.07</v>
      </c>
      <c r="L434">
        <v>29.83</v>
      </c>
      <c r="M434">
        <v>30.53</v>
      </c>
      <c r="N434">
        <v>32.020000000000003</v>
      </c>
      <c r="O434">
        <v>22.82</v>
      </c>
      <c r="P434">
        <v>19.5</v>
      </c>
      <c r="Q434">
        <v>20.059999999999999</v>
      </c>
      <c r="R434">
        <v>25.99</v>
      </c>
      <c r="S434">
        <v>29.22</v>
      </c>
      <c r="T434">
        <v>34.96</v>
      </c>
      <c r="U434" t="s">
        <v>207</v>
      </c>
      <c r="V434" t="s">
        <v>208</v>
      </c>
      <c r="W434" t="s">
        <v>212</v>
      </c>
      <c r="X434" t="s">
        <v>221</v>
      </c>
      <c r="Y434">
        <v>4</v>
      </c>
      <c r="Z434" t="s">
        <v>318</v>
      </c>
    </row>
    <row r="435" spans="1:26" x14ac:dyDescent="0.25">
      <c r="A435" t="str">
        <f t="shared" si="13"/>
        <v>UK Annual construction of dwellings</v>
      </c>
      <c r="B435" t="str">
        <f t="shared" si="12"/>
        <v>Annual construction of dwellings</v>
      </c>
      <c r="C435" t="s">
        <v>4</v>
      </c>
      <c r="D435" t="s">
        <v>67</v>
      </c>
      <c r="E435" t="s">
        <v>288</v>
      </c>
      <c r="F435">
        <v>176.85</v>
      </c>
      <c r="G435">
        <v>174.08</v>
      </c>
      <c r="H435">
        <v>181.96</v>
      </c>
      <c r="I435">
        <v>190.49</v>
      </c>
      <c r="J435">
        <v>203.49</v>
      </c>
      <c r="K435">
        <v>209.58</v>
      </c>
      <c r="L435">
        <v>212.82</v>
      </c>
      <c r="M435">
        <v>226.42</v>
      </c>
      <c r="N435">
        <v>188.31</v>
      </c>
      <c r="O435">
        <v>158.37</v>
      </c>
      <c r="P435">
        <v>136.59</v>
      </c>
      <c r="Q435">
        <v>140.6</v>
      </c>
      <c r="R435">
        <v>141.54</v>
      </c>
      <c r="S435">
        <v>135.34</v>
      </c>
      <c r="T435">
        <v>144.97</v>
      </c>
      <c r="U435" t="s">
        <v>207</v>
      </c>
      <c r="V435" t="s">
        <v>208</v>
      </c>
      <c r="W435" t="s">
        <v>212</v>
      </c>
      <c r="X435" t="s">
        <v>221</v>
      </c>
      <c r="Y435">
        <v>4</v>
      </c>
    </row>
    <row r="436" spans="1:26" x14ac:dyDescent="0.25">
      <c r="A436" t="str">
        <f t="shared" si="13"/>
        <v xml:space="preserve"> Annual construction of dwellings</v>
      </c>
      <c r="B436" t="str">
        <f t="shared" si="12"/>
        <v>Annual construction of dwellings</v>
      </c>
    </row>
    <row r="437" spans="1:26" x14ac:dyDescent="0.25">
      <c r="A437" t="str">
        <f t="shared" si="13"/>
        <v xml:space="preserve"> Annual construction of multi family dwellings</v>
      </c>
      <c r="B437" t="str">
        <f t="shared" si="12"/>
        <v>Annual construction of multi family dwellings</v>
      </c>
      <c r="C437" t="s">
        <v>319</v>
      </c>
    </row>
    <row r="438" spans="1:26" x14ac:dyDescent="0.25">
      <c r="A438" t="str">
        <f t="shared" si="13"/>
        <v>ISO code Annual construction of multi family dwellings</v>
      </c>
      <c r="B438" t="str">
        <f t="shared" si="12"/>
        <v>Annual construction of multi family dwellings</v>
      </c>
      <c r="D438" t="s">
        <v>204</v>
      </c>
      <c r="E438" t="s">
        <v>205</v>
      </c>
      <c r="F438">
        <v>2000</v>
      </c>
      <c r="G438">
        <v>2001</v>
      </c>
      <c r="H438">
        <v>2002</v>
      </c>
      <c r="I438">
        <v>2003</v>
      </c>
      <c r="J438">
        <v>2004</v>
      </c>
      <c r="K438">
        <v>2005</v>
      </c>
      <c r="L438">
        <v>2006</v>
      </c>
      <c r="M438">
        <v>2007</v>
      </c>
      <c r="N438">
        <v>2008</v>
      </c>
      <c r="O438">
        <v>2009</v>
      </c>
      <c r="P438">
        <v>2010</v>
      </c>
      <c r="Q438">
        <v>2011</v>
      </c>
      <c r="R438">
        <v>2012</v>
      </c>
      <c r="S438">
        <v>2013</v>
      </c>
      <c r="T438">
        <v>2014</v>
      </c>
      <c r="U438">
        <v>2015</v>
      </c>
      <c r="V438" t="s">
        <v>194</v>
      </c>
      <c r="W438" t="s">
        <v>195</v>
      </c>
      <c r="X438" t="s">
        <v>196</v>
      </c>
      <c r="Y438" t="s">
        <v>197</v>
      </c>
      <c r="Z438" t="s">
        <v>198</v>
      </c>
    </row>
    <row r="439" spans="1:26" x14ac:dyDescent="0.25">
      <c r="A439" t="str">
        <f t="shared" si="13"/>
        <v>AT Annual construction of multi family dwellings</v>
      </c>
      <c r="B439" t="str">
        <f t="shared" si="12"/>
        <v>Annual construction of multi family dwellings</v>
      </c>
      <c r="C439" t="s">
        <v>17</v>
      </c>
      <c r="D439" t="s">
        <v>40</v>
      </c>
      <c r="E439" t="s">
        <v>288</v>
      </c>
      <c r="F439" t="s">
        <v>207</v>
      </c>
      <c r="G439" t="s">
        <v>207</v>
      </c>
      <c r="H439" t="s">
        <v>207</v>
      </c>
      <c r="I439" t="s">
        <v>207</v>
      </c>
      <c r="J439" t="s">
        <v>207</v>
      </c>
      <c r="K439">
        <v>15</v>
      </c>
      <c r="L439">
        <v>16.45</v>
      </c>
      <c r="M439">
        <v>19.88</v>
      </c>
      <c r="N439">
        <v>21.46</v>
      </c>
      <c r="O439">
        <v>15.68</v>
      </c>
      <c r="P439">
        <v>14.01</v>
      </c>
      <c r="Q439">
        <v>16.170000000000002</v>
      </c>
      <c r="R439">
        <v>18.84</v>
      </c>
      <c r="S439">
        <v>25.61</v>
      </c>
      <c r="T439" t="s">
        <v>207</v>
      </c>
      <c r="U439" t="s">
        <v>207</v>
      </c>
      <c r="V439" t="s">
        <v>208</v>
      </c>
      <c r="W439" t="s">
        <v>212</v>
      </c>
      <c r="X439" t="s">
        <v>221</v>
      </c>
      <c r="Y439">
        <v>4</v>
      </c>
    </row>
    <row r="440" spans="1:26" x14ac:dyDescent="0.25">
      <c r="A440" t="str">
        <f t="shared" si="13"/>
        <v>BE Annual construction of multi family dwellings</v>
      </c>
      <c r="B440" t="str">
        <f t="shared" si="12"/>
        <v>Annual construction of multi family dwellings</v>
      </c>
      <c r="C440" t="s">
        <v>11</v>
      </c>
      <c r="D440" t="s">
        <v>41</v>
      </c>
      <c r="E440" t="s">
        <v>288</v>
      </c>
      <c r="F440">
        <v>18.47</v>
      </c>
      <c r="G440">
        <v>18.71</v>
      </c>
      <c r="H440">
        <v>20.69</v>
      </c>
      <c r="I440">
        <v>22.6</v>
      </c>
      <c r="J440">
        <v>27.09</v>
      </c>
      <c r="K440">
        <v>31.61</v>
      </c>
      <c r="L440">
        <v>34.49</v>
      </c>
      <c r="M440">
        <v>30.08</v>
      </c>
      <c r="N440">
        <v>28.34</v>
      </c>
      <c r="O440">
        <v>23.78</v>
      </c>
      <c r="P440">
        <v>25.73</v>
      </c>
      <c r="Q440">
        <v>23.37</v>
      </c>
      <c r="R440">
        <v>24.84</v>
      </c>
      <c r="S440">
        <v>28.03</v>
      </c>
      <c r="T440">
        <v>32.72</v>
      </c>
      <c r="U440" t="s">
        <v>207</v>
      </c>
      <c r="V440" t="s">
        <v>293</v>
      </c>
      <c r="W440" t="s">
        <v>293</v>
      </c>
      <c r="X440" t="s">
        <v>320</v>
      </c>
      <c r="Y440">
        <v>5</v>
      </c>
    </row>
    <row r="441" spans="1:26" x14ac:dyDescent="0.25">
      <c r="A441" t="str">
        <f t="shared" si="13"/>
        <v>BG Annual construction of multi family dwellings</v>
      </c>
      <c r="B441" t="str">
        <f t="shared" si="12"/>
        <v>Annual construction of multi family dwellings</v>
      </c>
      <c r="C441" t="s">
        <v>21</v>
      </c>
      <c r="D441" t="s">
        <v>42</v>
      </c>
      <c r="E441" t="s">
        <v>288</v>
      </c>
      <c r="F441">
        <v>8.56</v>
      </c>
      <c r="G441">
        <v>5.76</v>
      </c>
      <c r="H441">
        <v>6.06</v>
      </c>
      <c r="I441">
        <v>6.14</v>
      </c>
      <c r="J441">
        <v>7.57</v>
      </c>
      <c r="K441">
        <v>8.8699999999999992</v>
      </c>
      <c r="L441">
        <v>10.93</v>
      </c>
      <c r="M441">
        <v>15.72</v>
      </c>
      <c r="N441">
        <v>17.02</v>
      </c>
      <c r="O441">
        <v>17.5</v>
      </c>
      <c r="P441">
        <v>14</v>
      </c>
      <c r="Q441">
        <v>11.84</v>
      </c>
      <c r="R441">
        <v>8.42</v>
      </c>
      <c r="S441">
        <v>7.78</v>
      </c>
      <c r="T441" t="s">
        <v>207</v>
      </c>
      <c r="U441" t="s">
        <v>207</v>
      </c>
      <c r="V441" t="s">
        <v>208</v>
      </c>
      <c r="W441" t="s">
        <v>212</v>
      </c>
      <c r="X441" t="s">
        <v>221</v>
      </c>
      <c r="Y441">
        <v>4</v>
      </c>
      <c r="Z441" t="s">
        <v>321</v>
      </c>
    </row>
    <row r="442" spans="1:26" x14ac:dyDescent="0.25">
      <c r="A442" t="str">
        <f t="shared" si="13"/>
        <v>HR Annual construction of multi family dwellings</v>
      </c>
      <c r="B442" t="str">
        <f t="shared" si="12"/>
        <v>Annual construction of multi family dwellings</v>
      </c>
      <c r="C442" t="s">
        <v>24</v>
      </c>
      <c r="D442" t="s">
        <v>43</v>
      </c>
      <c r="E442" t="s">
        <v>288</v>
      </c>
      <c r="F442">
        <v>725.69</v>
      </c>
      <c r="G442">
        <v>812.36</v>
      </c>
      <c r="H442">
        <v>831.5</v>
      </c>
      <c r="I442">
        <v>855.26</v>
      </c>
      <c r="J442">
        <v>854.55</v>
      </c>
      <c r="K442">
        <v>848.83</v>
      </c>
      <c r="L442">
        <v>892.46</v>
      </c>
      <c r="M442">
        <v>901.8</v>
      </c>
      <c r="N442">
        <v>882.2</v>
      </c>
      <c r="O442">
        <v>763.07</v>
      </c>
      <c r="P442">
        <v>747.5</v>
      </c>
      <c r="Q442">
        <v>774.39</v>
      </c>
      <c r="R442">
        <v>613.98</v>
      </c>
      <c r="S442">
        <v>563.73</v>
      </c>
      <c r="T442">
        <v>594.41999999999996</v>
      </c>
      <c r="U442" t="s">
        <v>207</v>
      </c>
      <c r="V442" t="s">
        <v>214</v>
      </c>
      <c r="W442" t="s">
        <v>215</v>
      </c>
      <c r="Y442">
        <v>1</v>
      </c>
    </row>
    <row r="443" spans="1:26" x14ac:dyDescent="0.25">
      <c r="A443" t="str">
        <f t="shared" si="13"/>
        <v>CY Annual construction of multi family dwellings</v>
      </c>
      <c r="B443" t="str">
        <f t="shared" si="12"/>
        <v>Annual construction of multi family dwellings</v>
      </c>
      <c r="C443" t="s">
        <v>15</v>
      </c>
      <c r="D443" t="s">
        <v>44</v>
      </c>
      <c r="E443" t="s">
        <v>288</v>
      </c>
      <c r="F443">
        <v>1.26</v>
      </c>
      <c r="G443">
        <v>1.86</v>
      </c>
      <c r="H443">
        <v>1.59</v>
      </c>
      <c r="I443">
        <v>2.5</v>
      </c>
      <c r="J443">
        <v>4.1399999999999997</v>
      </c>
      <c r="K443">
        <v>7.26</v>
      </c>
      <c r="L443">
        <v>8.74</v>
      </c>
      <c r="M443">
        <v>8.6</v>
      </c>
      <c r="N443">
        <v>10.66</v>
      </c>
      <c r="O443">
        <v>10.46</v>
      </c>
      <c r="P443">
        <v>8.8000000000000007</v>
      </c>
      <c r="Q443">
        <v>5.1100000000000003</v>
      </c>
      <c r="R443">
        <v>3.12</v>
      </c>
      <c r="S443">
        <v>2.12</v>
      </c>
      <c r="T443" t="s">
        <v>207</v>
      </c>
      <c r="U443" t="s">
        <v>207</v>
      </c>
      <c r="V443" t="s">
        <v>208</v>
      </c>
      <c r="W443" t="s">
        <v>212</v>
      </c>
      <c r="X443" t="s">
        <v>221</v>
      </c>
      <c r="Y443">
        <v>4</v>
      </c>
      <c r="Z443" t="s">
        <v>322</v>
      </c>
    </row>
    <row r="444" spans="1:26" x14ac:dyDescent="0.25">
      <c r="A444" t="str">
        <f t="shared" si="13"/>
        <v>CZ Annual construction of multi family dwellings</v>
      </c>
      <c r="B444" t="str">
        <f t="shared" si="12"/>
        <v>Annual construction of multi family dwellings</v>
      </c>
      <c r="C444" t="s">
        <v>23</v>
      </c>
      <c r="D444" t="s">
        <v>45</v>
      </c>
      <c r="E444" t="s">
        <v>288</v>
      </c>
      <c r="F444">
        <v>11.83</v>
      </c>
      <c r="G444">
        <v>11.12</v>
      </c>
      <c r="H444">
        <v>12.62</v>
      </c>
      <c r="I444">
        <v>13.24</v>
      </c>
      <c r="J444">
        <v>16.510000000000002</v>
      </c>
      <c r="K444">
        <v>17.12</v>
      </c>
      <c r="L444">
        <v>15.27</v>
      </c>
      <c r="M444">
        <v>22.93</v>
      </c>
      <c r="N444">
        <v>17.059999999999999</v>
      </c>
      <c r="O444">
        <v>17.82</v>
      </c>
      <c r="P444">
        <v>15.26</v>
      </c>
      <c r="Q444">
        <v>10</v>
      </c>
      <c r="R444">
        <v>10.83</v>
      </c>
      <c r="S444">
        <v>8.8000000000000007</v>
      </c>
      <c r="T444" t="s">
        <v>207</v>
      </c>
      <c r="U444" t="s">
        <v>207</v>
      </c>
      <c r="V444" t="s">
        <v>208</v>
      </c>
      <c r="W444" t="s">
        <v>212</v>
      </c>
      <c r="X444" t="s">
        <v>221</v>
      </c>
      <c r="Y444">
        <v>4</v>
      </c>
      <c r="Z444" t="s">
        <v>323</v>
      </c>
    </row>
    <row r="445" spans="1:26" x14ac:dyDescent="0.25">
      <c r="A445" t="str">
        <f t="shared" si="13"/>
        <v>DK Annual construction of multi family dwellings</v>
      </c>
      <c r="B445" t="str">
        <f t="shared" si="12"/>
        <v>Annual construction of multi family dwellings</v>
      </c>
      <c r="C445" t="s">
        <v>9</v>
      </c>
      <c r="D445" t="s">
        <v>46</v>
      </c>
      <c r="E445" t="s">
        <v>288</v>
      </c>
      <c r="F445">
        <v>5.27</v>
      </c>
      <c r="G445">
        <v>6.15</v>
      </c>
      <c r="H445">
        <v>6.87</v>
      </c>
      <c r="I445">
        <v>8.1199999999999992</v>
      </c>
      <c r="J445">
        <v>10.16</v>
      </c>
      <c r="K445">
        <v>10.45</v>
      </c>
      <c r="L445">
        <v>10.54</v>
      </c>
      <c r="M445">
        <v>12.08</v>
      </c>
      <c r="N445">
        <v>8.24</v>
      </c>
      <c r="O445">
        <v>5.99</v>
      </c>
      <c r="P445">
        <v>3.73</v>
      </c>
      <c r="Q445">
        <v>3.43</v>
      </c>
      <c r="R445">
        <v>7.31</v>
      </c>
      <c r="S445">
        <v>6</v>
      </c>
      <c r="T445" t="s">
        <v>207</v>
      </c>
      <c r="U445" t="s">
        <v>207</v>
      </c>
      <c r="V445" t="s">
        <v>208</v>
      </c>
      <c r="W445" t="s">
        <v>212</v>
      </c>
      <c r="X445" t="s">
        <v>221</v>
      </c>
      <c r="Y445">
        <v>4</v>
      </c>
      <c r="Z445" t="s">
        <v>324</v>
      </c>
    </row>
    <row r="446" spans="1:26" x14ac:dyDescent="0.25">
      <c r="A446" t="str">
        <f t="shared" si="13"/>
        <v>EE Annual construction of multi family dwellings</v>
      </c>
      <c r="B446" t="str">
        <f t="shared" si="12"/>
        <v>Annual construction of multi family dwellings</v>
      </c>
      <c r="C446" t="s">
        <v>27</v>
      </c>
      <c r="D446" t="s">
        <v>47</v>
      </c>
      <c r="E446" t="s">
        <v>288</v>
      </c>
      <c r="F446">
        <v>0.35</v>
      </c>
      <c r="G446">
        <v>0.31</v>
      </c>
      <c r="H446">
        <v>0.72</v>
      </c>
      <c r="I446">
        <v>2.0099999999999998</v>
      </c>
      <c r="J446">
        <v>2.91</v>
      </c>
      <c r="K446">
        <v>2.93</v>
      </c>
      <c r="L446">
        <v>3.97</v>
      </c>
      <c r="M446">
        <v>5.66</v>
      </c>
      <c r="N446">
        <v>3.92</v>
      </c>
      <c r="O446">
        <v>1.9</v>
      </c>
      <c r="P446">
        <v>1.4</v>
      </c>
      <c r="Q446" t="s">
        <v>207</v>
      </c>
      <c r="R446" t="s">
        <v>207</v>
      </c>
      <c r="S446" t="s">
        <v>207</v>
      </c>
      <c r="T446">
        <v>1.78</v>
      </c>
      <c r="U446" t="s">
        <v>207</v>
      </c>
      <c r="V446" t="s">
        <v>282</v>
      </c>
      <c r="W446" t="s">
        <v>300</v>
      </c>
      <c r="X446" t="s">
        <v>284</v>
      </c>
      <c r="Y446">
        <v>4</v>
      </c>
      <c r="Z446" t="s">
        <v>301</v>
      </c>
    </row>
    <row r="447" spans="1:26" x14ac:dyDescent="0.25">
      <c r="A447" t="str">
        <f t="shared" si="13"/>
        <v>FR Annual construction of multi family dwellings</v>
      </c>
      <c r="B447" t="str">
        <f t="shared" si="12"/>
        <v>Annual construction of multi family dwellings</v>
      </c>
      <c r="C447" t="s">
        <v>10</v>
      </c>
      <c r="D447" t="s">
        <v>48</v>
      </c>
      <c r="E447" t="s">
        <v>288</v>
      </c>
      <c r="F447">
        <v>105.51</v>
      </c>
      <c r="G447">
        <v>107.26</v>
      </c>
      <c r="H447">
        <v>110.72</v>
      </c>
      <c r="I447">
        <v>126.38</v>
      </c>
      <c r="J447">
        <v>149.44999999999999</v>
      </c>
      <c r="K447">
        <v>215.75</v>
      </c>
      <c r="L447">
        <v>239.26</v>
      </c>
      <c r="M447">
        <v>207.37</v>
      </c>
      <c r="N447">
        <v>161.66</v>
      </c>
      <c r="O447">
        <v>135</v>
      </c>
      <c r="P447">
        <v>181.83</v>
      </c>
      <c r="Q447">
        <v>218.19</v>
      </c>
      <c r="R447">
        <v>205.29</v>
      </c>
      <c r="S447">
        <v>187.59</v>
      </c>
      <c r="T447" t="s">
        <v>207</v>
      </c>
      <c r="U447" t="s">
        <v>207</v>
      </c>
      <c r="V447" t="s">
        <v>208</v>
      </c>
      <c r="W447" t="s">
        <v>212</v>
      </c>
      <c r="X447" t="s">
        <v>221</v>
      </c>
      <c r="Y447">
        <v>4</v>
      </c>
      <c r="Z447" t="s">
        <v>325</v>
      </c>
    </row>
    <row r="448" spans="1:26" x14ac:dyDescent="0.25">
      <c r="A448" t="str">
        <f t="shared" si="13"/>
        <v>EL Annual construction of multi family dwellings</v>
      </c>
      <c r="B448" t="str">
        <f t="shared" si="12"/>
        <v>Annual construction of multi family dwellings</v>
      </c>
      <c r="C448" t="s">
        <v>20</v>
      </c>
      <c r="D448" t="s">
        <v>49</v>
      </c>
      <c r="E448" t="s">
        <v>288</v>
      </c>
      <c r="F448">
        <v>47.38</v>
      </c>
      <c r="G448">
        <v>57.35</v>
      </c>
      <c r="H448">
        <v>67.87</v>
      </c>
      <c r="I448">
        <v>67.239999999999995</v>
      </c>
      <c r="J448">
        <v>64.650000000000006</v>
      </c>
      <c r="K448">
        <v>103.31</v>
      </c>
      <c r="L448">
        <v>66.36</v>
      </c>
      <c r="M448">
        <v>51.79</v>
      </c>
      <c r="N448">
        <v>42.13</v>
      </c>
      <c r="O448">
        <v>32.54</v>
      </c>
      <c r="P448">
        <v>27.17</v>
      </c>
      <c r="Q448">
        <v>15.86</v>
      </c>
      <c r="R448">
        <v>8.39</v>
      </c>
      <c r="S448">
        <v>3</v>
      </c>
      <c r="T448" t="s">
        <v>207</v>
      </c>
      <c r="U448" t="s">
        <v>207</v>
      </c>
      <c r="V448" t="s">
        <v>208</v>
      </c>
      <c r="W448" t="s">
        <v>212</v>
      </c>
      <c r="X448" t="s">
        <v>221</v>
      </c>
      <c r="Y448">
        <v>4</v>
      </c>
    </row>
    <row r="449" spans="1:26" x14ac:dyDescent="0.25">
      <c r="A449" t="str">
        <f t="shared" si="13"/>
        <v>FI Annual construction of multi family dwellings</v>
      </c>
      <c r="B449" t="str">
        <f t="shared" si="12"/>
        <v>Annual construction of multi family dwellings</v>
      </c>
      <c r="C449" t="s">
        <v>30</v>
      </c>
      <c r="D449" t="s">
        <v>50</v>
      </c>
      <c r="E449" t="s">
        <v>288</v>
      </c>
      <c r="F449">
        <v>15.76</v>
      </c>
      <c r="G449">
        <v>14.9</v>
      </c>
      <c r="H449">
        <v>12.54</v>
      </c>
      <c r="I449">
        <v>12.56</v>
      </c>
      <c r="J449">
        <v>12.95</v>
      </c>
      <c r="K449">
        <v>12.91</v>
      </c>
      <c r="L449">
        <v>11.95</v>
      </c>
      <c r="M449">
        <v>13.41</v>
      </c>
      <c r="N449">
        <v>11.43</v>
      </c>
      <c r="O449">
        <v>8.49</v>
      </c>
      <c r="P449">
        <v>11.76</v>
      </c>
      <c r="Q449">
        <v>16.14</v>
      </c>
      <c r="R449">
        <v>17.079999999999998</v>
      </c>
      <c r="S449">
        <v>15.78</v>
      </c>
      <c r="T449" t="s">
        <v>207</v>
      </c>
      <c r="U449" t="s">
        <v>207</v>
      </c>
      <c r="V449" t="s">
        <v>208</v>
      </c>
      <c r="W449" t="s">
        <v>212</v>
      </c>
      <c r="X449" t="s">
        <v>221</v>
      </c>
      <c r="Y449">
        <v>4</v>
      </c>
    </row>
    <row r="450" spans="1:26" x14ac:dyDescent="0.25">
      <c r="A450" t="str">
        <f t="shared" si="13"/>
        <v>DE Annual construction of multi family dwellings</v>
      </c>
      <c r="B450" t="str">
        <f t="shared" si="12"/>
        <v>Annual construction of multi family dwellings</v>
      </c>
      <c r="C450" t="s">
        <v>1</v>
      </c>
      <c r="D450" t="s">
        <v>51</v>
      </c>
      <c r="E450" t="s">
        <v>288</v>
      </c>
      <c r="F450">
        <v>209</v>
      </c>
      <c r="G450">
        <v>154</v>
      </c>
      <c r="H450">
        <v>136</v>
      </c>
      <c r="I450">
        <v>119</v>
      </c>
      <c r="J450">
        <v>117</v>
      </c>
      <c r="K450">
        <v>106</v>
      </c>
      <c r="L450">
        <v>112</v>
      </c>
      <c r="M450">
        <v>99</v>
      </c>
      <c r="N450">
        <v>88.3</v>
      </c>
      <c r="O450">
        <v>82.5</v>
      </c>
      <c r="P450">
        <v>81.67</v>
      </c>
      <c r="Q450">
        <v>86.1</v>
      </c>
      <c r="R450">
        <v>107.7</v>
      </c>
      <c r="S450" t="s">
        <v>207</v>
      </c>
      <c r="T450" t="s">
        <v>207</v>
      </c>
      <c r="U450" t="s">
        <v>207</v>
      </c>
      <c r="V450" t="s">
        <v>208</v>
      </c>
      <c r="W450" t="s">
        <v>212</v>
      </c>
      <c r="X450" t="s">
        <v>221</v>
      </c>
      <c r="Y450">
        <v>4</v>
      </c>
      <c r="Z450" t="s">
        <v>305</v>
      </c>
    </row>
    <row r="451" spans="1:26" x14ac:dyDescent="0.25">
      <c r="A451" t="str">
        <f t="shared" si="13"/>
        <v>HU Annual construction of multi family dwellings</v>
      </c>
      <c r="B451" t="str">
        <f t="shared" si="12"/>
        <v>Annual construction of multi family dwellings</v>
      </c>
      <c r="C451" t="s">
        <v>16</v>
      </c>
      <c r="D451" t="s">
        <v>52</v>
      </c>
      <c r="E451" t="s">
        <v>288</v>
      </c>
      <c r="F451">
        <v>4.7</v>
      </c>
      <c r="G451">
        <v>8.6</v>
      </c>
      <c r="H451">
        <v>13</v>
      </c>
      <c r="I451">
        <v>15.4</v>
      </c>
      <c r="J451">
        <v>21</v>
      </c>
      <c r="K451">
        <v>24.6</v>
      </c>
      <c r="L451">
        <v>16.600000000000001</v>
      </c>
      <c r="M451">
        <v>19.100000000000001</v>
      </c>
      <c r="N451">
        <v>18.8</v>
      </c>
      <c r="O451">
        <v>17.8</v>
      </c>
      <c r="P451">
        <v>11.1</v>
      </c>
      <c r="Q451" t="s">
        <v>207</v>
      </c>
      <c r="R451" t="s">
        <v>207</v>
      </c>
      <c r="S451" t="s">
        <v>207</v>
      </c>
      <c r="T451" t="s">
        <v>207</v>
      </c>
      <c r="U451" t="s">
        <v>207</v>
      </c>
      <c r="V451" t="s">
        <v>208</v>
      </c>
      <c r="W451" t="s">
        <v>212</v>
      </c>
      <c r="X451" t="s">
        <v>221</v>
      </c>
      <c r="Y451">
        <v>4</v>
      </c>
      <c r="Z451" t="s">
        <v>308</v>
      </c>
    </row>
    <row r="452" spans="1:26" x14ac:dyDescent="0.25">
      <c r="A452" t="str">
        <f t="shared" si="13"/>
        <v>IE Annual construction of multi family dwellings</v>
      </c>
      <c r="B452" t="str">
        <f t="shared" ref="B452:B515" si="14">IF(AND(C452&lt;&gt;"",D452=""),C452,B451)</f>
        <v>Annual construction of multi family dwellings</v>
      </c>
      <c r="C452" t="s">
        <v>5</v>
      </c>
      <c r="D452" t="s">
        <v>53</v>
      </c>
      <c r="E452" t="s">
        <v>288</v>
      </c>
      <c r="F452">
        <v>8.89</v>
      </c>
      <c r="G452">
        <v>10.63</v>
      </c>
      <c r="H452">
        <v>11.64</v>
      </c>
      <c r="I452">
        <v>14.84</v>
      </c>
      <c r="J452">
        <v>16.11</v>
      </c>
      <c r="K452">
        <v>18.04</v>
      </c>
      <c r="L452">
        <v>19.95</v>
      </c>
      <c r="M452">
        <v>18.690000000000001</v>
      </c>
      <c r="N452">
        <v>12.81</v>
      </c>
      <c r="O452">
        <v>5.15</v>
      </c>
      <c r="P452">
        <v>2.09</v>
      </c>
      <c r="Q452">
        <v>1.34</v>
      </c>
      <c r="R452">
        <v>0.99</v>
      </c>
      <c r="S452">
        <v>0.92</v>
      </c>
      <c r="T452" t="s">
        <v>207</v>
      </c>
      <c r="U452" t="s">
        <v>207</v>
      </c>
      <c r="V452" t="s">
        <v>208</v>
      </c>
      <c r="W452" t="s">
        <v>212</v>
      </c>
      <c r="X452" t="s">
        <v>221</v>
      </c>
      <c r="Y452">
        <v>4</v>
      </c>
      <c r="Z452" t="s">
        <v>308</v>
      </c>
    </row>
    <row r="453" spans="1:26" x14ac:dyDescent="0.25">
      <c r="A453" t="str">
        <f t="shared" si="13"/>
        <v>IT Annual construction of multi family dwellings</v>
      </c>
      <c r="B453" t="str">
        <f t="shared" si="14"/>
        <v>Annual construction of multi family dwellings</v>
      </c>
      <c r="C453" t="s">
        <v>29</v>
      </c>
      <c r="D453" t="s">
        <v>54</v>
      </c>
      <c r="E453" t="s">
        <v>288</v>
      </c>
      <c r="F453" t="s">
        <v>207</v>
      </c>
      <c r="G453" t="s">
        <v>207</v>
      </c>
      <c r="H453" t="s">
        <v>207</v>
      </c>
      <c r="I453" t="s">
        <v>207</v>
      </c>
      <c r="J453" t="s">
        <v>207</v>
      </c>
      <c r="K453" t="s">
        <v>207</v>
      </c>
      <c r="L453" t="s">
        <v>207</v>
      </c>
      <c r="M453" t="s">
        <v>207</v>
      </c>
      <c r="N453" t="s">
        <v>207</v>
      </c>
      <c r="O453" t="s">
        <v>207</v>
      </c>
      <c r="P453" t="s">
        <v>207</v>
      </c>
      <c r="Q453" t="s">
        <v>207</v>
      </c>
      <c r="R453" t="s">
        <v>207</v>
      </c>
      <c r="S453" t="s">
        <v>207</v>
      </c>
      <c r="T453" t="s">
        <v>207</v>
      </c>
      <c r="U453" t="s">
        <v>207</v>
      </c>
    </row>
    <row r="454" spans="1:26" x14ac:dyDescent="0.25">
      <c r="A454" t="str">
        <f t="shared" ref="A454:A517" si="15">D454&amp;" "&amp;B454</f>
        <v>LV Annual construction of multi family dwellings</v>
      </c>
      <c r="B454" t="str">
        <f t="shared" si="14"/>
        <v>Annual construction of multi family dwellings</v>
      </c>
      <c r="C454" t="s">
        <v>25</v>
      </c>
      <c r="D454" t="s">
        <v>55</v>
      </c>
      <c r="E454" t="s">
        <v>288</v>
      </c>
      <c r="F454">
        <v>0.06</v>
      </c>
      <c r="G454">
        <v>0.02</v>
      </c>
      <c r="H454">
        <v>7.0000000000000007E-2</v>
      </c>
      <c r="I454" t="s">
        <v>207</v>
      </c>
      <c r="J454">
        <v>1.68</v>
      </c>
      <c r="K454">
        <v>2.44</v>
      </c>
      <c r="L454">
        <v>4.0999999999999996</v>
      </c>
      <c r="M454">
        <v>7.29</v>
      </c>
      <c r="N454">
        <v>6.1</v>
      </c>
      <c r="O454">
        <v>2.4300000000000002</v>
      </c>
      <c r="P454">
        <v>0.44</v>
      </c>
      <c r="Q454">
        <v>1.64</v>
      </c>
      <c r="R454">
        <v>0.72</v>
      </c>
      <c r="S454">
        <v>0.83</v>
      </c>
      <c r="T454" t="s">
        <v>207</v>
      </c>
      <c r="U454" t="s">
        <v>207</v>
      </c>
      <c r="V454" t="s">
        <v>208</v>
      </c>
      <c r="W454" t="s">
        <v>212</v>
      </c>
      <c r="X454" t="s">
        <v>221</v>
      </c>
      <c r="Y454">
        <v>4</v>
      </c>
      <c r="Z454" t="s">
        <v>308</v>
      </c>
    </row>
    <row r="455" spans="1:26" x14ac:dyDescent="0.25">
      <c r="A455" t="str">
        <f t="shared" si="15"/>
        <v>LT Annual construction of multi family dwellings</v>
      </c>
      <c r="B455" t="str">
        <f t="shared" si="14"/>
        <v>Annual construction of multi family dwellings</v>
      </c>
      <c r="C455" t="s">
        <v>22</v>
      </c>
      <c r="D455" t="s">
        <v>56</v>
      </c>
      <c r="E455" t="s">
        <v>288</v>
      </c>
      <c r="F455">
        <v>2.56</v>
      </c>
      <c r="G455">
        <v>1.99</v>
      </c>
      <c r="H455">
        <v>2.56</v>
      </c>
      <c r="I455">
        <v>2.54</v>
      </c>
      <c r="J455">
        <v>3.92</v>
      </c>
      <c r="K455">
        <v>3.25</v>
      </c>
      <c r="L455">
        <v>4.51</v>
      </c>
      <c r="M455">
        <v>6</v>
      </c>
      <c r="N455">
        <v>7.81</v>
      </c>
      <c r="O455">
        <v>5.4</v>
      </c>
      <c r="P455">
        <v>0.66</v>
      </c>
      <c r="Q455">
        <v>1.25</v>
      </c>
      <c r="R455">
        <v>1.88</v>
      </c>
      <c r="S455">
        <v>2.33</v>
      </c>
      <c r="T455">
        <v>2.93</v>
      </c>
      <c r="U455" t="s">
        <v>207</v>
      </c>
      <c r="V455" t="s">
        <v>276</v>
      </c>
      <c r="W455" t="s">
        <v>277</v>
      </c>
      <c r="X455" t="s">
        <v>278</v>
      </c>
      <c r="Y455">
        <v>4</v>
      </c>
      <c r="Z455" t="s">
        <v>279</v>
      </c>
    </row>
    <row r="456" spans="1:26" x14ac:dyDescent="0.25">
      <c r="A456" t="str">
        <f t="shared" si="15"/>
        <v>LU Annual construction of multi family dwellings</v>
      </c>
      <c r="B456" t="str">
        <f t="shared" si="14"/>
        <v>Annual construction of multi family dwellings</v>
      </c>
      <c r="C456" t="s">
        <v>7</v>
      </c>
      <c r="D456" t="s">
        <v>57</v>
      </c>
      <c r="E456" t="s">
        <v>288</v>
      </c>
      <c r="F456">
        <v>0.64</v>
      </c>
      <c r="G456">
        <v>1.24</v>
      </c>
      <c r="H456">
        <v>1.0900000000000001</v>
      </c>
      <c r="I456">
        <v>1.1200000000000001</v>
      </c>
      <c r="J456">
        <v>1.1000000000000001</v>
      </c>
      <c r="K456">
        <v>1.1100000000000001</v>
      </c>
      <c r="L456">
        <v>1.25</v>
      </c>
      <c r="M456">
        <v>1.89</v>
      </c>
      <c r="N456">
        <v>2.4</v>
      </c>
      <c r="O456">
        <v>2.02</v>
      </c>
      <c r="P456">
        <v>1.33</v>
      </c>
      <c r="Q456">
        <v>1.07</v>
      </c>
      <c r="R456">
        <v>1.06</v>
      </c>
      <c r="S456" t="s">
        <v>207</v>
      </c>
      <c r="T456" t="s">
        <v>207</v>
      </c>
      <c r="U456" t="s">
        <v>207</v>
      </c>
      <c r="V456" t="s">
        <v>208</v>
      </c>
      <c r="W456" t="s">
        <v>212</v>
      </c>
      <c r="X456" t="s">
        <v>221</v>
      </c>
      <c r="Y456">
        <v>4</v>
      </c>
      <c r="Z456" t="s">
        <v>308</v>
      </c>
    </row>
    <row r="457" spans="1:26" x14ac:dyDescent="0.25">
      <c r="A457" t="str">
        <f t="shared" si="15"/>
        <v>MT Annual construction of multi family dwellings</v>
      </c>
      <c r="B457" t="str">
        <f t="shared" si="14"/>
        <v>Annual construction of multi family dwellings</v>
      </c>
      <c r="C457" t="s">
        <v>26</v>
      </c>
      <c r="D457" t="s">
        <v>58</v>
      </c>
      <c r="E457" t="s">
        <v>288</v>
      </c>
      <c r="F457">
        <v>2.06</v>
      </c>
      <c r="G457">
        <v>3.43</v>
      </c>
      <c r="H457">
        <v>4.33</v>
      </c>
      <c r="I457">
        <v>5.66</v>
      </c>
      <c r="J457">
        <v>6.23</v>
      </c>
      <c r="K457">
        <v>8.6</v>
      </c>
      <c r="L457">
        <v>9.89</v>
      </c>
      <c r="M457">
        <v>10.95</v>
      </c>
      <c r="N457">
        <v>6.55</v>
      </c>
      <c r="O457">
        <v>5.0199999999999996</v>
      </c>
      <c r="P457">
        <v>4.1100000000000003</v>
      </c>
      <c r="Q457">
        <v>3.68</v>
      </c>
      <c r="R457">
        <v>2.79</v>
      </c>
      <c r="S457">
        <v>2.41</v>
      </c>
      <c r="T457">
        <v>2.64</v>
      </c>
      <c r="U457" t="s">
        <v>207</v>
      </c>
      <c r="V457" t="s">
        <v>309</v>
      </c>
      <c r="W457" t="s">
        <v>310</v>
      </c>
      <c r="X457" t="s">
        <v>311</v>
      </c>
      <c r="Y457">
        <v>4</v>
      </c>
      <c r="Z457" t="s">
        <v>326</v>
      </c>
    </row>
    <row r="458" spans="1:26" x14ac:dyDescent="0.25">
      <c r="A458" t="str">
        <f t="shared" si="15"/>
        <v>NL Annual construction of multi family dwellings</v>
      </c>
      <c r="B458" t="str">
        <f t="shared" si="14"/>
        <v>Annual construction of multi family dwellings</v>
      </c>
      <c r="C458" t="s">
        <v>6</v>
      </c>
      <c r="D458" t="s">
        <v>59</v>
      </c>
      <c r="E458" t="s">
        <v>288</v>
      </c>
      <c r="F458">
        <v>17.46</v>
      </c>
      <c r="G458">
        <v>18.64</v>
      </c>
      <c r="H458">
        <v>17.13</v>
      </c>
      <c r="I458">
        <v>16.43</v>
      </c>
      <c r="J458">
        <v>16.350000000000001</v>
      </c>
      <c r="K458">
        <v>19.850000000000001</v>
      </c>
      <c r="L458">
        <v>25.36</v>
      </c>
      <c r="M458">
        <v>30.74</v>
      </c>
      <c r="N458">
        <v>30.77</v>
      </c>
      <c r="O458">
        <v>34.65</v>
      </c>
      <c r="P458">
        <v>25.71</v>
      </c>
      <c r="Q458">
        <v>24.12</v>
      </c>
      <c r="R458">
        <v>19.8</v>
      </c>
      <c r="S458">
        <v>17.37</v>
      </c>
      <c r="T458" t="s">
        <v>207</v>
      </c>
      <c r="U458" t="s">
        <v>207</v>
      </c>
      <c r="V458" t="s">
        <v>208</v>
      </c>
      <c r="W458" t="s">
        <v>212</v>
      </c>
      <c r="X458" t="s">
        <v>221</v>
      </c>
      <c r="Y458">
        <v>4</v>
      </c>
    </row>
    <row r="459" spans="1:26" x14ac:dyDescent="0.25">
      <c r="A459" t="str">
        <f t="shared" si="15"/>
        <v>PL Annual construction of multi family dwellings</v>
      </c>
      <c r="B459" t="str">
        <f t="shared" si="14"/>
        <v>Annual construction of multi family dwellings</v>
      </c>
      <c r="C459" t="s">
        <v>12</v>
      </c>
      <c r="D459" t="s">
        <v>60</v>
      </c>
      <c r="E459" t="s">
        <v>288</v>
      </c>
      <c r="F459">
        <v>58.01</v>
      </c>
      <c r="G459">
        <v>72.64</v>
      </c>
      <c r="H459">
        <v>52.55</v>
      </c>
      <c r="I459">
        <v>56.4</v>
      </c>
      <c r="J459">
        <v>51.89</v>
      </c>
      <c r="K459">
        <v>58.36</v>
      </c>
      <c r="L459">
        <v>63.9</v>
      </c>
      <c r="M459">
        <v>69.5</v>
      </c>
      <c r="N459">
        <v>87.3</v>
      </c>
      <c r="O459">
        <v>92.6</v>
      </c>
      <c r="P459" t="s">
        <v>207</v>
      </c>
      <c r="Q459" t="s">
        <v>207</v>
      </c>
      <c r="R459" t="s">
        <v>207</v>
      </c>
      <c r="S459" t="s">
        <v>207</v>
      </c>
      <c r="T459" t="s">
        <v>207</v>
      </c>
      <c r="U459" t="s">
        <v>207</v>
      </c>
      <c r="V459" t="s">
        <v>208</v>
      </c>
      <c r="W459" t="s">
        <v>212</v>
      </c>
      <c r="X459" t="s">
        <v>221</v>
      </c>
      <c r="Y459">
        <v>4</v>
      </c>
      <c r="Z459" t="s">
        <v>313</v>
      </c>
    </row>
    <row r="460" spans="1:26" x14ac:dyDescent="0.25">
      <c r="A460" t="str">
        <f t="shared" si="15"/>
        <v>PT Annual construction of multi family dwellings</v>
      </c>
      <c r="B460" t="str">
        <f t="shared" si="14"/>
        <v>Annual construction of multi family dwellings</v>
      </c>
      <c r="C460" t="s">
        <v>14</v>
      </c>
      <c r="D460" t="s">
        <v>61</v>
      </c>
      <c r="E460" t="s">
        <v>288</v>
      </c>
      <c r="F460">
        <v>40.520000000000003</v>
      </c>
      <c r="G460">
        <v>41.63</v>
      </c>
      <c r="H460">
        <v>43.57</v>
      </c>
      <c r="I460">
        <v>33.78</v>
      </c>
      <c r="J460">
        <v>26.79</v>
      </c>
      <c r="K460">
        <v>27.69</v>
      </c>
      <c r="L460">
        <v>27.97</v>
      </c>
      <c r="M460">
        <v>27.17</v>
      </c>
      <c r="N460">
        <v>13.34</v>
      </c>
      <c r="O460">
        <v>12.45</v>
      </c>
      <c r="P460">
        <v>9.89</v>
      </c>
      <c r="Q460">
        <v>8.36</v>
      </c>
      <c r="R460">
        <v>11.38</v>
      </c>
      <c r="S460">
        <v>9.08</v>
      </c>
      <c r="T460">
        <v>4.7300000000000004</v>
      </c>
      <c r="U460" t="s">
        <v>207</v>
      </c>
      <c r="V460" t="s">
        <v>208</v>
      </c>
      <c r="W460" t="s">
        <v>212</v>
      </c>
      <c r="X460" t="s">
        <v>221</v>
      </c>
      <c r="Y460">
        <v>4</v>
      </c>
      <c r="Z460" t="s">
        <v>314</v>
      </c>
    </row>
    <row r="461" spans="1:26" x14ac:dyDescent="0.25">
      <c r="A461" t="str">
        <f t="shared" si="15"/>
        <v>RO Annual construction of multi family dwellings</v>
      </c>
      <c r="B461" t="str">
        <f t="shared" si="14"/>
        <v>Annual construction of multi family dwellings</v>
      </c>
      <c r="C461" t="s">
        <v>13</v>
      </c>
      <c r="D461" t="s">
        <v>62</v>
      </c>
      <c r="E461" t="s">
        <v>288</v>
      </c>
      <c r="F461">
        <v>11.06</v>
      </c>
      <c r="G461">
        <v>11.3</v>
      </c>
      <c r="H461">
        <v>11.56</v>
      </c>
      <c r="I461">
        <v>12.11</v>
      </c>
      <c r="J461">
        <v>12.5</v>
      </c>
      <c r="K461">
        <v>13.61</v>
      </c>
      <c r="L461">
        <v>19.64</v>
      </c>
      <c r="M461">
        <v>27.3</v>
      </c>
      <c r="N461">
        <v>42.26</v>
      </c>
      <c r="O461">
        <v>40.520000000000003</v>
      </c>
      <c r="P461">
        <v>30.86</v>
      </c>
      <c r="Q461">
        <v>23.51</v>
      </c>
      <c r="R461" t="s">
        <v>207</v>
      </c>
      <c r="S461" t="s">
        <v>207</v>
      </c>
      <c r="T461" t="s">
        <v>207</v>
      </c>
      <c r="U461" t="s">
        <v>207</v>
      </c>
      <c r="V461" t="s">
        <v>208</v>
      </c>
      <c r="W461" t="s">
        <v>212</v>
      </c>
      <c r="X461" t="s">
        <v>221</v>
      </c>
      <c r="Y461">
        <v>4</v>
      </c>
    </row>
    <row r="462" spans="1:26" x14ac:dyDescent="0.25">
      <c r="A462" t="str">
        <f t="shared" si="15"/>
        <v>SK Annual construction of multi family dwellings</v>
      </c>
      <c r="B462" t="str">
        <f t="shared" si="14"/>
        <v>Annual construction of multi family dwellings</v>
      </c>
      <c r="C462" t="s">
        <v>18</v>
      </c>
      <c r="D462" t="s">
        <v>63</v>
      </c>
      <c r="E462" t="s">
        <v>288</v>
      </c>
      <c r="F462">
        <v>1.98</v>
      </c>
      <c r="G462">
        <v>2.02</v>
      </c>
      <c r="H462">
        <v>5.12</v>
      </c>
      <c r="I462">
        <v>6.39</v>
      </c>
      <c r="J462">
        <v>4.0199999999999996</v>
      </c>
      <c r="K462">
        <v>6.16</v>
      </c>
      <c r="L462">
        <v>6.79</v>
      </c>
      <c r="M462">
        <v>8.58</v>
      </c>
      <c r="N462">
        <v>8.68</v>
      </c>
      <c r="O462">
        <v>9.81</v>
      </c>
      <c r="P462">
        <v>7.94</v>
      </c>
      <c r="Q462">
        <v>5.85</v>
      </c>
      <c r="R462">
        <v>5.78</v>
      </c>
      <c r="S462">
        <v>4.8899999999999997</v>
      </c>
      <c r="T462" t="s">
        <v>207</v>
      </c>
      <c r="U462" t="s">
        <v>207</v>
      </c>
      <c r="V462" t="s">
        <v>208</v>
      </c>
      <c r="W462" t="s">
        <v>212</v>
      </c>
      <c r="X462" t="s">
        <v>221</v>
      </c>
      <c r="Y462">
        <v>4</v>
      </c>
      <c r="Z462" t="s">
        <v>315</v>
      </c>
    </row>
    <row r="463" spans="1:26" x14ac:dyDescent="0.25">
      <c r="A463" t="str">
        <f t="shared" si="15"/>
        <v>SI Annual construction of multi family dwellings</v>
      </c>
      <c r="B463" t="str">
        <f t="shared" si="14"/>
        <v>Annual construction of multi family dwellings</v>
      </c>
      <c r="C463" t="s">
        <v>8</v>
      </c>
      <c r="D463" t="s">
        <v>64</v>
      </c>
      <c r="E463" t="s">
        <v>288</v>
      </c>
      <c r="F463">
        <v>2</v>
      </c>
      <c r="G463">
        <v>2.12</v>
      </c>
      <c r="H463">
        <v>2.5</v>
      </c>
      <c r="I463">
        <v>2.81</v>
      </c>
      <c r="J463">
        <v>2.59</v>
      </c>
      <c r="K463">
        <v>3.29</v>
      </c>
      <c r="L463">
        <v>3.09</v>
      </c>
      <c r="M463">
        <v>4.38</v>
      </c>
      <c r="N463">
        <v>5.57</v>
      </c>
      <c r="O463">
        <v>4.1900000000000004</v>
      </c>
      <c r="P463">
        <v>2.1800000000000002</v>
      </c>
      <c r="Q463">
        <v>1.91</v>
      </c>
      <c r="R463">
        <v>0.95</v>
      </c>
      <c r="S463">
        <v>0.47</v>
      </c>
      <c r="T463" t="s">
        <v>207</v>
      </c>
      <c r="U463" t="s">
        <v>207</v>
      </c>
      <c r="V463" t="s">
        <v>208</v>
      </c>
      <c r="W463" t="s">
        <v>212</v>
      </c>
      <c r="X463" t="s">
        <v>221</v>
      </c>
      <c r="Y463">
        <v>4</v>
      </c>
      <c r="Z463" t="s">
        <v>315</v>
      </c>
    </row>
    <row r="464" spans="1:26" x14ac:dyDescent="0.25">
      <c r="A464" t="str">
        <f t="shared" si="15"/>
        <v>ES Annual construction of multi family dwellings</v>
      </c>
      <c r="B464" t="str">
        <f t="shared" si="14"/>
        <v>Annual construction of multi family dwellings</v>
      </c>
      <c r="C464" t="s">
        <v>28</v>
      </c>
      <c r="D464" t="s">
        <v>65</v>
      </c>
      <c r="E464" t="s">
        <v>288</v>
      </c>
      <c r="F464">
        <v>322.08</v>
      </c>
      <c r="G464">
        <v>286.83</v>
      </c>
      <c r="H464">
        <v>296.85000000000002</v>
      </c>
      <c r="I464">
        <v>347.67</v>
      </c>
      <c r="J464">
        <v>409.01</v>
      </c>
      <c r="K464">
        <v>455.19</v>
      </c>
      <c r="L464">
        <v>571.41</v>
      </c>
      <c r="M464">
        <v>506.37</v>
      </c>
      <c r="N464">
        <v>204.52</v>
      </c>
      <c r="O464">
        <v>98.47</v>
      </c>
      <c r="P464">
        <v>62.58</v>
      </c>
      <c r="Q464">
        <v>49.91</v>
      </c>
      <c r="R464">
        <v>39.26</v>
      </c>
      <c r="S464">
        <v>16.98</v>
      </c>
      <c r="T464">
        <v>20.29</v>
      </c>
      <c r="U464" t="s">
        <v>207</v>
      </c>
      <c r="V464" t="s">
        <v>316</v>
      </c>
      <c r="W464" t="s">
        <v>316</v>
      </c>
      <c r="X464" t="s">
        <v>317</v>
      </c>
      <c r="Y464">
        <v>5</v>
      </c>
    </row>
    <row r="465" spans="1:26" x14ac:dyDescent="0.25">
      <c r="A465" t="str">
        <f t="shared" si="15"/>
        <v>SE Annual construction of multi family dwellings</v>
      </c>
      <c r="B465" t="str">
        <f t="shared" si="14"/>
        <v>Annual construction of multi family dwellings</v>
      </c>
      <c r="C465" t="s">
        <v>19</v>
      </c>
      <c r="D465" t="s">
        <v>66</v>
      </c>
      <c r="E465" t="s">
        <v>288</v>
      </c>
      <c r="F465">
        <v>7.41</v>
      </c>
      <c r="G465">
        <v>7.53</v>
      </c>
      <c r="H465">
        <v>12.71</v>
      </c>
      <c r="I465">
        <v>11.82</v>
      </c>
      <c r="J465">
        <v>13.71</v>
      </c>
      <c r="K465">
        <v>12.99</v>
      </c>
      <c r="L465">
        <v>18.8</v>
      </c>
      <c r="M465">
        <v>18.440000000000001</v>
      </c>
      <c r="N465">
        <v>19.95</v>
      </c>
      <c r="O465">
        <v>14.45</v>
      </c>
      <c r="P465">
        <v>10.63</v>
      </c>
      <c r="Q465">
        <v>12.59</v>
      </c>
      <c r="R465">
        <v>16.66</v>
      </c>
      <c r="S465">
        <v>20.66</v>
      </c>
      <c r="T465" t="s">
        <v>207</v>
      </c>
      <c r="U465" t="s">
        <v>207</v>
      </c>
      <c r="V465" t="s">
        <v>208</v>
      </c>
      <c r="W465" t="s">
        <v>212</v>
      </c>
      <c r="X465" t="s">
        <v>221</v>
      </c>
      <c r="Y465">
        <v>4</v>
      </c>
      <c r="Z465" t="s">
        <v>327</v>
      </c>
    </row>
    <row r="466" spans="1:26" x14ac:dyDescent="0.25">
      <c r="A466" t="str">
        <f t="shared" si="15"/>
        <v>UK Annual construction of multi family dwellings</v>
      </c>
      <c r="B466" t="str">
        <f t="shared" si="14"/>
        <v>Annual construction of multi family dwellings</v>
      </c>
      <c r="C466" t="s">
        <v>4</v>
      </c>
      <c r="D466" t="s">
        <v>67</v>
      </c>
      <c r="E466" t="s">
        <v>288</v>
      </c>
      <c r="F466">
        <v>32.909999999999997</v>
      </c>
      <c r="G466">
        <v>39.42</v>
      </c>
      <c r="H466">
        <v>44.23</v>
      </c>
      <c r="I466">
        <v>57.03</v>
      </c>
      <c r="J466">
        <v>70.760000000000005</v>
      </c>
      <c r="K466">
        <v>76.81</v>
      </c>
      <c r="L466">
        <v>76.239999999999995</v>
      </c>
      <c r="M466">
        <v>76.33</v>
      </c>
      <c r="N466">
        <v>55.65</v>
      </c>
      <c r="O466">
        <v>55.04</v>
      </c>
      <c r="P466">
        <v>73.209999999999994</v>
      </c>
      <c r="Q466">
        <v>56.97</v>
      </c>
      <c r="R466">
        <v>43.7</v>
      </c>
      <c r="S466">
        <v>40.99</v>
      </c>
      <c r="T466">
        <v>43.76</v>
      </c>
      <c r="U466" t="s">
        <v>207</v>
      </c>
      <c r="V466" t="s">
        <v>214</v>
      </c>
      <c r="W466" t="s">
        <v>215</v>
      </c>
      <c r="Y466">
        <v>1</v>
      </c>
    </row>
    <row r="467" spans="1:26" x14ac:dyDescent="0.25">
      <c r="A467" t="str">
        <f t="shared" si="15"/>
        <v xml:space="preserve"> Annual construction of multi family dwellings</v>
      </c>
      <c r="B467" t="str">
        <f t="shared" si="14"/>
        <v>Annual construction of multi family dwellings</v>
      </c>
    </row>
    <row r="468" spans="1:26" x14ac:dyDescent="0.25">
      <c r="A468" t="str">
        <f t="shared" si="15"/>
        <v xml:space="preserve"> Annual construction of non-residential buildings</v>
      </c>
      <c r="B468" t="str">
        <f t="shared" si="14"/>
        <v>Annual construction of non-residential buildings</v>
      </c>
      <c r="C468" t="s">
        <v>328</v>
      </c>
    </row>
    <row r="469" spans="1:26" x14ac:dyDescent="0.25">
      <c r="A469" t="str">
        <f t="shared" si="15"/>
        <v>ISO code Annual construction of non-residential buildings</v>
      </c>
      <c r="B469" t="str">
        <f t="shared" si="14"/>
        <v>Annual construction of non-residential buildings</v>
      </c>
      <c r="D469" t="s">
        <v>204</v>
      </c>
      <c r="E469" t="s">
        <v>205</v>
      </c>
      <c r="F469">
        <v>2000</v>
      </c>
      <c r="G469">
        <v>2001</v>
      </c>
      <c r="H469">
        <v>2002</v>
      </c>
      <c r="I469">
        <v>2003</v>
      </c>
      <c r="J469">
        <v>2004</v>
      </c>
      <c r="K469">
        <v>2005</v>
      </c>
      <c r="L469">
        <v>2006</v>
      </c>
      <c r="M469">
        <v>2007</v>
      </c>
      <c r="N469">
        <v>2008</v>
      </c>
      <c r="O469">
        <v>2009</v>
      </c>
      <c r="P469">
        <v>2010</v>
      </c>
      <c r="Q469">
        <v>2011</v>
      </c>
      <c r="R469">
        <v>2012</v>
      </c>
      <c r="S469">
        <v>2013</v>
      </c>
      <c r="T469">
        <v>2014</v>
      </c>
      <c r="U469">
        <v>2015</v>
      </c>
      <c r="V469" t="s">
        <v>194</v>
      </c>
      <c r="W469" t="s">
        <v>195</v>
      </c>
      <c r="X469" t="s">
        <v>196</v>
      </c>
      <c r="Y469" t="s">
        <v>197</v>
      </c>
      <c r="Z469" t="s">
        <v>198</v>
      </c>
    </row>
    <row r="470" spans="1:26" x14ac:dyDescent="0.25">
      <c r="A470" t="str">
        <f t="shared" si="15"/>
        <v>AT Annual construction of non-residential buildings</v>
      </c>
      <c r="B470" t="str">
        <f t="shared" si="14"/>
        <v>Annual construction of non-residential buildings</v>
      </c>
      <c r="C470" t="s">
        <v>17</v>
      </c>
      <c r="D470" t="s">
        <v>40</v>
      </c>
      <c r="E470" t="s">
        <v>288</v>
      </c>
      <c r="F470" t="s">
        <v>207</v>
      </c>
      <c r="G470" t="s">
        <v>207</v>
      </c>
      <c r="H470" t="s">
        <v>207</v>
      </c>
      <c r="I470" t="s">
        <v>207</v>
      </c>
      <c r="J470" t="s">
        <v>207</v>
      </c>
      <c r="K470" t="s">
        <v>207</v>
      </c>
      <c r="L470" t="s">
        <v>207</v>
      </c>
      <c r="M470" t="s">
        <v>207</v>
      </c>
      <c r="N470" t="s">
        <v>207</v>
      </c>
      <c r="O470" t="s">
        <v>207</v>
      </c>
      <c r="P470" t="s">
        <v>207</v>
      </c>
      <c r="Q470">
        <v>4.0199999999999996</v>
      </c>
      <c r="R470">
        <v>3.95</v>
      </c>
      <c r="S470">
        <v>4.21</v>
      </c>
      <c r="T470">
        <v>4.84</v>
      </c>
      <c r="U470" t="s">
        <v>207</v>
      </c>
      <c r="V470" t="s">
        <v>289</v>
      </c>
      <c r="W470" t="s">
        <v>329</v>
      </c>
      <c r="X470" t="s">
        <v>291</v>
      </c>
      <c r="Y470">
        <v>5</v>
      </c>
    </row>
    <row r="471" spans="1:26" x14ac:dyDescent="0.25">
      <c r="A471" t="str">
        <f t="shared" si="15"/>
        <v>BE Annual construction of non-residential buildings</v>
      </c>
      <c r="B471" t="str">
        <f t="shared" si="14"/>
        <v>Annual construction of non-residential buildings</v>
      </c>
      <c r="C471" t="s">
        <v>11</v>
      </c>
      <c r="D471" t="s">
        <v>41</v>
      </c>
      <c r="E471" t="s">
        <v>288</v>
      </c>
      <c r="F471">
        <v>6.4</v>
      </c>
      <c r="G471">
        <v>5.48</v>
      </c>
      <c r="H471">
        <v>4.55</v>
      </c>
      <c r="I471">
        <v>3.9</v>
      </c>
      <c r="J471">
        <v>4.28</v>
      </c>
      <c r="K471">
        <v>4.22</v>
      </c>
      <c r="L471">
        <v>4.51</v>
      </c>
      <c r="M471">
        <v>4.5199999999999996</v>
      </c>
      <c r="N471">
        <v>4.78</v>
      </c>
      <c r="O471">
        <v>4.43</v>
      </c>
      <c r="P471">
        <v>4.75</v>
      </c>
      <c r="Q471">
        <v>4.59</v>
      </c>
      <c r="R471">
        <v>4.54</v>
      </c>
      <c r="S471">
        <v>4.46</v>
      </c>
      <c r="T471">
        <v>4.49</v>
      </c>
      <c r="U471" t="s">
        <v>207</v>
      </c>
      <c r="V471" t="s">
        <v>293</v>
      </c>
      <c r="W471" t="s">
        <v>293</v>
      </c>
      <c r="X471" t="s">
        <v>294</v>
      </c>
      <c r="Y471">
        <v>5</v>
      </c>
    </row>
    <row r="472" spans="1:26" x14ac:dyDescent="0.25">
      <c r="A472" t="str">
        <f t="shared" si="15"/>
        <v>BG Annual construction of non-residential buildings</v>
      </c>
      <c r="B472" t="str">
        <f t="shared" si="14"/>
        <v>Annual construction of non-residential buildings</v>
      </c>
      <c r="C472" t="s">
        <v>21</v>
      </c>
      <c r="D472" t="s">
        <v>42</v>
      </c>
      <c r="E472" t="s">
        <v>288</v>
      </c>
      <c r="F472" t="s">
        <v>207</v>
      </c>
      <c r="G472" t="s">
        <v>207</v>
      </c>
      <c r="H472" t="s">
        <v>207</v>
      </c>
      <c r="I472" t="s">
        <v>207</v>
      </c>
      <c r="J472" t="s">
        <v>207</v>
      </c>
      <c r="K472">
        <v>6.11</v>
      </c>
      <c r="L472">
        <v>7.04</v>
      </c>
      <c r="M472">
        <v>7.05</v>
      </c>
      <c r="N472">
        <v>6.09</v>
      </c>
      <c r="O472">
        <v>4.87</v>
      </c>
      <c r="P472">
        <v>4.58</v>
      </c>
      <c r="Q472">
        <v>5.55</v>
      </c>
      <c r="R472">
        <v>5.1100000000000003</v>
      </c>
      <c r="S472">
        <v>4.83</v>
      </c>
      <c r="T472">
        <v>4.51</v>
      </c>
      <c r="U472" t="s">
        <v>207</v>
      </c>
      <c r="V472" t="s">
        <v>330</v>
      </c>
      <c r="W472" t="s">
        <v>331</v>
      </c>
      <c r="X472" t="s">
        <v>332</v>
      </c>
      <c r="Y472">
        <v>5</v>
      </c>
    </row>
    <row r="473" spans="1:26" x14ac:dyDescent="0.25">
      <c r="A473" t="str">
        <f t="shared" si="15"/>
        <v>HR Annual construction of non-residential buildings</v>
      </c>
      <c r="B473" t="str">
        <f t="shared" si="14"/>
        <v>Annual construction of non-residential buildings</v>
      </c>
      <c r="C473" t="s">
        <v>24</v>
      </c>
      <c r="D473" t="s">
        <v>43</v>
      </c>
      <c r="E473" t="s">
        <v>288</v>
      </c>
      <c r="F473" t="s">
        <v>207</v>
      </c>
      <c r="G473" t="s">
        <v>207</v>
      </c>
      <c r="H473" t="s">
        <v>207</v>
      </c>
      <c r="I473" t="s">
        <v>207</v>
      </c>
      <c r="J473" t="s">
        <v>207</v>
      </c>
      <c r="K473" t="s">
        <v>207</v>
      </c>
      <c r="L473" t="s">
        <v>207</v>
      </c>
      <c r="M473" t="s">
        <v>207</v>
      </c>
      <c r="N473" t="s">
        <v>207</v>
      </c>
      <c r="O473" t="s">
        <v>207</v>
      </c>
      <c r="P473">
        <v>1.38</v>
      </c>
      <c r="Q473">
        <v>1.31</v>
      </c>
      <c r="R473">
        <v>1.1000000000000001</v>
      </c>
      <c r="S473">
        <v>1.17</v>
      </c>
      <c r="T473">
        <v>1.1299999999999999</v>
      </c>
      <c r="U473" t="s">
        <v>207</v>
      </c>
      <c r="V473" t="s">
        <v>333</v>
      </c>
      <c r="W473" t="s">
        <v>334</v>
      </c>
      <c r="X473" t="s">
        <v>335</v>
      </c>
      <c r="Y473">
        <v>5</v>
      </c>
      <c r="Z473" t="s">
        <v>336</v>
      </c>
    </row>
    <row r="474" spans="1:26" x14ac:dyDescent="0.25">
      <c r="A474" t="str">
        <f t="shared" si="15"/>
        <v>CY Annual construction of non-residential buildings</v>
      </c>
      <c r="B474" t="str">
        <f t="shared" si="14"/>
        <v>Annual construction of non-residential buildings</v>
      </c>
      <c r="C474" t="s">
        <v>15</v>
      </c>
      <c r="D474" t="s">
        <v>44</v>
      </c>
      <c r="E474" t="s">
        <v>288</v>
      </c>
      <c r="F474" t="s">
        <v>207</v>
      </c>
      <c r="G474" t="s">
        <v>207</v>
      </c>
      <c r="H474" t="s">
        <v>207</v>
      </c>
      <c r="I474" t="s">
        <v>207</v>
      </c>
      <c r="J474" t="s">
        <v>207</v>
      </c>
      <c r="K474" t="s">
        <v>207</v>
      </c>
      <c r="L474" t="s">
        <v>207</v>
      </c>
      <c r="M474" t="s">
        <v>207</v>
      </c>
      <c r="N474" t="s">
        <v>207</v>
      </c>
      <c r="O474" t="s">
        <v>207</v>
      </c>
      <c r="P474" t="s">
        <v>207</v>
      </c>
      <c r="Q474" t="s">
        <v>207</v>
      </c>
      <c r="R474" t="s">
        <v>207</v>
      </c>
      <c r="S474" t="s">
        <v>207</v>
      </c>
      <c r="T474" t="s">
        <v>207</v>
      </c>
      <c r="U474" t="s">
        <v>207</v>
      </c>
    </row>
    <row r="475" spans="1:26" x14ac:dyDescent="0.25">
      <c r="A475" t="str">
        <f t="shared" si="15"/>
        <v>CZ Annual construction of non-residential buildings</v>
      </c>
      <c r="B475" t="str">
        <f t="shared" si="14"/>
        <v>Annual construction of non-residential buildings</v>
      </c>
      <c r="C475" t="s">
        <v>23</v>
      </c>
      <c r="D475" t="s">
        <v>45</v>
      </c>
      <c r="E475" t="s">
        <v>288</v>
      </c>
      <c r="F475" t="s">
        <v>207</v>
      </c>
      <c r="G475" t="s">
        <v>207</v>
      </c>
      <c r="H475" t="s">
        <v>207</v>
      </c>
      <c r="I475" t="s">
        <v>207</v>
      </c>
      <c r="J475" t="s">
        <v>207</v>
      </c>
      <c r="K475" t="s">
        <v>207</v>
      </c>
      <c r="L475" t="s">
        <v>207</v>
      </c>
      <c r="M475" t="s">
        <v>207</v>
      </c>
      <c r="N475" t="s">
        <v>207</v>
      </c>
      <c r="O475" t="s">
        <v>207</v>
      </c>
      <c r="P475" t="s">
        <v>207</v>
      </c>
      <c r="Q475" t="s">
        <v>207</v>
      </c>
      <c r="R475" t="s">
        <v>207</v>
      </c>
      <c r="S475" t="s">
        <v>207</v>
      </c>
      <c r="T475" t="s">
        <v>207</v>
      </c>
      <c r="U475" t="s">
        <v>207</v>
      </c>
    </row>
    <row r="476" spans="1:26" x14ac:dyDescent="0.25">
      <c r="A476" t="str">
        <f t="shared" si="15"/>
        <v>DK Annual construction of non-residential buildings</v>
      </c>
      <c r="B476" t="str">
        <f t="shared" si="14"/>
        <v>Annual construction of non-residential buildings</v>
      </c>
      <c r="C476" t="s">
        <v>9</v>
      </c>
      <c r="D476" t="s">
        <v>46</v>
      </c>
      <c r="E476" t="s">
        <v>288</v>
      </c>
      <c r="F476" t="s">
        <v>207</v>
      </c>
      <c r="G476" t="s">
        <v>207</v>
      </c>
      <c r="H476" t="s">
        <v>207</v>
      </c>
      <c r="I476" t="s">
        <v>207</v>
      </c>
      <c r="J476" t="s">
        <v>207</v>
      </c>
      <c r="K476" t="s">
        <v>207</v>
      </c>
      <c r="L476" t="s">
        <v>207</v>
      </c>
      <c r="M476" t="s">
        <v>207</v>
      </c>
      <c r="N476" t="s">
        <v>207</v>
      </c>
      <c r="O476" t="s">
        <v>207</v>
      </c>
      <c r="P476">
        <v>1.6</v>
      </c>
      <c r="Q476">
        <v>1.55</v>
      </c>
      <c r="R476">
        <v>1.34</v>
      </c>
      <c r="S476">
        <v>1.44</v>
      </c>
      <c r="T476">
        <v>1.52</v>
      </c>
      <c r="U476" t="s">
        <v>207</v>
      </c>
      <c r="V476" t="s">
        <v>218</v>
      </c>
      <c r="W476" t="s">
        <v>337</v>
      </c>
      <c r="X476" t="s">
        <v>220</v>
      </c>
      <c r="Y476">
        <v>5</v>
      </c>
    </row>
    <row r="477" spans="1:26" x14ac:dyDescent="0.25">
      <c r="A477" t="str">
        <f t="shared" si="15"/>
        <v>EE Annual construction of non-residential buildings</v>
      </c>
      <c r="B477" t="str">
        <f t="shared" si="14"/>
        <v>Annual construction of non-residential buildings</v>
      </c>
      <c r="C477" t="s">
        <v>27</v>
      </c>
      <c r="D477" t="s">
        <v>47</v>
      </c>
      <c r="E477" t="s">
        <v>288</v>
      </c>
      <c r="F477" t="s">
        <v>207</v>
      </c>
      <c r="G477" t="s">
        <v>207</v>
      </c>
      <c r="H477" t="s">
        <v>207</v>
      </c>
      <c r="I477" t="s">
        <v>207</v>
      </c>
      <c r="J477" t="s">
        <v>207</v>
      </c>
      <c r="K477" t="s">
        <v>207</v>
      </c>
      <c r="L477" t="s">
        <v>207</v>
      </c>
      <c r="M477" t="s">
        <v>207</v>
      </c>
      <c r="N477" t="s">
        <v>207</v>
      </c>
      <c r="O477" t="s">
        <v>207</v>
      </c>
      <c r="P477" t="s">
        <v>207</v>
      </c>
      <c r="Q477" t="s">
        <v>207</v>
      </c>
      <c r="R477" t="s">
        <v>207</v>
      </c>
      <c r="S477" t="s">
        <v>207</v>
      </c>
      <c r="T477">
        <v>785</v>
      </c>
      <c r="U477" t="s">
        <v>207</v>
      </c>
      <c r="V477" t="s">
        <v>282</v>
      </c>
      <c r="W477" t="s">
        <v>283</v>
      </c>
      <c r="X477" t="s">
        <v>284</v>
      </c>
      <c r="Y477">
        <v>5</v>
      </c>
      <c r="Z477" t="s">
        <v>338</v>
      </c>
    </row>
    <row r="478" spans="1:26" x14ac:dyDescent="0.25">
      <c r="A478" t="str">
        <f t="shared" si="15"/>
        <v>FR Annual construction of non-residential buildings</v>
      </c>
      <c r="B478" t="str">
        <f t="shared" si="14"/>
        <v>Annual construction of non-residential buildings</v>
      </c>
      <c r="C478" t="s">
        <v>10</v>
      </c>
      <c r="D478" t="s">
        <v>48</v>
      </c>
      <c r="E478" t="s">
        <v>288</v>
      </c>
      <c r="F478" t="s">
        <v>207</v>
      </c>
      <c r="G478" t="s">
        <v>207</v>
      </c>
      <c r="H478" t="s">
        <v>207</v>
      </c>
      <c r="I478" t="s">
        <v>207</v>
      </c>
      <c r="J478" t="s">
        <v>207</v>
      </c>
      <c r="K478" t="s">
        <v>207</v>
      </c>
      <c r="L478" t="s">
        <v>207</v>
      </c>
      <c r="M478" t="s">
        <v>207</v>
      </c>
      <c r="N478" t="s">
        <v>207</v>
      </c>
      <c r="O478" t="s">
        <v>207</v>
      </c>
      <c r="P478" t="s">
        <v>207</v>
      </c>
      <c r="Q478" t="s">
        <v>207</v>
      </c>
      <c r="R478" t="s">
        <v>207</v>
      </c>
      <c r="S478" t="s">
        <v>207</v>
      </c>
      <c r="T478" t="s">
        <v>207</v>
      </c>
      <c r="U478" t="s">
        <v>207</v>
      </c>
    </row>
    <row r="479" spans="1:26" x14ac:dyDescent="0.25">
      <c r="A479" t="str">
        <f t="shared" si="15"/>
        <v>EL Annual construction of non-residential buildings</v>
      </c>
      <c r="B479" t="str">
        <f t="shared" si="14"/>
        <v>Annual construction of non-residential buildings</v>
      </c>
      <c r="C479" t="s">
        <v>20</v>
      </c>
      <c r="D479" t="s">
        <v>49</v>
      </c>
      <c r="E479" t="s">
        <v>288</v>
      </c>
      <c r="F479" t="s">
        <v>207</v>
      </c>
      <c r="G479" t="s">
        <v>207</v>
      </c>
      <c r="H479" t="s">
        <v>207</v>
      </c>
      <c r="I479" t="s">
        <v>207</v>
      </c>
      <c r="J479" t="s">
        <v>207</v>
      </c>
      <c r="K479" t="s">
        <v>207</v>
      </c>
      <c r="L479" t="s">
        <v>207</v>
      </c>
      <c r="M479" t="s">
        <v>207</v>
      </c>
      <c r="N479" t="s">
        <v>207</v>
      </c>
      <c r="O479" t="s">
        <v>207</v>
      </c>
      <c r="P479" t="s">
        <v>207</v>
      </c>
      <c r="Q479" t="s">
        <v>207</v>
      </c>
      <c r="R479" t="s">
        <v>207</v>
      </c>
      <c r="S479" t="s">
        <v>207</v>
      </c>
      <c r="T479" t="s">
        <v>207</v>
      </c>
      <c r="U479" t="s">
        <v>207</v>
      </c>
    </row>
    <row r="480" spans="1:26" x14ac:dyDescent="0.25">
      <c r="A480" t="str">
        <f t="shared" si="15"/>
        <v>FI Annual construction of non-residential buildings</v>
      </c>
      <c r="B480" t="str">
        <f t="shared" si="14"/>
        <v>Annual construction of non-residential buildings</v>
      </c>
      <c r="C480" t="s">
        <v>30</v>
      </c>
      <c r="D480" t="s">
        <v>50</v>
      </c>
      <c r="E480" t="s">
        <v>288</v>
      </c>
      <c r="F480" t="s">
        <v>207</v>
      </c>
      <c r="G480" t="s">
        <v>207</v>
      </c>
      <c r="H480" t="s">
        <v>207</v>
      </c>
      <c r="I480" t="s">
        <v>207</v>
      </c>
      <c r="J480" t="s">
        <v>207</v>
      </c>
      <c r="K480" t="s">
        <v>207</v>
      </c>
      <c r="L480" t="s">
        <v>207</v>
      </c>
      <c r="M480" t="s">
        <v>207</v>
      </c>
      <c r="N480" t="s">
        <v>207</v>
      </c>
      <c r="O480" t="s">
        <v>207</v>
      </c>
      <c r="P480" t="s">
        <v>207</v>
      </c>
      <c r="Q480" t="s">
        <v>207</v>
      </c>
      <c r="R480" t="s">
        <v>207</v>
      </c>
      <c r="S480" t="s">
        <v>207</v>
      </c>
      <c r="T480" t="s">
        <v>207</v>
      </c>
      <c r="U480" t="s">
        <v>207</v>
      </c>
    </row>
    <row r="481" spans="1:26" x14ac:dyDescent="0.25">
      <c r="A481" t="str">
        <f t="shared" si="15"/>
        <v>DE Annual construction of non-residential buildings</v>
      </c>
      <c r="B481" t="str">
        <f t="shared" si="14"/>
        <v>Annual construction of non-residential buildings</v>
      </c>
      <c r="C481" t="s">
        <v>1</v>
      </c>
      <c r="D481" t="s">
        <v>51</v>
      </c>
      <c r="E481" t="s">
        <v>288</v>
      </c>
      <c r="F481" t="s">
        <v>207</v>
      </c>
      <c r="G481" t="s">
        <v>207</v>
      </c>
      <c r="H481" t="s">
        <v>207</v>
      </c>
      <c r="I481" t="s">
        <v>207</v>
      </c>
      <c r="J481" t="s">
        <v>207</v>
      </c>
      <c r="K481" t="s">
        <v>207</v>
      </c>
      <c r="L481" t="s">
        <v>207</v>
      </c>
      <c r="M481" t="s">
        <v>207</v>
      </c>
      <c r="N481" t="s">
        <v>207</v>
      </c>
      <c r="O481" t="s">
        <v>207</v>
      </c>
      <c r="P481" t="s">
        <v>207</v>
      </c>
      <c r="Q481" t="s">
        <v>207</v>
      </c>
      <c r="R481" t="s">
        <v>207</v>
      </c>
      <c r="S481" t="s">
        <v>207</v>
      </c>
      <c r="T481" t="s">
        <v>207</v>
      </c>
      <c r="U481" t="s">
        <v>207</v>
      </c>
    </row>
    <row r="482" spans="1:26" x14ac:dyDescent="0.25">
      <c r="A482" t="str">
        <f t="shared" si="15"/>
        <v>HU Annual construction of non-residential buildings</v>
      </c>
      <c r="B482" t="str">
        <f t="shared" si="14"/>
        <v>Annual construction of non-residential buildings</v>
      </c>
      <c r="C482" t="s">
        <v>16</v>
      </c>
      <c r="D482" t="s">
        <v>52</v>
      </c>
      <c r="E482" t="s">
        <v>288</v>
      </c>
      <c r="F482" t="s">
        <v>207</v>
      </c>
      <c r="G482" t="s">
        <v>207</v>
      </c>
      <c r="H482" t="s">
        <v>207</v>
      </c>
      <c r="I482" t="s">
        <v>207</v>
      </c>
      <c r="J482" t="s">
        <v>207</v>
      </c>
      <c r="K482" t="s">
        <v>207</v>
      </c>
      <c r="L482" t="s">
        <v>207</v>
      </c>
      <c r="M482" t="s">
        <v>207</v>
      </c>
      <c r="N482" t="s">
        <v>207</v>
      </c>
      <c r="O482" t="s">
        <v>207</v>
      </c>
      <c r="P482" t="s">
        <v>207</v>
      </c>
      <c r="Q482">
        <v>5.24</v>
      </c>
      <c r="R482">
        <v>6.14</v>
      </c>
      <c r="S482">
        <v>5.33</v>
      </c>
      <c r="T482">
        <v>5.03</v>
      </c>
      <c r="U482">
        <v>3.33</v>
      </c>
      <c r="V482" t="s">
        <v>339</v>
      </c>
      <c r="W482" t="s">
        <v>340</v>
      </c>
      <c r="X482" t="s">
        <v>341</v>
      </c>
      <c r="Y482">
        <v>4</v>
      </c>
      <c r="Z482" t="s">
        <v>342</v>
      </c>
    </row>
    <row r="483" spans="1:26" x14ac:dyDescent="0.25">
      <c r="A483" t="str">
        <f t="shared" si="15"/>
        <v>IE Annual construction of non-residential buildings</v>
      </c>
      <c r="B483" t="str">
        <f t="shared" si="14"/>
        <v>Annual construction of non-residential buildings</v>
      </c>
      <c r="C483" t="s">
        <v>5</v>
      </c>
      <c r="D483" t="s">
        <v>53</v>
      </c>
      <c r="E483" t="s">
        <v>288</v>
      </c>
      <c r="F483" t="s">
        <v>207</v>
      </c>
      <c r="G483" t="s">
        <v>207</v>
      </c>
      <c r="H483" t="s">
        <v>207</v>
      </c>
      <c r="I483" t="s">
        <v>207</v>
      </c>
      <c r="J483" t="s">
        <v>207</v>
      </c>
      <c r="K483" t="s">
        <v>207</v>
      </c>
      <c r="L483" t="s">
        <v>207</v>
      </c>
      <c r="M483" t="s">
        <v>207</v>
      </c>
      <c r="N483" t="s">
        <v>207</v>
      </c>
      <c r="O483" t="s">
        <v>207</v>
      </c>
      <c r="P483" t="s">
        <v>207</v>
      </c>
      <c r="Q483" t="s">
        <v>207</v>
      </c>
      <c r="R483" t="s">
        <v>207</v>
      </c>
      <c r="S483" t="s">
        <v>207</v>
      </c>
      <c r="T483" t="s">
        <v>207</v>
      </c>
      <c r="U483" t="s">
        <v>207</v>
      </c>
    </row>
    <row r="484" spans="1:26" x14ac:dyDescent="0.25">
      <c r="A484" t="str">
        <f t="shared" si="15"/>
        <v>IT Annual construction of non-residential buildings</v>
      </c>
      <c r="B484" t="str">
        <f t="shared" si="14"/>
        <v>Annual construction of non-residential buildings</v>
      </c>
      <c r="C484" t="s">
        <v>29</v>
      </c>
      <c r="D484" t="s">
        <v>54</v>
      </c>
      <c r="E484" t="s">
        <v>288</v>
      </c>
      <c r="F484" t="s">
        <v>207</v>
      </c>
      <c r="G484" t="s">
        <v>207</v>
      </c>
      <c r="H484" t="s">
        <v>207</v>
      </c>
      <c r="I484" t="s">
        <v>207</v>
      </c>
      <c r="J484" t="s">
        <v>207</v>
      </c>
      <c r="K484" t="s">
        <v>207</v>
      </c>
      <c r="L484" t="s">
        <v>207</v>
      </c>
      <c r="M484" t="s">
        <v>207</v>
      </c>
      <c r="N484" t="s">
        <v>207</v>
      </c>
      <c r="O484" t="s">
        <v>207</v>
      </c>
      <c r="P484" t="s">
        <v>207</v>
      </c>
      <c r="Q484" t="s">
        <v>207</v>
      </c>
      <c r="R484">
        <v>10.73</v>
      </c>
      <c r="S484" t="s">
        <v>207</v>
      </c>
      <c r="T484" t="s">
        <v>207</v>
      </c>
      <c r="U484" t="s">
        <v>207</v>
      </c>
      <c r="V484" t="s">
        <v>343</v>
      </c>
      <c r="W484" t="s">
        <v>344</v>
      </c>
      <c r="X484" t="s">
        <v>345</v>
      </c>
      <c r="Y484">
        <v>4</v>
      </c>
      <c r="Z484" t="s">
        <v>346</v>
      </c>
    </row>
    <row r="485" spans="1:26" x14ac:dyDescent="0.25">
      <c r="A485" t="str">
        <f t="shared" si="15"/>
        <v>LV Annual construction of non-residential buildings</v>
      </c>
      <c r="B485" t="str">
        <f t="shared" si="14"/>
        <v>Annual construction of non-residential buildings</v>
      </c>
      <c r="C485" t="s">
        <v>25</v>
      </c>
      <c r="D485" t="s">
        <v>55</v>
      </c>
      <c r="E485" t="s">
        <v>288</v>
      </c>
      <c r="F485" t="s">
        <v>207</v>
      </c>
      <c r="G485" t="s">
        <v>207</v>
      </c>
      <c r="H485" t="s">
        <v>207</v>
      </c>
      <c r="I485">
        <v>1.89</v>
      </c>
      <c r="J485">
        <v>1.64</v>
      </c>
      <c r="K485">
        <v>2.0699999999999998</v>
      </c>
      <c r="L485">
        <v>2.5099999999999998</v>
      </c>
      <c r="M485">
        <v>2.21</v>
      </c>
      <c r="N485">
        <v>2.09</v>
      </c>
      <c r="O485">
        <v>1.53</v>
      </c>
      <c r="P485">
        <v>1.1499999999999999</v>
      </c>
      <c r="Q485">
        <v>1.48</v>
      </c>
      <c r="R485">
        <v>1.54</v>
      </c>
      <c r="S485">
        <v>1.49</v>
      </c>
      <c r="T485">
        <v>1.61</v>
      </c>
      <c r="U485" t="s">
        <v>207</v>
      </c>
      <c r="V485" t="s">
        <v>347</v>
      </c>
      <c r="W485" t="s">
        <v>348</v>
      </c>
      <c r="X485" t="s">
        <v>349</v>
      </c>
      <c r="Y485">
        <v>4</v>
      </c>
      <c r="Z485" t="s">
        <v>350</v>
      </c>
    </row>
    <row r="486" spans="1:26" x14ac:dyDescent="0.25">
      <c r="A486" t="str">
        <f t="shared" si="15"/>
        <v>LT Annual construction of non-residential buildings</v>
      </c>
      <c r="B486" t="str">
        <f t="shared" si="14"/>
        <v>Annual construction of non-residential buildings</v>
      </c>
      <c r="C486" t="s">
        <v>22</v>
      </c>
      <c r="D486" t="s">
        <v>56</v>
      </c>
      <c r="E486" t="s">
        <v>288</v>
      </c>
      <c r="F486" t="s">
        <v>207</v>
      </c>
      <c r="G486" t="s">
        <v>207</v>
      </c>
      <c r="H486" t="s">
        <v>207</v>
      </c>
      <c r="I486" t="s">
        <v>207</v>
      </c>
      <c r="J486" t="s">
        <v>207</v>
      </c>
      <c r="K486" t="s">
        <v>207</v>
      </c>
      <c r="L486" t="s">
        <v>207</v>
      </c>
      <c r="M486" t="s">
        <v>207</v>
      </c>
      <c r="N486" t="s">
        <v>207</v>
      </c>
      <c r="O486" t="s">
        <v>207</v>
      </c>
      <c r="P486" t="s">
        <v>207</v>
      </c>
      <c r="Q486" t="s">
        <v>207</v>
      </c>
      <c r="R486" t="s">
        <v>207</v>
      </c>
      <c r="S486" t="s">
        <v>207</v>
      </c>
      <c r="T486">
        <v>1.07</v>
      </c>
      <c r="U486" t="s">
        <v>207</v>
      </c>
      <c r="V486" t="s">
        <v>276</v>
      </c>
      <c r="W486" t="s">
        <v>351</v>
      </c>
      <c r="X486" t="s">
        <v>278</v>
      </c>
      <c r="Y486">
        <v>4</v>
      </c>
    </row>
    <row r="487" spans="1:26" x14ac:dyDescent="0.25">
      <c r="A487" t="str">
        <f t="shared" si="15"/>
        <v>LU Annual construction of non-residential buildings</v>
      </c>
      <c r="B487" t="str">
        <f t="shared" si="14"/>
        <v>Annual construction of non-residential buildings</v>
      </c>
      <c r="C487" t="s">
        <v>7</v>
      </c>
      <c r="D487" t="s">
        <v>57</v>
      </c>
      <c r="E487" t="s">
        <v>288</v>
      </c>
      <c r="F487">
        <v>0.28999999999999998</v>
      </c>
      <c r="G487">
        <v>0.28999999999999998</v>
      </c>
      <c r="H487">
        <v>0.26</v>
      </c>
      <c r="I487">
        <v>0.28999999999999998</v>
      </c>
      <c r="J487">
        <v>0.3</v>
      </c>
      <c r="K487">
        <v>0.24</v>
      </c>
      <c r="L487">
        <v>0.28999999999999998</v>
      </c>
      <c r="M487">
        <v>0.28999999999999998</v>
      </c>
      <c r="N487">
        <v>0.28000000000000003</v>
      </c>
      <c r="O487">
        <v>0.28000000000000003</v>
      </c>
      <c r="P487">
        <v>0.28000000000000003</v>
      </c>
      <c r="Q487">
        <v>0.34</v>
      </c>
      <c r="R487">
        <v>0.28999999999999998</v>
      </c>
      <c r="S487">
        <v>0.37</v>
      </c>
      <c r="T487">
        <v>0.28999999999999998</v>
      </c>
      <c r="U487" t="s">
        <v>207</v>
      </c>
      <c r="V487" t="s">
        <v>352</v>
      </c>
      <c r="W487" t="s">
        <v>353</v>
      </c>
      <c r="X487" t="s">
        <v>354</v>
      </c>
      <c r="Y487">
        <v>4</v>
      </c>
      <c r="Z487" t="s">
        <v>355</v>
      </c>
    </row>
    <row r="488" spans="1:26" x14ac:dyDescent="0.25">
      <c r="A488" t="str">
        <f t="shared" si="15"/>
        <v>MT Annual construction of non-residential buildings</v>
      </c>
      <c r="B488" t="str">
        <f t="shared" si="14"/>
        <v>Annual construction of non-residential buildings</v>
      </c>
      <c r="C488" t="s">
        <v>26</v>
      </c>
      <c r="D488" t="s">
        <v>58</v>
      </c>
      <c r="E488" t="s">
        <v>288</v>
      </c>
      <c r="F488" t="s">
        <v>207</v>
      </c>
      <c r="G488" t="s">
        <v>207</v>
      </c>
      <c r="H488" t="s">
        <v>207</v>
      </c>
      <c r="I488">
        <v>0.34</v>
      </c>
      <c r="J488">
        <v>0.31</v>
      </c>
      <c r="K488">
        <v>0.33</v>
      </c>
      <c r="L488">
        <v>0.27</v>
      </c>
      <c r="M488">
        <v>0.26</v>
      </c>
      <c r="N488">
        <v>0.19</v>
      </c>
      <c r="O488">
        <v>0.2</v>
      </c>
      <c r="P488">
        <v>0.46</v>
      </c>
      <c r="Q488">
        <v>0.41</v>
      </c>
      <c r="R488">
        <v>0.42</v>
      </c>
      <c r="S488">
        <v>0.41</v>
      </c>
      <c r="T488">
        <v>0.51</v>
      </c>
      <c r="U488" t="s">
        <v>207</v>
      </c>
      <c r="V488" t="s">
        <v>309</v>
      </c>
      <c r="W488" t="s">
        <v>310</v>
      </c>
      <c r="X488" t="s">
        <v>311</v>
      </c>
      <c r="Y488">
        <v>4</v>
      </c>
      <c r="Z488" t="s">
        <v>326</v>
      </c>
    </row>
    <row r="489" spans="1:26" x14ac:dyDescent="0.25">
      <c r="A489" t="str">
        <f t="shared" si="15"/>
        <v>NL Annual construction of non-residential buildings</v>
      </c>
      <c r="B489" t="str">
        <f t="shared" si="14"/>
        <v>Annual construction of non-residential buildings</v>
      </c>
      <c r="C489" t="s">
        <v>6</v>
      </c>
      <c r="D489" t="s">
        <v>59</v>
      </c>
      <c r="E489" t="s">
        <v>288</v>
      </c>
      <c r="F489" t="s">
        <v>207</v>
      </c>
      <c r="G489" t="s">
        <v>207</v>
      </c>
      <c r="H489" t="s">
        <v>207</v>
      </c>
      <c r="I489" t="s">
        <v>207</v>
      </c>
      <c r="J489" t="s">
        <v>207</v>
      </c>
      <c r="K489" t="s">
        <v>207</v>
      </c>
      <c r="L489" t="s">
        <v>207</v>
      </c>
      <c r="M489" t="s">
        <v>207</v>
      </c>
      <c r="N489" t="s">
        <v>207</v>
      </c>
      <c r="O489" t="s">
        <v>207</v>
      </c>
      <c r="P489" t="s">
        <v>207</v>
      </c>
      <c r="Q489" t="s">
        <v>207</v>
      </c>
      <c r="R489" t="s">
        <v>207</v>
      </c>
      <c r="S489" t="s">
        <v>207</v>
      </c>
      <c r="T489" t="s">
        <v>207</v>
      </c>
      <c r="U489" t="s">
        <v>207</v>
      </c>
    </row>
    <row r="490" spans="1:26" x14ac:dyDescent="0.25">
      <c r="A490" t="str">
        <f t="shared" si="15"/>
        <v>PL Annual construction of non-residential buildings</v>
      </c>
      <c r="B490" t="str">
        <f t="shared" si="14"/>
        <v>Annual construction of non-residential buildings</v>
      </c>
      <c r="C490" t="s">
        <v>12</v>
      </c>
      <c r="D490" t="s">
        <v>60</v>
      </c>
      <c r="E490" t="s">
        <v>288</v>
      </c>
      <c r="F490" t="s">
        <v>207</v>
      </c>
      <c r="G490" t="s">
        <v>207</v>
      </c>
      <c r="H490" t="s">
        <v>207</v>
      </c>
      <c r="I490" t="s">
        <v>207</v>
      </c>
      <c r="J490" t="s">
        <v>207</v>
      </c>
      <c r="K490" t="s">
        <v>207</v>
      </c>
      <c r="L490" t="s">
        <v>207</v>
      </c>
      <c r="M490" t="s">
        <v>207</v>
      </c>
      <c r="N490" t="s">
        <v>207</v>
      </c>
      <c r="O490" t="s">
        <v>207</v>
      </c>
      <c r="P490" t="s">
        <v>207</v>
      </c>
      <c r="Q490" t="s">
        <v>207</v>
      </c>
      <c r="R490" t="s">
        <v>207</v>
      </c>
      <c r="S490" t="s">
        <v>207</v>
      </c>
      <c r="T490" t="s">
        <v>207</v>
      </c>
      <c r="U490" t="s">
        <v>207</v>
      </c>
    </row>
    <row r="491" spans="1:26" x14ac:dyDescent="0.25">
      <c r="A491" t="str">
        <f t="shared" si="15"/>
        <v>PT Annual construction of non-residential buildings</v>
      </c>
      <c r="B491" t="str">
        <f t="shared" si="14"/>
        <v>Annual construction of non-residential buildings</v>
      </c>
      <c r="C491" t="s">
        <v>14</v>
      </c>
      <c r="D491" t="s">
        <v>61</v>
      </c>
      <c r="E491" t="s">
        <v>288</v>
      </c>
      <c r="F491">
        <v>11.43</v>
      </c>
      <c r="G491">
        <v>11.88</v>
      </c>
      <c r="H491">
        <v>12.68</v>
      </c>
      <c r="I491">
        <v>11.64</v>
      </c>
      <c r="J491">
        <v>11.69</v>
      </c>
      <c r="K491">
        <v>10.8</v>
      </c>
      <c r="L491">
        <v>11.2</v>
      </c>
      <c r="M491">
        <v>10.88</v>
      </c>
      <c r="N491">
        <v>10.54</v>
      </c>
      <c r="O491">
        <v>9.33</v>
      </c>
      <c r="P491">
        <v>8.34</v>
      </c>
      <c r="Q491">
        <v>8.44</v>
      </c>
      <c r="R491">
        <v>8.18</v>
      </c>
      <c r="S491">
        <v>7.23</v>
      </c>
      <c r="T491" t="s">
        <v>207</v>
      </c>
      <c r="U491" t="s">
        <v>207</v>
      </c>
      <c r="V491" t="s">
        <v>356</v>
      </c>
      <c r="W491" t="s">
        <v>357</v>
      </c>
      <c r="X491" t="s">
        <v>358</v>
      </c>
      <c r="Y491">
        <v>5</v>
      </c>
    </row>
    <row r="492" spans="1:26" x14ac:dyDescent="0.25">
      <c r="A492" t="str">
        <f t="shared" si="15"/>
        <v>RO Annual construction of non-residential buildings</v>
      </c>
      <c r="B492" t="str">
        <f t="shared" si="14"/>
        <v>Annual construction of non-residential buildings</v>
      </c>
      <c r="C492" t="s">
        <v>13</v>
      </c>
      <c r="D492" t="s">
        <v>62</v>
      </c>
      <c r="E492" t="s">
        <v>288</v>
      </c>
      <c r="F492" t="s">
        <v>207</v>
      </c>
      <c r="G492" t="s">
        <v>207</v>
      </c>
      <c r="H492">
        <v>10.82</v>
      </c>
      <c r="I492">
        <v>10.4</v>
      </c>
      <c r="J492">
        <v>10.029999999999999</v>
      </c>
      <c r="K492">
        <v>10.48</v>
      </c>
      <c r="L492">
        <v>11.39</v>
      </c>
      <c r="M492">
        <v>11.23</v>
      </c>
      <c r="N492">
        <v>9.43</v>
      </c>
      <c r="O492">
        <v>8.6</v>
      </c>
      <c r="P492">
        <v>7.58</v>
      </c>
      <c r="Q492">
        <v>8.01</v>
      </c>
      <c r="R492">
        <v>7.09</v>
      </c>
      <c r="S492">
        <v>7.09</v>
      </c>
      <c r="T492">
        <v>7.8</v>
      </c>
      <c r="U492" t="s">
        <v>207</v>
      </c>
      <c r="V492" t="s">
        <v>359</v>
      </c>
      <c r="W492" t="s">
        <v>360</v>
      </c>
      <c r="X492" t="s">
        <v>361</v>
      </c>
      <c r="Y492">
        <v>5</v>
      </c>
    </row>
    <row r="493" spans="1:26" x14ac:dyDescent="0.25">
      <c r="A493" t="str">
        <f t="shared" si="15"/>
        <v>SK Annual construction of non-residential buildings</v>
      </c>
      <c r="B493" t="str">
        <f t="shared" si="14"/>
        <v>Annual construction of non-residential buildings</v>
      </c>
      <c r="C493" t="s">
        <v>18</v>
      </c>
      <c r="D493" t="s">
        <v>63</v>
      </c>
      <c r="E493" t="s">
        <v>288</v>
      </c>
      <c r="F493" t="s">
        <v>207</v>
      </c>
      <c r="G493" t="s">
        <v>207</v>
      </c>
      <c r="H493" t="s">
        <v>207</v>
      </c>
      <c r="I493" t="s">
        <v>207</v>
      </c>
      <c r="J493" t="s">
        <v>207</v>
      </c>
      <c r="K493" t="s">
        <v>207</v>
      </c>
      <c r="L493" t="s">
        <v>207</v>
      </c>
      <c r="M493" t="s">
        <v>207</v>
      </c>
      <c r="N493" t="s">
        <v>207</v>
      </c>
      <c r="O493" t="s">
        <v>207</v>
      </c>
      <c r="P493" t="s">
        <v>207</v>
      </c>
      <c r="Q493" t="s">
        <v>207</v>
      </c>
      <c r="R493" t="s">
        <v>207</v>
      </c>
      <c r="S493" t="s">
        <v>207</v>
      </c>
      <c r="T493" t="s">
        <v>207</v>
      </c>
      <c r="U493" t="s">
        <v>207</v>
      </c>
    </row>
    <row r="494" spans="1:26" x14ac:dyDescent="0.25">
      <c r="A494" t="str">
        <f t="shared" si="15"/>
        <v>SI Annual construction of non-residential buildings</v>
      </c>
      <c r="B494" t="str">
        <f t="shared" si="14"/>
        <v>Annual construction of non-residential buildings</v>
      </c>
      <c r="C494" t="s">
        <v>8</v>
      </c>
      <c r="D494" t="s">
        <v>64</v>
      </c>
      <c r="E494" t="s">
        <v>288</v>
      </c>
      <c r="F494" t="s">
        <v>207</v>
      </c>
      <c r="G494" t="s">
        <v>207</v>
      </c>
      <c r="H494" t="s">
        <v>207</v>
      </c>
      <c r="I494" t="s">
        <v>207</v>
      </c>
      <c r="J494" t="s">
        <v>207</v>
      </c>
      <c r="K494" t="s">
        <v>207</v>
      </c>
      <c r="L494" t="s">
        <v>207</v>
      </c>
      <c r="M494" t="s">
        <v>207</v>
      </c>
      <c r="N494" t="s">
        <v>207</v>
      </c>
      <c r="O494" t="s">
        <v>207</v>
      </c>
      <c r="P494" t="s">
        <v>207</v>
      </c>
      <c r="Q494" t="s">
        <v>207</v>
      </c>
      <c r="R494" t="s">
        <v>207</v>
      </c>
      <c r="S494" t="s">
        <v>207</v>
      </c>
      <c r="T494" t="s">
        <v>207</v>
      </c>
      <c r="U494" t="s">
        <v>207</v>
      </c>
    </row>
    <row r="495" spans="1:26" x14ac:dyDescent="0.25">
      <c r="A495" t="str">
        <f t="shared" si="15"/>
        <v>ES Annual construction of non-residential buildings</v>
      </c>
      <c r="B495" t="str">
        <f t="shared" si="14"/>
        <v>Annual construction of non-residential buildings</v>
      </c>
      <c r="C495" t="s">
        <v>28</v>
      </c>
      <c r="D495" t="s">
        <v>65</v>
      </c>
      <c r="E495" t="s">
        <v>288</v>
      </c>
      <c r="F495">
        <v>15.97</v>
      </c>
      <c r="G495">
        <v>15.7</v>
      </c>
      <c r="H495">
        <v>15.77</v>
      </c>
      <c r="I495">
        <v>17.07</v>
      </c>
      <c r="J495">
        <v>18.100000000000001</v>
      </c>
      <c r="K495">
        <v>19.16</v>
      </c>
      <c r="L495">
        <v>21.41</v>
      </c>
      <c r="M495">
        <v>20.83</v>
      </c>
      <c r="N495">
        <v>13.93</v>
      </c>
      <c r="O495">
        <v>12.18</v>
      </c>
      <c r="P495">
        <v>9.67</v>
      </c>
      <c r="Q495">
        <v>8.7799999999999994</v>
      </c>
      <c r="R495">
        <v>7.92</v>
      </c>
      <c r="S495">
        <v>7.79</v>
      </c>
      <c r="T495">
        <v>7.59</v>
      </c>
      <c r="U495" t="s">
        <v>207</v>
      </c>
      <c r="V495" t="s">
        <v>316</v>
      </c>
      <c r="W495" t="s">
        <v>316</v>
      </c>
      <c r="X495" t="s">
        <v>317</v>
      </c>
      <c r="Y495">
        <v>5</v>
      </c>
    </row>
    <row r="496" spans="1:26" x14ac:dyDescent="0.25">
      <c r="A496" t="str">
        <f t="shared" si="15"/>
        <v>SE Annual construction of non-residential buildings</v>
      </c>
      <c r="B496" t="str">
        <f t="shared" si="14"/>
        <v>Annual construction of non-residential buildings</v>
      </c>
      <c r="C496" t="s">
        <v>19</v>
      </c>
      <c r="D496" t="s">
        <v>66</v>
      </c>
      <c r="E496" t="s">
        <v>288</v>
      </c>
      <c r="F496" t="s">
        <v>207</v>
      </c>
      <c r="G496" t="s">
        <v>207</v>
      </c>
      <c r="H496" t="s">
        <v>207</v>
      </c>
      <c r="I496" t="s">
        <v>207</v>
      </c>
      <c r="J496" t="s">
        <v>207</v>
      </c>
      <c r="K496" t="s">
        <v>207</v>
      </c>
      <c r="L496" t="s">
        <v>207</v>
      </c>
      <c r="M496" t="s">
        <v>207</v>
      </c>
      <c r="N496" t="s">
        <v>207</v>
      </c>
      <c r="O496" t="s">
        <v>207</v>
      </c>
      <c r="P496" t="s">
        <v>207</v>
      </c>
      <c r="Q496" t="s">
        <v>207</v>
      </c>
      <c r="R496" t="s">
        <v>207</v>
      </c>
      <c r="S496" t="s">
        <v>207</v>
      </c>
      <c r="T496" t="s">
        <v>207</v>
      </c>
      <c r="U496" t="s">
        <v>207</v>
      </c>
    </row>
    <row r="497" spans="1:26" x14ac:dyDescent="0.25">
      <c r="A497" t="str">
        <f t="shared" si="15"/>
        <v>UK Annual construction of non-residential buildings</v>
      </c>
      <c r="B497" t="str">
        <f t="shared" si="14"/>
        <v>Annual construction of non-residential buildings</v>
      </c>
      <c r="C497" t="s">
        <v>4</v>
      </c>
      <c r="D497" t="s">
        <v>67</v>
      </c>
      <c r="E497" t="s">
        <v>288</v>
      </c>
      <c r="F497" t="s">
        <v>207</v>
      </c>
      <c r="G497" t="s">
        <v>207</v>
      </c>
      <c r="H497" t="s">
        <v>207</v>
      </c>
      <c r="I497" t="s">
        <v>207</v>
      </c>
      <c r="J497" t="s">
        <v>207</v>
      </c>
      <c r="K497" t="s">
        <v>207</v>
      </c>
      <c r="L497" t="s">
        <v>207</v>
      </c>
      <c r="M497" t="s">
        <v>207</v>
      </c>
      <c r="N497" t="s">
        <v>207</v>
      </c>
      <c r="O497" t="s">
        <v>207</v>
      </c>
      <c r="P497" t="s">
        <v>207</v>
      </c>
      <c r="Q497" t="s">
        <v>207</v>
      </c>
      <c r="R497" t="s">
        <v>207</v>
      </c>
      <c r="S497" t="s">
        <v>207</v>
      </c>
      <c r="T497" t="s">
        <v>207</v>
      </c>
      <c r="U497" t="s">
        <v>207</v>
      </c>
    </row>
    <row r="498" spans="1:26" x14ac:dyDescent="0.25">
      <c r="A498" t="str">
        <f t="shared" si="15"/>
        <v xml:space="preserve"> Annual construction of non-residential buildings</v>
      </c>
      <c r="B498" t="str">
        <f t="shared" si="14"/>
        <v>Annual construction of non-residential buildings</v>
      </c>
    </row>
    <row r="499" spans="1:26" x14ac:dyDescent="0.25">
      <c r="A499" t="str">
        <f t="shared" si="15"/>
        <v xml:space="preserve"> Energy consumption per building</v>
      </c>
      <c r="B499" t="str">
        <f t="shared" si="14"/>
        <v>Energy consumption per building</v>
      </c>
      <c r="C499" t="s">
        <v>362</v>
      </c>
    </row>
    <row r="500" spans="1:26" x14ac:dyDescent="0.25">
      <c r="A500" t="str">
        <f t="shared" si="15"/>
        <v>ISO code Energy consumption per building</v>
      </c>
      <c r="B500" t="str">
        <f t="shared" si="14"/>
        <v>Energy consumption per building</v>
      </c>
      <c r="D500" t="s">
        <v>204</v>
      </c>
      <c r="E500" t="s">
        <v>205</v>
      </c>
      <c r="F500">
        <v>2000</v>
      </c>
      <c r="G500">
        <v>2001</v>
      </c>
      <c r="H500">
        <v>2002</v>
      </c>
      <c r="I500">
        <v>2003</v>
      </c>
      <c r="J500">
        <v>2004</v>
      </c>
      <c r="K500">
        <v>2005</v>
      </c>
      <c r="L500">
        <v>2006</v>
      </c>
      <c r="M500">
        <v>2007</v>
      </c>
      <c r="N500">
        <v>2008</v>
      </c>
      <c r="O500">
        <v>2009</v>
      </c>
      <c r="P500">
        <v>2010</v>
      </c>
      <c r="Q500">
        <v>2011</v>
      </c>
      <c r="R500">
        <v>2012</v>
      </c>
      <c r="S500">
        <v>2013</v>
      </c>
      <c r="T500">
        <v>2014</v>
      </c>
      <c r="U500">
        <v>2015</v>
      </c>
      <c r="V500" t="s">
        <v>194</v>
      </c>
      <c r="W500" t="s">
        <v>195</v>
      </c>
      <c r="X500" t="s">
        <v>196</v>
      </c>
      <c r="Y500" t="s">
        <v>197</v>
      </c>
      <c r="Z500" t="s">
        <v>198</v>
      </c>
    </row>
    <row r="501" spans="1:26" x14ac:dyDescent="0.25">
      <c r="A501" t="str">
        <f t="shared" si="15"/>
        <v>AT Energy consumption per building</v>
      </c>
      <c r="B501" t="str">
        <f t="shared" si="14"/>
        <v>Energy consumption per building</v>
      </c>
      <c r="C501" t="s">
        <v>17</v>
      </c>
      <c r="D501" t="s">
        <v>40</v>
      </c>
      <c r="E501" t="s">
        <v>363</v>
      </c>
      <c r="F501" s="6">
        <v>30754.18</v>
      </c>
      <c r="G501" s="6">
        <v>33030.32</v>
      </c>
      <c r="H501" s="6">
        <v>31647.29</v>
      </c>
      <c r="I501" s="6">
        <v>33539.71</v>
      </c>
      <c r="J501" s="6">
        <v>31410.34</v>
      </c>
      <c r="K501" s="6">
        <v>30793.29</v>
      </c>
      <c r="L501" s="6">
        <v>30386.94</v>
      </c>
      <c r="M501" s="6">
        <v>28561.09</v>
      </c>
      <c r="N501" s="6">
        <v>29550.91</v>
      </c>
      <c r="O501" s="6">
        <v>27615.06</v>
      </c>
      <c r="P501" s="6">
        <v>29460.67</v>
      </c>
      <c r="Q501" s="6">
        <v>26949.45</v>
      </c>
      <c r="R501" s="6">
        <v>27102.21</v>
      </c>
      <c r="S501" s="6">
        <v>27806.27</v>
      </c>
      <c r="T501" s="6">
        <v>24866.67</v>
      </c>
      <c r="U501" t="s">
        <v>207</v>
      </c>
      <c r="V501" t="s">
        <v>364</v>
      </c>
      <c r="W501" t="s">
        <v>365</v>
      </c>
      <c r="Y501">
        <v>4</v>
      </c>
      <c r="Z501" t="s">
        <v>366</v>
      </c>
    </row>
    <row r="502" spans="1:26" x14ac:dyDescent="0.25">
      <c r="A502" t="str">
        <f t="shared" si="15"/>
        <v>BE Energy consumption per building</v>
      </c>
      <c r="B502" t="str">
        <f t="shared" si="14"/>
        <v>Energy consumption per building</v>
      </c>
      <c r="C502" t="s">
        <v>11</v>
      </c>
      <c r="D502" t="s">
        <v>41</v>
      </c>
      <c r="E502" t="s">
        <v>363</v>
      </c>
      <c r="F502" t="s">
        <v>207</v>
      </c>
      <c r="G502" s="6">
        <v>31166.19</v>
      </c>
      <c r="H502" s="6">
        <v>29956.5</v>
      </c>
      <c r="I502" s="6">
        <v>31394.44</v>
      </c>
      <c r="J502" s="6">
        <v>31752.82</v>
      </c>
      <c r="K502" s="6">
        <v>31461.5</v>
      </c>
      <c r="L502" s="6">
        <v>29349.37</v>
      </c>
      <c r="M502" s="6">
        <v>26825.45</v>
      </c>
      <c r="N502" s="6">
        <v>29881.43</v>
      </c>
      <c r="O502" s="6">
        <v>28362.79</v>
      </c>
      <c r="P502" s="6">
        <v>30706.3</v>
      </c>
      <c r="Q502" s="6">
        <v>26361.57</v>
      </c>
      <c r="R502" s="6">
        <v>27336.14</v>
      </c>
      <c r="S502" s="6">
        <v>29270.27</v>
      </c>
      <c r="T502" s="6">
        <v>24556.34</v>
      </c>
      <c r="U502" t="s">
        <v>207</v>
      </c>
      <c r="V502" t="s">
        <v>364</v>
      </c>
      <c r="W502" t="s">
        <v>367</v>
      </c>
      <c r="Y502">
        <v>4</v>
      </c>
      <c r="Z502" t="s">
        <v>366</v>
      </c>
    </row>
    <row r="503" spans="1:26" x14ac:dyDescent="0.25">
      <c r="A503" t="str">
        <f t="shared" si="15"/>
        <v>BG Energy consumption per building</v>
      </c>
      <c r="B503" t="str">
        <f t="shared" si="14"/>
        <v>Energy consumption per building</v>
      </c>
      <c r="C503" t="s">
        <v>21</v>
      </c>
      <c r="D503" t="s">
        <v>42</v>
      </c>
      <c r="E503" t="s">
        <v>363</v>
      </c>
      <c r="F503" t="s">
        <v>207</v>
      </c>
      <c r="G503" t="s">
        <v>207</v>
      </c>
      <c r="H503" t="s">
        <v>207</v>
      </c>
      <c r="I503" t="s">
        <v>207</v>
      </c>
      <c r="J503" t="s">
        <v>207</v>
      </c>
      <c r="K503" t="s">
        <v>207</v>
      </c>
      <c r="L503" t="s">
        <v>207</v>
      </c>
      <c r="M503" t="s">
        <v>207</v>
      </c>
      <c r="N503" t="s">
        <v>207</v>
      </c>
      <c r="O503" t="s">
        <v>207</v>
      </c>
      <c r="P503" s="6">
        <v>11995</v>
      </c>
      <c r="Q503" s="6">
        <v>12403.22</v>
      </c>
      <c r="R503" s="6">
        <v>12231.57</v>
      </c>
      <c r="S503" s="6">
        <v>11655.33</v>
      </c>
      <c r="T503" t="s">
        <v>207</v>
      </c>
      <c r="U503" t="s">
        <v>207</v>
      </c>
      <c r="V503" t="s">
        <v>364</v>
      </c>
      <c r="W503" t="s">
        <v>368</v>
      </c>
      <c r="Y503">
        <v>2</v>
      </c>
      <c r="Z503" t="s">
        <v>366</v>
      </c>
    </row>
    <row r="504" spans="1:26" x14ac:dyDescent="0.25">
      <c r="A504" t="str">
        <f t="shared" si="15"/>
        <v>HR Energy consumption per building</v>
      </c>
      <c r="B504" t="str">
        <f t="shared" si="14"/>
        <v>Energy consumption per building</v>
      </c>
      <c r="C504" t="s">
        <v>24</v>
      </c>
      <c r="D504" t="s">
        <v>43</v>
      </c>
      <c r="E504" t="s">
        <v>363</v>
      </c>
      <c r="F504" t="s">
        <v>207</v>
      </c>
      <c r="G504" t="s">
        <v>207</v>
      </c>
      <c r="H504" t="s">
        <v>207</v>
      </c>
      <c r="I504" t="s">
        <v>207</v>
      </c>
      <c r="J504" t="s">
        <v>207</v>
      </c>
      <c r="K504" t="s">
        <v>207</v>
      </c>
      <c r="L504" t="s">
        <v>207</v>
      </c>
      <c r="M504" t="s">
        <v>207</v>
      </c>
      <c r="N504" t="s">
        <v>207</v>
      </c>
      <c r="O504" t="s">
        <v>207</v>
      </c>
      <c r="P504" s="6">
        <v>25545.41</v>
      </c>
      <c r="Q504" s="6">
        <v>24431.66</v>
      </c>
      <c r="R504" s="6">
        <v>23520.05</v>
      </c>
      <c r="S504" s="6">
        <v>22764.87</v>
      </c>
      <c r="T504" t="s">
        <v>207</v>
      </c>
      <c r="U504" t="s">
        <v>207</v>
      </c>
      <c r="V504" t="s">
        <v>364</v>
      </c>
      <c r="W504" t="s">
        <v>369</v>
      </c>
      <c r="Y504">
        <v>2</v>
      </c>
      <c r="Z504" t="s">
        <v>366</v>
      </c>
    </row>
    <row r="505" spans="1:26" x14ac:dyDescent="0.25">
      <c r="A505" t="str">
        <f t="shared" si="15"/>
        <v>CY Energy consumption per building</v>
      </c>
      <c r="B505" t="str">
        <f t="shared" si="14"/>
        <v>Energy consumption per building</v>
      </c>
      <c r="C505" t="s">
        <v>15</v>
      </c>
      <c r="D505" t="s">
        <v>44</v>
      </c>
      <c r="E505" t="s">
        <v>363</v>
      </c>
      <c r="F505" t="s">
        <v>207</v>
      </c>
      <c r="G505" t="s">
        <v>207</v>
      </c>
      <c r="H505" t="s">
        <v>207</v>
      </c>
      <c r="I505" t="s">
        <v>207</v>
      </c>
      <c r="J505" t="s">
        <v>207</v>
      </c>
      <c r="K505" t="s">
        <v>207</v>
      </c>
      <c r="L505" t="s">
        <v>207</v>
      </c>
      <c r="M505" t="s">
        <v>207</v>
      </c>
      <c r="N505" t="s">
        <v>207</v>
      </c>
      <c r="O505" t="s">
        <v>207</v>
      </c>
      <c r="P505" s="6">
        <v>18145.32</v>
      </c>
      <c r="Q505" s="6">
        <v>17740.36</v>
      </c>
      <c r="R505" s="6">
        <v>16707.29</v>
      </c>
      <c r="S505" s="6">
        <v>14555.8</v>
      </c>
      <c r="T505" t="s">
        <v>207</v>
      </c>
      <c r="U505" t="s">
        <v>207</v>
      </c>
      <c r="V505" t="s">
        <v>364</v>
      </c>
      <c r="W505" t="s">
        <v>370</v>
      </c>
      <c r="Y505">
        <v>2</v>
      </c>
      <c r="Z505" t="s">
        <v>366</v>
      </c>
    </row>
    <row r="506" spans="1:26" x14ac:dyDescent="0.25">
      <c r="A506" t="str">
        <f t="shared" si="15"/>
        <v>CZ Energy consumption per building</v>
      </c>
      <c r="B506" t="str">
        <f t="shared" si="14"/>
        <v>Energy consumption per building</v>
      </c>
      <c r="C506" t="s">
        <v>23</v>
      </c>
      <c r="D506" t="s">
        <v>45</v>
      </c>
      <c r="E506" t="s">
        <v>363</v>
      </c>
      <c r="F506" t="s">
        <v>207</v>
      </c>
      <c r="G506" t="s">
        <v>207</v>
      </c>
      <c r="H506" t="s">
        <v>207</v>
      </c>
      <c r="I506" t="s">
        <v>207</v>
      </c>
      <c r="J506" t="s">
        <v>207</v>
      </c>
      <c r="K506" t="s">
        <v>207</v>
      </c>
      <c r="L506" t="s">
        <v>207</v>
      </c>
      <c r="M506" t="s">
        <v>207</v>
      </c>
      <c r="N506" t="s">
        <v>207</v>
      </c>
      <c r="O506" t="s">
        <v>207</v>
      </c>
      <c r="P506" t="s">
        <v>207</v>
      </c>
      <c r="Q506" t="s">
        <v>207</v>
      </c>
      <c r="R506" t="s">
        <v>207</v>
      </c>
      <c r="S506" t="s">
        <v>207</v>
      </c>
      <c r="T506" t="s">
        <v>207</v>
      </c>
      <c r="U506" t="s">
        <v>207</v>
      </c>
    </row>
    <row r="507" spans="1:26" x14ac:dyDescent="0.25">
      <c r="A507" t="str">
        <f t="shared" si="15"/>
        <v>DK Energy consumption per building</v>
      </c>
      <c r="B507" t="str">
        <f t="shared" si="14"/>
        <v>Energy consumption per building</v>
      </c>
      <c r="C507" t="s">
        <v>9</v>
      </c>
      <c r="D507" t="s">
        <v>46</v>
      </c>
      <c r="E507" t="s">
        <v>363</v>
      </c>
      <c r="F507" t="s">
        <v>207</v>
      </c>
      <c r="G507" t="s">
        <v>207</v>
      </c>
      <c r="H507" t="s">
        <v>207</v>
      </c>
      <c r="I507" t="s">
        <v>207</v>
      </c>
      <c r="J507" t="s">
        <v>207</v>
      </c>
      <c r="K507" t="s">
        <v>207</v>
      </c>
      <c r="L507" t="s">
        <v>207</v>
      </c>
      <c r="M507" t="s">
        <v>207</v>
      </c>
      <c r="N507" t="s">
        <v>207</v>
      </c>
      <c r="O507" t="s">
        <v>207</v>
      </c>
      <c r="P507" t="s">
        <v>207</v>
      </c>
      <c r="Q507" s="6">
        <v>27129.24</v>
      </c>
      <c r="R507" s="6">
        <v>26903</v>
      </c>
      <c r="S507" s="6">
        <v>26831.8</v>
      </c>
      <c r="T507" s="6">
        <v>24352.33</v>
      </c>
      <c r="U507" t="s">
        <v>207</v>
      </c>
      <c r="V507" t="s">
        <v>364</v>
      </c>
      <c r="W507" t="s">
        <v>371</v>
      </c>
      <c r="Y507">
        <v>4</v>
      </c>
      <c r="Z507" t="s">
        <v>366</v>
      </c>
    </row>
    <row r="508" spans="1:26" x14ac:dyDescent="0.25">
      <c r="A508" t="str">
        <f t="shared" si="15"/>
        <v>EE Energy consumption per building</v>
      </c>
      <c r="B508" t="str">
        <f t="shared" si="14"/>
        <v>Energy consumption per building</v>
      </c>
      <c r="C508" t="s">
        <v>27</v>
      </c>
      <c r="D508" t="s">
        <v>47</v>
      </c>
      <c r="E508" t="s">
        <v>363</v>
      </c>
      <c r="F508" t="s">
        <v>207</v>
      </c>
      <c r="G508" t="s">
        <v>207</v>
      </c>
      <c r="H508" t="s">
        <v>207</v>
      </c>
      <c r="I508" t="s">
        <v>207</v>
      </c>
      <c r="J508" t="s">
        <v>207</v>
      </c>
      <c r="K508" t="s">
        <v>207</v>
      </c>
      <c r="L508" t="s">
        <v>207</v>
      </c>
      <c r="M508" t="s">
        <v>207</v>
      </c>
      <c r="N508" t="s">
        <v>207</v>
      </c>
      <c r="O508" t="s">
        <v>207</v>
      </c>
      <c r="P508" s="6">
        <v>26118.78</v>
      </c>
      <c r="Q508" s="6">
        <v>24027.5</v>
      </c>
      <c r="R508" s="6">
        <v>25029.77</v>
      </c>
      <c r="S508" s="6">
        <v>24231.07</v>
      </c>
      <c r="T508" t="s">
        <v>207</v>
      </c>
      <c r="U508" t="s">
        <v>207</v>
      </c>
      <c r="V508" t="s">
        <v>364</v>
      </c>
      <c r="W508" t="s">
        <v>369</v>
      </c>
      <c r="Y508">
        <v>2</v>
      </c>
      <c r="Z508" t="s">
        <v>366</v>
      </c>
    </row>
    <row r="509" spans="1:26" x14ac:dyDescent="0.25">
      <c r="A509" t="str">
        <f t="shared" si="15"/>
        <v>FR Energy consumption per building</v>
      </c>
      <c r="B509" t="str">
        <f t="shared" si="14"/>
        <v>Energy consumption per building</v>
      </c>
      <c r="C509" t="s">
        <v>10</v>
      </c>
      <c r="D509" t="s">
        <v>48</v>
      </c>
      <c r="E509" t="s">
        <v>363</v>
      </c>
      <c r="F509" s="6">
        <v>27040.62</v>
      </c>
      <c r="G509" s="6">
        <v>27822.48</v>
      </c>
      <c r="H509" s="6">
        <v>26280.82</v>
      </c>
      <c r="I509" s="6">
        <v>27563.57</v>
      </c>
      <c r="J509" s="6">
        <v>28185.37</v>
      </c>
      <c r="K509" s="6">
        <v>27330.13</v>
      </c>
      <c r="L509" s="6">
        <v>26389.63</v>
      </c>
      <c r="M509" s="6">
        <v>24821.77</v>
      </c>
      <c r="N509" s="6">
        <v>26020.37</v>
      </c>
      <c r="O509" s="6">
        <v>26291.25</v>
      </c>
      <c r="P509" s="6">
        <v>26931.65</v>
      </c>
      <c r="Q509" s="6">
        <v>23908.59</v>
      </c>
      <c r="R509" s="6">
        <v>25698.75</v>
      </c>
      <c r="S509" s="6">
        <v>26359.38</v>
      </c>
      <c r="T509" s="6">
        <v>22974.880000000001</v>
      </c>
      <c r="U509" t="s">
        <v>207</v>
      </c>
      <c r="V509" t="s">
        <v>364</v>
      </c>
      <c r="W509" t="s">
        <v>372</v>
      </c>
      <c r="Y509">
        <v>2</v>
      </c>
      <c r="Z509" t="s">
        <v>366</v>
      </c>
    </row>
    <row r="510" spans="1:26" x14ac:dyDescent="0.25">
      <c r="A510" t="str">
        <f t="shared" si="15"/>
        <v>EL Energy consumption per building</v>
      </c>
      <c r="B510" t="str">
        <f t="shared" si="14"/>
        <v>Energy consumption per building</v>
      </c>
      <c r="C510" t="s">
        <v>20</v>
      </c>
      <c r="D510" t="s">
        <v>49</v>
      </c>
      <c r="E510" t="s">
        <v>363</v>
      </c>
      <c r="F510" t="s">
        <v>207</v>
      </c>
      <c r="G510" t="s">
        <v>207</v>
      </c>
      <c r="H510" t="s">
        <v>207</v>
      </c>
      <c r="I510" t="s">
        <v>207</v>
      </c>
      <c r="J510" t="s">
        <v>207</v>
      </c>
      <c r="K510" t="s">
        <v>207</v>
      </c>
      <c r="L510" t="s">
        <v>207</v>
      </c>
      <c r="M510" t="s">
        <v>207</v>
      </c>
      <c r="N510" t="s">
        <v>207</v>
      </c>
      <c r="O510" t="s">
        <v>207</v>
      </c>
      <c r="P510" s="6">
        <v>14998.19</v>
      </c>
      <c r="Q510" s="6">
        <v>16800.03</v>
      </c>
      <c r="R510" s="6">
        <v>16129.66</v>
      </c>
      <c r="S510" s="6">
        <v>12816.81</v>
      </c>
      <c r="T510" t="s">
        <v>207</v>
      </c>
      <c r="U510" t="s">
        <v>207</v>
      </c>
      <c r="V510" t="s">
        <v>364</v>
      </c>
      <c r="W510" t="s">
        <v>373</v>
      </c>
      <c r="Y510">
        <v>2</v>
      </c>
      <c r="Z510" t="s">
        <v>366</v>
      </c>
    </row>
    <row r="511" spans="1:26" x14ac:dyDescent="0.25">
      <c r="A511" t="str">
        <f t="shared" si="15"/>
        <v>FI Energy consumption per building</v>
      </c>
      <c r="B511" t="str">
        <f t="shared" si="14"/>
        <v>Energy consumption per building</v>
      </c>
      <c r="C511" t="s">
        <v>30</v>
      </c>
      <c r="D511" t="s">
        <v>50</v>
      </c>
      <c r="E511" t="s">
        <v>363</v>
      </c>
      <c r="F511" t="s">
        <v>207</v>
      </c>
      <c r="G511" t="s">
        <v>207</v>
      </c>
      <c r="H511" t="s">
        <v>207</v>
      </c>
      <c r="I511" t="s">
        <v>207</v>
      </c>
      <c r="J511" t="s">
        <v>207</v>
      </c>
      <c r="K511" t="s">
        <v>207</v>
      </c>
      <c r="L511" t="s">
        <v>207</v>
      </c>
      <c r="M511" t="s">
        <v>207</v>
      </c>
      <c r="N511" t="s">
        <v>207</v>
      </c>
      <c r="O511" t="s">
        <v>207</v>
      </c>
      <c r="P511" s="6">
        <v>37507.57</v>
      </c>
      <c r="Q511" s="6">
        <v>33173.620000000003</v>
      </c>
      <c r="R511" s="6">
        <v>34992.78</v>
      </c>
      <c r="S511" s="6">
        <v>32916.53</v>
      </c>
      <c r="T511" s="6">
        <v>29983.19</v>
      </c>
      <c r="U511" t="s">
        <v>207</v>
      </c>
      <c r="V511" t="s">
        <v>364</v>
      </c>
      <c r="W511" t="s">
        <v>374</v>
      </c>
      <c r="Y511">
        <v>4</v>
      </c>
      <c r="Z511" t="s">
        <v>366</v>
      </c>
    </row>
    <row r="512" spans="1:26" x14ac:dyDescent="0.25">
      <c r="A512" t="str">
        <f t="shared" si="15"/>
        <v>DE Energy consumption per building</v>
      </c>
      <c r="B512" t="str">
        <f t="shared" si="14"/>
        <v>Energy consumption per building</v>
      </c>
      <c r="C512" t="s">
        <v>1</v>
      </c>
      <c r="D512" t="s">
        <v>51</v>
      </c>
      <c r="E512" t="s">
        <v>363</v>
      </c>
      <c r="F512" t="s">
        <v>207</v>
      </c>
      <c r="G512" t="s">
        <v>207</v>
      </c>
      <c r="H512" t="s">
        <v>207</v>
      </c>
      <c r="I512" t="s">
        <v>207</v>
      </c>
      <c r="J512" t="s">
        <v>207</v>
      </c>
      <c r="K512" t="s">
        <v>207</v>
      </c>
      <c r="L512" t="s">
        <v>207</v>
      </c>
      <c r="M512" t="s">
        <v>207</v>
      </c>
      <c r="N512" s="6">
        <v>27618.34</v>
      </c>
      <c r="O512" t="s">
        <v>207</v>
      </c>
      <c r="P512" s="6">
        <v>27857.57</v>
      </c>
      <c r="Q512" t="s">
        <v>207</v>
      </c>
      <c r="R512" s="6">
        <v>25358.52</v>
      </c>
      <c r="S512" t="s">
        <v>207</v>
      </c>
      <c r="T512" t="s">
        <v>207</v>
      </c>
      <c r="U512" t="s">
        <v>207</v>
      </c>
      <c r="V512" t="s">
        <v>364</v>
      </c>
      <c r="W512" t="s">
        <v>375</v>
      </c>
      <c r="Y512">
        <v>4</v>
      </c>
      <c r="Z512" t="s">
        <v>366</v>
      </c>
    </row>
    <row r="513" spans="1:26" x14ac:dyDescent="0.25">
      <c r="A513" t="str">
        <f t="shared" si="15"/>
        <v>HU Energy consumption per building</v>
      </c>
      <c r="B513" t="str">
        <f t="shared" si="14"/>
        <v>Energy consumption per building</v>
      </c>
      <c r="C513" t="s">
        <v>16</v>
      </c>
      <c r="D513" t="s">
        <v>52</v>
      </c>
      <c r="E513" t="s">
        <v>363</v>
      </c>
      <c r="F513" t="s">
        <v>207</v>
      </c>
      <c r="G513" t="s">
        <v>207</v>
      </c>
      <c r="H513" t="s">
        <v>207</v>
      </c>
      <c r="I513" t="s">
        <v>207</v>
      </c>
      <c r="J513" t="s">
        <v>207</v>
      </c>
      <c r="K513" t="s">
        <v>207</v>
      </c>
      <c r="L513" t="s">
        <v>207</v>
      </c>
      <c r="M513" t="s">
        <v>207</v>
      </c>
      <c r="N513" t="s">
        <v>207</v>
      </c>
      <c r="O513" t="s">
        <v>207</v>
      </c>
      <c r="P513" t="s">
        <v>207</v>
      </c>
      <c r="Q513" s="6">
        <v>25568.58</v>
      </c>
      <c r="R513" t="s">
        <v>207</v>
      </c>
      <c r="S513" t="s">
        <v>207</v>
      </c>
      <c r="T513" t="s">
        <v>207</v>
      </c>
      <c r="U513" t="s">
        <v>207</v>
      </c>
      <c r="V513" t="s">
        <v>364</v>
      </c>
      <c r="W513" t="s">
        <v>376</v>
      </c>
      <c r="Y513">
        <v>4</v>
      </c>
      <c r="Z513" t="s">
        <v>366</v>
      </c>
    </row>
    <row r="514" spans="1:26" x14ac:dyDescent="0.25">
      <c r="A514" t="str">
        <f t="shared" si="15"/>
        <v>IE Energy consumption per building</v>
      </c>
      <c r="B514" t="str">
        <f t="shared" si="14"/>
        <v>Energy consumption per building</v>
      </c>
      <c r="C514" t="s">
        <v>5</v>
      </c>
      <c r="D514" t="s">
        <v>53</v>
      </c>
      <c r="E514" t="s">
        <v>363</v>
      </c>
      <c r="F514" t="s">
        <v>207</v>
      </c>
      <c r="G514" t="s">
        <v>207</v>
      </c>
      <c r="H514" t="s">
        <v>207</v>
      </c>
      <c r="I514" t="s">
        <v>207</v>
      </c>
      <c r="J514" t="s">
        <v>207</v>
      </c>
      <c r="K514" t="s">
        <v>207</v>
      </c>
      <c r="L514" t="s">
        <v>207</v>
      </c>
      <c r="M514" t="s">
        <v>207</v>
      </c>
      <c r="N514" t="s">
        <v>207</v>
      </c>
      <c r="O514" t="s">
        <v>207</v>
      </c>
      <c r="P514" s="6">
        <v>33379.370000000003</v>
      </c>
      <c r="Q514" s="6">
        <v>27766.36</v>
      </c>
      <c r="R514" s="6">
        <v>27472.1</v>
      </c>
      <c r="S514" s="6">
        <v>27539.5</v>
      </c>
      <c r="T514" t="s">
        <v>207</v>
      </c>
      <c r="U514" t="s">
        <v>207</v>
      </c>
      <c r="V514" t="s">
        <v>364</v>
      </c>
      <c r="W514" t="s">
        <v>377</v>
      </c>
      <c r="Y514">
        <v>4</v>
      </c>
      <c r="Z514" t="s">
        <v>366</v>
      </c>
    </row>
    <row r="515" spans="1:26" x14ac:dyDescent="0.25">
      <c r="A515" t="str">
        <f t="shared" si="15"/>
        <v>IT Energy consumption per building</v>
      </c>
      <c r="B515" t="str">
        <f t="shared" si="14"/>
        <v>Energy consumption per building</v>
      </c>
      <c r="C515" t="s">
        <v>29</v>
      </c>
      <c r="D515" t="s">
        <v>54</v>
      </c>
      <c r="E515" t="s">
        <v>363</v>
      </c>
      <c r="F515" t="s">
        <v>207</v>
      </c>
      <c r="G515" t="s">
        <v>207</v>
      </c>
      <c r="H515" t="s">
        <v>207</v>
      </c>
      <c r="I515" t="s">
        <v>207</v>
      </c>
      <c r="J515" t="s">
        <v>207</v>
      </c>
      <c r="K515" t="s">
        <v>207</v>
      </c>
      <c r="L515" t="s">
        <v>207</v>
      </c>
      <c r="M515" t="s">
        <v>207</v>
      </c>
      <c r="N515" t="s">
        <v>207</v>
      </c>
      <c r="O515" t="s">
        <v>207</v>
      </c>
      <c r="P515" s="6">
        <v>23210.15</v>
      </c>
      <c r="Q515" s="6">
        <v>21247.93</v>
      </c>
      <c r="R515" s="6">
        <v>21763.94</v>
      </c>
      <c r="S515" s="6">
        <v>21682.39</v>
      </c>
      <c r="T515" t="s">
        <v>207</v>
      </c>
      <c r="U515" t="s">
        <v>207</v>
      </c>
      <c r="V515" t="s">
        <v>364</v>
      </c>
      <c r="W515" t="s">
        <v>378</v>
      </c>
      <c r="Y515">
        <v>4</v>
      </c>
      <c r="Z515" t="s">
        <v>366</v>
      </c>
    </row>
    <row r="516" spans="1:26" x14ac:dyDescent="0.25">
      <c r="A516" t="str">
        <f t="shared" si="15"/>
        <v>LV Energy consumption per building</v>
      </c>
      <c r="B516" t="str">
        <f t="shared" ref="B516:B579" si="16">IF(AND(C516&lt;&gt;"",D516=""),C516,B515)</f>
        <v>Energy consumption per building</v>
      </c>
      <c r="C516" t="s">
        <v>25</v>
      </c>
      <c r="D516" t="s">
        <v>55</v>
      </c>
      <c r="E516" t="s">
        <v>363</v>
      </c>
      <c r="F516" t="s">
        <v>207</v>
      </c>
      <c r="G516" t="s">
        <v>207</v>
      </c>
      <c r="H516" t="s">
        <v>207</v>
      </c>
      <c r="I516" t="s">
        <v>207</v>
      </c>
      <c r="J516" t="s">
        <v>207</v>
      </c>
      <c r="K516" t="s">
        <v>207</v>
      </c>
      <c r="L516" t="s">
        <v>207</v>
      </c>
      <c r="M516" t="s">
        <v>207</v>
      </c>
      <c r="N516" t="s">
        <v>207</v>
      </c>
      <c r="O516" t="s">
        <v>207</v>
      </c>
      <c r="P516" t="s">
        <v>207</v>
      </c>
      <c r="Q516" t="s">
        <v>207</v>
      </c>
      <c r="R516" t="s">
        <v>207</v>
      </c>
      <c r="S516" t="s">
        <v>207</v>
      </c>
      <c r="T516" t="s">
        <v>207</v>
      </c>
      <c r="U516" t="s">
        <v>207</v>
      </c>
    </row>
    <row r="517" spans="1:26" x14ac:dyDescent="0.25">
      <c r="A517" t="str">
        <f t="shared" si="15"/>
        <v>LT Energy consumption per building</v>
      </c>
      <c r="B517" t="str">
        <f t="shared" si="16"/>
        <v>Energy consumption per building</v>
      </c>
      <c r="C517" t="s">
        <v>22</v>
      </c>
      <c r="D517" t="s">
        <v>56</v>
      </c>
      <c r="E517" t="s">
        <v>363</v>
      </c>
      <c r="F517" t="s">
        <v>207</v>
      </c>
      <c r="G517" t="s">
        <v>207</v>
      </c>
      <c r="H517" t="s">
        <v>207</v>
      </c>
      <c r="I517" t="s">
        <v>207</v>
      </c>
      <c r="J517" t="s">
        <v>207</v>
      </c>
      <c r="K517" t="s">
        <v>207</v>
      </c>
      <c r="L517" t="s">
        <v>207</v>
      </c>
      <c r="M517" t="s">
        <v>207</v>
      </c>
      <c r="N517" t="s">
        <v>207</v>
      </c>
      <c r="O517" t="s">
        <v>207</v>
      </c>
      <c r="P517" s="6">
        <v>18899.53</v>
      </c>
      <c r="Q517" s="6">
        <v>18071.53</v>
      </c>
      <c r="R517" s="6">
        <v>18235.28</v>
      </c>
      <c r="S517" s="6">
        <v>17365.919999999998</v>
      </c>
      <c r="T517" t="s">
        <v>207</v>
      </c>
      <c r="U517" t="s">
        <v>207</v>
      </c>
      <c r="V517" t="s">
        <v>364</v>
      </c>
      <c r="W517" t="s">
        <v>378</v>
      </c>
      <c r="Y517">
        <v>4</v>
      </c>
      <c r="Z517" t="s">
        <v>366</v>
      </c>
    </row>
    <row r="518" spans="1:26" x14ac:dyDescent="0.25">
      <c r="A518" t="str">
        <f t="shared" ref="A518:A581" si="17">D518&amp;" "&amp;B518</f>
        <v>LU Energy consumption per building</v>
      </c>
      <c r="B518" t="str">
        <f t="shared" si="16"/>
        <v>Energy consumption per building</v>
      </c>
      <c r="C518" t="s">
        <v>7</v>
      </c>
      <c r="D518" t="s">
        <v>57</v>
      </c>
      <c r="E518" t="s">
        <v>363</v>
      </c>
      <c r="F518" t="s">
        <v>207</v>
      </c>
      <c r="G518" t="s">
        <v>207</v>
      </c>
      <c r="H518" t="s">
        <v>207</v>
      </c>
      <c r="I518" t="s">
        <v>207</v>
      </c>
      <c r="J518" t="s">
        <v>207</v>
      </c>
      <c r="K518" t="s">
        <v>207</v>
      </c>
      <c r="L518" t="s">
        <v>207</v>
      </c>
      <c r="M518" t="s">
        <v>207</v>
      </c>
      <c r="N518" t="s">
        <v>207</v>
      </c>
      <c r="O518" t="s">
        <v>207</v>
      </c>
      <c r="P518" s="6">
        <v>51757.16</v>
      </c>
      <c r="Q518" s="6">
        <v>45428.08</v>
      </c>
      <c r="R518" s="6">
        <v>46665.01</v>
      </c>
      <c r="S518" s="6">
        <v>46873.78</v>
      </c>
      <c r="T518" t="s">
        <v>207</v>
      </c>
      <c r="U518" t="s">
        <v>207</v>
      </c>
      <c r="V518" t="s">
        <v>364</v>
      </c>
      <c r="W518" t="s">
        <v>378</v>
      </c>
      <c r="Y518">
        <v>4</v>
      </c>
      <c r="Z518" t="s">
        <v>366</v>
      </c>
    </row>
    <row r="519" spans="1:26" x14ac:dyDescent="0.25">
      <c r="A519" t="str">
        <f t="shared" si="17"/>
        <v>MT Energy consumption per building</v>
      </c>
      <c r="B519" t="str">
        <f t="shared" si="16"/>
        <v>Energy consumption per building</v>
      </c>
      <c r="C519" t="s">
        <v>26</v>
      </c>
      <c r="D519" t="s">
        <v>58</v>
      </c>
      <c r="E519" t="s">
        <v>363</v>
      </c>
      <c r="F519" t="s">
        <v>207</v>
      </c>
      <c r="G519" t="s">
        <v>207</v>
      </c>
      <c r="H519" t="s">
        <v>207</v>
      </c>
      <c r="I519" t="s">
        <v>207</v>
      </c>
      <c r="J519" t="s">
        <v>207</v>
      </c>
      <c r="K519" t="s">
        <v>207</v>
      </c>
      <c r="L519" t="s">
        <v>207</v>
      </c>
      <c r="M519" t="s">
        <v>207</v>
      </c>
      <c r="N519" t="s">
        <v>207</v>
      </c>
      <c r="O519" t="s">
        <v>207</v>
      </c>
      <c r="P519" s="6">
        <v>13609.98</v>
      </c>
      <c r="Q519" s="6">
        <v>11481.35</v>
      </c>
      <c r="R519" s="6">
        <v>11330.59</v>
      </c>
      <c r="S519" s="6">
        <v>11629.79</v>
      </c>
      <c r="T519" t="s">
        <v>207</v>
      </c>
      <c r="U519" t="s">
        <v>207</v>
      </c>
      <c r="V519" t="s">
        <v>364</v>
      </c>
      <c r="W519" t="s">
        <v>378</v>
      </c>
      <c r="Y519">
        <v>4</v>
      </c>
      <c r="Z519" t="s">
        <v>366</v>
      </c>
    </row>
    <row r="520" spans="1:26" x14ac:dyDescent="0.25">
      <c r="A520" t="str">
        <f t="shared" si="17"/>
        <v>NL Energy consumption per building</v>
      </c>
      <c r="B520" t="str">
        <f t="shared" si="16"/>
        <v>Energy consumption per building</v>
      </c>
      <c r="C520" t="s">
        <v>6</v>
      </c>
      <c r="D520" t="s">
        <v>59</v>
      </c>
      <c r="E520" t="s">
        <v>363</v>
      </c>
      <c r="F520" t="s">
        <v>207</v>
      </c>
      <c r="G520" t="s">
        <v>207</v>
      </c>
      <c r="H520" t="s">
        <v>207</v>
      </c>
      <c r="I520" t="s">
        <v>207</v>
      </c>
      <c r="J520" t="s">
        <v>207</v>
      </c>
      <c r="K520" t="s">
        <v>207</v>
      </c>
      <c r="L520" t="s">
        <v>207</v>
      </c>
      <c r="M520" t="s">
        <v>207</v>
      </c>
      <c r="N520" t="s">
        <v>207</v>
      </c>
      <c r="O520" t="s">
        <v>207</v>
      </c>
      <c r="P520" s="6">
        <v>29558.59</v>
      </c>
      <c r="Q520" s="6">
        <v>24897.06</v>
      </c>
      <c r="R520" s="6">
        <v>25968.19</v>
      </c>
      <c r="S520" s="6">
        <v>26627.38</v>
      </c>
      <c r="T520" t="s">
        <v>207</v>
      </c>
      <c r="U520" t="s">
        <v>207</v>
      </c>
      <c r="V520" t="s">
        <v>364</v>
      </c>
      <c r="W520" t="s">
        <v>378</v>
      </c>
      <c r="Y520">
        <v>4</v>
      </c>
      <c r="Z520" t="s">
        <v>366</v>
      </c>
    </row>
    <row r="521" spans="1:26" x14ac:dyDescent="0.25">
      <c r="A521" t="str">
        <f t="shared" si="17"/>
        <v>PL Energy consumption per building</v>
      </c>
      <c r="B521" t="str">
        <f t="shared" si="16"/>
        <v>Energy consumption per building</v>
      </c>
      <c r="C521" t="s">
        <v>12</v>
      </c>
      <c r="D521" t="s">
        <v>60</v>
      </c>
      <c r="E521" t="s">
        <v>363</v>
      </c>
      <c r="F521" t="s">
        <v>207</v>
      </c>
      <c r="G521" t="s">
        <v>207</v>
      </c>
      <c r="H521" t="s">
        <v>207</v>
      </c>
      <c r="I521" t="s">
        <v>207</v>
      </c>
      <c r="J521" t="s">
        <v>207</v>
      </c>
      <c r="K521" t="s">
        <v>207</v>
      </c>
      <c r="L521" t="s">
        <v>207</v>
      </c>
      <c r="M521" t="s">
        <v>207</v>
      </c>
      <c r="N521" t="s">
        <v>207</v>
      </c>
      <c r="O521" t="s">
        <v>207</v>
      </c>
      <c r="P521" s="6">
        <v>25002.43</v>
      </c>
      <c r="Q521" s="6">
        <v>22954.07</v>
      </c>
      <c r="R521" s="6">
        <v>23215.01</v>
      </c>
      <c r="S521" s="6">
        <v>22474.09</v>
      </c>
      <c r="T521" t="s">
        <v>207</v>
      </c>
      <c r="U521" t="s">
        <v>207</v>
      </c>
      <c r="V521" t="s">
        <v>364</v>
      </c>
      <c r="W521" t="s">
        <v>369</v>
      </c>
      <c r="Y521">
        <v>2</v>
      </c>
      <c r="Z521" t="s">
        <v>366</v>
      </c>
    </row>
    <row r="522" spans="1:26" x14ac:dyDescent="0.25">
      <c r="A522" t="str">
        <f t="shared" si="17"/>
        <v>PT Energy consumption per building</v>
      </c>
      <c r="B522" t="str">
        <f t="shared" si="16"/>
        <v>Energy consumption per building</v>
      </c>
      <c r="C522" t="s">
        <v>14</v>
      </c>
      <c r="D522" t="s">
        <v>61</v>
      </c>
      <c r="E522" t="s">
        <v>363</v>
      </c>
      <c r="F522" t="s">
        <v>207</v>
      </c>
      <c r="G522" t="s">
        <v>207</v>
      </c>
      <c r="H522" t="s">
        <v>207</v>
      </c>
      <c r="I522" t="s">
        <v>207</v>
      </c>
      <c r="J522" t="s">
        <v>207</v>
      </c>
      <c r="K522" t="s">
        <v>207</v>
      </c>
      <c r="L522" t="s">
        <v>207</v>
      </c>
      <c r="M522" t="s">
        <v>207</v>
      </c>
      <c r="N522" t="s">
        <v>207</v>
      </c>
      <c r="O522" t="s">
        <v>207</v>
      </c>
      <c r="P522" s="6">
        <v>12280.01</v>
      </c>
      <c r="Q522" s="6">
        <v>11696.93</v>
      </c>
      <c r="R522" s="6">
        <v>11454.02</v>
      </c>
      <c r="S522" s="6">
        <v>11138.96</v>
      </c>
      <c r="T522" t="s">
        <v>207</v>
      </c>
      <c r="U522" t="s">
        <v>207</v>
      </c>
      <c r="V522" t="s">
        <v>364</v>
      </c>
      <c r="W522" t="s">
        <v>378</v>
      </c>
      <c r="Y522">
        <v>4</v>
      </c>
      <c r="Z522" t="s">
        <v>366</v>
      </c>
    </row>
    <row r="523" spans="1:26" x14ac:dyDescent="0.25">
      <c r="A523" t="str">
        <f t="shared" si="17"/>
        <v>RO Energy consumption per building</v>
      </c>
      <c r="B523" t="str">
        <f t="shared" si="16"/>
        <v>Energy consumption per building</v>
      </c>
      <c r="C523" t="s">
        <v>13</v>
      </c>
      <c r="D523" t="s">
        <v>62</v>
      </c>
      <c r="E523" t="s">
        <v>363</v>
      </c>
      <c r="F523" t="s">
        <v>207</v>
      </c>
      <c r="G523" t="s">
        <v>207</v>
      </c>
      <c r="H523" t="s">
        <v>207</v>
      </c>
      <c r="I523" t="s">
        <v>207</v>
      </c>
      <c r="J523" t="s">
        <v>207</v>
      </c>
      <c r="K523" t="s">
        <v>207</v>
      </c>
      <c r="L523" t="s">
        <v>207</v>
      </c>
      <c r="M523" t="s">
        <v>207</v>
      </c>
      <c r="N523" t="s">
        <v>207</v>
      </c>
      <c r="O523" t="s">
        <v>207</v>
      </c>
      <c r="P523" s="6">
        <v>14868.57</v>
      </c>
      <c r="Q523" s="6">
        <v>14282.73</v>
      </c>
      <c r="R523" s="6">
        <v>14544.64</v>
      </c>
      <c r="S523" s="6">
        <v>14011.76</v>
      </c>
      <c r="T523" t="s">
        <v>207</v>
      </c>
      <c r="U523" t="s">
        <v>207</v>
      </c>
      <c r="V523" t="s">
        <v>364</v>
      </c>
      <c r="W523" t="s">
        <v>378</v>
      </c>
      <c r="Y523">
        <v>4</v>
      </c>
      <c r="Z523" t="s">
        <v>366</v>
      </c>
    </row>
    <row r="524" spans="1:26" x14ac:dyDescent="0.25">
      <c r="A524" t="str">
        <f t="shared" si="17"/>
        <v>SK Energy consumption per building</v>
      </c>
      <c r="B524" t="str">
        <f t="shared" si="16"/>
        <v>Energy consumption per building</v>
      </c>
      <c r="C524" t="s">
        <v>18</v>
      </c>
      <c r="D524" t="s">
        <v>63</v>
      </c>
      <c r="E524" t="s">
        <v>363</v>
      </c>
      <c r="F524" t="s">
        <v>207</v>
      </c>
      <c r="G524" t="s">
        <v>207</v>
      </c>
      <c r="H524" t="s">
        <v>207</v>
      </c>
      <c r="I524" t="s">
        <v>207</v>
      </c>
      <c r="J524" t="s">
        <v>207</v>
      </c>
      <c r="K524" t="s">
        <v>207</v>
      </c>
      <c r="L524" t="s">
        <v>207</v>
      </c>
      <c r="M524" t="s">
        <v>207</v>
      </c>
      <c r="N524" t="s">
        <v>207</v>
      </c>
      <c r="O524" t="s">
        <v>207</v>
      </c>
      <c r="P524" s="6">
        <v>29186.3</v>
      </c>
      <c r="Q524" s="6">
        <v>24700.799999999999</v>
      </c>
      <c r="R524" s="6">
        <v>23317.85</v>
      </c>
      <c r="S524" s="6">
        <v>25497.439999999999</v>
      </c>
      <c r="T524" t="s">
        <v>207</v>
      </c>
      <c r="U524" t="s">
        <v>207</v>
      </c>
      <c r="V524" t="s">
        <v>364</v>
      </c>
      <c r="W524" t="s">
        <v>369</v>
      </c>
      <c r="Y524">
        <v>2</v>
      </c>
      <c r="Z524" t="s">
        <v>366</v>
      </c>
    </row>
    <row r="525" spans="1:26" x14ac:dyDescent="0.25">
      <c r="A525" t="str">
        <f t="shared" si="17"/>
        <v>SI Energy consumption per building</v>
      </c>
      <c r="B525" t="str">
        <f t="shared" si="16"/>
        <v>Energy consumption per building</v>
      </c>
      <c r="C525" t="s">
        <v>8</v>
      </c>
      <c r="D525" t="s">
        <v>64</v>
      </c>
      <c r="E525" t="s">
        <v>363</v>
      </c>
      <c r="F525" t="s">
        <v>207</v>
      </c>
      <c r="G525" t="s">
        <v>207</v>
      </c>
      <c r="H525" t="s">
        <v>207</v>
      </c>
      <c r="I525" t="s">
        <v>207</v>
      </c>
      <c r="J525" t="s">
        <v>207</v>
      </c>
      <c r="K525" t="s">
        <v>207</v>
      </c>
      <c r="L525" t="s">
        <v>207</v>
      </c>
      <c r="M525" t="s">
        <v>207</v>
      </c>
      <c r="N525" t="s">
        <v>207</v>
      </c>
      <c r="O525" t="s">
        <v>207</v>
      </c>
      <c r="P525" t="s">
        <v>207</v>
      </c>
      <c r="Q525" t="s">
        <v>207</v>
      </c>
      <c r="R525" t="s">
        <v>207</v>
      </c>
      <c r="S525" s="6">
        <v>24272.19</v>
      </c>
      <c r="T525" t="s">
        <v>207</v>
      </c>
      <c r="U525" t="s">
        <v>207</v>
      </c>
      <c r="V525" t="s">
        <v>364</v>
      </c>
      <c r="W525" t="s">
        <v>379</v>
      </c>
      <c r="Y525">
        <v>4</v>
      </c>
      <c r="Z525" t="s">
        <v>366</v>
      </c>
    </row>
    <row r="526" spans="1:26" x14ac:dyDescent="0.25">
      <c r="A526" t="str">
        <f t="shared" si="17"/>
        <v>ES Energy consumption per building</v>
      </c>
      <c r="B526" t="str">
        <f t="shared" si="16"/>
        <v>Energy consumption per building</v>
      </c>
      <c r="C526" t="s">
        <v>28</v>
      </c>
      <c r="D526" t="s">
        <v>65</v>
      </c>
      <c r="E526" t="s">
        <v>363</v>
      </c>
      <c r="F526" t="s">
        <v>207</v>
      </c>
      <c r="G526" t="s">
        <v>207</v>
      </c>
      <c r="H526" t="s">
        <v>207</v>
      </c>
      <c r="I526" t="s">
        <v>207</v>
      </c>
      <c r="J526" t="s">
        <v>207</v>
      </c>
      <c r="K526" t="s">
        <v>207</v>
      </c>
      <c r="L526" t="s">
        <v>207</v>
      </c>
      <c r="M526" t="s">
        <v>207</v>
      </c>
      <c r="N526" t="s">
        <v>207</v>
      </c>
      <c r="O526" t="s">
        <v>207</v>
      </c>
      <c r="P526" s="6">
        <v>15881.38</v>
      </c>
      <c r="Q526" s="6">
        <v>15193.77</v>
      </c>
      <c r="R526" s="6">
        <v>14854.09</v>
      </c>
      <c r="S526" s="6">
        <v>14111.94</v>
      </c>
      <c r="T526" t="s">
        <v>207</v>
      </c>
      <c r="U526" t="s">
        <v>207</v>
      </c>
      <c r="V526" t="s">
        <v>364</v>
      </c>
      <c r="W526" t="s">
        <v>380</v>
      </c>
      <c r="Y526">
        <v>4</v>
      </c>
      <c r="Z526" t="s">
        <v>366</v>
      </c>
    </row>
    <row r="527" spans="1:26" x14ac:dyDescent="0.25">
      <c r="A527" t="str">
        <f t="shared" si="17"/>
        <v>SE Energy consumption per building</v>
      </c>
      <c r="B527" t="str">
        <f t="shared" si="16"/>
        <v>Energy consumption per building</v>
      </c>
      <c r="C527" t="s">
        <v>19</v>
      </c>
      <c r="D527" t="s">
        <v>66</v>
      </c>
      <c r="E527" t="s">
        <v>363</v>
      </c>
      <c r="F527" t="s">
        <v>207</v>
      </c>
      <c r="G527" t="s">
        <v>207</v>
      </c>
      <c r="H527" t="s">
        <v>207</v>
      </c>
      <c r="I527" t="s">
        <v>207</v>
      </c>
      <c r="J527" t="s">
        <v>207</v>
      </c>
      <c r="K527" t="s">
        <v>207</v>
      </c>
      <c r="L527" t="s">
        <v>207</v>
      </c>
      <c r="M527" t="s">
        <v>207</v>
      </c>
      <c r="N527" t="s">
        <v>207</v>
      </c>
      <c r="O527" t="s">
        <v>207</v>
      </c>
      <c r="P527" s="6">
        <v>30829.72</v>
      </c>
      <c r="Q527" s="6">
        <v>28334.45</v>
      </c>
      <c r="R527" s="6">
        <v>28927.66</v>
      </c>
      <c r="S527" s="6">
        <v>27706.400000000001</v>
      </c>
      <c r="T527" t="s">
        <v>207</v>
      </c>
      <c r="U527" t="s">
        <v>207</v>
      </c>
      <c r="V527" t="s">
        <v>364</v>
      </c>
      <c r="W527" t="s">
        <v>369</v>
      </c>
      <c r="Y527">
        <v>2</v>
      </c>
      <c r="Z527" t="s">
        <v>366</v>
      </c>
    </row>
    <row r="528" spans="1:26" x14ac:dyDescent="0.25">
      <c r="A528" t="str">
        <f t="shared" si="17"/>
        <v>UK Energy consumption per building</v>
      </c>
      <c r="B528" t="str">
        <f t="shared" si="16"/>
        <v>Energy consumption per building</v>
      </c>
      <c r="C528" t="s">
        <v>4</v>
      </c>
      <c r="D528" t="s">
        <v>67</v>
      </c>
      <c r="E528" t="s">
        <v>363</v>
      </c>
      <c r="F528" t="s">
        <v>207</v>
      </c>
      <c r="G528" t="s">
        <v>207</v>
      </c>
      <c r="H528" t="s">
        <v>207</v>
      </c>
      <c r="I528" t="s">
        <v>207</v>
      </c>
      <c r="J528" t="s">
        <v>207</v>
      </c>
      <c r="K528" t="s">
        <v>207</v>
      </c>
      <c r="L528" t="s">
        <v>207</v>
      </c>
      <c r="M528" t="s">
        <v>207</v>
      </c>
      <c r="N528" t="s">
        <v>207</v>
      </c>
      <c r="O528" t="s">
        <v>207</v>
      </c>
      <c r="P528" s="6">
        <v>26012</v>
      </c>
      <c r="Q528" s="6">
        <v>22019.31</v>
      </c>
      <c r="R528" s="6">
        <v>23807.77</v>
      </c>
      <c r="S528" s="6">
        <v>23775.01</v>
      </c>
      <c r="T528" t="s">
        <v>207</v>
      </c>
      <c r="U528" t="s">
        <v>207</v>
      </c>
      <c r="V528" t="s">
        <v>364</v>
      </c>
      <c r="W528" t="s">
        <v>381</v>
      </c>
      <c r="Y528">
        <v>2</v>
      </c>
      <c r="Z528" t="s">
        <v>366</v>
      </c>
    </row>
    <row r="529" spans="1:26" x14ac:dyDescent="0.25">
      <c r="A529" t="str">
        <f t="shared" si="17"/>
        <v xml:space="preserve"> Energy consumption per building</v>
      </c>
      <c r="B529" t="str">
        <f t="shared" si="16"/>
        <v>Energy consumption per building</v>
      </c>
    </row>
    <row r="530" spans="1:26" x14ac:dyDescent="0.25">
      <c r="A530" t="str">
        <f t="shared" si="17"/>
        <v xml:space="preserve"> Energy consumption in residential per dwelling</v>
      </c>
      <c r="B530" t="str">
        <f t="shared" si="16"/>
        <v>Energy consumption in residential per dwelling</v>
      </c>
      <c r="C530" t="s">
        <v>382</v>
      </c>
    </row>
    <row r="531" spans="1:26" x14ac:dyDescent="0.25">
      <c r="A531" t="str">
        <f t="shared" si="17"/>
        <v>ISO code Energy consumption in residential per dwelling</v>
      </c>
      <c r="B531" t="str">
        <f t="shared" si="16"/>
        <v>Energy consumption in residential per dwelling</v>
      </c>
      <c r="D531" t="s">
        <v>204</v>
      </c>
      <c r="E531" t="s">
        <v>205</v>
      </c>
      <c r="F531">
        <v>2000</v>
      </c>
      <c r="G531">
        <v>2001</v>
      </c>
      <c r="H531">
        <v>2002</v>
      </c>
      <c r="I531">
        <v>2003</v>
      </c>
      <c r="J531">
        <v>2004</v>
      </c>
      <c r="K531">
        <v>2005</v>
      </c>
      <c r="L531">
        <v>2006</v>
      </c>
      <c r="M531">
        <v>2007</v>
      </c>
      <c r="N531">
        <v>2008</v>
      </c>
      <c r="O531">
        <v>2009</v>
      </c>
      <c r="P531">
        <v>2010</v>
      </c>
      <c r="Q531">
        <v>2011</v>
      </c>
      <c r="R531">
        <v>2012</v>
      </c>
      <c r="S531">
        <v>2013</v>
      </c>
      <c r="T531">
        <v>2014</v>
      </c>
      <c r="U531">
        <v>2015</v>
      </c>
      <c r="V531" t="s">
        <v>194</v>
      </c>
      <c r="W531" t="s">
        <v>195</v>
      </c>
      <c r="X531" t="s">
        <v>196</v>
      </c>
      <c r="Y531" t="s">
        <v>197</v>
      </c>
      <c r="Z531" t="s">
        <v>198</v>
      </c>
    </row>
    <row r="532" spans="1:26" x14ac:dyDescent="0.25">
      <c r="A532" t="str">
        <f t="shared" si="17"/>
        <v>AT Energy consumption in residential per dwelling</v>
      </c>
      <c r="B532" t="str">
        <f t="shared" si="16"/>
        <v>Energy consumption in residential per dwelling</v>
      </c>
      <c r="C532" t="s">
        <v>17</v>
      </c>
      <c r="D532" t="s">
        <v>40</v>
      </c>
      <c r="E532" t="s">
        <v>383</v>
      </c>
      <c r="F532" s="6">
        <v>22628.73</v>
      </c>
      <c r="G532" s="6">
        <v>23660.880000000001</v>
      </c>
      <c r="H532" s="6">
        <v>22564.04</v>
      </c>
      <c r="I532" s="6">
        <v>23330.560000000001</v>
      </c>
      <c r="J532" s="6">
        <v>21780.12</v>
      </c>
      <c r="K532" s="6">
        <v>20716.080000000002</v>
      </c>
      <c r="L532" s="6">
        <v>19710.759999999998</v>
      </c>
      <c r="M532" s="6">
        <v>19370.64</v>
      </c>
      <c r="N532" s="6">
        <v>19463.8</v>
      </c>
      <c r="O532" s="6">
        <v>18699.29</v>
      </c>
      <c r="P532" s="6">
        <v>20306.73</v>
      </c>
      <c r="Q532" s="6">
        <v>18657.400000000001</v>
      </c>
      <c r="R532" s="6">
        <v>19133.990000000002</v>
      </c>
      <c r="S532" s="6">
        <v>19988.38</v>
      </c>
      <c r="T532" s="6">
        <v>17348.53</v>
      </c>
      <c r="U532" t="s">
        <v>207</v>
      </c>
      <c r="V532" t="s">
        <v>364</v>
      </c>
      <c r="W532" t="s">
        <v>365</v>
      </c>
      <c r="Y532">
        <v>4</v>
      </c>
      <c r="Z532" t="s">
        <v>384</v>
      </c>
    </row>
    <row r="533" spans="1:26" x14ac:dyDescent="0.25">
      <c r="A533" t="str">
        <f t="shared" si="17"/>
        <v>BE Energy consumption in residential per dwelling</v>
      </c>
      <c r="B533" t="str">
        <f t="shared" si="16"/>
        <v>Energy consumption in residential per dwelling</v>
      </c>
      <c r="C533" t="s">
        <v>11</v>
      </c>
      <c r="D533" t="s">
        <v>41</v>
      </c>
      <c r="E533" t="s">
        <v>383</v>
      </c>
      <c r="F533" s="6">
        <v>26114.81</v>
      </c>
      <c r="G533" s="6">
        <v>27023.48</v>
      </c>
      <c r="H533" s="6">
        <v>25250.400000000001</v>
      </c>
      <c r="I533" s="6">
        <v>26435.11</v>
      </c>
      <c r="J533" s="6">
        <v>26651.5</v>
      </c>
      <c r="K533" s="6">
        <v>26170.880000000001</v>
      </c>
      <c r="L533" s="6">
        <v>23297.07</v>
      </c>
      <c r="M533" s="6">
        <v>21405.23</v>
      </c>
      <c r="N533" s="6">
        <v>22971.360000000001</v>
      </c>
      <c r="O533" s="6">
        <v>21560.17</v>
      </c>
      <c r="P533" s="6">
        <v>23261.51</v>
      </c>
      <c r="Q533" s="6">
        <v>19773.73</v>
      </c>
      <c r="R533" s="6">
        <v>20668.82</v>
      </c>
      <c r="S533" s="6">
        <v>22074.18</v>
      </c>
      <c r="T533" s="6">
        <v>18148.91</v>
      </c>
      <c r="U533" t="s">
        <v>207</v>
      </c>
      <c r="V533" t="s">
        <v>364</v>
      </c>
      <c r="W533" t="s">
        <v>367</v>
      </c>
      <c r="Y533">
        <v>4</v>
      </c>
      <c r="Z533" t="s">
        <v>384</v>
      </c>
    </row>
    <row r="534" spans="1:26" x14ac:dyDescent="0.25">
      <c r="A534" t="str">
        <f t="shared" si="17"/>
        <v>BG Energy consumption in residential per dwelling</v>
      </c>
      <c r="B534" t="str">
        <f t="shared" si="16"/>
        <v>Energy consumption in residential per dwelling</v>
      </c>
      <c r="C534" t="s">
        <v>21</v>
      </c>
      <c r="D534" t="s">
        <v>42</v>
      </c>
      <c r="E534" t="s">
        <v>383</v>
      </c>
      <c r="F534" s="6">
        <v>8837.6200000000008</v>
      </c>
      <c r="G534" s="6">
        <v>7849.13</v>
      </c>
      <c r="H534" s="6">
        <v>8433.84</v>
      </c>
      <c r="I534" s="6">
        <v>8842.64</v>
      </c>
      <c r="J534" s="6">
        <v>8182.83</v>
      </c>
      <c r="K534" s="6">
        <v>8237.2099999999991</v>
      </c>
      <c r="L534" s="6">
        <v>8342.06</v>
      </c>
      <c r="M534" s="6">
        <v>7921.92</v>
      </c>
      <c r="N534" s="6">
        <v>7987.11</v>
      </c>
      <c r="O534" s="6">
        <v>7989.28</v>
      </c>
      <c r="P534" s="6">
        <v>8505.68</v>
      </c>
      <c r="Q534" s="6">
        <v>8788.69</v>
      </c>
      <c r="R534" s="6">
        <v>8704.32</v>
      </c>
      <c r="S534" s="6">
        <v>8316.64</v>
      </c>
      <c r="T534" s="6">
        <v>7938.23</v>
      </c>
      <c r="U534" t="s">
        <v>207</v>
      </c>
      <c r="V534" t="s">
        <v>364</v>
      </c>
      <c r="W534" t="s">
        <v>368</v>
      </c>
      <c r="Y534">
        <v>4</v>
      </c>
      <c r="Z534" t="s">
        <v>384</v>
      </c>
    </row>
    <row r="535" spans="1:26" x14ac:dyDescent="0.25">
      <c r="A535" t="str">
        <f t="shared" si="17"/>
        <v>HR Energy consumption in residential per dwelling</v>
      </c>
      <c r="B535" t="str">
        <f t="shared" si="16"/>
        <v>Energy consumption in residential per dwelling</v>
      </c>
      <c r="C535" t="s">
        <v>24</v>
      </c>
      <c r="D535" t="s">
        <v>43</v>
      </c>
      <c r="E535" t="s">
        <v>383</v>
      </c>
      <c r="F535" s="6">
        <v>18830.650000000001</v>
      </c>
      <c r="G535" s="6">
        <v>20196.37</v>
      </c>
      <c r="H535" s="6">
        <v>20214.96</v>
      </c>
      <c r="I535" s="6">
        <v>21898.91</v>
      </c>
      <c r="J535" s="6">
        <v>21747.24</v>
      </c>
      <c r="K535" s="6">
        <v>22562.12</v>
      </c>
      <c r="L535" s="6">
        <v>21161.45</v>
      </c>
      <c r="M535" s="6">
        <v>20006.12</v>
      </c>
      <c r="N535" s="6">
        <v>20369.150000000001</v>
      </c>
      <c r="O535" s="6">
        <v>20667.490000000002</v>
      </c>
      <c r="P535" s="6">
        <v>21523.759999999998</v>
      </c>
      <c r="Q535" s="6">
        <v>20431.38</v>
      </c>
      <c r="R535" s="6">
        <v>19689.75</v>
      </c>
      <c r="S535" s="6">
        <v>19069.77</v>
      </c>
      <c r="T535" s="6">
        <v>16793.09</v>
      </c>
      <c r="U535" t="s">
        <v>207</v>
      </c>
      <c r="V535" t="s">
        <v>364</v>
      </c>
      <c r="W535" t="s">
        <v>378</v>
      </c>
      <c r="Y535">
        <v>4</v>
      </c>
      <c r="Z535" t="s">
        <v>384</v>
      </c>
    </row>
    <row r="536" spans="1:26" x14ac:dyDescent="0.25">
      <c r="A536" t="str">
        <f t="shared" si="17"/>
        <v>CY Energy consumption in residential per dwelling</v>
      </c>
      <c r="B536" t="str">
        <f t="shared" si="16"/>
        <v>Energy consumption in residential per dwelling</v>
      </c>
      <c r="C536" t="s">
        <v>15</v>
      </c>
      <c r="D536" t="s">
        <v>44</v>
      </c>
      <c r="E536" t="s">
        <v>383</v>
      </c>
      <c r="F536" s="6">
        <v>9375.7999999999993</v>
      </c>
      <c r="G536" s="6">
        <v>9129.0300000000007</v>
      </c>
      <c r="H536" s="6">
        <v>9826.92</v>
      </c>
      <c r="I536" s="6">
        <v>10407.23</v>
      </c>
      <c r="J536" s="6">
        <v>9684.52</v>
      </c>
      <c r="K536" s="6">
        <v>14605.59</v>
      </c>
      <c r="L536" s="6">
        <v>14235.37</v>
      </c>
      <c r="M536" s="6">
        <v>13933.11</v>
      </c>
      <c r="N536" s="6">
        <v>12980.17</v>
      </c>
      <c r="O536" s="6">
        <v>12974.85</v>
      </c>
      <c r="P536" s="6">
        <v>11669.18</v>
      </c>
      <c r="Q536" s="6">
        <v>11884.46</v>
      </c>
      <c r="R536" s="6">
        <v>11389.18</v>
      </c>
      <c r="S536" s="6">
        <v>9812.26</v>
      </c>
      <c r="T536" s="6">
        <v>9464.9</v>
      </c>
      <c r="U536" t="s">
        <v>207</v>
      </c>
      <c r="V536" t="s">
        <v>364</v>
      </c>
      <c r="W536" t="s">
        <v>370</v>
      </c>
      <c r="Y536">
        <v>4</v>
      </c>
      <c r="Z536" t="s">
        <v>384</v>
      </c>
    </row>
    <row r="537" spans="1:26" x14ac:dyDescent="0.25">
      <c r="A537" t="str">
        <f t="shared" si="17"/>
        <v>CZ Energy consumption in residential per dwelling</v>
      </c>
      <c r="B537" t="str">
        <f t="shared" si="16"/>
        <v>Energy consumption in residential per dwelling</v>
      </c>
      <c r="C537" t="s">
        <v>23</v>
      </c>
      <c r="D537" t="s">
        <v>45</v>
      </c>
      <c r="E537" t="s">
        <v>383</v>
      </c>
      <c r="F537" s="6">
        <v>18858.55</v>
      </c>
      <c r="G537" s="6">
        <v>20660.560000000001</v>
      </c>
      <c r="H537" s="6">
        <v>19266.080000000002</v>
      </c>
      <c r="I537" s="6">
        <v>20165.349999999999</v>
      </c>
      <c r="J537" s="6">
        <v>19650.29</v>
      </c>
      <c r="K537" s="6">
        <v>18966.580000000002</v>
      </c>
      <c r="L537" s="6">
        <v>19219.77</v>
      </c>
      <c r="M537" s="6">
        <v>17933.78</v>
      </c>
      <c r="N537" s="6">
        <v>17681.68</v>
      </c>
      <c r="O537" s="6">
        <v>17596.71</v>
      </c>
      <c r="P537" s="6">
        <v>18983.96</v>
      </c>
      <c r="Q537" s="6">
        <v>16951.91</v>
      </c>
      <c r="R537" s="6">
        <v>17499.16</v>
      </c>
      <c r="S537" s="6">
        <v>18102.689999999999</v>
      </c>
      <c r="T537" s="6">
        <v>15950.68</v>
      </c>
      <c r="U537" t="s">
        <v>207</v>
      </c>
      <c r="V537" t="s">
        <v>364</v>
      </c>
      <c r="W537" t="s">
        <v>385</v>
      </c>
      <c r="Y537">
        <v>4</v>
      </c>
      <c r="Z537" t="s">
        <v>386</v>
      </c>
    </row>
    <row r="538" spans="1:26" x14ac:dyDescent="0.25">
      <c r="A538" t="str">
        <f t="shared" si="17"/>
        <v>DK Energy consumption in residential per dwelling</v>
      </c>
      <c r="B538" t="str">
        <f t="shared" si="16"/>
        <v>Energy consumption in residential per dwelling</v>
      </c>
      <c r="C538" t="s">
        <v>9</v>
      </c>
      <c r="D538" t="s">
        <v>46</v>
      </c>
      <c r="E538" t="s">
        <v>383</v>
      </c>
      <c r="F538" t="s">
        <v>207</v>
      </c>
      <c r="G538" t="s">
        <v>207</v>
      </c>
      <c r="H538" t="s">
        <v>207</v>
      </c>
      <c r="I538" t="s">
        <v>207</v>
      </c>
      <c r="J538" t="s">
        <v>207</v>
      </c>
      <c r="K538" t="s">
        <v>207</v>
      </c>
      <c r="L538" t="s">
        <v>207</v>
      </c>
      <c r="M538" t="s">
        <v>207</v>
      </c>
      <c r="N538" t="s">
        <v>207</v>
      </c>
      <c r="O538" t="s">
        <v>207</v>
      </c>
      <c r="P538" s="6">
        <v>22335.48</v>
      </c>
      <c r="Q538" s="6">
        <v>19879.37</v>
      </c>
      <c r="R538" s="6">
        <v>19535.48</v>
      </c>
      <c r="S538" s="6">
        <v>19520.18</v>
      </c>
      <c r="T538" s="6">
        <v>17613.37</v>
      </c>
      <c r="U538" t="s">
        <v>207</v>
      </c>
      <c r="V538" t="s">
        <v>364</v>
      </c>
      <c r="W538" t="s">
        <v>371</v>
      </c>
      <c r="Y538">
        <v>4</v>
      </c>
      <c r="Z538" t="s">
        <v>384</v>
      </c>
    </row>
    <row r="539" spans="1:26" x14ac:dyDescent="0.25">
      <c r="A539" t="str">
        <f t="shared" si="17"/>
        <v>EE Energy consumption in residential per dwelling</v>
      </c>
      <c r="B539" t="str">
        <f t="shared" si="16"/>
        <v>Energy consumption in residential per dwelling</v>
      </c>
      <c r="C539" t="s">
        <v>27</v>
      </c>
      <c r="D539" t="s">
        <v>47</v>
      </c>
      <c r="E539" t="s">
        <v>383</v>
      </c>
      <c r="F539" s="6">
        <v>18225.63</v>
      </c>
      <c r="G539" s="6">
        <v>18583.5</v>
      </c>
      <c r="H539" s="6">
        <v>17955.64</v>
      </c>
      <c r="I539" s="6">
        <v>18079.599999999999</v>
      </c>
      <c r="J539" s="6">
        <v>17957.34</v>
      </c>
      <c r="K539" s="6">
        <v>17232.84</v>
      </c>
      <c r="L539" s="6">
        <v>16966.82</v>
      </c>
      <c r="M539" s="6">
        <v>18234.54</v>
      </c>
      <c r="N539" s="6">
        <v>17870.2</v>
      </c>
      <c r="O539" s="6">
        <v>18044.23</v>
      </c>
      <c r="P539" s="6">
        <v>19058.099999999999</v>
      </c>
      <c r="Q539" s="6">
        <v>17327.53</v>
      </c>
      <c r="R539" s="6">
        <v>17970.57</v>
      </c>
      <c r="S539" s="6">
        <v>17268.93</v>
      </c>
      <c r="T539" s="6">
        <v>16264.43</v>
      </c>
      <c r="U539" t="s">
        <v>207</v>
      </c>
      <c r="V539" t="s">
        <v>364</v>
      </c>
      <c r="W539" t="s">
        <v>378</v>
      </c>
      <c r="Y539">
        <v>4</v>
      </c>
      <c r="Z539" t="s">
        <v>384</v>
      </c>
    </row>
    <row r="540" spans="1:26" x14ac:dyDescent="0.25">
      <c r="A540" t="str">
        <f t="shared" si="17"/>
        <v>FR Energy consumption in residential per dwelling</v>
      </c>
      <c r="B540" t="str">
        <f t="shared" si="16"/>
        <v>Energy consumption in residential per dwelling</v>
      </c>
      <c r="C540" t="s">
        <v>10</v>
      </c>
      <c r="D540" t="s">
        <v>48</v>
      </c>
      <c r="E540" t="s">
        <v>383</v>
      </c>
      <c r="F540" s="6">
        <v>19667.349999999999</v>
      </c>
      <c r="G540" s="6">
        <v>20308.32</v>
      </c>
      <c r="H540" s="6">
        <v>19212.7</v>
      </c>
      <c r="I540" s="6">
        <v>19716.62</v>
      </c>
      <c r="J540" s="6">
        <v>20213.39</v>
      </c>
      <c r="K540" s="6">
        <v>19453.95</v>
      </c>
      <c r="L540" s="6">
        <v>18888.62</v>
      </c>
      <c r="M540" s="6">
        <v>17235.04</v>
      </c>
      <c r="N540" s="6">
        <v>18525.22</v>
      </c>
      <c r="O540" s="6">
        <v>18206.02</v>
      </c>
      <c r="P540" s="6">
        <v>18489.48</v>
      </c>
      <c r="Q540" s="6">
        <v>15994.59</v>
      </c>
      <c r="R540" s="6">
        <v>17485.919999999998</v>
      </c>
      <c r="S540" s="6">
        <v>18097.919999999998</v>
      </c>
      <c r="T540" s="6">
        <v>15470.3</v>
      </c>
      <c r="U540" t="s">
        <v>207</v>
      </c>
      <c r="V540" t="s">
        <v>364</v>
      </c>
      <c r="W540" t="s">
        <v>372</v>
      </c>
      <c r="Y540">
        <v>2</v>
      </c>
      <c r="Z540" t="s">
        <v>384</v>
      </c>
    </row>
    <row r="541" spans="1:26" x14ac:dyDescent="0.25">
      <c r="A541" t="str">
        <f t="shared" si="17"/>
        <v>EL Energy consumption in residential per dwelling</v>
      </c>
      <c r="B541" t="str">
        <f t="shared" si="16"/>
        <v>Energy consumption in residential per dwelling</v>
      </c>
      <c r="C541" t="s">
        <v>20</v>
      </c>
      <c r="D541" t="s">
        <v>49</v>
      </c>
      <c r="E541" t="s">
        <v>383</v>
      </c>
      <c r="F541" s="6">
        <v>13680.38</v>
      </c>
      <c r="G541" s="6">
        <v>14069.99</v>
      </c>
      <c r="H541" s="6">
        <v>14337.36</v>
      </c>
      <c r="I541" s="6">
        <v>15727.34</v>
      </c>
      <c r="J541" s="6">
        <v>15139.47</v>
      </c>
      <c r="K541" s="6">
        <v>14935.55</v>
      </c>
      <c r="L541" s="6">
        <v>14630.38</v>
      </c>
      <c r="M541" s="6">
        <v>14106.94</v>
      </c>
      <c r="N541" s="6">
        <v>13508.5</v>
      </c>
      <c r="O541" s="6">
        <v>12430.94</v>
      </c>
      <c r="P541" s="6">
        <v>11770.93</v>
      </c>
      <c r="Q541" s="6">
        <v>13894.06</v>
      </c>
      <c r="R541" s="6">
        <v>12849.98</v>
      </c>
      <c r="S541" s="6">
        <v>9486.9699999999993</v>
      </c>
      <c r="T541" s="6">
        <v>9523.75</v>
      </c>
      <c r="U541" t="s">
        <v>207</v>
      </c>
      <c r="V541" t="s">
        <v>364</v>
      </c>
      <c r="W541" t="s">
        <v>387</v>
      </c>
      <c r="Y541">
        <v>4</v>
      </c>
      <c r="Z541" t="s">
        <v>384</v>
      </c>
    </row>
    <row r="542" spans="1:26" x14ac:dyDescent="0.25">
      <c r="A542" t="str">
        <f t="shared" si="17"/>
        <v>FI Energy consumption in residential per dwelling</v>
      </c>
      <c r="B542" t="str">
        <f t="shared" si="16"/>
        <v>Energy consumption in residential per dwelling</v>
      </c>
      <c r="C542" t="s">
        <v>30</v>
      </c>
      <c r="D542" t="s">
        <v>50</v>
      </c>
      <c r="E542" t="s">
        <v>383</v>
      </c>
      <c r="F542" s="6">
        <v>22744.31</v>
      </c>
      <c r="G542" s="6">
        <v>24370.080000000002</v>
      </c>
      <c r="H542" s="6">
        <v>24092.93</v>
      </c>
      <c r="I542" s="6">
        <v>24737.71</v>
      </c>
      <c r="J542" s="6">
        <v>24246.23</v>
      </c>
      <c r="K542" s="6">
        <v>23971.16</v>
      </c>
      <c r="L542" s="6">
        <v>24269.43</v>
      </c>
      <c r="M542" s="6">
        <v>24056.83</v>
      </c>
      <c r="N542" s="6">
        <v>23450.92</v>
      </c>
      <c r="O542" s="6">
        <v>24477.61</v>
      </c>
      <c r="P542" s="6">
        <v>26645.41</v>
      </c>
      <c r="Q542" s="6">
        <v>23117.360000000001</v>
      </c>
      <c r="R542" s="6">
        <v>24484.68</v>
      </c>
      <c r="S542" s="6">
        <v>22877.73</v>
      </c>
      <c r="T542" s="6">
        <v>20601.43</v>
      </c>
      <c r="U542" t="s">
        <v>207</v>
      </c>
      <c r="V542" t="s">
        <v>364</v>
      </c>
      <c r="W542" t="s">
        <v>374</v>
      </c>
      <c r="Y542">
        <v>4</v>
      </c>
      <c r="Z542" t="s">
        <v>384</v>
      </c>
    </row>
    <row r="543" spans="1:26" x14ac:dyDescent="0.25">
      <c r="A543" t="str">
        <f t="shared" si="17"/>
        <v>DE Energy consumption in residential per dwelling</v>
      </c>
      <c r="B543" t="str">
        <f t="shared" si="16"/>
        <v>Energy consumption in residential per dwelling</v>
      </c>
      <c r="C543" t="s">
        <v>1</v>
      </c>
      <c r="D543" t="s">
        <v>51</v>
      </c>
      <c r="E543" t="s">
        <v>383</v>
      </c>
      <c r="F543" s="6">
        <v>21481.84</v>
      </c>
      <c r="G543" s="6">
        <v>22785.54</v>
      </c>
      <c r="H543" s="6">
        <v>21815.53</v>
      </c>
      <c r="I543" s="6">
        <v>21466.81</v>
      </c>
      <c r="J543" s="6">
        <v>20706.75</v>
      </c>
      <c r="K543" s="6">
        <v>20291.66</v>
      </c>
      <c r="L543" s="6">
        <v>20315.599999999999</v>
      </c>
      <c r="M543" s="6">
        <v>17235.12</v>
      </c>
      <c r="N543" s="6">
        <v>19121</v>
      </c>
      <c r="O543" s="6">
        <v>18413.45</v>
      </c>
      <c r="P543" s="6">
        <v>19148.419999999998</v>
      </c>
      <c r="Q543" s="6">
        <v>16668.310000000001</v>
      </c>
      <c r="R543" s="6">
        <v>17225.400000000001</v>
      </c>
      <c r="S543" s="6">
        <v>18405.259999999998</v>
      </c>
      <c r="T543" s="6">
        <v>15766.69</v>
      </c>
      <c r="U543" t="s">
        <v>207</v>
      </c>
      <c r="V543" t="s">
        <v>364</v>
      </c>
      <c r="W543" t="s">
        <v>378</v>
      </c>
      <c r="Y543">
        <v>4</v>
      </c>
      <c r="Z543" t="s">
        <v>384</v>
      </c>
    </row>
    <row r="544" spans="1:26" x14ac:dyDescent="0.25">
      <c r="A544" t="str">
        <f t="shared" si="17"/>
        <v>HU Energy consumption in residential per dwelling</v>
      </c>
      <c r="B544" t="str">
        <f t="shared" si="16"/>
        <v>Energy consumption in residential per dwelling</v>
      </c>
      <c r="C544" t="s">
        <v>16</v>
      </c>
      <c r="D544" t="s">
        <v>52</v>
      </c>
      <c r="E544" t="s">
        <v>383</v>
      </c>
      <c r="F544" s="6">
        <v>17458.060000000001</v>
      </c>
      <c r="G544" s="6">
        <v>18764.21</v>
      </c>
      <c r="H544" s="6">
        <v>18743.89</v>
      </c>
      <c r="I544" s="6">
        <v>20517.37</v>
      </c>
      <c r="J544" s="6">
        <v>18459.3</v>
      </c>
      <c r="K544" s="6">
        <v>19090.8</v>
      </c>
      <c r="L544" s="6">
        <v>18192.36</v>
      </c>
      <c r="M544" s="6">
        <v>16156.62</v>
      </c>
      <c r="N544" s="6">
        <v>16083.64</v>
      </c>
      <c r="O544" s="6">
        <v>15817.28</v>
      </c>
      <c r="P544" s="6">
        <v>17211.580000000002</v>
      </c>
      <c r="Q544" s="6">
        <v>16290.05</v>
      </c>
      <c r="R544" s="6">
        <v>15144.64</v>
      </c>
      <c r="S544" s="6">
        <v>14406.12</v>
      </c>
      <c r="T544" s="6">
        <v>13078.91</v>
      </c>
      <c r="U544" t="s">
        <v>207</v>
      </c>
      <c r="V544" t="s">
        <v>364</v>
      </c>
      <c r="W544" t="s">
        <v>378</v>
      </c>
      <c r="Y544">
        <v>4</v>
      </c>
      <c r="Z544" t="s">
        <v>384</v>
      </c>
    </row>
    <row r="545" spans="1:26" x14ac:dyDescent="0.25">
      <c r="A545" t="str">
        <f t="shared" si="17"/>
        <v>IE Energy consumption in residential per dwelling</v>
      </c>
      <c r="B545" t="str">
        <f t="shared" si="16"/>
        <v>Energy consumption in residential per dwelling</v>
      </c>
      <c r="C545" t="s">
        <v>5</v>
      </c>
      <c r="D545" t="s">
        <v>53</v>
      </c>
      <c r="E545" t="s">
        <v>383</v>
      </c>
      <c r="F545" s="6">
        <v>23858.959999999999</v>
      </c>
      <c r="G545" s="6">
        <v>24716.03</v>
      </c>
      <c r="H545" s="6">
        <v>23846.16</v>
      </c>
      <c r="I545" s="6">
        <v>24098.34</v>
      </c>
      <c r="J545" s="6">
        <v>24320.14</v>
      </c>
      <c r="K545" s="6">
        <v>24248.57</v>
      </c>
      <c r="L545" s="6">
        <v>24532.14</v>
      </c>
      <c r="M545" s="6">
        <v>22936.09</v>
      </c>
      <c r="N545" s="6">
        <v>24249.19</v>
      </c>
      <c r="O545" s="6">
        <v>23219.43</v>
      </c>
      <c r="P545" s="6">
        <v>23776.83</v>
      </c>
      <c r="Q545" s="6">
        <v>19501.71</v>
      </c>
      <c r="R545" s="6">
        <v>19239.849999999999</v>
      </c>
      <c r="S545" s="6">
        <v>19562.02</v>
      </c>
      <c r="T545" s="6">
        <v>18079.07</v>
      </c>
      <c r="U545" t="s">
        <v>207</v>
      </c>
      <c r="V545" t="s">
        <v>364</v>
      </c>
      <c r="W545" t="s">
        <v>378</v>
      </c>
      <c r="Y545">
        <v>4</v>
      </c>
      <c r="Z545" t="s">
        <v>384</v>
      </c>
    </row>
    <row r="546" spans="1:26" x14ac:dyDescent="0.25">
      <c r="A546" t="str">
        <f t="shared" si="17"/>
        <v>IT Energy consumption in residential per dwelling</v>
      </c>
      <c r="B546" t="str">
        <f t="shared" si="16"/>
        <v>Energy consumption in residential per dwelling</v>
      </c>
      <c r="C546" t="s">
        <v>29</v>
      </c>
      <c r="D546" t="s">
        <v>54</v>
      </c>
      <c r="E546" t="s">
        <v>383</v>
      </c>
      <c r="F546" s="6">
        <v>14912.89</v>
      </c>
      <c r="G546" s="6">
        <v>15522.21</v>
      </c>
      <c r="H546" s="6">
        <v>15254.5</v>
      </c>
      <c r="I546" s="6">
        <v>16529.810000000001</v>
      </c>
      <c r="J546" s="6">
        <v>16195.33</v>
      </c>
      <c r="K546" s="6">
        <v>17292.93</v>
      </c>
      <c r="L546" s="6">
        <v>16372.28</v>
      </c>
      <c r="M546" s="6">
        <v>16103.33</v>
      </c>
      <c r="N546" s="6">
        <v>16526.16</v>
      </c>
      <c r="O546" s="6">
        <v>16595.21</v>
      </c>
      <c r="P546" s="6">
        <v>17105.75</v>
      </c>
      <c r="Q546" s="6">
        <v>15599.2</v>
      </c>
      <c r="R546" s="6">
        <v>16250.34</v>
      </c>
      <c r="S546" s="6">
        <v>16177.76</v>
      </c>
      <c r="T546" s="6">
        <v>13828.5</v>
      </c>
      <c r="U546" t="s">
        <v>207</v>
      </c>
      <c r="V546" t="s">
        <v>364</v>
      </c>
      <c r="W546" t="s">
        <v>378</v>
      </c>
      <c r="Y546">
        <v>4</v>
      </c>
      <c r="Z546" t="s">
        <v>384</v>
      </c>
    </row>
    <row r="547" spans="1:26" x14ac:dyDescent="0.25">
      <c r="A547" t="str">
        <f t="shared" si="17"/>
        <v>LV Energy consumption in residential per dwelling</v>
      </c>
      <c r="B547" t="str">
        <f t="shared" si="16"/>
        <v>Energy consumption in residential per dwelling</v>
      </c>
      <c r="C547" t="s">
        <v>25</v>
      </c>
      <c r="D547" t="s">
        <v>55</v>
      </c>
      <c r="E547" t="s">
        <v>383</v>
      </c>
      <c r="F547" s="6">
        <v>17896.02</v>
      </c>
      <c r="G547" s="6">
        <v>19436.169999999998</v>
      </c>
      <c r="H547" s="6">
        <v>19169.97</v>
      </c>
      <c r="I547" s="6">
        <v>19803.78</v>
      </c>
      <c r="J547" s="6">
        <v>19181.150000000001</v>
      </c>
      <c r="K547" s="6">
        <v>19375.78</v>
      </c>
      <c r="L547" s="6">
        <v>19000.3</v>
      </c>
      <c r="M547" s="6">
        <v>19640.79</v>
      </c>
      <c r="N547" s="6">
        <v>19625.47</v>
      </c>
      <c r="O547" s="6">
        <v>21243.08</v>
      </c>
      <c r="P547" s="6">
        <v>19864.7</v>
      </c>
      <c r="Q547" s="6">
        <v>19102.580000000002</v>
      </c>
      <c r="R547" s="6">
        <v>19804.86</v>
      </c>
      <c r="S547" s="6">
        <v>18236.240000000002</v>
      </c>
      <c r="T547" s="6">
        <v>17883.330000000002</v>
      </c>
      <c r="U547" t="s">
        <v>207</v>
      </c>
      <c r="V547" t="s">
        <v>364</v>
      </c>
      <c r="W547" t="s">
        <v>378</v>
      </c>
      <c r="Y547">
        <v>4</v>
      </c>
      <c r="Z547" t="s">
        <v>384</v>
      </c>
    </row>
    <row r="548" spans="1:26" x14ac:dyDescent="0.25">
      <c r="A548" t="str">
        <f t="shared" si="17"/>
        <v>LT Energy consumption in residential per dwelling</v>
      </c>
      <c r="B548" t="str">
        <f t="shared" si="16"/>
        <v>Energy consumption in residential per dwelling</v>
      </c>
      <c r="C548" t="s">
        <v>22</v>
      </c>
      <c r="D548" t="s">
        <v>56</v>
      </c>
      <c r="E548" t="s">
        <v>383</v>
      </c>
      <c r="F548" s="6">
        <v>11725.65</v>
      </c>
      <c r="G548" s="6">
        <v>12775.66</v>
      </c>
      <c r="H548" s="6">
        <v>12951.42</v>
      </c>
      <c r="I548" s="6">
        <v>13210.22</v>
      </c>
      <c r="J548" s="6">
        <v>13250.06</v>
      </c>
      <c r="K548" s="6">
        <v>13502.51</v>
      </c>
      <c r="L548" s="6">
        <v>14079.82</v>
      </c>
      <c r="M548" s="6">
        <v>13432.71</v>
      </c>
      <c r="N548" s="6">
        <v>13849.98</v>
      </c>
      <c r="O548" s="6">
        <v>14475.34</v>
      </c>
      <c r="P548" s="6">
        <v>14641.44</v>
      </c>
      <c r="Q548" s="6">
        <v>13949.74</v>
      </c>
      <c r="R548" s="6">
        <v>13912.11</v>
      </c>
      <c r="S548" s="6">
        <v>13212.18</v>
      </c>
      <c r="T548" s="6">
        <v>12613.49</v>
      </c>
      <c r="U548" t="s">
        <v>207</v>
      </c>
      <c r="V548" t="s">
        <v>364</v>
      </c>
      <c r="W548" t="s">
        <v>378</v>
      </c>
      <c r="Y548">
        <v>4</v>
      </c>
      <c r="Z548" t="s">
        <v>384</v>
      </c>
    </row>
    <row r="549" spans="1:26" x14ac:dyDescent="0.25">
      <c r="A549" t="str">
        <f t="shared" si="17"/>
        <v>LU Energy consumption in residential per dwelling</v>
      </c>
      <c r="B549" t="str">
        <f t="shared" si="16"/>
        <v>Energy consumption in residential per dwelling</v>
      </c>
      <c r="C549" t="s">
        <v>7</v>
      </c>
      <c r="D549" t="s">
        <v>57</v>
      </c>
      <c r="E549" t="s">
        <v>383</v>
      </c>
      <c r="F549" s="6">
        <v>32151.65</v>
      </c>
      <c r="G549" s="6">
        <v>34047.97</v>
      </c>
      <c r="H549" s="6">
        <v>32201.42</v>
      </c>
      <c r="I549" s="6">
        <v>32988.93</v>
      </c>
      <c r="J549" s="6">
        <v>34411.839999999997</v>
      </c>
      <c r="K549" s="6">
        <v>33328.6</v>
      </c>
      <c r="L549" s="6">
        <v>32116.1</v>
      </c>
      <c r="M549" s="6">
        <v>30621.919999999998</v>
      </c>
      <c r="N549" s="6">
        <v>30539.119999999999</v>
      </c>
      <c r="O549" s="6">
        <v>30188.25</v>
      </c>
      <c r="P549" s="6">
        <v>29008.75</v>
      </c>
      <c r="Q549" s="6">
        <v>25378.29</v>
      </c>
      <c r="R549" s="6">
        <v>26744.080000000002</v>
      </c>
      <c r="S549" s="6">
        <v>26657.51</v>
      </c>
      <c r="T549" s="6">
        <v>24898.3</v>
      </c>
      <c r="U549" t="s">
        <v>207</v>
      </c>
      <c r="V549" t="s">
        <v>364</v>
      </c>
      <c r="W549" t="s">
        <v>378</v>
      </c>
      <c r="Y549">
        <v>4</v>
      </c>
      <c r="Z549" t="s">
        <v>384</v>
      </c>
    </row>
    <row r="550" spans="1:26" x14ac:dyDescent="0.25">
      <c r="A550" t="str">
        <f t="shared" si="17"/>
        <v>MT Energy consumption in residential per dwelling</v>
      </c>
      <c r="B550" t="str">
        <f t="shared" si="16"/>
        <v>Energy consumption in residential per dwelling</v>
      </c>
      <c r="C550" t="s">
        <v>26</v>
      </c>
      <c r="D550" t="s">
        <v>58</v>
      </c>
      <c r="E550" t="s">
        <v>383</v>
      </c>
      <c r="F550" s="6">
        <v>7167.81</v>
      </c>
      <c r="G550" s="6">
        <v>6960.74</v>
      </c>
      <c r="H550" s="6">
        <v>7441.03</v>
      </c>
      <c r="I550" s="6">
        <v>8151.63</v>
      </c>
      <c r="J550" s="6">
        <v>8077.87</v>
      </c>
      <c r="K550" s="6">
        <v>6965.44</v>
      </c>
      <c r="L550" s="6">
        <v>7093.83</v>
      </c>
      <c r="M550" s="6">
        <v>6837.95</v>
      </c>
      <c r="N550" s="6">
        <v>6525.53</v>
      </c>
      <c r="O550" s="6">
        <v>5753.19</v>
      </c>
      <c r="P550" s="6">
        <v>6126.48</v>
      </c>
      <c r="Q550" s="6">
        <v>5267.08</v>
      </c>
      <c r="R550" s="6">
        <v>4987.3</v>
      </c>
      <c r="S550" s="6">
        <v>4830.1400000000003</v>
      </c>
      <c r="T550" s="6">
        <v>4848.03</v>
      </c>
      <c r="U550" t="s">
        <v>207</v>
      </c>
      <c r="V550" t="s">
        <v>364</v>
      </c>
      <c r="W550" t="s">
        <v>378</v>
      </c>
      <c r="Y550">
        <v>4</v>
      </c>
      <c r="Z550" t="s">
        <v>384</v>
      </c>
    </row>
    <row r="551" spans="1:26" x14ac:dyDescent="0.25">
      <c r="A551" t="str">
        <f t="shared" si="17"/>
        <v>NL Energy consumption in residential per dwelling</v>
      </c>
      <c r="B551" t="str">
        <f t="shared" si="16"/>
        <v>Energy consumption in residential per dwelling</v>
      </c>
      <c r="C551" t="s">
        <v>6</v>
      </c>
      <c r="D551" t="s">
        <v>59</v>
      </c>
      <c r="E551" t="s">
        <v>383</v>
      </c>
      <c r="F551" s="6">
        <v>19361.490000000002</v>
      </c>
      <c r="G551" s="6">
        <v>20205.22</v>
      </c>
      <c r="H551" s="6">
        <v>19540.57</v>
      </c>
      <c r="I551" s="6">
        <v>19885.8</v>
      </c>
      <c r="J551" s="6">
        <v>19121.45</v>
      </c>
      <c r="K551" s="6">
        <v>18485.240000000002</v>
      </c>
      <c r="L551" s="6">
        <v>18550.11</v>
      </c>
      <c r="M551" s="6">
        <v>16893.490000000002</v>
      </c>
      <c r="N551" s="6">
        <v>18482.349999999999</v>
      </c>
      <c r="O551" s="6">
        <v>18310.3</v>
      </c>
      <c r="P551" s="6">
        <v>20566.59</v>
      </c>
      <c r="Q551" s="6">
        <v>16807.07</v>
      </c>
      <c r="R551" s="6">
        <v>17674.87</v>
      </c>
      <c r="S551" s="6">
        <v>18423.64</v>
      </c>
      <c r="T551" s="6">
        <v>14640.78</v>
      </c>
      <c r="U551" t="s">
        <v>207</v>
      </c>
      <c r="V551" t="s">
        <v>364</v>
      </c>
      <c r="W551" t="s">
        <v>378</v>
      </c>
      <c r="Y551">
        <v>4</v>
      </c>
      <c r="Z551" t="s">
        <v>384</v>
      </c>
    </row>
    <row r="552" spans="1:26" x14ac:dyDescent="0.25">
      <c r="A552" t="str">
        <f t="shared" si="17"/>
        <v>PL Energy consumption in residential per dwelling</v>
      </c>
      <c r="B552" t="str">
        <f t="shared" si="16"/>
        <v>Energy consumption in residential per dwelling</v>
      </c>
      <c r="C552" t="s">
        <v>12</v>
      </c>
      <c r="D552" t="s">
        <v>60</v>
      </c>
      <c r="E552" t="s">
        <v>383</v>
      </c>
      <c r="F552" s="6">
        <v>16878.38</v>
      </c>
      <c r="G552" s="6">
        <v>18298.14</v>
      </c>
      <c r="H552" s="6">
        <v>17462.52</v>
      </c>
      <c r="I552" s="6">
        <v>17333.95</v>
      </c>
      <c r="J552" s="6">
        <v>17252.18</v>
      </c>
      <c r="K552" s="6">
        <v>17705.66</v>
      </c>
      <c r="L552" s="6">
        <v>18470.63</v>
      </c>
      <c r="M552" s="6">
        <v>17315.900000000001</v>
      </c>
      <c r="N552" s="6">
        <v>17376.650000000001</v>
      </c>
      <c r="O552" s="6">
        <v>17452.52</v>
      </c>
      <c r="P552" s="6">
        <v>18961.43</v>
      </c>
      <c r="Q552" s="6">
        <v>17187.86</v>
      </c>
      <c r="R552" s="6">
        <v>17584.64</v>
      </c>
      <c r="S552" s="6">
        <v>17129.189999999999</v>
      </c>
      <c r="T552" s="6">
        <v>15599.97</v>
      </c>
      <c r="U552" t="s">
        <v>207</v>
      </c>
      <c r="V552" t="s">
        <v>364</v>
      </c>
      <c r="W552" t="s">
        <v>378</v>
      </c>
      <c r="Y552">
        <v>4</v>
      </c>
      <c r="Z552" t="s">
        <v>384</v>
      </c>
    </row>
    <row r="553" spans="1:26" x14ac:dyDescent="0.25">
      <c r="A553" t="str">
        <f t="shared" si="17"/>
        <v>PT Energy consumption in residential per dwelling</v>
      </c>
      <c r="B553" t="str">
        <f t="shared" si="16"/>
        <v>Energy consumption in residential per dwelling</v>
      </c>
      <c r="C553" t="s">
        <v>14</v>
      </c>
      <c r="D553" t="s">
        <v>61</v>
      </c>
      <c r="E553" t="s">
        <v>383</v>
      </c>
      <c r="F553" s="6">
        <v>9779.6200000000008</v>
      </c>
      <c r="G553" s="6">
        <v>9360.99</v>
      </c>
      <c r="H553" s="6">
        <v>9544.4599999999991</v>
      </c>
      <c r="I553" s="6">
        <v>9690.44</v>
      </c>
      <c r="J553" s="6">
        <v>9718.08</v>
      </c>
      <c r="K553" s="6">
        <v>9432</v>
      </c>
      <c r="L553" s="6">
        <v>9281.5300000000007</v>
      </c>
      <c r="M553" s="6">
        <v>9900.64</v>
      </c>
      <c r="N553" s="6">
        <v>9569.67</v>
      </c>
      <c r="O553" s="6">
        <v>9454.7900000000009</v>
      </c>
      <c r="P553" s="6">
        <v>8799.57</v>
      </c>
      <c r="Q553" s="6">
        <v>8163.58</v>
      </c>
      <c r="R553" s="6">
        <v>7871.87</v>
      </c>
      <c r="S553" s="6">
        <v>7656.98</v>
      </c>
      <c r="T553" s="6">
        <v>7350.46</v>
      </c>
      <c r="U553" t="s">
        <v>207</v>
      </c>
      <c r="V553" t="s">
        <v>364</v>
      </c>
      <c r="W553" t="s">
        <v>378</v>
      </c>
      <c r="Y553">
        <v>4</v>
      </c>
      <c r="Z553" t="s">
        <v>384</v>
      </c>
    </row>
    <row r="554" spans="1:26" x14ac:dyDescent="0.25">
      <c r="A554" t="str">
        <f t="shared" si="17"/>
        <v>RO Energy consumption in residential per dwelling</v>
      </c>
      <c r="B554" t="str">
        <f t="shared" si="16"/>
        <v>Energy consumption in residential per dwelling</v>
      </c>
      <c r="C554" t="s">
        <v>13</v>
      </c>
      <c r="D554" t="s">
        <v>62</v>
      </c>
      <c r="E554" t="s">
        <v>383</v>
      </c>
      <c r="F554" s="6">
        <v>13733.02</v>
      </c>
      <c r="G554" s="6">
        <v>11809.81</v>
      </c>
      <c r="H554" s="6">
        <v>11680.02</v>
      </c>
      <c r="I554" s="6">
        <v>12617.39</v>
      </c>
      <c r="J554" s="6">
        <v>12814.83</v>
      </c>
      <c r="K554" s="6">
        <v>12817</v>
      </c>
      <c r="L554" s="6">
        <v>12550.98</v>
      </c>
      <c r="M554" s="6">
        <v>11958.93</v>
      </c>
      <c r="N554" s="6">
        <v>12746.16</v>
      </c>
      <c r="O554" s="6">
        <v>12570.81</v>
      </c>
      <c r="P554" s="6">
        <v>12645.7</v>
      </c>
      <c r="Q554" s="6">
        <v>12208.22</v>
      </c>
      <c r="R554" s="6">
        <v>12526.16</v>
      </c>
      <c r="S554" s="6">
        <v>11954.24</v>
      </c>
      <c r="T554" s="6">
        <v>11428.16</v>
      </c>
      <c r="U554" t="s">
        <v>207</v>
      </c>
      <c r="V554" t="s">
        <v>364</v>
      </c>
      <c r="W554" t="s">
        <v>378</v>
      </c>
      <c r="Y554">
        <v>4</v>
      </c>
      <c r="Z554" t="s">
        <v>384</v>
      </c>
    </row>
    <row r="555" spans="1:26" x14ac:dyDescent="0.25">
      <c r="A555" t="str">
        <f t="shared" si="17"/>
        <v>SK Energy consumption in residential per dwelling</v>
      </c>
      <c r="B555" t="str">
        <f t="shared" si="16"/>
        <v>Energy consumption in residential per dwelling</v>
      </c>
      <c r="C555" t="s">
        <v>18</v>
      </c>
      <c r="D555" t="s">
        <v>63</v>
      </c>
      <c r="E555" t="s">
        <v>383</v>
      </c>
      <c r="F555" s="6">
        <v>18107.14</v>
      </c>
      <c r="G555" s="6">
        <v>21513.72</v>
      </c>
      <c r="H555" s="6">
        <v>20837.759999999998</v>
      </c>
      <c r="I555" s="6">
        <v>19657.11</v>
      </c>
      <c r="J555" s="6">
        <v>18392.62</v>
      </c>
      <c r="K555" s="6">
        <v>17417.18</v>
      </c>
      <c r="L555" s="6">
        <v>15745.39</v>
      </c>
      <c r="M555" s="6">
        <v>14082.09</v>
      </c>
      <c r="N555" s="6">
        <v>14331.45</v>
      </c>
      <c r="O555" s="6">
        <v>14361.01</v>
      </c>
      <c r="P555" s="6">
        <v>15406.75</v>
      </c>
      <c r="Q555" s="6">
        <v>14190.87</v>
      </c>
      <c r="R555" s="6">
        <v>13823.56</v>
      </c>
      <c r="S555" s="6">
        <v>14316.54</v>
      </c>
      <c r="T555" s="6">
        <v>12824.85</v>
      </c>
      <c r="U555" t="s">
        <v>207</v>
      </c>
      <c r="V555" t="s">
        <v>364</v>
      </c>
      <c r="W555" t="s">
        <v>378</v>
      </c>
      <c r="Y555">
        <v>4</v>
      </c>
      <c r="Z555" t="s">
        <v>384</v>
      </c>
    </row>
    <row r="556" spans="1:26" x14ac:dyDescent="0.25">
      <c r="A556" t="str">
        <f t="shared" si="17"/>
        <v>SI Energy consumption in residential per dwelling</v>
      </c>
      <c r="B556" t="str">
        <f t="shared" si="16"/>
        <v>Energy consumption in residential per dwelling</v>
      </c>
      <c r="C556" t="s">
        <v>8</v>
      </c>
      <c r="D556" t="s">
        <v>64</v>
      </c>
      <c r="E556" t="s">
        <v>383</v>
      </c>
      <c r="F556" s="6">
        <v>18897.68</v>
      </c>
      <c r="G556" s="6">
        <v>18621.93</v>
      </c>
      <c r="H556" s="6">
        <v>19150.86</v>
      </c>
      <c r="I556" s="6">
        <v>20409.560000000001</v>
      </c>
      <c r="J556" s="6">
        <v>20057.86</v>
      </c>
      <c r="K556" s="6">
        <v>18992.3</v>
      </c>
      <c r="L556" s="6">
        <v>18335.82</v>
      </c>
      <c r="M556" s="6">
        <v>16408.650000000001</v>
      </c>
      <c r="N556" s="6">
        <v>17245.099999999999</v>
      </c>
      <c r="O556" s="6">
        <v>18521.37</v>
      </c>
      <c r="P556" s="6">
        <v>20225.759999999998</v>
      </c>
      <c r="Q556" s="6">
        <v>19041.53</v>
      </c>
      <c r="R556" s="6">
        <v>18409.259999999998</v>
      </c>
      <c r="S556" s="6">
        <v>18104.45</v>
      </c>
      <c r="T556" s="6">
        <v>15406.81</v>
      </c>
      <c r="U556" t="s">
        <v>207</v>
      </c>
      <c r="V556" t="s">
        <v>364</v>
      </c>
      <c r="W556" t="s">
        <v>378</v>
      </c>
      <c r="Y556">
        <v>4</v>
      </c>
      <c r="Z556" t="s">
        <v>384</v>
      </c>
    </row>
    <row r="557" spans="1:26" x14ac:dyDescent="0.25">
      <c r="A557" t="str">
        <f t="shared" si="17"/>
        <v>ES Energy consumption in residential per dwelling</v>
      </c>
      <c r="B557" t="str">
        <f t="shared" si="16"/>
        <v>Energy consumption in residential per dwelling</v>
      </c>
      <c r="C557" t="s">
        <v>28</v>
      </c>
      <c r="D557" t="s">
        <v>65</v>
      </c>
      <c r="E557" t="s">
        <v>383</v>
      </c>
      <c r="F557" s="6">
        <v>10701.56</v>
      </c>
      <c r="G557" s="6">
        <v>10875.86</v>
      </c>
      <c r="H557" s="6">
        <v>10804.39</v>
      </c>
      <c r="I557" s="6">
        <v>11149.95</v>
      </c>
      <c r="J557" s="6">
        <v>11446.02</v>
      </c>
      <c r="K557" s="6">
        <v>11479.82</v>
      </c>
      <c r="L557" s="6">
        <v>11254.28</v>
      </c>
      <c r="M557" s="6">
        <v>10943.71</v>
      </c>
      <c r="N557" s="6">
        <v>10594.64</v>
      </c>
      <c r="O557" s="6">
        <v>10663.86</v>
      </c>
      <c r="P557" s="6">
        <v>11161.61</v>
      </c>
      <c r="Q557" s="6">
        <v>10197.34</v>
      </c>
      <c r="R557" s="6">
        <v>9998.84</v>
      </c>
      <c r="S557" s="6">
        <v>9498.9599999999991</v>
      </c>
      <c r="T557" s="6">
        <v>9329.0499999999993</v>
      </c>
      <c r="U557" t="s">
        <v>207</v>
      </c>
      <c r="V557" t="s">
        <v>364</v>
      </c>
      <c r="W557" t="s">
        <v>380</v>
      </c>
      <c r="Y557">
        <v>4</v>
      </c>
      <c r="Z557" t="s">
        <v>384</v>
      </c>
    </row>
    <row r="558" spans="1:26" x14ac:dyDescent="0.25">
      <c r="A558" t="str">
        <f t="shared" si="17"/>
        <v>SE Energy consumption in residential per dwelling</v>
      </c>
      <c r="B558" t="str">
        <f t="shared" si="16"/>
        <v>Energy consumption in residential per dwelling</v>
      </c>
      <c r="C558" t="s">
        <v>19</v>
      </c>
      <c r="D558" t="s">
        <v>66</v>
      </c>
      <c r="E558" t="s">
        <v>383</v>
      </c>
      <c r="F558" s="6">
        <v>20215.22</v>
      </c>
      <c r="G558" s="6">
        <v>21154.400000000001</v>
      </c>
      <c r="H558" s="6">
        <v>20525.66</v>
      </c>
      <c r="I558" s="6">
        <v>20371.46</v>
      </c>
      <c r="J558" s="6">
        <v>20078.72</v>
      </c>
      <c r="K558" s="6">
        <v>19962.41</v>
      </c>
      <c r="L558" s="6">
        <v>19081.28</v>
      </c>
      <c r="M558" s="6">
        <v>18474.07</v>
      </c>
      <c r="N558" s="6">
        <v>18173.669999999998</v>
      </c>
      <c r="O558" s="6">
        <v>18915.12</v>
      </c>
      <c r="P558" s="6">
        <v>21085.85</v>
      </c>
      <c r="Q558" s="6">
        <v>19749.169999999998</v>
      </c>
      <c r="R558" s="6">
        <v>20396.13</v>
      </c>
      <c r="S558" s="6">
        <v>19588.41</v>
      </c>
      <c r="T558" s="6">
        <v>17528.330000000002</v>
      </c>
      <c r="U558" t="s">
        <v>207</v>
      </c>
      <c r="V558" t="s">
        <v>364</v>
      </c>
      <c r="W558" t="s">
        <v>378</v>
      </c>
      <c r="Y558">
        <v>4</v>
      </c>
      <c r="Z558" t="s">
        <v>384</v>
      </c>
    </row>
    <row r="559" spans="1:26" x14ac:dyDescent="0.25">
      <c r="A559" t="str">
        <f t="shared" si="17"/>
        <v>UK Energy consumption in residential per dwelling</v>
      </c>
      <c r="B559" t="str">
        <f t="shared" si="16"/>
        <v>Energy consumption in residential per dwelling</v>
      </c>
      <c r="C559" t="s">
        <v>4</v>
      </c>
      <c r="D559" t="s">
        <v>67</v>
      </c>
      <c r="E559" t="s">
        <v>383</v>
      </c>
      <c r="F559" s="6">
        <v>20529.23</v>
      </c>
      <c r="G559" s="6">
        <v>21301.439999999999</v>
      </c>
      <c r="H559" s="6">
        <v>20631.580000000002</v>
      </c>
      <c r="I559" s="6">
        <v>21030.18</v>
      </c>
      <c r="J559" s="6">
        <v>21004.82</v>
      </c>
      <c r="K559" s="6">
        <v>20208.37</v>
      </c>
      <c r="L559" s="6">
        <v>19535.66</v>
      </c>
      <c r="M559" s="6">
        <v>18677.560000000001</v>
      </c>
      <c r="N559" s="6">
        <v>18899.59</v>
      </c>
      <c r="O559" s="6">
        <v>18181.240000000002</v>
      </c>
      <c r="P559" s="6">
        <v>19864.82</v>
      </c>
      <c r="Q559" s="6">
        <v>15837.59</v>
      </c>
      <c r="R559" s="6">
        <v>17683.48</v>
      </c>
      <c r="S559" s="6">
        <v>17561.13</v>
      </c>
      <c r="T559" s="6">
        <v>14814.69</v>
      </c>
      <c r="U559" t="s">
        <v>207</v>
      </c>
      <c r="V559" t="s">
        <v>364</v>
      </c>
      <c r="W559" t="s">
        <v>388</v>
      </c>
      <c r="Y559">
        <v>4</v>
      </c>
      <c r="Z559" t="s">
        <v>384</v>
      </c>
    </row>
    <row r="560" spans="1:26" x14ac:dyDescent="0.25">
      <c r="A560" t="str">
        <f t="shared" si="17"/>
        <v xml:space="preserve"> Energy consumption in residential per dwelling</v>
      </c>
      <c r="B560" t="str">
        <f t="shared" si="16"/>
        <v>Energy consumption in residential per dwelling</v>
      </c>
    </row>
    <row r="561" spans="1:26" x14ac:dyDescent="0.25">
      <c r="A561" t="str">
        <f t="shared" si="17"/>
        <v xml:space="preserve"> Energy consumption for space heating in residential per dwelling</v>
      </c>
      <c r="B561" t="str">
        <f t="shared" si="16"/>
        <v>Energy consumption for space heating in residential per dwelling</v>
      </c>
      <c r="C561" t="s">
        <v>389</v>
      </c>
    </row>
    <row r="562" spans="1:26" x14ac:dyDescent="0.25">
      <c r="A562" t="str">
        <f t="shared" si="17"/>
        <v>ISO code Energy consumption for space heating in residential per dwelling</v>
      </c>
      <c r="B562" t="str">
        <f t="shared" si="16"/>
        <v>Energy consumption for space heating in residential per dwelling</v>
      </c>
      <c r="D562" t="s">
        <v>204</v>
      </c>
      <c r="E562" t="s">
        <v>205</v>
      </c>
      <c r="F562">
        <v>2000</v>
      </c>
      <c r="G562">
        <v>2001</v>
      </c>
      <c r="H562">
        <v>2002</v>
      </c>
      <c r="I562">
        <v>2003</v>
      </c>
      <c r="J562">
        <v>2004</v>
      </c>
      <c r="K562">
        <v>2005</v>
      </c>
      <c r="L562">
        <v>2006</v>
      </c>
      <c r="M562">
        <v>2007</v>
      </c>
      <c r="N562">
        <v>2008</v>
      </c>
      <c r="O562">
        <v>2009</v>
      </c>
      <c r="P562">
        <v>2010</v>
      </c>
      <c r="Q562">
        <v>2011</v>
      </c>
      <c r="R562">
        <v>2012</v>
      </c>
      <c r="S562">
        <v>2013</v>
      </c>
      <c r="T562">
        <v>2014</v>
      </c>
      <c r="U562">
        <v>2015</v>
      </c>
      <c r="V562" t="s">
        <v>194</v>
      </c>
      <c r="W562" t="s">
        <v>195</v>
      </c>
      <c r="X562" t="s">
        <v>196</v>
      </c>
      <c r="Y562" t="s">
        <v>197</v>
      </c>
      <c r="Z562" t="s">
        <v>198</v>
      </c>
    </row>
    <row r="563" spans="1:26" x14ac:dyDescent="0.25">
      <c r="A563" t="str">
        <f t="shared" si="17"/>
        <v>AT Energy consumption for space heating in residential per dwelling</v>
      </c>
      <c r="B563" t="str">
        <f t="shared" si="16"/>
        <v>Energy consumption for space heating in residential per dwelling</v>
      </c>
      <c r="C563" t="s">
        <v>17</v>
      </c>
      <c r="D563" t="s">
        <v>40</v>
      </c>
      <c r="E563" t="s">
        <v>383</v>
      </c>
      <c r="F563" s="6">
        <v>16606.11</v>
      </c>
      <c r="G563" s="6">
        <v>17444.439999999999</v>
      </c>
      <c r="H563" s="6">
        <v>16198.39</v>
      </c>
      <c r="I563" s="6">
        <v>16805.759999999998</v>
      </c>
      <c r="J563" s="6">
        <v>15597.24</v>
      </c>
      <c r="K563" s="6">
        <v>14691.47</v>
      </c>
      <c r="L563" s="6">
        <v>13765.93</v>
      </c>
      <c r="M563" s="6">
        <v>13108.53</v>
      </c>
      <c r="N563" s="6">
        <v>13061.29</v>
      </c>
      <c r="O563" s="6">
        <v>12398.29</v>
      </c>
      <c r="P563" s="6">
        <v>13692.2</v>
      </c>
      <c r="Q563" s="6">
        <v>12166.07</v>
      </c>
      <c r="R563" s="6">
        <v>12611.33</v>
      </c>
      <c r="S563" s="6">
        <v>13539.42</v>
      </c>
      <c r="T563" t="s">
        <v>207</v>
      </c>
      <c r="U563" t="s">
        <v>207</v>
      </c>
      <c r="V563" t="s">
        <v>364</v>
      </c>
      <c r="W563" t="s">
        <v>390</v>
      </c>
      <c r="Y563">
        <v>4</v>
      </c>
      <c r="Z563" t="s">
        <v>391</v>
      </c>
    </row>
    <row r="564" spans="1:26" x14ac:dyDescent="0.25">
      <c r="A564" t="str">
        <f t="shared" si="17"/>
        <v>BE Energy consumption for space heating in residential per dwelling</v>
      </c>
      <c r="B564" t="str">
        <f t="shared" si="16"/>
        <v>Energy consumption for space heating in residential per dwelling</v>
      </c>
      <c r="C564" t="s">
        <v>11</v>
      </c>
      <c r="D564" t="s">
        <v>41</v>
      </c>
      <c r="E564" t="s">
        <v>383</v>
      </c>
      <c r="F564" s="6">
        <v>18641.560000000001</v>
      </c>
      <c r="G564" s="6">
        <v>19442.82</v>
      </c>
      <c r="H564" s="6">
        <v>17336.47</v>
      </c>
      <c r="I564" s="6">
        <v>18636.91</v>
      </c>
      <c r="J564" s="6">
        <v>18649.689999999999</v>
      </c>
      <c r="K564" s="6">
        <v>18311.72</v>
      </c>
      <c r="L564" s="6">
        <v>16337.39</v>
      </c>
      <c r="M564" s="6">
        <v>14621.53</v>
      </c>
      <c r="N564" s="6">
        <v>16773.189999999999</v>
      </c>
      <c r="O564" s="6">
        <v>15342.03</v>
      </c>
      <c r="P564" s="6">
        <v>17129.52</v>
      </c>
      <c r="Q564" s="6">
        <v>13709.35</v>
      </c>
      <c r="R564" s="6">
        <v>14612.63</v>
      </c>
      <c r="S564" s="6">
        <v>16043.85</v>
      </c>
      <c r="T564" t="s">
        <v>207</v>
      </c>
      <c r="U564" t="s">
        <v>207</v>
      </c>
      <c r="V564" t="s">
        <v>364</v>
      </c>
      <c r="W564" t="s">
        <v>392</v>
      </c>
      <c r="Y564">
        <v>4</v>
      </c>
      <c r="Z564" t="s">
        <v>391</v>
      </c>
    </row>
    <row r="565" spans="1:26" x14ac:dyDescent="0.25">
      <c r="A565" t="str">
        <f t="shared" si="17"/>
        <v>BG Energy consumption for space heating in residential per dwelling</v>
      </c>
      <c r="B565" t="str">
        <f t="shared" si="16"/>
        <v>Energy consumption for space heating in residential per dwelling</v>
      </c>
      <c r="C565" t="s">
        <v>21</v>
      </c>
      <c r="D565" t="s">
        <v>42</v>
      </c>
      <c r="E565" t="s">
        <v>383</v>
      </c>
      <c r="F565" s="6">
        <v>5446.6</v>
      </c>
      <c r="G565" s="6">
        <v>4711.5200000000004</v>
      </c>
      <c r="H565" s="6">
        <v>5338.9</v>
      </c>
      <c r="I565" s="6">
        <v>5649.15</v>
      </c>
      <c r="J565" s="6">
        <v>5097.87</v>
      </c>
      <c r="K565" s="6">
        <v>5226.3900000000003</v>
      </c>
      <c r="L565" s="6">
        <v>5286.31</v>
      </c>
      <c r="M565" s="6">
        <v>4947.67</v>
      </c>
      <c r="N565" s="6">
        <v>4935.6000000000004</v>
      </c>
      <c r="O565" s="6">
        <v>4865.18</v>
      </c>
      <c r="P565" s="6">
        <v>5358.17</v>
      </c>
      <c r="Q565" s="6">
        <v>5615.15</v>
      </c>
      <c r="R565" s="6">
        <v>5573.88</v>
      </c>
      <c r="S565" s="6">
        <v>5319.71</v>
      </c>
      <c r="T565" t="s">
        <v>207</v>
      </c>
      <c r="U565" t="s">
        <v>207</v>
      </c>
      <c r="V565" t="s">
        <v>364</v>
      </c>
      <c r="W565" t="s">
        <v>392</v>
      </c>
      <c r="Y565">
        <v>4</v>
      </c>
      <c r="Z565" t="s">
        <v>391</v>
      </c>
    </row>
    <row r="566" spans="1:26" x14ac:dyDescent="0.25">
      <c r="A566" t="str">
        <f t="shared" si="17"/>
        <v>HR Energy consumption for space heating in residential per dwelling</v>
      </c>
      <c r="B566" t="str">
        <f t="shared" si="16"/>
        <v>Energy consumption for space heating in residential per dwelling</v>
      </c>
      <c r="C566" t="s">
        <v>24</v>
      </c>
      <c r="D566" t="s">
        <v>43</v>
      </c>
      <c r="E566" t="s">
        <v>383</v>
      </c>
      <c r="F566" s="6">
        <v>13051.97</v>
      </c>
      <c r="G566" s="6">
        <v>14796.26</v>
      </c>
      <c r="H566" s="6">
        <v>14533.4</v>
      </c>
      <c r="I566" s="6">
        <v>16382.71</v>
      </c>
      <c r="J566" s="6">
        <v>15999.36</v>
      </c>
      <c r="K566" s="6">
        <v>16510.5</v>
      </c>
      <c r="L566" s="6">
        <v>15019.31</v>
      </c>
      <c r="M566" s="6">
        <v>14193.31</v>
      </c>
      <c r="N566" s="6">
        <v>14169.11</v>
      </c>
      <c r="O566" s="6">
        <v>14472.3</v>
      </c>
      <c r="P566" s="6">
        <v>15095.37</v>
      </c>
      <c r="Q566" s="6">
        <v>13963.49</v>
      </c>
      <c r="R566" s="6">
        <v>13327.72</v>
      </c>
      <c r="S566" s="6">
        <v>12963.15</v>
      </c>
      <c r="T566" t="s">
        <v>207</v>
      </c>
      <c r="U566" t="s">
        <v>207</v>
      </c>
      <c r="V566" t="s">
        <v>364</v>
      </c>
      <c r="W566" t="s">
        <v>378</v>
      </c>
      <c r="Y566">
        <v>4</v>
      </c>
      <c r="Z566" t="s">
        <v>391</v>
      </c>
    </row>
    <row r="567" spans="1:26" x14ac:dyDescent="0.25">
      <c r="A567" t="str">
        <f t="shared" si="17"/>
        <v>CY Energy consumption for space heating in residential per dwelling</v>
      </c>
      <c r="B567" t="str">
        <f t="shared" si="16"/>
        <v>Energy consumption for space heating in residential per dwelling</v>
      </c>
      <c r="C567" t="s">
        <v>15</v>
      </c>
      <c r="D567" t="s">
        <v>44</v>
      </c>
      <c r="E567" t="s">
        <v>383</v>
      </c>
      <c r="F567" s="6">
        <v>3374.98</v>
      </c>
      <c r="G567" s="6">
        <v>3326.44</v>
      </c>
      <c r="H567" s="6">
        <v>3592.89</v>
      </c>
      <c r="I567" s="6">
        <v>3661.62</v>
      </c>
      <c r="J567" s="6">
        <v>3164.3</v>
      </c>
      <c r="K567" s="6">
        <v>5418.27</v>
      </c>
      <c r="L567" s="6">
        <v>5052.55</v>
      </c>
      <c r="M567" s="6">
        <v>4814.12</v>
      </c>
      <c r="N567" s="6">
        <v>3949.96</v>
      </c>
      <c r="O567" s="6">
        <v>4068.97</v>
      </c>
      <c r="P567" s="6">
        <v>3273.12</v>
      </c>
      <c r="Q567" s="6">
        <v>3494.19</v>
      </c>
      <c r="R567" s="6">
        <v>3306.06</v>
      </c>
      <c r="S567" s="6">
        <v>2634.15</v>
      </c>
      <c r="T567" t="s">
        <v>207</v>
      </c>
      <c r="U567" t="s">
        <v>207</v>
      </c>
      <c r="V567" t="s">
        <v>364</v>
      </c>
      <c r="W567" t="s">
        <v>393</v>
      </c>
      <c r="Y567">
        <v>4</v>
      </c>
      <c r="Z567" t="s">
        <v>391</v>
      </c>
    </row>
    <row r="568" spans="1:26" x14ac:dyDescent="0.25">
      <c r="A568" t="str">
        <f t="shared" si="17"/>
        <v>CZ Energy consumption for space heating in residential per dwelling</v>
      </c>
      <c r="B568" t="str">
        <f t="shared" si="16"/>
        <v>Energy consumption for space heating in residential per dwelling</v>
      </c>
      <c r="C568" t="s">
        <v>23</v>
      </c>
      <c r="D568" t="s">
        <v>45</v>
      </c>
      <c r="E568" t="s">
        <v>383</v>
      </c>
      <c r="F568" s="6">
        <v>13470.23</v>
      </c>
      <c r="G568" s="6">
        <v>15220.32</v>
      </c>
      <c r="H568" s="6">
        <v>13785.74</v>
      </c>
      <c r="I568" s="6">
        <v>14623.53</v>
      </c>
      <c r="J568" s="6">
        <v>14155.54</v>
      </c>
      <c r="K568" s="6">
        <v>13583.17</v>
      </c>
      <c r="L568" s="6">
        <v>13860.36</v>
      </c>
      <c r="M568" s="6">
        <v>12627.43</v>
      </c>
      <c r="N568" s="6">
        <v>12370.48</v>
      </c>
      <c r="O568" s="6">
        <v>12276.91</v>
      </c>
      <c r="P568" s="6">
        <v>13659.65</v>
      </c>
      <c r="Q568" s="6">
        <v>11695.22</v>
      </c>
      <c r="R568" s="6">
        <v>12063.76</v>
      </c>
      <c r="S568" s="6">
        <v>12557.82</v>
      </c>
      <c r="T568" t="s">
        <v>207</v>
      </c>
      <c r="U568" t="s">
        <v>207</v>
      </c>
      <c r="V568" t="s">
        <v>364</v>
      </c>
      <c r="W568" t="s">
        <v>394</v>
      </c>
      <c r="Y568">
        <v>4</v>
      </c>
      <c r="Z568" t="s">
        <v>395</v>
      </c>
    </row>
    <row r="569" spans="1:26" x14ac:dyDescent="0.25">
      <c r="A569" t="str">
        <f t="shared" si="17"/>
        <v>DK Energy consumption for space heating in residential per dwelling</v>
      </c>
      <c r="B569" t="str">
        <f t="shared" si="16"/>
        <v>Energy consumption for space heating in residential per dwelling</v>
      </c>
      <c r="C569" t="s">
        <v>9</v>
      </c>
      <c r="D569" t="s">
        <v>46</v>
      </c>
      <c r="E569" t="s">
        <v>383</v>
      </c>
      <c r="F569" t="s">
        <v>207</v>
      </c>
      <c r="G569" t="s">
        <v>207</v>
      </c>
      <c r="H569" t="s">
        <v>207</v>
      </c>
      <c r="I569" t="s">
        <v>207</v>
      </c>
      <c r="J569" t="s">
        <v>207</v>
      </c>
      <c r="K569" t="s">
        <v>207</v>
      </c>
      <c r="L569" t="s">
        <v>207</v>
      </c>
      <c r="M569" t="s">
        <v>207</v>
      </c>
      <c r="N569" t="s">
        <v>207</v>
      </c>
      <c r="O569" t="s">
        <v>207</v>
      </c>
      <c r="P569" s="6">
        <v>16088.72</v>
      </c>
      <c r="Q569" s="6">
        <v>13745.53</v>
      </c>
      <c r="R569" s="6">
        <v>13626.53</v>
      </c>
      <c r="S569" s="6">
        <v>13512.16</v>
      </c>
      <c r="T569" s="6">
        <v>11765.56</v>
      </c>
      <c r="U569" t="s">
        <v>207</v>
      </c>
      <c r="V569" t="s">
        <v>364</v>
      </c>
      <c r="W569" t="s">
        <v>396</v>
      </c>
      <c r="Y569">
        <v>4</v>
      </c>
      <c r="Z569" t="s">
        <v>391</v>
      </c>
    </row>
    <row r="570" spans="1:26" x14ac:dyDescent="0.25">
      <c r="A570" t="str">
        <f t="shared" si="17"/>
        <v>EE Energy consumption for space heating in residential per dwelling</v>
      </c>
      <c r="B570" t="str">
        <f t="shared" si="16"/>
        <v>Energy consumption for space heating in residential per dwelling</v>
      </c>
      <c r="C570" t="s">
        <v>27</v>
      </c>
      <c r="D570" t="s">
        <v>47</v>
      </c>
      <c r="E570" t="s">
        <v>383</v>
      </c>
      <c r="F570" s="6">
        <v>11288.38</v>
      </c>
      <c r="G570" s="6">
        <v>11661.67</v>
      </c>
      <c r="H570" s="6">
        <v>11310.35</v>
      </c>
      <c r="I570" s="6">
        <v>11444.51</v>
      </c>
      <c r="J570" s="6">
        <v>11257.71</v>
      </c>
      <c r="K570" s="6">
        <v>10782.98</v>
      </c>
      <c r="L570" s="6">
        <v>10431.51</v>
      </c>
      <c r="M570" s="6">
        <v>11127.54</v>
      </c>
      <c r="N570" s="6">
        <v>10666.16</v>
      </c>
      <c r="O570" s="6">
        <v>11061.99</v>
      </c>
      <c r="P570" s="6">
        <v>12022.71</v>
      </c>
      <c r="Q570" s="6">
        <v>10851.03</v>
      </c>
      <c r="R570" s="6">
        <v>11296.75</v>
      </c>
      <c r="S570" s="6">
        <v>10880.77</v>
      </c>
      <c r="T570" t="s">
        <v>207</v>
      </c>
      <c r="U570" t="s">
        <v>207</v>
      </c>
      <c r="V570" t="s">
        <v>364</v>
      </c>
      <c r="W570" t="s">
        <v>378</v>
      </c>
      <c r="Y570">
        <v>4</v>
      </c>
      <c r="Z570" t="s">
        <v>391</v>
      </c>
    </row>
    <row r="571" spans="1:26" x14ac:dyDescent="0.25">
      <c r="A571" t="str">
        <f t="shared" si="17"/>
        <v>FR Energy consumption for space heating in residential per dwelling</v>
      </c>
      <c r="B571" t="str">
        <f t="shared" si="16"/>
        <v>Energy consumption for space heating in residential per dwelling</v>
      </c>
      <c r="C571" t="s">
        <v>10</v>
      </c>
      <c r="D571" t="s">
        <v>48</v>
      </c>
      <c r="E571" t="s">
        <v>383</v>
      </c>
      <c r="F571" s="6">
        <v>13959.65</v>
      </c>
      <c r="G571" s="6">
        <v>14525.93</v>
      </c>
      <c r="H571" s="6">
        <v>13398.86</v>
      </c>
      <c r="I571" s="6">
        <v>13899.87</v>
      </c>
      <c r="J571" s="6">
        <v>14398.67</v>
      </c>
      <c r="K571" s="6">
        <v>13916.92</v>
      </c>
      <c r="L571" s="6">
        <v>13264.65</v>
      </c>
      <c r="M571" s="6">
        <v>11756.09</v>
      </c>
      <c r="N571" s="6">
        <v>12776.62</v>
      </c>
      <c r="O571" s="6">
        <v>12632.6</v>
      </c>
      <c r="P571" s="6">
        <v>12969.22</v>
      </c>
      <c r="Q571" s="6">
        <v>10646.76</v>
      </c>
      <c r="R571" s="6">
        <v>11923.69</v>
      </c>
      <c r="S571" s="6">
        <v>12451.04</v>
      </c>
      <c r="T571" t="s">
        <v>207</v>
      </c>
      <c r="U571" t="s">
        <v>207</v>
      </c>
      <c r="V571" t="s">
        <v>364</v>
      </c>
      <c r="W571" t="s">
        <v>397</v>
      </c>
      <c r="Y571">
        <v>4</v>
      </c>
      <c r="Z571" t="s">
        <v>391</v>
      </c>
    </row>
    <row r="572" spans="1:26" x14ac:dyDescent="0.25">
      <c r="A572" t="str">
        <f t="shared" si="17"/>
        <v>EL Energy consumption for space heating in residential per dwelling</v>
      </c>
      <c r="B572" t="str">
        <f t="shared" si="16"/>
        <v>Energy consumption for space heating in residential per dwelling</v>
      </c>
      <c r="C572" t="s">
        <v>20</v>
      </c>
      <c r="D572" t="s">
        <v>49</v>
      </c>
      <c r="E572" t="s">
        <v>383</v>
      </c>
      <c r="F572" s="6">
        <v>9614.9599999999991</v>
      </c>
      <c r="G572" s="6">
        <v>9980.73</v>
      </c>
      <c r="H572" s="6">
        <v>10123.879999999999</v>
      </c>
      <c r="I572" s="6">
        <v>11428.8</v>
      </c>
      <c r="J572" s="6">
        <v>10837.78</v>
      </c>
      <c r="K572" s="6">
        <v>10807.49</v>
      </c>
      <c r="L572" s="6">
        <v>10402.41</v>
      </c>
      <c r="M572" s="6">
        <v>9770.18</v>
      </c>
      <c r="N572" s="6">
        <v>9218.89</v>
      </c>
      <c r="O572" s="6">
        <v>8247.5300000000007</v>
      </c>
      <c r="P572" s="6">
        <v>7615.43</v>
      </c>
      <c r="Q572" s="6">
        <v>9676.3799999999992</v>
      </c>
      <c r="R572" s="6">
        <v>8387.5400000000009</v>
      </c>
      <c r="S572" s="6">
        <v>5454.22</v>
      </c>
      <c r="T572" t="s">
        <v>207</v>
      </c>
      <c r="U572" t="s">
        <v>207</v>
      </c>
      <c r="V572" t="s">
        <v>364</v>
      </c>
      <c r="W572" t="s">
        <v>392</v>
      </c>
      <c r="Y572">
        <v>4</v>
      </c>
      <c r="Z572" t="s">
        <v>391</v>
      </c>
    </row>
    <row r="573" spans="1:26" x14ac:dyDescent="0.25">
      <c r="A573" t="str">
        <f t="shared" si="17"/>
        <v>FI Energy consumption for space heating in residential per dwelling</v>
      </c>
      <c r="B573" t="str">
        <f t="shared" si="16"/>
        <v>Energy consumption for space heating in residential per dwelling</v>
      </c>
      <c r="C573" t="s">
        <v>30</v>
      </c>
      <c r="D573" t="s">
        <v>50</v>
      </c>
      <c r="E573" t="s">
        <v>383</v>
      </c>
      <c r="F573" s="6">
        <v>14728.69</v>
      </c>
      <c r="G573" s="6">
        <v>15982.57</v>
      </c>
      <c r="H573" s="6">
        <v>15799.4</v>
      </c>
      <c r="I573" s="6">
        <v>16099.15</v>
      </c>
      <c r="J573" s="6">
        <v>15810.56</v>
      </c>
      <c r="K573" s="6">
        <v>15529.84</v>
      </c>
      <c r="L573" s="6">
        <v>15810.63</v>
      </c>
      <c r="M573" s="6">
        <v>15752.83</v>
      </c>
      <c r="N573" s="6">
        <v>16024.78</v>
      </c>
      <c r="O573" s="6">
        <v>16968.23</v>
      </c>
      <c r="P573" s="6">
        <v>19162.02</v>
      </c>
      <c r="Q573" s="6">
        <v>16035.4</v>
      </c>
      <c r="R573" s="6">
        <v>17256.41</v>
      </c>
      <c r="S573" s="6">
        <v>15880.8</v>
      </c>
      <c r="T573" t="s">
        <v>207</v>
      </c>
      <c r="U573" t="s">
        <v>207</v>
      </c>
      <c r="V573" t="s">
        <v>364</v>
      </c>
      <c r="W573" t="s">
        <v>398</v>
      </c>
      <c r="Y573">
        <v>4</v>
      </c>
      <c r="Z573" t="s">
        <v>391</v>
      </c>
    </row>
    <row r="574" spans="1:26" x14ac:dyDescent="0.25">
      <c r="A574" t="str">
        <f t="shared" si="17"/>
        <v>DE Energy consumption for space heating in residential per dwelling</v>
      </c>
      <c r="B574" t="str">
        <f t="shared" si="16"/>
        <v>Energy consumption for space heating in residential per dwelling</v>
      </c>
      <c r="C574" t="s">
        <v>1</v>
      </c>
      <c r="D574" t="s">
        <v>51</v>
      </c>
      <c r="E574" t="s">
        <v>383</v>
      </c>
      <c r="F574" s="6">
        <v>16456.34</v>
      </c>
      <c r="G574" s="6">
        <v>17802.48</v>
      </c>
      <c r="H574" s="6">
        <v>16862</v>
      </c>
      <c r="I574" s="6">
        <v>16527.32</v>
      </c>
      <c r="J574" s="6">
        <v>15422.2</v>
      </c>
      <c r="K574" s="6">
        <v>15145.71</v>
      </c>
      <c r="L574" s="6">
        <v>15164.86</v>
      </c>
      <c r="M574" s="6">
        <v>12210.76</v>
      </c>
      <c r="N574" s="6">
        <v>13675.94</v>
      </c>
      <c r="O574" s="6">
        <v>13018.28</v>
      </c>
      <c r="P574" s="6">
        <v>13555.53</v>
      </c>
      <c r="Q574" s="6">
        <v>11145.55</v>
      </c>
      <c r="R574" s="6">
        <v>11662.07</v>
      </c>
      <c r="S574" s="6">
        <v>12656.63</v>
      </c>
      <c r="T574" t="s">
        <v>207</v>
      </c>
      <c r="U574" t="s">
        <v>207</v>
      </c>
      <c r="V574" t="s">
        <v>364</v>
      </c>
      <c r="W574" t="s">
        <v>378</v>
      </c>
      <c r="Y574">
        <v>4</v>
      </c>
      <c r="Z574" t="s">
        <v>391</v>
      </c>
    </row>
    <row r="575" spans="1:26" x14ac:dyDescent="0.25">
      <c r="A575" t="str">
        <f t="shared" si="17"/>
        <v>HU Energy consumption for space heating in residential per dwelling</v>
      </c>
      <c r="B575" t="str">
        <f t="shared" si="16"/>
        <v>Energy consumption for space heating in residential per dwelling</v>
      </c>
      <c r="C575" t="s">
        <v>16</v>
      </c>
      <c r="D575" t="s">
        <v>52</v>
      </c>
      <c r="E575" t="s">
        <v>383</v>
      </c>
      <c r="F575" s="6">
        <v>10752.98</v>
      </c>
      <c r="G575" s="6">
        <v>12068.36</v>
      </c>
      <c r="H575" s="6">
        <v>11901.08</v>
      </c>
      <c r="I575" s="6">
        <v>13599.87</v>
      </c>
      <c r="J575" s="6">
        <v>11998.79</v>
      </c>
      <c r="K575" s="6">
        <v>12537.51</v>
      </c>
      <c r="L575" s="6">
        <v>11729.18</v>
      </c>
      <c r="M575" s="6">
        <v>10115.93</v>
      </c>
      <c r="N575" s="6">
        <v>10016.17</v>
      </c>
      <c r="O575" s="6">
        <v>10173.51</v>
      </c>
      <c r="P575" s="6">
        <v>11394.56</v>
      </c>
      <c r="Q575" s="6">
        <v>10809.99</v>
      </c>
      <c r="R575" s="6">
        <v>10115.26</v>
      </c>
      <c r="S575" s="6">
        <v>9515.2000000000007</v>
      </c>
      <c r="T575" t="s">
        <v>207</v>
      </c>
      <c r="U575" t="s">
        <v>207</v>
      </c>
      <c r="V575" t="s">
        <v>364</v>
      </c>
      <c r="W575" t="s">
        <v>378</v>
      </c>
      <c r="Y575">
        <v>4</v>
      </c>
      <c r="Z575" t="s">
        <v>391</v>
      </c>
    </row>
    <row r="576" spans="1:26" x14ac:dyDescent="0.25">
      <c r="A576" t="str">
        <f t="shared" si="17"/>
        <v>IE Energy consumption for space heating in residential per dwelling</v>
      </c>
      <c r="B576" t="str">
        <f t="shared" si="16"/>
        <v>Energy consumption for space heating in residential per dwelling</v>
      </c>
      <c r="C576" t="s">
        <v>5</v>
      </c>
      <c r="D576" t="s">
        <v>53</v>
      </c>
      <c r="E576" t="s">
        <v>383</v>
      </c>
      <c r="F576" s="6">
        <v>16730.39</v>
      </c>
      <c r="G576" s="6">
        <v>17227.73</v>
      </c>
      <c r="H576" s="6">
        <v>16538.43</v>
      </c>
      <c r="I576" s="6">
        <v>16653.02</v>
      </c>
      <c r="J576" s="6">
        <v>16733.05</v>
      </c>
      <c r="K576" s="6">
        <v>16677.93</v>
      </c>
      <c r="L576" s="6">
        <v>16709.41</v>
      </c>
      <c r="M576" s="6">
        <v>15384.72</v>
      </c>
      <c r="N576" s="6">
        <v>16700.490000000002</v>
      </c>
      <c r="O576" s="6">
        <v>16107.82</v>
      </c>
      <c r="P576" s="6">
        <v>16731.830000000002</v>
      </c>
      <c r="Q576" s="6">
        <v>12911.21</v>
      </c>
      <c r="R576" s="6">
        <v>12845.13</v>
      </c>
      <c r="S576" s="6">
        <v>13227.96</v>
      </c>
      <c r="T576" t="s">
        <v>207</v>
      </c>
      <c r="U576" t="s">
        <v>207</v>
      </c>
      <c r="V576" t="s">
        <v>364</v>
      </c>
      <c r="W576" t="s">
        <v>378</v>
      </c>
      <c r="Y576">
        <v>4</v>
      </c>
      <c r="Z576" t="s">
        <v>391</v>
      </c>
    </row>
    <row r="577" spans="1:26" x14ac:dyDescent="0.25">
      <c r="A577" t="str">
        <f t="shared" si="17"/>
        <v>IT Energy consumption for space heating in residential per dwelling</v>
      </c>
      <c r="B577" t="str">
        <f t="shared" si="16"/>
        <v>Energy consumption for space heating in residential per dwelling</v>
      </c>
      <c r="C577" t="s">
        <v>29</v>
      </c>
      <c r="D577" t="s">
        <v>54</v>
      </c>
      <c r="E577" t="s">
        <v>383</v>
      </c>
      <c r="F577" s="6">
        <v>10232.67</v>
      </c>
      <c r="G577" s="6">
        <v>10880.78</v>
      </c>
      <c r="H577" s="6">
        <v>10629.1</v>
      </c>
      <c r="I577" s="6">
        <v>11962.67</v>
      </c>
      <c r="J577" s="6">
        <v>11657.46</v>
      </c>
      <c r="K577" s="6">
        <v>12862.06</v>
      </c>
      <c r="L577" s="6">
        <v>12034.53</v>
      </c>
      <c r="M577" s="6">
        <v>11789.12</v>
      </c>
      <c r="N577" s="6">
        <v>12363.68</v>
      </c>
      <c r="O577" s="6">
        <v>12483.14</v>
      </c>
      <c r="P577" s="6">
        <v>12865.52</v>
      </c>
      <c r="Q577" s="6">
        <v>11254.08</v>
      </c>
      <c r="R577" s="6">
        <v>12060.73</v>
      </c>
      <c r="S577" s="6">
        <v>12054.74</v>
      </c>
      <c r="T577" t="s">
        <v>207</v>
      </c>
      <c r="U577" t="s">
        <v>207</v>
      </c>
      <c r="V577" t="s">
        <v>364</v>
      </c>
      <c r="W577" t="s">
        <v>378</v>
      </c>
      <c r="Y577">
        <v>4</v>
      </c>
      <c r="Z577" t="s">
        <v>391</v>
      </c>
    </row>
    <row r="578" spans="1:26" x14ac:dyDescent="0.25">
      <c r="A578" t="str">
        <f t="shared" si="17"/>
        <v>LV Energy consumption for space heating in residential per dwelling</v>
      </c>
      <c r="B578" t="str">
        <f t="shared" si="16"/>
        <v>Energy consumption for space heating in residential per dwelling</v>
      </c>
      <c r="C578" t="s">
        <v>25</v>
      </c>
      <c r="D578" t="s">
        <v>55</v>
      </c>
      <c r="E578" t="s">
        <v>383</v>
      </c>
      <c r="F578" s="6">
        <v>17346.009999999998</v>
      </c>
      <c r="G578" s="6">
        <v>14812.01</v>
      </c>
      <c r="H578" s="6">
        <v>14370.91</v>
      </c>
      <c r="I578" s="6">
        <v>14633.27</v>
      </c>
      <c r="J578" s="6">
        <v>13968.59</v>
      </c>
      <c r="K578" s="6">
        <v>13806.42</v>
      </c>
      <c r="L578" s="6">
        <v>13157.24</v>
      </c>
      <c r="M578" s="6">
        <v>13471.22</v>
      </c>
      <c r="N578" s="6">
        <v>13194.85</v>
      </c>
      <c r="O578" s="6">
        <v>14350.56</v>
      </c>
      <c r="P578" s="6">
        <v>13165.53</v>
      </c>
      <c r="Q578" s="6">
        <v>12745.1</v>
      </c>
      <c r="R578" s="6">
        <v>13272.48</v>
      </c>
      <c r="S578" s="6">
        <v>12019.42</v>
      </c>
      <c r="T578" t="s">
        <v>207</v>
      </c>
      <c r="U578" t="s">
        <v>207</v>
      </c>
      <c r="V578" t="s">
        <v>364</v>
      </c>
      <c r="W578" t="s">
        <v>378</v>
      </c>
      <c r="Y578">
        <v>4</v>
      </c>
      <c r="Z578" t="s">
        <v>391</v>
      </c>
    </row>
    <row r="579" spans="1:26" x14ac:dyDescent="0.25">
      <c r="A579" t="str">
        <f t="shared" si="17"/>
        <v>LT Energy consumption for space heating in residential per dwelling</v>
      </c>
      <c r="B579" t="str">
        <f t="shared" si="16"/>
        <v>Energy consumption for space heating in residential per dwelling</v>
      </c>
      <c r="C579" t="s">
        <v>22</v>
      </c>
      <c r="D579" t="s">
        <v>56</v>
      </c>
      <c r="E579" t="s">
        <v>383</v>
      </c>
      <c r="F579" s="6">
        <v>8095.03</v>
      </c>
      <c r="G579" s="6">
        <v>8987.09</v>
      </c>
      <c r="H579" s="6">
        <v>9127.4699999999993</v>
      </c>
      <c r="I579" s="6">
        <v>9344.4699999999993</v>
      </c>
      <c r="J579" s="6">
        <v>9294.31</v>
      </c>
      <c r="K579" s="6">
        <v>9436.58</v>
      </c>
      <c r="L579" s="6">
        <v>9790.99</v>
      </c>
      <c r="M579" s="6">
        <v>9207.48</v>
      </c>
      <c r="N579" s="6">
        <v>9353.58</v>
      </c>
      <c r="O579" s="6">
        <v>9952.57</v>
      </c>
      <c r="P579" s="6">
        <v>10182.84</v>
      </c>
      <c r="Q579" s="6">
        <v>9419.42</v>
      </c>
      <c r="R579" s="6">
        <v>9465.61</v>
      </c>
      <c r="S579" s="6">
        <v>9024.35</v>
      </c>
      <c r="T579" t="s">
        <v>207</v>
      </c>
      <c r="U579" t="s">
        <v>207</v>
      </c>
      <c r="V579" t="s">
        <v>364</v>
      </c>
      <c r="W579" t="s">
        <v>378</v>
      </c>
      <c r="Y579">
        <v>4</v>
      </c>
      <c r="Z579" t="s">
        <v>391</v>
      </c>
    </row>
    <row r="580" spans="1:26" x14ac:dyDescent="0.25">
      <c r="A580" t="str">
        <f t="shared" si="17"/>
        <v>LU Energy consumption for space heating in residential per dwelling</v>
      </c>
      <c r="B580" t="str">
        <f t="shared" ref="B580:B643" si="18">IF(AND(C580&lt;&gt;"",D580=""),C580,B579)</f>
        <v>Energy consumption for space heating in residential per dwelling</v>
      </c>
      <c r="C580" t="s">
        <v>7</v>
      </c>
      <c r="D580" t="s">
        <v>57</v>
      </c>
      <c r="E580" t="s">
        <v>383</v>
      </c>
      <c r="F580" t="s">
        <v>207</v>
      </c>
      <c r="G580" t="s">
        <v>207</v>
      </c>
      <c r="H580" t="s">
        <v>207</v>
      </c>
      <c r="I580" t="s">
        <v>207</v>
      </c>
      <c r="J580" t="s">
        <v>207</v>
      </c>
      <c r="K580" t="s">
        <v>207</v>
      </c>
      <c r="L580" t="s">
        <v>207</v>
      </c>
      <c r="M580" t="s">
        <v>207</v>
      </c>
      <c r="N580" s="6">
        <v>20019.88</v>
      </c>
      <c r="O580" s="6">
        <v>20199.580000000002</v>
      </c>
      <c r="P580" s="6">
        <v>22567.119999999999</v>
      </c>
      <c r="Q580" s="6">
        <v>18755.38</v>
      </c>
      <c r="R580" s="6">
        <v>18429.36</v>
      </c>
      <c r="S580" s="6">
        <v>19209.41</v>
      </c>
      <c r="T580" t="s">
        <v>207</v>
      </c>
      <c r="U580" t="s">
        <v>207</v>
      </c>
      <c r="V580" t="s">
        <v>364</v>
      </c>
      <c r="W580" t="s">
        <v>378</v>
      </c>
      <c r="Y580">
        <v>4</v>
      </c>
      <c r="Z580" t="s">
        <v>391</v>
      </c>
    </row>
    <row r="581" spans="1:26" x14ac:dyDescent="0.25">
      <c r="A581" t="str">
        <f t="shared" si="17"/>
        <v>MT Energy consumption for space heating in residential per dwelling</v>
      </c>
      <c r="B581" t="str">
        <f t="shared" si="18"/>
        <v>Energy consumption for space heating in residential per dwelling</v>
      </c>
      <c r="C581" t="s">
        <v>26</v>
      </c>
      <c r="D581" t="s">
        <v>58</v>
      </c>
      <c r="E581" t="s">
        <v>383</v>
      </c>
      <c r="F581" s="6">
        <v>1185.78</v>
      </c>
      <c r="G581" s="6">
        <v>1197.43</v>
      </c>
      <c r="H581" s="6">
        <v>1314.03</v>
      </c>
      <c r="I581" s="6">
        <v>1519.16</v>
      </c>
      <c r="J581" s="6">
        <v>1518.84</v>
      </c>
      <c r="K581" s="6">
        <v>1140.19</v>
      </c>
      <c r="L581" s="6">
        <v>1100.3699999999999</v>
      </c>
      <c r="M581" s="6">
        <v>1052.1500000000001</v>
      </c>
      <c r="N581" s="6">
        <v>1089.81</v>
      </c>
      <c r="O581">
        <v>934.25</v>
      </c>
      <c r="P581">
        <v>911.88</v>
      </c>
      <c r="Q581">
        <v>745.69</v>
      </c>
      <c r="R581">
        <v>690.75</v>
      </c>
      <c r="S581">
        <v>681.73</v>
      </c>
      <c r="T581" t="s">
        <v>207</v>
      </c>
      <c r="U581" t="s">
        <v>207</v>
      </c>
      <c r="V581" t="s">
        <v>364</v>
      </c>
      <c r="W581" t="s">
        <v>378</v>
      </c>
      <c r="Y581">
        <v>4</v>
      </c>
      <c r="Z581" t="s">
        <v>391</v>
      </c>
    </row>
    <row r="582" spans="1:26" x14ac:dyDescent="0.25">
      <c r="A582" t="str">
        <f t="shared" ref="A582:A645" si="19">D582&amp;" "&amp;B582</f>
        <v>NL Energy consumption for space heating in residential per dwelling</v>
      </c>
      <c r="B582" t="str">
        <f t="shared" si="18"/>
        <v>Energy consumption for space heating in residential per dwelling</v>
      </c>
      <c r="C582" t="s">
        <v>6</v>
      </c>
      <c r="D582" t="s">
        <v>59</v>
      </c>
      <c r="E582" t="s">
        <v>383</v>
      </c>
      <c r="F582" s="6">
        <v>13646.12</v>
      </c>
      <c r="G582" s="6">
        <v>14211.95</v>
      </c>
      <c r="H582" s="6">
        <v>13525.69</v>
      </c>
      <c r="I582" s="6">
        <v>13642.58</v>
      </c>
      <c r="J582" s="6">
        <v>12950.65</v>
      </c>
      <c r="K582" s="6">
        <v>12319.96</v>
      </c>
      <c r="L582" s="6">
        <v>12314.08</v>
      </c>
      <c r="M582" s="6">
        <v>10593.86</v>
      </c>
      <c r="N582" s="6">
        <v>12304.18</v>
      </c>
      <c r="O582" s="6">
        <v>12536.59</v>
      </c>
      <c r="P582" s="6">
        <v>14568.63</v>
      </c>
      <c r="Q582" s="6">
        <v>11295.58</v>
      </c>
      <c r="R582" s="6">
        <v>12092.49</v>
      </c>
      <c r="S582" s="6">
        <v>12747.56</v>
      </c>
      <c r="T582" t="s">
        <v>207</v>
      </c>
      <c r="U582" t="s">
        <v>207</v>
      </c>
      <c r="V582" t="s">
        <v>364</v>
      </c>
      <c r="W582" t="s">
        <v>378</v>
      </c>
      <c r="Y582">
        <v>4</v>
      </c>
      <c r="Z582" t="s">
        <v>391</v>
      </c>
    </row>
    <row r="583" spans="1:26" x14ac:dyDescent="0.25">
      <c r="A583" t="str">
        <f t="shared" si="19"/>
        <v>PL Energy consumption for space heating in residential per dwelling</v>
      </c>
      <c r="B583" t="str">
        <f t="shared" si="18"/>
        <v>Energy consumption for space heating in residential per dwelling</v>
      </c>
      <c r="C583" t="s">
        <v>12</v>
      </c>
      <c r="D583" t="s">
        <v>60</v>
      </c>
      <c r="E583" t="s">
        <v>383</v>
      </c>
      <c r="F583" s="6">
        <v>12083.99</v>
      </c>
      <c r="G583" s="6">
        <v>12513.2</v>
      </c>
      <c r="H583" s="6">
        <v>11278.52</v>
      </c>
      <c r="I583" s="6">
        <v>10419.65</v>
      </c>
      <c r="J583" s="6">
        <v>10055.219999999999</v>
      </c>
      <c r="K583" s="6">
        <v>10065.31</v>
      </c>
      <c r="L583" s="6">
        <v>10446.44</v>
      </c>
      <c r="M583" s="6">
        <v>9299.0400000000009</v>
      </c>
      <c r="N583" s="6">
        <v>9109.11</v>
      </c>
      <c r="O583" s="6">
        <v>8951.3799999999992</v>
      </c>
      <c r="P583" s="6">
        <v>10038.43</v>
      </c>
      <c r="Q583" s="6">
        <v>8850.75</v>
      </c>
      <c r="R583" s="6">
        <v>8985.31</v>
      </c>
      <c r="S583" s="6">
        <v>12477.02</v>
      </c>
      <c r="T583" t="s">
        <v>207</v>
      </c>
      <c r="U583" t="s">
        <v>207</v>
      </c>
      <c r="V583" t="s">
        <v>364</v>
      </c>
      <c r="W583" t="s">
        <v>378</v>
      </c>
      <c r="Y583">
        <v>4</v>
      </c>
      <c r="Z583" t="s">
        <v>391</v>
      </c>
    </row>
    <row r="584" spans="1:26" x14ac:dyDescent="0.25">
      <c r="A584" t="str">
        <f t="shared" si="19"/>
        <v>PT Energy consumption for space heating in residential per dwelling</v>
      </c>
      <c r="B584" t="str">
        <f t="shared" si="18"/>
        <v>Energy consumption for space heating in residential per dwelling</v>
      </c>
      <c r="C584" t="s">
        <v>14</v>
      </c>
      <c r="D584" t="s">
        <v>61</v>
      </c>
      <c r="E584" t="s">
        <v>383</v>
      </c>
      <c r="F584" s="6">
        <v>2463.38</v>
      </c>
      <c r="G584" s="6">
        <v>2322.79</v>
      </c>
      <c r="H584" s="6">
        <v>2292.17</v>
      </c>
      <c r="I584" s="6">
        <v>2261.21</v>
      </c>
      <c r="J584" s="6">
        <v>2240.86</v>
      </c>
      <c r="K584" s="6">
        <v>2184.23</v>
      </c>
      <c r="L584" s="6">
        <v>2182.14</v>
      </c>
      <c r="M584" s="6">
        <v>2294.64</v>
      </c>
      <c r="N584" s="6">
        <v>2266.27</v>
      </c>
      <c r="O584" s="6">
        <v>2202.09</v>
      </c>
      <c r="P584" s="6">
        <v>1728.86</v>
      </c>
      <c r="Q584" s="6">
        <v>1635.09</v>
      </c>
      <c r="R584" s="6">
        <v>1631.05</v>
      </c>
      <c r="S584" s="6">
        <v>1628.98</v>
      </c>
      <c r="T584" t="s">
        <v>207</v>
      </c>
      <c r="U584" t="s">
        <v>207</v>
      </c>
      <c r="V584" t="s">
        <v>364</v>
      </c>
      <c r="W584" t="s">
        <v>378</v>
      </c>
      <c r="Y584">
        <v>4</v>
      </c>
      <c r="Z584" t="s">
        <v>391</v>
      </c>
    </row>
    <row r="585" spans="1:26" x14ac:dyDescent="0.25">
      <c r="A585" t="str">
        <f t="shared" si="19"/>
        <v>RO Energy consumption for space heating in residential per dwelling</v>
      </c>
      <c r="B585" t="str">
        <f t="shared" si="18"/>
        <v>Energy consumption for space heating in residential per dwelling</v>
      </c>
      <c r="C585" t="s">
        <v>13</v>
      </c>
      <c r="D585" t="s">
        <v>62</v>
      </c>
      <c r="E585" t="s">
        <v>383</v>
      </c>
      <c r="F585" s="6">
        <v>7095.68</v>
      </c>
      <c r="G585" s="6">
        <v>5964.91</v>
      </c>
      <c r="H585" s="6">
        <v>5553</v>
      </c>
      <c r="I585" s="6">
        <v>5959.32</v>
      </c>
      <c r="J585" s="6">
        <v>6286.68</v>
      </c>
      <c r="K585" s="6">
        <v>6134.93</v>
      </c>
      <c r="L585" s="6">
        <v>5908.73</v>
      </c>
      <c r="M585" s="6">
        <v>5670.73</v>
      </c>
      <c r="N585" s="6">
        <v>6320.52</v>
      </c>
      <c r="O585" s="6">
        <v>6031.29</v>
      </c>
      <c r="P585" s="6">
        <v>6104.89</v>
      </c>
      <c r="Q585" s="6">
        <v>5739.78</v>
      </c>
      <c r="R585" s="6">
        <v>5920.47</v>
      </c>
      <c r="S585" s="6">
        <v>5569.03</v>
      </c>
      <c r="T585" t="s">
        <v>207</v>
      </c>
      <c r="U585" t="s">
        <v>207</v>
      </c>
      <c r="V585" t="s">
        <v>364</v>
      </c>
      <c r="W585" t="s">
        <v>378</v>
      </c>
      <c r="Y585">
        <v>4</v>
      </c>
      <c r="Z585" t="s">
        <v>391</v>
      </c>
    </row>
    <row r="586" spans="1:26" x14ac:dyDescent="0.25">
      <c r="A586" t="str">
        <f t="shared" si="19"/>
        <v>SK Energy consumption for space heating in residential per dwelling</v>
      </c>
      <c r="B586" t="str">
        <f t="shared" si="18"/>
        <v>Energy consumption for space heating in residential per dwelling</v>
      </c>
      <c r="C586" t="s">
        <v>18</v>
      </c>
      <c r="D586" t="s">
        <v>63</v>
      </c>
      <c r="E586" t="s">
        <v>383</v>
      </c>
      <c r="F586" s="6">
        <v>11917.98</v>
      </c>
      <c r="G586" s="6">
        <v>14221.76</v>
      </c>
      <c r="H586" s="6">
        <v>13772.6</v>
      </c>
      <c r="I586" s="6">
        <v>13050.27</v>
      </c>
      <c r="J586" s="6">
        <v>12182.1</v>
      </c>
      <c r="K586" s="6">
        <v>11450.78</v>
      </c>
      <c r="L586" s="6">
        <v>10224.19</v>
      </c>
      <c r="M586" s="6">
        <v>8940.23</v>
      </c>
      <c r="N586" s="6">
        <v>9191.09</v>
      </c>
      <c r="O586" s="6">
        <v>9255.33</v>
      </c>
      <c r="P586" s="6">
        <v>10109.719999999999</v>
      </c>
      <c r="Q586" s="6">
        <v>9105.01</v>
      </c>
      <c r="R586" s="6">
        <v>8423.3700000000008</v>
      </c>
      <c r="S586" s="6">
        <v>8724.0499999999993</v>
      </c>
      <c r="T586" t="s">
        <v>207</v>
      </c>
      <c r="U586" t="s">
        <v>207</v>
      </c>
      <c r="V586" t="s">
        <v>364</v>
      </c>
      <c r="W586" t="s">
        <v>378</v>
      </c>
      <c r="Y586">
        <v>4</v>
      </c>
      <c r="Z586" t="s">
        <v>391</v>
      </c>
    </row>
    <row r="587" spans="1:26" x14ac:dyDescent="0.25">
      <c r="A587" t="str">
        <f t="shared" si="19"/>
        <v>SI Energy consumption for space heating in residential per dwelling</v>
      </c>
      <c r="B587" t="str">
        <f t="shared" si="18"/>
        <v>Energy consumption for space heating in residential per dwelling</v>
      </c>
      <c r="C587" t="s">
        <v>8</v>
      </c>
      <c r="D587" t="s">
        <v>64</v>
      </c>
      <c r="E587" t="s">
        <v>383</v>
      </c>
      <c r="F587" s="6">
        <v>14226.67</v>
      </c>
      <c r="G587" s="6">
        <v>14003.94</v>
      </c>
      <c r="H587" s="6">
        <v>14501.44</v>
      </c>
      <c r="I587" s="6">
        <v>15351.54</v>
      </c>
      <c r="J587" s="6">
        <v>15126.67</v>
      </c>
      <c r="K587" s="6">
        <v>12310.99</v>
      </c>
      <c r="L587" s="6">
        <v>11617.9</v>
      </c>
      <c r="M587" s="6">
        <v>10054.030000000001</v>
      </c>
      <c r="N587" s="6">
        <v>10500.39</v>
      </c>
      <c r="O587" s="6">
        <v>11595.7</v>
      </c>
      <c r="P587" s="6">
        <v>12971.4</v>
      </c>
      <c r="Q587" s="6">
        <v>12027.09</v>
      </c>
      <c r="R587" s="6">
        <v>11519.2</v>
      </c>
      <c r="S587" s="6">
        <v>11153.79</v>
      </c>
      <c r="T587" t="s">
        <v>207</v>
      </c>
      <c r="U587" t="s">
        <v>207</v>
      </c>
      <c r="V587" t="s">
        <v>364</v>
      </c>
      <c r="W587" t="s">
        <v>378</v>
      </c>
      <c r="Y587">
        <v>4</v>
      </c>
      <c r="Z587" t="s">
        <v>391</v>
      </c>
    </row>
    <row r="588" spans="1:26" x14ac:dyDescent="0.25">
      <c r="A588" t="str">
        <f t="shared" si="19"/>
        <v>ES Energy consumption for space heating in residential per dwelling</v>
      </c>
      <c r="B588" t="str">
        <f t="shared" si="18"/>
        <v>Energy consumption for space heating in residential per dwelling</v>
      </c>
      <c r="C588" t="s">
        <v>28</v>
      </c>
      <c r="D588" t="s">
        <v>65</v>
      </c>
      <c r="E588" t="s">
        <v>383</v>
      </c>
      <c r="F588" s="6">
        <v>5501.48</v>
      </c>
      <c r="G588" s="6">
        <v>5200.1000000000004</v>
      </c>
      <c r="H588" s="6">
        <v>4640.0200000000004</v>
      </c>
      <c r="I588" s="6">
        <v>4790.7700000000004</v>
      </c>
      <c r="J588" s="6">
        <v>5379.19</v>
      </c>
      <c r="K588" s="6">
        <v>5911.08</v>
      </c>
      <c r="L588" s="6">
        <v>5393.82</v>
      </c>
      <c r="M588" s="6">
        <v>5368.88</v>
      </c>
      <c r="N588" s="6">
        <v>5173.37</v>
      </c>
      <c r="O588" s="6">
        <v>5109.8500000000004</v>
      </c>
      <c r="P588" s="6">
        <v>5509.74</v>
      </c>
      <c r="Q588" s="6">
        <v>4938.92</v>
      </c>
      <c r="R588" s="6">
        <v>4864.29</v>
      </c>
      <c r="S588" s="6">
        <v>4695.16</v>
      </c>
      <c r="T588" t="s">
        <v>207</v>
      </c>
      <c r="U588" t="s">
        <v>207</v>
      </c>
      <c r="V588" t="s">
        <v>364</v>
      </c>
      <c r="W588" t="s">
        <v>399</v>
      </c>
      <c r="Y588">
        <v>4</v>
      </c>
      <c r="Z588" t="s">
        <v>391</v>
      </c>
    </row>
    <row r="589" spans="1:26" x14ac:dyDescent="0.25">
      <c r="A589" t="str">
        <f t="shared" si="19"/>
        <v>SE Energy consumption for space heating in residential per dwelling</v>
      </c>
      <c r="B589" t="str">
        <f t="shared" si="18"/>
        <v>Energy consumption for space heating in residential per dwelling</v>
      </c>
      <c r="C589" t="s">
        <v>19</v>
      </c>
      <c r="D589" t="s">
        <v>66</v>
      </c>
      <c r="E589" t="s">
        <v>383</v>
      </c>
      <c r="F589" s="6">
        <v>12270.52</v>
      </c>
      <c r="G589" s="6">
        <v>12980.03</v>
      </c>
      <c r="H589" s="6">
        <v>12589.39</v>
      </c>
      <c r="I589" s="6">
        <v>12399.7</v>
      </c>
      <c r="J589" s="6">
        <v>12254.1</v>
      </c>
      <c r="K589" s="6">
        <v>11898.92</v>
      </c>
      <c r="L589" s="6">
        <v>11325.87</v>
      </c>
      <c r="M589" s="6">
        <v>10620.8</v>
      </c>
      <c r="N589" s="6">
        <v>10238.780000000001</v>
      </c>
      <c r="O589" s="6">
        <v>10986.99</v>
      </c>
      <c r="P589" s="6">
        <v>12405.52</v>
      </c>
      <c r="Q589" s="6">
        <v>11724.79</v>
      </c>
      <c r="R589" s="6">
        <v>12117.22</v>
      </c>
      <c r="S589" s="6">
        <v>11487.87</v>
      </c>
      <c r="T589" t="s">
        <v>207</v>
      </c>
      <c r="U589" t="s">
        <v>207</v>
      </c>
      <c r="V589" t="s">
        <v>364</v>
      </c>
      <c r="W589" t="s">
        <v>378</v>
      </c>
      <c r="Y589">
        <v>4</v>
      </c>
      <c r="Z589" t="s">
        <v>391</v>
      </c>
    </row>
    <row r="590" spans="1:26" x14ac:dyDescent="0.25">
      <c r="A590" t="str">
        <f t="shared" si="19"/>
        <v>UK Energy consumption for space heating in residential per dwelling</v>
      </c>
      <c r="B590" t="str">
        <f t="shared" si="18"/>
        <v>Energy consumption for space heating in residential per dwelling</v>
      </c>
      <c r="C590" t="s">
        <v>4</v>
      </c>
      <c r="D590" t="s">
        <v>67</v>
      </c>
      <c r="E590" t="s">
        <v>383</v>
      </c>
      <c r="F590" s="6">
        <v>13319.61</v>
      </c>
      <c r="G590" s="6">
        <v>14060.55</v>
      </c>
      <c r="H590" s="6">
        <v>13449.26</v>
      </c>
      <c r="I590" s="6">
        <v>13642.22</v>
      </c>
      <c r="J590" s="6">
        <v>13685.44</v>
      </c>
      <c r="K590" s="6">
        <v>12948.42</v>
      </c>
      <c r="L590" s="6">
        <v>12337.22</v>
      </c>
      <c r="M590" s="6">
        <v>11581.4</v>
      </c>
      <c r="N590" s="6">
        <v>12110.55</v>
      </c>
      <c r="O590" s="6">
        <v>11687</v>
      </c>
      <c r="P590" s="6">
        <v>13619.6</v>
      </c>
      <c r="Q590" s="6">
        <v>9615.8700000000008</v>
      </c>
      <c r="R590" s="6">
        <v>11459.85</v>
      </c>
      <c r="S590" s="6">
        <v>11437.69</v>
      </c>
      <c r="T590" t="s">
        <v>207</v>
      </c>
      <c r="U590" t="s">
        <v>207</v>
      </c>
      <c r="V590" t="s">
        <v>364</v>
      </c>
      <c r="W590" t="s">
        <v>388</v>
      </c>
      <c r="Y590">
        <v>4</v>
      </c>
      <c r="Z590" t="s">
        <v>391</v>
      </c>
    </row>
    <row r="591" spans="1:26" x14ac:dyDescent="0.25">
      <c r="A591" t="str">
        <f t="shared" si="19"/>
        <v xml:space="preserve"> Energy consumption for space heating in residential per dwelling</v>
      </c>
      <c r="B591" t="str">
        <f t="shared" si="18"/>
        <v>Energy consumption for space heating in residential per dwelling</v>
      </c>
    </row>
    <row r="592" spans="1:26" x14ac:dyDescent="0.25">
      <c r="A592" t="str">
        <f t="shared" si="19"/>
        <v xml:space="preserve"> Energy consumption of residential for space heating per dwelling (normal climate)</v>
      </c>
      <c r="B592" t="str">
        <f t="shared" si="18"/>
        <v>Energy consumption of residential for space heating per dwelling (normal climate)</v>
      </c>
      <c r="C592" t="s">
        <v>400</v>
      </c>
    </row>
    <row r="593" spans="1:26" x14ac:dyDescent="0.25">
      <c r="A593" t="str">
        <f t="shared" si="19"/>
        <v>ISO code Energy consumption of residential for space heating per dwelling (normal climate)</v>
      </c>
      <c r="B593" t="str">
        <f t="shared" si="18"/>
        <v>Energy consumption of residential for space heating per dwelling (normal climate)</v>
      </c>
      <c r="D593" t="s">
        <v>204</v>
      </c>
      <c r="E593" t="s">
        <v>205</v>
      </c>
      <c r="F593">
        <v>2000</v>
      </c>
      <c r="G593">
        <v>2001</v>
      </c>
      <c r="H593">
        <v>2002</v>
      </c>
      <c r="I593">
        <v>2003</v>
      </c>
      <c r="J593">
        <v>2004</v>
      </c>
      <c r="K593">
        <v>2005</v>
      </c>
      <c r="L593">
        <v>2006</v>
      </c>
      <c r="M593">
        <v>2007</v>
      </c>
      <c r="N593">
        <v>2008</v>
      </c>
      <c r="O593">
        <v>2009</v>
      </c>
      <c r="P593">
        <v>2010</v>
      </c>
      <c r="Q593">
        <v>2011</v>
      </c>
      <c r="R593">
        <v>2012</v>
      </c>
      <c r="S593">
        <v>2013</v>
      </c>
      <c r="T593">
        <v>2014</v>
      </c>
      <c r="U593">
        <v>2015</v>
      </c>
      <c r="V593" t="s">
        <v>194</v>
      </c>
      <c r="W593" t="s">
        <v>195</v>
      </c>
      <c r="X593" t="s">
        <v>196</v>
      </c>
      <c r="Y593" t="s">
        <v>197</v>
      </c>
      <c r="Z593" t="s">
        <v>198</v>
      </c>
    </row>
    <row r="594" spans="1:26" x14ac:dyDescent="0.25">
      <c r="A594" t="str">
        <f t="shared" si="19"/>
        <v>AT Energy consumption of residential for space heating per dwelling (normal climate)</v>
      </c>
      <c r="B594" t="str">
        <f t="shared" si="18"/>
        <v>Energy consumption of residential for space heating per dwelling (normal climate)</v>
      </c>
      <c r="C594" t="s">
        <v>17</v>
      </c>
      <c r="D594" t="s">
        <v>40</v>
      </c>
      <c r="E594" t="s">
        <v>383</v>
      </c>
      <c r="F594" s="6">
        <v>18520.05</v>
      </c>
      <c r="G594" s="6">
        <v>17788.14</v>
      </c>
      <c r="H594" s="6">
        <v>17756.63</v>
      </c>
      <c r="I594" s="6">
        <v>17281.36</v>
      </c>
      <c r="J594" s="6">
        <v>15650.55</v>
      </c>
      <c r="K594" s="6">
        <v>14416.85</v>
      </c>
      <c r="L594" s="6">
        <v>14073.01</v>
      </c>
      <c r="M594" s="6">
        <v>14587.68</v>
      </c>
      <c r="N594" s="6">
        <v>14212.63</v>
      </c>
      <c r="O594" s="6">
        <v>13313.91</v>
      </c>
      <c r="P594" s="6">
        <v>13259.34</v>
      </c>
      <c r="Q594" s="6">
        <v>12710.98</v>
      </c>
      <c r="R594" s="6">
        <v>12674.4</v>
      </c>
      <c r="S594" s="6">
        <v>13317.64</v>
      </c>
      <c r="T594" s="6">
        <v>12502.77</v>
      </c>
      <c r="U594" t="s">
        <v>207</v>
      </c>
      <c r="V594" t="s">
        <v>364</v>
      </c>
      <c r="W594" t="s">
        <v>401</v>
      </c>
      <c r="Y594">
        <v>4</v>
      </c>
      <c r="Z594" t="s">
        <v>402</v>
      </c>
    </row>
    <row r="595" spans="1:26" x14ac:dyDescent="0.25">
      <c r="A595" t="str">
        <f t="shared" si="19"/>
        <v>BE Energy consumption of residential for space heating per dwelling (normal climate)</v>
      </c>
      <c r="B595" t="str">
        <f t="shared" si="18"/>
        <v>Energy consumption of residential for space heating per dwelling (normal climate)</v>
      </c>
      <c r="C595" t="s">
        <v>11</v>
      </c>
      <c r="D595" t="s">
        <v>41</v>
      </c>
      <c r="E595" t="s">
        <v>383</v>
      </c>
      <c r="F595" s="6">
        <v>20943.919999999998</v>
      </c>
      <c r="G595" s="6">
        <v>20351.55</v>
      </c>
      <c r="H595" s="6">
        <v>19382.71</v>
      </c>
      <c r="I595" s="6">
        <v>19726.490000000002</v>
      </c>
      <c r="J595" s="6">
        <v>19095.72</v>
      </c>
      <c r="K595" s="6">
        <v>19558.8</v>
      </c>
      <c r="L595" s="6">
        <v>17919.41</v>
      </c>
      <c r="M595" s="6">
        <v>16932.75</v>
      </c>
      <c r="N595" s="6">
        <v>17690.22</v>
      </c>
      <c r="O595" s="6">
        <v>16239.63</v>
      </c>
      <c r="P595" s="6">
        <v>15650.32</v>
      </c>
      <c r="Q595" s="6">
        <v>16096.04</v>
      </c>
      <c r="R595" s="6">
        <v>15085.64</v>
      </c>
      <c r="S595" s="6">
        <v>15317.87</v>
      </c>
      <c r="T595" s="6">
        <v>14892.03</v>
      </c>
      <c r="U595" t="s">
        <v>207</v>
      </c>
      <c r="V595" t="s">
        <v>364</v>
      </c>
      <c r="W595" t="s">
        <v>403</v>
      </c>
      <c r="Y595">
        <v>4</v>
      </c>
      <c r="Z595" t="s">
        <v>402</v>
      </c>
    </row>
    <row r="596" spans="1:26" x14ac:dyDescent="0.25">
      <c r="A596" t="str">
        <f t="shared" si="19"/>
        <v>BG Energy consumption of residential for space heating per dwelling (normal climate)</v>
      </c>
      <c r="B596" t="str">
        <f t="shared" si="18"/>
        <v>Energy consumption of residential for space heating per dwelling (normal climate)</v>
      </c>
      <c r="C596" t="s">
        <v>21</v>
      </c>
      <c r="D596" t="s">
        <v>42</v>
      </c>
      <c r="E596" t="s">
        <v>383</v>
      </c>
      <c r="F596" s="6">
        <v>5957.78</v>
      </c>
      <c r="G596" s="6">
        <v>5024.1400000000003</v>
      </c>
      <c r="H596" s="6">
        <v>5669.54</v>
      </c>
      <c r="I596" s="6">
        <v>5324.36</v>
      </c>
      <c r="J596" s="6">
        <v>5437.35</v>
      </c>
      <c r="K596" s="6">
        <v>5292.33</v>
      </c>
      <c r="L596" s="6">
        <v>5402.01</v>
      </c>
      <c r="M596" s="6">
        <v>5562.61</v>
      </c>
      <c r="N596" s="6">
        <v>5399.57</v>
      </c>
      <c r="O596" s="6">
        <v>5376.11</v>
      </c>
      <c r="P596" s="6">
        <v>5527</v>
      </c>
      <c r="Q596" s="6">
        <v>5416.93</v>
      </c>
      <c r="R596" s="6">
        <v>5719.86</v>
      </c>
      <c r="S596" s="6">
        <v>5854.55</v>
      </c>
      <c r="T596" s="6">
        <v>5649.23</v>
      </c>
      <c r="U596" t="s">
        <v>207</v>
      </c>
      <c r="V596" t="s">
        <v>364</v>
      </c>
      <c r="W596" t="s">
        <v>404</v>
      </c>
      <c r="Y596">
        <v>4</v>
      </c>
      <c r="Z596" t="s">
        <v>402</v>
      </c>
    </row>
    <row r="597" spans="1:26" x14ac:dyDescent="0.25">
      <c r="A597" t="str">
        <f t="shared" si="19"/>
        <v>HR Energy consumption of residential for space heating per dwelling (normal climate)</v>
      </c>
      <c r="B597" t="str">
        <f t="shared" si="18"/>
        <v>Energy consumption of residential for space heating per dwelling (normal climate)</v>
      </c>
      <c r="C597" t="s">
        <v>24</v>
      </c>
      <c r="D597" t="s">
        <v>43</v>
      </c>
      <c r="E597" t="s">
        <v>383</v>
      </c>
      <c r="F597" s="6">
        <v>15810.01</v>
      </c>
      <c r="G597" s="6">
        <v>16156.63</v>
      </c>
      <c r="H597" s="6">
        <v>16729.509999999998</v>
      </c>
      <c r="I597" s="6">
        <v>16318.29</v>
      </c>
      <c r="J597" s="6">
        <v>16776</v>
      </c>
      <c r="K597" s="6">
        <v>15821.13</v>
      </c>
      <c r="L597" s="6">
        <v>15848.44</v>
      </c>
      <c r="M597" s="6">
        <v>16226.44</v>
      </c>
      <c r="N597" s="6">
        <v>16137.99</v>
      </c>
      <c r="O597" s="6">
        <v>16023.08</v>
      </c>
      <c r="P597" s="6">
        <v>15439.6</v>
      </c>
      <c r="Q597" s="6">
        <v>14825.99</v>
      </c>
      <c r="R597" s="6">
        <v>14535.53</v>
      </c>
      <c r="S597" s="6">
        <v>14432.7</v>
      </c>
      <c r="T597" s="6">
        <v>14113.24</v>
      </c>
      <c r="U597" t="s">
        <v>207</v>
      </c>
      <c r="V597" t="s">
        <v>364</v>
      </c>
      <c r="W597" t="s">
        <v>378</v>
      </c>
      <c r="Y597">
        <v>4</v>
      </c>
      <c r="Z597" t="s">
        <v>402</v>
      </c>
    </row>
    <row r="598" spans="1:26" x14ac:dyDescent="0.25">
      <c r="A598" t="str">
        <f t="shared" si="19"/>
        <v>CY Energy consumption of residential for space heating per dwelling (normal climate)</v>
      </c>
      <c r="B598" t="str">
        <f t="shared" si="18"/>
        <v>Energy consumption of residential for space heating per dwelling (normal climate)</v>
      </c>
      <c r="C598" t="s">
        <v>15</v>
      </c>
      <c r="D598" t="s">
        <v>44</v>
      </c>
      <c r="E598" t="s">
        <v>383</v>
      </c>
      <c r="F598" s="6">
        <v>3295.74</v>
      </c>
      <c r="G598" s="6">
        <v>4324.88</v>
      </c>
      <c r="H598" s="6">
        <v>4202.33</v>
      </c>
      <c r="I598" s="6">
        <v>3893.04</v>
      </c>
      <c r="J598" s="6">
        <v>3221.35</v>
      </c>
      <c r="K598" s="6">
        <v>6441.72</v>
      </c>
      <c r="L598" s="6">
        <v>5419.49</v>
      </c>
      <c r="M598" s="6">
        <v>5359.4</v>
      </c>
      <c r="N598" s="6">
        <v>4722.96</v>
      </c>
      <c r="O598" s="6">
        <v>5148.03</v>
      </c>
      <c r="P598" s="6">
        <v>5377.49</v>
      </c>
      <c r="Q598" s="6">
        <v>3306.02</v>
      </c>
      <c r="R598" s="6">
        <v>3148.88</v>
      </c>
      <c r="S598" s="6">
        <v>2905.24</v>
      </c>
      <c r="T598" s="6">
        <v>2851.55</v>
      </c>
      <c r="U598" t="s">
        <v>207</v>
      </c>
      <c r="V598" t="s">
        <v>364</v>
      </c>
      <c r="W598" t="s">
        <v>385</v>
      </c>
      <c r="Y598">
        <v>4</v>
      </c>
      <c r="Z598" t="s">
        <v>402</v>
      </c>
    </row>
    <row r="599" spans="1:26" x14ac:dyDescent="0.25">
      <c r="A599" t="str">
        <f t="shared" si="19"/>
        <v>CZ Energy consumption of residential for space heating per dwelling (normal climate)</v>
      </c>
      <c r="B599" t="str">
        <f t="shared" si="18"/>
        <v>Energy consumption of residential for space heating per dwelling (normal climate)</v>
      </c>
      <c r="C599" t="s">
        <v>23</v>
      </c>
      <c r="D599" t="s">
        <v>45</v>
      </c>
      <c r="E599" t="s">
        <v>383</v>
      </c>
      <c r="F599" s="6">
        <v>15301.52</v>
      </c>
      <c r="G599" s="6">
        <v>15279.73</v>
      </c>
      <c r="H599" s="6">
        <v>14979.51</v>
      </c>
      <c r="I599" s="6">
        <v>15117.34</v>
      </c>
      <c r="J599" s="6">
        <v>14455.28</v>
      </c>
      <c r="K599" s="6">
        <v>13605.27</v>
      </c>
      <c r="L599" s="6">
        <v>14315.1</v>
      </c>
      <c r="M599" s="6">
        <v>14024.82</v>
      </c>
      <c r="N599" s="6">
        <v>13629.29</v>
      </c>
      <c r="O599" s="6">
        <v>13081.4</v>
      </c>
      <c r="P599" s="6">
        <v>12813.98</v>
      </c>
      <c r="Q599" s="6">
        <v>12778.06</v>
      </c>
      <c r="R599" s="6">
        <v>12610.77</v>
      </c>
      <c r="S599" s="6">
        <v>12744.87</v>
      </c>
      <c r="T599" s="6">
        <v>12482.41</v>
      </c>
      <c r="U599" t="s">
        <v>207</v>
      </c>
      <c r="V599" t="s">
        <v>364</v>
      </c>
      <c r="W599" t="s">
        <v>405</v>
      </c>
      <c r="Y599">
        <v>4</v>
      </c>
      <c r="Z599" t="s">
        <v>406</v>
      </c>
    </row>
    <row r="600" spans="1:26" x14ac:dyDescent="0.25">
      <c r="A600" t="str">
        <f t="shared" si="19"/>
        <v>DK Energy consumption of residential for space heating per dwelling (normal climate)</v>
      </c>
      <c r="B600" t="str">
        <f t="shared" si="18"/>
        <v>Energy consumption of residential for space heating per dwelling (normal climate)</v>
      </c>
      <c r="C600" t="s">
        <v>9</v>
      </c>
      <c r="D600" t="s">
        <v>46</v>
      </c>
      <c r="E600" t="s">
        <v>383</v>
      </c>
      <c r="F600" t="s">
        <v>207</v>
      </c>
      <c r="G600" t="s">
        <v>207</v>
      </c>
      <c r="H600" t="s">
        <v>207</v>
      </c>
      <c r="I600" t="s">
        <v>207</v>
      </c>
      <c r="J600" t="s">
        <v>207</v>
      </c>
      <c r="K600" t="s">
        <v>207</v>
      </c>
      <c r="L600" t="s">
        <v>207</v>
      </c>
      <c r="M600" t="s">
        <v>207</v>
      </c>
      <c r="N600" t="s">
        <v>207</v>
      </c>
      <c r="O600" t="s">
        <v>207</v>
      </c>
      <c r="P600" s="6">
        <v>14361.24</v>
      </c>
      <c r="Q600" s="6">
        <v>15115.3</v>
      </c>
      <c r="R600" s="6">
        <v>13913.39</v>
      </c>
      <c r="S600" s="6">
        <v>13872.01</v>
      </c>
      <c r="T600" s="6">
        <v>13892.85</v>
      </c>
      <c r="U600" t="s">
        <v>207</v>
      </c>
      <c r="V600" t="s">
        <v>364</v>
      </c>
      <c r="W600" t="s">
        <v>407</v>
      </c>
      <c r="Y600">
        <v>4</v>
      </c>
      <c r="Z600" t="s">
        <v>402</v>
      </c>
    </row>
    <row r="601" spans="1:26" x14ac:dyDescent="0.25">
      <c r="A601" t="str">
        <f t="shared" si="19"/>
        <v>EE Energy consumption of residential for space heating per dwelling (normal climate)</v>
      </c>
      <c r="B601" t="str">
        <f t="shared" si="18"/>
        <v>Energy consumption of residential for space heating per dwelling (normal climate)</v>
      </c>
      <c r="C601" t="s">
        <v>27</v>
      </c>
      <c r="D601" t="s">
        <v>47</v>
      </c>
      <c r="E601" t="s">
        <v>383</v>
      </c>
      <c r="F601" s="6">
        <v>12664.17</v>
      </c>
      <c r="G601" s="6">
        <v>11899.16</v>
      </c>
      <c r="H601" s="6">
        <v>11745.86</v>
      </c>
      <c r="I601" s="6">
        <v>11496.19</v>
      </c>
      <c r="J601" s="6">
        <v>11627.02</v>
      </c>
      <c r="K601" s="6">
        <v>11065.35</v>
      </c>
      <c r="L601" s="6">
        <v>11083.46</v>
      </c>
      <c r="M601" s="6">
        <v>12116.61</v>
      </c>
      <c r="N601" s="6">
        <v>12061.69</v>
      </c>
      <c r="O601" s="6">
        <v>11389.94</v>
      </c>
      <c r="P601" s="6">
        <v>11178.23</v>
      </c>
      <c r="Q601" s="6">
        <v>11708.64</v>
      </c>
      <c r="R601" s="6">
        <v>10996.31</v>
      </c>
      <c r="S601" s="6">
        <v>11566.4</v>
      </c>
      <c r="T601" s="6">
        <v>10888.26</v>
      </c>
      <c r="U601" t="s">
        <v>207</v>
      </c>
      <c r="V601" t="s">
        <v>364</v>
      </c>
      <c r="W601" t="s">
        <v>408</v>
      </c>
      <c r="Y601">
        <v>4</v>
      </c>
      <c r="Z601" t="s">
        <v>402</v>
      </c>
    </row>
    <row r="602" spans="1:26" x14ac:dyDescent="0.25">
      <c r="A602" t="str">
        <f t="shared" si="19"/>
        <v>FR Energy consumption of residential for space heating per dwelling (normal climate)</v>
      </c>
      <c r="B602" t="str">
        <f t="shared" si="18"/>
        <v>Energy consumption of residential for space heating per dwelling (normal climate)</v>
      </c>
      <c r="C602" t="s">
        <v>10</v>
      </c>
      <c r="D602" t="s">
        <v>48</v>
      </c>
      <c r="E602" t="s">
        <v>383</v>
      </c>
      <c r="F602" s="6">
        <v>15414.97</v>
      </c>
      <c r="G602" s="6">
        <v>15110.3</v>
      </c>
      <c r="H602" s="6">
        <v>15074.23</v>
      </c>
      <c r="I602" s="6">
        <v>14639.64</v>
      </c>
      <c r="J602" s="6">
        <v>14483.03</v>
      </c>
      <c r="K602" s="6">
        <v>14051.87</v>
      </c>
      <c r="L602" s="6">
        <v>14347.04</v>
      </c>
      <c r="M602" s="6">
        <v>13036.16</v>
      </c>
      <c r="N602" s="6">
        <v>13187.11</v>
      </c>
      <c r="O602" s="6">
        <v>13323.25</v>
      </c>
      <c r="P602" s="6">
        <v>11994.2</v>
      </c>
      <c r="Q602" s="6">
        <v>12611.18</v>
      </c>
      <c r="R602" s="6">
        <v>12109.3</v>
      </c>
      <c r="S602" s="6">
        <v>11798.3</v>
      </c>
      <c r="T602" s="6">
        <v>11530.98</v>
      </c>
      <c r="U602" t="s">
        <v>207</v>
      </c>
      <c r="V602" t="s">
        <v>364</v>
      </c>
      <c r="W602" t="s">
        <v>409</v>
      </c>
      <c r="Y602">
        <v>4</v>
      </c>
      <c r="Z602" t="s">
        <v>402</v>
      </c>
    </row>
    <row r="603" spans="1:26" x14ac:dyDescent="0.25">
      <c r="A603" t="str">
        <f t="shared" si="19"/>
        <v>EL Energy consumption of residential for space heating per dwelling (normal climate)</v>
      </c>
      <c r="B603" t="str">
        <f t="shared" si="18"/>
        <v>Energy consumption of residential for space heating per dwelling (normal climate)</v>
      </c>
      <c r="C603" t="s">
        <v>20</v>
      </c>
      <c r="D603" t="s">
        <v>49</v>
      </c>
      <c r="E603" t="s">
        <v>383</v>
      </c>
      <c r="F603" s="6">
        <v>10062.69</v>
      </c>
      <c r="G603" s="6">
        <v>10697.88</v>
      </c>
      <c r="H603" s="6">
        <v>11172.83</v>
      </c>
      <c r="I603" s="6">
        <v>11130.77</v>
      </c>
      <c r="J603" s="6">
        <v>11575.75</v>
      </c>
      <c r="K603" s="6">
        <v>11040.25</v>
      </c>
      <c r="L603" s="6">
        <v>10279.49</v>
      </c>
      <c r="M603" s="6">
        <v>10787.73</v>
      </c>
      <c r="N603" s="6">
        <v>10522.76</v>
      </c>
      <c r="O603" s="6">
        <v>9328.65</v>
      </c>
      <c r="P603" s="6">
        <v>9214</v>
      </c>
      <c r="Q603" s="6">
        <v>9053.41</v>
      </c>
      <c r="R603" s="6">
        <v>8424.4699999999993</v>
      </c>
      <c r="S603" s="6">
        <v>6160.16</v>
      </c>
      <c r="T603" s="6">
        <v>6902.57</v>
      </c>
      <c r="U603" t="s">
        <v>207</v>
      </c>
      <c r="V603" t="s">
        <v>364</v>
      </c>
      <c r="W603" t="s">
        <v>410</v>
      </c>
      <c r="Y603">
        <v>4</v>
      </c>
      <c r="Z603" t="s">
        <v>402</v>
      </c>
    </row>
    <row r="604" spans="1:26" x14ac:dyDescent="0.25">
      <c r="A604" t="str">
        <f t="shared" si="19"/>
        <v>FI Energy consumption of residential for space heating per dwelling (normal climate)</v>
      </c>
      <c r="B604" t="str">
        <f t="shared" si="18"/>
        <v>Energy consumption of residential for space heating per dwelling (normal climate)</v>
      </c>
      <c r="C604" t="s">
        <v>30</v>
      </c>
      <c r="D604" t="s">
        <v>50</v>
      </c>
      <c r="E604" t="s">
        <v>383</v>
      </c>
      <c r="F604" s="6">
        <v>16313.18</v>
      </c>
      <c r="G604" s="6">
        <v>16246.93</v>
      </c>
      <c r="H604" s="6">
        <v>16133.21</v>
      </c>
      <c r="I604" s="6">
        <v>16583.71</v>
      </c>
      <c r="J604" s="6">
        <v>16630.150000000001</v>
      </c>
      <c r="K604" s="6">
        <v>16983.73</v>
      </c>
      <c r="L604" s="6">
        <v>16914.88</v>
      </c>
      <c r="M604" s="6">
        <v>17174.740000000002</v>
      </c>
      <c r="N604" s="6">
        <v>17401.599999999999</v>
      </c>
      <c r="O604" s="6">
        <v>17657.560000000001</v>
      </c>
      <c r="P604" s="6">
        <v>18566.48</v>
      </c>
      <c r="Q604" s="6">
        <v>17662.52</v>
      </c>
      <c r="R604" s="6">
        <v>17238.490000000002</v>
      </c>
      <c r="S604" s="6">
        <v>17411.330000000002</v>
      </c>
      <c r="T604" s="6">
        <v>15842.8</v>
      </c>
      <c r="U604" t="s">
        <v>207</v>
      </c>
      <c r="V604" t="s">
        <v>364</v>
      </c>
      <c r="W604" t="s">
        <v>411</v>
      </c>
      <c r="Y604">
        <v>4</v>
      </c>
      <c r="Z604" t="s">
        <v>402</v>
      </c>
    </row>
    <row r="605" spans="1:26" x14ac:dyDescent="0.25">
      <c r="A605" t="str">
        <f t="shared" si="19"/>
        <v>DE Energy consumption of residential for space heating per dwelling (normal climate)</v>
      </c>
      <c r="B605" t="str">
        <f t="shared" si="18"/>
        <v>Energy consumption of residential for space heating per dwelling (normal climate)</v>
      </c>
      <c r="C605" t="s">
        <v>1</v>
      </c>
      <c r="D605" t="s">
        <v>51</v>
      </c>
      <c r="E605" t="s">
        <v>383</v>
      </c>
      <c r="F605" s="6">
        <v>18853.93</v>
      </c>
      <c r="G605" s="6">
        <v>18417.62</v>
      </c>
      <c r="H605" s="6">
        <v>18275.23</v>
      </c>
      <c r="I605" s="6">
        <v>17071.59</v>
      </c>
      <c r="J605" s="6">
        <v>15653.67</v>
      </c>
      <c r="K605" s="6">
        <v>15588.59</v>
      </c>
      <c r="L605" s="6">
        <v>16184.47</v>
      </c>
      <c r="M605" s="6">
        <v>13914.79</v>
      </c>
      <c r="N605" s="6">
        <v>14776.67</v>
      </c>
      <c r="O605" s="6">
        <v>13687.4</v>
      </c>
      <c r="P605" s="6">
        <v>12286.85</v>
      </c>
      <c r="Q605" s="6">
        <v>12426.91</v>
      </c>
      <c r="R605" s="6">
        <v>12039.76</v>
      </c>
      <c r="S605" s="6">
        <v>12487.1</v>
      </c>
      <c r="T605" s="6">
        <v>11946.71</v>
      </c>
      <c r="U605" t="s">
        <v>207</v>
      </c>
      <c r="V605" t="s">
        <v>364</v>
      </c>
      <c r="W605" t="s">
        <v>378</v>
      </c>
      <c r="Y605">
        <v>4</v>
      </c>
      <c r="Z605" t="s">
        <v>402</v>
      </c>
    </row>
    <row r="606" spans="1:26" x14ac:dyDescent="0.25">
      <c r="A606" t="str">
        <f t="shared" si="19"/>
        <v>HU Energy consumption of residential for space heating per dwelling (normal climate)</v>
      </c>
      <c r="B606" t="str">
        <f t="shared" si="18"/>
        <v>Energy consumption of residential for space heating per dwelling (normal climate)</v>
      </c>
      <c r="C606" t="s">
        <v>16</v>
      </c>
      <c r="D606" t="s">
        <v>52</v>
      </c>
      <c r="E606" t="s">
        <v>383</v>
      </c>
      <c r="F606" s="6">
        <v>12379.4</v>
      </c>
      <c r="G606" s="6">
        <v>12434.98</v>
      </c>
      <c r="H606" s="6">
        <v>12904.53</v>
      </c>
      <c r="I606" s="6">
        <v>12932.11</v>
      </c>
      <c r="J606" s="6">
        <v>12209.79</v>
      </c>
      <c r="K606" s="6">
        <v>12133.24</v>
      </c>
      <c r="L606" s="6">
        <v>12153.13</v>
      </c>
      <c r="M606" s="6">
        <v>11417.43</v>
      </c>
      <c r="N606" s="6">
        <v>11347.73</v>
      </c>
      <c r="O606" s="6">
        <v>11314.18</v>
      </c>
      <c r="P606" s="6">
        <v>11343.23</v>
      </c>
      <c r="Q606" s="6">
        <v>11179</v>
      </c>
      <c r="R606" s="6">
        <v>10608.12</v>
      </c>
      <c r="S606" s="6">
        <v>10256.75</v>
      </c>
      <c r="T606" s="6">
        <v>10229.39</v>
      </c>
      <c r="U606" t="s">
        <v>207</v>
      </c>
      <c r="V606" t="s">
        <v>364</v>
      </c>
      <c r="W606" t="s">
        <v>378</v>
      </c>
      <c r="Y606">
        <v>4</v>
      </c>
      <c r="Z606" t="s">
        <v>402</v>
      </c>
    </row>
    <row r="607" spans="1:26" x14ac:dyDescent="0.25">
      <c r="A607" t="str">
        <f t="shared" si="19"/>
        <v>IE Energy consumption of residential for space heating per dwelling (normal climate)</v>
      </c>
      <c r="B607" t="str">
        <f t="shared" si="18"/>
        <v>Energy consumption of residential for space heating per dwelling (normal climate)</v>
      </c>
      <c r="C607" t="s">
        <v>5</v>
      </c>
      <c r="D607" t="s">
        <v>53</v>
      </c>
      <c r="E607" t="s">
        <v>383</v>
      </c>
      <c r="F607" s="6">
        <v>17212.580000000002</v>
      </c>
      <c r="G607" s="6">
        <v>17667.07</v>
      </c>
      <c r="H607" s="6">
        <v>17470.63</v>
      </c>
      <c r="I607" s="6">
        <v>18019.189999999999</v>
      </c>
      <c r="J607" s="6">
        <v>17750.73</v>
      </c>
      <c r="K607" s="6">
        <v>18220.84</v>
      </c>
      <c r="L607" s="6">
        <v>18312.240000000002</v>
      </c>
      <c r="M607" s="6">
        <v>17278.900000000001</v>
      </c>
      <c r="N607" s="6">
        <v>17121.97</v>
      </c>
      <c r="O607" s="6">
        <v>16439.060000000001</v>
      </c>
      <c r="P607" s="6">
        <v>15669.64</v>
      </c>
      <c r="Q607" s="6">
        <v>13550.41</v>
      </c>
      <c r="R607" s="6">
        <v>13040.79</v>
      </c>
      <c r="S607" s="6">
        <v>13525.44</v>
      </c>
      <c r="T607" s="6">
        <v>13018.49</v>
      </c>
      <c r="U607" t="s">
        <v>207</v>
      </c>
      <c r="V607" t="s">
        <v>364</v>
      </c>
      <c r="W607" t="s">
        <v>378</v>
      </c>
      <c r="Y607">
        <v>4</v>
      </c>
      <c r="Z607" t="s">
        <v>402</v>
      </c>
    </row>
    <row r="608" spans="1:26" x14ac:dyDescent="0.25">
      <c r="A608" t="str">
        <f t="shared" si="19"/>
        <v>IT Energy consumption of residential for space heating per dwelling (normal climate)</v>
      </c>
      <c r="B608" t="str">
        <f t="shared" si="18"/>
        <v>Energy consumption of residential for space heating per dwelling (normal climate)</v>
      </c>
      <c r="C608" t="s">
        <v>29</v>
      </c>
      <c r="D608" t="s">
        <v>54</v>
      </c>
      <c r="E608" t="s">
        <v>383</v>
      </c>
      <c r="F608" s="6">
        <v>11708.16</v>
      </c>
      <c r="G608" s="6">
        <v>11997.38</v>
      </c>
      <c r="H608" s="6">
        <v>12062.47</v>
      </c>
      <c r="I608" s="6">
        <v>12285.1</v>
      </c>
      <c r="J608" s="6">
        <v>12146.19</v>
      </c>
      <c r="K608" s="6">
        <v>12409.85</v>
      </c>
      <c r="L608" s="6">
        <v>12898.19</v>
      </c>
      <c r="M608" s="6">
        <v>13349.3</v>
      </c>
      <c r="N608" s="6">
        <v>13572.46</v>
      </c>
      <c r="O608" s="6">
        <v>13348.44</v>
      </c>
      <c r="P608" s="6">
        <v>12741.09</v>
      </c>
      <c r="Q608" s="6">
        <v>11848.91</v>
      </c>
      <c r="R608" s="6">
        <v>12076.44</v>
      </c>
      <c r="S608" s="6">
        <v>12265.08</v>
      </c>
      <c r="T608" s="6">
        <v>11757.81</v>
      </c>
      <c r="U608" t="s">
        <v>207</v>
      </c>
      <c r="V608" t="s">
        <v>364</v>
      </c>
      <c r="W608" t="s">
        <v>378</v>
      </c>
      <c r="Y608">
        <v>4</v>
      </c>
      <c r="Z608" t="s">
        <v>402</v>
      </c>
    </row>
    <row r="609" spans="1:26" x14ac:dyDescent="0.25">
      <c r="A609" t="str">
        <f t="shared" si="19"/>
        <v>LV Energy consumption of residential for space heating per dwelling (normal climate)</v>
      </c>
      <c r="B609" t="str">
        <f t="shared" si="18"/>
        <v>Energy consumption of residential for space heating per dwelling (normal climate)</v>
      </c>
      <c r="C609" t="s">
        <v>25</v>
      </c>
      <c r="D609" t="s">
        <v>55</v>
      </c>
      <c r="E609" t="s">
        <v>383</v>
      </c>
      <c r="F609" s="6">
        <v>19496.509999999998</v>
      </c>
      <c r="G609" s="6">
        <v>15163.22</v>
      </c>
      <c r="H609" s="6">
        <v>15087.34</v>
      </c>
      <c r="I609" s="6">
        <v>14698.95</v>
      </c>
      <c r="J609" s="6">
        <v>14174.5</v>
      </c>
      <c r="K609" s="6">
        <v>14046.23</v>
      </c>
      <c r="L609" s="6">
        <v>13905.24</v>
      </c>
      <c r="M609" s="6">
        <v>14632.8</v>
      </c>
      <c r="N609" s="6">
        <v>14891.3</v>
      </c>
      <c r="O609" s="6">
        <v>14672.68</v>
      </c>
      <c r="P609" s="6">
        <v>12242</v>
      </c>
      <c r="Q609" s="6">
        <v>13683.07</v>
      </c>
      <c r="R609" s="6">
        <v>13119.18</v>
      </c>
      <c r="S609" s="6">
        <v>12625.36</v>
      </c>
      <c r="T609" s="6">
        <v>11964.75</v>
      </c>
      <c r="U609" t="s">
        <v>207</v>
      </c>
      <c r="V609" t="s">
        <v>364</v>
      </c>
      <c r="W609" t="s">
        <v>378</v>
      </c>
      <c r="Y609">
        <v>4</v>
      </c>
      <c r="Z609" t="s">
        <v>402</v>
      </c>
    </row>
    <row r="610" spans="1:26" x14ac:dyDescent="0.25">
      <c r="A610" t="str">
        <f t="shared" si="19"/>
        <v>LT Energy consumption of residential for space heating per dwelling (normal climate)</v>
      </c>
      <c r="B610" t="str">
        <f t="shared" si="18"/>
        <v>Energy consumption of residential for space heating per dwelling (normal climate)</v>
      </c>
      <c r="C610" t="s">
        <v>22</v>
      </c>
      <c r="D610" t="s">
        <v>56</v>
      </c>
      <c r="E610" t="s">
        <v>383</v>
      </c>
      <c r="F610" s="6">
        <v>9149.23</v>
      </c>
      <c r="G610" s="6">
        <v>9309.9</v>
      </c>
      <c r="H610" s="6">
        <v>9705.84</v>
      </c>
      <c r="I610" s="6">
        <v>9374.9699999999993</v>
      </c>
      <c r="J610" s="6">
        <v>9393.7900000000009</v>
      </c>
      <c r="K610" s="6">
        <v>9605.5300000000007</v>
      </c>
      <c r="L610" s="6">
        <v>10290.82</v>
      </c>
      <c r="M610" s="6">
        <v>10023.620000000001</v>
      </c>
      <c r="N610" s="6">
        <v>10644.14</v>
      </c>
      <c r="O610" s="6">
        <v>10321.950000000001</v>
      </c>
      <c r="P610" s="6">
        <v>9523.0300000000007</v>
      </c>
      <c r="Q610" s="6">
        <v>10146.61</v>
      </c>
      <c r="R610" s="6">
        <v>9490.4</v>
      </c>
      <c r="S610" s="6">
        <v>9487.7999999999993</v>
      </c>
      <c r="T610" s="6">
        <v>9230.7000000000007</v>
      </c>
      <c r="U610" t="s">
        <v>207</v>
      </c>
      <c r="V610" t="s">
        <v>364</v>
      </c>
      <c r="W610" t="s">
        <v>378</v>
      </c>
      <c r="Y610">
        <v>4</v>
      </c>
      <c r="Z610" t="s">
        <v>402</v>
      </c>
    </row>
    <row r="611" spans="1:26" x14ac:dyDescent="0.25">
      <c r="A611" t="str">
        <f t="shared" si="19"/>
        <v>LU Energy consumption of residential for space heating per dwelling (normal climate)</v>
      </c>
      <c r="B611" t="str">
        <f t="shared" si="18"/>
        <v>Energy consumption of residential for space heating per dwelling (normal climate)</v>
      </c>
      <c r="C611" t="s">
        <v>7</v>
      </c>
      <c r="D611" t="s">
        <v>57</v>
      </c>
      <c r="E611" t="s">
        <v>383</v>
      </c>
      <c r="F611" t="s">
        <v>207</v>
      </c>
      <c r="G611" t="s">
        <v>207</v>
      </c>
      <c r="H611" t="s">
        <v>207</v>
      </c>
      <c r="I611" t="s">
        <v>207</v>
      </c>
      <c r="J611" t="s">
        <v>207</v>
      </c>
      <c r="K611" t="s">
        <v>207</v>
      </c>
      <c r="L611" t="s">
        <v>207</v>
      </c>
      <c r="M611" t="s">
        <v>207</v>
      </c>
      <c r="N611" s="6">
        <v>21315.72</v>
      </c>
      <c r="O611" s="6">
        <v>21678</v>
      </c>
      <c r="P611" s="6">
        <v>21669.09</v>
      </c>
      <c r="Q611" s="6">
        <v>22445.14</v>
      </c>
      <c r="R611" s="6">
        <v>20076.349999999999</v>
      </c>
      <c r="S611" s="6">
        <v>19105.060000000001</v>
      </c>
      <c r="T611" s="6">
        <v>17642.43</v>
      </c>
      <c r="U611" t="s">
        <v>207</v>
      </c>
      <c r="V611" t="s">
        <v>364</v>
      </c>
      <c r="W611" t="s">
        <v>378</v>
      </c>
      <c r="Y611">
        <v>4</v>
      </c>
      <c r="Z611" t="s">
        <v>402</v>
      </c>
    </row>
    <row r="612" spans="1:26" x14ac:dyDescent="0.25">
      <c r="A612" t="str">
        <f t="shared" si="19"/>
        <v>MT Energy consumption of residential for space heating per dwelling (normal climate)</v>
      </c>
      <c r="B612" t="str">
        <f t="shared" si="18"/>
        <v>Energy consumption of residential for space heating per dwelling (normal climate)</v>
      </c>
      <c r="C612" t="s">
        <v>26</v>
      </c>
      <c r="D612" t="s">
        <v>58</v>
      </c>
      <c r="E612" t="s">
        <v>383</v>
      </c>
      <c r="F612" s="6">
        <v>1387.17</v>
      </c>
      <c r="G612" s="6">
        <v>1680.4</v>
      </c>
      <c r="H612" s="6">
        <v>1701.04</v>
      </c>
      <c r="I612" s="6">
        <v>1433.21</v>
      </c>
      <c r="J612" s="6">
        <v>1680.13</v>
      </c>
      <c r="K612">
        <v>980.01</v>
      </c>
      <c r="L612" s="6">
        <v>1277.77</v>
      </c>
      <c r="M612" s="6">
        <v>1662.83</v>
      </c>
      <c r="N612" s="6">
        <v>1838.89</v>
      </c>
      <c r="O612" s="6">
        <v>1036.5</v>
      </c>
      <c r="P612" s="6">
        <v>1269.76</v>
      </c>
      <c r="Q612">
        <v>759.29</v>
      </c>
      <c r="R612">
        <v>593.59</v>
      </c>
      <c r="S612">
        <v>811.67</v>
      </c>
      <c r="T612">
        <v>811.63</v>
      </c>
      <c r="U612" t="s">
        <v>207</v>
      </c>
      <c r="V612" t="s">
        <v>364</v>
      </c>
      <c r="W612" t="s">
        <v>378</v>
      </c>
      <c r="Y612">
        <v>4</v>
      </c>
      <c r="Z612" t="s">
        <v>402</v>
      </c>
    </row>
    <row r="613" spans="1:26" x14ac:dyDescent="0.25">
      <c r="A613" t="str">
        <f t="shared" si="19"/>
        <v>NL Energy consumption of residential for space heating per dwelling (normal climate)</v>
      </c>
      <c r="B613" t="str">
        <f t="shared" si="18"/>
        <v>Energy consumption of residential for space heating per dwelling (normal climate)</v>
      </c>
      <c r="C613" t="s">
        <v>6</v>
      </c>
      <c r="D613" t="s">
        <v>59</v>
      </c>
      <c r="E613" t="s">
        <v>383</v>
      </c>
      <c r="F613" s="6">
        <v>15658.26</v>
      </c>
      <c r="G613" s="6">
        <v>15056.58</v>
      </c>
      <c r="H613" s="6">
        <v>14943.44</v>
      </c>
      <c r="I613" s="6">
        <v>14274.86</v>
      </c>
      <c r="J613" s="6">
        <v>13352.88</v>
      </c>
      <c r="K613" s="6">
        <v>13329.03</v>
      </c>
      <c r="L613" s="6">
        <v>13711.47</v>
      </c>
      <c r="M613" s="6">
        <v>12439.32</v>
      </c>
      <c r="N613" s="6">
        <v>13151.17</v>
      </c>
      <c r="O613" s="6">
        <v>13258.19</v>
      </c>
      <c r="P613" s="6">
        <v>12968.98</v>
      </c>
      <c r="Q613" s="6">
        <v>12847.93</v>
      </c>
      <c r="R613" s="6">
        <v>12433.48</v>
      </c>
      <c r="S613" s="6">
        <v>12333.69</v>
      </c>
      <c r="T613" s="6">
        <v>11505.03</v>
      </c>
      <c r="U613" t="s">
        <v>207</v>
      </c>
      <c r="V613" t="s">
        <v>364</v>
      </c>
      <c r="W613" t="s">
        <v>378</v>
      </c>
      <c r="Y613">
        <v>4</v>
      </c>
      <c r="Z613" t="s">
        <v>402</v>
      </c>
    </row>
    <row r="614" spans="1:26" x14ac:dyDescent="0.25">
      <c r="A614" t="str">
        <f t="shared" si="19"/>
        <v>PL Energy consumption of residential for space heating per dwelling (normal climate)</v>
      </c>
      <c r="B614" t="str">
        <f t="shared" si="18"/>
        <v>Energy consumption of residential for space heating per dwelling (normal climate)</v>
      </c>
      <c r="C614" t="s">
        <v>12</v>
      </c>
      <c r="D614" t="s">
        <v>60</v>
      </c>
      <c r="E614" t="s">
        <v>383</v>
      </c>
      <c r="F614" s="6">
        <v>13895.74</v>
      </c>
      <c r="G614" s="6">
        <v>12622.05</v>
      </c>
      <c r="H614" s="6">
        <v>12118.85</v>
      </c>
      <c r="I614" s="6">
        <v>10476.75</v>
      </c>
      <c r="J614" s="6">
        <v>10326.26</v>
      </c>
      <c r="K614" s="6">
        <v>10239.51</v>
      </c>
      <c r="L614" s="6">
        <v>10884</v>
      </c>
      <c r="M614" s="6">
        <v>10309.34</v>
      </c>
      <c r="N614" s="6">
        <v>10261.85</v>
      </c>
      <c r="O614" s="6">
        <v>9363.1299999999992</v>
      </c>
      <c r="P614" s="6">
        <v>9417.66</v>
      </c>
      <c r="Q614" s="6">
        <v>9562.15</v>
      </c>
      <c r="R614" s="6">
        <v>9130.74</v>
      </c>
      <c r="S614" s="6">
        <v>12832.41</v>
      </c>
      <c r="T614" s="6">
        <v>7974.3</v>
      </c>
      <c r="U614" t="s">
        <v>207</v>
      </c>
      <c r="V614" t="s">
        <v>364</v>
      </c>
      <c r="W614" t="s">
        <v>378</v>
      </c>
      <c r="Y614">
        <v>4</v>
      </c>
      <c r="Z614" t="s">
        <v>402</v>
      </c>
    </row>
    <row r="615" spans="1:26" x14ac:dyDescent="0.25">
      <c r="A615" t="str">
        <f t="shared" si="19"/>
        <v>PT Energy consumption of residential for space heating per dwelling (normal climate)</v>
      </c>
      <c r="B615" t="str">
        <f t="shared" si="18"/>
        <v>Energy consumption of residential for space heating per dwelling (normal climate)</v>
      </c>
      <c r="C615" t="s">
        <v>14</v>
      </c>
      <c r="D615" t="s">
        <v>61</v>
      </c>
      <c r="E615" t="s">
        <v>383</v>
      </c>
      <c r="F615" s="6">
        <v>2488.58</v>
      </c>
      <c r="G615" s="6">
        <v>2365.15</v>
      </c>
      <c r="H615" s="6">
        <v>2507.96</v>
      </c>
      <c r="I615" s="6">
        <v>2316.77</v>
      </c>
      <c r="J615" s="6">
        <v>2096.98</v>
      </c>
      <c r="K615" s="6">
        <v>2070.7199999999998</v>
      </c>
      <c r="L615" s="6">
        <v>2320.96</v>
      </c>
      <c r="M615" s="6">
        <v>2334.2199999999998</v>
      </c>
      <c r="N615" s="6">
        <v>2240.27</v>
      </c>
      <c r="O615" s="6">
        <v>2397.9</v>
      </c>
      <c r="P615" s="6">
        <v>1719.79</v>
      </c>
      <c r="Q615" s="6">
        <v>1894.52</v>
      </c>
      <c r="R615" s="6">
        <v>1559.07</v>
      </c>
      <c r="S615" s="6">
        <v>1565.89</v>
      </c>
      <c r="T615" s="6">
        <v>1513.9</v>
      </c>
      <c r="U615" t="s">
        <v>207</v>
      </c>
      <c r="V615" t="s">
        <v>364</v>
      </c>
      <c r="W615" t="s">
        <v>378</v>
      </c>
      <c r="Y615">
        <v>4</v>
      </c>
      <c r="Z615" t="s">
        <v>402</v>
      </c>
    </row>
    <row r="616" spans="1:26" x14ac:dyDescent="0.25">
      <c r="A616" t="str">
        <f t="shared" si="19"/>
        <v>RO Energy consumption of residential for space heating per dwelling (normal climate)</v>
      </c>
      <c r="B616" t="str">
        <f t="shared" si="18"/>
        <v>Energy consumption of residential for space heating per dwelling (normal climate)</v>
      </c>
      <c r="C616" t="s">
        <v>13</v>
      </c>
      <c r="D616" t="s">
        <v>62</v>
      </c>
      <c r="E616" t="s">
        <v>383</v>
      </c>
      <c r="F616" s="6">
        <v>7903.9</v>
      </c>
      <c r="G616" s="6">
        <v>6262.03</v>
      </c>
      <c r="H616" s="6">
        <v>6017.16</v>
      </c>
      <c r="I616" s="6">
        <v>5736.52</v>
      </c>
      <c r="J616" s="6">
        <v>6512.85</v>
      </c>
      <c r="K616" s="6">
        <v>6089.84</v>
      </c>
      <c r="L616" s="6">
        <v>6006.61</v>
      </c>
      <c r="M616" s="6">
        <v>6365</v>
      </c>
      <c r="N616" s="6">
        <v>7034.29</v>
      </c>
      <c r="O616" s="6">
        <v>6720.05</v>
      </c>
      <c r="P616" s="6">
        <v>6362.42</v>
      </c>
      <c r="Q616" s="6">
        <v>5667.71</v>
      </c>
      <c r="R616" s="6">
        <v>5988.46</v>
      </c>
      <c r="S616" s="6">
        <v>6030.1</v>
      </c>
      <c r="T616" s="6">
        <v>5836.95</v>
      </c>
      <c r="U616" t="s">
        <v>207</v>
      </c>
      <c r="V616" t="s">
        <v>364</v>
      </c>
      <c r="W616" t="s">
        <v>378</v>
      </c>
      <c r="Y616">
        <v>4</v>
      </c>
      <c r="Z616" t="s">
        <v>402</v>
      </c>
    </row>
    <row r="617" spans="1:26" x14ac:dyDescent="0.25">
      <c r="A617" t="str">
        <f t="shared" si="19"/>
        <v>SK Energy consumption of residential for space heating per dwelling (normal climate)</v>
      </c>
      <c r="B617" t="str">
        <f t="shared" si="18"/>
        <v>Energy consumption of residential for space heating per dwelling (normal climate)</v>
      </c>
      <c r="C617" t="s">
        <v>18</v>
      </c>
      <c r="D617" t="s">
        <v>63</v>
      </c>
      <c r="E617" t="s">
        <v>383</v>
      </c>
      <c r="F617" s="6">
        <v>13486.89</v>
      </c>
      <c r="G617" s="6">
        <v>14459.79</v>
      </c>
      <c r="H617" s="6">
        <v>14757.52</v>
      </c>
      <c r="I617" s="6">
        <v>13080.35</v>
      </c>
      <c r="J617" s="6">
        <v>12388.08</v>
      </c>
      <c r="K617" s="6">
        <v>11257.21</v>
      </c>
      <c r="L617" s="6">
        <v>10500.33</v>
      </c>
      <c r="M617" s="6">
        <v>9916.5400000000009</v>
      </c>
      <c r="N617" s="6">
        <v>10351.56</v>
      </c>
      <c r="O617" s="6">
        <v>10023.040000000001</v>
      </c>
      <c r="P617" s="6">
        <v>10072.94</v>
      </c>
      <c r="Q617" s="6">
        <v>9619.07</v>
      </c>
      <c r="R617" s="6">
        <v>8775.4699999999993</v>
      </c>
      <c r="S617" s="6">
        <v>9236.49</v>
      </c>
      <c r="T617" s="6">
        <v>8998.7800000000007</v>
      </c>
      <c r="U617" t="s">
        <v>207</v>
      </c>
      <c r="V617" t="s">
        <v>364</v>
      </c>
      <c r="W617" t="s">
        <v>378</v>
      </c>
      <c r="Y617">
        <v>4</v>
      </c>
      <c r="Z617" t="s">
        <v>402</v>
      </c>
    </row>
    <row r="618" spans="1:26" x14ac:dyDescent="0.25">
      <c r="A618" t="str">
        <f t="shared" si="19"/>
        <v>SI Energy consumption of residential for space heating per dwelling (normal climate)</v>
      </c>
      <c r="B618" t="str">
        <f t="shared" si="18"/>
        <v>Energy consumption of residential for space heating per dwelling (normal climate)</v>
      </c>
      <c r="C618" t="s">
        <v>8</v>
      </c>
      <c r="D618" t="s">
        <v>64</v>
      </c>
      <c r="E618" t="s">
        <v>383</v>
      </c>
      <c r="F618" s="6">
        <v>16514.439999999999</v>
      </c>
      <c r="G618" s="6">
        <v>14782.34</v>
      </c>
      <c r="H618" s="6">
        <v>16330.79</v>
      </c>
      <c r="I618" s="6">
        <v>15374.17</v>
      </c>
      <c r="J618" s="6">
        <v>15143.46</v>
      </c>
      <c r="K618" s="6">
        <v>11840.34</v>
      </c>
      <c r="L618" s="6">
        <v>11908.31</v>
      </c>
      <c r="M618" s="6">
        <v>11304.96</v>
      </c>
      <c r="N618" s="6">
        <v>11413.82</v>
      </c>
      <c r="O618" s="6">
        <v>12635.45</v>
      </c>
      <c r="P618" s="6">
        <v>13018.13</v>
      </c>
      <c r="Q618" s="6">
        <v>12922.38</v>
      </c>
      <c r="R618" s="6">
        <v>12323.08</v>
      </c>
      <c r="S618" s="6">
        <v>11801.92</v>
      </c>
      <c r="T618" s="6">
        <v>10876.31</v>
      </c>
      <c r="U618" t="s">
        <v>207</v>
      </c>
      <c r="V618" t="s">
        <v>364</v>
      </c>
      <c r="W618" t="s">
        <v>378</v>
      </c>
      <c r="Y618">
        <v>4</v>
      </c>
      <c r="Z618" t="s">
        <v>402</v>
      </c>
    </row>
    <row r="619" spans="1:26" x14ac:dyDescent="0.25">
      <c r="A619" t="str">
        <f t="shared" si="19"/>
        <v>ES Energy consumption of residential for space heating per dwelling (normal climate)</v>
      </c>
      <c r="B619" t="str">
        <f t="shared" si="18"/>
        <v>Energy consumption of residential for space heating per dwelling (normal climate)</v>
      </c>
      <c r="C619" t="s">
        <v>28</v>
      </c>
      <c r="D619" t="s">
        <v>65</v>
      </c>
      <c r="E619" t="s">
        <v>383</v>
      </c>
      <c r="F619" s="6">
        <v>5600.56</v>
      </c>
      <c r="G619" s="6">
        <v>5442.61</v>
      </c>
      <c r="H619" s="6">
        <v>5170.29</v>
      </c>
      <c r="I619" s="6">
        <v>5005.53</v>
      </c>
      <c r="J619" s="6">
        <v>5241.0600000000004</v>
      </c>
      <c r="K619" s="6">
        <v>5648.03</v>
      </c>
      <c r="L619" s="6">
        <v>5936.35</v>
      </c>
      <c r="M619" s="6">
        <v>5511.93</v>
      </c>
      <c r="N619" s="6">
        <v>5207.21</v>
      </c>
      <c r="O619" s="6">
        <v>5530.47</v>
      </c>
      <c r="P619" s="6">
        <v>5324.64</v>
      </c>
      <c r="Q619" s="6">
        <v>5722.29</v>
      </c>
      <c r="R619" s="6">
        <v>4888.6099999999997</v>
      </c>
      <c r="S619" s="6">
        <v>4618.25</v>
      </c>
      <c r="T619" s="6">
        <v>4847.43</v>
      </c>
      <c r="U619" t="s">
        <v>207</v>
      </c>
      <c r="V619" t="s">
        <v>364</v>
      </c>
      <c r="W619" t="s">
        <v>380</v>
      </c>
      <c r="Y619">
        <v>4</v>
      </c>
      <c r="Z619" t="s">
        <v>402</v>
      </c>
    </row>
    <row r="620" spans="1:26" x14ac:dyDescent="0.25">
      <c r="A620" t="str">
        <f t="shared" si="19"/>
        <v>SE Energy consumption of residential for space heating per dwelling (normal climate)</v>
      </c>
      <c r="B620" t="str">
        <f t="shared" si="18"/>
        <v>Energy consumption of residential for space heating per dwelling (normal climate)</v>
      </c>
      <c r="C620" t="s">
        <v>19</v>
      </c>
      <c r="D620" t="s">
        <v>66</v>
      </c>
      <c r="E620" t="s">
        <v>383</v>
      </c>
      <c r="F620" s="6">
        <v>13385.43</v>
      </c>
      <c r="G620" s="6">
        <v>13069.83</v>
      </c>
      <c r="H620" s="6">
        <v>13217.56</v>
      </c>
      <c r="I620" s="6">
        <v>12853.88</v>
      </c>
      <c r="J620" s="6">
        <v>12680.69</v>
      </c>
      <c r="K620" s="6">
        <v>12622.59</v>
      </c>
      <c r="L620" s="6">
        <v>12261.75</v>
      </c>
      <c r="M620" s="6">
        <v>11323.91</v>
      </c>
      <c r="N620" s="6">
        <v>10902.31</v>
      </c>
      <c r="O620" s="6">
        <v>11271.46</v>
      </c>
      <c r="P620" s="6">
        <v>11582.1</v>
      </c>
      <c r="Q620" s="6">
        <v>12820.72</v>
      </c>
      <c r="R620" s="6">
        <v>11998.27</v>
      </c>
      <c r="S620" s="6">
        <v>12000.33</v>
      </c>
      <c r="T620" s="6">
        <v>10992.09</v>
      </c>
      <c r="U620" t="s">
        <v>207</v>
      </c>
      <c r="V620" t="s">
        <v>364</v>
      </c>
      <c r="W620" t="s">
        <v>378</v>
      </c>
      <c r="Y620">
        <v>4</v>
      </c>
      <c r="Z620" t="s">
        <v>402</v>
      </c>
    </row>
    <row r="621" spans="1:26" x14ac:dyDescent="0.25">
      <c r="A621" t="str">
        <f t="shared" si="19"/>
        <v>UK Energy consumption of residential for space heating per dwelling (normal climate)</v>
      </c>
      <c r="B621" t="str">
        <f t="shared" si="18"/>
        <v>Energy consumption of residential for space heating per dwelling (normal climate)</v>
      </c>
      <c r="C621" t="s">
        <v>4</v>
      </c>
      <c r="D621" t="s">
        <v>67</v>
      </c>
      <c r="E621" t="s">
        <v>383</v>
      </c>
      <c r="F621" s="6">
        <v>13866</v>
      </c>
      <c r="G621" s="6">
        <v>14151.87</v>
      </c>
      <c r="H621" s="6">
        <v>14411.21</v>
      </c>
      <c r="I621" s="6">
        <v>14634.16</v>
      </c>
      <c r="J621" s="6">
        <v>14676.1</v>
      </c>
      <c r="K621" s="6">
        <v>13894.01</v>
      </c>
      <c r="L621" s="6">
        <v>13514.13</v>
      </c>
      <c r="M621" s="6">
        <v>12669.8</v>
      </c>
      <c r="N621" s="6">
        <v>12366.64</v>
      </c>
      <c r="O621" s="6">
        <v>12125.28</v>
      </c>
      <c r="P621" s="6">
        <v>12572.02</v>
      </c>
      <c r="Q621" s="6">
        <v>10427.219999999999</v>
      </c>
      <c r="R621" s="6">
        <v>11239.66</v>
      </c>
      <c r="S621" s="6">
        <v>11228.66</v>
      </c>
      <c r="T621" s="6">
        <v>10281.43</v>
      </c>
      <c r="U621" t="s">
        <v>207</v>
      </c>
      <c r="V621" t="s">
        <v>364</v>
      </c>
      <c r="W621" t="s">
        <v>388</v>
      </c>
      <c r="Y621">
        <v>4</v>
      </c>
      <c r="Z621" t="s">
        <v>402</v>
      </c>
    </row>
    <row r="622" spans="1:26" x14ac:dyDescent="0.25">
      <c r="A622" t="str">
        <f t="shared" si="19"/>
        <v xml:space="preserve"> Energy consumption of residential for space heating per dwelling (normal climate)</v>
      </c>
      <c r="B622" t="str">
        <f t="shared" si="18"/>
        <v>Energy consumption of residential for space heating per dwelling (normal climate)</v>
      </c>
    </row>
    <row r="623" spans="1:26" x14ac:dyDescent="0.25">
      <c r="A623" t="str">
        <f t="shared" si="19"/>
        <v xml:space="preserve"> Energy consumption of residential for cooking per dwelling</v>
      </c>
      <c r="B623" t="str">
        <f t="shared" si="18"/>
        <v>Energy consumption of residential for cooking per dwelling</v>
      </c>
      <c r="C623" t="s">
        <v>412</v>
      </c>
    </row>
    <row r="624" spans="1:26" x14ac:dyDescent="0.25">
      <c r="A624" t="str">
        <f t="shared" si="19"/>
        <v>ISO code Energy consumption of residential for cooking per dwelling</v>
      </c>
      <c r="B624" t="str">
        <f t="shared" si="18"/>
        <v>Energy consumption of residential for cooking per dwelling</v>
      </c>
      <c r="D624" t="s">
        <v>204</v>
      </c>
      <c r="E624" t="s">
        <v>205</v>
      </c>
      <c r="F624">
        <v>2000</v>
      </c>
      <c r="G624">
        <v>2001</v>
      </c>
      <c r="H624">
        <v>2002</v>
      </c>
      <c r="I624">
        <v>2003</v>
      </c>
      <c r="J624">
        <v>2004</v>
      </c>
      <c r="K624">
        <v>2005</v>
      </c>
      <c r="L624">
        <v>2006</v>
      </c>
      <c r="M624">
        <v>2007</v>
      </c>
      <c r="N624">
        <v>2008</v>
      </c>
      <c r="O624">
        <v>2009</v>
      </c>
      <c r="P624">
        <v>2010</v>
      </c>
      <c r="Q624">
        <v>2011</v>
      </c>
      <c r="R624">
        <v>2012</v>
      </c>
      <c r="S624">
        <v>2013</v>
      </c>
      <c r="T624">
        <v>2014</v>
      </c>
      <c r="U624">
        <v>2015</v>
      </c>
      <c r="V624" t="s">
        <v>194</v>
      </c>
      <c r="W624" t="s">
        <v>195</v>
      </c>
      <c r="X624" t="s">
        <v>196</v>
      </c>
      <c r="Y624" t="s">
        <v>197</v>
      </c>
      <c r="Z624" t="s">
        <v>198</v>
      </c>
    </row>
    <row r="625" spans="1:26" x14ac:dyDescent="0.25">
      <c r="A625" t="str">
        <f t="shared" si="19"/>
        <v>AT Energy consumption of residential for cooking per dwelling</v>
      </c>
      <c r="B625" t="str">
        <f t="shared" si="18"/>
        <v>Energy consumption of residential for cooking per dwelling</v>
      </c>
      <c r="C625" t="s">
        <v>17</v>
      </c>
      <c r="D625" t="s">
        <v>40</v>
      </c>
      <c r="E625" t="s">
        <v>383</v>
      </c>
      <c r="F625">
        <v>554.37</v>
      </c>
      <c r="G625">
        <v>539.66</v>
      </c>
      <c r="H625">
        <v>519.91999999999996</v>
      </c>
      <c r="I625">
        <v>493.61</v>
      </c>
      <c r="J625">
        <v>465.4</v>
      </c>
      <c r="K625">
        <v>474.71</v>
      </c>
      <c r="L625">
        <v>459.76</v>
      </c>
      <c r="M625">
        <v>473.57</v>
      </c>
      <c r="N625">
        <v>448.86</v>
      </c>
      <c r="O625">
        <v>437.62</v>
      </c>
      <c r="P625">
        <v>431.73</v>
      </c>
      <c r="Q625">
        <v>417.28</v>
      </c>
      <c r="R625">
        <v>409.15</v>
      </c>
      <c r="S625">
        <v>387.31</v>
      </c>
      <c r="T625" t="s">
        <v>207</v>
      </c>
      <c r="U625" t="s">
        <v>207</v>
      </c>
      <c r="V625" t="s">
        <v>364</v>
      </c>
      <c r="W625" t="s">
        <v>365</v>
      </c>
      <c r="Y625">
        <v>1</v>
      </c>
      <c r="Z625" t="s">
        <v>413</v>
      </c>
    </row>
    <row r="626" spans="1:26" x14ac:dyDescent="0.25">
      <c r="A626" t="str">
        <f t="shared" si="19"/>
        <v>BE Energy consumption of residential for cooking per dwelling</v>
      </c>
      <c r="B626" t="str">
        <f t="shared" si="18"/>
        <v>Energy consumption of residential for cooking per dwelling</v>
      </c>
      <c r="C626" t="s">
        <v>11</v>
      </c>
      <c r="D626" t="s">
        <v>41</v>
      </c>
      <c r="E626" t="s">
        <v>383</v>
      </c>
      <c r="F626">
        <v>593.85</v>
      </c>
      <c r="G626">
        <v>594.42999999999995</v>
      </c>
      <c r="H626">
        <v>594.48</v>
      </c>
      <c r="I626">
        <v>588.47</v>
      </c>
      <c r="J626">
        <v>607.38</v>
      </c>
      <c r="K626">
        <v>608.77</v>
      </c>
      <c r="L626">
        <v>593.64</v>
      </c>
      <c r="M626">
        <v>596.38</v>
      </c>
      <c r="N626">
        <v>584.91</v>
      </c>
      <c r="O626">
        <v>585.04999999999995</v>
      </c>
      <c r="P626">
        <v>587.39</v>
      </c>
      <c r="Q626">
        <v>595.52</v>
      </c>
      <c r="R626">
        <v>590.61</v>
      </c>
      <c r="S626">
        <v>595.25</v>
      </c>
      <c r="T626" t="s">
        <v>207</v>
      </c>
      <c r="U626" t="s">
        <v>207</v>
      </c>
      <c r="V626" t="s">
        <v>364</v>
      </c>
      <c r="W626" t="s">
        <v>414</v>
      </c>
      <c r="Y626">
        <v>1</v>
      </c>
      <c r="Z626" t="s">
        <v>413</v>
      </c>
    </row>
    <row r="627" spans="1:26" x14ac:dyDescent="0.25">
      <c r="A627" t="str">
        <f t="shared" si="19"/>
        <v>BG Energy consumption of residential for cooking per dwelling</v>
      </c>
      <c r="B627" t="str">
        <f t="shared" si="18"/>
        <v>Energy consumption of residential for cooking per dwelling</v>
      </c>
      <c r="C627" t="s">
        <v>21</v>
      </c>
      <c r="D627" t="s">
        <v>42</v>
      </c>
      <c r="E627" t="s">
        <v>383</v>
      </c>
      <c r="F627">
        <v>638.45000000000005</v>
      </c>
      <c r="G627">
        <v>559.1</v>
      </c>
      <c r="H627">
        <v>610.6</v>
      </c>
      <c r="I627">
        <v>637.04999999999995</v>
      </c>
      <c r="J627">
        <v>631.71</v>
      </c>
      <c r="K627">
        <v>567.73</v>
      </c>
      <c r="L627">
        <v>585.92999999999995</v>
      </c>
      <c r="M627">
        <v>554.96</v>
      </c>
      <c r="N627">
        <v>567.6</v>
      </c>
      <c r="O627">
        <v>583.46</v>
      </c>
      <c r="P627">
        <v>517.38</v>
      </c>
      <c r="Q627">
        <v>406.11</v>
      </c>
      <c r="R627">
        <v>410.17</v>
      </c>
      <c r="S627">
        <v>385.18</v>
      </c>
      <c r="T627" t="s">
        <v>207</v>
      </c>
      <c r="U627" t="s">
        <v>207</v>
      </c>
      <c r="V627" t="s">
        <v>364</v>
      </c>
      <c r="W627" t="s">
        <v>368</v>
      </c>
      <c r="Y627">
        <v>1</v>
      </c>
      <c r="Z627" t="s">
        <v>413</v>
      </c>
    </row>
    <row r="628" spans="1:26" x14ac:dyDescent="0.25">
      <c r="A628" t="str">
        <f t="shared" si="19"/>
        <v>HR Energy consumption of residential for cooking per dwelling</v>
      </c>
      <c r="B628" t="str">
        <f t="shared" si="18"/>
        <v>Energy consumption of residential for cooking per dwelling</v>
      </c>
      <c r="C628" t="s">
        <v>24</v>
      </c>
      <c r="D628" t="s">
        <v>43</v>
      </c>
      <c r="E628" t="s">
        <v>383</v>
      </c>
      <c r="F628" s="6">
        <v>1764.1</v>
      </c>
      <c r="G628" s="6">
        <v>1646.25</v>
      </c>
      <c r="H628" s="6">
        <v>1631.73</v>
      </c>
      <c r="I628" s="6">
        <v>1725.43</v>
      </c>
      <c r="J628" s="6">
        <v>1710.64</v>
      </c>
      <c r="K628" s="6">
        <v>1782.22</v>
      </c>
      <c r="L628" s="6">
        <v>1765.41</v>
      </c>
      <c r="M628" s="6">
        <v>1603.88</v>
      </c>
      <c r="N628" s="6">
        <v>1740.43</v>
      </c>
      <c r="O628" s="6">
        <v>1764.48</v>
      </c>
      <c r="P628" s="6">
        <v>1852.58</v>
      </c>
      <c r="Q628" s="6">
        <v>1973.2</v>
      </c>
      <c r="R628" s="6">
        <v>1817.44</v>
      </c>
      <c r="S628" s="6">
        <v>1756.3</v>
      </c>
      <c r="T628" t="s">
        <v>207</v>
      </c>
      <c r="U628" t="s">
        <v>207</v>
      </c>
      <c r="V628" t="s">
        <v>364</v>
      </c>
      <c r="W628" t="s">
        <v>378</v>
      </c>
      <c r="X628" t="s">
        <v>415</v>
      </c>
      <c r="Y628">
        <v>4</v>
      </c>
      <c r="Z628" t="s">
        <v>413</v>
      </c>
    </row>
    <row r="629" spans="1:26" x14ac:dyDescent="0.25">
      <c r="A629" t="str">
        <f t="shared" si="19"/>
        <v>CY Energy consumption of residential for cooking per dwelling</v>
      </c>
      <c r="B629" t="str">
        <f t="shared" si="18"/>
        <v>Energy consumption of residential for cooking per dwelling</v>
      </c>
      <c r="C629" t="s">
        <v>15</v>
      </c>
      <c r="D629" t="s">
        <v>44</v>
      </c>
      <c r="E629" t="s">
        <v>383</v>
      </c>
      <c r="F629" s="6">
        <v>1849.17</v>
      </c>
      <c r="G629" s="6">
        <v>1778.44</v>
      </c>
      <c r="H629" s="6">
        <v>1840.28</v>
      </c>
      <c r="I629" s="6">
        <v>1987.79</v>
      </c>
      <c r="J629" s="6">
        <v>1873.6</v>
      </c>
      <c r="K629" s="6">
        <v>2572.39</v>
      </c>
      <c r="L629" s="6">
        <v>2399.58</v>
      </c>
      <c r="M629" s="6">
        <v>2159.7800000000002</v>
      </c>
      <c r="N629" s="6">
        <v>2072.9699999999998</v>
      </c>
      <c r="O629" s="6">
        <v>2082.81</v>
      </c>
      <c r="P629" s="6">
        <v>1946.48</v>
      </c>
      <c r="Q629" s="6">
        <v>2065.46</v>
      </c>
      <c r="R629" s="6">
        <v>1970.42</v>
      </c>
      <c r="S629" s="6">
        <v>1763.4</v>
      </c>
      <c r="T629" t="s">
        <v>207</v>
      </c>
      <c r="U629" t="s">
        <v>207</v>
      </c>
      <c r="V629" t="s">
        <v>364</v>
      </c>
      <c r="W629" t="s">
        <v>414</v>
      </c>
      <c r="Y629">
        <v>1</v>
      </c>
      <c r="Z629" t="s">
        <v>413</v>
      </c>
    </row>
    <row r="630" spans="1:26" x14ac:dyDescent="0.25">
      <c r="A630" t="str">
        <f t="shared" si="19"/>
        <v>CZ Energy consumption of residential for cooking per dwelling</v>
      </c>
      <c r="B630" t="str">
        <f t="shared" si="18"/>
        <v>Energy consumption of residential for cooking per dwelling</v>
      </c>
      <c r="C630" t="s">
        <v>23</v>
      </c>
      <c r="D630" t="s">
        <v>45</v>
      </c>
      <c r="E630" t="s">
        <v>383</v>
      </c>
      <c r="F630" s="6">
        <v>1393.03</v>
      </c>
      <c r="G630" s="6">
        <v>1449.78</v>
      </c>
      <c r="H630" s="6">
        <v>1453.58</v>
      </c>
      <c r="I630" s="6">
        <v>1507.5</v>
      </c>
      <c r="J630" s="6">
        <v>1467.22</v>
      </c>
      <c r="K630" s="6">
        <v>1431.06</v>
      </c>
      <c r="L630" s="6">
        <v>1439.53</v>
      </c>
      <c r="M630" s="6">
        <v>1370.86</v>
      </c>
      <c r="N630" s="6">
        <v>1351.71</v>
      </c>
      <c r="O630" s="6">
        <v>1325.01</v>
      </c>
      <c r="P630" s="6">
        <v>1306.05</v>
      </c>
      <c r="Q630" s="6">
        <v>1320.52</v>
      </c>
      <c r="R630" s="6">
        <v>1316.68</v>
      </c>
      <c r="S630" s="6">
        <v>1312.44</v>
      </c>
      <c r="T630" t="s">
        <v>207</v>
      </c>
      <c r="U630" t="s">
        <v>207</v>
      </c>
      <c r="V630" t="s">
        <v>364</v>
      </c>
      <c r="W630" t="s">
        <v>416</v>
      </c>
      <c r="Y630">
        <v>1</v>
      </c>
      <c r="Z630" t="s">
        <v>402</v>
      </c>
    </row>
    <row r="631" spans="1:26" x14ac:dyDescent="0.25">
      <c r="A631" t="str">
        <f t="shared" si="19"/>
        <v>DK Energy consumption of residential for cooking per dwelling</v>
      </c>
      <c r="B631" t="str">
        <f t="shared" si="18"/>
        <v>Energy consumption of residential for cooking per dwelling</v>
      </c>
      <c r="C631" t="s">
        <v>9</v>
      </c>
      <c r="D631" t="s">
        <v>46</v>
      </c>
      <c r="E631" t="s">
        <v>383</v>
      </c>
      <c r="F631" t="s">
        <v>207</v>
      </c>
      <c r="G631" t="s">
        <v>207</v>
      </c>
      <c r="H631" t="s">
        <v>207</v>
      </c>
      <c r="I631" t="s">
        <v>207</v>
      </c>
      <c r="J631" t="s">
        <v>207</v>
      </c>
      <c r="K631" t="s">
        <v>207</v>
      </c>
      <c r="L631" t="s">
        <v>207</v>
      </c>
      <c r="M631" t="s">
        <v>207</v>
      </c>
      <c r="N631" t="s">
        <v>207</v>
      </c>
      <c r="O631" t="s">
        <v>207</v>
      </c>
      <c r="P631">
        <v>453.18</v>
      </c>
      <c r="Q631">
        <v>452.18</v>
      </c>
      <c r="R631">
        <v>452.8</v>
      </c>
      <c r="S631">
        <v>450.79</v>
      </c>
      <c r="T631">
        <v>433.99</v>
      </c>
      <c r="U631" t="s">
        <v>207</v>
      </c>
      <c r="V631" t="s">
        <v>214</v>
      </c>
      <c r="W631" t="s">
        <v>417</v>
      </c>
      <c r="Y631">
        <v>1</v>
      </c>
      <c r="Z631" t="s">
        <v>413</v>
      </c>
    </row>
    <row r="632" spans="1:26" x14ac:dyDescent="0.25">
      <c r="A632" t="str">
        <f t="shared" si="19"/>
        <v>EE Energy consumption of residential for cooking per dwelling</v>
      </c>
      <c r="B632" t="str">
        <f t="shared" si="18"/>
        <v>Energy consumption of residential for cooking per dwelling</v>
      </c>
      <c r="C632" t="s">
        <v>27</v>
      </c>
      <c r="D632" t="s">
        <v>47</v>
      </c>
      <c r="E632" t="s">
        <v>383</v>
      </c>
      <c r="F632" s="6">
        <v>2075.58</v>
      </c>
      <c r="G632" s="6">
        <v>2117.36</v>
      </c>
      <c r="H632" s="6">
        <v>1902.44</v>
      </c>
      <c r="I632" s="6">
        <v>1997.7</v>
      </c>
      <c r="J632" s="6">
        <v>2010.73</v>
      </c>
      <c r="K632" s="6">
        <v>1868.27</v>
      </c>
      <c r="L632" s="6">
        <v>1889.67</v>
      </c>
      <c r="M632" s="6">
        <v>2195.7399999999998</v>
      </c>
      <c r="N632" s="6">
        <v>2297.62</v>
      </c>
      <c r="O632" s="6">
        <v>2265.1</v>
      </c>
      <c r="P632" s="6">
        <v>2268.7199999999998</v>
      </c>
      <c r="Q632" s="6">
        <v>2063.5100000000002</v>
      </c>
      <c r="R632" s="6">
        <v>2140.1</v>
      </c>
      <c r="S632" s="6">
        <v>2041.19</v>
      </c>
      <c r="T632" t="s">
        <v>207</v>
      </c>
      <c r="U632" t="s">
        <v>207</v>
      </c>
      <c r="V632" t="s">
        <v>364</v>
      </c>
      <c r="W632" t="s">
        <v>408</v>
      </c>
      <c r="Y632">
        <v>1</v>
      </c>
      <c r="Z632" t="s">
        <v>413</v>
      </c>
    </row>
    <row r="633" spans="1:26" x14ac:dyDescent="0.25">
      <c r="A633" t="str">
        <f t="shared" si="19"/>
        <v>FR Energy consumption of residential for cooking per dwelling</v>
      </c>
      <c r="B633" t="str">
        <f t="shared" si="18"/>
        <v>Energy consumption of residential for cooking per dwelling</v>
      </c>
      <c r="C633" t="s">
        <v>10</v>
      </c>
      <c r="D633" t="s">
        <v>48</v>
      </c>
      <c r="E633" t="s">
        <v>383</v>
      </c>
      <c r="F633" s="6">
        <v>1202.6600000000001</v>
      </c>
      <c r="G633" s="6">
        <v>1177.6400000000001</v>
      </c>
      <c r="H633" s="6">
        <v>1174.83</v>
      </c>
      <c r="I633" s="6">
        <v>1137.0899999999999</v>
      </c>
      <c r="J633" s="6">
        <v>1149.5999999999999</v>
      </c>
      <c r="K633" s="6">
        <v>1105.81</v>
      </c>
      <c r="L633" s="6">
        <v>1105.9100000000001</v>
      </c>
      <c r="M633" s="6">
        <v>1055.1199999999999</v>
      </c>
      <c r="N633" s="6">
        <v>1116.1400000000001</v>
      </c>
      <c r="O633" s="6">
        <v>1097.1500000000001</v>
      </c>
      <c r="P633" s="6">
        <v>1032.53</v>
      </c>
      <c r="Q633" s="6">
        <v>1015.43</v>
      </c>
      <c r="R633" s="6">
        <v>1044.27</v>
      </c>
      <c r="S633" s="6">
        <v>1052.6099999999999</v>
      </c>
      <c r="T633" t="s">
        <v>207</v>
      </c>
      <c r="U633" t="s">
        <v>207</v>
      </c>
      <c r="V633" t="s">
        <v>214</v>
      </c>
      <c r="W633" t="s">
        <v>418</v>
      </c>
      <c r="Y633">
        <v>1</v>
      </c>
      <c r="Z633" t="s">
        <v>413</v>
      </c>
    </row>
    <row r="634" spans="1:26" x14ac:dyDescent="0.25">
      <c r="A634" t="str">
        <f t="shared" si="19"/>
        <v>EL Energy consumption of residential for cooking per dwelling</v>
      </c>
      <c r="B634" t="str">
        <f t="shared" si="18"/>
        <v>Energy consumption of residential for cooking per dwelling</v>
      </c>
      <c r="C634" t="s">
        <v>20</v>
      </c>
      <c r="D634" t="s">
        <v>49</v>
      </c>
      <c r="E634" t="s">
        <v>383</v>
      </c>
      <c r="F634">
        <v>873.66</v>
      </c>
      <c r="G634">
        <v>871.96</v>
      </c>
      <c r="H634">
        <v>832.35</v>
      </c>
      <c r="I634">
        <v>841.86</v>
      </c>
      <c r="J634">
        <v>863.41</v>
      </c>
      <c r="K634">
        <v>820.31</v>
      </c>
      <c r="L634">
        <v>832.53</v>
      </c>
      <c r="M634">
        <v>881.45</v>
      </c>
      <c r="N634">
        <v>867.69</v>
      </c>
      <c r="O634">
        <v>843.31</v>
      </c>
      <c r="P634">
        <v>856.44</v>
      </c>
      <c r="Q634">
        <v>878.65</v>
      </c>
      <c r="R634">
        <v>885.56</v>
      </c>
      <c r="S634">
        <v>877.61</v>
      </c>
      <c r="T634" t="s">
        <v>207</v>
      </c>
      <c r="U634" t="s">
        <v>207</v>
      </c>
      <c r="V634" t="s">
        <v>364</v>
      </c>
      <c r="W634" t="s">
        <v>387</v>
      </c>
      <c r="Y634">
        <v>1</v>
      </c>
      <c r="Z634" t="s">
        <v>413</v>
      </c>
    </row>
    <row r="635" spans="1:26" x14ac:dyDescent="0.25">
      <c r="A635" t="str">
        <f t="shared" si="19"/>
        <v>FI Energy consumption of residential for cooking per dwelling</v>
      </c>
      <c r="B635" t="str">
        <f t="shared" si="18"/>
        <v>Energy consumption of residential for cooking per dwelling</v>
      </c>
      <c r="C635" t="s">
        <v>30</v>
      </c>
      <c r="D635" t="s">
        <v>50</v>
      </c>
      <c r="E635" t="s">
        <v>383</v>
      </c>
      <c r="F635">
        <v>265.89999999999998</v>
      </c>
      <c r="G635">
        <v>279.83</v>
      </c>
      <c r="H635">
        <v>278.27</v>
      </c>
      <c r="I635">
        <v>289.11</v>
      </c>
      <c r="J635">
        <v>286.06</v>
      </c>
      <c r="K635">
        <v>290.66000000000003</v>
      </c>
      <c r="L635">
        <v>294.3</v>
      </c>
      <c r="M635">
        <v>291.42</v>
      </c>
      <c r="N635">
        <v>284.83</v>
      </c>
      <c r="O635">
        <v>283.2</v>
      </c>
      <c r="P635">
        <v>280.20999999999998</v>
      </c>
      <c r="Q635">
        <v>274.23</v>
      </c>
      <c r="R635">
        <v>268.95999999999998</v>
      </c>
      <c r="S635">
        <v>228.8</v>
      </c>
      <c r="T635" t="s">
        <v>207</v>
      </c>
      <c r="U635" t="s">
        <v>207</v>
      </c>
      <c r="V635" t="s">
        <v>214</v>
      </c>
      <c r="W635" t="s">
        <v>419</v>
      </c>
      <c r="Y635">
        <v>1</v>
      </c>
      <c r="Z635" t="s">
        <v>413</v>
      </c>
    </row>
    <row r="636" spans="1:26" x14ac:dyDescent="0.25">
      <c r="A636" t="str">
        <f t="shared" si="19"/>
        <v>DE Energy consumption of residential for cooking per dwelling</v>
      </c>
      <c r="B636" t="str">
        <f t="shared" si="18"/>
        <v>Energy consumption of residential for cooking per dwelling</v>
      </c>
      <c r="C636" t="s">
        <v>1</v>
      </c>
      <c r="D636" t="s">
        <v>51</v>
      </c>
      <c r="E636" t="s">
        <v>383</v>
      </c>
      <c r="F636">
        <v>638.17999999999995</v>
      </c>
      <c r="G636">
        <v>641.16999999999996</v>
      </c>
      <c r="H636">
        <v>624.11</v>
      </c>
      <c r="I636">
        <v>650.25</v>
      </c>
      <c r="J636">
        <v>719.9</v>
      </c>
      <c r="K636">
        <v>721.16</v>
      </c>
      <c r="L636">
        <v>723.95</v>
      </c>
      <c r="M636">
        <v>719.62</v>
      </c>
      <c r="N636">
        <v>607.87</v>
      </c>
      <c r="O636">
        <v>590.12</v>
      </c>
      <c r="P636">
        <v>609.13</v>
      </c>
      <c r="Q636">
        <v>595.37</v>
      </c>
      <c r="R636">
        <v>621.85</v>
      </c>
      <c r="S636">
        <v>604.29</v>
      </c>
      <c r="T636" t="s">
        <v>207</v>
      </c>
      <c r="U636" t="s">
        <v>207</v>
      </c>
      <c r="V636" t="s">
        <v>364</v>
      </c>
      <c r="W636" t="s">
        <v>420</v>
      </c>
      <c r="Y636">
        <v>1</v>
      </c>
      <c r="Z636" t="s">
        <v>413</v>
      </c>
    </row>
    <row r="637" spans="1:26" x14ac:dyDescent="0.25">
      <c r="A637" t="str">
        <f t="shared" si="19"/>
        <v>HU Energy consumption of residential for cooking per dwelling</v>
      </c>
      <c r="B637" t="str">
        <f t="shared" si="18"/>
        <v>Energy consumption of residential for cooking per dwelling</v>
      </c>
      <c r="C637" t="s">
        <v>16</v>
      </c>
      <c r="D637" t="s">
        <v>52</v>
      </c>
      <c r="E637" t="s">
        <v>383</v>
      </c>
      <c r="F637" s="6">
        <v>1822.83</v>
      </c>
      <c r="G637" s="6">
        <v>1754.44</v>
      </c>
      <c r="H637" s="6">
        <v>1695.45</v>
      </c>
      <c r="I637" s="6">
        <v>1632.83</v>
      </c>
      <c r="J637" s="6">
        <v>1400.77</v>
      </c>
      <c r="K637" s="6">
        <v>1445.27</v>
      </c>
      <c r="L637" s="6">
        <v>1344.47</v>
      </c>
      <c r="M637" s="6">
        <v>1142.5899999999999</v>
      </c>
      <c r="N637" s="6">
        <v>1124.48</v>
      </c>
      <c r="O637">
        <v>895.45</v>
      </c>
      <c r="P637">
        <v>992</v>
      </c>
      <c r="Q637">
        <v>851.65</v>
      </c>
      <c r="R637">
        <v>725.93</v>
      </c>
      <c r="S637">
        <v>718.21</v>
      </c>
      <c r="T637" t="s">
        <v>207</v>
      </c>
      <c r="U637" t="s">
        <v>207</v>
      </c>
      <c r="V637" t="s">
        <v>364</v>
      </c>
      <c r="W637" t="s">
        <v>378</v>
      </c>
      <c r="X637" t="s">
        <v>415</v>
      </c>
      <c r="Y637">
        <v>4</v>
      </c>
      <c r="Z637" t="s">
        <v>413</v>
      </c>
    </row>
    <row r="638" spans="1:26" x14ac:dyDescent="0.25">
      <c r="A638" t="str">
        <f t="shared" si="19"/>
        <v>IE Energy consumption of residential for cooking per dwelling</v>
      </c>
      <c r="B638" t="str">
        <f t="shared" si="18"/>
        <v>Energy consumption of residential for cooking per dwelling</v>
      </c>
      <c r="C638" t="s">
        <v>5</v>
      </c>
      <c r="D638" t="s">
        <v>53</v>
      </c>
      <c r="E638" t="s">
        <v>383</v>
      </c>
      <c r="F638">
        <v>885.39</v>
      </c>
      <c r="G638">
        <v>886.45</v>
      </c>
      <c r="H638">
        <v>886.89</v>
      </c>
      <c r="I638">
        <v>887.1</v>
      </c>
      <c r="J638">
        <v>887.32</v>
      </c>
      <c r="K638">
        <v>887.03</v>
      </c>
      <c r="L638">
        <v>892.14</v>
      </c>
      <c r="M638">
        <v>889.83</v>
      </c>
      <c r="N638">
        <v>890.29</v>
      </c>
      <c r="O638">
        <v>891.22</v>
      </c>
      <c r="P638">
        <v>890.12</v>
      </c>
      <c r="Q638">
        <v>885.62</v>
      </c>
      <c r="R638">
        <v>891.86</v>
      </c>
      <c r="S638">
        <v>895.03</v>
      </c>
      <c r="T638" t="s">
        <v>207</v>
      </c>
      <c r="U638" t="s">
        <v>207</v>
      </c>
      <c r="V638" t="s">
        <v>364</v>
      </c>
      <c r="W638" t="s">
        <v>378</v>
      </c>
      <c r="X638" t="s">
        <v>415</v>
      </c>
      <c r="Y638">
        <v>4</v>
      </c>
      <c r="Z638" t="s">
        <v>413</v>
      </c>
    </row>
    <row r="639" spans="1:26" x14ac:dyDescent="0.25">
      <c r="A639" t="str">
        <f t="shared" si="19"/>
        <v>IT Energy consumption of residential for cooking per dwelling</v>
      </c>
      <c r="B639" t="str">
        <f t="shared" si="18"/>
        <v>Energy consumption of residential for cooking per dwelling</v>
      </c>
      <c r="C639" t="s">
        <v>29</v>
      </c>
      <c r="D639" t="s">
        <v>54</v>
      </c>
      <c r="E639" t="s">
        <v>383</v>
      </c>
      <c r="F639" s="6">
        <v>1042.9100000000001</v>
      </c>
      <c r="G639" s="6">
        <v>1044.17</v>
      </c>
      <c r="H639" s="6">
        <v>1041.04</v>
      </c>
      <c r="I639" s="6">
        <v>1018.66</v>
      </c>
      <c r="J639" s="6">
        <v>1003.1</v>
      </c>
      <c r="K639">
        <v>988.63</v>
      </c>
      <c r="L639">
        <v>950.53</v>
      </c>
      <c r="M639">
        <v>962.5</v>
      </c>
      <c r="N639">
        <v>898.15</v>
      </c>
      <c r="O639">
        <v>866.24</v>
      </c>
      <c r="P639">
        <v>889.7</v>
      </c>
      <c r="Q639">
        <v>963.3</v>
      </c>
      <c r="R639">
        <v>909.72</v>
      </c>
      <c r="S639">
        <v>884.07</v>
      </c>
      <c r="T639" t="s">
        <v>207</v>
      </c>
      <c r="U639" t="s">
        <v>207</v>
      </c>
      <c r="V639" t="s">
        <v>364</v>
      </c>
      <c r="W639" t="s">
        <v>378</v>
      </c>
      <c r="X639" t="s">
        <v>415</v>
      </c>
      <c r="Y639">
        <v>4</v>
      </c>
      <c r="Z639" t="s">
        <v>413</v>
      </c>
    </row>
    <row r="640" spans="1:26" x14ac:dyDescent="0.25">
      <c r="A640" t="str">
        <f t="shared" si="19"/>
        <v>LV Energy consumption of residential for cooking per dwelling</v>
      </c>
      <c r="B640" t="str">
        <f t="shared" si="18"/>
        <v>Energy consumption of residential for cooking per dwelling</v>
      </c>
      <c r="C640" t="s">
        <v>25</v>
      </c>
      <c r="D640" t="s">
        <v>55</v>
      </c>
      <c r="E640" t="s">
        <v>383</v>
      </c>
      <c r="F640" t="s">
        <v>207</v>
      </c>
      <c r="G640" s="6">
        <v>1344.37</v>
      </c>
      <c r="H640" s="6">
        <v>1315.32</v>
      </c>
      <c r="I640" s="6">
        <v>1349.2</v>
      </c>
      <c r="J640" s="6">
        <v>1287.3800000000001</v>
      </c>
      <c r="K640" s="6">
        <v>1299.1500000000001</v>
      </c>
      <c r="L640" s="6">
        <v>1297.48</v>
      </c>
      <c r="M640" s="6">
        <v>1336.12</v>
      </c>
      <c r="N640" s="6">
        <v>1331.19</v>
      </c>
      <c r="O640" s="6">
        <v>1551.65</v>
      </c>
      <c r="P640" s="6">
        <v>1514.83</v>
      </c>
      <c r="Q640" s="6">
        <v>1472.19</v>
      </c>
      <c r="R640" s="6">
        <v>1511.82</v>
      </c>
      <c r="S640" s="6">
        <v>1425.38</v>
      </c>
      <c r="T640" t="s">
        <v>207</v>
      </c>
      <c r="U640" t="s">
        <v>207</v>
      </c>
      <c r="V640" t="s">
        <v>364</v>
      </c>
      <c r="W640" t="s">
        <v>378</v>
      </c>
      <c r="X640" t="s">
        <v>415</v>
      </c>
      <c r="Y640">
        <v>4</v>
      </c>
      <c r="Z640" t="s">
        <v>413</v>
      </c>
    </row>
    <row r="641" spans="1:26" x14ac:dyDescent="0.25">
      <c r="A641" t="str">
        <f t="shared" si="19"/>
        <v>LT Energy consumption of residential for cooking per dwelling</v>
      </c>
      <c r="B641" t="str">
        <f t="shared" si="18"/>
        <v>Energy consumption of residential for cooking per dwelling</v>
      </c>
      <c r="C641" t="s">
        <v>22</v>
      </c>
      <c r="D641" t="s">
        <v>56</v>
      </c>
      <c r="E641" t="s">
        <v>383</v>
      </c>
      <c r="F641" s="6">
        <v>1089.78</v>
      </c>
      <c r="G641" s="6">
        <v>1118.8399999999999</v>
      </c>
      <c r="H641" s="6">
        <v>1132.1400000000001</v>
      </c>
      <c r="I641" s="6">
        <v>1141.5</v>
      </c>
      <c r="J641" s="6">
        <v>1201.3800000000001</v>
      </c>
      <c r="K641" s="6">
        <v>1255.33</v>
      </c>
      <c r="L641" s="6">
        <v>1339.5</v>
      </c>
      <c r="M641" s="6">
        <v>1377.24</v>
      </c>
      <c r="N641" s="6">
        <v>1448.53</v>
      </c>
      <c r="O641" s="6">
        <v>1431.97</v>
      </c>
      <c r="P641" s="6">
        <v>1408.39</v>
      </c>
      <c r="Q641" s="6">
        <v>1411.65</v>
      </c>
      <c r="R641" s="6">
        <v>1325.38</v>
      </c>
      <c r="S641" s="6">
        <v>1245.43</v>
      </c>
      <c r="T641" t="s">
        <v>207</v>
      </c>
      <c r="U641" t="s">
        <v>207</v>
      </c>
      <c r="V641" t="s">
        <v>364</v>
      </c>
      <c r="W641" t="s">
        <v>378</v>
      </c>
      <c r="X641" t="s">
        <v>415</v>
      </c>
      <c r="Y641">
        <v>4</v>
      </c>
      <c r="Z641" t="s">
        <v>413</v>
      </c>
    </row>
    <row r="642" spans="1:26" x14ac:dyDescent="0.25">
      <c r="A642" t="str">
        <f t="shared" si="19"/>
        <v>LU Energy consumption of residential for cooking per dwelling</v>
      </c>
      <c r="B642" t="str">
        <f t="shared" si="18"/>
        <v>Energy consumption of residential for cooking per dwelling</v>
      </c>
      <c r="C642" t="s">
        <v>7</v>
      </c>
      <c r="D642" t="s">
        <v>57</v>
      </c>
      <c r="E642" t="s">
        <v>383</v>
      </c>
      <c r="F642" t="s">
        <v>207</v>
      </c>
      <c r="G642" t="s">
        <v>207</v>
      </c>
      <c r="H642" t="s">
        <v>207</v>
      </c>
      <c r="I642" t="s">
        <v>207</v>
      </c>
      <c r="J642" t="s">
        <v>207</v>
      </c>
      <c r="K642" t="s">
        <v>207</v>
      </c>
      <c r="L642" t="s">
        <v>207</v>
      </c>
      <c r="M642" t="s">
        <v>207</v>
      </c>
      <c r="N642" s="6">
        <v>4848.55</v>
      </c>
      <c r="O642" s="6">
        <v>4533.33</v>
      </c>
      <c r="P642">
        <v>741.94</v>
      </c>
      <c r="Q642">
        <v>753.79</v>
      </c>
      <c r="R642" s="6">
        <v>1951.03</v>
      </c>
      <c r="S642" s="6">
        <v>1138.0999999999999</v>
      </c>
      <c r="T642" t="s">
        <v>207</v>
      </c>
      <c r="U642" t="s">
        <v>207</v>
      </c>
      <c r="V642" t="s">
        <v>364</v>
      </c>
      <c r="W642" t="s">
        <v>378</v>
      </c>
      <c r="X642" t="s">
        <v>415</v>
      </c>
      <c r="Y642">
        <v>4</v>
      </c>
      <c r="Z642" t="s">
        <v>413</v>
      </c>
    </row>
    <row r="643" spans="1:26" x14ac:dyDescent="0.25">
      <c r="A643" t="str">
        <f t="shared" si="19"/>
        <v>MT Energy consumption of residential for cooking per dwelling</v>
      </c>
      <c r="B643" t="str">
        <f t="shared" si="18"/>
        <v>Energy consumption of residential for cooking per dwelling</v>
      </c>
      <c r="C643" t="s">
        <v>26</v>
      </c>
      <c r="D643" t="s">
        <v>58</v>
      </c>
      <c r="E643" t="s">
        <v>383</v>
      </c>
      <c r="F643" s="6">
        <v>1527.62</v>
      </c>
      <c r="G643" s="6">
        <v>1500.52</v>
      </c>
      <c r="H643" s="6">
        <v>1661.25</v>
      </c>
      <c r="I643" s="6">
        <v>1730.36</v>
      </c>
      <c r="J643" s="6">
        <v>1809.33</v>
      </c>
      <c r="K643" s="6">
        <v>1093.77</v>
      </c>
      <c r="L643" s="6">
        <v>1156.96</v>
      </c>
      <c r="M643" s="6">
        <v>1131.82</v>
      </c>
      <c r="N643" s="6">
        <v>1037.9100000000001</v>
      </c>
      <c r="O643">
        <v>831.23</v>
      </c>
      <c r="P643">
        <v>544.41</v>
      </c>
      <c r="Q643">
        <v>430.42</v>
      </c>
      <c r="R643">
        <v>385.88</v>
      </c>
      <c r="S643">
        <v>359.43</v>
      </c>
      <c r="T643" t="s">
        <v>207</v>
      </c>
      <c r="U643" t="s">
        <v>207</v>
      </c>
      <c r="V643" t="s">
        <v>364</v>
      </c>
      <c r="W643" t="s">
        <v>378</v>
      </c>
      <c r="Y643">
        <v>1</v>
      </c>
      <c r="Z643" t="s">
        <v>413</v>
      </c>
    </row>
    <row r="644" spans="1:26" x14ac:dyDescent="0.25">
      <c r="A644" t="str">
        <f t="shared" si="19"/>
        <v>NL Energy consumption of residential for cooking per dwelling</v>
      </c>
      <c r="B644" t="str">
        <f t="shared" ref="B644:B707" si="20">IF(AND(C644&lt;&gt;"",D644=""),C644,B643)</f>
        <v>Energy consumption of residential for cooking per dwelling</v>
      </c>
      <c r="C644" t="s">
        <v>6</v>
      </c>
      <c r="D644" t="s">
        <v>59</v>
      </c>
      <c r="E644" t="s">
        <v>383</v>
      </c>
      <c r="F644">
        <v>450.16</v>
      </c>
      <c r="G644">
        <v>459.97</v>
      </c>
      <c r="H644">
        <v>456.61</v>
      </c>
      <c r="I644">
        <v>468.25</v>
      </c>
      <c r="J644">
        <v>454.13</v>
      </c>
      <c r="K644">
        <v>447.8</v>
      </c>
      <c r="L644">
        <v>454.1</v>
      </c>
      <c r="M644">
        <v>449</v>
      </c>
      <c r="N644">
        <v>433.68</v>
      </c>
      <c r="O644">
        <v>418.77</v>
      </c>
      <c r="P644">
        <v>462.2</v>
      </c>
      <c r="Q644">
        <v>412.54</v>
      </c>
      <c r="R644">
        <v>404.32</v>
      </c>
      <c r="S644">
        <v>426.63</v>
      </c>
      <c r="T644" t="s">
        <v>207</v>
      </c>
      <c r="U644" t="s">
        <v>207</v>
      </c>
      <c r="V644" t="s">
        <v>364</v>
      </c>
      <c r="W644" t="s">
        <v>421</v>
      </c>
      <c r="Y644">
        <v>1</v>
      </c>
      <c r="Z644" t="s">
        <v>413</v>
      </c>
    </row>
    <row r="645" spans="1:26" x14ac:dyDescent="0.25">
      <c r="A645" t="str">
        <f t="shared" si="19"/>
        <v>PL Energy consumption of residential for cooking per dwelling</v>
      </c>
      <c r="B645" t="str">
        <f t="shared" si="20"/>
        <v>Energy consumption of residential for cooking per dwelling</v>
      </c>
      <c r="C645" t="s">
        <v>12</v>
      </c>
      <c r="D645" t="s">
        <v>60</v>
      </c>
      <c r="E645" t="s">
        <v>383</v>
      </c>
      <c r="F645">
        <v>471.69</v>
      </c>
      <c r="G645" s="6">
        <v>1271.81</v>
      </c>
      <c r="H645" s="6">
        <v>2013.71</v>
      </c>
      <c r="I645" s="6">
        <v>2529.2600000000002</v>
      </c>
      <c r="J645" s="6">
        <v>2910.96</v>
      </c>
      <c r="K645" s="6">
        <v>3282.32</v>
      </c>
      <c r="L645" s="6">
        <v>3683.4</v>
      </c>
      <c r="M645" s="6">
        <v>3693.75</v>
      </c>
      <c r="N645" s="6">
        <v>3973.55</v>
      </c>
      <c r="O645" s="6">
        <v>4157.05</v>
      </c>
      <c r="P645" s="6">
        <v>4357.1400000000003</v>
      </c>
      <c r="Q645" s="6">
        <v>4103.78</v>
      </c>
      <c r="R645" s="6">
        <v>4316.46</v>
      </c>
      <c r="S645">
        <v>426.7</v>
      </c>
      <c r="T645" t="s">
        <v>207</v>
      </c>
      <c r="U645" t="s">
        <v>207</v>
      </c>
      <c r="V645" t="s">
        <v>364</v>
      </c>
      <c r="W645" t="s">
        <v>378</v>
      </c>
      <c r="Y645">
        <v>1</v>
      </c>
      <c r="Z645" t="s">
        <v>413</v>
      </c>
    </row>
    <row r="646" spans="1:26" x14ac:dyDescent="0.25">
      <c r="A646" t="str">
        <f t="shared" ref="A646:A709" si="21">D646&amp;" "&amp;B646</f>
        <v>PT Energy consumption of residential for cooking per dwelling</v>
      </c>
      <c r="B646" t="str">
        <f t="shared" si="20"/>
        <v>Energy consumption of residential for cooking per dwelling</v>
      </c>
      <c r="C646" t="s">
        <v>14</v>
      </c>
      <c r="D646" t="s">
        <v>61</v>
      </c>
      <c r="E646" t="s">
        <v>383</v>
      </c>
      <c r="F646" s="6">
        <v>4090.23</v>
      </c>
      <c r="G646" s="6">
        <v>3910.38</v>
      </c>
      <c r="H646" s="6">
        <v>3977.44</v>
      </c>
      <c r="I646" s="6">
        <v>4032.59</v>
      </c>
      <c r="J646" s="6">
        <v>4027.78</v>
      </c>
      <c r="K646" s="6">
        <v>3886.67</v>
      </c>
      <c r="L646" s="6">
        <v>3794.66</v>
      </c>
      <c r="M646" s="6">
        <v>4064.76</v>
      </c>
      <c r="N646" s="6">
        <v>3925.32</v>
      </c>
      <c r="O646" s="6">
        <v>3862.19</v>
      </c>
      <c r="P646" s="6">
        <v>3451.34</v>
      </c>
      <c r="Q646" s="6">
        <v>3239.71</v>
      </c>
      <c r="R646" s="6">
        <v>3144.83</v>
      </c>
      <c r="S646" s="6">
        <v>3065.27</v>
      </c>
      <c r="T646" t="s">
        <v>207</v>
      </c>
      <c r="U646" t="s">
        <v>207</v>
      </c>
      <c r="V646" t="s">
        <v>364</v>
      </c>
      <c r="W646" t="s">
        <v>422</v>
      </c>
      <c r="Y646">
        <v>1</v>
      </c>
      <c r="Z646" t="s">
        <v>413</v>
      </c>
    </row>
    <row r="647" spans="1:26" x14ac:dyDescent="0.25">
      <c r="A647" t="str">
        <f t="shared" si="21"/>
        <v>RO Energy consumption of residential for cooking per dwelling</v>
      </c>
      <c r="B647" t="str">
        <f t="shared" si="20"/>
        <v>Energy consumption of residential for cooking per dwelling</v>
      </c>
      <c r="C647" t="s">
        <v>13</v>
      </c>
      <c r="D647" t="s">
        <v>62</v>
      </c>
      <c r="E647" t="s">
        <v>383</v>
      </c>
      <c r="F647" s="6">
        <v>3422.89</v>
      </c>
      <c r="G647" s="6">
        <v>2924</v>
      </c>
      <c r="H647" s="6">
        <v>3334.35</v>
      </c>
      <c r="I647" s="6">
        <v>3729.8</v>
      </c>
      <c r="J647" s="6">
        <v>3688.71</v>
      </c>
      <c r="K647" s="6">
        <v>3751.1</v>
      </c>
      <c r="L647" s="6">
        <v>3757.16</v>
      </c>
      <c r="M647" s="6">
        <v>3414.38</v>
      </c>
      <c r="N647" s="6">
        <v>3570.54</v>
      </c>
      <c r="O647" s="6">
        <v>3603.34</v>
      </c>
      <c r="P647" s="6">
        <v>3607.56</v>
      </c>
      <c r="Q647" s="6">
        <v>3551.42</v>
      </c>
      <c r="R647" s="6">
        <v>4008.21</v>
      </c>
      <c r="S647" s="6">
        <v>3824.03</v>
      </c>
      <c r="T647" t="s">
        <v>207</v>
      </c>
      <c r="U647" t="s">
        <v>207</v>
      </c>
      <c r="V647" t="s">
        <v>364</v>
      </c>
      <c r="W647" t="s">
        <v>378</v>
      </c>
      <c r="Y647">
        <v>1</v>
      </c>
      <c r="Z647" t="s">
        <v>413</v>
      </c>
    </row>
    <row r="648" spans="1:26" x14ac:dyDescent="0.25">
      <c r="A648" t="str">
        <f t="shared" si="21"/>
        <v>SK Energy consumption of residential for cooking per dwelling</v>
      </c>
      <c r="B648" t="str">
        <f t="shared" si="20"/>
        <v>Energy consumption of residential for cooking per dwelling</v>
      </c>
      <c r="C648" t="s">
        <v>18</v>
      </c>
      <c r="D648" t="s">
        <v>63</v>
      </c>
      <c r="E648" t="s">
        <v>383</v>
      </c>
      <c r="F648">
        <v>169.88</v>
      </c>
      <c r="G648">
        <v>307.45999999999998</v>
      </c>
      <c r="H648">
        <v>337.65</v>
      </c>
      <c r="I648">
        <v>330.74</v>
      </c>
      <c r="J648">
        <v>212.96</v>
      </c>
      <c r="K648">
        <v>229.91</v>
      </c>
      <c r="L648">
        <v>252.23</v>
      </c>
      <c r="M648">
        <v>255.78</v>
      </c>
      <c r="N648">
        <v>273.64999999999998</v>
      </c>
      <c r="O648">
        <v>274.97000000000003</v>
      </c>
      <c r="P648">
        <v>269.92</v>
      </c>
      <c r="Q648">
        <v>253.25</v>
      </c>
      <c r="R648">
        <v>270.39</v>
      </c>
      <c r="S648">
        <v>269.32</v>
      </c>
      <c r="T648" t="s">
        <v>207</v>
      </c>
      <c r="U648" t="s">
        <v>207</v>
      </c>
      <c r="V648" t="s">
        <v>364</v>
      </c>
      <c r="W648" t="s">
        <v>378</v>
      </c>
      <c r="Y648">
        <v>1</v>
      </c>
      <c r="Z648" t="s">
        <v>413</v>
      </c>
    </row>
    <row r="649" spans="1:26" x14ac:dyDescent="0.25">
      <c r="A649" t="str">
        <f t="shared" si="21"/>
        <v>SI Energy consumption of residential for cooking per dwelling</v>
      </c>
      <c r="B649" t="str">
        <f t="shared" si="20"/>
        <v>Energy consumption of residential for cooking per dwelling</v>
      </c>
      <c r="C649" t="s">
        <v>8</v>
      </c>
      <c r="D649" t="s">
        <v>64</v>
      </c>
      <c r="E649" t="s">
        <v>383</v>
      </c>
      <c r="F649">
        <v>837.53</v>
      </c>
      <c r="G649">
        <v>828.26</v>
      </c>
      <c r="H649">
        <v>812.74</v>
      </c>
      <c r="I649">
        <v>834.37</v>
      </c>
      <c r="J649">
        <v>827.49</v>
      </c>
      <c r="K649">
        <v>825.99</v>
      </c>
      <c r="L649">
        <v>820.78</v>
      </c>
      <c r="M649">
        <v>751.32</v>
      </c>
      <c r="N649">
        <v>814.54</v>
      </c>
      <c r="O649">
        <v>819.25</v>
      </c>
      <c r="P649">
        <v>842.21</v>
      </c>
      <c r="Q649">
        <v>815.62</v>
      </c>
      <c r="R649">
        <v>810.65</v>
      </c>
      <c r="S649">
        <v>810.16</v>
      </c>
      <c r="T649" t="s">
        <v>207</v>
      </c>
      <c r="U649" t="s">
        <v>207</v>
      </c>
      <c r="V649" t="s">
        <v>364</v>
      </c>
      <c r="W649" t="s">
        <v>378</v>
      </c>
      <c r="Y649">
        <v>1</v>
      </c>
      <c r="Z649" t="s">
        <v>413</v>
      </c>
    </row>
    <row r="650" spans="1:26" x14ac:dyDescent="0.25">
      <c r="A650" t="str">
        <f t="shared" si="21"/>
        <v>ES Energy consumption of residential for cooking per dwelling</v>
      </c>
      <c r="B650" t="str">
        <f t="shared" si="20"/>
        <v>Energy consumption of residential for cooking per dwelling</v>
      </c>
      <c r="C650" t="s">
        <v>28</v>
      </c>
      <c r="D650" t="s">
        <v>65</v>
      </c>
      <c r="E650" t="s">
        <v>383</v>
      </c>
      <c r="F650">
        <v>855.6</v>
      </c>
      <c r="G650">
        <v>749.87</v>
      </c>
      <c r="H650">
        <v>667.87</v>
      </c>
      <c r="I650">
        <v>743.79</v>
      </c>
      <c r="J650">
        <v>719.96</v>
      </c>
      <c r="K650">
        <v>876.33</v>
      </c>
      <c r="L650">
        <v>862.17</v>
      </c>
      <c r="M650">
        <v>818.63</v>
      </c>
      <c r="N650">
        <v>789.4</v>
      </c>
      <c r="O650">
        <v>762.45</v>
      </c>
      <c r="P650">
        <v>733.47</v>
      </c>
      <c r="Q650">
        <v>663.28</v>
      </c>
      <c r="R650">
        <v>632.61</v>
      </c>
      <c r="S650">
        <v>592.63</v>
      </c>
      <c r="T650" t="s">
        <v>207</v>
      </c>
      <c r="U650" t="s">
        <v>207</v>
      </c>
      <c r="V650" t="s">
        <v>214</v>
      </c>
      <c r="W650" t="s">
        <v>423</v>
      </c>
      <c r="Y650">
        <v>1</v>
      </c>
      <c r="Z650" t="s">
        <v>413</v>
      </c>
    </row>
    <row r="651" spans="1:26" x14ac:dyDescent="0.25">
      <c r="A651" t="str">
        <f t="shared" si="21"/>
        <v>SE Energy consumption of residential for cooking per dwelling</v>
      </c>
      <c r="B651" t="str">
        <f t="shared" si="20"/>
        <v>Energy consumption of residential for cooking per dwelling</v>
      </c>
      <c r="C651" t="s">
        <v>19</v>
      </c>
      <c r="D651" t="s">
        <v>66</v>
      </c>
      <c r="E651" t="s">
        <v>383</v>
      </c>
      <c r="F651">
        <v>326.11</v>
      </c>
      <c r="G651">
        <v>344.91</v>
      </c>
      <c r="H651">
        <v>335.61</v>
      </c>
      <c r="I651">
        <v>344.79</v>
      </c>
      <c r="J651">
        <v>343.31</v>
      </c>
      <c r="K651">
        <v>348.87</v>
      </c>
      <c r="L651">
        <v>339.49</v>
      </c>
      <c r="M651">
        <v>361.97</v>
      </c>
      <c r="N651">
        <v>353.73</v>
      </c>
      <c r="O651">
        <v>375.76</v>
      </c>
      <c r="P651">
        <v>392.39</v>
      </c>
      <c r="Q651">
        <v>390.95</v>
      </c>
      <c r="R651">
        <v>391.58</v>
      </c>
      <c r="S651">
        <v>394.78</v>
      </c>
      <c r="T651" t="s">
        <v>207</v>
      </c>
      <c r="U651" t="s">
        <v>207</v>
      </c>
      <c r="V651" t="s">
        <v>364</v>
      </c>
      <c r="W651" t="s">
        <v>378</v>
      </c>
      <c r="Y651">
        <v>1</v>
      </c>
      <c r="Z651" t="s">
        <v>413</v>
      </c>
    </row>
    <row r="652" spans="1:26" x14ac:dyDescent="0.25">
      <c r="A652" t="str">
        <f t="shared" si="21"/>
        <v>UK Energy consumption of residential for cooking per dwelling</v>
      </c>
      <c r="B652" t="str">
        <f t="shared" si="20"/>
        <v>Energy consumption of residential for cooking per dwelling</v>
      </c>
      <c r="C652" t="s">
        <v>4</v>
      </c>
      <c r="D652" t="s">
        <v>67</v>
      </c>
      <c r="E652" t="s">
        <v>383</v>
      </c>
      <c r="F652">
        <v>578.38</v>
      </c>
      <c r="G652">
        <v>580.98</v>
      </c>
      <c r="H652">
        <v>573.16999999999996</v>
      </c>
      <c r="I652">
        <v>582.34</v>
      </c>
      <c r="J652">
        <v>569.57000000000005</v>
      </c>
      <c r="K652">
        <v>561.61</v>
      </c>
      <c r="L652">
        <v>557.26</v>
      </c>
      <c r="M652">
        <v>548.41</v>
      </c>
      <c r="N652">
        <v>523.05999999999995</v>
      </c>
      <c r="O652">
        <v>456.18</v>
      </c>
      <c r="P652">
        <v>441.78</v>
      </c>
      <c r="Q652">
        <v>446.57</v>
      </c>
      <c r="R652">
        <v>449.92</v>
      </c>
      <c r="S652">
        <v>436.49</v>
      </c>
      <c r="T652" t="s">
        <v>207</v>
      </c>
      <c r="U652" t="s">
        <v>207</v>
      </c>
      <c r="V652" t="s">
        <v>364</v>
      </c>
      <c r="W652" t="s">
        <v>388</v>
      </c>
      <c r="Y652">
        <v>1</v>
      </c>
      <c r="Z652" t="s">
        <v>413</v>
      </c>
    </row>
    <row r="653" spans="1:26" x14ac:dyDescent="0.25">
      <c r="A653" t="str">
        <f t="shared" si="21"/>
        <v xml:space="preserve"> Energy consumption of residential for cooking per dwelling</v>
      </c>
      <c r="B653" t="str">
        <f t="shared" si="20"/>
        <v>Energy consumption of residential for cooking per dwelling</v>
      </c>
    </row>
    <row r="654" spans="1:26" x14ac:dyDescent="0.25">
      <c r="A654" t="str">
        <f t="shared" si="21"/>
        <v xml:space="preserve"> Water consumption in residential</v>
      </c>
      <c r="B654" t="str">
        <f t="shared" si="20"/>
        <v>Water consumption in residential</v>
      </c>
      <c r="C654" t="s">
        <v>424</v>
      </c>
    </row>
    <row r="655" spans="1:26" x14ac:dyDescent="0.25">
      <c r="A655" t="str">
        <f t="shared" si="21"/>
        <v>ISO code Water consumption in residential</v>
      </c>
      <c r="B655" t="str">
        <f t="shared" si="20"/>
        <v>Water consumption in residential</v>
      </c>
      <c r="D655" t="s">
        <v>204</v>
      </c>
      <c r="E655" t="s">
        <v>205</v>
      </c>
      <c r="F655">
        <v>2000</v>
      </c>
      <c r="G655">
        <v>2001</v>
      </c>
      <c r="H655">
        <v>2002</v>
      </c>
      <c r="I655">
        <v>2003</v>
      </c>
      <c r="J655">
        <v>2004</v>
      </c>
      <c r="K655">
        <v>2005</v>
      </c>
      <c r="L655">
        <v>2006</v>
      </c>
      <c r="M655">
        <v>2007</v>
      </c>
      <c r="N655">
        <v>2008</v>
      </c>
      <c r="O655">
        <v>2009</v>
      </c>
      <c r="P655">
        <v>2010</v>
      </c>
      <c r="Q655">
        <v>2011</v>
      </c>
      <c r="R655">
        <v>2012</v>
      </c>
      <c r="S655">
        <v>2013</v>
      </c>
      <c r="T655">
        <v>2014</v>
      </c>
      <c r="U655">
        <v>2015</v>
      </c>
      <c r="V655" t="s">
        <v>194</v>
      </c>
      <c r="W655" t="s">
        <v>195</v>
      </c>
      <c r="X655" t="s">
        <v>196</v>
      </c>
      <c r="Y655" t="s">
        <v>197</v>
      </c>
      <c r="Z655" t="s">
        <v>198</v>
      </c>
    </row>
    <row r="656" spans="1:26" x14ac:dyDescent="0.25">
      <c r="A656" t="str">
        <f t="shared" si="21"/>
        <v>AT Water consumption in residential</v>
      </c>
      <c r="B656" t="str">
        <f t="shared" si="20"/>
        <v>Water consumption in residential</v>
      </c>
      <c r="C656" t="s">
        <v>17</v>
      </c>
      <c r="D656" t="s">
        <v>40</v>
      </c>
      <c r="E656" t="s">
        <v>425</v>
      </c>
      <c r="F656">
        <v>107.8</v>
      </c>
      <c r="G656">
        <v>107.64</v>
      </c>
      <c r="H656">
        <v>107.55</v>
      </c>
      <c r="I656">
        <v>110.01</v>
      </c>
      <c r="J656">
        <v>113.4</v>
      </c>
      <c r="K656">
        <v>113.64</v>
      </c>
      <c r="L656">
        <v>114.46</v>
      </c>
      <c r="M656">
        <v>115.04</v>
      </c>
      <c r="N656">
        <v>115.28</v>
      </c>
      <c r="O656">
        <v>115.4</v>
      </c>
      <c r="P656">
        <v>105.12</v>
      </c>
      <c r="Q656">
        <v>105.55</v>
      </c>
      <c r="R656">
        <v>105.65</v>
      </c>
      <c r="S656" t="s">
        <v>207</v>
      </c>
      <c r="T656" t="s">
        <v>207</v>
      </c>
      <c r="U656" t="s">
        <v>207</v>
      </c>
      <c r="V656" t="s">
        <v>364</v>
      </c>
      <c r="W656" t="s">
        <v>426</v>
      </c>
      <c r="Y656">
        <v>1</v>
      </c>
      <c r="Z656" t="s">
        <v>427</v>
      </c>
    </row>
    <row r="657" spans="1:26" x14ac:dyDescent="0.25">
      <c r="A657" t="str">
        <f t="shared" si="21"/>
        <v>BE Water consumption in residential</v>
      </c>
      <c r="B657" t="str">
        <f t="shared" si="20"/>
        <v>Water consumption in residential</v>
      </c>
      <c r="C657" t="s">
        <v>11</v>
      </c>
      <c r="D657" t="s">
        <v>41</v>
      </c>
      <c r="E657" t="s">
        <v>425</v>
      </c>
      <c r="F657">
        <v>100.06</v>
      </c>
      <c r="G657">
        <v>97.52</v>
      </c>
      <c r="H657">
        <v>92.73</v>
      </c>
      <c r="I657">
        <v>93.16</v>
      </c>
      <c r="J657">
        <v>91.38</v>
      </c>
      <c r="K657">
        <v>33.79</v>
      </c>
      <c r="L657">
        <v>33.020000000000003</v>
      </c>
      <c r="M657">
        <v>32.74</v>
      </c>
      <c r="N657">
        <v>32.18</v>
      </c>
      <c r="O657">
        <v>31.91</v>
      </c>
      <c r="P657">
        <v>31.6</v>
      </c>
      <c r="Q657">
        <v>22.93</v>
      </c>
      <c r="R657" t="s">
        <v>207</v>
      </c>
      <c r="S657" t="s">
        <v>207</v>
      </c>
      <c r="T657" t="s">
        <v>207</v>
      </c>
      <c r="U657" t="s">
        <v>207</v>
      </c>
      <c r="V657" t="s">
        <v>364</v>
      </c>
      <c r="W657" t="s">
        <v>428</v>
      </c>
      <c r="Y657">
        <v>1</v>
      </c>
      <c r="Z657" t="s">
        <v>427</v>
      </c>
    </row>
    <row r="658" spans="1:26" x14ac:dyDescent="0.25">
      <c r="A658" t="str">
        <f t="shared" si="21"/>
        <v>BG Water consumption in residential</v>
      </c>
      <c r="B658" t="str">
        <f t="shared" si="20"/>
        <v>Water consumption in residential</v>
      </c>
      <c r="C658" t="s">
        <v>21</v>
      </c>
      <c r="D658" t="s">
        <v>42</v>
      </c>
      <c r="E658" t="s">
        <v>425</v>
      </c>
      <c r="F658">
        <v>103.74</v>
      </c>
      <c r="G658">
        <v>92.01</v>
      </c>
      <c r="H658">
        <v>85.62</v>
      </c>
      <c r="I658">
        <v>89.52</v>
      </c>
      <c r="J658">
        <v>87.37</v>
      </c>
      <c r="K658">
        <v>86.39</v>
      </c>
      <c r="L658">
        <v>88.84</v>
      </c>
      <c r="M658">
        <v>91.27</v>
      </c>
      <c r="N658">
        <v>88.05</v>
      </c>
      <c r="O658">
        <v>88</v>
      </c>
      <c r="P658">
        <v>86.08</v>
      </c>
      <c r="Q658">
        <v>84.58</v>
      </c>
      <c r="R658">
        <v>86.03</v>
      </c>
      <c r="S658">
        <v>83.03</v>
      </c>
      <c r="T658" t="s">
        <v>207</v>
      </c>
      <c r="U658" t="s">
        <v>207</v>
      </c>
      <c r="V658" t="s">
        <v>364</v>
      </c>
      <c r="W658" t="s">
        <v>428</v>
      </c>
      <c r="Y658">
        <v>1</v>
      </c>
      <c r="Z658" t="s">
        <v>427</v>
      </c>
    </row>
    <row r="659" spans="1:26" x14ac:dyDescent="0.25">
      <c r="A659" t="str">
        <f t="shared" si="21"/>
        <v>HR Water consumption in residential</v>
      </c>
      <c r="B659" t="str">
        <f t="shared" si="20"/>
        <v>Water consumption in residential</v>
      </c>
      <c r="C659" t="s">
        <v>24</v>
      </c>
      <c r="D659" t="s">
        <v>43</v>
      </c>
      <c r="E659" t="s">
        <v>425</v>
      </c>
      <c r="F659">
        <v>123.5</v>
      </c>
      <c r="G659">
        <v>135.06</v>
      </c>
      <c r="H659">
        <v>125.27</v>
      </c>
      <c r="I659">
        <v>130.88999999999999</v>
      </c>
      <c r="J659">
        <v>126.55</v>
      </c>
      <c r="K659">
        <v>125.01</v>
      </c>
      <c r="L659">
        <v>126.76</v>
      </c>
      <c r="M659">
        <v>128.65</v>
      </c>
      <c r="N659">
        <v>124.5</v>
      </c>
      <c r="O659">
        <v>123.86</v>
      </c>
      <c r="P659">
        <v>127.16</v>
      </c>
      <c r="Q659">
        <v>122.06</v>
      </c>
      <c r="R659">
        <v>122.59</v>
      </c>
      <c r="S659">
        <v>128.34</v>
      </c>
      <c r="T659" t="s">
        <v>207</v>
      </c>
      <c r="U659" t="s">
        <v>207</v>
      </c>
      <c r="V659" t="s">
        <v>364</v>
      </c>
      <c r="W659" t="s">
        <v>378</v>
      </c>
      <c r="X659" t="s">
        <v>415</v>
      </c>
      <c r="Y659">
        <v>4</v>
      </c>
      <c r="Z659" t="s">
        <v>427</v>
      </c>
    </row>
    <row r="660" spans="1:26" x14ac:dyDescent="0.25">
      <c r="A660" t="str">
        <f t="shared" si="21"/>
        <v>CY Water consumption in residential</v>
      </c>
      <c r="B660" t="str">
        <f t="shared" si="20"/>
        <v>Water consumption in residential</v>
      </c>
      <c r="C660" t="s">
        <v>15</v>
      </c>
      <c r="D660" t="s">
        <v>44</v>
      </c>
      <c r="E660" t="s">
        <v>425</v>
      </c>
      <c r="F660">
        <v>219.82</v>
      </c>
      <c r="G660">
        <v>260.8</v>
      </c>
      <c r="H660">
        <v>276.01</v>
      </c>
      <c r="I660">
        <v>281.38</v>
      </c>
      <c r="J660">
        <v>284.79000000000002</v>
      </c>
      <c r="K660">
        <v>279.93</v>
      </c>
      <c r="L660">
        <v>265.69</v>
      </c>
      <c r="M660">
        <v>251.61</v>
      </c>
      <c r="N660">
        <v>199.77</v>
      </c>
      <c r="O660">
        <v>214.33</v>
      </c>
      <c r="P660">
        <v>239.22</v>
      </c>
      <c r="Q660">
        <v>227.23</v>
      </c>
      <c r="R660">
        <v>217.05</v>
      </c>
      <c r="S660" t="s">
        <v>207</v>
      </c>
      <c r="T660" t="s">
        <v>207</v>
      </c>
      <c r="U660" t="s">
        <v>207</v>
      </c>
      <c r="V660" t="s">
        <v>364</v>
      </c>
      <c r="W660" t="s">
        <v>428</v>
      </c>
      <c r="Y660">
        <v>1</v>
      </c>
      <c r="Z660" t="s">
        <v>427</v>
      </c>
    </row>
    <row r="661" spans="1:26" x14ac:dyDescent="0.25">
      <c r="A661" t="str">
        <f t="shared" si="21"/>
        <v>CZ Water consumption in residential</v>
      </c>
      <c r="B661" t="str">
        <f t="shared" si="20"/>
        <v>Water consumption in residential</v>
      </c>
      <c r="C661" t="s">
        <v>23</v>
      </c>
      <c r="D661" t="s">
        <v>45</v>
      </c>
      <c r="E661" t="s">
        <v>425</v>
      </c>
      <c r="F661">
        <v>92.6</v>
      </c>
      <c r="G661">
        <v>89.49</v>
      </c>
      <c r="H661">
        <v>89.89</v>
      </c>
      <c r="I661">
        <v>90.37</v>
      </c>
      <c r="J661">
        <v>90.41</v>
      </c>
      <c r="K661">
        <v>87.04</v>
      </c>
      <c r="L661">
        <v>87.27</v>
      </c>
      <c r="M661">
        <v>87.33</v>
      </c>
      <c r="N661">
        <v>87.96</v>
      </c>
      <c r="O661">
        <v>82.41</v>
      </c>
      <c r="P661">
        <v>79.2</v>
      </c>
      <c r="Q661">
        <v>79.28</v>
      </c>
      <c r="R661">
        <v>78.739999999999995</v>
      </c>
      <c r="S661">
        <v>77.25</v>
      </c>
      <c r="T661" t="s">
        <v>207</v>
      </c>
      <c r="U661" t="s">
        <v>207</v>
      </c>
      <c r="V661" t="s">
        <v>364</v>
      </c>
      <c r="W661" t="s">
        <v>429</v>
      </c>
      <c r="Y661">
        <v>1</v>
      </c>
      <c r="Z661" t="s">
        <v>413</v>
      </c>
    </row>
    <row r="662" spans="1:26" x14ac:dyDescent="0.25">
      <c r="A662" t="str">
        <f t="shared" si="21"/>
        <v>DK Water consumption in residential</v>
      </c>
      <c r="B662" t="str">
        <f t="shared" si="20"/>
        <v>Water consumption in residential</v>
      </c>
      <c r="C662" t="s">
        <v>9</v>
      </c>
      <c r="D662" t="s">
        <v>46</v>
      </c>
      <c r="E662" t="s">
        <v>425</v>
      </c>
      <c r="F662" t="s">
        <v>207</v>
      </c>
      <c r="G662" t="s">
        <v>207</v>
      </c>
      <c r="H662" t="s">
        <v>207</v>
      </c>
      <c r="I662" t="s">
        <v>207</v>
      </c>
      <c r="J662" t="s">
        <v>207</v>
      </c>
      <c r="K662" t="s">
        <v>207</v>
      </c>
      <c r="L662" t="s">
        <v>207</v>
      </c>
      <c r="M662" t="s">
        <v>207</v>
      </c>
      <c r="N662" t="s">
        <v>207</v>
      </c>
      <c r="O662" t="s">
        <v>207</v>
      </c>
      <c r="P662" t="s">
        <v>207</v>
      </c>
      <c r="Q662" t="s">
        <v>207</v>
      </c>
      <c r="R662" t="s">
        <v>207</v>
      </c>
      <c r="S662" t="s">
        <v>207</v>
      </c>
      <c r="T662" t="s">
        <v>207</v>
      </c>
      <c r="U662" t="s">
        <v>207</v>
      </c>
    </row>
    <row r="663" spans="1:26" x14ac:dyDescent="0.25">
      <c r="A663" t="str">
        <f t="shared" si="21"/>
        <v>EE Water consumption in residential</v>
      </c>
      <c r="B663" t="str">
        <f t="shared" si="20"/>
        <v>Water consumption in residential</v>
      </c>
      <c r="C663" t="s">
        <v>27</v>
      </c>
      <c r="D663" t="s">
        <v>47</v>
      </c>
      <c r="E663" t="s">
        <v>425</v>
      </c>
      <c r="F663" t="s">
        <v>207</v>
      </c>
      <c r="G663" t="s">
        <v>207</v>
      </c>
      <c r="H663" t="s">
        <v>207</v>
      </c>
      <c r="I663" t="s">
        <v>207</v>
      </c>
      <c r="J663" t="s">
        <v>207</v>
      </c>
      <c r="K663" t="s">
        <v>207</v>
      </c>
      <c r="L663" t="s">
        <v>207</v>
      </c>
      <c r="M663" t="s">
        <v>207</v>
      </c>
      <c r="N663">
        <v>67.67</v>
      </c>
      <c r="O663">
        <v>64.650000000000006</v>
      </c>
      <c r="P663">
        <v>63.14</v>
      </c>
      <c r="Q663" t="s">
        <v>207</v>
      </c>
      <c r="R663" t="s">
        <v>207</v>
      </c>
      <c r="S663" t="s">
        <v>207</v>
      </c>
      <c r="T663" t="s">
        <v>207</v>
      </c>
      <c r="U663" t="s">
        <v>207</v>
      </c>
      <c r="V663" t="s">
        <v>364</v>
      </c>
      <c r="W663" t="s">
        <v>408</v>
      </c>
      <c r="Y663">
        <v>1</v>
      </c>
      <c r="Z663" t="s">
        <v>427</v>
      </c>
    </row>
    <row r="664" spans="1:26" x14ac:dyDescent="0.25">
      <c r="A664" t="str">
        <f t="shared" si="21"/>
        <v>FR Water consumption in residential</v>
      </c>
      <c r="B664" t="str">
        <f t="shared" si="20"/>
        <v>Water consumption in residential</v>
      </c>
      <c r="C664" t="s">
        <v>10</v>
      </c>
      <c r="D664" t="s">
        <v>48</v>
      </c>
      <c r="E664" t="s">
        <v>425</v>
      </c>
      <c r="F664" t="s">
        <v>207</v>
      </c>
      <c r="G664" t="s">
        <v>207</v>
      </c>
      <c r="H664" t="s">
        <v>207</v>
      </c>
      <c r="I664" t="s">
        <v>207</v>
      </c>
      <c r="J664" t="s">
        <v>207</v>
      </c>
      <c r="K664" t="s">
        <v>207</v>
      </c>
      <c r="L664" t="s">
        <v>207</v>
      </c>
      <c r="M664" t="s">
        <v>207</v>
      </c>
      <c r="N664">
        <v>132.18</v>
      </c>
      <c r="O664">
        <v>130.91</v>
      </c>
      <c r="P664">
        <v>128.71</v>
      </c>
      <c r="Q664">
        <v>128.19999999999999</v>
      </c>
      <c r="R664">
        <v>128.38999999999999</v>
      </c>
      <c r="S664" t="s">
        <v>207</v>
      </c>
      <c r="T664" t="s">
        <v>207</v>
      </c>
      <c r="U664" t="s">
        <v>207</v>
      </c>
      <c r="V664" t="s">
        <v>214</v>
      </c>
      <c r="W664" t="s">
        <v>430</v>
      </c>
      <c r="Y664">
        <v>1</v>
      </c>
      <c r="Z664" t="s">
        <v>427</v>
      </c>
    </row>
    <row r="665" spans="1:26" x14ac:dyDescent="0.25">
      <c r="A665" t="str">
        <f t="shared" si="21"/>
        <v>EL Water consumption in residential</v>
      </c>
      <c r="B665" t="str">
        <f t="shared" si="20"/>
        <v>Water consumption in residential</v>
      </c>
      <c r="C665" t="s">
        <v>20</v>
      </c>
      <c r="D665" t="s">
        <v>49</v>
      </c>
      <c r="E665" t="s">
        <v>425</v>
      </c>
      <c r="F665">
        <v>91.64</v>
      </c>
      <c r="G665">
        <v>85.3</v>
      </c>
      <c r="H665">
        <v>84.04</v>
      </c>
      <c r="I665">
        <v>96.54</v>
      </c>
      <c r="J665">
        <v>97.98</v>
      </c>
      <c r="K665">
        <v>99.92</v>
      </c>
      <c r="L665">
        <v>98.2</v>
      </c>
      <c r="M665">
        <v>88.89</v>
      </c>
      <c r="N665">
        <v>88.89</v>
      </c>
      <c r="O665">
        <v>88.89</v>
      </c>
      <c r="P665">
        <v>88.89</v>
      </c>
      <c r="Q665">
        <v>88.89</v>
      </c>
      <c r="R665" t="s">
        <v>207</v>
      </c>
      <c r="S665" t="s">
        <v>207</v>
      </c>
      <c r="T665" t="s">
        <v>207</v>
      </c>
      <c r="U665" t="s">
        <v>207</v>
      </c>
      <c r="V665" t="s">
        <v>364</v>
      </c>
      <c r="W665" t="s">
        <v>428</v>
      </c>
      <c r="Y665">
        <v>1</v>
      </c>
      <c r="Z665" t="s">
        <v>427</v>
      </c>
    </row>
    <row r="666" spans="1:26" x14ac:dyDescent="0.25">
      <c r="A666" t="str">
        <f t="shared" si="21"/>
        <v>FI Water consumption in residential</v>
      </c>
      <c r="B666" t="str">
        <f t="shared" si="20"/>
        <v>Water consumption in residential</v>
      </c>
      <c r="C666" t="s">
        <v>30</v>
      </c>
      <c r="D666" t="s">
        <v>50</v>
      </c>
      <c r="E666" t="s">
        <v>425</v>
      </c>
      <c r="F666">
        <v>124.81</v>
      </c>
      <c r="G666">
        <v>126.15</v>
      </c>
      <c r="H666">
        <v>123.82</v>
      </c>
      <c r="I666">
        <v>122</v>
      </c>
      <c r="J666">
        <v>124.67</v>
      </c>
      <c r="K666">
        <v>119.19</v>
      </c>
      <c r="L666" t="s">
        <v>207</v>
      </c>
      <c r="M666" t="s">
        <v>207</v>
      </c>
      <c r="N666" t="s">
        <v>207</v>
      </c>
      <c r="O666" t="s">
        <v>207</v>
      </c>
      <c r="P666" t="s">
        <v>207</v>
      </c>
      <c r="Q666" t="s">
        <v>207</v>
      </c>
      <c r="R666" t="s">
        <v>207</v>
      </c>
      <c r="S666" t="s">
        <v>207</v>
      </c>
      <c r="T666" t="s">
        <v>207</v>
      </c>
      <c r="U666" t="s">
        <v>207</v>
      </c>
      <c r="V666" t="s">
        <v>214</v>
      </c>
      <c r="W666" t="s">
        <v>419</v>
      </c>
      <c r="Y666">
        <v>1</v>
      </c>
      <c r="Z666" t="s">
        <v>427</v>
      </c>
    </row>
    <row r="667" spans="1:26" x14ac:dyDescent="0.25">
      <c r="A667" t="str">
        <f t="shared" si="21"/>
        <v>DE Water consumption in residential</v>
      </c>
      <c r="B667" t="str">
        <f t="shared" si="20"/>
        <v>Water consumption in residential</v>
      </c>
      <c r="C667" t="s">
        <v>1</v>
      </c>
      <c r="D667" t="s">
        <v>51</v>
      </c>
      <c r="E667" t="s">
        <v>425</v>
      </c>
      <c r="F667" t="s">
        <v>207</v>
      </c>
      <c r="G667" t="s">
        <v>207</v>
      </c>
      <c r="H667" t="s">
        <v>207</v>
      </c>
      <c r="I667">
        <v>97.76</v>
      </c>
      <c r="J667">
        <v>94.16</v>
      </c>
      <c r="K667">
        <v>92.12</v>
      </c>
      <c r="L667">
        <v>92.07</v>
      </c>
      <c r="M667">
        <v>89.19</v>
      </c>
      <c r="N667">
        <v>87.44</v>
      </c>
      <c r="O667">
        <v>85.91</v>
      </c>
      <c r="P667">
        <v>84.36</v>
      </c>
      <c r="Q667">
        <v>82.68</v>
      </c>
      <c r="R667">
        <v>81.53</v>
      </c>
      <c r="S667" t="s">
        <v>207</v>
      </c>
      <c r="T667" t="s">
        <v>207</v>
      </c>
      <c r="U667" t="s">
        <v>207</v>
      </c>
      <c r="V667" t="s">
        <v>364</v>
      </c>
      <c r="W667" t="s">
        <v>431</v>
      </c>
      <c r="Y667">
        <v>1</v>
      </c>
      <c r="Z667" t="s">
        <v>427</v>
      </c>
    </row>
    <row r="668" spans="1:26" x14ac:dyDescent="0.25">
      <c r="A668" t="str">
        <f t="shared" si="21"/>
        <v>HU Water consumption in residential</v>
      </c>
      <c r="B668" t="str">
        <f t="shared" si="20"/>
        <v>Water consumption in residential</v>
      </c>
      <c r="C668" t="s">
        <v>16</v>
      </c>
      <c r="D668" t="s">
        <v>52</v>
      </c>
      <c r="E668" t="s">
        <v>425</v>
      </c>
      <c r="F668">
        <v>103.99</v>
      </c>
      <c r="G668">
        <v>100</v>
      </c>
      <c r="H668">
        <v>102.12</v>
      </c>
      <c r="I668">
        <v>105.58</v>
      </c>
      <c r="J668">
        <v>96.88</v>
      </c>
      <c r="K668">
        <v>94.28</v>
      </c>
      <c r="L668">
        <v>91.96</v>
      </c>
      <c r="M668">
        <v>90.08</v>
      </c>
      <c r="N668">
        <v>88.49</v>
      </c>
      <c r="O668">
        <v>86.57</v>
      </c>
      <c r="P668">
        <v>87.96</v>
      </c>
      <c r="Q668">
        <v>86.99</v>
      </c>
      <c r="R668">
        <v>86.97</v>
      </c>
      <c r="S668">
        <v>84.54</v>
      </c>
      <c r="T668" t="s">
        <v>207</v>
      </c>
      <c r="U668" t="s">
        <v>207</v>
      </c>
      <c r="V668" t="s">
        <v>364</v>
      </c>
      <c r="W668" t="s">
        <v>378</v>
      </c>
      <c r="X668" t="s">
        <v>415</v>
      </c>
      <c r="Y668">
        <v>4</v>
      </c>
      <c r="Z668" t="s">
        <v>427</v>
      </c>
    </row>
    <row r="669" spans="1:26" x14ac:dyDescent="0.25">
      <c r="A669" t="str">
        <f t="shared" si="21"/>
        <v>IE Water consumption in residential</v>
      </c>
      <c r="B669" t="str">
        <f t="shared" si="20"/>
        <v>Water consumption in residential</v>
      </c>
      <c r="C669" t="s">
        <v>5</v>
      </c>
      <c r="D669" t="s">
        <v>53</v>
      </c>
      <c r="E669" t="s">
        <v>425</v>
      </c>
      <c r="F669" t="s">
        <v>207</v>
      </c>
      <c r="G669" t="s">
        <v>207</v>
      </c>
      <c r="H669" t="s">
        <v>207</v>
      </c>
      <c r="I669" t="s">
        <v>207</v>
      </c>
      <c r="J669" t="s">
        <v>207</v>
      </c>
      <c r="K669" t="s">
        <v>207</v>
      </c>
      <c r="L669" t="s">
        <v>207</v>
      </c>
      <c r="M669" t="s">
        <v>207</v>
      </c>
      <c r="N669" t="s">
        <v>207</v>
      </c>
      <c r="O669" t="s">
        <v>207</v>
      </c>
      <c r="P669" t="s">
        <v>207</v>
      </c>
      <c r="Q669">
        <v>145.94999999999999</v>
      </c>
      <c r="R669" t="s">
        <v>207</v>
      </c>
      <c r="S669" t="s">
        <v>207</v>
      </c>
      <c r="T669" t="s">
        <v>207</v>
      </c>
      <c r="U669" t="s">
        <v>207</v>
      </c>
      <c r="V669" t="s">
        <v>364</v>
      </c>
      <c r="W669" t="s">
        <v>378</v>
      </c>
      <c r="X669" t="s">
        <v>415</v>
      </c>
      <c r="Y669">
        <v>4</v>
      </c>
      <c r="Z669" t="s">
        <v>427</v>
      </c>
    </row>
    <row r="670" spans="1:26" x14ac:dyDescent="0.25">
      <c r="A670" t="str">
        <f t="shared" si="21"/>
        <v>IT Water consumption in residential</v>
      </c>
      <c r="B670" t="str">
        <f t="shared" si="20"/>
        <v>Water consumption in residential</v>
      </c>
      <c r="C670" t="s">
        <v>29</v>
      </c>
      <c r="D670" t="s">
        <v>54</v>
      </c>
      <c r="E670" t="s">
        <v>425</v>
      </c>
      <c r="F670" t="s">
        <v>207</v>
      </c>
      <c r="G670" t="s">
        <v>207</v>
      </c>
      <c r="H670" t="s">
        <v>207</v>
      </c>
      <c r="I670" t="s">
        <v>207</v>
      </c>
      <c r="J670" t="s">
        <v>207</v>
      </c>
      <c r="K670" t="s">
        <v>207</v>
      </c>
      <c r="L670" t="s">
        <v>207</v>
      </c>
      <c r="M670" t="s">
        <v>207</v>
      </c>
      <c r="N670" t="s">
        <v>207</v>
      </c>
      <c r="O670" t="s">
        <v>207</v>
      </c>
      <c r="P670" t="s">
        <v>207</v>
      </c>
      <c r="Q670">
        <v>157.6</v>
      </c>
      <c r="R670" t="s">
        <v>207</v>
      </c>
      <c r="S670" t="s">
        <v>207</v>
      </c>
      <c r="T670" t="s">
        <v>207</v>
      </c>
      <c r="U670" t="s">
        <v>207</v>
      </c>
      <c r="V670" t="s">
        <v>364</v>
      </c>
      <c r="W670" t="s">
        <v>378</v>
      </c>
      <c r="X670" t="s">
        <v>415</v>
      </c>
      <c r="Y670">
        <v>4</v>
      </c>
      <c r="Z670" t="s">
        <v>427</v>
      </c>
    </row>
    <row r="671" spans="1:26" x14ac:dyDescent="0.25">
      <c r="A671" t="str">
        <f t="shared" si="21"/>
        <v>LV Water consumption in residential</v>
      </c>
      <c r="B671" t="str">
        <f t="shared" si="20"/>
        <v>Water consumption in residential</v>
      </c>
      <c r="C671" t="s">
        <v>25</v>
      </c>
      <c r="D671" t="s">
        <v>55</v>
      </c>
      <c r="E671" t="s">
        <v>425</v>
      </c>
      <c r="F671" t="s">
        <v>207</v>
      </c>
      <c r="G671" t="s">
        <v>207</v>
      </c>
      <c r="H671" t="s">
        <v>207</v>
      </c>
      <c r="I671" t="s">
        <v>207</v>
      </c>
      <c r="J671" t="s">
        <v>207</v>
      </c>
      <c r="K671" t="s">
        <v>207</v>
      </c>
      <c r="L671" t="s">
        <v>207</v>
      </c>
      <c r="M671" t="s">
        <v>207</v>
      </c>
      <c r="N671">
        <v>66.78</v>
      </c>
      <c r="O671">
        <v>64.02</v>
      </c>
      <c r="P671">
        <v>62.93</v>
      </c>
      <c r="Q671">
        <v>63.19</v>
      </c>
      <c r="R671">
        <v>42.23</v>
      </c>
      <c r="S671" t="s">
        <v>207</v>
      </c>
      <c r="T671" t="s">
        <v>207</v>
      </c>
      <c r="U671" t="s">
        <v>207</v>
      </c>
      <c r="V671" t="s">
        <v>364</v>
      </c>
      <c r="W671" t="s">
        <v>378</v>
      </c>
      <c r="X671" t="s">
        <v>415</v>
      </c>
      <c r="Y671">
        <v>4</v>
      </c>
      <c r="Z671" t="s">
        <v>427</v>
      </c>
    </row>
    <row r="672" spans="1:26" x14ac:dyDescent="0.25">
      <c r="A672" t="str">
        <f t="shared" si="21"/>
        <v>LT Water consumption in residential</v>
      </c>
      <c r="B672" t="str">
        <f t="shared" si="20"/>
        <v>Water consumption in residential</v>
      </c>
      <c r="C672" t="s">
        <v>22</v>
      </c>
      <c r="D672" t="s">
        <v>56</v>
      </c>
      <c r="E672" t="s">
        <v>425</v>
      </c>
      <c r="F672" t="s">
        <v>207</v>
      </c>
      <c r="G672" t="s">
        <v>207</v>
      </c>
      <c r="H672" t="s">
        <v>207</v>
      </c>
      <c r="I672" t="s">
        <v>207</v>
      </c>
      <c r="J672" t="s">
        <v>207</v>
      </c>
      <c r="K672" t="s">
        <v>207</v>
      </c>
      <c r="L672" t="s">
        <v>207</v>
      </c>
      <c r="M672" t="s">
        <v>207</v>
      </c>
      <c r="N672">
        <v>69.89</v>
      </c>
      <c r="O672">
        <v>69.3</v>
      </c>
      <c r="P672">
        <v>67.87</v>
      </c>
      <c r="Q672">
        <v>67.680000000000007</v>
      </c>
      <c r="R672">
        <v>45</v>
      </c>
      <c r="S672" t="s">
        <v>207</v>
      </c>
      <c r="T672" t="s">
        <v>207</v>
      </c>
      <c r="U672" t="s">
        <v>207</v>
      </c>
      <c r="V672" t="s">
        <v>364</v>
      </c>
      <c r="W672" t="s">
        <v>378</v>
      </c>
      <c r="X672" t="s">
        <v>415</v>
      </c>
      <c r="Y672">
        <v>4</v>
      </c>
      <c r="Z672" t="s">
        <v>427</v>
      </c>
    </row>
    <row r="673" spans="1:26" x14ac:dyDescent="0.25">
      <c r="A673" t="str">
        <f t="shared" si="21"/>
        <v>LU Water consumption in residential</v>
      </c>
      <c r="B673" t="str">
        <f t="shared" si="20"/>
        <v>Water consumption in residential</v>
      </c>
      <c r="C673" t="s">
        <v>7</v>
      </c>
      <c r="D673" t="s">
        <v>57</v>
      </c>
      <c r="E673" t="s">
        <v>425</v>
      </c>
      <c r="F673" t="s">
        <v>207</v>
      </c>
      <c r="G673" t="s">
        <v>207</v>
      </c>
      <c r="H673" t="s">
        <v>207</v>
      </c>
      <c r="I673">
        <v>115.75</v>
      </c>
      <c r="J673">
        <v>116.6</v>
      </c>
      <c r="K673">
        <v>119.17</v>
      </c>
      <c r="L673">
        <v>124.04</v>
      </c>
      <c r="M673">
        <v>125.05</v>
      </c>
      <c r="N673">
        <v>127.51</v>
      </c>
      <c r="O673">
        <v>129.96</v>
      </c>
      <c r="P673">
        <v>132.33000000000001</v>
      </c>
      <c r="Q673">
        <v>134.16</v>
      </c>
      <c r="R673">
        <v>136.83000000000001</v>
      </c>
      <c r="S673" t="s">
        <v>207</v>
      </c>
      <c r="T673" t="s">
        <v>207</v>
      </c>
      <c r="U673" t="s">
        <v>207</v>
      </c>
      <c r="V673" t="s">
        <v>364</v>
      </c>
      <c r="W673" t="s">
        <v>378</v>
      </c>
      <c r="X673" t="s">
        <v>415</v>
      </c>
      <c r="Y673">
        <v>4</v>
      </c>
      <c r="Z673" t="s">
        <v>427</v>
      </c>
    </row>
    <row r="674" spans="1:26" x14ac:dyDescent="0.25">
      <c r="A674" t="str">
        <f t="shared" si="21"/>
        <v>MT Water consumption in residential</v>
      </c>
      <c r="B674" t="str">
        <f t="shared" si="20"/>
        <v>Water consumption in residential</v>
      </c>
      <c r="C674" t="s">
        <v>26</v>
      </c>
      <c r="D674" t="s">
        <v>58</v>
      </c>
      <c r="E674" t="s">
        <v>425</v>
      </c>
      <c r="F674">
        <v>94.21</v>
      </c>
      <c r="G674">
        <v>91.85</v>
      </c>
      <c r="H674">
        <v>98.39</v>
      </c>
      <c r="I674">
        <v>82.66</v>
      </c>
      <c r="J674">
        <v>97.1</v>
      </c>
      <c r="K674">
        <v>124.04</v>
      </c>
      <c r="L674">
        <v>138.27000000000001</v>
      </c>
      <c r="M674">
        <v>132.28</v>
      </c>
      <c r="N674">
        <v>127.89</v>
      </c>
      <c r="O674">
        <v>119.49</v>
      </c>
      <c r="P674">
        <v>129.79</v>
      </c>
      <c r="Q674">
        <v>114.68</v>
      </c>
      <c r="R674">
        <v>110.22</v>
      </c>
      <c r="S674">
        <v>107.64</v>
      </c>
      <c r="T674" t="s">
        <v>207</v>
      </c>
      <c r="U674" t="s">
        <v>207</v>
      </c>
      <c r="V674" t="s">
        <v>364</v>
      </c>
      <c r="W674" t="s">
        <v>432</v>
      </c>
      <c r="Y674">
        <v>1</v>
      </c>
      <c r="Z674" t="s">
        <v>427</v>
      </c>
    </row>
    <row r="675" spans="1:26" x14ac:dyDescent="0.25">
      <c r="A675" t="str">
        <f t="shared" si="21"/>
        <v>NL Water consumption in residential</v>
      </c>
      <c r="B675" t="str">
        <f t="shared" si="20"/>
        <v>Water consumption in residential</v>
      </c>
      <c r="C675" t="s">
        <v>6</v>
      </c>
      <c r="D675" t="s">
        <v>59</v>
      </c>
      <c r="E675" t="s">
        <v>425</v>
      </c>
      <c r="F675" t="s">
        <v>207</v>
      </c>
      <c r="G675" t="s">
        <v>207</v>
      </c>
      <c r="H675" t="s">
        <v>207</v>
      </c>
      <c r="I675">
        <v>122.23</v>
      </c>
      <c r="J675">
        <v>118.59</v>
      </c>
      <c r="K675">
        <v>116.97</v>
      </c>
      <c r="L675">
        <v>117.73</v>
      </c>
      <c r="M675">
        <v>114.97</v>
      </c>
      <c r="N675">
        <v>113.75</v>
      </c>
      <c r="O675">
        <v>112.65</v>
      </c>
      <c r="P675">
        <v>111.61</v>
      </c>
      <c r="Q675">
        <v>110.23</v>
      </c>
      <c r="R675">
        <v>109.65</v>
      </c>
      <c r="S675" t="s">
        <v>207</v>
      </c>
      <c r="T675" t="s">
        <v>207</v>
      </c>
      <c r="U675" t="s">
        <v>207</v>
      </c>
      <c r="V675" t="s">
        <v>364</v>
      </c>
      <c r="W675" t="s">
        <v>433</v>
      </c>
      <c r="Y675">
        <v>1</v>
      </c>
      <c r="Z675" t="s">
        <v>427</v>
      </c>
    </row>
    <row r="676" spans="1:26" x14ac:dyDescent="0.25">
      <c r="A676" t="str">
        <f t="shared" si="21"/>
        <v>PL Water consumption in residential</v>
      </c>
      <c r="B676" t="str">
        <f t="shared" si="20"/>
        <v>Water consumption in residential</v>
      </c>
      <c r="C676" t="s">
        <v>12</v>
      </c>
      <c r="D676" t="s">
        <v>60</v>
      </c>
      <c r="E676" t="s">
        <v>425</v>
      </c>
      <c r="F676">
        <v>114.87</v>
      </c>
      <c r="G676">
        <v>109.69</v>
      </c>
      <c r="H676">
        <v>103.26</v>
      </c>
      <c r="I676">
        <v>100.71</v>
      </c>
      <c r="J676">
        <v>96.91</v>
      </c>
      <c r="K676">
        <v>95.41</v>
      </c>
      <c r="L676">
        <v>94.86</v>
      </c>
      <c r="M676">
        <v>92.36</v>
      </c>
      <c r="N676">
        <v>92.18</v>
      </c>
      <c r="O676">
        <v>89.81</v>
      </c>
      <c r="P676">
        <v>88.93</v>
      </c>
      <c r="Q676">
        <v>88.47</v>
      </c>
      <c r="R676">
        <v>87.48</v>
      </c>
      <c r="S676">
        <v>85.98</v>
      </c>
      <c r="T676" t="s">
        <v>207</v>
      </c>
      <c r="U676" t="s">
        <v>207</v>
      </c>
      <c r="V676" t="s">
        <v>364</v>
      </c>
      <c r="W676" t="s">
        <v>434</v>
      </c>
      <c r="Y676">
        <v>1</v>
      </c>
      <c r="Z676" t="s">
        <v>427</v>
      </c>
    </row>
    <row r="677" spans="1:26" x14ac:dyDescent="0.25">
      <c r="A677" t="str">
        <f t="shared" si="21"/>
        <v>PT Water consumption in residential</v>
      </c>
      <c r="B677" t="str">
        <f t="shared" si="20"/>
        <v>Water consumption in residential</v>
      </c>
      <c r="C677" t="s">
        <v>14</v>
      </c>
      <c r="D677" t="s">
        <v>61</v>
      </c>
      <c r="E677" t="s">
        <v>425</v>
      </c>
      <c r="F677" t="s">
        <v>207</v>
      </c>
      <c r="G677" t="s">
        <v>207</v>
      </c>
      <c r="H677" t="s">
        <v>207</v>
      </c>
      <c r="I677" t="s">
        <v>207</v>
      </c>
      <c r="J677" t="s">
        <v>207</v>
      </c>
      <c r="K677">
        <v>118</v>
      </c>
      <c r="L677">
        <v>123.92</v>
      </c>
      <c r="M677">
        <v>144.88</v>
      </c>
      <c r="N677">
        <v>155.05000000000001</v>
      </c>
      <c r="O677">
        <v>157.26</v>
      </c>
      <c r="P677" t="s">
        <v>207</v>
      </c>
      <c r="Q677" t="s">
        <v>207</v>
      </c>
      <c r="R677" t="s">
        <v>207</v>
      </c>
      <c r="S677" t="s">
        <v>207</v>
      </c>
      <c r="T677" t="s">
        <v>207</v>
      </c>
      <c r="U677" t="s">
        <v>207</v>
      </c>
      <c r="V677" t="s">
        <v>364</v>
      </c>
      <c r="W677" t="s">
        <v>378</v>
      </c>
      <c r="Y677">
        <v>1</v>
      </c>
      <c r="Z677" t="s">
        <v>427</v>
      </c>
    </row>
    <row r="678" spans="1:26" x14ac:dyDescent="0.25">
      <c r="A678" t="str">
        <f t="shared" si="21"/>
        <v>RO Water consumption in residential</v>
      </c>
      <c r="B678" t="str">
        <f t="shared" si="20"/>
        <v>Water consumption in residential</v>
      </c>
      <c r="C678" t="s">
        <v>13</v>
      </c>
      <c r="D678" t="s">
        <v>62</v>
      </c>
      <c r="E678" t="s">
        <v>425</v>
      </c>
      <c r="F678">
        <v>155.34</v>
      </c>
      <c r="G678">
        <v>137.87</v>
      </c>
      <c r="H678">
        <v>112.87</v>
      </c>
      <c r="I678">
        <v>99.08</v>
      </c>
      <c r="J678">
        <v>76.38</v>
      </c>
      <c r="K678">
        <v>75.319999999999993</v>
      </c>
      <c r="L678">
        <v>76.14</v>
      </c>
      <c r="M678">
        <v>76.88</v>
      </c>
      <c r="N678">
        <v>77.430000000000007</v>
      </c>
      <c r="O678">
        <v>77.97</v>
      </c>
      <c r="P678">
        <v>78.66</v>
      </c>
      <c r="Q678">
        <v>79.349999999999994</v>
      </c>
      <c r="R678">
        <v>80.459999999999994</v>
      </c>
      <c r="S678">
        <v>78.209999999999994</v>
      </c>
      <c r="T678" t="s">
        <v>207</v>
      </c>
      <c r="U678" t="s">
        <v>207</v>
      </c>
      <c r="V678" t="s">
        <v>364</v>
      </c>
      <c r="W678" t="s">
        <v>378</v>
      </c>
      <c r="Y678">
        <v>1</v>
      </c>
      <c r="Z678" t="s">
        <v>427</v>
      </c>
    </row>
    <row r="679" spans="1:26" x14ac:dyDescent="0.25">
      <c r="A679" t="str">
        <f t="shared" si="21"/>
        <v>SK Water consumption in residential</v>
      </c>
      <c r="B679" t="str">
        <f t="shared" si="20"/>
        <v>Water consumption in residential</v>
      </c>
      <c r="C679" t="s">
        <v>18</v>
      </c>
      <c r="D679" t="s">
        <v>63</v>
      </c>
      <c r="E679" t="s">
        <v>425</v>
      </c>
      <c r="F679" t="s">
        <v>207</v>
      </c>
      <c r="G679" t="s">
        <v>207</v>
      </c>
      <c r="H679" t="s">
        <v>207</v>
      </c>
      <c r="I679" t="s">
        <v>207</v>
      </c>
      <c r="J679" t="s">
        <v>207</v>
      </c>
      <c r="K679" t="s">
        <v>207</v>
      </c>
      <c r="L679" t="s">
        <v>207</v>
      </c>
      <c r="M679" t="s">
        <v>207</v>
      </c>
      <c r="N679" t="s">
        <v>207</v>
      </c>
      <c r="O679" t="s">
        <v>207</v>
      </c>
      <c r="P679" t="s">
        <v>207</v>
      </c>
      <c r="Q679" t="s">
        <v>207</v>
      </c>
      <c r="R679" t="s">
        <v>207</v>
      </c>
      <c r="S679" t="s">
        <v>207</v>
      </c>
      <c r="T679" t="s">
        <v>207</v>
      </c>
      <c r="U679" t="s">
        <v>207</v>
      </c>
    </row>
    <row r="680" spans="1:26" x14ac:dyDescent="0.25">
      <c r="A680" t="str">
        <f t="shared" si="21"/>
        <v>SI Water consumption in residential</v>
      </c>
      <c r="B680" t="str">
        <f t="shared" si="20"/>
        <v>Water consumption in residential</v>
      </c>
      <c r="C680" t="s">
        <v>8</v>
      </c>
      <c r="D680" t="s">
        <v>64</v>
      </c>
      <c r="E680" t="s">
        <v>425</v>
      </c>
      <c r="F680">
        <v>126.9</v>
      </c>
      <c r="G680">
        <v>125.29</v>
      </c>
      <c r="H680">
        <v>125.16</v>
      </c>
      <c r="I680">
        <v>129.09</v>
      </c>
      <c r="J680">
        <v>120.66</v>
      </c>
      <c r="K680">
        <v>116.58</v>
      </c>
      <c r="L680">
        <v>115.47</v>
      </c>
      <c r="M680">
        <v>114.24</v>
      </c>
      <c r="N680">
        <v>112.81</v>
      </c>
      <c r="O680">
        <v>111.63</v>
      </c>
      <c r="P680">
        <v>110.76</v>
      </c>
      <c r="Q680">
        <v>110.04</v>
      </c>
      <c r="R680">
        <v>109.51</v>
      </c>
      <c r="S680">
        <v>100.93</v>
      </c>
      <c r="T680" t="s">
        <v>207</v>
      </c>
      <c r="U680" t="s">
        <v>207</v>
      </c>
      <c r="V680" t="s">
        <v>364</v>
      </c>
      <c r="W680" t="s">
        <v>378</v>
      </c>
      <c r="Y680">
        <v>1</v>
      </c>
      <c r="Z680" t="s">
        <v>427</v>
      </c>
    </row>
    <row r="681" spans="1:26" x14ac:dyDescent="0.25">
      <c r="A681" t="str">
        <f t="shared" si="21"/>
        <v>ES Water consumption in residential</v>
      </c>
      <c r="B681" t="str">
        <f t="shared" si="20"/>
        <v>Water consumption in residential</v>
      </c>
      <c r="C681" t="s">
        <v>28</v>
      </c>
      <c r="D681" t="s">
        <v>65</v>
      </c>
      <c r="E681" t="s">
        <v>425</v>
      </c>
      <c r="F681">
        <v>190.36</v>
      </c>
      <c r="G681">
        <v>185.88</v>
      </c>
      <c r="H681">
        <v>177.98</v>
      </c>
      <c r="I681">
        <v>179.53</v>
      </c>
      <c r="J681">
        <v>181.16</v>
      </c>
      <c r="K681">
        <v>174.4</v>
      </c>
      <c r="L681">
        <v>162.47</v>
      </c>
      <c r="M681">
        <v>173.55</v>
      </c>
      <c r="N681">
        <v>165.88</v>
      </c>
      <c r="O681">
        <v>164.2</v>
      </c>
      <c r="P681">
        <v>155.44999999999999</v>
      </c>
      <c r="Q681">
        <v>149.5</v>
      </c>
      <c r="R681">
        <v>148.88</v>
      </c>
      <c r="S681" t="s">
        <v>207</v>
      </c>
      <c r="T681" t="s">
        <v>207</v>
      </c>
      <c r="U681" t="s">
        <v>207</v>
      </c>
      <c r="V681" t="s">
        <v>214</v>
      </c>
      <c r="W681" t="s">
        <v>380</v>
      </c>
      <c r="Y681">
        <v>1</v>
      </c>
      <c r="Z681" t="s">
        <v>427</v>
      </c>
    </row>
    <row r="682" spans="1:26" x14ac:dyDescent="0.25">
      <c r="A682" t="str">
        <f t="shared" si="21"/>
        <v>SE Water consumption in residential</v>
      </c>
      <c r="B682" t="str">
        <f t="shared" si="20"/>
        <v>Water consumption in residential</v>
      </c>
      <c r="C682" t="s">
        <v>19</v>
      </c>
      <c r="D682" t="s">
        <v>66</v>
      </c>
      <c r="E682" t="s">
        <v>425</v>
      </c>
      <c r="F682">
        <v>125.27</v>
      </c>
      <c r="G682">
        <v>127.39</v>
      </c>
      <c r="H682">
        <v>126.56</v>
      </c>
      <c r="I682">
        <v>124.82</v>
      </c>
      <c r="J682">
        <v>127.08</v>
      </c>
      <c r="K682">
        <v>112.33</v>
      </c>
      <c r="L682" t="s">
        <v>207</v>
      </c>
      <c r="M682" t="s">
        <v>207</v>
      </c>
      <c r="N682" t="s">
        <v>207</v>
      </c>
      <c r="O682" t="s">
        <v>207</v>
      </c>
      <c r="P682" t="s">
        <v>207</v>
      </c>
      <c r="Q682" t="s">
        <v>207</v>
      </c>
      <c r="R682" t="s">
        <v>207</v>
      </c>
      <c r="S682" t="s">
        <v>207</v>
      </c>
      <c r="T682" t="s">
        <v>207</v>
      </c>
      <c r="U682" t="s">
        <v>207</v>
      </c>
      <c r="V682" t="s">
        <v>364</v>
      </c>
      <c r="W682" t="s">
        <v>378</v>
      </c>
      <c r="Y682">
        <v>4</v>
      </c>
      <c r="Z682" t="s">
        <v>427</v>
      </c>
    </row>
    <row r="683" spans="1:26" x14ac:dyDescent="0.25">
      <c r="A683" t="str">
        <f t="shared" si="21"/>
        <v>UK Water consumption in residential</v>
      </c>
      <c r="B683" t="str">
        <f t="shared" si="20"/>
        <v>Water consumption in residential</v>
      </c>
      <c r="C683" t="s">
        <v>4</v>
      </c>
      <c r="D683" t="s">
        <v>67</v>
      </c>
      <c r="E683" t="s">
        <v>425</v>
      </c>
      <c r="F683" t="s">
        <v>207</v>
      </c>
      <c r="G683" t="s">
        <v>207</v>
      </c>
      <c r="H683" t="s">
        <v>207</v>
      </c>
      <c r="I683" t="s">
        <v>207</v>
      </c>
      <c r="J683" t="s">
        <v>207</v>
      </c>
      <c r="K683" t="s">
        <v>207</v>
      </c>
      <c r="L683" t="s">
        <v>207</v>
      </c>
      <c r="M683" t="s">
        <v>207</v>
      </c>
      <c r="N683" t="s">
        <v>207</v>
      </c>
      <c r="O683" t="s">
        <v>207</v>
      </c>
      <c r="P683" t="s">
        <v>207</v>
      </c>
      <c r="Q683">
        <v>108.49</v>
      </c>
      <c r="R683" t="s">
        <v>207</v>
      </c>
      <c r="S683" t="s">
        <v>207</v>
      </c>
      <c r="T683" t="s">
        <v>207</v>
      </c>
      <c r="U683" t="s">
        <v>207</v>
      </c>
      <c r="V683" t="s">
        <v>364</v>
      </c>
      <c r="W683" t="s">
        <v>388</v>
      </c>
      <c r="Y683">
        <v>1</v>
      </c>
      <c r="Z683" t="s">
        <v>427</v>
      </c>
    </row>
    <row r="684" spans="1:26" x14ac:dyDescent="0.25">
      <c r="A684" t="str">
        <f t="shared" si="21"/>
        <v xml:space="preserve"> Water consumption in residential</v>
      </c>
      <c r="B684" t="str">
        <f t="shared" si="20"/>
        <v>Water consumption in residential</v>
      </c>
    </row>
    <row r="685" spans="1:26" x14ac:dyDescent="0.25">
      <c r="A685" t="str">
        <f t="shared" si="21"/>
        <v xml:space="preserve"> Energy consumption of building per m²</v>
      </c>
      <c r="B685" t="str">
        <f t="shared" si="20"/>
        <v>Energy consumption of building per m²</v>
      </c>
      <c r="C685" t="s">
        <v>435</v>
      </c>
    </row>
    <row r="686" spans="1:26" x14ac:dyDescent="0.25">
      <c r="A686" t="str">
        <f t="shared" si="21"/>
        <v>ISO code Energy consumption of building per m²</v>
      </c>
      <c r="B686" t="str">
        <f t="shared" si="20"/>
        <v>Energy consumption of building per m²</v>
      </c>
      <c r="D686" t="s">
        <v>204</v>
      </c>
      <c r="E686" t="s">
        <v>205</v>
      </c>
      <c r="F686">
        <v>2000</v>
      </c>
      <c r="G686">
        <v>2001</v>
      </c>
      <c r="H686">
        <v>2002</v>
      </c>
      <c r="I686">
        <v>2003</v>
      </c>
      <c r="J686">
        <v>2004</v>
      </c>
      <c r="K686">
        <v>2005</v>
      </c>
      <c r="L686">
        <v>2006</v>
      </c>
      <c r="M686">
        <v>2007</v>
      </c>
      <c r="N686">
        <v>2008</v>
      </c>
      <c r="O686">
        <v>2009</v>
      </c>
      <c r="P686">
        <v>2010</v>
      </c>
      <c r="Q686">
        <v>2011</v>
      </c>
      <c r="R686">
        <v>2012</v>
      </c>
      <c r="S686">
        <v>2013</v>
      </c>
      <c r="T686">
        <v>2014</v>
      </c>
      <c r="U686">
        <v>2015</v>
      </c>
      <c r="V686" t="s">
        <v>194</v>
      </c>
      <c r="W686" t="s">
        <v>195</v>
      </c>
      <c r="X686" t="s">
        <v>196</v>
      </c>
      <c r="Y686" t="s">
        <v>197</v>
      </c>
      <c r="Z686" t="s">
        <v>198</v>
      </c>
    </row>
    <row r="687" spans="1:26" x14ac:dyDescent="0.25">
      <c r="A687" t="str">
        <f t="shared" si="21"/>
        <v>AT Energy consumption of building per m²</v>
      </c>
      <c r="B687" t="str">
        <f t="shared" si="20"/>
        <v>Energy consumption of building per m²</v>
      </c>
      <c r="C687" t="s">
        <v>17</v>
      </c>
      <c r="D687" t="s">
        <v>40</v>
      </c>
      <c r="E687" t="s">
        <v>436</v>
      </c>
      <c r="F687" t="s">
        <v>207</v>
      </c>
      <c r="G687" t="s">
        <v>207</v>
      </c>
      <c r="H687" t="s">
        <v>207</v>
      </c>
      <c r="I687" t="s">
        <v>207</v>
      </c>
      <c r="J687" t="s">
        <v>207</v>
      </c>
      <c r="K687" t="s">
        <v>207</v>
      </c>
      <c r="L687" t="s">
        <v>207</v>
      </c>
      <c r="M687" t="s">
        <v>207</v>
      </c>
      <c r="N687" t="s">
        <v>207</v>
      </c>
      <c r="O687" t="s">
        <v>207</v>
      </c>
      <c r="P687">
        <v>190.86</v>
      </c>
      <c r="Q687">
        <v>175.1</v>
      </c>
      <c r="R687">
        <v>175.65</v>
      </c>
      <c r="S687">
        <v>180.14</v>
      </c>
      <c r="T687" t="s">
        <v>207</v>
      </c>
      <c r="U687" t="s">
        <v>207</v>
      </c>
      <c r="V687" t="s">
        <v>364</v>
      </c>
      <c r="W687" t="s">
        <v>365</v>
      </c>
      <c r="Y687">
        <v>2</v>
      </c>
      <c r="Z687" t="s">
        <v>386</v>
      </c>
    </row>
    <row r="688" spans="1:26" x14ac:dyDescent="0.25">
      <c r="A688" t="str">
        <f t="shared" si="21"/>
        <v>BE Energy consumption of building per m²</v>
      </c>
      <c r="B688" t="str">
        <f t="shared" si="20"/>
        <v>Energy consumption of building per m²</v>
      </c>
      <c r="C688" t="s">
        <v>11</v>
      </c>
      <c r="D688" t="s">
        <v>41</v>
      </c>
      <c r="E688" t="s">
        <v>436</v>
      </c>
      <c r="F688" t="s">
        <v>207</v>
      </c>
      <c r="G688" t="s">
        <v>207</v>
      </c>
      <c r="H688" t="s">
        <v>207</v>
      </c>
      <c r="I688" t="s">
        <v>207</v>
      </c>
      <c r="J688" t="s">
        <v>207</v>
      </c>
      <c r="K688" t="s">
        <v>207</v>
      </c>
      <c r="L688" t="s">
        <v>207</v>
      </c>
      <c r="M688" t="s">
        <v>207</v>
      </c>
      <c r="N688" t="s">
        <v>207</v>
      </c>
      <c r="O688" t="s">
        <v>207</v>
      </c>
      <c r="P688">
        <v>299.07</v>
      </c>
      <c r="Q688">
        <v>255.05</v>
      </c>
      <c r="R688">
        <v>263.5</v>
      </c>
      <c r="S688">
        <v>283.14</v>
      </c>
      <c r="T688" t="s">
        <v>207</v>
      </c>
      <c r="U688" t="s">
        <v>207</v>
      </c>
      <c r="V688" t="s">
        <v>364</v>
      </c>
      <c r="W688" t="s">
        <v>385</v>
      </c>
      <c r="Y688">
        <v>4</v>
      </c>
      <c r="Z688" t="s">
        <v>386</v>
      </c>
    </row>
    <row r="689" spans="1:26" x14ac:dyDescent="0.25">
      <c r="A689" t="str">
        <f t="shared" si="21"/>
        <v>BG Energy consumption of building per m²</v>
      </c>
      <c r="B689" t="str">
        <f t="shared" si="20"/>
        <v>Energy consumption of building per m²</v>
      </c>
      <c r="C689" t="s">
        <v>21</v>
      </c>
      <c r="D689" t="s">
        <v>42</v>
      </c>
      <c r="E689" t="s">
        <v>436</v>
      </c>
      <c r="F689" t="s">
        <v>207</v>
      </c>
      <c r="G689" t="s">
        <v>207</v>
      </c>
      <c r="H689" t="s">
        <v>207</v>
      </c>
      <c r="I689" t="s">
        <v>207</v>
      </c>
      <c r="J689" t="s">
        <v>207</v>
      </c>
      <c r="K689" t="s">
        <v>207</v>
      </c>
      <c r="L689" t="s">
        <v>207</v>
      </c>
      <c r="M689" t="s">
        <v>207</v>
      </c>
      <c r="N689" t="s">
        <v>207</v>
      </c>
      <c r="O689" t="s">
        <v>207</v>
      </c>
      <c r="P689">
        <v>130.76</v>
      </c>
      <c r="Q689">
        <v>124.66</v>
      </c>
      <c r="R689">
        <v>122.92</v>
      </c>
      <c r="S689">
        <v>117.33</v>
      </c>
      <c r="T689" t="s">
        <v>207</v>
      </c>
      <c r="U689" t="s">
        <v>207</v>
      </c>
      <c r="V689" t="s">
        <v>364</v>
      </c>
      <c r="W689" t="s">
        <v>385</v>
      </c>
      <c r="Y689">
        <v>2</v>
      </c>
      <c r="Z689" t="s">
        <v>386</v>
      </c>
    </row>
    <row r="690" spans="1:26" x14ac:dyDescent="0.25">
      <c r="A690" t="str">
        <f t="shared" si="21"/>
        <v>HR Energy consumption of building per m²</v>
      </c>
      <c r="B690" t="str">
        <f t="shared" si="20"/>
        <v>Energy consumption of building per m²</v>
      </c>
      <c r="C690" t="s">
        <v>24</v>
      </c>
      <c r="D690" t="s">
        <v>43</v>
      </c>
      <c r="E690" t="s">
        <v>436</v>
      </c>
      <c r="F690" t="s">
        <v>207</v>
      </c>
      <c r="G690" t="s">
        <v>207</v>
      </c>
      <c r="H690" t="s">
        <v>207</v>
      </c>
      <c r="I690" t="s">
        <v>207</v>
      </c>
      <c r="J690" t="s">
        <v>207</v>
      </c>
      <c r="K690" t="s">
        <v>207</v>
      </c>
      <c r="L690" t="s">
        <v>207</v>
      </c>
      <c r="M690" t="s">
        <v>207</v>
      </c>
      <c r="N690" t="s">
        <v>207</v>
      </c>
      <c r="O690" t="s">
        <v>207</v>
      </c>
      <c r="P690">
        <v>265.55</v>
      </c>
      <c r="Q690">
        <v>252.41</v>
      </c>
      <c r="R690">
        <v>241.11</v>
      </c>
      <c r="S690">
        <v>231.67</v>
      </c>
      <c r="T690" t="s">
        <v>207</v>
      </c>
      <c r="U690" t="s">
        <v>207</v>
      </c>
      <c r="V690" t="s">
        <v>364</v>
      </c>
      <c r="W690" t="s">
        <v>369</v>
      </c>
      <c r="Y690">
        <v>2</v>
      </c>
      <c r="Z690" t="s">
        <v>386</v>
      </c>
    </row>
    <row r="691" spans="1:26" x14ac:dyDescent="0.25">
      <c r="A691" t="str">
        <f t="shared" si="21"/>
        <v>CY Energy consumption of building per m²</v>
      </c>
      <c r="B691" t="str">
        <f t="shared" si="20"/>
        <v>Energy consumption of building per m²</v>
      </c>
      <c r="C691" t="s">
        <v>15</v>
      </c>
      <c r="D691" t="s">
        <v>44</v>
      </c>
      <c r="E691" t="s">
        <v>436</v>
      </c>
      <c r="F691" t="s">
        <v>207</v>
      </c>
      <c r="G691" t="s">
        <v>207</v>
      </c>
      <c r="H691" t="s">
        <v>207</v>
      </c>
      <c r="I691" t="s">
        <v>207</v>
      </c>
      <c r="J691" t="s">
        <v>207</v>
      </c>
      <c r="K691" t="s">
        <v>207</v>
      </c>
      <c r="L691" t="s">
        <v>207</v>
      </c>
      <c r="M691" t="s">
        <v>207</v>
      </c>
      <c r="N691" t="s">
        <v>207</v>
      </c>
      <c r="O691" t="s">
        <v>207</v>
      </c>
      <c r="P691">
        <v>122.45</v>
      </c>
      <c r="Q691">
        <v>118.96</v>
      </c>
      <c r="R691">
        <v>111.46</v>
      </c>
      <c r="S691">
        <v>96.68</v>
      </c>
      <c r="T691" t="s">
        <v>207</v>
      </c>
      <c r="U691" t="s">
        <v>207</v>
      </c>
      <c r="V691" t="s">
        <v>364</v>
      </c>
      <c r="W691" t="s">
        <v>385</v>
      </c>
      <c r="Y691">
        <v>2</v>
      </c>
      <c r="Z691" t="s">
        <v>386</v>
      </c>
    </row>
    <row r="692" spans="1:26" x14ac:dyDescent="0.25">
      <c r="A692" t="str">
        <f t="shared" si="21"/>
        <v>CZ Energy consumption of building per m²</v>
      </c>
      <c r="B692" t="str">
        <f t="shared" si="20"/>
        <v>Energy consumption of building per m²</v>
      </c>
      <c r="C692" t="s">
        <v>23</v>
      </c>
      <c r="D692" t="s">
        <v>45</v>
      </c>
      <c r="E692" t="s">
        <v>436</v>
      </c>
      <c r="F692" t="s">
        <v>207</v>
      </c>
      <c r="G692" t="s">
        <v>207</v>
      </c>
      <c r="H692" t="s">
        <v>207</v>
      </c>
      <c r="I692" t="s">
        <v>207</v>
      </c>
      <c r="J692" t="s">
        <v>207</v>
      </c>
      <c r="K692" t="s">
        <v>207</v>
      </c>
      <c r="L692" t="s">
        <v>207</v>
      </c>
      <c r="M692" t="s">
        <v>207</v>
      </c>
      <c r="N692" t="s">
        <v>207</v>
      </c>
      <c r="O692" t="s">
        <v>207</v>
      </c>
      <c r="P692">
        <v>232.87</v>
      </c>
      <c r="Q692">
        <v>214.98</v>
      </c>
      <c r="R692">
        <v>215.37</v>
      </c>
      <c r="S692">
        <v>220.59</v>
      </c>
      <c r="T692" t="s">
        <v>207</v>
      </c>
      <c r="U692" t="s">
        <v>207</v>
      </c>
      <c r="V692" t="s">
        <v>364</v>
      </c>
      <c r="W692" t="s">
        <v>370</v>
      </c>
      <c r="Y692">
        <v>2</v>
      </c>
      <c r="Z692" t="s">
        <v>366</v>
      </c>
    </row>
    <row r="693" spans="1:26" x14ac:dyDescent="0.25">
      <c r="A693" t="str">
        <f t="shared" si="21"/>
        <v>DK Energy consumption of building per m²</v>
      </c>
      <c r="B693" t="str">
        <f t="shared" si="20"/>
        <v>Energy consumption of building per m²</v>
      </c>
      <c r="C693" t="s">
        <v>9</v>
      </c>
      <c r="D693" t="s">
        <v>46</v>
      </c>
      <c r="E693" t="s">
        <v>436</v>
      </c>
      <c r="F693" t="s">
        <v>207</v>
      </c>
      <c r="G693" t="s">
        <v>207</v>
      </c>
      <c r="H693" t="s">
        <v>207</v>
      </c>
      <c r="I693" t="s">
        <v>207</v>
      </c>
      <c r="J693" t="s">
        <v>207</v>
      </c>
      <c r="K693" t="s">
        <v>207</v>
      </c>
      <c r="L693" t="s">
        <v>207</v>
      </c>
      <c r="M693" t="s">
        <v>207</v>
      </c>
      <c r="N693" t="s">
        <v>207</v>
      </c>
      <c r="O693" t="s">
        <v>207</v>
      </c>
      <c r="P693" t="s">
        <v>207</v>
      </c>
      <c r="Q693">
        <v>178.31</v>
      </c>
      <c r="R693">
        <v>175.79</v>
      </c>
      <c r="S693">
        <v>174.8</v>
      </c>
      <c r="T693">
        <v>157.47</v>
      </c>
      <c r="U693" t="s">
        <v>207</v>
      </c>
      <c r="V693" t="s">
        <v>364</v>
      </c>
      <c r="W693" t="s">
        <v>437</v>
      </c>
      <c r="Y693">
        <v>4</v>
      </c>
      <c r="Z693" t="s">
        <v>386</v>
      </c>
    </row>
    <row r="694" spans="1:26" x14ac:dyDescent="0.25">
      <c r="A694" t="str">
        <f t="shared" si="21"/>
        <v>EE Energy consumption of building per m²</v>
      </c>
      <c r="B694" t="str">
        <f t="shared" si="20"/>
        <v>Energy consumption of building per m²</v>
      </c>
      <c r="C694" t="s">
        <v>27</v>
      </c>
      <c r="D694" t="s">
        <v>47</v>
      </c>
      <c r="E694" t="s">
        <v>436</v>
      </c>
      <c r="F694" t="s">
        <v>207</v>
      </c>
      <c r="G694" t="s">
        <v>207</v>
      </c>
      <c r="H694" t="s">
        <v>207</v>
      </c>
      <c r="I694" t="s">
        <v>207</v>
      </c>
      <c r="J694" t="s">
        <v>207</v>
      </c>
      <c r="K694" t="s">
        <v>207</v>
      </c>
      <c r="L694" t="s">
        <v>207</v>
      </c>
      <c r="M694" t="s">
        <v>207</v>
      </c>
      <c r="N694" t="s">
        <v>207</v>
      </c>
      <c r="O694" t="s">
        <v>207</v>
      </c>
      <c r="P694">
        <v>330.73</v>
      </c>
      <c r="Q694">
        <v>305.10000000000002</v>
      </c>
      <c r="R694">
        <v>316.06</v>
      </c>
      <c r="S694">
        <v>305.3</v>
      </c>
      <c r="T694" t="s">
        <v>207</v>
      </c>
      <c r="U694" t="s">
        <v>207</v>
      </c>
      <c r="V694" t="s">
        <v>364</v>
      </c>
      <c r="W694" t="s">
        <v>369</v>
      </c>
      <c r="Y694">
        <v>2</v>
      </c>
      <c r="Z694" t="s">
        <v>386</v>
      </c>
    </row>
    <row r="695" spans="1:26" x14ac:dyDescent="0.25">
      <c r="A695" t="str">
        <f t="shared" si="21"/>
        <v>FR Energy consumption of building per m²</v>
      </c>
      <c r="B695" t="str">
        <f t="shared" si="20"/>
        <v>Energy consumption of building per m²</v>
      </c>
      <c r="C695" t="s">
        <v>10</v>
      </c>
      <c r="D695" t="s">
        <v>48</v>
      </c>
      <c r="E695" t="s">
        <v>436</v>
      </c>
      <c r="F695">
        <v>232.37</v>
      </c>
      <c r="G695">
        <v>238.4</v>
      </c>
      <c r="H695">
        <v>224.74</v>
      </c>
      <c r="I695">
        <v>234.78</v>
      </c>
      <c r="J695">
        <v>239.13</v>
      </c>
      <c r="K695">
        <v>230.98</v>
      </c>
      <c r="L695">
        <v>222.01</v>
      </c>
      <c r="M695">
        <v>208.09</v>
      </c>
      <c r="N695">
        <v>217.82</v>
      </c>
      <c r="O695">
        <v>220.18</v>
      </c>
      <c r="P695">
        <v>225.53</v>
      </c>
      <c r="Q695">
        <v>200.15</v>
      </c>
      <c r="R695">
        <v>215.07</v>
      </c>
      <c r="S695">
        <v>220.5</v>
      </c>
      <c r="T695" t="s">
        <v>207</v>
      </c>
      <c r="U695" t="s">
        <v>207</v>
      </c>
      <c r="V695" t="s">
        <v>364</v>
      </c>
      <c r="W695" t="s">
        <v>438</v>
      </c>
      <c r="Y695">
        <v>4</v>
      </c>
      <c r="Z695" t="s">
        <v>386</v>
      </c>
    </row>
    <row r="696" spans="1:26" x14ac:dyDescent="0.25">
      <c r="A696" t="str">
        <f t="shared" si="21"/>
        <v>EL Energy consumption of building per m²</v>
      </c>
      <c r="B696" t="str">
        <f t="shared" si="20"/>
        <v>Energy consumption of building per m²</v>
      </c>
      <c r="C696" t="s">
        <v>20</v>
      </c>
      <c r="D696" t="s">
        <v>49</v>
      </c>
      <c r="E696" t="s">
        <v>436</v>
      </c>
      <c r="F696" t="s">
        <v>207</v>
      </c>
      <c r="G696" t="s">
        <v>207</v>
      </c>
      <c r="H696" t="s">
        <v>207</v>
      </c>
      <c r="I696" t="s">
        <v>207</v>
      </c>
      <c r="J696" t="s">
        <v>207</v>
      </c>
      <c r="K696" t="s">
        <v>207</v>
      </c>
      <c r="L696" t="s">
        <v>207</v>
      </c>
      <c r="M696" t="s">
        <v>207</v>
      </c>
      <c r="N696" t="s">
        <v>207</v>
      </c>
      <c r="O696" t="s">
        <v>207</v>
      </c>
      <c r="P696">
        <v>161.81</v>
      </c>
      <c r="Q696">
        <v>181.9</v>
      </c>
      <c r="R696">
        <v>174.72</v>
      </c>
      <c r="S696">
        <v>139.4</v>
      </c>
      <c r="T696" t="s">
        <v>207</v>
      </c>
      <c r="U696" t="s">
        <v>207</v>
      </c>
      <c r="V696" t="s">
        <v>364</v>
      </c>
      <c r="W696" t="s">
        <v>373</v>
      </c>
      <c r="Y696">
        <v>2</v>
      </c>
      <c r="Z696" t="s">
        <v>386</v>
      </c>
    </row>
    <row r="697" spans="1:26" x14ac:dyDescent="0.25">
      <c r="A697" t="str">
        <f t="shared" si="21"/>
        <v>FI Energy consumption of building per m²</v>
      </c>
      <c r="B697" t="str">
        <f t="shared" si="20"/>
        <v>Energy consumption of building per m²</v>
      </c>
      <c r="C697" t="s">
        <v>30</v>
      </c>
      <c r="D697" t="s">
        <v>50</v>
      </c>
      <c r="E697" t="s">
        <v>436</v>
      </c>
      <c r="F697">
        <v>261.49</v>
      </c>
      <c r="G697">
        <v>277.51</v>
      </c>
      <c r="H697">
        <v>272.13</v>
      </c>
      <c r="I697">
        <v>275.17</v>
      </c>
      <c r="J697">
        <v>269.83999999999997</v>
      </c>
      <c r="K697">
        <v>263.33999999999997</v>
      </c>
      <c r="L697">
        <v>265.64</v>
      </c>
      <c r="M697">
        <v>262.51</v>
      </c>
      <c r="N697">
        <v>254.79</v>
      </c>
      <c r="O697">
        <v>265.94</v>
      </c>
      <c r="P697">
        <v>285.75</v>
      </c>
      <c r="Q697">
        <v>250.91</v>
      </c>
      <c r="R697">
        <v>262.79000000000002</v>
      </c>
      <c r="S697">
        <v>246.8</v>
      </c>
      <c r="T697" t="s">
        <v>207</v>
      </c>
      <c r="U697" t="s">
        <v>207</v>
      </c>
      <c r="V697" t="s">
        <v>364</v>
      </c>
      <c r="W697" t="s">
        <v>374</v>
      </c>
      <c r="Y697">
        <v>4</v>
      </c>
      <c r="Z697" t="s">
        <v>386</v>
      </c>
    </row>
    <row r="698" spans="1:26" x14ac:dyDescent="0.25">
      <c r="A698" t="str">
        <f t="shared" si="21"/>
        <v>DE Energy consumption of building per m²</v>
      </c>
      <c r="B698" t="str">
        <f t="shared" si="20"/>
        <v>Energy consumption of building per m²</v>
      </c>
      <c r="C698" t="s">
        <v>1</v>
      </c>
      <c r="D698" t="s">
        <v>51</v>
      </c>
      <c r="E698" t="s">
        <v>436</v>
      </c>
      <c r="F698">
        <v>222.52</v>
      </c>
      <c r="G698">
        <v>234.88</v>
      </c>
      <c r="H698">
        <v>228.86</v>
      </c>
      <c r="I698">
        <v>246.14</v>
      </c>
      <c r="J698">
        <v>240.34</v>
      </c>
      <c r="K698">
        <v>237.14</v>
      </c>
      <c r="L698">
        <v>245.56</v>
      </c>
      <c r="M698">
        <v>208.75</v>
      </c>
      <c r="N698">
        <v>230.26</v>
      </c>
      <c r="O698">
        <v>222.09</v>
      </c>
      <c r="P698">
        <v>232.29</v>
      </c>
      <c r="Q698">
        <v>203.43</v>
      </c>
      <c r="R698">
        <v>209.17</v>
      </c>
      <c r="S698">
        <v>214.15</v>
      </c>
      <c r="T698" t="s">
        <v>207</v>
      </c>
      <c r="U698" t="s">
        <v>207</v>
      </c>
      <c r="V698" t="s">
        <v>364</v>
      </c>
      <c r="W698" t="s">
        <v>375</v>
      </c>
      <c r="Y698">
        <v>4</v>
      </c>
      <c r="Z698" t="s">
        <v>386</v>
      </c>
    </row>
    <row r="699" spans="1:26" x14ac:dyDescent="0.25">
      <c r="A699" t="str">
        <f t="shared" si="21"/>
        <v>HU Energy consumption of building per m²</v>
      </c>
      <c r="B699" t="str">
        <f t="shared" si="20"/>
        <v>Energy consumption of building per m²</v>
      </c>
      <c r="C699" t="s">
        <v>16</v>
      </c>
      <c r="D699" t="s">
        <v>52</v>
      </c>
      <c r="E699" t="s">
        <v>436</v>
      </c>
      <c r="F699" t="s">
        <v>207</v>
      </c>
      <c r="G699" t="s">
        <v>207</v>
      </c>
      <c r="H699" t="s">
        <v>207</v>
      </c>
      <c r="I699" t="s">
        <v>207</v>
      </c>
      <c r="J699" t="s">
        <v>207</v>
      </c>
      <c r="K699" t="s">
        <v>207</v>
      </c>
      <c r="L699" t="s">
        <v>207</v>
      </c>
      <c r="M699" t="s">
        <v>207</v>
      </c>
      <c r="N699" t="s">
        <v>207</v>
      </c>
      <c r="O699" t="s">
        <v>207</v>
      </c>
      <c r="P699">
        <v>208.06</v>
      </c>
      <c r="Q699">
        <v>188.15</v>
      </c>
      <c r="R699">
        <v>170.3</v>
      </c>
      <c r="S699">
        <v>156.69</v>
      </c>
      <c r="T699" t="s">
        <v>207</v>
      </c>
      <c r="U699" t="s">
        <v>207</v>
      </c>
      <c r="V699" t="s">
        <v>364</v>
      </c>
      <c r="W699" t="s">
        <v>378</v>
      </c>
      <c r="Y699">
        <v>4</v>
      </c>
      <c r="Z699" t="s">
        <v>386</v>
      </c>
    </row>
    <row r="700" spans="1:26" x14ac:dyDescent="0.25">
      <c r="A700" t="str">
        <f t="shared" si="21"/>
        <v>IE Energy consumption of building per m²</v>
      </c>
      <c r="B700" t="str">
        <f t="shared" si="20"/>
        <v>Energy consumption of building per m²</v>
      </c>
      <c r="C700" t="s">
        <v>5</v>
      </c>
      <c r="D700" t="s">
        <v>53</v>
      </c>
      <c r="E700" t="s">
        <v>436</v>
      </c>
      <c r="F700" t="s">
        <v>207</v>
      </c>
      <c r="G700" t="s">
        <v>207</v>
      </c>
      <c r="H700" t="s">
        <v>207</v>
      </c>
      <c r="I700" t="s">
        <v>207</v>
      </c>
      <c r="J700" t="s">
        <v>207</v>
      </c>
      <c r="K700" t="s">
        <v>207</v>
      </c>
      <c r="L700" t="s">
        <v>207</v>
      </c>
      <c r="M700" t="s">
        <v>207</v>
      </c>
      <c r="N700" t="s">
        <v>207</v>
      </c>
      <c r="O700" t="s">
        <v>207</v>
      </c>
      <c r="P700">
        <v>203.51</v>
      </c>
      <c r="Q700">
        <v>171.4</v>
      </c>
      <c r="R700">
        <v>169.27</v>
      </c>
      <c r="S700">
        <v>169.36</v>
      </c>
      <c r="T700" t="s">
        <v>207</v>
      </c>
      <c r="U700" t="s">
        <v>207</v>
      </c>
      <c r="V700" t="s">
        <v>364</v>
      </c>
      <c r="W700" t="s">
        <v>378</v>
      </c>
      <c r="Y700">
        <v>4</v>
      </c>
      <c r="Z700" t="s">
        <v>386</v>
      </c>
    </row>
    <row r="701" spans="1:26" x14ac:dyDescent="0.25">
      <c r="A701" t="str">
        <f t="shared" si="21"/>
        <v>IT Energy consumption of building per m²</v>
      </c>
      <c r="B701" t="str">
        <f t="shared" si="20"/>
        <v>Energy consumption of building per m²</v>
      </c>
      <c r="C701" t="s">
        <v>29</v>
      </c>
      <c r="D701" t="s">
        <v>54</v>
      </c>
      <c r="E701" t="s">
        <v>436</v>
      </c>
      <c r="F701" t="s">
        <v>207</v>
      </c>
      <c r="G701" t="s">
        <v>207</v>
      </c>
      <c r="H701" t="s">
        <v>207</v>
      </c>
      <c r="I701" t="s">
        <v>207</v>
      </c>
      <c r="J701" t="s">
        <v>207</v>
      </c>
      <c r="K701" t="s">
        <v>207</v>
      </c>
      <c r="L701" t="s">
        <v>207</v>
      </c>
      <c r="M701" t="s">
        <v>207</v>
      </c>
      <c r="N701" t="s">
        <v>207</v>
      </c>
      <c r="O701" t="s">
        <v>207</v>
      </c>
      <c r="P701">
        <v>237.24</v>
      </c>
      <c r="Q701">
        <v>218.17</v>
      </c>
      <c r="R701">
        <v>225.17</v>
      </c>
      <c r="S701">
        <v>224.92</v>
      </c>
      <c r="T701" t="s">
        <v>207</v>
      </c>
      <c r="U701" t="s">
        <v>207</v>
      </c>
      <c r="V701" t="s">
        <v>364</v>
      </c>
      <c r="W701" t="s">
        <v>378</v>
      </c>
      <c r="Y701">
        <v>4</v>
      </c>
      <c r="Z701" t="s">
        <v>386</v>
      </c>
    </row>
    <row r="702" spans="1:26" x14ac:dyDescent="0.25">
      <c r="A702" t="str">
        <f t="shared" si="21"/>
        <v>LV Energy consumption of building per m²</v>
      </c>
      <c r="B702" t="str">
        <f t="shared" si="20"/>
        <v>Energy consumption of building per m²</v>
      </c>
      <c r="C702" t="s">
        <v>25</v>
      </c>
      <c r="D702" t="s">
        <v>55</v>
      </c>
      <c r="E702" t="s">
        <v>436</v>
      </c>
      <c r="F702" t="s">
        <v>207</v>
      </c>
      <c r="G702" t="s">
        <v>207</v>
      </c>
      <c r="H702" t="s">
        <v>207</v>
      </c>
      <c r="I702" t="s">
        <v>207</v>
      </c>
      <c r="J702" t="s">
        <v>207</v>
      </c>
      <c r="K702" t="s">
        <v>207</v>
      </c>
      <c r="L702" t="s">
        <v>207</v>
      </c>
      <c r="M702" t="s">
        <v>207</v>
      </c>
      <c r="N702" t="s">
        <v>207</v>
      </c>
      <c r="O702" t="s">
        <v>207</v>
      </c>
      <c r="P702">
        <v>317.33999999999997</v>
      </c>
      <c r="Q702">
        <v>297.27999999999997</v>
      </c>
      <c r="R702">
        <v>314.04000000000002</v>
      </c>
      <c r="S702">
        <v>286.60000000000002</v>
      </c>
      <c r="T702" t="s">
        <v>207</v>
      </c>
      <c r="U702" t="s">
        <v>207</v>
      </c>
      <c r="V702" t="s">
        <v>364</v>
      </c>
      <c r="W702" t="s">
        <v>378</v>
      </c>
      <c r="Y702">
        <v>4</v>
      </c>
      <c r="Z702" t="s">
        <v>386</v>
      </c>
    </row>
    <row r="703" spans="1:26" x14ac:dyDescent="0.25">
      <c r="A703" t="str">
        <f t="shared" si="21"/>
        <v>LT Energy consumption of building per m²</v>
      </c>
      <c r="B703" t="str">
        <f t="shared" si="20"/>
        <v>Energy consumption of building per m²</v>
      </c>
      <c r="C703" t="s">
        <v>22</v>
      </c>
      <c r="D703" t="s">
        <v>56</v>
      </c>
      <c r="E703" t="s">
        <v>436</v>
      </c>
      <c r="F703" t="s">
        <v>207</v>
      </c>
      <c r="G703" t="s">
        <v>207</v>
      </c>
      <c r="H703" t="s">
        <v>207</v>
      </c>
      <c r="I703" t="s">
        <v>207</v>
      </c>
      <c r="J703" t="s">
        <v>207</v>
      </c>
      <c r="K703" t="s">
        <v>207</v>
      </c>
      <c r="L703" t="s">
        <v>207</v>
      </c>
      <c r="M703" t="s">
        <v>207</v>
      </c>
      <c r="N703" t="s">
        <v>207</v>
      </c>
      <c r="O703" t="s">
        <v>207</v>
      </c>
      <c r="P703">
        <v>191.93</v>
      </c>
      <c r="Q703">
        <v>183.56</v>
      </c>
      <c r="R703">
        <v>183.77</v>
      </c>
      <c r="S703">
        <v>173.62</v>
      </c>
      <c r="T703" t="s">
        <v>207</v>
      </c>
      <c r="U703" t="s">
        <v>207</v>
      </c>
      <c r="V703" t="s">
        <v>364</v>
      </c>
      <c r="W703" t="s">
        <v>378</v>
      </c>
      <c r="Y703">
        <v>4</v>
      </c>
      <c r="Z703" t="s">
        <v>386</v>
      </c>
    </row>
    <row r="704" spans="1:26" x14ac:dyDescent="0.25">
      <c r="A704" t="str">
        <f t="shared" si="21"/>
        <v>LU Energy consumption of building per m²</v>
      </c>
      <c r="B704" t="str">
        <f t="shared" si="20"/>
        <v>Energy consumption of building per m²</v>
      </c>
      <c r="C704" t="s">
        <v>7</v>
      </c>
      <c r="D704" t="s">
        <v>57</v>
      </c>
      <c r="E704" t="s">
        <v>436</v>
      </c>
      <c r="F704" t="s">
        <v>207</v>
      </c>
      <c r="G704" t="s">
        <v>207</v>
      </c>
      <c r="H704" t="s">
        <v>207</v>
      </c>
      <c r="I704" t="s">
        <v>207</v>
      </c>
      <c r="J704" t="s">
        <v>207</v>
      </c>
      <c r="K704" t="s">
        <v>207</v>
      </c>
      <c r="L704" t="s">
        <v>207</v>
      </c>
      <c r="M704" t="s">
        <v>207</v>
      </c>
      <c r="N704" t="s">
        <v>207</v>
      </c>
      <c r="O704" t="s">
        <v>207</v>
      </c>
      <c r="P704">
        <v>282.68</v>
      </c>
      <c r="Q704">
        <v>247.26</v>
      </c>
      <c r="R704">
        <v>252.83</v>
      </c>
      <c r="S704">
        <v>254.87</v>
      </c>
      <c r="T704" t="s">
        <v>207</v>
      </c>
      <c r="U704" t="s">
        <v>207</v>
      </c>
      <c r="V704" t="s">
        <v>364</v>
      </c>
      <c r="W704" t="s">
        <v>378</v>
      </c>
      <c r="Y704">
        <v>4</v>
      </c>
      <c r="Z704" t="s">
        <v>386</v>
      </c>
    </row>
    <row r="705" spans="1:26" x14ac:dyDescent="0.25">
      <c r="A705" t="str">
        <f t="shared" si="21"/>
        <v>MT Energy consumption of building per m²</v>
      </c>
      <c r="B705" t="str">
        <f t="shared" si="20"/>
        <v>Energy consumption of building per m²</v>
      </c>
      <c r="C705" t="s">
        <v>26</v>
      </c>
      <c r="D705" t="s">
        <v>58</v>
      </c>
      <c r="E705" t="s">
        <v>436</v>
      </c>
      <c r="F705" t="s">
        <v>207</v>
      </c>
      <c r="G705" t="s">
        <v>207</v>
      </c>
      <c r="H705" t="s">
        <v>207</v>
      </c>
      <c r="I705" t="s">
        <v>207</v>
      </c>
      <c r="J705" t="s">
        <v>207</v>
      </c>
      <c r="K705" t="s">
        <v>207</v>
      </c>
      <c r="L705" t="s">
        <v>207</v>
      </c>
      <c r="M705" t="s">
        <v>207</v>
      </c>
      <c r="N705" t="s">
        <v>207</v>
      </c>
      <c r="O705" t="s">
        <v>207</v>
      </c>
      <c r="P705">
        <v>117.37</v>
      </c>
      <c r="Q705">
        <v>99.79</v>
      </c>
      <c r="R705">
        <v>98.64</v>
      </c>
      <c r="S705">
        <v>101.38</v>
      </c>
      <c r="T705" t="s">
        <v>207</v>
      </c>
      <c r="U705" t="s">
        <v>207</v>
      </c>
      <c r="V705" t="s">
        <v>364</v>
      </c>
      <c r="W705" t="s">
        <v>378</v>
      </c>
      <c r="Y705">
        <v>4</v>
      </c>
      <c r="Z705" t="s">
        <v>386</v>
      </c>
    </row>
    <row r="706" spans="1:26" x14ac:dyDescent="0.25">
      <c r="A706" t="str">
        <f t="shared" si="21"/>
        <v>NL Energy consumption of building per m²</v>
      </c>
      <c r="B706" t="str">
        <f t="shared" si="20"/>
        <v>Energy consumption of building per m²</v>
      </c>
      <c r="C706" t="s">
        <v>6</v>
      </c>
      <c r="D706" t="s">
        <v>59</v>
      </c>
      <c r="E706" t="s">
        <v>436</v>
      </c>
      <c r="F706">
        <v>174.02</v>
      </c>
      <c r="G706">
        <v>180.71</v>
      </c>
      <c r="H706">
        <v>174.84</v>
      </c>
      <c r="I706">
        <v>178.15</v>
      </c>
      <c r="J706">
        <v>176.3</v>
      </c>
      <c r="K706">
        <v>167.22</v>
      </c>
      <c r="L706">
        <v>166.9</v>
      </c>
      <c r="M706">
        <v>153.56</v>
      </c>
      <c r="N706">
        <v>162.63999999999999</v>
      </c>
      <c r="O706">
        <v>161.16999999999999</v>
      </c>
      <c r="P706">
        <v>175.59</v>
      </c>
      <c r="Q706">
        <v>146.91999999999999</v>
      </c>
      <c r="R706">
        <v>152.01</v>
      </c>
      <c r="S706">
        <v>154.54</v>
      </c>
      <c r="T706">
        <v>126.78</v>
      </c>
      <c r="U706" t="s">
        <v>207</v>
      </c>
      <c r="V706" t="s">
        <v>364</v>
      </c>
      <c r="W706" t="s">
        <v>378</v>
      </c>
      <c r="Y706">
        <v>4</v>
      </c>
      <c r="Z706" t="s">
        <v>386</v>
      </c>
    </row>
    <row r="707" spans="1:26" x14ac:dyDescent="0.25">
      <c r="A707" t="str">
        <f t="shared" si="21"/>
        <v>PL Energy consumption of building per m²</v>
      </c>
      <c r="B707" t="str">
        <f t="shared" si="20"/>
        <v>Energy consumption of building per m²</v>
      </c>
      <c r="C707" t="s">
        <v>12</v>
      </c>
      <c r="D707" t="s">
        <v>60</v>
      </c>
      <c r="E707" t="s">
        <v>436</v>
      </c>
      <c r="F707" t="s">
        <v>207</v>
      </c>
      <c r="G707" t="s">
        <v>207</v>
      </c>
      <c r="H707" t="s">
        <v>207</v>
      </c>
      <c r="I707" t="s">
        <v>207</v>
      </c>
      <c r="J707" t="s">
        <v>207</v>
      </c>
      <c r="K707" t="s">
        <v>207</v>
      </c>
      <c r="L707" t="s">
        <v>207</v>
      </c>
      <c r="M707" t="s">
        <v>207</v>
      </c>
      <c r="N707" t="s">
        <v>207</v>
      </c>
      <c r="O707" t="s">
        <v>207</v>
      </c>
      <c r="P707">
        <v>247.66</v>
      </c>
      <c r="Q707">
        <v>227.25</v>
      </c>
      <c r="R707">
        <v>228.25</v>
      </c>
      <c r="S707">
        <v>219.08</v>
      </c>
      <c r="T707" t="s">
        <v>207</v>
      </c>
      <c r="U707" t="s">
        <v>207</v>
      </c>
      <c r="V707" t="s">
        <v>364</v>
      </c>
      <c r="W707" t="s">
        <v>378</v>
      </c>
      <c r="Y707">
        <v>4</v>
      </c>
      <c r="Z707" t="s">
        <v>386</v>
      </c>
    </row>
    <row r="708" spans="1:26" x14ac:dyDescent="0.25">
      <c r="A708" t="str">
        <f t="shared" si="21"/>
        <v>PT Energy consumption of building per m²</v>
      </c>
      <c r="B708" t="str">
        <f t="shared" ref="B708:B771" si="22">IF(AND(C708&lt;&gt;"",D708=""),C708,B707)</f>
        <v>Energy consumption of building per m²</v>
      </c>
      <c r="C708" t="s">
        <v>14</v>
      </c>
      <c r="D708" t="s">
        <v>61</v>
      </c>
      <c r="E708" t="s">
        <v>436</v>
      </c>
      <c r="F708" t="s">
        <v>207</v>
      </c>
      <c r="G708" t="s">
        <v>207</v>
      </c>
      <c r="H708" t="s">
        <v>207</v>
      </c>
      <c r="I708" t="s">
        <v>207</v>
      </c>
      <c r="J708" t="s">
        <v>207</v>
      </c>
      <c r="K708" t="s">
        <v>207</v>
      </c>
      <c r="L708" t="s">
        <v>207</v>
      </c>
      <c r="M708" t="s">
        <v>207</v>
      </c>
      <c r="N708" t="s">
        <v>207</v>
      </c>
      <c r="O708" t="s">
        <v>207</v>
      </c>
      <c r="P708">
        <v>106.86</v>
      </c>
      <c r="Q708">
        <v>99.97</v>
      </c>
      <c r="R708">
        <v>97.89</v>
      </c>
      <c r="S708">
        <v>94.96</v>
      </c>
      <c r="T708" t="s">
        <v>207</v>
      </c>
      <c r="U708" t="s">
        <v>207</v>
      </c>
      <c r="V708" t="s">
        <v>364</v>
      </c>
      <c r="W708" t="s">
        <v>378</v>
      </c>
      <c r="Y708">
        <v>4</v>
      </c>
      <c r="Z708" t="s">
        <v>386</v>
      </c>
    </row>
    <row r="709" spans="1:26" x14ac:dyDescent="0.25">
      <c r="A709" t="str">
        <f t="shared" si="21"/>
        <v>RO Energy consumption of building per m²</v>
      </c>
      <c r="B709" t="str">
        <f t="shared" si="22"/>
        <v>Energy consumption of building per m²</v>
      </c>
      <c r="C709" t="s">
        <v>13</v>
      </c>
      <c r="D709" t="s">
        <v>62</v>
      </c>
      <c r="E709" t="s">
        <v>436</v>
      </c>
      <c r="F709" t="s">
        <v>207</v>
      </c>
      <c r="G709" t="s">
        <v>207</v>
      </c>
      <c r="H709" t="s">
        <v>207</v>
      </c>
      <c r="I709" t="s">
        <v>207</v>
      </c>
      <c r="J709" t="s">
        <v>207</v>
      </c>
      <c r="K709" t="s">
        <v>207</v>
      </c>
      <c r="L709" t="s">
        <v>207</v>
      </c>
      <c r="M709" t="s">
        <v>207</v>
      </c>
      <c r="N709" t="s">
        <v>207</v>
      </c>
      <c r="O709" t="s">
        <v>207</v>
      </c>
      <c r="P709">
        <v>325.92</v>
      </c>
      <c r="Q709">
        <v>311.58</v>
      </c>
      <c r="R709">
        <v>315.87</v>
      </c>
      <c r="S709">
        <v>302.72000000000003</v>
      </c>
      <c r="T709" t="s">
        <v>207</v>
      </c>
      <c r="U709" t="s">
        <v>207</v>
      </c>
      <c r="V709" t="s">
        <v>364</v>
      </c>
      <c r="W709" t="s">
        <v>378</v>
      </c>
      <c r="Y709">
        <v>4</v>
      </c>
      <c r="Z709" t="s">
        <v>386</v>
      </c>
    </row>
    <row r="710" spans="1:26" x14ac:dyDescent="0.25">
      <c r="A710" t="str">
        <f t="shared" ref="A710:A773" si="23">D710&amp;" "&amp;B710</f>
        <v>SK Energy consumption of building per m²</v>
      </c>
      <c r="B710" t="str">
        <f t="shared" si="22"/>
        <v>Energy consumption of building per m²</v>
      </c>
      <c r="C710" t="s">
        <v>18</v>
      </c>
      <c r="D710" t="s">
        <v>63</v>
      </c>
      <c r="E710" t="s">
        <v>436</v>
      </c>
      <c r="F710" t="s">
        <v>207</v>
      </c>
      <c r="G710" t="s">
        <v>207</v>
      </c>
      <c r="H710" t="s">
        <v>207</v>
      </c>
      <c r="I710" t="s">
        <v>207</v>
      </c>
      <c r="J710" t="s">
        <v>207</v>
      </c>
      <c r="K710" t="s">
        <v>207</v>
      </c>
      <c r="L710" t="s">
        <v>207</v>
      </c>
      <c r="M710" t="s">
        <v>207</v>
      </c>
      <c r="N710">
        <v>189.68</v>
      </c>
      <c r="O710">
        <v>191.88</v>
      </c>
      <c r="P710">
        <v>205.55</v>
      </c>
      <c r="Q710">
        <v>174.49</v>
      </c>
      <c r="R710">
        <v>165.73</v>
      </c>
      <c r="S710">
        <v>178.27</v>
      </c>
      <c r="T710" t="s">
        <v>207</v>
      </c>
      <c r="U710" t="s">
        <v>207</v>
      </c>
      <c r="V710" t="s">
        <v>364</v>
      </c>
      <c r="W710" t="s">
        <v>369</v>
      </c>
      <c r="Y710">
        <v>2</v>
      </c>
      <c r="Z710" t="s">
        <v>386</v>
      </c>
    </row>
    <row r="711" spans="1:26" x14ac:dyDescent="0.25">
      <c r="A711" t="str">
        <f t="shared" si="23"/>
        <v>SI Energy consumption of building per m²</v>
      </c>
      <c r="B711" t="str">
        <f t="shared" si="22"/>
        <v>Energy consumption of building per m²</v>
      </c>
      <c r="C711" t="s">
        <v>8</v>
      </c>
      <c r="D711" t="s">
        <v>64</v>
      </c>
      <c r="E711" t="s">
        <v>436</v>
      </c>
      <c r="F711" t="s">
        <v>207</v>
      </c>
      <c r="G711" t="s">
        <v>207</v>
      </c>
      <c r="H711" t="s">
        <v>207</v>
      </c>
      <c r="I711" t="s">
        <v>207</v>
      </c>
      <c r="J711" t="s">
        <v>207</v>
      </c>
      <c r="K711" t="s">
        <v>207</v>
      </c>
      <c r="L711" t="s">
        <v>207</v>
      </c>
      <c r="M711" t="s">
        <v>207</v>
      </c>
      <c r="N711" t="s">
        <v>207</v>
      </c>
      <c r="O711" t="s">
        <v>207</v>
      </c>
      <c r="P711">
        <v>286.12</v>
      </c>
      <c r="Q711">
        <v>272.77</v>
      </c>
      <c r="R711">
        <v>251.96</v>
      </c>
      <c r="S711">
        <v>249.73</v>
      </c>
      <c r="T711" t="s">
        <v>207</v>
      </c>
      <c r="U711" t="s">
        <v>207</v>
      </c>
      <c r="V711" t="s">
        <v>364</v>
      </c>
      <c r="W711" t="s">
        <v>369</v>
      </c>
      <c r="Y711">
        <v>2</v>
      </c>
      <c r="Z711" t="s">
        <v>386</v>
      </c>
    </row>
    <row r="712" spans="1:26" x14ac:dyDescent="0.25">
      <c r="A712" t="str">
        <f t="shared" si="23"/>
        <v>ES Energy consumption of building per m²</v>
      </c>
      <c r="B712" t="str">
        <f t="shared" si="22"/>
        <v>Energy consumption of building per m²</v>
      </c>
      <c r="C712" t="s">
        <v>28</v>
      </c>
      <c r="D712" t="s">
        <v>65</v>
      </c>
      <c r="E712" t="s">
        <v>436</v>
      </c>
      <c r="F712">
        <v>150.22999999999999</v>
      </c>
      <c r="G712">
        <v>152.77000000000001</v>
      </c>
      <c r="H712">
        <v>152.15</v>
      </c>
      <c r="I712">
        <v>152.68</v>
      </c>
      <c r="J712">
        <v>158.15</v>
      </c>
      <c r="K712">
        <v>161.68</v>
      </c>
      <c r="L712">
        <v>160.82</v>
      </c>
      <c r="M712">
        <v>155.66999999999999</v>
      </c>
      <c r="N712">
        <v>153.43</v>
      </c>
      <c r="O712">
        <v>153.66999999999999</v>
      </c>
      <c r="P712">
        <v>159.61000000000001</v>
      </c>
      <c r="Q712">
        <v>152.53</v>
      </c>
      <c r="R712">
        <v>148.94</v>
      </c>
      <c r="S712">
        <v>141.36000000000001</v>
      </c>
      <c r="T712" t="s">
        <v>207</v>
      </c>
      <c r="U712" t="s">
        <v>207</v>
      </c>
      <c r="V712" t="s">
        <v>364</v>
      </c>
      <c r="W712" t="s">
        <v>380</v>
      </c>
      <c r="Y712">
        <v>4</v>
      </c>
      <c r="Z712" t="s">
        <v>386</v>
      </c>
    </row>
    <row r="713" spans="1:26" x14ac:dyDescent="0.25">
      <c r="A713" t="str">
        <f t="shared" si="23"/>
        <v>SE Energy consumption of building per m²</v>
      </c>
      <c r="B713" t="str">
        <f t="shared" si="22"/>
        <v>Energy consumption of building per m²</v>
      </c>
      <c r="C713" t="s">
        <v>19</v>
      </c>
      <c r="D713" t="s">
        <v>66</v>
      </c>
      <c r="E713" t="s">
        <v>436</v>
      </c>
      <c r="F713" t="s">
        <v>207</v>
      </c>
      <c r="G713" t="s">
        <v>207</v>
      </c>
      <c r="H713" t="s">
        <v>207</v>
      </c>
      <c r="I713" t="s">
        <v>207</v>
      </c>
      <c r="J713" t="s">
        <v>207</v>
      </c>
      <c r="K713" t="s">
        <v>207</v>
      </c>
      <c r="L713" t="s">
        <v>207</v>
      </c>
      <c r="M713" t="s">
        <v>207</v>
      </c>
      <c r="N713" t="s">
        <v>207</v>
      </c>
      <c r="O713" t="s">
        <v>207</v>
      </c>
      <c r="P713">
        <v>250.34</v>
      </c>
      <c r="Q713">
        <v>226.66</v>
      </c>
      <c r="R713">
        <v>229.89</v>
      </c>
      <c r="S713">
        <v>213.22</v>
      </c>
      <c r="T713" t="s">
        <v>207</v>
      </c>
      <c r="U713" t="s">
        <v>207</v>
      </c>
      <c r="V713" t="s">
        <v>364</v>
      </c>
      <c r="W713" t="s">
        <v>369</v>
      </c>
      <c r="Y713">
        <v>2</v>
      </c>
      <c r="Z713" t="s">
        <v>386</v>
      </c>
    </row>
    <row r="714" spans="1:26" x14ac:dyDescent="0.25">
      <c r="A714" t="str">
        <f t="shared" si="23"/>
        <v>UK Energy consumption of building per m²</v>
      </c>
      <c r="B714" t="str">
        <f t="shared" si="22"/>
        <v>Energy consumption of building per m²</v>
      </c>
      <c r="C714" t="s">
        <v>4</v>
      </c>
      <c r="D714" t="s">
        <v>67</v>
      </c>
      <c r="E714" t="s">
        <v>436</v>
      </c>
      <c r="F714">
        <v>236.69</v>
      </c>
      <c r="G714">
        <v>244.47</v>
      </c>
      <c r="H714">
        <v>232.27</v>
      </c>
      <c r="I714">
        <v>233.18</v>
      </c>
      <c r="J714">
        <v>234.61</v>
      </c>
      <c r="K714">
        <v>233.03</v>
      </c>
      <c r="L714">
        <v>219.52</v>
      </c>
      <c r="M714">
        <v>210.99</v>
      </c>
      <c r="N714">
        <v>222.4</v>
      </c>
      <c r="O714">
        <v>210.4</v>
      </c>
      <c r="P714">
        <v>226.14</v>
      </c>
      <c r="Q714">
        <v>192.13</v>
      </c>
      <c r="R714">
        <v>205.38</v>
      </c>
      <c r="S714">
        <v>200.67</v>
      </c>
      <c r="T714" t="s">
        <v>207</v>
      </c>
      <c r="U714" t="s">
        <v>207</v>
      </c>
      <c r="V714" t="s">
        <v>364</v>
      </c>
      <c r="W714" t="s">
        <v>388</v>
      </c>
      <c r="Y714">
        <v>4</v>
      </c>
      <c r="Z714" t="s">
        <v>386</v>
      </c>
    </row>
    <row r="715" spans="1:26" x14ac:dyDescent="0.25">
      <c r="A715" t="str">
        <f t="shared" si="23"/>
        <v xml:space="preserve"> Energy consumption of building per m²</v>
      </c>
      <c r="B715" t="str">
        <f t="shared" si="22"/>
        <v>Energy consumption of building per m²</v>
      </c>
    </row>
    <row r="716" spans="1:26" x14ac:dyDescent="0.25">
      <c r="A716" t="str">
        <f t="shared" si="23"/>
        <v xml:space="preserve"> Energy consumption in residential per m²</v>
      </c>
      <c r="B716" t="str">
        <f t="shared" si="22"/>
        <v>Energy consumption in residential per m²</v>
      </c>
      <c r="C716" t="s">
        <v>439</v>
      </c>
    </row>
    <row r="717" spans="1:26" x14ac:dyDescent="0.25">
      <c r="A717" t="str">
        <f t="shared" si="23"/>
        <v>ISO code Energy consumption in residential per m²</v>
      </c>
      <c r="B717" t="str">
        <f t="shared" si="22"/>
        <v>Energy consumption in residential per m²</v>
      </c>
      <c r="D717" t="s">
        <v>204</v>
      </c>
      <c r="E717" t="s">
        <v>205</v>
      </c>
      <c r="F717">
        <v>2000</v>
      </c>
      <c r="G717">
        <v>2001</v>
      </c>
      <c r="H717">
        <v>2002</v>
      </c>
      <c r="I717">
        <v>2003</v>
      </c>
      <c r="J717">
        <v>2004</v>
      </c>
      <c r="K717">
        <v>2005</v>
      </c>
      <c r="L717">
        <v>2006</v>
      </c>
      <c r="M717">
        <v>2007</v>
      </c>
      <c r="N717">
        <v>2008</v>
      </c>
      <c r="O717">
        <v>2009</v>
      </c>
      <c r="P717">
        <v>2010</v>
      </c>
      <c r="Q717">
        <v>2011</v>
      </c>
      <c r="R717">
        <v>2012</v>
      </c>
      <c r="S717">
        <v>2013</v>
      </c>
      <c r="T717">
        <v>2014</v>
      </c>
      <c r="U717">
        <v>2015</v>
      </c>
      <c r="V717" t="s">
        <v>194</v>
      </c>
      <c r="W717" t="s">
        <v>195</v>
      </c>
      <c r="X717" t="s">
        <v>196</v>
      </c>
      <c r="Y717" t="s">
        <v>197</v>
      </c>
      <c r="Z717" t="s">
        <v>198</v>
      </c>
    </row>
    <row r="718" spans="1:26" x14ac:dyDescent="0.25">
      <c r="A718" t="str">
        <f t="shared" si="23"/>
        <v>AT Energy consumption in residential per m²</v>
      </c>
      <c r="B718" t="str">
        <f t="shared" si="22"/>
        <v>Energy consumption in residential per m²</v>
      </c>
      <c r="C718" t="s">
        <v>17</v>
      </c>
      <c r="D718" t="s">
        <v>40</v>
      </c>
      <c r="E718" t="s">
        <v>436</v>
      </c>
      <c r="F718">
        <v>249.77</v>
      </c>
      <c r="G718">
        <v>259.16000000000003</v>
      </c>
      <c r="H718">
        <v>245.8</v>
      </c>
      <c r="I718">
        <v>248.46</v>
      </c>
      <c r="J718">
        <v>225.93</v>
      </c>
      <c r="K718">
        <v>213.79</v>
      </c>
      <c r="L718">
        <v>202.37</v>
      </c>
      <c r="M718">
        <v>198.06</v>
      </c>
      <c r="N718">
        <v>198.61</v>
      </c>
      <c r="O718">
        <v>190.42</v>
      </c>
      <c r="P718">
        <v>205.53</v>
      </c>
      <c r="Q718">
        <v>188.46</v>
      </c>
      <c r="R718">
        <v>193.08</v>
      </c>
      <c r="S718">
        <v>200.69</v>
      </c>
      <c r="T718">
        <v>173.16</v>
      </c>
      <c r="U718" t="s">
        <v>207</v>
      </c>
      <c r="V718" t="s">
        <v>364</v>
      </c>
      <c r="W718" t="s">
        <v>365</v>
      </c>
      <c r="Y718">
        <v>4</v>
      </c>
      <c r="Z718" t="s">
        <v>440</v>
      </c>
    </row>
    <row r="719" spans="1:26" x14ac:dyDescent="0.25">
      <c r="A719" t="str">
        <f t="shared" si="23"/>
        <v>BE Energy consumption in residential per m²</v>
      </c>
      <c r="B719" t="str">
        <f t="shared" si="22"/>
        <v>Energy consumption in residential per m²</v>
      </c>
      <c r="C719" t="s">
        <v>11</v>
      </c>
      <c r="D719" t="s">
        <v>41</v>
      </c>
      <c r="E719" t="s">
        <v>436</v>
      </c>
      <c r="F719" t="s">
        <v>207</v>
      </c>
      <c r="G719">
        <v>332.56</v>
      </c>
      <c r="H719">
        <v>310.74</v>
      </c>
      <c r="I719">
        <v>325.32</v>
      </c>
      <c r="J719">
        <v>327.98</v>
      </c>
      <c r="K719">
        <v>322.06</v>
      </c>
      <c r="L719">
        <v>286.7</v>
      </c>
      <c r="M719">
        <v>263.42</v>
      </c>
      <c r="N719">
        <v>282.69</v>
      </c>
      <c r="O719">
        <v>265.32</v>
      </c>
      <c r="P719">
        <v>286.26</v>
      </c>
      <c r="Q719">
        <v>243.34</v>
      </c>
      <c r="R719">
        <v>254.35</v>
      </c>
      <c r="S719">
        <v>271.64999999999998</v>
      </c>
      <c r="T719">
        <v>223.34</v>
      </c>
      <c r="U719" t="s">
        <v>207</v>
      </c>
      <c r="V719" t="s">
        <v>364</v>
      </c>
      <c r="W719" t="s">
        <v>441</v>
      </c>
      <c r="Y719">
        <v>4</v>
      </c>
      <c r="Z719" t="s">
        <v>440</v>
      </c>
    </row>
    <row r="720" spans="1:26" x14ac:dyDescent="0.25">
      <c r="A720" t="str">
        <f t="shared" si="23"/>
        <v>BG Energy consumption in residential per m²</v>
      </c>
      <c r="B720" t="str">
        <f t="shared" si="22"/>
        <v>Energy consumption in residential per m²</v>
      </c>
      <c r="C720" t="s">
        <v>21</v>
      </c>
      <c r="D720" t="s">
        <v>42</v>
      </c>
      <c r="E720" t="s">
        <v>436</v>
      </c>
      <c r="F720">
        <v>138.28</v>
      </c>
      <c r="G720">
        <v>123.71</v>
      </c>
      <c r="H720">
        <v>132.82</v>
      </c>
      <c r="I720">
        <v>139.13999999999999</v>
      </c>
      <c r="J720">
        <v>128.66</v>
      </c>
      <c r="K720">
        <v>129.37</v>
      </c>
      <c r="L720">
        <v>130.88</v>
      </c>
      <c r="M720">
        <v>124.13</v>
      </c>
      <c r="N720">
        <v>124.99</v>
      </c>
      <c r="O720">
        <v>124.94</v>
      </c>
      <c r="P720">
        <v>132.9</v>
      </c>
      <c r="Q720">
        <v>120.81</v>
      </c>
      <c r="R720">
        <v>119.12</v>
      </c>
      <c r="S720">
        <v>113.77</v>
      </c>
      <c r="T720">
        <v>107.09</v>
      </c>
      <c r="U720" t="s">
        <v>207</v>
      </c>
      <c r="V720" t="s">
        <v>364</v>
      </c>
      <c r="W720" t="s">
        <v>441</v>
      </c>
      <c r="Y720">
        <v>4</v>
      </c>
      <c r="Z720" t="s">
        <v>440</v>
      </c>
    </row>
    <row r="721" spans="1:26" x14ac:dyDescent="0.25">
      <c r="A721" t="str">
        <f t="shared" si="23"/>
        <v>HR Energy consumption in residential per m²</v>
      </c>
      <c r="B721" t="str">
        <f t="shared" si="22"/>
        <v>Energy consumption in residential per m²</v>
      </c>
      <c r="C721" t="s">
        <v>24</v>
      </c>
      <c r="D721" t="s">
        <v>43</v>
      </c>
      <c r="E721" t="s">
        <v>436</v>
      </c>
      <c r="F721">
        <v>262.95999999999998</v>
      </c>
      <c r="G721">
        <v>271.45999999999998</v>
      </c>
      <c r="H721">
        <v>269.17</v>
      </c>
      <c r="I721">
        <v>289.29000000000002</v>
      </c>
      <c r="J721">
        <v>285.02</v>
      </c>
      <c r="K721">
        <v>293.01</v>
      </c>
      <c r="L721">
        <v>272.7</v>
      </c>
      <c r="M721">
        <v>255.51</v>
      </c>
      <c r="N721">
        <v>258.16000000000003</v>
      </c>
      <c r="O721">
        <v>259.64</v>
      </c>
      <c r="P721">
        <v>268.04000000000002</v>
      </c>
      <c r="Q721">
        <v>252.55</v>
      </c>
      <c r="R721">
        <v>241.3</v>
      </c>
      <c r="S721">
        <v>231.71</v>
      </c>
      <c r="T721">
        <v>202.35</v>
      </c>
      <c r="U721" t="s">
        <v>207</v>
      </c>
      <c r="V721" t="s">
        <v>364</v>
      </c>
      <c r="W721" t="s">
        <v>378</v>
      </c>
      <c r="Y721">
        <v>4</v>
      </c>
      <c r="Z721" t="s">
        <v>440</v>
      </c>
    </row>
    <row r="722" spans="1:26" x14ac:dyDescent="0.25">
      <c r="A722" t="str">
        <f t="shared" si="23"/>
        <v>CY Energy consumption in residential per m²</v>
      </c>
      <c r="B722" t="str">
        <f t="shared" si="22"/>
        <v>Energy consumption in residential per m²</v>
      </c>
      <c r="C722" t="s">
        <v>15</v>
      </c>
      <c r="D722" t="s">
        <v>44</v>
      </c>
      <c r="E722" t="s">
        <v>436</v>
      </c>
      <c r="F722">
        <v>69.95</v>
      </c>
      <c r="G722">
        <v>67.34</v>
      </c>
      <c r="H722">
        <v>71.680000000000007</v>
      </c>
      <c r="I722">
        <v>75.22</v>
      </c>
      <c r="J722">
        <v>69.47</v>
      </c>
      <c r="K722">
        <v>104.13</v>
      </c>
      <c r="L722">
        <v>101.1</v>
      </c>
      <c r="M722">
        <v>98.5</v>
      </c>
      <c r="N722">
        <v>91.39</v>
      </c>
      <c r="O722">
        <v>90.95</v>
      </c>
      <c r="P722">
        <v>81.400000000000006</v>
      </c>
      <c r="Q722">
        <v>82.39</v>
      </c>
      <c r="R722">
        <v>78.650000000000006</v>
      </c>
      <c r="S722">
        <v>67.58</v>
      </c>
      <c r="T722">
        <v>64.87</v>
      </c>
      <c r="U722" t="s">
        <v>207</v>
      </c>
      <c r="V722" t="s">
        <v>364</v>
      </c>
      <c r="W722" t="s">
        <v>441</v>
      </c>
      <c r="Y722">
        <v>4</v>
      </c>
      <c r="Z722" t="s">
        <v>440</v>
      </c>
    </row>
    <row r="723" spans="1:26" x14ac:dyDescent="0.25">
      <c r="A723" t="str">
        <f t="shared" si="23"/>
        <v>CZ Energy consumption in residential per m²</v>
      </c>
      <c r="B723" t="str">
        <f t="shared" si="22"/>
        <v>Energy consumption in residential per m²</v>
      </c>
      <c r="C723" t="s">
        <v>23</v>
      </c>
      <c r="D723" t="s">
        <v>45</v>
      </c>
      <c r="E723" t="s">
        <v>436</v>
      </c>
      <c r="F723">
        <v>262.2</v>
      </c>
      <c r="G723">
        <v>287.5</v>
      </c>
      <c r="H723">
        <v>268.33999999999997</v>
      </c>
      <c r="I723">
        <v>281.13</v>
      </c>
      <c r="J723">
        <v>274.23</v>
      </c>
      <c r="K723">
        <v>250.22</v>
      </c>
      <c r="L723">
        <v>252.89</v>
      </c>
      <c r="M723">
        <v>235.82</v>
      </c>
      <c r="N723">
        <v>230.83</v>
      </c>
      <c r="O723">
        <v>227.7</v>
      </c>
      <c r="P723">
        <v>245.23</v>
      </c>
      <c r="Q723">
        <v>220.56</v>
      </c>
      <c r="R723">
        <v>224.66</v>
      </c>
      <c r="S723">
        <v>232</v>
      </c>
      <c r="T723">
        <v>202.71</v>
      </c>
      <c r="U723" t="s">
        <v>207</v>
      </c>
      <c r="V723" t="s">
        <v>364</v>
      </c>
      <c r="W723" t="s">
        <v>370</v>
      </c>
      <c r="Y723">
        <v>4</v>
      </c>
      <c r="Z723" t="s">
        <v>384</v>
      </c>
    </row>
    <row r="724" spans="1:26" x14ac:dyDescent="0.25">
      <c r="A724" t="str">
        <f t="shared" si="23"/>
        <v>DK Energy consumption in residential per m²</v>
      </c>
      <c r="B724" t="str">
        <f t="shared" si="22"/>
        <v>Energy consumption in residential per m²</v>
      </c>
      <c r="C724" t="s">
        <v>9</v>
      </c>
      <c r="D724" t="s">
        <v>46</v>
      </c>
      <c r="E724" t="s">
        <v>436</v>
      </c>
      <c r="F724" t="s">
        <v>207</v>
      </c>
      <c r="G724" t="s">
        <v>207</v>
      </c>
      <c r="H724" t="s">
        <v>207</v>
      </c>
      <c r="I724" t="s">
        <v>207</v>
      </c>
      <c r="J724" t="s">
        <v>207</v>
      </c>
      <c r="K724" t="s">
        <v>207</v>
      </c>
      <c r="L724" t="s">
        <v>207</v>
      </c>
      <c r="M724" t="s">
        <v>207</v>
      </c>
      <c r="N724" t="s">
        <v>207</v>
      </c>
      <c r="O724" t="s">
        <v>207</v>
      </c>
      <c r="P724">
        <v>200.45</v>
      </c>
      <c r="Q724">
        <v>169.92</v>
      </c>
      <c r="R724">
        <v>166.15</v>
      </c>
      <c r="S724">
        <v>165.63</v>
      </c>
      <c r="T724">
        <v>148.33000000000001</v>
      </c>
      <c r="U724" t="s">
        <v>207</v>
      </c>
      <c r="V724" t="s">
        <v>364</v>
      </c>
      <c r="W724" t="s">
        <v>437</v>
      </c>
      <c r="Y724">
        <v>3</v>
      </c>
      <c r="Z724" t="s">
        <v>440</v>
      </c>
    </row>
    <row r="725" spans="1:26" x14ac:dyDescent="0.25">
      <c r="A725" t="str">
        <f t="shared" si="23"/>
        <v>EE Energy consumption in residential per m²</v>
      </c>
      <c r="B725" t="str">
        <f t="shared" si="22"/>
        <v>Energy consumption in residential per m²</v>
      </c>
      <c r="C725" t="s">
        <v>27</v>
      </c>
      <c r="D725" t="s">
        <v>47</v>
      </c>
      <c r="E725" t="s">
        <v>436</v>
      </c>
      <c r="F725">
        <v>303.64999999999998</v>
      </c>
      <c r="G725">
        <v>309.31</v>
      </c>
      <c r="H725">
        <v>298.60000000000002</v>
      </c>
      <c r="I725">
        <v>300.32</v>
      </c>
      <c r="J725">
        <v>297.73</v>
      </c>
      <c r="K725">
        <v>284.83999999999997</v>
      </c>
      <c r="L725">
        <v>279.98</v>
      </c>
      <c r="M725">
        <v>300.39999999999998</v>
      </c>
      <c r="N725">
        <v>293.44</v>
      </c>
      <c r="O725">
        <v>294.83999999999997</v>
      </c>
      <c r="P725">
        <v>310.89999999999998</v>
      </c>
      <c r="Q725">
        <v>281.75</v>
      </c>
      <c r="R725">
        <v>290.79000000000002</v>
      </c>
      <c r="S725">
        <v>278.52999999999997</v>
      </c>
      <c r="T725">
        <v>261.56</v>
      </c>
      <c r="U725" t="s">
        <v>207</v>
      </c>
      <c r="V725" t="s">
        <v>364</v>
      </c>
      <c r="W725" t="s">
        <v>378</v>
      </c>
      <c r="Y725">
        <v>4</v>
      </c>
      <c r="Z725" t="s">
        <v>440</v>
      </c>
    </row>
    <row r="726" spans="1:26" x14ac:dyDescent="0.25">
      <c r="A726" t="str">
        <f t="shared" si="23"/>
        <v>FR Energy consumption in residential per m²</v>
      </c>
      <c r="B726" t="str">
        <f t="shared" si="22"/>
        <v>Energy consumption in residential per m²</v>
      </c>
      <c r="C726" t="s">
        <v>10</v>
      </c>
      <c r="D726" t="s">
        <v>48</v>
      </c>
      <c r="E726" t="s">
        <v>436</v>
      </c>
      <c r="F726">
        <v>220.63</v>
      </c>
      <c r="G726">
        <v>227.28</v>
      </c>
      <c r="H726">
        <v>214.63</v>
      </c>
      <c r="I726">
        <v>219.04</v>
      </c>
      <c r="J726">
        <v>223.3</v>
      </c>
      <c r="K726">
        <v>213.8</v>
      </c>
      <c r="L726">
        <v>206.57</v>
      </c>
      <c r="M726">
        <v>187.97</v>
      </c>
      <c r="N726">
        <v>201.93</v>
      </c>
      <c r="O726">
        <v>198.58</v>
      </c>
      <c r="P726">
        <v>201.78</v>
      </c>
      <c r="Q726">
        <v>174.52</v>
      </c>
      <c r="R726">
        <v>190.67</v>
      </c>
      <c r="S726">
        <v>197.28</v>
      </c>
      <c r="T726">
        <v>168.32</v>
      </c>
      <c r="U726" t="s">
        <v>207</v>
      </c>
      <c r="V726" t="s">
        <v>364</v>
      </c>
      <c r="W726" t="s">
        <v>397</v>
      </c>
      <c r="Y726">
        <v>4</v>
      </c>
      <c r="Z726" t="s">
        <v>440</v>
      </c>
    </row>
    <row r="727" spans="1:26" x14ac:dyDescent="0.25">
      <c r="A727" t="str">
        <f t="shared" si="23"/>
        <v>EL Energy consumption in residential per m²</v>
      </c>
      <c r="B727" t="str">
        <f t="shared" si="22"/>
        <v>Energy consumption in residential per m²</v>
      </c>
      <c r="C727" t="s">
        <v>20</v>
      </c>
      <c r="D727" t="s">
        <v>49</v>
      </c>
      <c r="E727" t="s">
        <v>436</v>
      </c>
      <c r="F727">
        <v>160.94999999999999</v>
      </c>
      <c r="G727">
        <v>165.53</v>
      </c>
      <c r="H727">
        <v>168.67</v>
      </c>
      <c r="I727">
        <v>185.03</v>
      </c>
      <c r="J727">
        <v>178.11</v>
      </c>
      <c r="K727">
        <v>175.71</v>
      </c>
      <c r="L727">
        <v>172.12</v>
      </c>
      <c r="M727">
        <v>165.96</v>
      </c>
      <c r="N727">
        <v>158.91999999999999</v>
      </c>
      <c r="O727">
        <v>146.25</v>
      </c>
      <c r="P727">
        <v>138.47999999999999</v>
      </c>
      <c r="Q727">
        <v>163.46</v>
      </c>
      <c r="R727">
        <v>151.18</v>
      </c>
      <c r="S727">
        <v>111.61</v>
      </c>
      <c r="T727">
        <v>112.04</v>
      </c>
      <c r="U727" t="s">
        <v>207</v>
      </c>
      <c r="V727" t="s">
        <v>364</v>
      </c>
      <c r="W727" t="s">
        <v>441</v>
      </c>
      <c r="Y727">
        <v>4</v>
      </c>
      <c r="Z727" t="s">
        <v>440</v>
      </c>
    </row>
    <row r="728" spans="1:26" x14ac:dyDescent="0.25">
      <c r="A728" t="str">
        <f t="shared" si="23"/>
        <v>FI Energy consumption in residential per m²</v>
      </c>
      <c r="B728" t="str">
        <f t="shared" si="22"/>
        <v>Energy consumption in residential per m²</v>
      </c>
      <c r="C728" t="s">
        <v>30</v>
      </c>
      <c r="D728" t="s">
        <v>50</v>
      </c>
      <c r="E728" t="s">
        <v>436</v>
      </c>
      <c r="F728">
        <v>245.48</v>
      </c>
      <c r="G728">
        <v>260.97000000000003</v>
      </c>
      <c r="H728">
        <v>257.87</v>
      </c>
      <c r="I728">
        <v>263.64</v>
      </c>
      <c r="J728">
        <v>257.45999999999998</v>
      </c>
      <c r="K728">
        <v>250.05</v>
      </c>
      <c r="L728">
        <v>251.56</v>
      </c>
      <c r="M728">
        <v>248.73</v>
      </c>
      <c r="N728">
        <v>241.42</v>
      </c>
      <c r="O728">
        <v>250.15</v>
      </c>
      <c r="P728">
        <v>272.99</v>
      </c>
      <c r="Q728">
        <v>235.69</v>
      </c>
      <c r="R728">
        <v>248.73</v>
      </c>
      <c r="S728">
        <v>232.91</v>
      </c>
      <c r="T728">
        <v>208.78</v>
      </c>
      <c r="U728" t="s">
        <v>207</v>
      </c>
      <c r="V728" t="s">
        <v>364</v>
      </c>
      <c r="W728" t="s">
        <v>398</v>
      </c>
      <c r="Y728">
        <v>4</v>
      </c>
      <c r="Z728" t="s">
        <v>440</v>
      </c>
    </row>
    <row r="729" spans="1:26" x14ac:dyDescent="0.25">
      <c r="A729" t="str">
        <f t="shared" si="23"/>
        <v>DE Energy consumption in residential per m²</v>
      </c>
      <c r="B729" t="str">
        <f t="shared" si="22"/>
        <v>Energy consumption in residential per m²</v>
      </c>
      <c r="C729" t="s">
        <v>1</v>
      </c>
      <c r="D729" t="s">
        <v>51</v>
      </c>
      <c r="E729" t="s">
        <v>436</v>
      </c>
      <c r="F729">
        <v>253.92</v>
      </c>
      <c r="G729">
        <v>268.7</v>
      </c>
      <c r="H729">
        <v>256.64999999999998</v>
      </c>
      <c r="I729">
        <v>251.66</v>
      </c>
      <c r="J729">
        <v>241.9</v>
      </c>
      <c r="K729">
        <v>236.49</v>
      </c>
      <c r="L729">
        <v>235.95</v>
      </c>
      <c r="M729">
        <v>199.71</v>
      </c>
      <c r="N729">
        <v>221.31</v>
      </c>
      <c r="O729">
        <v>212.63</v>
      </c>
      <c r="P729">
        <v>220.86</v>
      </c>
      <c r="Q729">
        <v>191.81</v>
      </c>
      <c r="R729">
        <v>197.99</v>
      </c>
      <c r="S729">
        <v>201.59</v>
      </c>
      <c r="T729">
        <v>171.52</v>
      </c>
      <c r="U729" t="s">
        <v>207</v>
      </c>
      <c r="V729" t="s">
        <v>364</v>
      </c>
      <c r="W729" t="s">
        <v>378</v>
      </c>
      <c r="Y729">
        <v>4</v>
      </c>
      <c r="Z729" t="s">
        <v>440</v>
      </c>
    </row>
    <row r="730" spans="1:26" x14ac:dyDescent="0.25">
      <c r="A730" t="str">
        <f t="shared" si="23"/>
        <v>HU Energy consumption in residential per m²</v>
      </c>
      <c r="B730" t="str">
        <f t="shared" si="22"/>
        <v>Energy consumption in residential per m²</v>
      </c>
      <c r="C730" t="s">
        <v>16</v>
      </c>
      <c r="D730" t="s">
        <v>52</v>
      </c>
      <c r="E730" t="s">
        <v>436</v>
      </c>
      <c r="F730">
        <v>178.14</v>
      </c>
      <c r="G730">
        <v>193.45</v>
      </c>
      <c r="H730">
        <v>199.4</v>
      </c>
      <c r="I730">
        <v>215.97</v>
      </c>
      <c r="J730">
        <v>198.49</v>
      </c>
      <c r="K730">
        <v>219.43</v>
      </c>
      <c r="L730">
        <v>204.41</v>
      </c>
      <c r="M730">
        <v>185.71</v>
      </c>
      <c r="N730">
        <v>178.71</v>
      </c>
      <c r="O730">
        <v>177.72</v>
      </c>
      <c r="P730">
        <v>187.08</v>
      </c>
      <c r="Q730">
        <v>162.9</v>
      </c>
      <c r="R730">
        <v>151.44999999999999</v>
      </c>
      <c r="S730">
        <v>142.63</v>
      </c>
      <c r="T730">
        <v>128.69999999999999</v>
      </c>
      <c r="U730" t="s">
        <v>207</v>
      </c>
      <c r="V730" t="s">
        <v>364</v>
      </c>
      <c r="W730" t="s">
        <v>378</v>
      </c>
      <c r="Y730">
        <v>4</v>
      </c>
      <c r="Z730" t="s">
        <v>440</v>
      </c>
    </row>
    <row r="731" spans="1:26" x14ac:dyDescent="0.25">
      <c r="A731" t="str">
        <f t="shared" si="23"/>
        <v>IE Energy consumption in residential per m²</v>
      </c>
      <c r="B731" t="str">
        <f t="shared" si="22"/>
        <v>Energy consumption in residential per m²</v>
      </c>
      <c r="C731" t="s">
        <v>5</v>
      </c>
      <c r="D731" t="s">
        <v>53</v>
      </c>
      <c r="E731" t="s">
        <v>436</v>
      </c>
      <c r="F731">
        <v>222.04</v>
      </c>
      <c r="G731">
        <v>226.62</v>
      </c>
      <c r="H731">
        <v>216.75</v>
      </c>
      <c r="I731">
        <v>217.56</v>
      </c>
      <c r="J731">
        <v>217</v>
      </c>
      <c r="K731">
        <v>213.65</v>
      </c>
      <c r="L731">
        <v>213.42</v>
      </c>
      <c r="M731">
        <v>196.73</v>
      </c>
      <c r="N731">
        <v>205.85</v>
      </c>
      <c r="O731">
        <v>195.84</v>
      </c>
      <c r="P731">
        <v>199.85</v>
      </c>
      <c r="Q731">
        <v>163.41</v>
      </c>
      <c r="R731">
        <v>160.85</v>
      </c>
      <c r="S731">
        <v>163.19999999999999</v>
      </c>
      <c r="T731">
        <v>149.63999999999999</v>
      </c>
      <c r="U731" t="s">
        <v>207</v>
      </c>
      <c r="V731" t="s">
        <v>364</v>
      </c>
      <c r="W731" t="s">
        <v>378</v>
      </c>
      <c r="Y731">
        <v>4</v>
      </c>
      <c r="Z731" t="s">
        <v>440</v>
      </c>
    </row>
    <row r="732" spans="1:26" x14ac:dyDescent="0.25">
      <c r="A732" t="str">
        <f t="shared" si="23"/>
        <v>IT Energy consumption in residential per m²</v>
      </c>
      <c r="B732" t="str">
        <f t="shared" si="22"/>
        <v>Energy consumption in residential per m²</v>
      </c>
      <c r="C732" t="s">
        <v>29</v>
      </c>
      <c r="D732" t="s">
        <v>54</v>
      </c>
      <c r="E732" t="s">
        <v>436</v>
      </c>
      <c r="F732">
        <v>155.83000000000001</v>
      </c>
      <c r="G732">
        <v>161.69</v>
      </c>
      <c r="H732">
        <v>159.06</v>
      </c>
      <c r="I732">
        <v>172.55</v>
      </c>
      <c r="J732">
        <v>169.3</v>
      </c>
      <c r="K732">
        <v>180.99</v>
      </c>
      <c r="L732">
        <v>171.68</v>
      </c>
      <c r="M732">
        <v>169.22</v>
      </c>
      <c r="N732">
        <v>174.17</v>
      </c>
      <c r="O732">
        <v>175.1</v>
      </c>
      <c r="P732">
        <v>180.63</v>
      </c>
      <c r="Q732">
        <v>165.42</v>
      </c>
      <c r="R732">
        <v>172.97</v>
      </c>
      <c r="S732">
        <v>172.74</v>
      </c>
      <c r="T732">
        <v>147.99</v>
      </c>
      <c r="U732" t="s">
        <v>207</v>
      </c>
      <c r="V732" t="s">
        <v>364</v>
      </c>
      <c r="W732" t="s">
        <v>378</v>
      </c>
      <c r="Y732">
        <v>4</v>
      </c>
      <c r="Z732" t="s">
        <v>440</v>
      </c>
    </row>
    <row r="733" spans="1:26" x14ac:dyDescent="0.25">
      <c r="A733" t="str">
        <f t="shared" si="23"/>
        <v>LV Energy consumption in residential per m²</v>
      </c>
      <c r="B733" t="str">
        <f t="shared" si="22"/>
        <v>Energy consumption in residential per m²</v>
      </c>
      <c r="C733" t="s">
        <v>25</v>
      </c>
      <c r="D733" t="s">
        <v>55</v>
      </c>
      <c r="E733" t="s">
        <v>436</v>
      </c>
      <c r="F733">
        <v>336.39</v>
      </c>
      <c r="G733">
        <v>362.38</v>
      </c>
      <c r="H733">
        <v>352.45</v>
      </c>
      <c r="I733">
        <v>360.56</v>
      </c>
      <c r="J733">
        <v>340.98</v>
      </c>
      <c r="K733">
        <v>338.45</v>
      </c>
      <c r="L733">
        <v>320.52</v>
      </c>
      <c r="M733">
        <v>326.8</v>
      </c>
      <c r="N733">
        <v>326.55</v>
      </c>
      <c r="O733">
        <v>350.55</v>
      </c>
      <c r="P733">
        <v>325.12</v>
      </c>
      <c r="Q733">
        <v>308.11</v>
      </c>
      <c r="R733">
        <v>316.88</v>
      </c>
      <c r="S733">
        <v>283.17</v>
      </c>
      <c r="T733">
        <v>273.31</v>
      </c>
      <c r="U733" t="s">
        <v>207</v>
      </c>
      <c r="V733" t="s">
        <v>364</v>
      </c>
      <c r="W733" t="s">
        <v>378</v>
      </c>
      <c r="Y733">
        <v>4</v>
      </c>
      <c r="Z733" t="s">
        <v>440</v>
      </c>
    </row>
    <row r="734" spans="1:26" x14ac:dyDescent="0.25">
      <c r="A734" t="str">
        <f t="shared" si="23"/>
        <v>LT Energy consumption in residential per m²</v>
      </c>
      <c r="B734" t="str">
        <f t="shared" si="22"/>
        <v>Energy consumption in residential per m²</v>
      </c>
      <c r="C734" t="s">
        <v>22</v>
      </c>
      <c r="D734" t="s">
        <v>56</v>
      </c>
      <c r="E734" t="s">
        <v>436</v>
      </c>
      <c r="F734">
        <v>200.02</v>
      </c>
      <c r="G734">
        <v>207.86</v>
      </c>
      <c r="H734">
        <v>210.88</v>
      </c>
      <c r="I734">
        <v>214.9</v>
      </c>
      <c r="J734">
        <v>217.93</v>
      </c>
      <c r="K734">
        <v>220.27</v>
      </c>
      <c r="L734">
        <v>227.83</v>
      </c>
      <c r="M734">
        <v>216.31</v>
      </c>
      <c r="N734">
        <v>220.19</v>
      </c>
      <c r="O734">
        <v>220.66</v>
      </c>
      <c r="P734">
        <v>222.18</v>
      </c>
      <c r="Q734">
        <v>210.09</v>
      </c>
      <c r="R734">
        <v>208.89</v>
      </c>
      <c r="S734">
        <v>197.49</v>
      </c>
      <c r="T734">
        <v>186.95</v>
      </c>
      <c r="U734" t="s">
        <v>207</v>
      </c>
      <c r="V734" t="s">
        <v>364</v>
      </c>
      <c r="W734" t="s">
        <v>378</v>
      </c>
      <c r="Y734">
        <v>4</v>
      </c>
      <c r="Z734" t="s">
        <v>440</v>
      </c>
    </row>
    <row r="735" spans="1:26" x14ac:dyDescent="0.25">
      <c r="A735" t="str">
        <f t="shared" si="23"/>
        <v>LU Energy consumption in residential per m²</v>
      </c>
      <c r="B735" t="str">
        <f t="shared" si="22"/>
        <v>Energy consumption in residential per m²</v>
      </c>
      <c r="C735" t="s">
        <v>7</v>
      </c>
      <c r="D735" t="s">
        <v>57</v>
      </c>
      <c r="E735" t="s">
        <v>436</v>
      </c>
      <c r="F735" t="s">
        <v>207</v>
      </c>
      <c r="G735">
        <v>250.94</v>
      </c>
      <c r="H735">
        <v>238.73</v>
      </c>
      <c r="I735">
        <v>245.92</v>
      </c>
      <c r="J735">
        <v>257.85000000000002</v>
      </c>
      <c r="K735">
        <v>250.93</v>
      </c>
      <c r="L735">
        <v>242.89</v>
      </c>
      <c r="M735">
        <v>232.55</v>
      </c>
      <c r="N735">
        <v>232.82</v>
      </c>
      <c r="O735">
        <v>230.97</v>
      </c>
      <c r="P735">
        <v>222.67</v>
      </c>
      <c r="Q735">
        <v>195.4</v>
      </c>
      <c r="R735">
        <v>206.38</v>
      </c>
      <c r="S735">
        <v>206.11</v>
      </c>
      <c r="T735">
        <v>193.21</v>
      </c>
      <c r="U735" t="s">
        <v>207</v>
      </c>
      <c r="V735" t="s">
        <v>364</v>
      </c>
      <c r="W735" t="s">
        <v>378</v>
      </c>
      <c r="Y735">
        <v>4</v>
      </c>
      <c r="Z735" t="s">
        <v>440</v>
      </c>
    </row>
    <row r="736" spans="1:26" x14ac:dyDescent="0.25">
      <c r="A736" t="str">
        <f t="shared" si="23"/>
        <v>MT Energy consumption in residential per m²</v>
      </c>
      <c r="B736" t="str">
        <f t="shared" si="22"/>
        <v>Energy consumption in residential per m²</v>
      </c>
      <c r="C736" t="s">
        <v>26</v>
      </c>
      <c r="D736" t="s">
        <v>58</v>
      </c>
      <c r="E736" t="s">
        <v>436</v>
      </c>
      <c r="F736" t="s">
        <v>207</v>
      </c>
      <c r="G736" t="s">
        <v>207</v>
      </c>
      <c r="H736">
        <v>69.930000000000007</v>
      </c>
      <c r="I736">
        <v>76.61</v>
      </c>
      <c r="J736">
        <v>75.92</v>
      </c>
      <c r="K736">
        <v>65.459999999999994</v>
      </c>
      <c r="L736">
        <v>66.67</v>
      </c>
      <c r="M736">
        <v>64.27</v>
      </c>
      <c r="N736">
        <v>61.33</v>
      </c>
      <c r="O736">
        <v>54.07</v>
      </c>
      <c r="P736">
        <v>57.58</v>
      </c>
      <c r="Q736">
        <v>49.5</v>
      </c>
      <c r="R736">
        <v>46.87</v>
      </c>
      <c r="S736">
        <v>45.4</v>
      </c>
      <c r="T736">
        <v>45.56</v>
      </c>
      <c r="U736" t="s">
        <v>207</v>
      </c>
      <c r="V736" t="s">
        <v>364</v>
      </c>
      <c r="W736" t="s">
        <v>378</v>
      </c>
      <c r="Y736">
        <v>4</v>
      </c>
      <c r="Z736" t="s">
        <v>440</v>
      </c>
    </row>
    <row r="737" spans="1:26" x14ac:dyDescent="0.25">
      <c r="A737" t="str">
        <f t="shared" si="23"/>
        <v>NL Energy consumption in residential per m²</v>
      </c>
      <c r="B737" t="str">
        <f t="shared" si="22"/>
        <v>Energy consumption in residential per m²</v>
      </c>
      <c r="C737" t="s">
        <v>6</v>
      </c>
      <c r="D737" t="s">
        <v>59</v>
      </c>
      <c r="E737" t="s">
        <v>436</v>
      </c>
      <c r="F737">
        <v>182.32</v>
      </c>
      <c r="G737">
        <v>189.93</v>
      </c>
      <c r="H737">
        <v>183.62</v>
      </c>
      <c r="I737">
        <v>186.45</v>
      </c>
      <c r="J737">
        <v>177.37</v>
      </c>
      <c r="K737">
        <v>169.66</v>
      </c>
      <c r="L737">
        <v>168.48</v>
      </c>
      <c r="M737">
        <v>151.85</v>
      </c>
      <c r="N737">
        <v>164.43</v>
      </c>
      <c r="O737">
        <v>161.25</v>
      </c>
      <c r="P737">
        <v>179.31</v>
      </c>
      <c r="Q737">
        <v>145.08000000000001</v>
      </c>
      <c r="R737">
        <v>151.07</v>
      </c>
      <c r="S737">
        <v>155.97999999999999</v>
      </c>
      <c r="T737">
        <v>122.7</v>
      </c>
      <c r="U737" t="s">
        <v>207</v>
      </c>
      <c r="V737" t="s">
        <v>364</v>
      </c>
      <c r="W737" t="s">
        <v>378</v>
      </c>
      <c r="Y737">
        <v>4</v>
      </c>
      <c r="Z737" t="s">
        <v>440</v>
      </c>
    </row>
    <row r="738" spans="1:26" x14ac:dyDescent="0.25">
      <c r="A738" t="str">
        <f t="shared" si="23"/>
        <v>PL Energy consumption in residential per m²</v>
      </c>
      <c r="B738" t="str">
        <f t="shared" si="22"/>
        <v>Energy consumption in residential per m²</v>
      </c>
      <c r="C738" t="s">
        <v>12</v>
      </c>
      <c r="D738" t="s">
        <v>60</v>
      </c>
      <c r="E738" t="s">
        <v>436</v>
      </c>
      <c r="F738">
        <v>252.93</v>
      </c>
      <c r="G738">
        <v>271.3</v>
      </c>
      <c r="H738">
        <v>256.20999999999998</v>
      </c>
      <c r="I738">
        <v>252.03</v>
      </c>
      <c r="J738">
        <v>249.93</v>
      </c>
      <c r="K738">
        <v>255.58</v>
      </c>
      <c r="L738">
        <v>265.73</v>
      </c>
      <c r="M738">
        <v>248.08</v>
      </c>
      <c r="N738">
        <v>247.53</v>
      </c>
      <c r="O738">
        <v>247.55</v>
      </c>
      <c r="P738">
        <v>262.26</v>
      </c>
      <c r="Q738">
        <v>236.75</v>
      </c>
      <c r="R738">
        <v>241.55</v>
      </c>
      <c r="S738">
        <v>234.33</v>
      </c>
      <c r="T738">
        <v>212.11</v>
      </c>
      <c r="U738" t="s">
        <v>207</v>
      </c>
      <c r="V738" t="s">
        <v>364</v>
      </c>
      <c r="W738" t="s">
        <v>378</v>
      </c>
      <c r="Y738">
        <v>4</v>
      </c>
      <c r="Z738" t="s">
        <v>440</v>
      </c>
    </row>
    <row r="739" spans="1:26" x14ac:dyDescent="0.25">
      <c r="A739" t="str">
        <f t="shared" si="23"/>
        <v>PT Energy consumption in residential per m²</v>
      </c>
      <c r="B739" t="str">
        <f t="shared" si="22"/>
        <v>Energy consumption in residential per m²</v>
      </c>
      <c r="C739" t="s">
        <v>14</v>
      </c>
      <c r="D739" t="s">
        <v>61</v>
      </c>
      <c r="E739" t="s">
        <v>436</v>
      </c>
      <c r="F739" t="s">
        <v>207</v>
      </c>
      <c r="G739" t="s">
        <v>207</v>
      </c>
      <c r="H739" t="s">
        <v>207</v>
      </c>
      <c r="I739">
        <v>108.88</v>
      </c>
      <c r="J739">
        <v>107.38</v>
      </c>
      <c r="K739">
        <v>103.99</v>
      </c>
      <c r="L739">
        <v>101.29</v>
      </c>
      <c r="M739">
        <v>106.32</v>
      </c>
      <c r="N739">
        <v>101.95</v>
      </c>
      <c r="O739">
        <v>100.57</v>
      </c>
      <c r="P739">
        <v>82.24</v>
      </c>
      <c r="Q739">
        <v>74.83</v>
      </c>
      <c r="R739">
        <v>72.16</v>
      </c>
      <c r="S739">
        <v>70.19</v>
      </c>
      <c r="T739">
        <v>66.02</v>
      </c>
      <c r="U739" t="s">
        <v>207</v>
      </c>
      <c r="V739" t="s">
        <v>364</v>
      </c>
      <c r="W739" t="s">
        <v>378</v>
      </c>
      <c r="Y739">
        <v>4</v>
      </c>
      <c r="Z739" t="s">
        <v>440</v>
      </c>
    </row>
    <row r="740" spans="1:26" x14ac:dyDescent="0.25">
      <c r="A740" t="str">
        <f t="shared" si="23"/>
        <v>RO Energy consumption in residential per m²</v>
      </c>
      <c r="B740" t="str">
        <f t="shared" si="22"/>
        <v>Energy consumption in residential per m²</v>
      </c>
      <c r="C740" t="s">
        <v>13</v>
      </c>
      <c r="D740" t="s">
        <v>62</v>
      </c>
      <c r="E740" t="s">
        <v>436</v>
      </c>
      <c r="F740">
        <v>399.68</v>
      </c>
      <c r="G740">
        <v>317.31</v>
      </c>
      <c r="H740">
        <v>312.62</v>
      </c>
      <c r="I740">
        <v>336.32</v>
      </c>
      <c r="J740">
        <v>339.78</v>
      </c>
      <c r="K740">
        <v>338.51</v>
      </c>
      <c r="L740">
        <v>329.06</v>
      </c>
      <c r="M740">
        <v>311.76</v>
      </c>
      <c r="N740">
        <v>330.31</v>
      </c>
      <c r="O740">
        <v>321.27</v>
      </c>
      <c r="P740">
        <v>320.61</v>
      </c>
      <c r="Q740">
        <v>307.06</v>
      </c>
      <c r="R740">
        <v>312.99</v>
      </c>
      <c r="S740">
        <v>296.64999999999998</v>
      </c>
      <c r="T740">
        <v>281.57</v>
      </c>
      <c r="U740" t="s">
        <v>207</v>
      </c>
      <c r="V740" t="s">
        <v>364</v>
      </c>
      <c r="W740" t="s">
        <v>378</v>
      </c>
      <c r="Y740">
        <v>4</v>
      </c>
      <c r="Z740" t="s">
        <v>440</v>
      </c>
    </row>
    <row r="741" spans="1:26" x14ac:dyDescent="0.25">
      <c r="A741" t="str">
        <f t="shared" si="23"/>
        <v>SK Energy consumption in residential per m²</v>
      </c>
      <c r="B741" t="str">
        <f t="shared" si="22"/>
        <v>Energy consumption in residential per m²</v>
      </c>
      <c r="C741" t="s">
        <v>18</v>
      </c>
      <c r="D741" t="s">
        <v>63</v>
      </c>
      <c r="E741" t="s">
        <v>436</v>
      </c>
      <c r="F741">
        <v>220.34</v>
      </c>
      <c r="G741">
        <v>258.3</v>
      </c>
      <c r="H741">
        <v>246.89</v>
      </c>
      <c r="I741">
        <v>229.88</v>
      </c>
      <c r="J741">
        <v>215.17</v>
      </c>
      <c r="K741">
        <v>204.16</v>
      </c>
      <c r="L741">
        <v>184.83</v>
      </c>
      <c r="M741">
        <v>165.48</v>
      </c>
      <c r="N741">
        <v>169.7</v>
      </c>
      <c r="O741">
        <v>169.45</v>
      </c>
      <c r="P741">
        <v>181.18</v>
      </c>
      <c r="Q741">
        <v>166.52</v>
      </c>
      <c r="R741">
        <v>161.72999999999999</v>
      </c>
      <c r="S741">
        <v>167</v>
      </c>
      <c r="T741">
        <v>149.56</v>
      </c>
      <c r="U741" t="s">
        <v>207</v>
      </c>
      <c r="V741" t="s">
        <v>364</v>
      </c>
      <c r="W741" t="s">
        <v>378</v>
      </c>
      <c r="Y741">
        <v>4</v>
      </c>
      <c r="Z741" t="s">
        <v>440</v>
      </c>
    </row>
    <row r="742" spans="1:26" x14ac:dyDescent="0.25">
      <c r="A742" t="str">
        <f t="shared" si="23"/>
        <v>SI Energy consumption in residential per m²</v>
      </c>
      <c r="B742" t="str">
        <f t="shared" si="22"/>
        <v>Energy consumption in residential per m²</v>
      </c>
      <c r="C742" t="s">
        <v>8</v>
      </c>
      <c r="D742" t="s">
        <v>64</v>
      </c>
      <c r="E742" t="s">
        <v>436</v>
      </c>
      <c r="F742">
        <v>246.74</v>
      </c>
      <c r="G742">
        <v>241.98</v>
      </c>
      <c r="H742">
        <v>247.69</v>
      </c>
      <c r="I742">
        <v>262.87</v>
      </c>
      <c r="J742">
        <v>257.39999999999998</v>
      </c>
      <c r="K742">
        <v>242.83</v>
      </c>
      <c r="L742">
        <v>230.16</v>
      </c>
      <c r="M742">
        <v>205.09</v>
      </c>
      <c r="N742">
        <v>214.54</v>
      </c>
      <c r="O742">
        <v>229.32</v>
      </c>
      <c r="P742">
        <v>249.2</v>
      </c>
      <c r="Q742">
        <v>233.58</v>
      </c>
      <c r="R742">
        <v>224.96</v>
      </c>
      <c r="S742">
        <v>220.5</v>
      </c>
      <c r="T742">
        <v>186.6</v>
      </c>
      <c r="U742" t="s">
        <v>207</v>
      </c>
      <c r="V742" t="s">
        <v>364</v>
      </c>
      <c r="W742" t="s">
        <v>378</v>
      </c>
      <c r="Y742">
        <v>4</v>
      </c>
      <c r="Z742" t="s">
        <v>440</v>
      </c>
    </row>
    <row r="743" spans="1:26" x14ac:dyDescent="0.25">
      <c r="A743" t="str">
        <f t="shared" si="23"/>
        <v>ES Energy consumption in residential per m²</v>
      </c>
      <c r="B743" t="str">
        <f t="shared" si="22"/>
        <v>Energy consumption in residential per m²</v>
      </c>
      <c r="C743" t="s">
        <v>28</v>
      </c>
      <c r="D743" t="s">
        <v>65</v>
      </c>
      <c r="E743" t="s">
        <v>436</v>
      </c>
      <c r="F743">
        <v>120.18</v>
      </c>
      <c r="G743">
        <v>121.61</v>
      </c>
      <c r="H743">
        <v>120.58</v>
      </c>
      <c r="I743">
        <v>124.21</v>
      </c>
      <c r="J743">
        <v>127.27</v>
      </c>
      <c r="K743">
        <v>127.42</v>
      </c>
      <c r="L743">
        <v>124.69</v>
      </c>
      <c r="M743">
        <v>121.03</v>
      </c>
      <c r="N743">
        <v>116.95</v>
      </c>
      <c r="O743">
        <v>117.49</v>
      </c>
      <c r="P743">
        <v>122.74</v>
      </c>
      <c r="Q743">
        <v>111.94</v>
      </c>
      <c r="R743">
        <v>109.55</v>
      </c>
      <c r="S743">
        <v>103.88</v>
      </c>
      <c r="T743">
        <v>101.83</v>
      </c>
      <c r="U743" t="s">
        <v>207</v>
      </c>
      <c r="V743" t="s">
        <v>364</v>
      </c>
      <c r="W743" t="s">
        <v>399</v>
      </c>
      <c r="Y743">
        <v>4</v>
      </c>
      <c r="Z743" t="s">
        <v>440</v>
      </c>
    </row>
    <row r="744" spans="1:26" x14ac:dyDescent="0.25">
      <c r="A744" t="str">
        <f t="shared" si="23"/>
        <v>SE Energy consumption in residential per m²</v>
      </c>
      <c r="B744" t="str">
        <f t="shared" si="22"/>
        <v>Energy consumption in residential per m²</v>
      </c>
      <c r="C744" t="s">
        <v>19</v>
      </c>
      <c r="D744" t="s">
        <v>66</v>
      </c>
      <c r="E744" t="s">
        <v>436</v>
      </c>
      <c r="F744">
        <v>217.38</v>
      </c>
      <c r="G744">
        <v>224.33</v>
      </c>
      <c r="H744">
        <v>214.93</v>
      </c>
      <c r="I744">
        <v>212.2</v>
      </c>
      <c r="J744">
        <v>209.15</v>
      </c>
      <c r="K744">
        <v>220.95</v>
      </c>
      <c r="L744">
        <v>211.11</v>
      </c>
      <c r="M744">
        <v>202.97</v>
      </c>
      <c r="N744">
        <v>199.58</v>
      </c>
      <c r="O744">
        <v>206.48</v>
      </c>
      <c r="P744">
        <v>229.19</v>
      </c>
      <c r="Q744">
        <v>211.45</v>
      </c>
      <c r="R744">
        <v>219</v>
      </c>
      <c r="S744">
        <v>209.34</v>
      </c>
      <c r="T744">
        <v>187.8</v>
      </c>
      <c r="U744" t="s">
        <v>207</v>
      </c>
      <c r="V744" t="s">
        <v>364</v>
      </c>
      <c r="W744" t="s">
        <v>378</v>
      </c>
      <c r="Y744">
        <v>4</v>
      </c>
      <c r="Z744" t="s">
        <v>440</v>
      </c>
    </row>
    <row r="745" spans="1:26" x14ac:dyDescent="0.25">
      <c r="A745" t="str">
        <f t="shared" si="23"/>
        <v>UK Energy consumption in residential per m²</v>
      </c>
      <c r="B745" t="str">
        <f t="shared" si="22"/>
        <v>Energy consumption in residential per m²</v>
      </c>
      <c r="C745" t="s">
        <v>4</v>
      </c>
      <c r="D745" t="s">
        <v>67</v>
      </c>
      <c r="E745" t="s">
        <v>436</v>
      </c>
      <c r="F745">
        <v>237.28</v>
      </c>
      <c r="G745">
        <v>245.13</v>
      </c>
      <c r="H745">
        <v>236.38</v>
      </c>
      <c r="I745">
        <v>239.48</v>
      </c>
      <c r="J745">
        <v>238.37</v>
      </c>
      <c r="K745">
        <v>228.29</v>
      </c>
      <c r="L745">
        <v>215.58</v>
      </c>
      <c r="M745">
        <v>206.11</v>
      </c>
      <c r="N745">
        <v>207.13</v>
      </c>
      <c r="O745">
        <v>199.61</v>
      </c>
      <c r="P745">
        <v>216.76</v>
      </c>
      <c r="Q745">
        <v>173.62</v>
      </c>
      <c r="R745">
        <v>191.55</v>
      </c>
      <c r="S745">
        <v>184.3</v>
      </c>
      <c r="T745">
        <v>154.21</v>
      </c>
      <c r="U745" t="s">
        <v>207</v>
      </c>
      <c r="V745" t="s">
        <v>364</v>
      </c>
      <c r="W745" t="s">
        <v>388</v>
      </c>
      <c r="Y745">
        <v>4</v>
      </c>
      <c r="Z745" t="s">
        <v>440</v>
      </c>
    </row>
    <row r="746" spans="1:26" x14ac:dyDescent="0.25">
      <c r="A746" t="str">
        <f t="shared" si="23"/>
        <v xml:space="preserve"> Energy consumption in residential per m²</v>
      </c>
      <c r="B746" t="str">
        <f t="shared" si="22"/>
        <v>Energy consumption in residential per m²</v>
      </c>
    </row>
    <row r="747" spans="1:26" x14ac:dyDescent="0.25">
      <c r="A747" t="str">
        <f t="shared" si="23"/>
        <v xml:space="preserve"> Energy consumption of residential per m² (normal climate)</v>
      </c>
      <c r="B747" t="str">
        <f t="shared" si="22"/>
        <v>Energy consumption of residential per m² (normal climate)</v>
      </c>
      <c r="C747" t="s">
        <v>442</v>
      </c>
    </row>
    <row r="748" spans="1:26" x14ac:dyDescent="0.25">
      <c r="A748" t="str">
        <f t="shared" si="23"/>
        <v>ISO code Energy consumption of residential per m² (normal climate)</v>
      </c>
      <c r="B748" t="str">
        <f t="shared" si="22"/>
        <v>Energy consumption of residential per m² (normal climate)</v>
      </c>
      <c r="D748" t="s">
        <v>204</v>
      </c>
      <c r="E748" t="s">
        <v>205</v>
      </c>
      <c r="F748">
        <v>2000</v>
      </c>
      <c r="G748">
        <v>2001</v>
      </c>
      <c r="H748">
        <v>2002</v>
      </c>
      <c r="I748">
        <v>2003</v>
      </c>
      <c r="J748">
        <v>2004</v>
      </c>
      <c r="K748">
        <v>2005</v>
      </c>
      <c r="L748">
        <v>2006</v>
      </c>
      <c r="M748">
        <v>2007</v>
      </c>
      <c r="N748">
        <v>2008</v>
      </c>
      <c r="O748">
        <v>2009</v>
      </c>
      <c r="P748">
        <v>2010</v>
      </c>
      <c r="Q748">
        <v>2011</v>
      </c>
      <c r="R748">
        <v>2012</v>
      </c>
      <c r="S748">
        <v>2013</v>
      </c>
      <c r="T748">
        <v>2014</v>
      </c>
      <c r="U748">
        <v>2015</v>
      </c>
      <c r="V748" t="s">
        <v>194</v>
      </c>
      <c r="W748" t="s">
        <v>195</v>
      </c>
      <c r="X748" t="s">
        <v>196</v>
      </c>
      <c r="Y748" t="s">
        <v>197</v>
      </c>
      <c r="Z748" t="s">
        <v>198</v>
      </c>
    </row>
    <row r="749" spans="1:26" x14ac:dyDescent="0.25">
      <c r="A749" t="str">
        <f t="shared" si="23"/>
        <v>AT Energy consumption of residential per m² (normal climate)</v>
      </c>
      <c r="B749" t="str">
        <f t="shared" si="22"/>
        <v>Energy consumption of residential per m² (normal climate)</v>
      </c>
      <c r="C749" t="s">
        <v>17</v>
      </c>
      <c r="D749" t="s">
        <v>40</v>
      </c>
      <c r="E749" t="s">
        <v>436</v>
      </c>
      <c r="F749">
        <v>270.89</v>
      </c>
      <c r="G749">
        <v>262.92</v>
      </c>
      <c r="H749">
        <v>262.77</v>
      </c>
      <c r="I749">
        <v>253.53</v>
      </c>
      <c r="J749">
        <v>226.49</v>
      </c>
      <c r="K749">
        <v>210.95</v>
      </c>
      <c r="L749">
        <v>205.52</v>
      </c>
      <c r="M749">
        <v>213.19</v>
      </c>
      <c r="N749">
        <v>210.36</v>
      </c>
      <c r="O749">
        <v>199.74</v>
      </c>
      <c r="P749">
        <v>201.15</v>
      </c>
      <c r="Q749">
        <v>193.96</v>
      </c>
      <c r="R749">
        <v>193.71</v>
      </c>
      <c r="S749">
        <v>198.46</v>
      </c>
      <c r="T749">
        <v>187.27</v>
      </c>
      <c r="U749" t="s">
        <v>207</v>
      </c>
      <c r="V749" t="s">
        <v>364</v>
      </c>
      <c r="W749" t="s">
        <v>365</v>
      </c>
      <c r="Y749">
        <v>4</v>
      </c>
      <c r="Z749" t="s">
        <v>406</v>
      </c>
    </row>
    <row r="750" spans="1:26" x14ac:dyDescent="0.25">
      <c r="A750" t="str">
        <f t="shared" si="23"/>
        <v>BE Energy consumption of residential per m² (normal climate)</v>
      </c>
      <c r="B750" t="str">
        <f t="shared" si="22"/>
        <v>Energy consumption of residential per m² (normal climate)</v>
      </c>
      <c r="C750" t="s">
        <v>11</v>
      </c>
      <c r="D750" t="s">
        <v>41</v>
      </c>
      <c r="E750" t="s">
        <v>436</v>
      </c>
      <c r="F750" t="s">
        <v>207</v>
      </c>
      <c r="G750">
        <v>343.74</v>
      </c>
      <c r="H750">
        <v>335.92</v>
      </c>
      <c r="I750">
        <v>338.72</v>
      </c>
      <c r="J750">
        <v>333.47</v>
      </c>
      <c r="K750">
        <v>337.41</v>
      </c>
      <c r="L750">
        <v>306.17</v>
      </c>
      <c r="M750">
        <v>291.86</v>
      </c>
      <c r="N750">
        <v>293.97000000000003</v>
      </c>
      <c r="O750">
        <v>276.37</v>
      </c>
      <c r="P750">
        <v>268.06</v>
      </c>
      <c r="Q750">
        <v>272.70999999999998</v>
      </c>
      <c r="R750">
        <v>260.18</v>
      </c>
      <c r="S750">
        <v>262.70999999999998</v>
      </c>
      <c r="T750">
        <v>255.37</v>
      </c>
      <c r="U750" t="s">
        <v>207</v>
      </c>
      <c r="V750" t="s">
        <v>364</v>
      </c>
      <c r="W750" t="s">
        <v>405</v>
      </c>
      <c r="Y750">
        <v>4</v>
      </c>
      <c r="Z750" t="s">
        <v>406</v>
      </c>
    </row>
    <row r="751" spans="1:26" x14ac:dyDescent="0.25">
      <c r="A751" t="str">
        <f t="shared" si="23"/>
        <v>BG Energy consumption of residential per m² (normal climate)</v>
      </c>
      <c r="B751" t="str">
        <f t="shared" si="22"/>
        <v>Energy consumption of residential per m² (normal climate)</v>
      </c>
      <c r="C751" t="s">
        <v>21</v>
      </c>
      <c r="D751" t="s">
        <v>42</v>
      </c>
      <c r="E751" t="s">
        <v>436</v>
      </c>
      <c r="F751">
        <v>146.28</v>
      </c>
      <c r="G751">
        <v>128.63</v>
      </c>
      <c r="H751">
        <v>138.02000000000001</v>
      </c>
      <c r="I751">
        <v>134.03</v>
      </c>
      <c r="J751">
        <v>134</v>
      </c>
      <c r="K751">
        <v>130.41</v>
      </c>
      <c r="L751">
        <v>132.69</v>
      </c>
      <c r="M751">
        <v>133.76</v>
      </c>
      <c r="N751">
        <v>132.25</v>
      </c>
      <c r="O751">
        <v>132.93</v>
      </c>
      <c r="P751">
        <v>135.54</v>
      </c>
      <c r="Q751">
        <v>118.08</v>
      </c>
      <c r="R751">
        <v>121.12</v>
      </c>
      <c r="S751">
        <v>121.09</v>
      </c>
      <c r="T751">
        <v>115.15</v>
      </c>
      <c r="U751" t="s">
        <v>207</v>
      </c>
      <c r="V751" t="s">
        <v>364</v>
      </c>
      <c r="W751" t="s">
        <v>405</v>
      </c>
      <c r="Y751">
        <v>4</v>
      </c>
      <c r="Z751" t="s">
        <v>406</v>
      </c>
    </row>
    <row r="752" spans="1:26" x14ac:dyDescent="0.25">
      <c r="A752" t="str">
        <f t="shared" si="23"/>
        <v>HR Energy consumption of residential per m² (normal climate)</v>
      </c>
      <c r="B752" t="str">
        <f t="shared" si="22"/>
        <v>Energy consumption of residential per m² (normal climate)</v>
      </c>
      <c r="C752" t="s">
        <v>24</v>
      </c>
      <c r="D752" t="s">
        <v>43</v>
      </c>
      <c r="E752" t="s">
        <v>436</v>
      </c>
      <c r="F752">
        <v>301.47000000000003</v>
      </c>
      <c r="G752">
        <v>289.74</v>
      </c>
      <c r="H752">
        <v>298.42</v>
      </c>
      <c r="I752">
        <v>288.43</v>
      </c>
      <c r="J752">
        <v>295.2</v>
      </c>
      <c r="K752">
        <v>284.06</v>
      </c>
      <c r="L752">
        <v>283.38</v>
      </c>
      <c r="M752">
        <v>281.47000000000003</v>
      </c>
      <c r="N752">
        <v>283.12</v>
      </c>
      <c r="O752">
        <v>279.12</v>
      </c>
      <c r="P752">
        <v>272.33</v>
      </c>
      <c r="Q752">
        <v>263.20999999999998</v>
      </c>
      <c r="R752">
        <v>256.10000000000002</v>
      </c>
      <c r="S752">
        <v>249.57</v>
      </c>
      <c r="T752">
        <v>243.65</v>
      </c>
      <c r="U752" t="s">
        <v>207</v>
      </c>
      <c r="V752" t="s">
        <v>364</v>
      </c>
      <c r="W752" t="s">
        <v>378</v>
      </c>
      <c r="Y752">
        <v>4</v>
      </c>
      <c r="Z752" t="s">
        <v>406</v>
      </c>
    </row>
    <row r="753" spans="1:26" x14ac:dyDescent="0.25">
      <c r="A753" t="str">
        <f t="shared" si="23"/>
        <v>CY Energy consumption of residential per m² (normal climate)</v>
      </c>
      <c r="B753" t="str">
        <f t="shared" si="22"/>
        <v>Energy consumption of residential per m² (normal climate)</v>
      </c>
      <c r="C753" t="s">
        <v>15</v>
      </c>
      <c r="D753" t="s">
        <v>44</v>
      </c>
      <c r="E753" t="s">
        <v>436</v>
      </c>
      <c r="F753">
        <v>69.36</v>
      </c>
      <c r="G753">
        <v>74.709999999999994</v>
      </c>
      <c r="H753">
        <v>76.13</v>
      </c>
      <c r="I753">
        <v>76.900000000000006</v>
      </c>
      <c r="J753">
        <v>69.88</v>
      </c>
      <c r="K753">
        <v>111.42</v>
      </c>
      <c r="L753">
        <v>103.71</v>
      </c>
      <c r="M753">
        <v>102.36</v>
      </c>
      <c r="N753">
        <v>96.84</v>
      </c>
      <c r="O753">
        <v>98.52</v>
      </c>
      <c r="P753">
        <v>96.07</v>
      </c>
      <c r="Q753">
        <v>81.08</v>
      </c>
      <c r="R753">
        <v>77.56</v>
      </c>
      <c r="S753">
        <v>69.45</v>
      </c>
      <c r="T753">
        <v>69.95</v>
      </c>
      <c r="U753" t="s">
        <v>207</v>
      </c>
      <c r="V753" t="s">
        <v>364</v>
      </c>
      <c r="W753" t="s">
        <v>385</v>
      </c>
      <c r="Y753">
        <v>4</v>
      </c>
      <c r="Z753" t="s">
        <v>406</v>
      </c>
    </row>
    <row r="754" spans="1:26" x14ac:dyDescent="0.25">
      <c r="A754" t="str">
        <f t="shared" si="23"/>
        <v>CZ Energy consumption of residential per m² (normal climate)</v>
      </c>
      <c r="B754" t="str">
        <f t="shared" si="22"/>
        <v>Energy consumption of residential per m² (normal climate)</v>
      </c>
      <c r="C754" t="s">
        <v>23</v>
      </c>
      <c r="D754" t="s">
        <v>45</v>
      </c>
      <c r="E754" t="s">
        <v>436</v>
      </c>
      <c r="F754">
        <v>287.66000000000003</v>
      </c>
      <c r="G754">
        <v>288.33</v>
      </c>
      <c r="H754">
        <v>284.97000000000003</v>
      </c>
      <c r="I754">
        <v>288.02</v>
      </c>
      <c r="J754">
        <v>278.41000000000003</v>
      </c>
      <c r="K754">
        <v>250.51</v>
      </c>
      <c r="L754">
        <v>258.88</v>
      </c>
      <c r="M754">
        <v>254.19</v>
      </c>
      <c r="N754">
        <v>247.26</v>
      </c>
      <c r="O754">
        <v>238.11</v>
      </c>
      <c r="P754">
        <v>234.3</v>
      </c>
      <c r="Q754">
        <v>234.65</v>
      </c>
      <c r="R754">
        <v>231.68</v>
      </c>
      <c r="S754">
        <v>234.4</v>
      </c>
      <c r="T754">
        <v>228.81</v>
      </c>
      <c r="U754" t="s">
        <v>207</v>
      </c>
      <c r="V754" t="s">
        <v>364</v>
      </c>
      <c r="W754" t="s">
        <v>443</v>
      </c>
      <c r="Y754">
        <v>4</v>
      </c>
      <c r="Z754" t="s">
        <v>444</v>
      </c>
    </row>
    <row r="755" spans="1:26" x14ac:dyDescent="0.25">
      <c r="A755" t="str">
        <f t="shared" si="23"/>
        <v>DK Energy consumption of residential per m² (normal climate)</v>
      </c>
      <c r="B755" t="str">
        <f t="shared" si="22"/>
        <v>Energy consumption of residential per m² (normal climate)</v>
      </c>
      <c r="C755" t="s">
        <v>9</v>
      </c>
      <c r="D755" t="s">
        <v>46</v>
      </c>
      <c r="E755" t="s">
        <v>436</v>
      </c>
      <c r="F755" t="s">
        <v>207</v>
      </c>
      <c r="G755" t="s">
        <v>207</v>
      </c>
      <c r="H755" t="s">
        <v>207</v>
      </c>
      <c r="I755" t="s">
        <v>207</v>
      </c>
      <c r="J755" t="s">
        <v>207</v>
      </c>
      <c r="K755" t="s">
        <v>207</v>
      </c>
      <c r="L755" t="s">
        <v>207</v>
      </c>
      <c r="M755" t="s">
        <v>207</v>
      </c>
      <c r="N755" t="s">
        <v>207</v>
      </c>
      <c r="O755" t="s">
        <v>207</v>
      </c>
      <c r="P755">
        <v>184.95</v>
      </c>
      <c r="Q755">
        <v>181.63</v>
      </c>
      <c r="R755">
        <v>168.59</v>
      </c>
      <c r="S755">
        <v>168.69</v>
      </c>
      <c r="T755">
        <v>167.82</v>
      </c>
      <c r="U755" t="s">
        <v>207</v>
      </c>
      <c r="V755" t="s">
        <v>364</v>
      </c>
      <c r="W755" t="s">
        <v>445</v>
      </c>
      <c r="Y755">
        <v>4</v>
      </c>
      <c r="Z755" t="s">
        <v>406</v>
      </c>
    </row>
    <row r="756" spans="1:26" x14ac:dyDescent="0.25">
      <c r="A756" t="str">
        <f t="shared" si="23"/>
        <v>EE Energy consumption of residential per m² (normal climate)</v>
      </c>
      <c r="B756" t="str">
        <f t="shared" si="22"/>
        <v>Energy consumption of residential per m² (normal climate)</v>
      </c>
      <c r="C756" t="s">
        <v>27</v>
      </c>
      <c r="D756" t="s">
        <v>47</v>
      </c>
      <c r="E756" t="s">
        <v>436</v>
      </c>
      <c r="F756">
        <v>326.57</v>
      </c>
      <c r="G756">
        <v>313.27</v>
      </c>
      <c r="H756">
        <v>305.83999999999997</v>
      </c>
      <c r="I756">
        <v>301.17</v>
      </c>
      <c r="J756">
        <v>303.85000000000002</v>
      </c>
      <c r="K756">
        <v>289.51</v>
      </c>
      <c r="L756">
        <v>290.74</v>
      </c>
      <c r="M756">
        <v>316.7</v>
      </c>
      <c r="N756">
        <v>316.35000000000002</v>
      </c>
      <c r="O756">
        <v>300.2</v>
      </c>
      <c r="P756">
        <v>297.12</v>
      </c>
      <c r="Q756">
        <v>295.69</v>
      </c>
      <c r="R756">
        <v>285.92</v>
      </c>
      <c r="S756">
        <v>289.58999999999997</v>
      </c>
      <c r="T756">
        <v>272.29000000000002</v>
      </c>
      <c r="U756" t="s">
        <v>207</v>
      </c>
      <c r="V756" t="s">
        <v>364</v>
      </c>
      <c r="W756" t="s">
        <v>408</v>
      </c>
      <c r="Y756">
        <v>4</v>
      </c>
      <c r="Z756" t="s">
        <v>406</v>
      </c>
    </row>
    <row r="757" spans="1:26" x14ac:dyDescent="0.25">
      <c r="A757" t="str">
        <f t="shared" si="23"/>
        <v>FR Energy consumption of residential per m² (normal climate)</v>
      </c>
      <c r="B757" t="str">
        <f t="shared" si="22"/>
        <v>Energy consumption of residential per m² (normal climate)</v>
      </c>
      <c r="C757" t="s">
        <v>10</v>
      </c>
      <c r="D757" t="s">
        <v>48</v>
      </c>
      <c r="E757" t="s">
        <v>436</v>
      </c>
      <c r="F757">
        <v>236.95</v>
      </c>
      <c r="G757">
        <v>233.82</v>
      </c>
      <c r="H757">
        <v>233.35</v>
      </c>
      <c r="I757">
        <v>227.25</v>
      </c>
      <c r="J757">
        <v>224.23</v>
      </c>
      <c r="K757">
        <v>215.28</v>
      </c>
      <c r="L757">
        <v>218.41</v>
      </c>
      <c r="M757">
        <v>201.93</v>
      </c>
      <c r="N757">
        <v>206.4</v>
      </c>
      <c r="O757">
        <v>206.11</v>
      </c>
      <c r="P757">
        <v>191.14</v>
      </c>
      <c r="Q757">
        <v>195.95</v>
      </c>
      <c r="R757">
        <v>192.7</v>
      </c>
      <c r="S757">
        <v>190.16</v>
      </c>
      <c r="T757">
        <v>186.42</v>
      </c>
      <c r="U757" t="s">
        <v>207</v>
      </c>
      <c r="V757" t="s">
        <v>364</v>
      </c>
      <c r="W757" t="s">
        <v>418</v>
      </c>
      <c r="Y757">
        <v>4</v>
      </c>
      <c r="Z757" t="s">
        <v>406</v>
      </c>
    </row>
    <row r="758" spans="1:26" x14ac:dyDescent="0.25">
      <c r="A758" t="str">
        <f t="shared" si="23"/>
        <v>EL Energy consumption of residential per m² (normal climate)</v>
      </c>
      <c r="B758" t="str">
        <f t="shared" si="22"/>
        <v>Energy consumption of residential per m² (normal climate)</v>
      </c>
      <c r="C758" t="s">
        <v>20</v>
      </c>
      <c r="D758" t="s">
        <v>49</v>
      </c>
      <c r="E758" t="s">
        <v>436</v>
      </c>
      <c r="F758">
        <v>166.21</v>
      </c>
      <c r="G758">
        <v>173.97</v>
      </c>
      <c r="H758">
        <v>181.02</v>
      </c>
      <c r="I758">
        <v>181.52</v>
      </c>
      <c r="J758">
        <v>186.79</v>
      </c>
      <c r="K758">
        <v>178.45</v>
      </c>
      <c r="L758">
        <v>170.68</v>
      </c>
      <c r="M758">
        <v>177.94</v>
      </c>
      <c r="N758">
        <v>174.26</v>
      </c>
      <c r="O758">
        <v>158.97</v>
      </c>
      <c r="P758">
        <v>157.29</v>
      </c>
      <c r="Q758">
        <v>156.15</v>
      </c>
      <c r="R758">
        <v>151.62</v>
      </c>
      <c r="S758">
        <v>120.8</v>
      </c>
      <c r="T758">
        <v>123.94</v>
      </c>
      <c r="U758" t="s">
        <v>207</v>
      </c>
      <c r="V758" t="s">
        <v>364</v>
      </c>
      <c r="W758" t="s">
        <v>385</v>
      </c>
      <c r="Y758">
        <v>4</v>
      </c>
      <c r="Z758" t="s">
        <v>406</v>
      </c>
    </row>
    <row r="759" spans="1:26" x14ac:dyDescent="0.25">
      <c r="A759" t="str">
        <f t="shared" si="23"/>
        <v>FI Energy consumption of residential per m² (normal climate)</v>
      </c>
      <c r="B759" t="str">
        <f t="shared" si="22"/>
        <v>Energy consumption of residential per m² (normal climate)</v>
      </c>
      <c r="C759" t="s">
        <v>30</v>
      </c>
      <c r="D759" t="s">
        <v>50</v>
      </c>
      <c r="E759" t="s">
        <v>436</v>
      </c>
      <c r="F759">
        <v>262.58999999999997</v>
      </c>
      <c r="G759">
        <v>263.8</v>
      </c>
      <c r="H759">
        <v>261.44</v>
      </c>
      <c r="I759">
        <v>268.81</v>
      </c>
      <c r="J759">
        <v>266.16000000000003</v>
      </c>
      <c r="K759">
        <v>265.20999999999998</v>
      </c>
      <c r="L759">
        <v>263.01</v>
      </c>
      <c r="M759">
        <v>263.44</v>
      </c>
      <c r="N759">
        <v>255.59</v>
      </c>
      <c r="O759">
        <v>257.19</v>
      </c>
      <c r="P759">
        <v>266.89</v>
      </c>
      <c r="Q759">
        <v>252.28</v>
      </c>
      <c r="R759">
        <v>248.55</v>
      </c>
      <c r="S759">
        <v>248.49</v>
      </c>
      <c r="T759">
        <v>223.79</v>
      </c>
      <c r="U759" t="s">
        <v>207</v>
      </c>
      <c r="V759" t="s">
        <v>364</v>
      </c>
      <c r="W759" t="s">
        <v>446</v>
      </c>
      <c r="Y759">
        <v>4</v>
      </c>
      <c r="Z759" t="s">
        <v>406</v>
      </c>
    </row>
    <row r="760" spans="1:26" x14ac:dyDescent="0.25">
      <c r="A760" t="str">
        <f t="shared" si="23"/>
        <v>DE Energy consumption of residential per m² (normal climate)</v>
      </c>
      <c r="B760" t="str">
        <f t="shared" si="22"/>
        <v>Energy consumption of residential per m² (normal climate)</v>
      </c>
      <c r="C760" t="s">
        <v>1</v>
      </c>
      <c r="D760" t="s">
        <v>51</v>
      </c>
      <c r="E760" t="s">
        <v>436</v>
      </c>
      <c r="F760">
        <v>282.26</v>
      </c>
      <c r="G760">
        <v>275.95</v>
      </c>
      <c r="H760">
        <v>273.27999999999997</v>
      </c>
      <c r="I760">
        <v>258.04000000000002</v>
      </c>
      <c r="J760">
        <v>244.61</v>
      </c>
      <c r="K760">
        <v>241.65</v>
      </c>
      <c r="L760">
        <v>247.8</v>
      </c>
      <c r="M760">
        <v>219.46</v>
      </c>
      <c r="N760">
        <v>234.05</v>
      </c>
      <c r="O760">
        <v>220.35</v>
      </c>
      <c r="P760">
        <v>206.23</v>
      </c>
      <c r="Q760">
        <v>206.56</v>
      </c>
      <c r="R760">
        <v>202.33</v>
      </c>
      <c r="S760">
        <v>199.73</v>
      </c>
      <c r="T760">
        <v>192.4</v>
      </c>
      <c r="U760" t="s">
        <v>207</v>
      </c>
      <c r="V760" t="s">
        <v>364</v>
      </c>
      <c r="W760" t="s">
        <v>378</v>
      </c>
      <c r="Y760">
        <v>4</v>
      </c>
      <c r="Z760" t="s">
        <v>406</v>
      </c>
    </row>
    <row r="761" spans="1:26" x14ac:dyDescent="0.25">
      <c r="A761" t="str">
        <f t="shared" si="23"/>
        <v>HU Energy consumption of residential per m² (normal climate)</v>
      </c>
      <c r="B761" t="str">
        <f t="shared" si="22"/>
        <v>Energy consumption of residential per m² (normal climate)</v>
      </c>
      <c r="C761" t="s">
        <v>16</v>
      </c>
      <c r="D761" t="s">
        <v>52</v>
      </c>
      <c r="E761" t="s">
        <v>436</v>
      </c>
      <c r="F761">
        <v>194.74</v>
      </c>
      <c r="G761">
        <v>197.23</v>
      </c>
      <c r="H761">
        <v>210.08</v>
      </c>
      <c r="I761">
        <v>208.94</v>
      </c>
      <c r="J761">
        <v>200.76</v>
      </c>
      <c r="K761">
        <v>214.79</v>
      </c>
      <c r="L761">
        <v>209.17</v>
      </c>
      <c r="M761">
        <v>200.67</v>
      </c>
      <c r="N761">
        <v>193.5</v>
      </c>
      <c r="O761">
        <v>190.54</v>
      </c>
      <c r="P761">
        <v>186.52</v>
      </c>
      <c r="Q761">
        <v>166.59</v>
      </c>
      <c r="R761">
        <v>156.37</v>
      </c>
      <c r="S761">
        <v>149.97999999999999</v>
      </c>
      <c r="T761">
        <v>148.41</v>
      </c>
      <c r="U761" t="s">
        <v>207</v>
      </c>
      <c r="V761" t="s">
        <v>364</v>
      </c>
      <c r="W761" t="s">
        <v>378</v>
      </c>
      <c r="Y761">
        <v>4</v>
      </c>
      <c r="Z761" t="s">
        <v>406</v>
      </c>
    </row>
    <row r="762" spans="1:26" x14ac:dyDescent="0.25">
      <c r="A762" t="str">
        <f t="shared" si="23"/>
        <v>IE Energy consumption of residential per m² (normal climate)</v>
      </c>
      <c r="B762" t="str">
        <f t="shared" si="22"/>
        <v>Energy consumption of residential per m² (normal climate)</v>
      </c>
      <c r="C762" t="s">
        <v>5</v>
      </c>
      <c r="D762" t="s">
        <v>53</v>
      </c>
      <c r="E762" t="s">
        <v>436</v>
      </c>
      <c r="F762">
        <v>226.52</v>
      </c>
      <c r="G762">
        <v>230.65</v>
      </c>
      <c r="H762">
        <v>225.22</v>
      </c>
      <c r="I762">
        <v>229.89</v>
      </c>
      <c r="J762">
        <v>226.08</v>
      </c>
      <c r="K762">
        <v>227.24</v>
      </c>
      <c r="L762">
        <v>227.37</v>
      </c>
      <c r="M762">
        <v>212.98</v>
      </c>
      <c r="N762">
        <v>209.43</v>
      </c>
      <c r="O762">
        <v>198.64</v>
      </c>
      <c r="P762">
        <v>190.93</v>
      </c>
      <c r="Q762">
        <v>168.77</v>
      </c>
      <c r="R762">
        <v>162.49</v>
      </c>
      <c r="S762">
        <v>165.68</v>
      </c>
      <c r="T762">
        <v>158.84</v>
      </c>
      <c r="U762" t="s">
        <v>207</v>
      </c>
      <c r="V762" t="s">
        <v>364</v>
      </c>
      <c r="W762" t="s">
        <v>378</v>
      </c>
      <c r="Y762">
        <v>4</v>
      </c>
      <c r="Z762" t="s">
        <v>406</v>
      </c>
    </row>
    <row r="763" spans="1:26" x14ac:dyDescent="0.25">
      <c r="A763" t="str">
        <f t="shared" si="23"/>
        <v>IT Energy consumption of residential per m² (normal climate)</v>
      </c>
      <c r="B763" t="str">
        <f t="shared" si="22"/>
        <v>Energy consumption of residential per m² (normal climate)</v>
      </c>
      <c r="C763" t="s">
        <v>29</v>
      </c>
      <c r="D763" t="s">
        <v>54</v>
      </c>
      <c r="E763" t="s">
        <v>436</v>
      </c>
      <c r="F763">
        <v>171.25</v>
      </c>
      <c r="G763">
        <v>173.32</v>
      </c>
      <c r="H763">
        <v>174.01</v>
      </c>
      <c r="I763">
        <v>175.92</v>
      </c>
      <c r="J763">
        <v>174.41</v>
      </c>
      <c r="K763">
        <v>176.26</v>
      </c>
      <c r="L763">
        <v>180.73</v>
      </c>
      <c r="M763">
        <v>185.62</v>
      </c>
      <c r="N763">
        <v>186.91</v>
      </c>
      <c r="O763">
        <v>184.23</v>
      </c>
      <c r="P763">
        <v>179.31</v>
      </c>
      <c r="Q763">
        <v>171.73</v>
      </c>
      <c r="R763">
        <v>173.13</v>
      </c>
      <c r="S763">
        <v>174.99</v>
      </c>
      <c r="T763">
        <v>167.45</v>
      </c>
      <c r="U763" t="s">
        <v>207</v>
      </c>
      <c r="V763" t="s">
        <v>364</v>
      </c>
      <c r="W763" t="s">
        <v>378</v>
      </c>
      <c r="Y763">
        <v>4</v>
      </c>
      <c r="Z763" t="s">
        <v>406</v>
      </c>
    </row>
    <row r="764" spans="1:26" x14ac:dyDescent="0.25">
      <c r="A764" t="str">
        <f t="shared" si="23"/>
        <v>LV Energy consumption of residential per m² (normal climate)</v>
      </c>
      <c r="B764" t="str">
        <f t="shared" si="22"/>
        <v>Energy consumption of residential per m² (normal climate)</v>
      </c>
      <c r="C764" t="s">
        <v>25</v>
      </c>
      <c r="D764" t="s">
        <v>55</v>
      </c>
      <c r="E764" t="s">
        <v>436</v>
      </c>
      <c r="F764">
        <v>367.56</v>
      </c>
      <c r="G764">
        <v>368.87</v>
      </c>
      <c r="H764">
        <v>365.47</v>
      </c>
      <c r="I764">
        <v>361.76</v>
      </c>
      <c r="J764">
        <v>344.64</v>
      </c>
      <c r="K764">
        <v>342.68</v>
      </c>
      <c r="L764">
        <v>333.32</v>
      </c>
      <c r="M764">
        <v>346.16</v>
      </c>
      <c r="N764">
        <v>354.64</v>
      </c>
      <c r="O764">
        <v>355.91</v>
      </c>
      <c r="P764">
        <v>309.32</v>
      </c>
      <c r="Q764">
        <v>322.89</v>
      </c>
      <c r="R764">
        <v>314.45999999999998</v>
      </c>
      <c r="S764">
        <v>292.27999999999997</v>
      </c>
      <c r="T764">
        <v>285.52</v>
      </c>
      <c r="U764" t="s">
        <v>207</v>
      </c>
      <c r="V764" t="s">
        <v>364</v>
      </c>
      <c r="W764" t="s">
        <v>378</v>
      </c>
      <c r="Y764">
        <v>4</v>
      </c>
      <c r="Z764" t="s">
        <v>406</v>
      </c>
    </row>
    <row r="765" spans="1:26" x14ac:dyDescent="0.25">
      <c r="A765" t="str">
        <f t="shared" si="23"/>
        <v>LT Energy consumption of residential per m² (normal climate)</v>
      </c>
      <c r="B765" t="str">
        <f t="shared" si="22"/>
        <v>Energy consumption of residential per m² (normal climate)</v>
      </c>
      <c r="C765" t="s">
        <v>22</v>
      </c>
      <c r="D765" t="s">
        <v>56</v>
      </c>
      <c r="E765" t="s">
        <v>436</v>
      </c>
      <c r="F765">
        <v>218.01</v>
      </c>
      <c r="G765">
        <v>213.12</v>
      </c>
      <c r="H765">
        <v>220.3</v>
      </c>
      <c r="I765">
        <v>215.39</v>
      </c>
      <c r="J765">
        <v>219.56</v>
      </c>
      <c r="K765">
        <v>223.03</v>
      </c>
      <c r="L765">
        <v>235.92</v>
      </c>
      <c r="M765">
        <v>229.45</v>
      </c>
      <c r="N765">
        <v>240.71</v>
      </c>
      <c r="O765">
        <v>226.29</v>
      </c>
      <c r="P765">
        <v>212.16</v>
      </c>
      <c r="Q765">
        <v>221.04</v>
      </c>
      <c r="R765">
        <v>209.26</v>
      </c>
      <c r="S765">
        <v>204.42</v>
      </c>
      <c r="T765">
        <v>197.99</v>
      </c>
      <c r="U765" t="s">
        <v>207</v>
      </c>
      <c r="V765" t="s">
        <v>364</v>
      </c>
      <c r="W765" t="s">
        <v>378</v>
      </c>
      <c r="Y765">
        <v>4</v>
      </c>
      <c r="Z765" t="s">
        <v>406</v>
      </c>
    </row>
    <row r="766" spans="1:26" x14ac:dyDescent="0.25">
      <c r="A766" t="str">
        <f t="shared" si="23"/>
        <v>LU Energy consumption of residential per m² (normal climate)</v>
      </c>
      <c r="B766" t="str">
        <f t="shared" si="22"/>
        <v>Energy consumption of residential per m² (normal climate)</v>
      </c>
      <c r="C766" t="s">
        <v>7</v>
      </c>
      <c r="D766" t="s">
        <v>57</v>
      </c>
      <c r="E766" t="s">
        <v>436</v>
      </c>
      <c r="F766" t="s">
        <v>207</v>
      </c>
      <c r="G766">
        <v>260.83</v>
      </c>
      <c r="H766">
        <v>257.86</v>
      </c>
      <c r="I766">
        <v>260.37</v>
      </c>
      <c r="J766">
        <v>259.11</v>
      </c>
      <c r="K766">
        <v>259.23</v>
      </c>
      <c r="L766">
        <v>256.47000000000003</v>
      </c>
      <c r="M766">
        <v>255.23</v>
      </c>
      <c r="N766">
        <v>243.1</v>
      </c>
      <c r="O766">
        <v>241.39</v>
      </c>
      <c r="P766">
        <v>216.95</v>
      </c>
      <c r="Q766">
        <v>217.98</v>
      </c>
      <c r="R766">
        <v>217.5</v>
      </c>
      <c r="S766">
        <v>205.42</v>
      </c>
      <c r="T766">
        <v>220.48</v>
      </c>
      <c r="U766" t="s">
        <v>207</v>
      </c>
      <c r="V766" t="s">
        <v>364</v>
      </c>
      <c r="W766" t="s">
        <v>378</v>
      </c>
      <c r="Y766">
        <v>4</v>
      </c>
      <c r="Z766" t="s">
        <v>406</v>
      </c>
    </row>
    <row r="767" spans="1:26" x14ac:dyDescent="0.25">
      <c r="A767" t="str">
        <f t="shared" si="23"/>
        <v>MT Energy consumption of residential per m² (normal climate)</v>
      </c>
      <c r="B767" t="str">
        <f t="shared" si="22"/>
        <v>Energy consumption of residential per m² (normal climate)</v>
      </c>
      <c r="C767" t="s">
        <v>26</v>
      </c>
      <c r="D767" t="s">
        <v>58</v>
      </c>
      <c r="E767" t="s">
        <v>436</v>
      </c>
      <c r="F767" t="s">
        <v>207</v>
      </c>
      <c r="G767" t="s">
        <v>207</v>
      </c>
      <c r="H767">
        <v>73.569999999999993</v>
      </c>
      <c r="I767">
        <v>75.81</v>
      </c>
      <c r="J767">
        <v>77.44</v>
      </c>
      <c r="K767">
        <v>63.96</v>
      </c>
      <c r="L767">
        <v>68.34</v>
      </c>
      <c r="M767">
        <v>70.010000000000005</v>
      </c>
      <c r="N767">
        <v>68.37</v>
      </c>
      <c r="O767">
        <v>55.03</v>
      </c>
      <c r="P767">
        <v>60.94</v>
      </c>
      <c r="Q767">
        <v>49.63</v>
      </c>
      <c r="R767">
        <v>45.96</v>
      </c>
      <c r="S767">
        <v>46.62</v>
      </c>
      <c r="T767">
        <v>47.84</v>
      </c>
      <c r="U767" t="s">
        <v>207</v>
      </c>
      <c r="V767" t="s">
        <v>364</v>
      </c>
      <c r="W767" t="s">
        <v>378</v>
      </c>
      <c r="Y767">
        <v>4</v>
      </c>
      <c r="Z767" t="s">
        <v>406</v>
      </c>
    </row>
    <row r="768" spans="1:26" x14ac:dyDescent="0.25">
      <c r="A768" t="str">
        <f t="shared" si="23"/>
        <v>NL Energy consumption of residential per m² (normal climate)</v>
      </c>
      <c r="B768" t="str">
        <f t="shared" si="22"/>
        <v>Energy consumption of residential per m² (normal climate)</v>
      </c>
      <c r="C768" t="s">
        <v>6</v>
      </c>
      <c r="D768" t="s">
        <v>59</v>
      </c>
      <c r="E768" t="s">
        <v>436</v>
      </c>
      <c r="F768">
        <v>201.27</v>
      </c>
      <c r="G768">
        <v>197.87</v>
      </c>
      <c r="H768">
        <v>196.95</v>
      </c>
      <c r="I768">
        <v>192.38</v>
      </c>
      <c r="J768">
        <v>181.1</v>
      </c>
      <c r="K768">
        <v>178.92</v>
      </c>
      <c r="L768">
        <v>181.17</v>
      </c>
      <c r="M768">
        <v>168.44</v>
      </c>
      <c r="N768">
        <v>171.97</v>
      </c>
      <c r="O768">
        <v>167.61</v>
      </c>
      <c r="P768">
        <v>165.36</v>
      </c>
      <c r="Q768">
        <v>158.47999999999999</v>
      </c>
      <c r="R768">
        <v>153.97999999999999</v>
      </c>
      <c r="S768">
        <v>152.47999999999999</v>
      </c>
      <c r="T768">
        <v>141.15</v>
      </c>
      <c r="U768" t="s">
        <v>207</v>
      </c>
      <c r="V768" t="s">
        <v>364</v>
      </c>
      <c r="W768" t="s">
        <v>378</v>
      </c>
      <c r="Y768">
        <v>4</v>
      </c>
      <c r="Z768" t="s">
        <v>406</v>
      </c>
    </row>
    <row r="769" spans="1:26" x14ac:dyDescent="0.25">
      <c r="A769" t="str">
        <f t="shared" si="23"/>
        <v>PL Energy consumption of residential per m² (normal climate)</v>
      </c>
      <c r="B769" t="str">
        <f t="shared" si="22"/>
        <v>Energy consumption of residential per m² (normal climate)</v>
      </c>
      <c r="C769" t="s">
        <v>12</v>
      </c>
      <c r="D769" t="s">
        <v>60</v>
      </c>
      <c r="E769" t="s">
        <v>436</v>
      </c>
      <c r="F769">
        <v>280.08</v>
      </c>
      <c r="G769">
        <v>272.92</v>
      </c>
      <c r="H769">
        <v>268.52999999999997</v>
      </c>
      <c r="I769">
        <v>252.86</v>
      </c>
      <c r="J769">
        <v>253.85</v>
      </c>
      <c r="K769">
        <v>258.10000000000002</v>
      </c>
      <c r="L769">
        <v>272.02</v>
      </c>
      <c r="M769">
        <v>262.55</v>
      </c>
      <c r="N769">
        <v>263.95</v>
      </c>
      <c r="O769">
        <v>253.39</v>
      </c>
      <c r="P769">
        <v>253.67</v>
      </c>
      <c r="Q769">
        <v>246.55</v>
      </c>
      <c r="R769">
        <v>243.54</v>
      </c>
      <c r="S769">
        <v>237.6</v>
      </c>
      <c r="T769">
        <v>226.17</v>
      </c>
      <c r="U769" t="s">
        <v>207</v>
      </c>
      <c r="V769" t="s">
        <v>364</v>
      </c>
      <c r="W769" t="s">
        <v>378</v>
      </c>
      <c r="Y769">
        <v>4</v>
      </c>
      <c r="Z769" t="s">
        <v>406</v>
      </c>
    </row>
    <row r="770" spans="1:26" x14ac:dyDescent="0.25">
      <c r="A770" t="str">
        <f t="shared" si="23"/>
        <v>PT Energy consumption of residential per m² (normal climate)</v>
      </c>
      <c r="B770" t="str">
        <f t="shared" si="22"/>
        <v>Energy consumption of residential per m² (normal climate)</v>
      </c>
      <c r="C770" t="s">
        <v>14</v>
      </c>
      <c r="D770" t="s">
        <v>61</v>
      </c>
      <c r="E770" t="s">
        <v>436</v>
      </c>
      <c r="F770" t="s">
        <v>207</v>
      </c>
      <c r="G770" t="s">
        <v>207</v>
      </c>
      <c r="H770" t="s">
        <v>207</v>
      </c>
      <c r="I770">
        <v>109.51</v>
      </c>
      <c r="J770">
        <v>105.79</v>
      </c>
      <c r="K770">
        <v>102.74</v>
      </c>
      <c r="L770">
        <v>102.81</v>
      </c>
      <c r="M770">
        <v>106.75</v>
      </c>
      <c r="N770">
        <v>101.68</v>
      </c>
      <c r="O770">
        <v>102.65</v>
      </c>
      <c r="P770">
        <v>82.15</v>
      </c>
      <c r="Q770">
        <v>77.209999999999994</v>
      </c>
      <c r="R770">
        <v>71.5</v>
      </c>
      <c r="S770">
        <v>69.61</v>
      </c>
      <c r="T770">
        <v>67.31</v>
      </c>
      <c r="U770" t="s">
        <v>207</v>
      </c>
      <c r="V770" t="s">
        <v>364</v>
      </c>
      <c r="W770" t="s">
        <v>378</v>
      </c>
      <c r="Y770">
        <v>4</v>
      </c>
      <c r="Z770" t="s">
        <v>406</v>
      </c>
    </row>
    <row r="771" spans="1:26" x14ac:dyDescent="0.25">
      <c r="A771" t="str">
        <f t="shared" si="23"/>
        <v>RO Energy consumption of residential per m² (normal climate)</v>
      </c>
      <c r="B771" t="str">
        <f t="shared" si="22"/>
        <v>Energy consumption of residential per m² (normal climate)</v>
      </c>
      <c r="C771" t="s">
        <v>13</v>
      </c>
      <c r="D771" t="s">
        <v>62</v>
      </c>
      <c r="E771" t="s">
        <v>436</v>
      </c>
      <c r="F771">
        <v>423.2</v>
      </c>
      <c r="G771">
        <v>325.29000000000002</v>
      </c>
      <c r="H771">
        <v>325.05</v>
      </c>
      <c r="I771">
        <v>330.38</v>
      </c>
      <c r="J771">
        <v>345.78</v>
      </c>
      <c r="K771">
        <v>337.32</v>
      </c>
      <c r="L771">
        <v>331.62</v>
      </c>
      <c r="M771">
        <v>329.86</v>
      </c>
      <c r="N771">
        <v>348.8</v>
      </c>
      <c r="O771">
        <v>338.87</v>
      </c>
      <c r="P771">
        <v>327.14</v>
      </c>
      <c r="Q771">
        <v>305.25</v>
      </c>
      <c r="R771">
        <v>314.69</v>
      </c>
      <c r="S771">
        <v>308.08999999999997</v>
      </c>
      <c r="T771">
        <v>298.14</v>
      </c>
      <c r="U771" t="s">
        <v>207</v>
      </c>
      <c r="V771" t="s">
        <v>364</v>
      </c>
      <c r="W771" t="s">
        <v>378</v>
      </c>
      <c r="Y771">
        <v>4</v>
      </c>
      <c r="Z771" t="s">
        <v>406</v>
      </c>
    </row>
    <row r="772" spans="1:26" x14ac:dyDescent="0.25">
      <c r="A772" t="str">
        <f t="shared" si="23"/>
        <v>SK Energy consumption of residential per m² (normal climate)</v>
      </c>
      <c r="B772" t="str">
        <f t="shared" ref="B772:B835" si="24">IF(AND(C772&lt;&gt;"",D772=""),C772,B771)</f>
        <v>Energy consumption of residential per m² (normal climate)</v>
      </c>
      <c r="C772" t="s">
        <v>18</v>
      </c>
      <c r="D772" t="s">
        <v>63</v>
      </c>
      <c r="E772" t="s">
        <v>436</v>
      </c>
      <c r="F772">
        <v>239.43</v>
      </c>
      <c r="G772">
        <v>261.16000000000003</v>
      </c>
      <c r="H772">
        <v>258.56</v>
      </c>
      <c r="I772">
        <v>230.23</v>
      </c>
      <c r="J772">
        <v>217.57</v>
      </c>
      <c r="K772">
        <v>201.9</v>
      </c>
      <c r="L772">
        <v>188.07</v>
      </c>
      <c r="M772">
        <v>176.95</v>
      </c>
      <c r="N772">
        <v>183.44</v>
      </c>
      <c r="O772">
        <v>178.51</v>
      </c>
      <c r="P772">
        <v>180.75</v>
      </c>
      <c r="Q772">
        <v>172.55</v>
      </c>
      <c r="R772">
        <v>165.85</v>
      </c>
      <c r="S772">
        <v>172.98</v>
      </c>
      <c r="T772">
        <v>169.67</v>
      </c>
      <c r="U772" t="s">
        <v>207</v>
      </c>
      <c r="V772" t="s">
        <v>364</v>
      </c>
      <c r="W772" t="s">
        <v>378</v>
      </c>
      <c r="Y772">
        <v>4</v>
      </c>
      <c r="Z772" t="s">
        <v>406</v>
      </c>
    </row>
    <row r="773" spans="1:26" x14ac:dyDescent="0.25">
      <c r="A773" t="str">
        <f t="shared" si="23"/>
        <v>SI Energy consumption of residential per m² (normal climate)</v>
      </c>
      <c r="B773" t="str">
        <f t="shared" si="24"/>
        <v>Energy consumption of residential per m² (normal climate)</v>
      </c>
      <c r="C773" t="s">
        <v>8</v>
      </c>
      <c r="D773" t="s">
        <v>64</v>
      </c>
      <c r="E773" t="s">
        <v>436</v>
      </c>
      <c r="F773">
        <v>276.61</v>
      </c>
      <c r="G773">
        <v>252.1</v>
      </c>
      <c r="H773">
        <v>271.35000000000002</v>
      </c>
      <c r="I773">
        <v>263.16000000000003</v>
      </c>
      <c r="J773">
        <v>257.62</v>
      </c>
      <c r="K773">
        <v>236.81</v>
      </c>
      <c r="L773">
        <v>233.81</v>
      </c>
      <c r="M773">
        <v>220.72</v>
      </c>
      <c r="N773">
        <v>225.9</v>
      </c>
      <c r="O773">
        <v>242.19</v>
      </c>
      <c r="P773">
        <v>249.78</v>
      </c>
      <c r="Q773">
        <v>244.57</v>
      </c>
      <c r="R773">
        <v>234.78</v>
      </c>
      <c r="S773">
        <v>228.4</v>
      </c>
      <c r="T773">
        <v>214.21</v>
      </c>
      <c r="U773" t="s">
        <v>207</v>
      </c>
      <c r="V773" t="s">
        <v>364</v>
      </c>
      <c r="W773" t="s">
        <v>378</v>
      </c>
      <c r="Y773">
        <v>4</v>
      </c>
      <c r="Z773" t="s">
        <v>406</v>
      </c>
    </row>
    <row r="774" spans="1:26" x14ac:dyDescent="0.25">
      <c r="A774" t="str">
        <f t="shared" ref="A774:A837" si="25">D774&amp;" "&amp;B774</f>
        <v>ES Energy consumption of residential per m² (normal climate)</v>
      </c>
      <c r="B774" t="str">
        <f t="shared" si="24"/>
        <v>Energy consumption of residential per m² (normal climate)</v>
      </c>
      <c r="C774" t="s">
        <v>28</v>
      </c>
      <c r="D774" t="s">
        <v>65</v>
      </c>
      <c r="E774" t="s">
        <v>436</v>
      </c>
      <c r="F774">
        <v>126.99</v>
      </c>
      <c r="G774">
        <v>122.77</v>
      </c>
      <c r="H774">
        <v>125.61</v>
      </c>
      <c r="I774">
        <v>125.74</v>
      </c>
      <c r="J774">
        <v>127.47</v>
      </c>
      <c r="K774">
        <v>126.21</v>
      </c>
      <c r="L774">
        <v>126.08</v>
      </c>
      <c r="M774">
        <v>127.46</v>
      </c>
      <c r="N774">
        <v>121.79</v>
      </c>
      <c r="O774">
        <v>121.66</v>
      </c>
      <c r="P774">
        <v>120.83</v>
      </c>
      <c r="Q774">
        <v>114.5</v>
      </c>
      <c r="R774">
        <v>109.81</v>
      </c>
      <c r="S774">
        <v>103.04</v>
      </c>
      <c r="T774">
        <v>107.82</v>
      </c>
      <c r="U774" t="s">
        <v>207</v>
      </c>
      <c r="V774" t="s">
        <v>364</v>
      </c>
      <c r="W774" t="s">
        <v>380</v>
      </c>
      <c r="Y774">
        <v>4</v>
      </c>
      <c r="Z774" t="s">
        <v>406</v>
      </c>
    </row>
    <row r="775" spans="1:26" x14ac:dyDescent="0.25">
      <c r="A775" t="str">
        <f t="shared" si="25"/>
        <v>SE Energy consumption of residential per m² (normal climate)</v>
      </c>
      <c r="B775" t="str">
        <f t="shared" si="24"/>
        <v>Energy consumption of residential per m² (normal climate)</v>
      </c>
      <c r="C775" t="s">
        <v>19</v>
      </c>
      <c r="D775" t="s">
        <v>66</v>
      </c>
      <c r="E775" t="s">
        <v>436</v>
      </c>
      <c r="F775">
        <v>229.37</v>
      </c>
      <c r="G775">
        <v>225.28</v>
      </c>
      <c r="H775">
        <v>221.51</v>
      </c>
      <c r="I775">
        <v>216.93</v>
      </c>
      <c r="J775">
        <v>213.6</v>
      </c>
      <c r="K775">
        <v>228.96</v>
      </c>
      <c r="L775">
        <v>221.47</v>
      </c>
      <c r="M775">
        <v>210.69</v>
      </c>
      <c r="N775">
        <v>206.87</v>
      </c>
      <c r="O775">
        <v>209.59</v>
      </c>
      <c r="P775">
        <v>220.24</v>
      </c>
      <c r="Q775">
        <v>223.19</v>
      </c>
      <c r="R775">
        <v>217.72</v>
      </c>
      <c r="S775">
        <v>214.81</v>
      </c>
      <c r="T775">
        <v>198.64</v>
      </c>
      <c r="U775" t="s">
        <v>207</v>
      </c>
      <c r="V775" t="s">
        <v>364</v>
      </c>
      <c r="W775" t="s">
        <v>378</v>
      </c>
      <c r="Y775">
        <v>4</v>
      </c>
      <c r="Z775" t="s">
        <v>406</v>
      </c>
    </row>
    <row r="776" spans="1:26" x14ac:dyDescent="0.25">
      <c r="A776" t="str">
        <f t="shared" si="25"/>
        <v>UK Energy consumption of residential per m² (normal climate)</v>
      </c>
      <c r="B776" t="str">
        <f t="shared" si="24"/>
        <v>Energy consumption of residential per m² (normal climate)</v>
      </c>
      <c r="C776" t="s">
        <v>4</v>
      </c>
      <c r="D776" t="s">
        <v>67</v>
      </c>
      <c r="E776" t="s">
        <v>436</v>
      </c>
      <c r="F776">
        <v>243.59</v>
      </c>
      <c r="G776">
        <v>246.18</v>
      </c>
      <c r="H776">
        <v>247.4</v>
      </c>
      <c r="I776">
        <v>250.78</v>
      </c>
      <c r="J776">
        <v>249.61</v>
      </c>
      <c r="K776">
        <v>238.97</v>
      </c>
      <c r="L776">
        <v>228.57</v>
      </c>
      <c r="M776">
        <v>218.12</v>
      </c>
      <c r="N776">
        <v>209.93</v>
      </c>
      <c r="O776">
        <v>204.42</v>
      </c>
      <c r="P776">
        <v>205.33</v>
      </c>
      <c r="Q776">
        <v>182.52</v>
      </c>
      <c r="R776">
        <v>189.17</v>
      </c>
      <c r="S776">
        <v>182.1</v>
      </c>
      <c r="T776">
        <v>165.79</v>
      </c>
      <c r="U776" t="s">
        <v>207</v>
      </c>
      <c r="V776" t="s">
        <v>364</v>
      </c>
      <c r="W776" t="s">
        <v>388</v>
      </c>
      <c r="Y776">
        <v>4</v>
      </c>
      <c r="Z776" t="s">
        <v>406</v>
      </c>
    </row>
    <row r="777" spans="1:26" x14ac:dyDescent="0.25">
      <c r="A777" t="str">
        <f t="shared" si="25"/>
        <v xml:space="preserve"> Energy consumption of residential per m² (normal climate)</v>
      </c>
      <c r="B777" t="str">
        <f t="shared" si="24"/>
        <v>Energy consumption of residential per m² (normal climate)</v>
      </c>
    </row>
    <row r="778" spans="1:26" x14ac:dyDescent="0.25">
      <c r="A778" t="str">
        <f t="shared" si="25"/>
        <v xml:space="preserve"> Energy consumption for space heating in residential per m²</v>
      </c>
      <c r="B778" t="str">
        <f t="shared" si="24"/>
        <v>Energy consumption for space heating in residential per m²</v>
      </c>
      <c r="C778" t="s">
        <v>447</v>
      </c>
    </row>
    <row r="779" spans="1:26" x14ac:dyDescent="0.25">
      <c r="A779" t="str">
        <f t="shared" si="25"/>
        <v>ISO code Energy consumption for space heating in residential per m²</v>
      </c>
      <c r="B779" t="str">
        <f t="shared" si="24"/>
        <v>Energy consumption for space heating in residential per m²</v>
      </c>
      <c r="D779" t="s">
        <v>204</v>
      </c>
      <c r="E779" t="s">
        <v>205</v>
      </c>
      <c r="F779">
        <v>2000</v>
      </c>
      <c r="G779">
        <v>2001</v>
      </c>
      <c r="H779">
        <v>2002</v>
      </c>
      <c r="I779">
        <v>2003</v>
      </c>
      <c r="J779">
        <v>2004</v>
      </c>
      <c r="K779">
        <v>2005</v>
      </c>
      <c r="L779">
        <v>2006</v>
      </c>
      <c r="M779">
        <v>2007</v>
      </c>
      <c r="N779">
        <v>2008</v>
      </c>
      <c r="O779">
        <v>2009</v>
      </c>
      <c r="P779">
        <v>2010</v>
      </c>
      <c r="Q779">
        <v>2011</v>
      </c>
      <c r="R779">
        <v>2012</v>
      </c>
      <c r="S779">
        <v>2013</v>
      </c>
      <c r="T779">
        <v>2014</v>
      </c>
      <c r="U779">
        <v>2015</v>
      </c>
      <c r="V779" t="s">
        <v>194</v>
      </c>
      <c r="W779" t="s">
        <v>195</v>
      </c>
      <c r="X779" t="s">
        <v>196</v>
      </c>
      <c r="Y779" t="s">
        <v>197</v>
      </c>
      <c r="Z779" t="s">
        <v>198</v>
      </c>
    </row>
    <row r="780" spans="1:26" x14ac:dyDescent="0.25">
      <c r="A780" t="str">
        <f t="shared" si="25"/>
        <v>AT Energy consumption for space heating in residential per m²</v>
      </c>
      <c r="B780" t="str">
        <f t="shared" si="24"/>
        <v>Energy consumption for space heating in residential per m²</v>
      </c>
      <c r="C780" t="s">
        <v>17</v>
      </c>
      <c r="D780" t="s">
        <v>40</v>
      </c>
      <c r="E780" t="s">
        <v>436</v>
      </c>
      <c r="F780">
        <v>183.29</v>
      </c>
      <c r="G780">
        <v>191.07</v>
      </c>
      <c r="H780">
        <v>176.45</v>
      </c>
      <c r="I780">
        <v>178.98</v>
      </c>
      <c r="J780">
        <v>161.80000000000001</v>
      </c>
      <c r="K780">
        <v>151.61000000000001</v>
      </c>
      <c r="L780">
        <v>141.33000000000001</v>
      </c>
      <c r="M780">
        <v>134.03</v>
      </c>
      <c r="N780">
        <v>133.28</v>
      </c>
      <c r="O780">
        <v>126.26</v>
      </c>
      <c r="P780">
        <v>138.59</v>
      </c>
      <c r="Q780">
        <v>122.89</v>
      </c>
      <c r="R780">
        <v>127.26</v>
      </c>
      <c r="S780">
        <v>135.94</v>
      </c>
      <c r="T780" t="s">
        <v>207</v>
      </c>
      <c r="U780" t="s">
        <v>207</v>
      </c>
      <c r="V780" t="s">
        <v>364</v>
      </c>
      <c r="W780" t="s">
        <v>448</v>
      </c>
      <c r="Y780">
        <v>4</v>
      </c>
      <c r="Z780" t="s">
        <v>395</v>
      </c>
    </row>
    <row r="781" spans="1:26" x14ac:dyDescent="0.25">
      <c r="A781" t="str">
        <f t="shared" si="25"/>
        <v>BE Energy consumption for space heating in residential per m²</v>
      </c>
      <c r="B781" t="str">
        <f t="shared" si="24"/>
        <v>Energy consumption for space heating in residential per m²</v>
      </c>
      <c r="C781" t="s">
        <v>11</v>
      </c>
      <c r="D781" t="s">
        <v>41</v>
      </c>
      <c r="E781" t="s">
        <v>436</v>
      </c>
      <c r="F781" t="s">
        <v>207</v>
      </c>
      <c r="G781">
        <v>239.27</v>
      </c>
      <c r="H781">
        <v>213.35</v>
      </c>
      <c r="I781">
        <v>229.35</v>
      </c>
      <c r="J781">
        <v>229.51</v>
      </c>
      <c r="K781">
        <v>225.35</v>
      </c>
      <c r="L781">
        <v>201.05</v>
      </c>
      <c r="M781">
        <v>179.94</v>
      </c>
      <c r="N781">
        <v>206.41</v>
      </c>
      <c r="O781">
        <v>188.8</v>
      </c>
      <c r="P781">
        <v>210.8</v>
      </c>
      <c r="Q781">
        <v>168.71</v>
      </c>
      <c r="R781">
        <v>179.83</v>
      </c>
      <c r="S781">
        <v>197.44</v>
      </c>
      <c r="T781" t="s">
        <v>207</v>
      </c>
      <c r="U781" t="s">
        <v>207</v>
      </c>
      <c r="V781" t="s">
        <v>364</v>
      </c>
      <c r="W781" t="s">
        <v>394</v>
      </c>
      <c r="Y781">
        <v>4</v>
      </c>
      <c r="Z781" t="s">
        <v>395</v>
      </c>
    </row>
    <row r="782" spans="1:26" x14ac:dyDescent="0.25">
      <c r="A782" t="str">
        <f t="shared" si="25"/>
        <v>BG Energy consumption for space heating in residential per m²</v>
      </c>
      <c r="B782" t="str">
        <f t="shared" si="24"/>
        <v>Energy consumption for space heating in residential per m²</v>
      </c>
      <c r="C782" t="s">
        <v>21</v>
      </c>
      <c r="D782" t="s">
        <v>42</v>
      </c>
      <c r="E782" t="s">
        <v>436</v>
      </c>
      <c r="F782">
        <v>85.22</v>
      </c>
      <c r="G782">
        <v>74.260000000000005</v>
      </c>
      <c r="H782">
        <v>84.08</v>
      </c>
      <c r="I782">
        <v>88.89</v>
      </c>
      <c r="J782">
        <v>80.16</v>
      </c>
      <c r="K782">
        <v>82.09</v>
      </c>
      <c r="L782">
        <v>82.94</v>
      </c>
      <c r="M782">
        <v>77.53</v>
      </c>
      <c r="N782">
        <v>77.239999999999995</v>
      </c>
      <c r="O782">
        <v>76.08</v>
      </c>
      <c r="P782">
        <v>83.72</v>
      </c>
      <c r="Q782">
        <v>77.180000000000007</v>
      </c>
      <c r="R782">
        <v>76.28</v>
      </c>
      <c r="S782">
        <v>72.77</v>
      </c>
      <c r="T782" t="s">
        <v>207</v>
      </c>
      <c r="U782" t="s">
        <v>207</v>
      </c>
      <c r="V782" t="s">
        <v>364</v>
      </c>
      <c r="W782" t="s">
        <v>394</v>
      </c>
      <c r="Y782">
        <v>4</v>
      </c>
      <c r="Z782" t="s">
        <v>395</v>
      </c>
    </row>
    <row r="783" spans="1:26" x14ac:dyDescent="0.25">
      <c r="A783" t="str">
        <f t="shared" si="25"/>
        <v>HR Energy consumption for space heating in residential per m²</v>
      </c>
      <c r="B783" t="str">
        <f t="shared" si="24"/>
        <v>Energy consumption for space heating in residential per m²</v>
      </c>
      <c r="C783" t="s">
        <v>24</v>
      </c>
      <c r="D783" t="s">
        <v>43</v>
      </c>
      <c r="E783" t="s">
        <v>436</v>
      </c>
      <c r="F783">
        <v>182.26</v>
      </c>
      <c r="G783">
        <v>198.87</v>
      </c>
      <c r="H783">
        <v>193.52</v>
      </c>
      <c r="I783">
        <v>216.42</v>
      </c>
      <c r="J783">
        <v>209.69</v>
      </c>
      <c r="K783">
        <v>214.42</v>
      </c>
      <c r="L783">
        <v>193.55</v>
      </c>
      <c r="M783">
        <v>181.27</v>
      </c>
      <c r="N783">
        <v>179.58</v>
      </c>
      <c r="O783">
        <v>181.81</v>
      </c>
      <c r="P783">
        <v>187.99</v>
      </c>
      <c r="Q783">
        <v>172.6</v>
      </c>
      <c r="R783">
        <v>163.33000000000001</v>
      </c>
      <c r="S783">
        <v>157.51</v>
      </c>
      <c r="T783" t="s">
        <v>207</v>
      </c>
      <c r="U783" t="s">
        <v>207</v>
      </c>
      <c r="V783" t="s">
        <v>364</v>
      </c>
      <c r="W783" t="s">
        <v>378</v>
      </c>
      <c r="Y783">
        <v>4</v>
      </c>
      <c r="Z783" t="s">
        <v>395</v>
      </c>
    </row>
    <row r="784" spans="1:26" x14ac:dyDescent="0.25">
      <c r="A784" t="str">
        <f t="shared" si="25"/>
        <v>CY Energy consumption for space heating in residential per m²</v>
      </c>
      <c r="B784" t="str">
        <f t="shared" si="24"/>
        <v>Energy consumption for space heating in residential per m²</v>
      </c>
      <c r="C784" t="s">
        <v>15</v>
      </c>
      <c r="D784" t="s">
        <v>44</v>
      </c>
      <c r="E784" t="s">
        <v>436</v>
      </c>
      <c r="F784">
        <v>25.18</v>
      </c>
      <c r="G784">
        <v>24.54</v>
      </c>
      <c r="H784">
        <v>26.21</v>
      </c>
      <c r="I784">
        <v>26.47</v>
      </c>
      <c r="J784">
        <v>22.7</v>
      </c>
      <c r="K784">
        <v>38.630000000000003</v>
      </c>
      <c r="L784">
        <v>35.880000000000003</v>
      </c>
      <c r="M784">
        <v>34.03</v>
      </c>
      <c r="N784">
        <v>27.81</v>
      </c>
      <c r="O784">
        <v>28.52</v>
      </c>
      <c r="P784">
        <v>22.83</v>
      </c>
      <c r="Q784">
        <v>24.22</v>
      </c>
      <c r="R784">
        <v>22.83</v>
      </c>
      <c r="S784">
        <v>18.14</v>
      </c>
      <c r="T784" t="s">
        <v>207</v>
      </c>
      <c r="U784" t="s">
        <v>207</v>
      </c>
      <c r="V784" t="s">
        <v>364</v>
      </c>
      <c r="W784" t="s">
        <v>394</v>
      </c>
      <c r="Y784">
        <v>4</v>
      </c>
      <c r="Z784" t="s">
        <v>395</v>
      </c>
    </row>
    <row r="785" spans="1:26" x14ac:dyDescent="0.25">
      <c r="A785" t="str">
        <f t="shared" si="25"/>
        <v>CZ Energy consumption for space heating in residential per m²</v>
      </c>
      <c r="B785" t="str">
        <f t="shared" si="24"/>
        <v>Energy consumption for space heating in residential per m²</v>
      </c>
      <c r="C785" t="s">
        <v>23</v>
      </c>
      <c r="D785" t="s">
        <v>45</v>
      </c>
      <c r="E785" t="s">
        <v>436</v>
      </c>
      <c r="F785">
        <v>187.28</v>
      </c>
      <c r="G785">
        <v>211.8</v>
      </c>
      <c r="H785">
        <v>192.01</v>
      </c>
      <c r="I785">
        <v>203.87</v>
      </c>
      <c r="J785">
        <v>197.55</v>
      </c>
      <c r="K785">
        <v>179.2</v>
      </c>
      <c r="L785">
        <v>182.37</v>
      </c>
      <c r="M785">
        <v>166.04</v>
      </c>
      <c r="N785">
        <v>161.49</v>
      </c>
      <c r="O785">
        <v>158.86000000000001</v>
      </c>
      <c r="P785">
        <v>176.45</v>
      </c>
      <c r="Q785">
        <v>152.16999999999999</v>
      </c>
      <c r="R785">
        <v>154.88</v>
      </c>
      <c r="S785">
        <v>160.94</v>
      </c>
      <c r="T785" t="s">
        <v>207</v>
      </c>
      <c r="U785" t="s">
        <v>207</v>
      </c>
      <c r="V785" t="s">
        <v>364</v>
      </c>
      <c r="W785" t="s">
        <v>441</v>
      </c>
      <c r="Y785">
        <v>4</v>
      </c>
      <c r="Z785" t="s">
        <v>440</v>
      </c>
    </row>
    <row r="786" spans="1:26" x14ac:dyDescent="0.25">
      <c r="A786" t="str">
        <f t="shared" si="25"/>
        <v>DK Energy consumption for space heating in residential per m²</v>
      </c>
      <c r="B786" t="str">
        <f t="shared" si="24"/>
        <v>Energy consumption for space heating in residential per m²</v>
      </c>
      <c r="C786" t="s">
        <v>9</v>
      </c>
      <c r="D786" t="s">
        <v>46</v>
      </c>
      <c r="E786" t="s">
        <v>436</v>
      </c>
      <c r="F786" t="s">
        <v>207</v>
      </c>
      <c r="G786" t="s">
        <v>207</v>
      </c>
      <c r="H786" t="s">
        <v>207</v>
      </c>
      <c r="I786" t="s">
        <v>207</v>
      </c>
      <c r="J786" t="s">
        <v>207</v>
      </c>
      <c r="K786" t="s">
        <v>207</v>
      </c>
      <c r="L786" t="s">
        <v>207</v>
      </c>
      <c r="M786" t="s">
        <v>207</v>
      </c>
      <c r="N786" t="s">
        <v>207</v>
      </c>
      <c r="O786" t="s">
        <v>207</v>
      </c>
      <c r="P786">
        <v>144.38999999999999</v>
      </c>
      <c r="Q786">
        <v>117.49</v>
      </c>
      <c r="R786">
        <v>115.9</v>
      </c>
      <c r="S786">
        <v>114.65</v>
      </c>
      <c r="T786">
        <v>99.08</v>
      </c>
      <c r="U786" t="s">
        <v>207</v>
      </c>
      <c r="V786" t="s">
        <v>364</v>
      </c>
      <c r="W786" t="s">
        <v>437</v>
      </c>
      <c r="Y786">
        <v>3</v>
      </c>
      <c r="Z786" t="s">
        <v>395</v>
      </c>
    </row>
    <row r="787" spans="1:26" x14ac:dyDescent="0.25">
      <c r="A787" t="str">
        <f t="shared" si="25"/>
        <v>EE Energy consumption for space heating in residential per m²</v>
      </c>
      <c r="B787" t="str">
        <f t="shared" si="24"/>
        <v>Energy consumption for space heating in residential per m²</v>
      </c>
      <c r="C787" t="s">
        <v>27</v>
      </c>
      <c r="D787" t="s">
        <v>47</v>
      </c>
      <c r="E787" t="s">
        <v>436</v>
      </c>
      <c r="F787">
        <v>188.07</v>
      </c>
      <c r="G787">
        <v>194.1</v>
      </c>
      <c r="H787">
        <v>188.09</v>
      </c>
      <c r="I787">
        <v>190.1</v>
      </c>
      <c r="J787">
        <v>186.65</v>
      </c>
      <c r="K787">
        <v>178.23</v>
      </c>
      <c r="L787">
        <v>172.14</v>
      </c>
      <c r="M787">
        <v>183.32</v>
      </c>
      <c r="N787">
        <v>175.14</v>
      </c>
      <c r="O787">
        <v>180.75</v>
      </c>
      <c r="P787">
        <v>196.13</v>
      </c>
      <c r="Q787">
        <v>176.44</v>
      </c>
      <c r="R787">
        <v>182.8</v>
      </c>
      <c r="S787">
        <v>175.5</v>
      </c>
      <c r="T787" t="s">
        <v>207</v>
      </c>
      <c r="U787" t="s">
        <v>207</v>
      </c>
      <c r="V787" t="s">
        <v>364</v>
      </c>
      <c r="W787" t="s">
        <v>378</v>
      </c>
      <c r="Y787">
        <v>4</v>
      </c>
      <c r="Z787" t="s">
        <v>395</v>
      </c>
    </row>
    <row r="788" spans="1:26" x14ac:dyDescent="0.25">
      <c r="A788" t="str">
        <f t="shared" si="25"/>
        <v>FR Energy consumption for space heating in residential per m²</v>
      </c>
      <c r="B788" t="str">
        <f t="shared" si="24"/>
        <v>Energy consumption for space heating in residential per m²</v>
      </c>
      <c r="C788" t="s">
        <v>10</v>
      </c>
      <c r="D788" t="s">
        <v>48</v>
      </c>
      <c r="E788" t="s">
        <v>436</v>
      </c>
      <c r="F788">
        <v>156.6</v>
      </c>
      <c r="G788">
        <v>162.57</v>
      </c>
      <c r="H788">
        <v>149.68</v>
      </c>
      <c r="I788">
        <v>154.41999999999999</v>
      </c>
      <c r="J788">
        <v>159.06</v>
      </c>
      <c r="K788">
        <v>152.94</v>
      </c>
      <c r="L788">
        <v>145.07</v>
      </c>
      <c r="M788">
        <v>128.21</v>
      </c>
      <c r="N788">
        <v>139.27000000000001</v>
      </c>
      <c r="O788">
        <v>137.79</v>
      </c>
      <c r="P788">
        <v>141.53</v>
      </c>
      <c r="Q788">
        <v>116.17</v>
      </c>
      <c r="R788">
        <v>130.02000000000001</v>
      </c>
      <c r="S788">
        <v>135.72</v>
      </c>
      <c r="T788" t="s">
        <v>207</v>
      </c>
      <c r="U788" t="s">
        <v>207</v>
      </c>
      <c r="V788" t="s">
        <v>364</v>
      </c>
      <c r="W788" t="s">
        <v>397</v>
      </c>
      <c r="Y788">
        <v>4</v>
      </c>
      <c r="Z788" t="s">
        <v>395</v>
      </c>
    </row>
    <row r="789" spans="1:26" x14ac:dyDescent="0.25">
      <c r="A789" t="str">
        <f t="shared" si="25"/>
        <v>EL Energy consumption for space heating in residential per m²</v>
      </c>
      <c r="B789" t="str">
        <f t="shared" si="24"/>
        <v>Energy consumption for space heating in residential per m²</v>
      </c>
      <c r="C789" t="s">
        <v>20</v>
      </c>
      <c r="D789" t="s">
        <v>49</v>
      </c>
      <c r="E789" t="s">
        <v>436</v>
      </c>
      <c r="F789">
        <v>113.12</v>
      </c>
      <c r="G789">
        <v>117.42</v>
      </c>
      <c r="H789">
        <v>119.1</v>
      </c>
      <c r="I789">
        <v>134.46</v>
      </c>
      <c r="J789">
        <v>127.5</v>
      </c>
      <c r="K789">
        <v>127.15</v>
      </c>
      <c r="L789">
        <v>122.38</v>
      </c>
      <c r="M789">
        <v>114.94</v>
      </c>
      <c r="N789">
        <v>108.46</v>
      </c>
      <c r="O789">
        <v>97.03</v>
      </c>
      <c r="P789">
        <v>89.59</v>
      </c>
      <c r="Q789">
        <v>113.84</v>
      </c>
      <c r="R789">
        <v>98.68</v>
      </c>
      <c r="S789">
        <v>64.17</v>
      </c>
      <c r="T789" t="s">
        <v>207</v>
      </c>
      <c r="U789" t="s">
        <v>207</v>
      </c>
      <c r="V789" t="s">
        <v>364</v>
      </c>
      <c r="W789" t="s">
        <v>394</v>
      </c>
      <c r="Y789">
        <v>4</v>
      </c>
      <c r="Z789" t="s">
        <v>395</v>
      </c>
    </row>
    <row r="790" spans="1:26" x14ac:dyDescent="0.25">
      <c r="A790" t="str">
        <f t="shared" si="25"/>
        <v>FI Energy consumption for space heating in residential per m²</v>
      </c>
      <c r="B790" t="str">
        <f t="shared" si="24"/>
        <v>Energy consumption for space heating in residential per m²</v>
      </c>
      <c r="C790" t="s">
        <v>30</v>
      </c>
      <c r="D790" t="s">
        <v>50</v>
      </c>
      <c r="E790" t="s">
        <v>436</v>
      </c>
      <c r="F790">
        <v>158.97</v>
      </c>
      <c r="G790">
        <v>171.15</v>
      </c>
      <c r="H790">
        <v>169.1</v>
      </c>
      <c r="I790">
        <v>171.58</v>
      </c>
      <c r="J790">
        <v>167.89</v>
      </c>
      <c r="K790">
        <v>161.99</v>
      </c>
      <c r="L790">
        <v>163.88</v>
      </c>
      <c r="M790">
        <v>162.87</v>
      </c>
      <c r="N790">
        <v>164.97</v>
      </c>
      <c r="O790">
        <v>173.41</v>
      </c>
      <c r="P790">
        <v>196.32</v>
      </c>
      <c r="Q790">
        <v>163.49</v>
      </c>
      <c r="R790">
        <v>175.3</v>
      </c>
      <c r="S790">
        <v>161.68</v>
      </c>
      <c r="T790" t="s">
        <v>207</v>
      </c>
      <c r="U790" t="s">
        <v>207</v>
      </c>
      <c r="V790" t="s">
        <v>364</v>
      </c>
      <c r="W790" t="s">
        <v>398</v>
      </c>
      <c r="Y790">
        <v>4</v>
      </c>
      <c r="Z790" t="s">
        <v>395</v>
      </c>
    </row>
    <row r="791" spans="1:26" x14ac:dyDescent="0.25">
      <c r="A791" t="str">
        <f t="shared" si="25"/>
        <v>DE Energy consumption for space heating in residential per m²</v>
      </c>
      <c r="B791" t="str">
        <f t="shared" si="24"/>
        <v>Energy consumption for space heating in residential per m²</v>
      </c>
      <c r="C791" t="s">
        <v>1</v>
      </c>
      <c r="D791" t="s">
        <v>51</v>
      </c>
      <c r="E791" t="s">
        <v>436</v>
      </c>
      <c r="F791">
        <v>194.52</v>
      </c>
      <c r="G791">
        <v>209.93</v>
      </c>
      <c r="H791">
        <v>198.38</v>
      </c>
      <c r="I791">
        <v>193.76</v>
      </c>
      <c r="J791">
        <v>180.17</v>
      </c>
      <c r="K791">
        <v>176.51</v>
      </c>
      <c r="L791">
        <v>176.13</v>
      </c>
      <c r="M791">
        <v>141.49</v>
      </c>
      <c r="N791">
        <v>158.29</v>
      </c>
      <c r="O791">
        <v>150.33000000000001</v>
      </c>
      <c r="P791">
        <v>156.35</v>
      </c>
      <c r="Q791">
        <v>128.26</v>
      </c>
      <c r="R791">
        <v>134.05000000000001</v>
      </c>
      <c r="S791">
        <v>138.63</v>
      </c>
      <c r="T791" t="s">
        <v>207</v>
      </c>
      <c r="U791" t="s">
        <v>207</v>
      </c>
      <c r="V791" t="s">
        <v>364</v>
      </c>
      <c r="W791" t="s">
        <v>378</v>
      </c>
      <c r="Y791">
        <v>4</v>
      </c>
      <c r="Z791" t="s">
        <v>395</v>
      </c>
    </row>
    <row r="792" spans="1:26" x14ac:dyDescent="0.25">
      <c r="A792" t="str">
        <f t="shared" si="25"/>
        <v>HU Energy consumption for space heating in residential per m²</v>
      </c>
      <c r="B792" t="str">
        <f t="shared" si="24"/>
        <v>Energy consumption for space heating in residential per m²</v>
      </c>
      <c r="C792" t="s">
        <v>16</v>
      </c>
      <c r="D792" t="s">
        <v>52</v>
      </c>
      <c r="E792" t="s">
        <v>436</v>
      </c>
      <c r="F792">
        <v>109.72</v>
      </c>
      <c r="G792">
        <v>124.42</v>
      </c>
      <c r="H792">
        <v>126.61</v>
      </c>
      <c r="I792">
        <v>143.16</v>
      </c>
      <c r="J792">
        <v>129.02000000000001</v>
      </c>
      <c r="K792">
        <v>144.11000000000001</v>
      </c>
      <c r="L792">
        <v>131.79</v>
      </c>
      <c r="M792">
        <v>116.28</v>
      </c>
      <c r="N792">
        <v>111.29</v>
      </c>
      <c r="O792">
        <v>114.31</v>
      </c>
      <c r="P792">
        <v>123.85</v>
      </c>
      <c r="Q792">
        <v>108.1</v>
      </c>
      <c r="R792">
        <v>101.15</v>
      </c>
      <c r="S792">
        <v>94.21</v>
      </c>
      <c r="T792" t="s">
        <v>207</v>
      </c>
      <c r="U792" t="s">
        <v>207</v>
      </c>
      <c r="V792" t="s">
        <v>364</v>
      </c>
      <c r="W792" t="s">
        <v>378</v>
      </c>
      <c r="Y792">
        <v>4</v>
      </c>
      <c r="Z792" t="s">
        <v>395</v>
      </c>
    </row>
    <row r="793" spans="1:26" x14ac:dyDescent="0.25">
      <c r="A793" t="str">
        <f t="shared" si="25"/>
        <v>IE Energy consumption for space heating in residential per m²</v>
      </c>
      <c r="B793" t="str">
        <f t="shared" si="24"/>
        <v>Energy consumption for space heating in residential per m²</v>
      </c>
      <c r="C793" t="s">
        <v>5</v>
      </c>
      <c r="D793" t="s">
        <v>53</v>
      </c>
      <c r="E793" t="s">
        <v>436</v>
      </c>
      <c r="F793">
        <v>155.69999999999999</v>
      </c>
      <c r="G793">
        <v>157.96</v>
      </c>
      <c r="H793">
        <v>150.33000000000001</v>
      </c>
      <c r="I793">
        <v>150.34</v>
      </c>
      <c r="J793">
        <v>149.30000000000001</v>
      </c>
      <c r="K793">
        <v>146.94999999999999</v>
      </c>
      <c r="L793">
        <v>145.37</v>
      </c>
      <c r="M793">
        <v>131.96</v>
      </c>
      <c r="N793">
        <v>141.77000000000001</v>
      </c>
      <c r="O793">
        <v>135.86000000000001</v>
      </c>
      <c r="P793">
        <v>140.63999999999999</v>
      </c>
      <c r="Q793">
        <v>108.19</v>
      </c>
      <c r="R793">
        <v>107.39</v>
      </c>
      <c r="S793">
        <v>110.36</v>
      </c>
      <c r="T793" t="s">
        <v>207</v>
      </c>
      <c r="U793" t="s">
        <v>207</v>
      </c>
      <c r="V793" t="s">
        <v>364</v>
      </c>
      <c r="W793" t="s">
        <v>378</v>
      </c>
      <c r="Y793">
        <v>4</v>
      </c>
      <c r="Z793" t="s">
        <v>395</v>
      </c>
    </row>
    <row r="794" spans="1:26" x14ac:dyDescent="0.25">
      <c r="A794" t="str">
        <f t="shared" si="25"/>
        <v>IT Energy consumption for space heating in residential per m²</v>
      </c>
      <c r="B794" t="str">
        <f t="shared" si="24"/>
        <v>Energy consumption for space heating in residential per m²</v>
      </c>
      <c r="C794" t="s">
        <v>29</v>
      </c>
      <c r="D794" t="s">
        <v>54</v>
      </c>
      <c r="E794" t="s">
        <v>436</v>
      </c>
      <c r="F794">
        <v>106.92</v>
      </c>
      <c r="G794">
        <v>113.34</v>
      </c>
      <c r="H794">
        <v>110.83</v>
      </c>
      <c r="I794">
        <v>124.88</v>
      </c>
      <c r="J794">
        <v>121.86</v>
      </c>
      <c r="K794">
        <v>134.62</v>
      </c>
      <c r="L794">
        <v>126.19</v>
      </c>
      <c r="M794">
        <v>123.89</v>
      </c>
      <c r="N794">
        <v>130.30000000000001</v>
      </c>
      <c r="O794">
        <v>131.71</v>
      </c>
      <c r="P794">
        <v>135.85</v>
      </c>
      <c r="Q794">
        <v>119.34</v>
      </c>
      <c r="R794">
        <v>128.37</v>
      </c>
      <c r="S794">
        <v>128.72</v>
      </c>
      <c r="T794" t="s">
        <v>207</v>
      </c>
      <c r="U794" t="s">
        <v>207</v>
      </c>
      <c r="V794" t="s">
        <v>364</v>
      </c>
      <c r="W794" t="s">
        <v>378</v>
      </c>
      <c r="Y794">
        <v>4</v>
      </c>
      <c r="Z794" t="s">
        <v>395</v>
      </c>
    </row>
    <row r="795" spans="1:26" x14ac:dyDescent="0.25">
      <c r="A795" t="str">
        <f t="shared" si="25"/>
        <v>LV Energy consumption for space heating in residential per m²</v>
      </c>
      <c r="B795" t="str">
        <f t="shared" si="24"/>
        <v>Energy consumption for space heating in residential per m²</v>
      </c>
      <c r="C795" t="s">
        <v>25</v>
      </c>
      <c r="D795" t="s">
        <v>55</v>
      </c>
      <c r="E795" t="s">
        <v>436</v>
      </c>
      <c r="F795">
        <v>326.05</v>
      </c>
      <c r="G795">
        <v>276.16000000000003</v>
      </c>
      <c r="H795">
        <v>264.20999999999998</v>
      </c>
      <c r="I795">
        <v>266.43</v>
      </c>
      <c r="J795">
        <v>248.32</v>
      </c>
      <c r="K795">
        <v>241.17</v>
      </c>
      <c r="L795">
        <v>221.95</v>
      </c>
      <c r="M795">
        <v>224.15</v>
      </c>
      <c r="N795">
        <v>219.55</v>
      </c>
      <c r="O795">
        <v>236.81</v>
      </c>
      <c r="P795">
        <v>215.48</v>
      </c>
      <c r="Q795">
        <v>205.57</v>
      </c>
      <c r="R795">
        <v>212.36</v>
      </c>
      <c r="S795">
        <v>186.64</v>
      </c>
      <c r="T795" t="s">
        <v>207</v>
      </c>
      <c r="U795" t="s">
        <v>207</v>
      </c>
      <c r="V795" t="s">
        <v>364</v>
      </c>
      <c r="W795" t="s">
        <v>378</v>
      </c>
      <c r="Y795">
        <v>4</v>
      </c>
      <c r="Z795" t="s">
        <v>395</v>
      </c>
    </row>
    <row r="796" spans="1:26" x14ac:dyDescent="0.25">
      <c r="A796" t="str">
        <f t="shared" si="25"/>
        <v>LT Energy consumption for space heating in residential per m²</v>
      </c>
      <c r="B796" t="str">
        <f t="shared" si="24"/>
        <v>Energy consumption for space heating in residential per m²</v>
      </c>
      <c r="C796" t="s">
        <v>22</v>
      </c>
      <c r="D796" t="s">
        <v>56</v>
      </c>
      <c r="E796" t="s">
        <v>436</v>
      </c>
      <c r="F796">
        <v>138.09</v>
      </c>
      <c r="G796">
        <v>146.22</v>
      </c>
      <c r="H796">
        <v>148.62</v>
      </c>
      <c r="I796">
        <v>152.01</v>
      </c>
      <c r="J796">
        <v>152.87</v>
      </c>
      <c r="K796">
        <v>153.94</v>
      </c>
      <c r="L796">
        <v>158.43</v>
      </c>
      <c r="M796">
        <v>148.27000000000001</v>
      </c>
      <c r="N796">
        <v>148.71</v>
      </c>
      <c r="O796">
        <v>151.72</v>
      </c>
      <c r="P796">
        <v>154.52000000000001</v>
      </c>
      <c r="Q796">
        <v>141.86000000000001</v>
      </c>
      <c r="R796">
        <v>142.13</v>
      </c>
      <c r="S796">
        <v>134.88999999999999</v>
      </c>
      <c r="T796" t="s">
        <v>207</v>
      </c>
      <c r="U796" t="s">
        <v>207</v>
      </c>
      <c r="V796" t="s">
        <v>364</v>
      </c>
      <c r="W796" t="s">
        <v>378</v>
      </c>
      <c r="Y796">
        <v>4</v>
      </c>
      <c r="Z796" t="s">
        <v>395</v>
      </c>
    </row>
    <row r="797" spans="1:26" x14ac:dyDescent="0.25">
      <c r="A797" t="str">
        <f t="shared" si="25"/>
        <v>LU Energy consumption for space heating in residential per m²</v>
      </c>
      <c r="B797" t="str">
        <f t="shared" si="24"/>
        <v>Energy consumption for space heating in residential per m²</v>
      </c>
      <c r="C797" t="s">
        <v>7</v>
      </c>
      <c r="D797" t="s">
        <v>57</v>
      </c>
      <c r="E797" t="s">
        <v>436</v>
      </c>
      <c r="F797" t="s">
        <v>207</v>
      </c>
      <c r="G797" t="s">
        <v>207</v>
      </c>
      <c r="H797" t="s">
        <v>207</v>
      </c>
      <c r="I797" t="s">
        <v>207</v>
      </c>
      <c r="J797" t="s">
        <v>207</v>
      </c>
      <c r="K797" t="s">
        <v>207</v>
      </c>
      <c r="L797" t="s">
        <v>207</v>
      </c>
      <c r="M797" t="s">
        <v>207</v>
      </c>
      <c r="N797">
        <v>152.62</v>
      </c>
      <c r="O797">
        <v>154.54</v>
      </c>
      <c r="P797">
        <v>173.23</v>
      </c>
      <c r="Q797">
        <v>144.41</v>
      </c>
      <c r="R797">
        <v>142.21</v>
      </c>
      <c r="S797">
        <v>148.52000000000001</v>
      </c>
      <c r="T797" t="s">
        <v>207</v>
      </c>
      <c r="U797" t="s">
        <v>207</v>
      </c>
      <c r="V797" t="s">
        <v>364</v>
      </c>
      <c r="W797" t="s">
        <v>378</v>
      </c>
      <c r="Y797">
        <v>4</v>
      </c>
      <c r="Z797" t="s">
        <v>395</v>
      </c>
    </row>
    <row r="798" spans="1:26" x14ac:dyDescent="0.25">
      <c r="A798" t="str">
        <f t="shared" si="25"/>
        <v>MT Energy consumption for space heating in residential per m²</v>
      </c>
      <c r="B798" t="str">
        <f t="shared" si="24"/>
        <v>Energy consumption for space heating in residential per m²</v>
      </c>
      <c r="C798" t="s">
        <v>26</v>
      </c>
      <c r="D798" t="s">
        <v>58</v>
      </c>
      <c r="E798" t="s">
        <v>436</v>
      </c>
      <c r="F798" t="s">
        <v>207</v>
      </c>
      <c r="G798" t="s">
        <v>207</v>
      </c>
      <c r="H798">
        <v>12.35</v>
      </c>
      <c r="I798">
        <v>14.28</v>
      </c>
      <c r="J798">
        <v>14.27</v>
      </c>
      <c r="K798">
        <v>10.72</v>
      </c>
      <c r="L798">
        <v>10.34</v>
      </c>
      <c r="M798">
        <v>9.89</v>
      </c>
      <c r="N798">
        <v>10.24</v>
      </c>
      <c r="O798">
        <v>8.7799999999999994</v>
      </c>
      <c r="P798">
        <v>8.57</v>
      </c>
      <c r="Q798">
        <v>7.01</v>
      </c>
      <c r="R798">
        <v>6.49</v>
      </c>
      <c r="S798">
        <v>6.41</v>
      </c>
      <c r="T798" t="s">
        <v>207</v>
      </c>
      <c r="U798" t="s">
        <v>207</v>
      </c>
      <c r="V798" t="s">
        <v>364</v>
      </c>
      <c r="W798" t="s">
        <v>378</v>
      </c>
      <c r="Y798">
        <v>4</v>
      </c>
      <c r="Z798" t="s">
        <v>395</v>
      </c>
    </row>
    <row r="799" spans="1:26" x14ac:dyDescent="0.25">
      <c r="A799" t="str">
        <f t="shared" si="25"/>
        <v>NL Energy consumption for space heating in residential per m²</v>
      </c>
      <c r="B799" t="str">
        <f t="shared" si="24"/>
        <v>Energy consumption for space heating in residential per m²</v>
      </c>
      <c r="C799" t="s">
        <v>6</v>
      </c>
      <c r="D799" t="s">
        <v>59</v>
      </c>
      <c r="E799" t="s">
        <v>436</v>
      </c>
      <c r="F799">
        <v>128.5</v>
      </c>
      <c r="G799">
        <v>133.6</v>
      </c>
      <c r="H799">
        <v>127.1</v>
      </c>
      <c r="I799">
        <v>127.91</v>
      </c>
      <c r="J799">
        <v>120.13</v>
      </c>
      <c r="K799">
        <v>113.07</v>
      </c>
      <c r="L799">
        <v>111.84</v>
      </c>
      <c r="M799">
        <v>95.22</v>
      </c>
      <c r="N799">
        <v>109.47</v>
      </c>
      <c r="O799">
        <v>110.4</v>
      </c>
      <c r="P799">
        <v>127.01</v>
      </c>
      <c r="Q799">
        <v>97.5</v>
      </c>
      <c r="R799">
        <v>103.35</v>
      </c>
      <c r="S799">
        <v>107.93</v>
      </c>
      <c r="T799" t="s">
        <v>207</v>
      </c>
      <c r="U799" t="s">
        <v>207</v>
      </c>
      <c r="V799" t="s">
        <v>364</v>
      </c>
      <c r="W799" t="s">
        <v>378</v>
      </c>
      <c r="Y799">
        <v>4</v>
      </c>
      <c r="Z799" t="s">
        <v>395</v>
      </c>
    </row>
    <row r="800" spans="1:26" x14ac:dyDescent="0.25">
      <c r="A800" t="str">
        <f t="shared" si="25"/>
        <v>PL Energy consumption for space heating in residential per m²</v>
      </c>
      <c r="B800" t="str">
        <f t="shared" si="24"/>
        <v>Energy consumption for space heating in residential per m²</v>
      </c>
      <c r="C800" t="s">
        <v>12</v>
      </c>
      <c r="D800" t="s">
        <v>60</v>
      </c>
      <c r="E800" t="s">
        <v>436</v>
      </c>
      <c r="F800">
        <v>181.08</v>
      </c>
      <c r="G800">
        <v>185.53</v>
      </c>
      <c r="H800">
        <v>165.48</v>
      </c>
      <c r="I800">
        <v>151.5</v>
      </c>
      <c r="J800">
        <v>145.66999999999999</v>
      </c>
      <c r="K800">
        <v>145.29</v>
      </c>
      <c r="L800">
        <v>150.29</v>
      </c>
      <c r="M800">
        <v>133.22</v>
      </c>
      <c r="N800">
        <v>129.76</v>
      </c>
      <c r="O800">
        <v>126.97</v>
      </c>
      <c r="P800">
        <v>138.84</v>
      </c>
      <c r="Q800">
        <v>121.91</v>
      </c>
      <c r="R800">
        <v>123.42</v>
      </c>
      <c r="S800">
        <v>170.68</v>
      </c>
      <c r="T800" t="s">
        <v>207</v>
      </c>
      <c r="U800" t="s">
        <v>207</v>
      </c>
      <c r="V800" t="s">
        <v>364</v>
      </c>
      <c r="W800" t="s">
        <v>378</v>
      </c>
      <c r="Y800">
        <v>4</v>
      </c>
      <c r="Z800" t="s">
        <v>395</v>
      </c>
    </row>
    <row r="801" spans="1:26" x14ac:dyDescent="0.25">
      <c r="A801" t="str">
        <f t="shared" si="25"/>
        <v>PT Energy consumption for space heating in residential per m²</v>
      </c>
      <c r="B801" t="str">
        <f t="shared" si="24"/>
        <v>Energy consumption for space heating in residential per m²</v>
      </c>
      <c r="C801" t="s">
        <v>14</v>
      </c>
      <c r="D801" t="s">
        <v>61</v>
      </c>
      <c r="E801" t="s">
        <v>436</v>
      </c>
      <c r="F801" t="s">
        <v>207</v>
      </c>
      <c r="G801" t="s">
        <v>207</v>
      </c>
      <c r="H801" t="s">
        <v>207</v>
      </c>
      <c r="I801">
        <v>25.41</v>
      </c>
      <c r="J801">
        <v>24.76</v>
      </c>
      <c r="K801">
        <v>24.08</v>
      </c>
      <c r="L801">
        <v>23.81</v>
      </c>
      <c r="M801">
        <v>24.64</v>
      </c>
      <c r="N801">
        <v>24.14</v>
      </c>
      <c r="O801">
        <v>23.42</v>
      </c>
      <c r="P801">
        <v>16.16</v>
      </c>
      <c r="Q801">
        <v>14.99</v>
      </c>
      <c r="R801">
        <v>14.95</v>
      </c>
      <c r="S801">
        <v>14.93</v>
      </c>
      <c r="T801" t="s">
        <v>207</v>
      </c>
      <c r="U801" t="s">
        <v>207</v>
      </c>
      <c r="V801" t="s">
        <v>364</v>
      </c>
      <c r="W801" t="s">
        <v>378</v>
      </c>
      <c r="Y801">
        <v>4</v>
      </c>
      <c r="Z801" t="s">
        <v>395</v>
      </c>
    </row>
    <row r="802" spans="1:26" x14ac:dyDescent="0.25">
      <c r="A802" t="str">
        <f t="shared" si="25"/>
        <v>RO Energy consumption for space heating in residential per m²</v>
      </c>
      <c r="B802" t="str">
        <f t="shared" si="24"/>
        <v>Energy consumption for space heating in residential per m²</v>
      </c>
      <c r="C802" t="s">
        <v>13</v>
      </c>
      <c r="D802" t="s">
        <v>62</v>
      </c>
      <c r="E802" t="s">
        <v>436</v>
      </c>
      <c r="F802">
        <v>206.51</v>
      </c>
      <c r="G802">
        <v>160.27000000000001</v>
      </c>
      <c r="H802">
        <v>148.63</v>
      </c>
      <c r="I802">
        <v>158.85</v>
      </c>
      <c r="J802">
        <v>166.69</v>
      </c>
      <c r="K802">
        <v>162.03</v>
      </c>
      <c r="L802">
        <v>154.91</v>
      </c>
      <c r="M802">
        <v>147.83000000000001</v>
      </c>
      <c r="N802">
        <v>163.79</v>
      </c>
      <c r="O802">
        <v>154.13999999999999</v>
      </c>
      <c r="P802">
        <v>154.78</v>
      </c>
      <c r="Q802">
        <v>144.37</v>
      </c>
      <c r="R802">
        <v>147.93</v>
      </c>
      <c r="S802">
        <v>138.19999999999999</v>
      </c>
      <c r="T802" t="s">
        <v>207</v>
      </c>
      <c r="U802" t="s">
        <v>207</v>
      </c>
      <c r="V802" t="s">
        <v>364</v>
      </c>
      <c r="W802" t="s">
        <v>378</v>
      </c>
      <c r="Y802">
        <v>4</v>
      </c>
      <c r="Z802" t="s">
        <v>395</v>
      </c>
    </row>
    <row r="803" spans="1:26" x14ac:dyDescent="0.25">
      <c r="A803" t="str">
        <f t="shared" si="25"/>
        <v>SK Energy consumption for space heating in residential per m²</v>
      </c>
      <c r="B803" t="str">
        <f t="shared" si="24"/>
        <v>Energy consumption for space heating in residential per m²</v>
      </c>
      <c r="C803" t="s">
        <v>18</v>
      </c>
      <c r="D803" t="s">
        <v>63</v>
      </c>
      <c r="E803" t="s">
        <v>436</v>
      </c>
      <c r="F803">
        <v>145.02000000000001</v>
      </c>
      <c r="G803">
        <v>170.75</v>
      </c>
      <c r="H803">
        <v>163.18</v>
      </c>
      <c r="I803">
        <v>152.62</v>
      </c>
      <c r="J803">
        <v>142.51</v>
      </c>
      <c r="K803">
        <v>134.22999999999999</v>
      </c>
      <c r="L803">
        <v>120.02</v>
      </c>
      <c r="M803">
        <v>105.06</v>
      </c>
      <c r="N803">
        <v>108.83</v>
      </c>
      <c r="O803">
        <v>109.21</v>
      </c>
      <c r="P803">
        <v>118.89</v>
      </c>
      <c r="Q803">
        <v>106.84</v>
      </c>
      <c r="R803">
        <v>98.55</v>
      </c>
      <c r="S803">
        <v>101.76</v>
      </c>
      <c r="T803" t="s">
        <v>207</v>
      </c>
      <c r="U803" t="s">
        <v>207</v>
      </c>
      <c r="V803" t="s">
        <v>364</v>
      </c>
      <c r="W803" t="s">
        <v>378</v>
      </c>
      <c r="Y803">
        <v>4</v>
      </c>
      <c r="Z803" t="s">
        <v>395</v>
      </c>
    </row>
    <row r="804" spans="1:26" x14ac:dyDescent="0.25">
      <c r="A804" t="str">
        <f t="shared" si="25"/>
        <v>SI Energy consumption for space heating in residential per m²</v>
      </c>
      <c r="B804" t="str">
        <f t="shared" si="24"/>
        <v>Energy consumption for space heating in residential per m²</v>
      </c>
      <c r="C804" t="s">
        <v>8</v>
      </c>
      <c r="D804" t="s">
        <v>64</v>
      </c>
      <c r="E804" t="s">
        <v>436</v>
      </c>
      <c r="F804">
        <v>185.75</v>
      </c>
      <c r="G804">
        <v>181.97</v>
      </c>
      <c r="H804">
        <v>187.56</v>
      </c>
      <c r="I804">
        <v>197.72</v>
      </c>
      <c r="J804">
        <v>194.12</v>
      </c>
      <c r="K804">
        <v>157.41</v>
      </c>
      <c r="L804">
        <v>145.83000000000001</v>
      </c>
      <c r="M804">
        <v>125.66</v>
      </c>
      <c r="N804">
        <v>130.63</v>
      </c>
      <c r="O804">
        <v>143.57</v>
      </c>
      <c r="P804">
        <v>159.82</v>
      </c>
      <c r="Q804">
        <v>147.54</v>
      </c>
      <c r="R804">
        <v>140.76</v>
      </c>
      <c r="S804">
        <v>135.85</v>
      </c>
      <c r="T804" t="s">
        <v>207</v>
      </c>
      <c r="U804" t="s">
        <v>207</v>
      </c>
      <c r="V804" t="s">
        <v>364</v>
      </c>
      <c r="W804" t="s">
        <v>378</v>
      </c>
      <c r="Y804">
        <v>4</v>
      </c>
      <c r="Z804" t="s">
        <v>395</v>
      </c>
    </row>
    <row r="805" spans="1:26" x14ac:dyDescent="0.25">
      <c r="A805" t="str">
        <f t="shared" si="25"/>
        <v>ES Energy consumption for space heating in residential per m²</v>
      </c>
      <c r="B805" t="str">
        <f t="shared" si="24"/>
        <v>Energy consumption for space heating in residential per m²</v>
      </c>
      <c r="C805" t="s">
        <v>28</v>
      </c>
      <c r="D805" t="s">
        <v>65</v>
      </c>
      <c r="E805" t="s">
        <v>436</v>
      </c>
      <c r="F805">
        <v>61.78</v>
      </c>
      <c r="G805">
        <v>58.14</v>
      </c>
      <c r="H805">
        <v>51.79</v>
      </c>
      <c r="I805">
        <v>53.37</v>
      </c>
      <c r="J805">
        <v>59.81</v>
      </c>
      <c r="K805">
        <v>65.61</v>
      </c>
      <c r="L805">
        <v>59.76</v>
      </c>
      <c r="M805">
        <v>59.38</v>
      </c>
      <c r="N805">
        <v>57.11</v>
      </c>
      <c r="O805">
        <v>56.3</v>
      </c>
      <c r="P805">
        <v>60.59</v>
      </c>
      <c r="Q805">
        <v>54.22</v>
      </c>
      <c r="R805">
        <v>53.29</v>
      </c>
      <c r="S805">
        <v>51.35</v>
      </c>
      <c r="T805" t="s">
        <v>207</v>
      </c>
      <c r="U805" t="s">
        <v>207</v>
      </c>
      <c r="V805" t="s">
        <v>364</v>
      </c>
      <c r="W805" t="s">
        <v>399</v>
      </c>
      <c r="Y805">
        <v>4</v>
      </c>
      <c r="Z805" t="s">
        <v>395</v>
      </c>
    </row>
    <row r="806" spans="1:26" x14ac:dyDescent="0.25">
      <c r="A806" t="str">
        <f t="shared" si="25"/>
        <v>SE Energy consumption for space heating in residential per m²</v>
      </c>
      <c r="B806" t="str">
        <f t="shared" si="24"/>
        <v>Energy consumption for space heating in residential per m²</v>
      </c>
      <c r="C806" t="s">
        <v>19</v>
      </c>
      <c r="D806" t="s">
        <v>66</v>
      </c>
      <c r="E806" t="s">
        <v>436</v>
      </c>
      <c r="F806">
        <v>131.94999999999999</v>
      </c>
      <c r="G806">
        <v>137.65</v>
      </c>
      <c r="H806">
        <v>131.83000000000001</v>
      </c>
      <c r="I806">
        <v>129.16</v>
      </c>
      <c r="J806">
        <v>127.65</v>
      </c>
      <c r="K806">
        <v>131.69999999999999</v>
      </c>
      <c r="L806">
        <v>125.31</v>
      </c>
      <c r="M806">
        <v>116.69</v>
      </c>
      <c r="N806">
        <v>112.44</v>
      </c>
      <c r="O806">
        <v>119.94</v>
      </c>
      <c r="P806">
        <v>134.84</v>
      </c>
      <c r="Q806">
        <v>125.54</v>
      </c>
      <c r="R806">
        <v>130.11000000000001</v>
      </c>
      <c r="S806">
        <v>122.77</v>
      </c>
      <c r="T806" t="s">
        <v>207</v>
      </c>
      <c r="U806" t="s">
        <v>207</v>
      </c>
      <c r="V806" t="s">
        <v>364</v>
      </c>
      <c r="W806" t="s">
        <v>378</v>
      </c>
      <c r="Y806">
        <v>4</v>
      </c>
      <c r="Z806" t="s">
        <v>395</v>
      </c>
    </row>
    <row r="807" spans="1:26" x14ac:dyDescent="0.25">
      <c r="A807" t="str">
        <f t="shared" si="25"/>
        <v>UK Energy consumption for space heating in residential per m²</v>
      </c>
      <c r="B807" t="str">
        <f t="shared" si="24"/>
        <v>Energy consumption for space heating in residential per m²</v>
      </c>
      <c r="C807" t="s">
        <v>4</v>
      </c>
      <c r="D807" t="s">
        <v>67</v>
      </c>
      <c r="E807" t="s">
        <v>436</v>
      </c>
      <c r="F807">
        <v>153.94999999999999</v>
      </c>
      <c r="G807">
        <v>161.80000000000001</v>
      </c>
      <c r="H807">
        <v>154.09</v>
      </c>
      <c r="I807">
        <v>155.35</v>
      </c>
      <c r="J807">
        <v>155.31</v>
      </c>
      <c r="K807">
        <v>146.28</v>
      </c>
      <c r="L807">
        <v>136.13999999999999</v>
      </c>
      <c r="M807">
        <v>127.8</v>
      </c>
      <c r="N807">
        <v>132.72</v>
      </c>
      <c r="O807">
        <v>128.31</v>
      </c>
      <c r="P807">
        <v>148.61000000000001</v>
      </c>
      <c r="Q807">
        <v>105.42</v>
      </c>
      <c r="R807">
        <v>124.14</v>
      </c>
      <c r="S807">
        <v>120.03</v>
      </c>
      <c r="T807" t="s">
        <v>207</v>
      </c>
      <c r="U807" t="s">
        <v>207</v>
      </c>
      <c r="V807" t="s">
        <v>364</v>
      </c>
      <c r="W807" t="s">
        <v>388</v>
      </c>
      <c r="Y807">
        <v>4</v>
      </c>
      <c r="Z807" t="s">
        <v>395</v>
      </c>
    </row>
    <row r="808" spans="1:26" x14ac:dyDescent="0.25">
      <c r="A808" t="str">
        <f t="shared" si="25"/>
        <v xml:space="preserve"> Energy consumption for space heating in residential per m²</v>
      </c>
      <c r="B808" t="str">
        <f t="shared" si="24"/>
        <v>Energy consumption for space heating in residential per m²</v>
      </c>
    </row>
    <row r="809" spans="1:26" x14ac:dyDescent="0.25">
      <c r="A809" t="str">
        <f t="shared" si="25"/>
        <v xml:space="preserve"> Energy consumption in non-residential per m²</v>
      </c>
      <c r="B809" t="str">
        <f t="shared" si="24"/>
        <v>Energy consumption in non-residential per m²</v>
      </c>
      <c r="C809" t="s">
        <v>449</v>
      </c>
    </row>
    <row r="810" spans="1:26" x14ac:dyDescent="0.25">
      <c r="A810" t="str">
        <f t="shared" si="25"/>
        <v>ISO code Energy consumption in non-residential per m²</v>
      </c>
      <c r="B810" t="str">
        <f t="shared" si="24"/>
        <v>Energy consumption in non-residential per m²</v>
      </c>
      <c r="D810" t="s">
        <v>204</v>
      </c>
      <c r="E810" t="s">
        <v>205</v>
      </c>
      <c r="F810">
        <v>2000</v>
      </c>
      <c r="G810">
        <v>2001</v>
      </c>
      <c r="H810">
        <v>2002</v>
      </c>
      <c r="I810">
        <v>2003</v>
      </c>
      <c r="J810">
        <v>2004</v>
      </c>
      <c r="K810">
        <v>2005</v>
      </c>
      <c r="L810">
        <v>2006</v>
      </c>
      <c r="M810">
        <v>2007</v>
      </c>
      <c r="N810">
        <v>2008</v>
      </c>
      <c r="O810">
        <v>2009</v>
      </c>
      <c r="P810">
        <v>2010</v>
      </c>
      <c r="Q810">
        <v>2011</v>
      </c>
      <c r="R810">
        <v>2012</v>
      </c>
      <c r="S810">
        <v>2013</v>
      </c>
      <c r="T810">
        <v>2014</v>
      </c>
      <c r="U810">
        <v>2015</v>
      </c>
      <c r="V810" t="s">
        <v>194</v>
      </c>
      <c r="W810" t="s">
        <v>195</v>
      </c>
      <c r="X810" t="s">
        <v>196</v>
      </c>
      <c r="Y810" t="s">
        <v>197</v>
      </c>
      <c r="Z810" t="s">
        <v>198</v>
      </c>
    </row>
    <row r="811" spans="1:26" x14ac:dyDescent="0.25">
      <c r="A811" t="str">
        <f t="shared" si="25"/>
        <v>AT Energy consumption in non-residential per m²</v>
      </c>
      <c r="B811" t="str">
        <f t="shared" si="24"/>
        <v>Energy consumption in non-residential per m²</v>
      </c>
      <c r="C811" t="s">
        <v>17</v>
      </c>
      <c r="D811" t="s">
        <v>40</v>
      </c>
      <c r="E811" t="s">
        <v>436</v>
      </c>
      <c r="F811" t="s">
        <v>207</v>
      </c>
      <c r="G811" t="s">
        <v>207</v>
      </c>
      <c r="H811" t="s">
        <v>207</v>
      </c>
      <c r="I811" t="s">
        <v>207</v>
      </c>
      <c r="J811" t="s">
        <v>207</v>
      </c>
      <c r="K811" t="s">
        <v>207</v>
      </c>
      <c r="L811" t="s">
        <v>207</v>
      </c>
      <c r="M811" t="s">
        <v>207</v>
      </c>
      <c r="N811" t="s">
        <v>207</v>
      </c>
      <c r="O811" t="s">
        <v>207</v>
      </c>
      <c r="P811">
        <v>167.8</v>
      </c>
      <c r="Q811">
        <v>153.80000000000001</v>
      </c>
      <c r="R811">
        <v>148</v>
      </c>
      <c r="S811">
        <v>147.13</v>
      </c>
      <c r="T811" t="s">
        <v>207</v>
      </c>
      <c r="U811" t="s">
        <v>207</v>
      </c>
      <c r="V811" t="s">
        <v>364</v>
      </c>
      <c r="W811" t="s">
        <v>450</v>
      </c>
      <c r="Y811">
        <v>2</v>
      </c>
      <c r="Z811" t="s">
        <v>451</v>
      </c>
    </row>
    <row r="812" spans="1:26" x14ac:dyDescent="0.25">
      <c r="A812" t="str">
        <f t="shared" si="25"/>
        <v>BE Energy consumption in non-residential per m²</v>
      </c>
      <c r="B812" t="str">
        <f t="shared" si="24"/>
        <v>Energy consumption in non-residential per m²</v>
      </c>
      <c r="C812" t="s">
        <v>11</v>
      </c>
      <c r="D812" t="s">
        <v>41</v>
      </c>
      <c r="E812" t="s">
        <v>436</v>
      </c>
      <c r="F812" t="s">
        <v>207</v>
      </c>
      <c r="G812" t="s">
        <v>207</v>
      </c>
      <c r="H812" t="s">
        <v>207</v>
      </c>
      <c r="I812" t="s">
        <v>207</v>
      </c>
      <c r="J812" t="s">
        <v>207</v>
      </c>
      <c r="K812" t="s">
        <v>207</v>
      </c>
      <c r="L812" t="s">
        <v>207</v>
      </c>
      <c r="M812" t="s">
        <v>207</v>
      </c>
      <c r="N812" t="s">
        <v>207</v>
      </c>
      <c r="O812" t="s">
        <v>207</v>
      </c>
      <c r="P812">
        <v>325.83</v>
      </c>
      <c r="Q812">
        <v>279.17</v>
      </c>
      <c r="R812">
        <v>282.19</v>
      </c>
      <c r="S812">
        <v>306.95999999999998</v>
      </c>
      <c r="T812" t="s">
        <v>207</v>
      </c>
      <c r="U812" t="s">
        <v>207</v>
      </c>
      <c r="V812" t="s">
        <v>364</v>
      </c>
      <c r="W812" t="s">
        <v>452</v>
      </c>
      <c r="Y812">
        <v>4</v>
      </c>
      <c r="Z812" t="s">
        <v>451</v>
      </c>
    </row>
    <row r="813" spans="1:26" x14ac:dyDescent="0.25">
      <c r="A813" t="str">
        <f t="shared" si="25"/>
        <v>BG Energy consumption in non-residential per m²</v>
      </c>
      <c r="B813" t="str">
        <f t="shared" si="24"/>
        <v>Energy consumption in non-residential per m²</v>
      </c>
      <c r="C813" t="s">
        <v>21</v>
      </c>
      <c r="D813" t="s">
        <v>42</v>
      </c>
      <c r="E813" t="s">
        <v>436</v>
      </c>
      <c r="F813" t="s">
        <v>207</v>
      </c>
      <c r="G813" t="s">
        <v>207</v>
      </c>
      <c r="H813" t="s">
        <v>207</v>
      </c>
      <c r="I813" t="s">
        <v>207</v>
      </c>
      <c r="J813" t="s">
        <v>207</v>
      </c>
      <c r="K813" t="s">
        <v>207</v>
      </c>
      <c r="L813" t="s">
        <v>207</v>
      </c>
      <c r="M813" t="s">
        <v>207</v>
      </c>
      <c r="N813" t="s">
        <v>207</v>
      </c>
      <c r="O813" t="s">
        <v>207</v>
      </c>
      <c r="P813">
        <v>126.14</v>
      </c>
      <c r="Q813">
        <v>134.41</v>
      </c>
      <c r="R813">
        <v>132.68</v>
      </c>
      <c r="S813">
        <v>126.54</v>
      </c>
      <c r="T813" t="s">
        <v>207</v>
      </c>
      <c r="U813" t="s">
        <v>207</v>
      </c>
      <c r="V813" t="s">
        <v>364</v>
      </c>
      <c r="W813" t="s">
        <v>452</v>
      </c>
      <c r="Y813">
        <v>2</v>
      </c>
      <c r="Z813" t="s">
        <v>451</v>
      </c>
    </row>
    <row r="814" spans="1:26" x14ac:dyDescent="0.25">
      <c r="A814" t="str">
        <f t="shared" si="25"/>
        <v>HR Energy consumption in non-residential per m²</v>
      </c>
      <c r="B814" t="str">
        <f t="shared" si="24"/>
        <v>Energy consumption in non-residential per m²</v>
      </c>
      <c r="C814" t="s">
        <v>24</v>
      </c>
      <c r="D814" t="s">
        <v>43</v>
      </c>
      <c r="E814" t="s">
        <v>436</v>
      </c>
      <c r="F814" t="s">
        <v>207</v>
      </c>
      <c r="G814" t="s">
        <v>207</v>
      </c>
      <c r="H814" t="s">
        <v>207</v>
      </c>
      <c r="I814" t="s">
        <v>207</v>
      </c>
      <c r="J814" t="s">
        <v>207</v>
      </c>
      <c r="K814" t="s">
        <v>207</v>
      </c>
      <c r="L814" t="s">
        <v>207</v>
      </c>
      <c r="M814" t="s">
        <v>207</v>
      </c>
      <c r="N814" t="s">
        <v>207</v>
      </c>
      <c r="O814" t="s">
        <v>207</v>
      </c>
      <c r="P814">
        <v>257.08</v>
      </c>
      <c r="Q814">
        <v>251.93</v>
      </c>
      <c r="R814">
        <v>240.49</v>
      </c>
      <c r="S814">
        <v>231.53</v>
      </c>
      <c r="T814" t="s">
        <v>207</v>
      </c>
      <c r="U814" t="s">
        <v>207</v>
      </c>
      <c r="V814" t="s">
        <v>364</v>
      </c>
      <c r="W814" t="s">
        <v>385</v>
      </c>
      <c r="Y814">
        <v>2</v>
      </c>
      <c r="Z814" t="s">
        <v>451</v>
      </c>
    </row>
    <row r="815" spans="1:26" x14ac:dyDescent="0.25">
      <c r="A815" t="str">
        <f t="shared" si="25"/>
        <v>CY Energy consumption in non-residential per m²</v>
      </c>
      <c r="B815" t="str">
        <f t="shared" si="24"/>
        <v>Energy consumption in non-residential per m²</v>
      </c>
      <c r="C815" t="s">
        <v>15</v>
      </c>
      <c r="D815" t="s">
        <v>44</v>
      </c>
      <c r="E815" t="s">
        <v>436</v>
      </c>
      <c r="F815" t="s">
        <v>207</v>
      </c>
      <c r="G815" t="s">
        <v>207</v>
      </c>
      <c r="H815" t="s">
        <v>207</v>
      </c>
      <c r="I815" t="s">
        <v>207</v>
      </c>
      <c r="J815" t="s">
        <v>207</v>
      </c>
      <c r="K815" t="s">
        <v>207</v>
      </c>
      <c r="L815" t="s">
        <v>207</v>
      </c>
      <c r="M815" t="s">
        <v>207</v>
      </c>
      <c r="N815" t="s">
        <v>207</v>
      </c>
      <c r="O815" t="s">
        <v>207</v>
      </c>
      <c r="P815">
        <v>376.93</v>
      </c>
      <c r="Q815">
        <v>349.94</v>
      </c>
      <c r="R815">
        <v>318.14999999999998</v>
      </c>
      <c r="S815">
        <v>278.60000000000002</v>
      </c>
      <c r="T815" t="s">
        <v>207</v>
      </c>
      <c r="U815" t="s">
        <v>207</v>
      </c>
      <c r="V815" t="s">
        <v>364</v>
      </c>
      <c r="W815" t="s">
        <v>452</v>
      </c>
      <c r="Y815">
        <v>2</v>
      </c>
      <c r="Z815" t="s">
        <v>451</v>
      </c>
    </row>
    <row r="816" spans="1:26" x14ac:dyDescent="0.25">
      <c r="A816" t="str">
        <f t="shared" si="25"/>
        <v>CZ Energy consumption in non-residential per m²</v>
      </c>
      <c r="B816" t="str">
        <f t="shared" si="24"/>
        <v>Energy consumption in non-residential per m²</v>
      </c>
      <c r="C816" t="s">
        <v>23</v>
      </c>
      <c r="D816" t="s">
        <v>45</v>
      </c>
      <c r="E816" t="s">
        <v>436</v>
      </c>
      <c r="F816" t="s">
        <v>207</v>
      </c>
      <c r="G816" t="s">
        <v>207</v>
      </c>
      <c r="H816" t="s">
        <v>207</v>
      </c>
      <c r="I816" t="s">
        <v>207</v>
      </c>
      <c r="J816" t="s">
        <v>207</v>
      </c>
      <c r="K816" t="s">
        <v>207</v>
      </c>
      <c r="L816" t="s">
        <v>207</v>
      </c>
      <c r="M816" t="s">
        <v>207</v>
      </c>
      <c r="N816" t="s">
        <v>207</v>
      </c>
      <c r="O816" t="s">
        <v>207</v>
      </c>
      <c r="P816">
        <v>210.71</v>
      </c>
      <c r="Q816">
        <v>204.92</v>
      </c>
      <c r="R816">
        <v>198.42</v>
      </c>
      <c r="S816">
        <v>199.73</v>
      </c>
      <c r="T816" t="s">
        <v>207</v>
      </c>
      <c r="U816" t="s">
        <v>207</v>
      </c>
      <c r="V816" t="s">
        <v>364</v>
      </c>
      <c r="W816" t="s">
        <v>393</v>
      </c>
      <c r="Y816">
        <v>2</v>
      </c>
      <c r="Z816" t="s">
        <v>391</v>
      </c>
    </row>
    <row r="817" spans="1:26" x14ac:dyDescent="0.25">
      <c r="A817" t="str">
        <f t="shared" si="25"/>
        <v>DK Energy consumption in non-residential per m²</v>
      </c>
      <c r="B817" t="str">
        <f t="shared" si="24"/>
        <v>Energy consumption in non-residential per m²</v>
      </c>
      <c r="C817" t="s">
        <v>9</v>
      </c>
      <c r="D817" t="s">
        <v>46</v>
      </c>
      <c r="E817" t="s">
        <v>436</v>
      </c>
      <c r="F817" t="s">
        <v>207</v>
      </c>
      <c r="G817" t="s">
        <v>207</v>
      </c>
      <c r="H817" t="s">
        <v>207</v>
      </c>
      <c r="I817" t="s">
        <v>207</v>
      </c>
      <c r="J817" t="s">
        <v>207</v>
      </c>
      <c r="K817" t="s">
        <v>207</v>
      </c>
      <c r="L817" t="s">
        <v>207</v>
      </c>
      <c r="M817" t="s">
        <v>207</v>
      </c>
      <c r="N817" t="s">
        <v>207</v>
      </c>
      <c r="O817" t="s">
        <v>207</v>
      </c>
      <c r="P817" t="s">
        <v>207</v>
      </c>
      <c r="Q817">
        <v>200.7</v>
      </c>
      <c r="R817">
        <v>201.41</v>
      </c>
      <c r="S817">
        <v>199.15</v>
      </c>
      <c r="T817">
        <v>181.76</v>
      </c>
      <c r="U817" t="s">
        <v>207</v>
      </c>
      <c r="V817" t="s">
        <v>364</v>
      </c>
      <c r="W817" t="s">
        <v>453</v>
      </c>
      <c r="Y817">
        <v>4</v>
      </c>
      <c r="Z817" t="s">
        <v>451</v>
      </c>
    </row>
    <row r="818" spans="1:26" x14ac:dyDescent="0.25">
      <c r="A818" t="str">
        <f t="shared" si="25"/>
        <v>EE Energy consumption in non-residential per m²</v>
      </c>
      <c r="B818" t="str">
        <f t="shared" si="24"/>
        <v>Energy consumption in non-residential per m²</v>
      </c>
      <c r="C818" t="s">
        <v>27</v>
      </c>
      <c r="D818" t="s">
        <v>47</v>
      </c>
      <c r="E818" t="s">
        <v>436</v>
      </c>
      <c r="F818" t="s">
        <v>207</v>
      </c>
      <c r="G818" t="s">
        <v>207</v>
      </c>
      <c r="H818" t="s">
        <v>207</v>
      </c>
      <c r="I818" t="s">
        <v>207</v>
      </c>
      <c r="J818" t="s">
        <v>207</v>
      </c>
      <c r="K818" t="s">
        <v>207</v>
      </c>
      <c r="L818" t="s">
        <v>207</v>
      </c>
      <c r="M818" t="s">
        <v>207</v>
      </c>
      <c r="N818" t="s">
        <v>207</v>
      </c>
      <c r="O818" t="s">
        <v>207</v>
      </c>
      <c r="P818">
        <v>391.16</v>
      </c>
      <c r="Q818">
        <v>378.04</v>
      </c>
      <c r="R818">
        <v>394.78</v>
      </c>
      <c r="S818">
        <v>388.84</v>
      </c>
      <c r="T818" t="s">
        <v>207</v>
      </c>
      <c r="U818" t="s">
        <v>207</v>
      </c>
      <c r="V818" t="s">
        <v>364</v>
      </c>
      <c r="W818" t="s">
        <v>373</v>
      </c>
      <c r="Y818">
        <v>2</v>
      </c>
      <c r="Z818" t="s">
        <v>451</v>
      </c>
    </row>
    <row r="819" spans="1:26" x14ac:dyDescent="0.25">
      <c r="A819" t="str">
        <f t="shared" si="25"/>
        <v>FR Energy consumption in non-residential per m²</v>
      </c>
      <c r="B819" t="str">
        <f t="shared" si="24"/>
        <v>Energy consumption in non-residential per m²</v>
      </c>
      <c r="C819" t="s">
        <v>10</v>
      </c>
      <c r="D819" t="s">
        <v>48</v>
      </c>
      <c r="E819" t="s">
        <v>436</v>
      </c>
      <c r="F819">
        <v>263.89999999999998</v>
      </c>
      <c r="G819">
        <v>268.19</v>
      </c>
      <c r="H819">
        <v>251.77</v>
      </c>
      <c r="I819">
        <v>277.17</v>
      </c>
      <c r="J819">
        <v>282.02</v>
      </c>
      <c r="K819">
        <v>277.73</v>
      </c>
      <c r="L819">
        <v>264.06</v>
      </c>
      <c r="M819">
        <v>262.68</v>
      </c>
      <c r="N819">
        <v>260.77</v>
      </c>
      <c r="O819">
        <v>278.49</v>
      </c>
      <c r="P819">
        <v>289.5</v>
      </c>
      <c r="Q819">
        <v>269.14999999999998</v>
      </c>
      <c r="R819">
        <v>280.83</v>
      </c>
      <c r="S819">
        <v>283.02999999999997</v>
      </c>
      <c r="T819" t="s">
        <v>207</v>
      </c>
      <c r="U819" t="s">
        <v>207</v>
      </c>
      <c r="V819" t="s">
        <v>364</v>
      </c>
      <c r="W819" t="s">
        <v>372</v>
      </c>
      <c r="Y819">
        <v>4</v>
      </c>
      <c r="Z819" t="s">
        <v>451</v>
      </c>
    </row>
    <row r="820" spans="1:26" x14ac:dyDescent="0.25">
      <c r="A820" t="str">
        <f t="shared" si="25"/>
        <v>EL Energy consumption in non-residential per m²</v>
      </c>
      <c r="B820" t="str">
        <f t="shared" si="24"/>
        <v>Energy consumption in non-residential per m²</v>
      </c>
      <c r="C820" t="s">
        <v>20</v>
      </c>
      <c r="D820" t="s">
        <v>49</v>
      </c>
      <c r="E820" t="s">
        <v>436</v>
      </c>
      <c r="F820" t="s">
        <v>207</v>
      </c>
      <c r="G820" t="s">
        <v>207</v>
      </c>
      <c r="H820" t="s">
        <v>207</v>
      </c>
      <c r="I820" t="s">
        <v>207</v>
      </c>
      <c r="J820" t="s">
        <v>207</v>
      </c>
      <c r="K820" t="s">
        <v>207</v>
      </c>
      <c r="L820" t="s">
        <v>207</v>
      </c>
      <c r="M820" t="s">
        <v>207</v>
      </c>
      <c r="N820" t="s">
        <v>207</v>
      </c>
      <c r="O820" t="s">
        <v>207</v>
      </c>
      <c r="P820">
        <v>269.26</v>
      </c>
      <c r="Q820">
        <v>272.02</v>
      </c>
      <c r="R820">
        <v>294.02999999999997</v>
      </c>
      <c r="S820">
        <v>287.64</v>
      </c>
      <c r="T820" t="s">
        <v>207</v>
      </c>
      <c r="U820" t="s">
        <v>207</v>
      </c>
      <c r="V820" t="s">
        <v>364</v>
      </c>
      <c r="W820" t="s">
        <v>452</v>
      </c>
      <c r="Y820">
        <v>2</v>
      </c>
      <c r="Z820" t="s">
        <v>451</v>
      </c>
    </row>
    <row r="821" spans="1:26" x14ac:dyDescent="0.25">
      <c r="A821" t="str">
        <f t="shared" si="25"/>
        <v>FI Energy consumption in non-residential per m²</v>
      </c>
      <c r="B821" t="str">
        <f t="shared" si="24"/>
        <v>Energy consumption in non-residential per m²</v>
      </c>
      <c r="C821" t="s">
        <v>30</v>
      </c>
      <c r="D821" t="s">
        <v>50</v>
      </c>
      <c r="E821" t="s">
        <v>436</v>
      </c>
      <c r="F821">
        <v>299.18</v>
      </c>
      <c r="G821">
        <v>316.31</v>
      </c>
      <c r="H821">
        <v>304.36</v>
      </c>
      <c r="I821">
        <v>301</v>
      </c>
      <c r="J821">
        <v>297.31</v>
      </c>
      <c r="K821">
        <v>293.25</v>
      </c>
      <c r="L821">
        <v>297.51</v>
      </c>
      <c r="M821">
        <v>293.63</v>
      </c>
      <c r="N821">
        <v>284.54000000000002</v>
      </c>
      <c r="O821">
        <v>300.75</v>
      </c>
      <c r="P821">
        <v>313.41000000000003</v>
      </c>
      <c r="Q821">
        <v>283.64</v>
      </c>
      <c r="R821">
        <v>292.67</v>
      </c>
      <c r="S821">
        <v>275.97000000000003</v>
      </c>
      <c r="T821" t="s">
        <v>207</v>
      </c>
      <c r="U821" t="s">
        <v>207</v>
      </c>
      <c r="V821" t="s">
        <v>364</v>
      </c>
      <c r="W821" t="s">
        <v>430</v>
      </c>
      <c r="Y821">
        <v>4</v>
      </c>
      <c r="Z821" t="s">
        <v>451</v>
      </c>
    </row>
    <row r="822" spans="1:26" x14ac:dyDescent="0.25">
      <c r="A822" t="str">
        <f t="shared" si="25"/>
        <v>DE Energy consumption in non-residential per m²</v>
      </c>
      <c r="B822" t="str">
        <f t="shared" si="24"/>
        <v>Energy consumption in non-residential per m²</v>
      </c>
      <c r="C822" t="s">
        <v>1</v>
      </c>
      <c r="D822" t="s">
        <v>51</v>
      </c>
      <c r="E822" t="s">
        <v>436</v>
      </c>
      <c r="F822">
        <v>169.5</v>
      </c>
      <c r="G822">
        <v>177.84</v>
      </c>
      <c r="H822">
        <v>180.4</v>
      </c>
      <c r="I822">
        <v>236.18</v>
      </c>
      <c r="J822">
        <v>237.41</v>
      </c>
      <c r="K822">
        <v>238.4</v>
      </c>
      <c r="L822">
        <v>264.70999999999998</v>
      </c>
      <c r="M822">
        <v>226.9</v>
      </c>
      <c r="N822">
        <v>248.31</v>
      </c>
      <c r="O822">
        <v>241.28</v>
      </c>
      <c r="P822">
        <v>255.67</v>
      </c>
      <c r="Q822">
        <v>226.94</v>
      </c>
      <c r="R822">
        <v>231.42</v>
      </c>
      <c r="S822">
        <v>240.05</v>
      </c>
      <c r="T822" t="s">
        <v>207</v>
      </c>
      <c r="U822" t="s">
        <v>207</v>
      </c>
      <c r="V822" t="s">
        <v>364</v>
      </c>
      <c r="W822" t="s">
        <v>378</v>
      </c>
      <c r="Y822">
        <v>4</v>
      </c>
      <c r="Z822" t="s">
        <v>451</v>
      </c>
    </row>
    <row r="823" spans="1:26" x14ac:dyDescent="0.25">
      <c r="A823" t="str">
        <f t="shared" si="25"/>
        <v>HU Energy consumption in non-residential per m²</v>
      </c>
      <c r="B823" t="str">
        <f t="shared" si="24"/>
        <v>Energy consumption in non-residential per m²</v>
      </c>
      <c r="C823" t="s">
        <v>16</v>
      </c>
      <c r="D823" t="s">
        <v>52</v>
      </c>
      <c r="E823" t="s">
        <v>436</v>
      </c>
      <c r="F823" t="s">
        <v>207</v>
      </c>
      <c r="G823" t="s">
        <v>207</v>
      </c>
      <c r="H823" t="s">
        <v>207</v>
      </c>
      <c r="I823" t="s">
        <v>207</v>
      </c>
      <c r="J823" t="s">
        <v>207</v>
      </c>
      <c r="K823" t="s">
        <v>207</v>
      </c>
      <c r="L823" t="s">
        <v>207</v>
      </c>
      <c r="M823" t="s">
        <v>207</v>
      </c>
      <c r="N823" t="s">
        <v>207</v>
      </c>
      <c r="O823" t="s">
        <v>207</v>
      </c>
      <c r="P823">
        <v>261.81</v>
      </c>
      <c r="Q823">
        <v>257.73</v>
      </c>
      <c r="R823">
        <v>221.32</v>
      </c>
      <c r="S823">
        <v>194.84</v>
      </c>
      <c r="T823" t="s">
        <v>207</v>
      </c>
      <c r="U823" t="s">
        <v>207</v>
      </c>
      <c r="V823" t="s">
        <v>364</v>
      </c>
      <c r="W823" t="s">
        <v>378</v>
      </c>
      <c r="Y823">
        <v>4</v>
      </c>
      <c r="Z823" t="s">
        <v>451</v>
      </c>
    </row>
    <row r="824" spans="1:26" x14ac:dyDescent="0.25">
      <c r="A824" t="str">
        <f t="shared" si="25"/>
        <v>IE Energy consumption in non-residential per m²</v>
      </c>
      <c r="B824" t="str">
        <f t="shared" si="24"/>
        <v>Energy consumption in non-residential per m²</v>
      </c>
      <c r="C824" t="s">
        <v>5</v>
      </c>
      <c r="D824" t="s">
        <v>53</v>
      </c>
      <c r="E824" t="s">
        <v>436</v>
      </c>
      <c r="F824" t="s">
        <v>207</v>
      </c>
      <c r="G824" t="s">
        <v>207</v>
      </c>
      <c r="H824" t="s">
        <v>207</v>
      </c>
      <c r="I824" t="s">
        <v>207</v>
      </c>
      <c r="J824" t="s">
        <v>207</v>
      </c>
      <c r="K824" t="s">
        <v>207</v>
      </c>
      <c r="L824" t="s">
        <v>207</v>
      </c>
      <c r="M824" t="s">
        <v>207</v>
      </c>
      <c r="N824" t="s">
        <v>207</v>
      </c>
      <c r="O824" t="s">
        <v>207</v>
      </c>
      <c r="P824">
        <v>211.89</v>
      </c>
      <c r="Q824">
        <v>190.78</v>
      </c>
      <c r="R824">
        <v>189.69</v>
      </c>
      <c r="S824">
        <v>184.32</v>
      </c>
      <c r="T824" t="s">
        <v>207</v>
      </c>
      <c r="U824" t="s">
        <v>207</v>
      </c>
      <c r="V824" t="s">
        <v>364</v>
      </c>
      <c r="W824" t="s">
        <v>378</v>
      </c>
      <c r="Y824">
        <v>4</v>
      </c>
      <c r="Z824" t="s">
        <v>451</v>
      </c>
    </row>
    <row r="825" spans="1:26" x14ac:dyDescent="0.25">
      <c r="A825" t="str">
        <f t="shared" si="25"/>
        <v>IT Energy consumption in non-residential per m²</v>
      </c>
      <c r="B825" t="str">
        <f t="shared" si="24"/>
        <v>Energy consumption in non-residential per m²</v>
      </c>
      <c r="C825" t="s">
        <v>29</v>
      </c>
      <c r="D825" t="s">
        <v>54</v>
      </c>
      <c r="E825" t="s">
        <v>436</v>
      </c>
      <c r="F825" t="s">
        <v>207</v>
      </c>
      <c r="G825" t="s">
        <v>207</v>
      </c>
      <c r="H825" t="s">
        <v>207</v>
      </c>
      <c r="I825" t="s">
        <v>207</v>
      </c>
      <c r="J825" t="s">
        <v>207</v>
      </c>
      <c r="K825" t="s">
        <v>207</v>
      </c>
      <c r="L825" t="s">
        <v>207</v>
      </c>
      <c r="M825" t="s">
        <v>207</v>
      </c>
      <c r="N825" t="s">
        <v>207</v>
      </c>
      <c r="O825" t="s">
        <v>207</v>
      </c>
      <c r="P825">
        <v>684.36</v>
      </c>
      <c r="Q825">
        <v>633.22</v>
      </c>
      <c r="R825">
        <v>644.79999999999995</v>
      </c>
      <c r="S825">
        <v>647.12</v>
      </c>
      <c r="T825" t="s">
        <v>207</v>
      </c>
      <c r="U825" t="s">
        <v>207</v>
      </c>
      <c r="V825" t="s">
        <v>364</v>
      </c>
      <c r="W825" t="s">
        <v>378</v>
      </c>
      <c r="Y825">
        <v>4</v>
      </c>
      <c r="Z825" t="s">
        <v>451</v>
      </c>
    </row>
    <row r="826" spans="1:26" x14ac:dyDescent="0.25">
      <c r="A826" t="str">
        <f t="shared" si="25"/>
        <v>LV Energy consumption in non-residential per m²</v>
      </c>
      <c r="B826" t="str">
        <f t="shared" si="24"/>
        <v>Energy consumption in non-residential per m²</v>
      </c>
      <c r="C826" t="s">
        <v>25</v>
      </c>
      <c r="D826" t="s">
        <v>55</v>
      </c>
      <c r="E826" t="s">
        <v>436</v>
      </c>
      <c r="F826" t="s">
        <v>207</v>
      </c>
      <c r="G826" t="s">
        <v>207</v>
      </c>
      <c r="H826" t="s">
        <v>207</v>
      </c>
      <c r="I826" t="s">
        <v>207</v>
      </c>
      <c r="J826" t="s">
        <v>207</v>
      </c>
      <c r="K826" t="s">
        <v>207</v>
      </c>
      <c r="L826" t="s">
        <v>207</v>
      </c>
      <c r="M826" t="s">
        <v>207</v>
      </c>
      <c r="N826" t="s">
        <v>207</v>
      </c>
      <c r="O826" t="s">
        <v>207</v>
      </c>
      <c r="P826">
        <v>300.63</v>
      </c>
      <c r="Q826">
        <v>274.29000000000002</v>
      </c>
      <c r="R826">
        <v>307.95999999999998</v>
      </c>
      <c r="S826">
        <v>294.11</v>
      </c>
      <c r="T826" t="s">
        <v>207</v>
      </c>
      <c r="U826" t="s">
        <v>207</v>
      </c>
      <c r="V826" t="s">
        <v>364</v>
      </c>
      <c r="W826" t="s">
        <v>378</v>
      </c>
      <c r="Y826">
        <v>4</v>
      </c>
      <c r="Z826" t="s">
        <v>451</v>
      </c>
    </row>
    <row r="827" spans="1:26" x14ac:dyDescent="0.25">
      <c r="A827" t="str">
        <f t="shared" si="25"/>
        <v>LT Energy consumption in non-residential per m²</v>
      </c>
      <c r="B827" t="str">
        <f t="shared" si="24"/>
        <v>Energy consumption in non-residential per m²</v>
      </c>
      <c r="C827" t="s">
        <v>22</v>
      </c>
      <c r="D827" t="s">
        <v>56</v>
      </c>
      <c r="E827" t="s">
        <v>436</v>
      </c>
      <c r="F827" t="s">
        <v>207</v>
      </c>
      <c r="G827" t="s">
        <v>207</v>
      </c>
      <c r="H827" t="s">
        <v>207</v>
      </c>
      <c r="I827" t="s">
        <v>207</v>
      </c>
      <c r="J827" t="s">
        <v>207</v>
      </c>
      <c r="K827" t="s">
        <v>207</v>
      </c>
      <c r="L827" t="s">
        <v>207</v>
      </c>
      <c r="M827" t="s">
        <v>207</v>
      </c>
      <c r="N827" t="s">
        <v>207</v>
      </c>
      <c r="O827" t="s">
        <v>207</v>
      </c>
      <c r="P827">
        <v>141.03</v>
      </c>
      <c r="Q827">
        <v>137.91</v>
      </c>
      <c r="R827">
        <v>141.11000000000001</v>
      </c>
      <c r="S827">
        <v>133.69</v>
      </c>
      <c r="T827" t="s">
        <v>207</v>
      </c>
      <c r="U827" t="s">
        <v>207</v>
      </c>
      <c r="V827" t="s">
        <v>364</v>
      </c>
      <c r="W827" t="s">
        <v>378</v>
      </c>
      <c r="Y827">
        <v>4</v>
      </c>
      <c r="Z827" t="s">
        <v>451</v>
      </c>
    </row>
    <row r="828" spans="1:26" x14ac:dyDescent="0.25">
      <c r="A828" t="str">
        <f t="shared" si="25"/>
        <v>LU Energy consumption in non-residential per m²</v>
      </c>
      <c r="B828" t="str">
        <f t="shared" si="24"/>
        <v>Energy consumption in non-residential per m²</v>
      </c>
      <c r="C828" t="s">
        <v>7</v>
      </c>
      <c r="D828" t="s">
        <v>57</v>
      </c>
      <c r="E828" t="s">
        <v>436</v>
      </c>
      <c r="F828" t="s">
        <v>207</v>
      </c>
      <c r="G828" t="s">
        <v>207</v>
      </c>
      <c r="H828" t="s">
        <v>207</v>
      </c>
      <c r="I828" t="s">
        <v>207</v>
      </c>
      <c r="J828" t="s">
        <v>207</v>
      </c>
      <c r="K828" t="s">
        <v>207</v>
      </c>
      <c r="L828" t="s">
        <v>207</v>
      </c>
      <c r="M828" t="s">
        <v>207</v>
      </c>
      <c r="N828" t="s">
        <v>207</v>
      </c>
      <c r="O828" t="s">
        <v>207</v>
      </c>
      <c r="P828">
        <v>407.15</v>
      </c>
      <c r="Q828">
        <v>352.25</v>
      </c>
      <c r="R828">
        <v>344.43</v>
      </c>
      <c r="S828">
        <v>351.56</v>
      </c>
      <c r="T828" t="s">
        <v>207</v>
      </c>
      <c r="U828" t="s">
        <v>207</v>
      </c>
      <c r="V828" t="s">
        <v>364</v>
      </c>
      <c r="W828" t="s">
        <v>378</v>
      </c>
      <c r="Y828">
        <v>4</v>
      </c>
      <c r="Z828" t="s">
        <v>451</v>
      </c>
    </row>
    <row r="829" spans="1:26" x14ac:dyDescent="0.25">
      <c r="A829" t="str">
        <f t="shared" si="25"/>
        <v>MT Energy consumption in non-residential per m²</v>
      </c>
      <c r="B829" t="str">
        <f t="shared" si="24"/>
        <v>Energy consumption in non-residential per m²</v>
      </c>
      <c r="C829" t="s">
        <v>26</v>
      </c>
      <c r="D829" t="s">
        <v>58</v>
      </c>
      <c r="E829" t="s">
        <v>436</v>
      </c>
      <c r="F829" t="s">
        <v>207</v>
      </c>
      <c r="G829" t="s">
        <v>207</v>
      </c>
      <c r="H829" t="s">
        <v>207</v>
      </c>
      <c r="I829" t="s">
        <v>207</v>
      </c>
      <c r="J829" t="s">
        <v>207</v>
      </c>
      <c r="K829" t="s">
        <v>207</v>
      </c>
      <c r="L829" t="s">
        <v>207</v>
      </c>
      <c r="M829" t="s">
        <v>207</v>
      </c>
      <c r="N829" t="s">
        <v>207</v>
      </c>
      <c r="O829" t="s">
        <v>207</v>
      </c>
      <c r="P829">
        <v>402.25</v>
      </c>
      <c r="Q829">
        <v>374.81</v>
      </c>
      <c r="R829">
        <v>394.97</v>
      </c>
      <c r="S829">
        <v>428.7</v>
      </c>
      <c r="T829" t="s">
        <v>207</v>
      </c>
      <c r="U829" t="s">
        <v>207</v>
      </c>
      <c r="V829" t="s">
        <v>364</v>
      </c>
      <c r="W829" t="s">
        <v>378</v>
      </c>
      <c r="Y829">
        <v>4</v>
      </c>
      <c r="Z829" t="s">
        <v>451</v>
      </c>
    </row>
    <row r="830" spans="1:26" x14ac:dyDescent="0.25">
      <c r="A830" t="str">
        <f t="shared" si="25"/>
        <v>NL Energy consumption in non-residential per m²</v>
      </c>
      <c r="B830" t="str">
        <f t="shared" si="24"/>
        <v>Energy consumption in non-residential per m²</v>
      </c>
      <c r="C830" t="s">
        <v>6</v>
      </c>
      <c r="D830" t="s">
        <v>59</v>
      </c>
      <c r="E830" t="s">
        <v>436</v>
      </c>
      <c r="F830">
        <v>161.28</v>
      </c>
      <c r="G830">
        <v>166.72</v>
      </c>
      <c r="H830">
        <v>161.69</v>
      </c>
      <c r="I830">
        <v>165.81</v>
      </c>
      <c r="J830">
        <v>174.7</v>
      </c>
      <c r="K830">
        <v>163.58000000000001</v>
      </c>
      <c r="L830">
        <v>164.53</v>
      </c>
      <c r="M830">
        <v>156.13</v>
      </c>
      <c r="N830">
        <v>159.94</v>
      </c>
      <c r="O830">
        <v>161.06</v>
      </c>
      <c r="P830">
        <v>169.97</v>
      </c>
      <c r="Q830">
        <v>149.74</v>
      </c>
      <c r="R830">
        <v>153.46</v>
      </c>
      <c r="S830">
        <v>152.30000000000001</v>
      </c>
      <c r="T830">
        <v>133.16999999999999</v>
      </c>
      <c r="U830" t="s">
        <v>207</v>
      </c>
      <c r="V830" t="s">
        <v>364</v>
      </c>
      <c r="W830" t="s">
        <v>430</v>
      </c>
      <c r="Y830">
        <v>4</v>
      </c>
      <c r="Z830" t="s">
        <v>451</v>
      </c>
    </row>
    <row r="831" spans="1:26" x14ac:dyDescent="0.25">
      <c r="A831" t="str">
        <f t="shared" si="25"/>
        <v>PL Energy consumption in non-residential per m²</v>
      </c>
      <c r="B831" t="str">
        <f t="shared" si="24"/>
        <v>Energy consumption in non-residential per m²</v>
      </c>
      <c r="C831" t="s">
        <v>12</v>
      </c>
      <c r="D831" t="s">
        <v>60</v>
      </c>
      <c r="E831" t="s">
        <v>436</v>
      </c>
      <c r="F831" t="s">
        <v>207</v>
      </c>
      <c r="G831" t="s">
        <v>207</v>
      </c>
      <c r="H831" t="s">
        <v>207</v>
      </c>
      <c r="I831" t="s">
        <v>207</v>
      </c>
      <c r="J831" t="s">
        <v>207</v>
      </c>
      <c r="K831" t="s">
        <v>207</v>
      </c>
      <c r="L831" t="s">
        <v>207</v>
      </c>
      <c r="M831" t="s">
        <v>207</v>
      </c>
      <c r="N831" t="s">
        <v>207</v>
      </c>
      <c r="O831" t="s">
        <v>207</v>
      </c>
      <c r="P831">
        <v>217.52</v>
      </c>
      <c r="Q831">
        <v>207.41</v>
      </c>
      <c r="R831">
        <v>200.78</v>
      </c>
      <c r="S831">
        <v>188.14</v>
      </c>
      <c r="T831" t="s">
        <v>207</v>
      </c>
      <c r="U831" t="s">
        <v>207</v>
      </c>
      <c r="V831" t="s">
        <v>364</v>
      </c>
      <c r="W831" t="s">
        <v>454</v>
      </c>
      <c r="Y831">
        <v>2</v>
      </c>
      <c r="Z831" t="s">
        <v>451</v>
      </c>
    </row>
    <row r="832" spans="1:26" x14ac:dyDescent="0.25">
      <c r="A832" t="str">
        <f t="shared" si="25"/>
        <v>PT Energy consumption in non-residential per m²</v>
      </c>
      <c r="B832" t="str">
        <f t="shared" si="24"/>
        <v>Energy consumption in non-residential per m²</v>
      </c>
      <c r="C832" t="s">
        <v>14</v>
      </c>
      <c r="D832" t="s">
        <v>61</v>
      </c>
      <c r="E832" t="s">
        <v>436</v>
      </c>
      <c r="F832" t="s">
        <v>207</v>
      </c>
      <c r="G832" t="s">
        <v>207</v>
      </c>
      <c r="H832" t="s">
        <v>207</v>
      </c>
      <c r="I832" t="s">
        <v>207</v>
      </c>
      <c r="J832" t="s">
        <v>207</v>
      </c>
      <c r="K832" t="s">
        <v>207</v>
      </c>
      <c r="L832" t="s">
        <v>207</v>
      </c>
      <c r="M832" t="s">
        <v>207</v>
      </c>
      <c r="N832" t="s">
        <v>207</v>
      </c>
      <c r="O832" t="s">
        <v>207</v>
      </c>
      <c r="P832">
        <v>203.33</v>
      </c>
      <c r="Q832">
        <v>201.87</v>
      </c>
      <c r="R832">
        <v>205.59</v>
      </c>
      <c r="S832">
        <v>198.67</v>
      </c>
      <c r="T832" t="s">
        <v>207</v>
      </c>
      <c r="U832" t="s">
        <v>207</v>
      </c>
      <c r="V832" t="s">
        <v>364</v>
      </c>
      <c r="W832" t="s">
        <v>430</v>
      </c>
      <c r="Y832">
        <v>2</v>
      </c>
      <c r="Z832" t="s">
        <v>451</v>
      </c>
    </row>
    <row r="833" spans="1:26" x14ac:dyDescent="0.25">
      <c r="A833" t="str">
        <f t="shared" si="25"/>
        <v>RO Energy consumption in non-residential per m²</v>
      </c>
      <c r="B833" t="str">
        <f t="shared" si="24"/>
        <v>Energy consumption in non-residential per m²</v>
      </c>
      <c r="C833" t="s">
        <v>13</v>
      </c>
      <c r="D833" t="s">
        <v>62</v>
      </c>
      <c r="E833" t="s">
        <v>436</v>
      </c>
      <c r="F833" t="s">
        <v>207</v>
      </c>
      <c r="G833" t="s">
        <v>207</v>
      </c>
      <c r="H833" t="s">
        <v>207</v>
      </c>
      <c r="I833" t="s">
        <v>207</v>
      </c>
      <c r="J833" t="s">
        <v>207</v>
      </c>
      <c r="K833" t="s">
        <v>207</v>
      </c>
      <c r="L833" t="s">
        <v>207</v>
      </c>
      <c r="M833" t="s">
        <v>207</v>
      </c>
      <c r="N833" t="s">
        <v>207</v>
      </c>
      <c r="O833" t="s">
        <v>207</v>
      </c>
      <c r="P833">
        <v>350.96</v>
      </c>
      <c r="Q833">
        <v>333.3</v>
      </c>
      <c r="R833">
        <v>329.73</v>
      </c>
      <c r="S833">
        <v>332.13</v>
      </c>
      <c r="T833" t="s">
        <v>207</v>
      </c>
      <c r="U833" t="s">
        <v>207</v>
      </c>
      <c r="V833" t="s">
        <v>364</v>
      </c>
      <c r="W833" t="s">
        <v>430</v>
      </c>
      <c r="Y833">
        <v>4</v>
      </c>
      <c r="Z833" t="s">
        <v>451</v>
      </c>
    </row>
    <row r="834" spans="1:26" x14ac:dyDescent="0.25">
      <c r="A834" t="str">
        <f t="shared" si="25"/>
        <v>SK Energy consumption in non-residential per m²</v>
      </c>
      <c r="B834" t="str">
        <f t="shared" si="24"/>
        <v>Energy consumption in non-residential per m²</v>
      </c>
      <c r="C834" t="s">
        <v>18</v>
      </c>
      <c r="D834" t="s">
        <v>63</v>
      </c>
      <c r="E834" t="s">
        <v>436</v>
      </c>
      <c r="F834" t="s">
        <v>207</v>
      </c>
      <c r="G834" t="s">
        <v>207</v>
      </c>
      <c r="H834" t="s">
        <v>207</v>
      </c>
      <c r="I834" t="s">
        <v>207</v>
      </c>
      <c r="J834" t="s">
        <v>207</v>
      </c>
      <c r="K834" t="s">
        <v>207</v>
      </c>
      <c r="L834" t="s">
        <v>207</v>
      </c>
      <c r="M834" t="s">
        <v>207</v>
      </c>
      <c r="N834">
        <v>217.86</v>
      </c>
      <c r="O834">
        <v>224.71</v>
      </c>
      <c r="P834">
        <v>241.15</v>
      </c>
      <c r="Q834">
        <v>186.3</v>
      </c>
      <c r="R834">
        <v>171.8</v>
      </c>
      <c r="S834">
        <v>194.78</v>
      </c>
      <c r="T834" t="s">
        <v>207</v>
      </c>
      <c r="U834" t="s">
        <v>207</v>
      </c>
      <c r="V834" t="s">
        <v>364</v>
      </c>
      <c r="W834" t="s">
        <v>430</v>
      </c>
      <c r="Y834">
        <v>2</v>
      </c>
      <c r="Z834" t="s">
        <v>451</v>
      </c>
    </row>
    <row r="835" spans="1:26" x14ac:dyDescent="0.25">
      <c r="A835" t="str">
        <f t="shared" si="25"/>
        <v>SI Energy consumption in non-residential per m²</v>
      </c>
      <c r="B835" t="str">
        <f t="shared" si="24"/>
        <v>Energy consumption in non-residential per m²</v>
      </c>
      <c r="C835" t="s">
        <v>8</v>
      </c>
      <c r="D835" t="s">
        <v>64</v>
      </c>
      <c r="E835" t="s">
        <v>436</v>
      </c>
      <c r="F835" t="s">
        <v>207</v>
      </c>
      <c r="G835" t="s">
        <v>207</v>
      </c>
      <c r="H835" t="s">
        <v>207</v>
      </c>
      <c r="I835" t="s">
        <v>207</v>
      </c>
      <c r="J835" t="s">
        <v>207</v>
      </c>
      <c r="K835" t="s">
        <v>207</v>
      </c>
      <c r="L835" t="s">
        <v>207</v>
      </c>
      <c r="M835" t="s">
        <v>207</v>
      </c>
      <c r="N835" t="s">
        <v>207</v>
      </c>
      <c r="O835" t="s">
        <v>207</v>
      </c>
      <c r="P835">
        <v>454.66</v>
      </c>
      <c r="Q835">
        <v>453.57</v>
      </c>
      <c r="R835">
        <v>373.23</v>
      </c>
      <c r="S835">
        <v>380.29</v>
      </c>
      <c r="T835" t="s">
        <v>207</v>
      </c>
      <c r="U835" t="s">
        <v>207</v>
      </c>
      <c r="V835" t="s">
        <v>364</v>
      </c>
      <c r="W835" t="s">
        <v>430</v>
      </c>
      <c r="Y835">
        <v>2</v>
      </c>
      <c r="Z835" t="s">
        <v>451</v>
      </c>
    </row>
    <row r="836" spans="1:26" x14ac:dyDescent="0.25">
      <c r="A836" t="str">
        <f t="shared" si="25"/>
        <v>ES Energy consumption in non-residential per m²</v>
      </c>
      <c r="B836" t="str">
        <f t="shared" ref="B836:B899" si="26">IF(AND(C836&lt;&gt;"",D836=""),C836,B835)</f>
        <v>Energy consumption in non-residential per m²</v>
      </c>
      <c r="C836" t="s">
        <v>28</v>
      </c>
      <c r="D836" t="s">
        <v>65</v>
      </c>
      <c r="E836" t="s">
        <v>436</v>
      </c>
      <c r="F836">
        <v>271.77</v>
      </c>
      <c r="G836">
        <v>281.98</v>
      </c>
      <c r="H836">
        <v>285.7</v>
      </c>
      <c r="I836">
        <v>275.58999999999997</v>
      </c>
      <c r="J836">
        <v>292.63</v>
      </c>
      <c r="K836">
        <v>313.07</v>
      </c>
      <c r="L836">
        <v>325.32</v>
      </c>
      <c r="M836">
        <v>315.81</v>
      </c>
      <c r="N836">
        <v>319.56</v>
      </c>
      <c r="O836">
        <v>321.13</v>
      </c>
      <c r="P836">
        <v>331.67</v>
      </c>
      <c r="Q836">
        <v>342.97</v>
      </c>
      <c r="R836">
        <v>335.29</v>
      </c>
      <c r="S836">
        <v>320.12</v>
      </c>
      <c r="T836" t="s">
        <v>207</v>
      </c>
      <c r="U836" t="s">
        <v>207</v>
      </c>
      <c r="V836" t="s">
        <v>364</v>
      </c>
      <c r="W836" t="s">
        <v>378</v>
      </c>
      <c r="Y836">
        <v>4</v>
      </c>
      <c r="Z836" t="s">
        <v>451</v>
      </c>
    </row>
    <row r="837" spans="1:26" x14ac:dyDescent="0.25">
      <c r="A837" t="str">
        <f t="shared" si="25"/>
        <v>SE Energy consumption in non-residential per m²</v>
      </c>
      <c r="B837" t="str">
        <f t="shared" si="26"/>
        <v>Energy consumption in non-residential per m²</v>
      </c>
      <c r="C837" t="s">
        <v>19</v>
      </c>
      <c r="D837" t="s">
        <v>66</v>
      </c>
      <c r="E837" t="s">
        <v>436</v>
      </c>
      <c r="F837" t="s">
        <v>207</v>
      </c>
      <c r="G837" t="s">
        <v>207</v>
      </c>
      <c r="H837" t="s">
        <v>207</v>
      </c>
      <c r="I837" t="s">
        <v>207</v>
      </c>
      <c r="J837" t="s">
        <v>207</v>
      </c>
      <c r="K837" t="s">
        <v>207</v>
      </c>
      <c r="L837" t="s">
        <v>207</v>
      </c>
      <c r="M837" t="s">
        <v>207</v>
      </c>
      <c r="N837" t="s">
        <v>207</v>
      </c>
      <c r="O837" t="s">
        <v>207</v>
      </c>
      <c r="P837">
        <v>299.07</v>
      </c>
      <c r="Q837">
        <v>261.58</v>
      </c>
      <c r="R837">
        <v>254.11</v>
      </c>
      <c r="S837">
        <v>220.95</v>
      </c>
      <c r="T837" t="s">
        <v>207</v>
      </c>
      <c r="U837" t="s">
        <v>207</v>
      </c>
      <c r="V837" t="s">
        <v>364</v>
      </c>
      <c r="W837" t="s">
        <v>430</v>
      </c>
      <c r="Y837">
        <v>2</v>
      </c>
      <c r="Z837" t="s">
        <v>451</v>
      </c>
    </row>
    <row r="838" spans="1:26" x14ac:dyDescent="0.25">
      <c r="A838" t="str">
        <f t="shared" ref="A838:A901" si="27">D838&amp;" "&amp;B838</f>
        <v>UK Energy consumption in non-residential per m²</v>
      </c>
      <c r="B838" t="str">
        <f t="shared" si="26"/>
        <v>Energy consumption in non-residential per m²</v>
      </c>
      <c r="C838" t="s">
        <v>4</v>
      </c>
      <c r="D838" t="s">
        <v>67</v>
      </c>
      <c r="E838" t="s">
        <v>436</v>
      </c>
      <c r="F838">
        <v>235.2</v>
      </c>
      <c r="G838">
        <v>242.82</v>
      </c>
      <c r="H838">
        <v>221.9</v>
      </c>
      <c r="I838">
        <v>217.11</v>
      </c>
      <c r="J838">
        <v>224.81</v>
      </c>
      <c r="K838">
        <v>246.54</v>
      </c>
      <c r="L838">
        <v>230.95</v>
      </c>
      <c r="M838">
        <v>225.2</v>
      </c>
      <c r="N838">
        <v>267.04000000000002</v>
      </c>
      <c r="O838">
        <v>242.52</v>
      </c>
      <c r="P838">
        <v>254.76</v>
      </c>
      <c r="Q838">
        <v>248.55</v>
      </c>
      <c r="R838">
        <v>247.64</v>
      </c>
      <c r="S838">
        <v>253.11</v>
      </c>
      <c r="T838" t="s">
        <v>207</v>
      </c>
      <c r="U838" t="s">
        <v>207</v>
      </c>
      <c r="V838" t="s">
        <v>364</v>
      </c>
      <c r="W838" t="s">
        <v>388</v>
      </c>
      <c r="Y838">
        <v>4</v>
      </c>
      <c r="Z838" t="s">
        <v>451</v>
      </c>
    </row>
    <row r="839" spans="1:26" x14ac:dyDescent="0.25">
      <c r="A839" t="str">
        <f t="shared" si="27"/>
        <v xml:space="preserve"> Energy consumption in non-residential per m²</v>
      </c>
      <c r="B839" t="str">
        <f t="shared" si="26"/>
        <v>Energy consumption in non-residential per m²</v>
      </c>
    </row>
    <row r="840" spans="1:26" x14ac:dyDescent="0.25">
      <c r="A840" t="str">
        <f t="shared" si="27"/>
        <v xml:space="preserve"> Energy consumption for space heating in non-residential per m²</v>
      </c>
      <c r="B840" t="str">
        <f t="shared" si="26"/>
        <v>Energy consumption for space heating in non-residential per m²</v>
      </c>
      <c r="C840" t="s">
        <v>455</v>
      </c>
    </row>
    <row r="841" spans="1:26" x14ac:dyDescent="0.25">
      <c r="A841" t="str">
        <f t="shared" si="27"/>
        <v>ISO code Energy consumption for space heating in non-residential per m²</v>
      </c>
      <c r="B841" t="str">
        <f t="shared" si="26"/>
        <v>Energy consumption for space heating in non-residential per m²</v>
      </c>
      <c r="D841" t="s">
        <v>204</v>
      </c>
      <c r="E841" t="s">
        <v>205</v>
      </c>
      <c r="F841">
        <v>2000</v>
      </c>
      <c r="G841">
        <v>2001</v>
      </c>
      <c r="H841">
        <v>2002</v>
      </c>
      <c r="I841">
        <v>2003</v>
      </c>
      <c r="J841">
        <v>2004</v>
      </c>
      <c r="K841">
        <v>2005</v>
      </c>
      <c r="L841">
        <v>2006</v>
      </c>
      <c r="M841">
        <v>2007</v>
      </c>
      <c r="N841">
        <v>2008</v>
      </c>
      <c r="O841">
        <v>2009</v>
      </c>
      <c r="P841">
        <v>2010</v>
      </c>
      <c r="Q841">
        <v>2011</v>
      </c>
      <c r="R841">
        <v>2012</v>
      </c>
      <c r="S841">
        <v>2013</v>
      </c>
      <c r="T841">
        <v>2014</v>
      </c>
      <c r="U841">
        <v>2015</v>
      </c>
      <c r="V841" t="s">
        <v>194</v>
      </c>
      <c r="W841" t="s">
        <v>195</v>
      </c>
      <c r="X841" t="s">
        <v>196</v>
      </c>
      <c r="Y841" t="s">
        <v>197</v>
      </c>
      <c r="Z841" t="s">
        <v>198</v>
      </c>
    </row>
    <row r="842" spans="1:26" x14ac:dyDescent="0.25">
      <c r="A842" t="str">
        <f t="shared" si="27"/>
        <v>AT Energy consumption for space heating in non-residential per m²</v>
      </c>
      <c r="B842" t="str">
        <f t="shared" si="26"/>
        <v>Energy consumption for space heating in non-residential per m²</v>
      </c>
      <c r="C842" t="s">
        <v>17</v>
      </c>
      <c r="D842" t="s">
        <v>40</v>
      </c>
      <c r="E842" t="s">
        <v>436</v>
      </c>
      <c r="F842" t="s">
        <v>207</v>
      </c>
      <c r="G842" t="s">
        <v>207</v>
      </c>
      <c r="H842" t="s">
        <v>207</v>
      </c>
      <c r="I842" t="s">
        <v>207</v>
      </c>
      <c r="J842" t="s">
        <v>207</v>
      </c>
      <c r="K842" t="s">
        <v>207</v>
      </c>
      <c r="L842" t="s">
        <v>207</v>
      </c>
      <c r="M842" t="s">
        <v>207</v>
      </c>
      <c r="N842" t="s">
        <v>207</v>
      </c>
      <c r="O842" t="s">
        <v>207</v>
      </c>
      <c r="P842">
        <v>95.27</v>
      </c>
      <c r="Q842" t="s">
        <v>207</v>
      </c>
      <c r="R842" t="s">
        <v>207</v>
      </c>
      <c r="S842" t="s">
        <v>207</v>
      </c>
      <c r="T842" t="s">
        <v>207</v>
      </c>
      <c r="U842" t="s">
        <v>207</v>
      </c>
      <c r="V842" t="s">
        <v>364</v>
      </c>
      <c r="W842" t="s">
        <v>448</v>
      </c>
      <c r="Y842">
        <v>2</v>
      </c>
      <c r="Z842" t="s">
        <v>456</v>
      </c>
    </row>
    <row r="843" spans="1:26" x14ac:dyDescent="0.25">
      <c r="A843" t="str">
        <f t="shared" si="27"/>
        <v>BE Energy consumption for space heating in non-residential per m²</v>
      </c>
      <c r="B843" t="str">
        <f t="shared" si="26"/>
        <v>Energy consumption for space heating in non-residential per m²</v>
      </c>
      <c r="C843" t="s">
        <v>11</v>
      </c>
      <c r="D843" t="s">
        <v>41</v>
      </c>
      <c r="E843" t="s">
        <v>436</v>
      </c>
      <c r="F843" t="s">
        <v>207</v>
      </c>
      <c r="G843" t="s">
        <v>207</v>
      </c>
      <c r="H843" t="s">
        <v>207</v>
      </c>
      <c r="I843" t="s">
        <v>207</v>
      </c>
      <c r="J843" t="s">
        <v>207</v>
      </c>
      <c r="K843" t="s">
        <v>207</v>
      </c>
      <c r="L843" t="s">
        <v>207</v>
      </c>
      <c r="M843" t="s">
        <v>207</v>
      </c>
      <c r="N843" t="s">
        <v>207</v>
      </c>
      <c r="O843" t="s">
        <v>207</v>
      </c>
      <c r="P843">
        <v>212.03</v>
      </c>
      <c r="Q843">
        <v>181.67</v>
      </c>
      <c r="R843">
        <v>183.64</v>
      </c>
      <c r="S843">
        <v>199.75</v>
      </c>
      <c r="T843" t="s">
        <v>207</v>
      </c>
      <c r="U843" t="s">
        <v>207</v>
      </c>
      <c r="V843" t="s">
        <v>364</v>
      </c>
      <c r="W843" t="s">
        <v>394</v>
      </c>
      <c r="Y843">
        <v>4</v>
      </c>
      <c r="Z843" t="s">
        <v>456</v>
      </c>
    </row>
    <row r="844" spans="1:26" x14ac:dyDescent="0.25">
      <c r="A844" t="str">
        <f t="shared" si="27"/>
        <v>BG Energy consumption for space heating in non-residential per m²</v>
      </c>
      <c r="B844" t="str">
        <f t="shared" si="26"/>
        <v>Energy consumption for space heating in non-residential per m²</v>
      </c>
      <c r="C844" t="s">
        <v>21</v>
      </c>
      <c r="D844" t="s">
        <v>42</v>
      </c>
      <c r="E844" t="s">
        <v>436</v>
      </c>
      <c r="F844" t="s">
        <v>207</v>
      </c>
      <c r="G844" t="s">
        <v>207</v>
      </c>
      <c r="H844" t="s">
        <v>207</v>
      </c>
      <c r="I844" t="s">
        <v>207</v>
      </c>
      <c r="J844" t="s">
        <v>207</v>
      </c>
      <c r="K844" t="s">
        <v>207</v>
      </c>
      <c r="L844" t="s">
        <v>207</v>
      </c>
      <c r="M844" t="s">
        <v>207</v>
      </c>
      <c r="N844" t="s">
        <v>207</v>
      </c>
      <c r="O844" t="s">
        <v>207</v>
      </c>
      <c r="P844">
        <v>44.16</v>
      </c>
      <c r="Q844">
        <v>47.06</v>
      </c>
      <c r="R844">
        <v>46.45</v>
      </c>
      <c r="S844">
        <v>44.3</v>
      </c>
      <c r="T844" t="s">
        <v>207</v>
      </c>
      <c r="U844" t="s">
        <v>207</v>
      </c>
      <c r="V844" t="s">
        <v>364</v>
      </c>
      <c r="W844" t="s">
        <v>394</v>
      </c>
      <c r="Y844">
        <v>2</v>
      </c>
      <c r="Z844" t="s">
        <v>456</v>
      </c>
    </row>
    <row r="845" spans="1:26" x14ac:dyDescent="0.25">
      <c r="A845" t="str">
        <f t="shared" si="27"/>
        <v>HR Energy consumption for space heating in non-residential per m²</v>
      </c>
      <c r="B845" t="str">
        <f t="shared" si="26"/>
        <v>Energy consumption for space heating in non-residential per m²</v>
      </c>
      <c r="C845" t="s">
        <v>24</v>
      </c>
      <c r="D845" t="s">
        <v>43</v>
      </c>
      <c r="E845" t="s">
        <v>436</v>
      </c>
      <c r="F845" t="s">
        <v>207</v>
      </c>
      <c r="G845" t="s">
        <v>207</v>
      </c>
      <c r="H845" t="s">
        <v>207</v>
      </c>
      <c r="I845" t="s">
        <v>207</v>
      </c>
      <c r="J845" t="s">
        <v>207</v>
      </c>
      <c r="K845" t="s">
        <v>207</v>
      </c>
      <c r="L845" t="s">
        <v>207</v>
      </c>
      <c r="M845" t="s">
        <v>207</v>
      </c>
      <c r="N845" t="s">
        <v>207</v>
      </c>
      <c r="O845" t="s">
        <v>207</v>
      </c>
      <c r="P845">
        <v>92.3</v>
      </c>
      <c r="Q845">
        <v>86.52</v>
      </c>
      <c r="R845">
        <v>79.48</v>
      </c>
      <c r="S845">
        <v>73.87</v>
      </c>
      <c r="T845" t="s">
        <v>207</v>
      </c>
      <c r="U845" t="s">
        <v>207</v>
      </c>
      <c r="V845" t="s">
        <v>364</v>
      </c>
      <c r="W845" t="s">
        <v>457</v>
      </c>
      <c r="Y845">
        <v>2</v>
      </c>
      <c r="Z845" t="s">
        <v>456</v>
      </c>
    </row>
    <row r="846" spans="1:26" x14ac:dyDescent="0.25">
      <c r="A846" t="str">
        <f t="shared" si="27"/>
        <v>CY Energy consumption for space heating in non-residential per m²</v>
      </c>
      <c r="B846" t="str">
        <f t="shared" si="26"/>
        <v>Energy consumption for space heating in non-residential per m²</v>
      </c>
      <c r="C846" t="s">
        <v>15</v>
      </c>
      <c r="D846" t="s">
        <v>44</v>
      </c>
      <c r="E846" t="s">
        <v>436</v>
      </c>
      <c r="F846" t="s">
        <v>207</v>
      </c>
      <c r="G846" t="s">
        <v>207</v>
      </c>
      <c r="H846" t="s">
        <v>207</v>
      </c>
      <c r="I846" t="s">
        <v>207</v>
      </c>
      <c r="J846" t="s">
        <v>207</v>
      </c>
      <c r="K846" t="s">
        <v>207</v>
      </c>
      <c r="L846" t="s">
        <v>207</v>
      </c>
      <c r="M846" t="s">
        <v>207</v>
      </c>
      <c r="N846" t="s">
        <v>207</v>
      </c>
      <c r="O846" t="s">
        <v>207</v>
      </c>
      <c r="P846">
        <v>103.91</v>
      </c>
      <c r="Q846">
        <v>96.47</v>
      </c>
      <c r="R846">
        <v>87.71</v>
      </c>
      <c r="S846">
        <v>76.8</v>
      </c>
      <c r="T846" t="s">
        <v>207</v>
      </c>
      <c r="U846" t="s">
        <v>207</v>
      </c>
      <c r="V846" t="s">
        <v>364</v>
      </c>
      <c r="W846" t="s">
        <v>394</v>
      </c>
      <c r="Y846">
        <v>2</v>
      </c>
      <c r="Z846" t="s">
        <v>456</v>
      </c>
    </row>
    <row r="847" spans="1:26" x14ac:dyDescent="0.25">
      <c r="A847" t="str">
        <f t="shared" si="27"/>
        <v>CZ Energy consumption for space heating in non-residential per m²</v>
      </c>
      <c r="B847" t="str">
        <f t="shared" si="26"/>
        <v>Energy consumption for space heating in non-residential per m²</v>
      </c>
      <c r="C847" t="s">
        <v>23</v>
      </c>
      <c r="D847" t="s">
        <v>45</v>
      </c>
      <c r="E847" t="s">
        <v>436</v>
      </c>
      <c r="F847" t="s">
        <v>207</v>
      </c>
      <c r="G847" t="s">
        <v>207</v>
      </c>
      <c r="H847" t="s">
        <v>207</v>
      </c>
      <c r="I847" t="s">
        <v>207</v>
      </c>
      <c r="J847" t="s">
        <v>207</v>
      </c>
      <c r="K847" t="s">
        <v>207</v>
      </c>
      <c r="L847" t="s">
        <v>207</v>
      </c>
      <c r="M847" t="s">
        <v>207</v>
      </c>
      <c r="N847" t="s">
        <v>207</v>
      </c>
      <c r="O847" t="s">
        <v>207</v>
      </c>
      <c r="P847">
        <v>128.15</v>
      </c>
      <c r="Q847">
        <v>124.63</v>
      </c>
      <c r="R847">
        <v>120.68</v>
      </c>
      <c r="S847">
        <v>121.47</v>
      </c>
      <c r="T847" t="s">
        <v>207</v>
      </c>
      <c r="U847" t="s">
        <v>207</v>
      </c>
      <c r="V847" t="s">
        <v>364</v>
      </c>
      <c r="W847" t="s">
        <v>452</v>
      </c>
      <c r="Y847">
        <v>2</v>
      </c>
      <c r="Z847" t="s">
        <v>451</v>
      </c>
    </row>
    <row r="848" spans="1:26" x14ac:dyDescent="0.25">
      <c r="A848" t="str">
        <f t="shared" si="27"/>
        <v>DK Energy consumption for space heating in non-residential per m²</v>
      </c>
      <c r="B848" t="str">
        <f t="shared" si="26"/>
        <v>Energy consumption for space heating in non-residential per m²</v>
      </c>
      <c r="C848" t="s">
        <v>9</v>
      </c>
      <c r="D848" t="s">
        <v>46</v>
      </c>
      <c r="E848" t="s">
        <v>436</v>
      </c>
      <c r="F848" t="s">
        <v>207</v>
      </c>
      <c r="G848" t="s">
        <v>207</v>
      </c>
      <c r="H848" t="s">
        <v>207</v>
      </c>
      <c r="I848" t="s">
        <v>207</v>
      </c>
      <c r="J848" t="s">
        <v>207</v>
      </c>
      <c r="K848" t="s">
        <v>207</v>
      </c>
      <c r="L848" t="s">
        <v>207</v>
      </c>
      <c r="M848" t="s">
        <v>207</v>
      </c>
      <c r="N848" t="s">
        <v>207</v>
      </c>
      <c r="O848" t="s">
        <v>207</v>
      </c>
      <c r="P848" t="s">
        <v>207</v>
      </c>
      <c r="Q848">
        <v>110.19</v>
      </c>
      <c r="R848">
        <v>107.89</v>
      </c>
      <c r="S848">
        <v>107.78</v>
      </c>
      <c r="T848">
        <v>104.31</v>
      </c>
      <c r="U848" t="s">
        <v>207</v>
      </c>
      <c r="V848" t="s">
        <v>364</v>
      </c>
      <c r="W848" t="s">
        <v>458</v>
      </c>
      <c r="Y848">
        <v>4</v>
      </c>
      <c r="Z848" t="s">
        <v>456</v>
      </c>
    </row>
    <row r="849" spans="1:26" x14ac:dyDescent="0.25">
      <c r="A849" t="str">
        <f t="shared" si="27"/>
        <v>EE Energy consumption for space heating in non-residential per m²</v>
      </c>
      <c r="B849" t="str">
        <f t="shared" si="26"/>
        <v>Energy consumption for space heating in non-residential per m²</v>
      </c>
      <c r="C849" t="s">
        <v>27</v>
      </c>
      <c r="D849" t="s">
        <v>47</v>
      </c>
      <c r="E849" t="s">
        <v>436</v>
      </c>
      <c r="F849" t="s">
        <v>207</v>
      </c>
      <c r="G849" t="s">
        <v>207</v>
      </c>
      <c r="H849" t="s">
        <v>207</v>
      </c>
      <c r="I849" t="s">
        <v>207</v>
      </c>
      <c r="J849" t="s">
        <v>207</v>
      </c>
      <c r="K849" t="s">
        <v>207</v>
      </c>
      <c r="L849" t="s">
        <v>207</v>
      </c>
      <c r="M849" t="s">
        <v>207</v>
      </c>
      <c r="N849" t="s">
        <v>207</v>
      </c>
      <c r="O849" t="s">
        <v>207</v>
      </c>
      <c r="P849">
        <v>230.85</v>
      </c>
      <c r="Q849">
        <v>223.11</v>
      </c>
      <c r="R849">
        <v>232.99</v>
      </c>
      <c r="S849">
        <v>229.48</v>
      </c>
      <c r="T849" t="s">
        <v>207</v>
      </c>
      <c r="U849" t="s">
        <v>207</v>
      </c>
      <c r="V849" t="s">
        <v>364</v>
      </c>
      <c r="W849" t="s">
        <v>457</v>
      </c>
      <c r="Y849">
        <v>2</v>
      </c>
      <c r="Z849" t="s">
        <v>456</v>
      </c>
    </row>
    <row r="850" spans="1:26" x14ac:dyDescent="0.25">
      <c r="A850" t="str">
        <f t="shared" si="27"/>
        <v>FR Energy consumption for space heating in non-residential per m²</v>
      </c>
      <c r="B850" t="str">
        <f t="shared" si="26"/>
        <v>Energy consumption for space heating in non-residential per m²</v>
      </c>
      <c r="C850" t="s">
        <v>10</v>
      </c>
      <c r="D850" t="s">
        <v>48</v>
      </c>
      <c r="E850" t="s">
        <v>436</v>
      </c>
      <c r="F850">
        <v>128.22</v>
      </c>
      <c r="G850">
        <v>132.38999999999999</v>
      </c>
      <c r="H850">
        <v>124.52</v>
      </c>
      <c r="I850">
        <v>132</v>
      </c>
      <c r="J850">
        <v>133.69999999999999</v>
      </c>
      <c r="K850">
        <v>132.77000000000001</v>
      </c>
      <c r="L850">
        <v>128.18</v>
      </c>
      <c r="M850">
        <v>116.32</v>
      </c>
      <c r="N850">
        <v>123.54</v>
      </c>
      <c r="O850">
        <v>123.38</v>
      </c>
      <c r="P850">
        <v>139.77000000000001</v>
      </c>
      <c r="Q850">
        <v>102.41</v>
      </c>
      <c r="R850">
        <v>118.06</v>
      </c>
      <c r="S850">
        <v>123.35</v>
      </c>
      <c r="T850" t="s">
        <v>207</v>
      </c>
      <c r="U850" t="s">
        <v>207</v>
      </c>
      <c r="V850" t="s">
        <v>364</v>
      </c>
      <c r="W850" t="s">
        <v>459</v>
      </c>
      <c r="Y850">
        <v>4</v>
      </c>
      <c r="Z850" t="s">
        <v>456</v>
      </c>
    </row>
    <row r="851" spans="1:26" x14ac:dyDescent="0.25">
      <c r="A851" t="str">
        <f t="shared" si="27"/>
        <v>EL Energy consumption for space heating in non-residential per m²</v>
      </c>
      <c r="B851" t="str">
        <f t="shared" si="26"/>
        <v>Energy consumption for space heating in non-residential per m²</v>
      </c>
      <c r="C851" t="s">
        <v>20</v>
      </c>
      <c r="D851" t="s">
        <v>49</v>
      </c>
      <c r="E851" t="s">
        <v>436</v>
      </c>
      <c r="F851" t="s">
        <v>207</v>
      </c>
      <c r="G851" t="s">
        <v>207</v>
      </c>
      <c r="H851" t="s">
        <v>207</v>
      </c>
      <c r="I851" t="s">
        <v>207</v>
      </c>
      <c r="J851" t="s">
        <v>207</v>
      </c>
      <c r="K851" t="s">
        <v>207</v>
      </c>
      <c r="L851" t="s">
        <v>207</v>
      </c>
      <c r="M851" t="s">
        <v>207</v>
      </c>
      <c r="N851" t="s">
        <v>207</v>
      </c>
      <c r="O851" t="s">
        <v>207</v>
      </c>
      <c r="P851">
        <v>74.959999999999994</v>
      </c>
      <c r="Q851">
        <v>99.47</v>
      </c>
      <c r="R851">
        <v>104.37</v>
      </c>
      <c r="S851">
        <v>96.07</v>
      </c>
      <c r="T851" t="s">
        <v>207</v>
      </c>
      <c r="U851" t="s">
        <v>207</v>
      </c>
      <c r="V851" t="s">
        <v>364</v>
      </c>
      <c r="W851" t="s">
        <v>394</v>
      </c>
      <c r="Y851">
        <v>2</v>
      </c>
      <c r="Z851" t="s">
        <v>456</v>
      </c>
    </row>
    <row r="852" spans="1:26" x14ac:dyDescent="0.25">
      <c r="A852" t="str">
        <f t="shared" si="27"/>
        <v>FI Energy consumption for space heating in non-residential per m²</v>
      </c>
      <c r="B852" t="str">
        <f t="shared" si="26"/>
        <v>Energy consumption for space heating in non-residential per m²</v>
      </c>
      <c r="C852" t="s">
        <v>30</v>
      </c>
      <c r="D852" t="s">
        <v>50</v>
      </c>
      <c r="E852" t="s">
        <v>436</v>
      </c>
      <c r="F852">
        <v>194.1</v>
      </c>
      <c r="G852">
        <v>209.27</v>
      </c>
      <c r="H852">
        <v>203.24</v>
      </c>
      <c r="I852">
        <v>200.2</v>
      </c>
      <c r="J852">
        <v>197.38</v>
      </c>
      <c r="K852">
        <v>189.25</v>
      </c>
      <c r="L852">
        <v>192.1</v>
      </c>
      <c r="M852">
        <v>184.7</v>
      </c>
      <c r="N852">
        <v>174.03</v>
      </c>
      <c r="O852">
        <v>194.81</v>
      </c>
      <c r="P852">
        <v>207.95</v>
      </c>
      <c r="Q852">
        <v>178.86</v>
      </c>
      <c r="R852">
        <v>190.07</v>
      </c>
      <c r="S852">
        <v>172.28</v>
      </c>
      <c r="T852" t="s">
        <v>207</v>
      </c>
      <c r="U852" t="s">
        <v>207</v>
      </c>
      <c r="V852" t="s">
        <v>364</v>
      </c>
      <c r="W852" t="s">
        <v>460</v>
      </c>
      <c r="Y852">
        <v>4</v>
      </c>
      <c r="Z852" t="s">
        <v>456</v>
      </c>
    </row>
    <row r="853" spans="1:26" x14ac:dyDescent="0.25">
      <c r="A853" t="str">
        <f t="shared" si="27"/>
        <v>DE Energy consumption for space heating in non-residential per m²</v>
      </c>
      <c r="B853" t="str">
        <f t="shared" si="26"/>
        <v>Energy consumption for space heating in non-residential per m²</v>
      </c>
      <c r="C853" t="s">
        <v>1</v>
      </c>
      <c r="D853" t="s">
        <v>51</v>
      </c>
      <c r="E853" t="s">
        <v>436</v>
      </c>
      <c r="F853" t="s">
        <v>207</v>
      </c>
      <c r="G853" t="s">
        <v>207</v>
      </c>
      <c r="H853" t="s">
        <v>207</v>
      </c>
      <c r="I853" t="s">
        <v>207</v>
      </c>
      <c r="J853" t="s">
        <v>207</v>
      </c>
      <c r="K853" t="s">
        <v>207</v>
      </c>
      <c r="L853" t="s">
        <v>207</v>
      </c>
      <c r="M853" t="s">
        <v>207</v>
      </c>
      <c r="N853" t="s">
        <v>207</v>
      </c>
      <c r="O853">
        <v>112.56</v>
      </c>
      <c r="P853">
        <v>124.44</v>
      </c>
      <c r="Q853">
        <v>103.06</v>
      </c>
      <c r="R853">
        <v>110.08</v>
      </c>
      <c r="S853" t="s">
        <v>207</v>
      </c>
      <c r="T853" t="s">
        <v>207</v>
      </c>
      <c r="U853" t="s">
        <v>207</v>
      </c>
      <c r="V853" t="s">
        <v>364</v>
      </c>
      <c r="W853" t="s">
        <v>458</v>
      </c>
      <c r="Y853">
        <v>4</v>
      </c>
      <c r="Z853" t="s">
        <v>456</v>
      </c>
    </row>
    <row r="854" spans="1:26" x14ac:dyDescent="0.25">
      <c r="A854" t="str">
        <f t="shared" si="27"/>
        <v>HU Energy consumption for space heating in non-residential per m²</v>
      </c>
      <c r="B854" t="str">
        <f t="shared" si="26"/>
        <v>Energy consumption for space heating in non-residential per m²</v>
      </c>
      <c r="C854" t="s">
        <v>16</v>
      </c>
      <c r="D854" t="s">
        <v>52</v>
      </c>
      <c r="E854" t="s">
        <v>436</v>
      </c>
      <c r="F854" t="s">
        <v>207</v>
      </c>
      <c r="G854" t="s">
        <v>207</v>
      </c>
      <c r="H854" t="s">
        <v>207</v>
      </c>
      <c r="I854" t="s">
        <v>207</v>
      </c>
      <c r="J854" t="s">
        <v>207</v>
      </c>
      <c r="K854" t="s">
        <v>207</v>
      </c>
      <c r="L854" t="s">
        <v>207</v>
      </c>
      <c r="M854" t="s">
        <v>207</v>
      </c>
      <c r="N854" t="s">
        <v>207</v>
      </c>
      <c r="O854" t="s">
        <v>207</v>
      </c>
      <c r="P854">
        <v>163.11000000000001</v>
      </c>
      <c r="Q854">
        <v>156.38999999999999</v>
      </c>
      <c r="R854">
        <v>131.94</v>
      </c>
      <c r="S854">
        <v>113.45</v>
      </c>
      <c r="T854" t="s">
        <v>207</v>
      </c>
      <c r="U854" t="s">
        <v>207</v>
      </c>
      <c r="V854" t="s">
        <v>364</v>
      </c>
      <c r="W854" t="s">
        <v>458</v>
      </c>
      <c r="Y854">
        <v>4</v>
      </c>
      <c r="Z854" t="s">
        <v>456</v>
      </c>
    </row>
    <row r="855" spans="1:26" x14ac:dyDescent="0.25">
      <c r="A855" t="str">
        <f t="shared" si="27"/>
        <v>IE Energy consumption for space heating in non-residential per m²</v>
      </c>
      <c r="B855" t="str">
        <f t="shared" si="26"/>
        <v>Energy consumption for space heating in non-residential per m²</v>
      </c>
      <c r="C855" t="s">
        <v>5</v>
      </c>
      <c r="D855" t="s">
        <v>53</v>
      </c>
      <c r="E855" t="s">
        <v>436</v>
      </c>
      <c r="F855" t="s">
        <v>207</v>
      </c>
      <c r="G855" t="s">
        <v>207</v>
      </c>
      <c r="H855" t="s">
        <v>207</v>
      </c>
      <c r="I855" t="s">
        <v>207</v>
      </c>
      <c r="J855" t="s">
        <v>207</v>
      </c>
      <c r="K855" t="s">
        <v>207</v>
      </c>
      <c r="L855" t="s">
        <v>207</v>
      </c>
      <c r="M855" t="s">
        <v>207</v>
      </c>
      <c r="N855" t="s">
        <v>207</v>
      </c>
      <c r="O855" t="s">
        <v>207</v>
      </c>
      <c r="P855">
        <v>113.32</v>
      </c>
      <c r="Q855">
        <v>95.68</v>
      </c>
      <c r="R855">
        <v>95.78</v>
      </c>
      <c r="S855">
        <v>91.85</v>
      </c>
      <c r="T855" t="s">
        <v>207</v>
      </c>
      <c r="U855" t="s">
        <v>207</v>
      </c>
      <c r="V855" t="s">
        <v>364</v>
      </c>
      <c r="W855" t="s">
        <v>461</v>
      </c>
      <c r="Y855">
        <v>2</v>
      </c>
      <c r="Z855" t="s">
        <v>456</v>
      </c>
    </row>
    <row r="856" spans="1:26" x14ac:dyDescent="0.25">
      <c r="A856" t="str">
        <f t="shared" si="27"/>
        <v>IT Energy consumption for space heating in non-residential per m²</v>
      </c>
      <c r="B856" t="str">
        <f t="shared" si="26"/>
        <v>Energy consumption for space heating in non-residential per m²</v>
      </c>
      <c r="C856" t="s">
        <v>29</v>
      </c>
      <c r="D856" t="s">
        <v>54</v>
      </c>
      <c r="E856" t="s">
        <v>436</v>
      </c>
      <c r="F856" t="s">
        <v>207</v>
      </c>
      <c r="G856" t="s">
        <v>207</v>
      </c>
      <c r="H856" t="s">
        <v>207</v>
      </c>
      <c r="I856" t="s">
        <v>207</v>
      </c>
      <c r="J856" t="s">
        <v>207</v>
      </c>
      <c r="K856" t="s">
        <v>207</v>
      </c>
      <c r="L856" t="s">
        <v>207</v>
      </c>
      <c r="M856" t="s">
        <v>207</v>
      </c>
      <c r="N856" t="s">
        <v>207</v>
      </c>
      <c r="O856" t="s">
        <v>207</v>
      </c>
      <c r="P856">
        <v>318.51</v>
      </c>
      <c r="Q856">
        <v>288.83999999999997</v>
      </c>
      <c r="R856">
        <v>306.01</v>
      </c>
      <c r="S856">
        <v>308.38</v>
      </c>
      <c r="T856" t="s">
        <v>207</v>
      </c>
      <c r="U856" t="s">
        <v>207</v>
      </c>
      <c r="V856" t="s">
        <v>364</v>
      </c>
      <c r="W856" t="s">
        <v>461</v>
      </c>
      <c r="Y856">
        <v>2</v>
      </c>
      <c r="Z856" t="s">
        <v>456</v>
      </c>
    </row>
    <row r="857" spans="1:26" x14ac:dyDescent="0.25">
      <c r="A857" t="str">
        <f t="shared" si="27"/>
        <v>LV Energy consumption for space heating in non-residential per m²</v>
      </c>
      <c r="B857" t="str">
        <f t="shared" si="26"/>
        <v>Energy consumption for space heating in non-residential per m²</v>
      </c>
      <c r="C857" t="s">
        <v>25</v>
      </c>
      <c r="D857" t="s">
        <v>55</v>
      </c>
      <c r="E857" t="s">
        <v>436</v>
      </c>
      <c r="F857" t="s">
        <v>207</v>
      </c>
      <c r="G857" t="s">
        <v>207</v>
      </c>
      <c r="H857" t="s">
        <v>207</v>
      </c>
      <c r="I857" t="s">
        <v>207</v>
      </c>
      <c r="J857" t="s">
        <v>207</v>
      </c>
      <c r="K857" t="s">
        <v>207</v>
      </c>
      <c r="L857" t="s">
        <v>207</v>
      </c>
      <c r="M857" t="s">
        <v>207</v>
      </c>
      <c r="N857" t="s">
        <v>207</v>
      </c>
      <c r="O857" t="s">
        <v>207</v>
      </c>
      <c r="P857">
        <v>184.19</v>
      </c>
      <c r="Q857">
        <v>158.19999999999999</v>
      </c>
      <c r="R857">
        <v>183.39</v>
      </c>
      <c r="S857">
        <v>170.42</v>
      </c>
      <c r="T857" t="s">
        <v>207</v>
      </c>
      <c r="U857" t="s">
        <v>207</v>
      </c>
      <c r="V857" t="s">
        <v>364</v>
      </c>
      <c r="W857" t="s">
        <v>458</v>
      </c>
      <c r="Y857">
        <v>4</v>
      </c>
      <c r="Z857" t="s">
        <v>456</v>
      </c>
    </row>
    <row r="858" spans="1:26" x14ac:dyDescent="0.25">
      <c r="A858" t="str">
        <f t="shared" si="27"/>
        <v>LT Energy consumption for space heating in non-residential per m²</v>
      </c>
      <c r="B858" t="str">
        <f t="shared" si="26"/>
        <v>Energy consumption for space heating in non-residential per m²</v>
      </c>
      <c r="C858" t="s">
        <v>22</v>
      </c>
      <c r="D858" t="s">
        <v>56</v>
      </c>
      <c r="E858" t="s">
        <v>436</v>
      </c>
      <c r="F858" t="s">
        <v>207</v>
      </c>
      <c r="G858" t="s">
        <v>207</v>
      </c>
      <c r="H858" t="s">
        <v>207</v>
      </c>
      <c r="I858" t="s">
        <v>207</v>
      </c>
      <c r="J858" t="s">
        <v>207</v>
      </c>
      <c r="K858" t="s">
        <v>207</v>
      </c>
      <c r="L858" t="s">
        <v>207</v>
      </c>
      <c r="M858" t="s">
        <v>207</v>
      </c>
      <c r="N858" t="s">
        <v>207</v>
      </c>
      <c r="O858" t="s">
        <v>207</v>
      </c>
      <c r="P858">
        <v>69.94</v>
      </c>
      <c r="Q858">
        <v>63.69</v>
      </c>
      <c r="R858">
        <v>67.849999999999994</v>
      </c>
      <c r="S858">
        <v>62.85</v>
      </c>
      <c r="T858" t="s">
        <v>207</v>
      </c>
      <c r="U858" t="s">
        <v>207</v>
      </c>
      <c r="V858" t="s">
        <v>364</v>
      </c>
      <c r="W858" t="s">
        <v>458</v>
      </c>
      <c r="Y858">
        <v>4</v>
      </c>
      <c r="Z858" t="s">
        <v>456</v>
      </c>
    </row>
    <row r="859" spans="1:26" x14ac:dyDescent="0.25">
      <c r="A859" t="str">
        <f t="shared" si="27"/>
        <v>LU Energy consumption for space heating in non-residential per m²</v>
      </c>
      <c r="B859" t="str">
        <f t="shared" si="26"/>
        <v>Energy consumption for space heating in non-residential per m²</v>
      </c>
      <c r="C859" t="s">
        <v>7</v>
      </c>
      <c r="D859" t="s">
        <v>57</v>
      </c>
      <c r="E859" t="s">
        <v>436</v>
      </c>
      <c r="F859" t="s">
        <v>207</v>
      </c>
      <c r="G859" t="s">
        <v>207</v>
      </c>
      <c r="H859" t="s">
        <v>207</v>
      </c>
      <c r="I859" t="s">
        <v>207</v>
      </c>
      <c r="J859" t="s">
        <v>207</v>
      </c>
      <c r="K859" t="s">
        <v>207</v>
      </c>
      <c r="L859" t="s">
        <v>207</v>
      </c>
      <c r="M859" t="s">
        <v>207</v>
      </c>
      <c r="N859" t="s">
        <v>207</v>
      </c>
      <c r="O859" t="s">
        <v>207</v>
      </c>
      <c r="P859">
        <v>263.17</v>
      </c>
      <c r="Q859">
        <v>206.9</v>
      </c>
      <c r="R859">
        <v>207.66</v>
      </c>
      <c r="S859">
        <v>217.11</v>
      </c>
      <c r="T859" t="s">
        <v>207</v>
      </c>
      <c r="U859" t="s">
        <v>207</v>
      </c>
      <c r="V859" t="s">
        <v>364</v>
      </c>
      <c r="W859" t="s">
        <v>458</v>
      </c>
      <c r="Y859">
        <v>4</v>
      </c>
      <c r="Z859" t="s">
        <v>456</v>
      </c>
    </row>
    <row r="860" spans="1:26" x14ac:dyDescent="0.25">
      <c r="A860" t="str">
        <f t="shared" si="27"/>
        <v>MT Energy consumption for space heating in non-residential per m²</v>
      </c>
      <c r="B860" t="str">
        <f t="shared" si="26"/>
        <v>Energy consumption for space heating in non-residential per m²</v>
      </c>
      <c r="C860" t="s">
        <v>26</v>
      </c>
      <c r="D860" t="s">
        <v>58</v>
      </c>
      <c r="E860" t="s">
        <v>436</v>
      </c>
      <c r="F860" t="s">
        <v>207</v>
      </c>
      <c r="G860" t="s">
        <v>207</v>
      </c>
      <c r="H860" t="s">
        <v>207</v>
      </c>
      <c r="I860" t="s">
        <v>207</v>
      </c>
      <c r="J860" t="s">
        <v>207</v>
      </c>
      <c r="K860" t="s">
        <v>207</v>
      </c>
      <c r="L860" t="s">
        <v>207</v>
      </c>
      <c r="M860" t="s">
        <v>207</v>
      </c>
      <c r="N860" t="s">
        <v>207</v>
      </c>
      <c r="O860" t="s">
        <v>207</v>
      </c>
      <c r="P860">
        <v>37.11</v>
      </c>
      <c r="Q860">
        <v>44.45</v>
      </c>
      <c r="R860">
        <v>52.77</v>
      </c>
      <c r="S860">
        <v>41.64</v>
      </c>
      <c r="T860" t="s">
        <v>207</v>
      </c>
      <c r="U860" t="s">
        <v>207</v>
      </c>
      <c r="V860" t="s">
        <v>364</v>
      </c>
      <c r="W860" t="s">
        <v>458</v>
      </c>
      <c r="Y860">
        <v>4</v>
      </c>
      <c r="Z860" t="s">
        <v>456</v>
      </c>
    </row>
    <row r="861" spans="1:26" x14ac:dyDescent="0.25">
      <c r="A861" t="str">
        <f t="shared" si="27"/>
        <v>NL Energy consumption for space heating in non-residential per m²</v>
      </c>
      <c r="B861" t="str">
        <f t="shared" si="26"/>
        <v>Energy consumption for space heating in non-residential per m²</v>
      </c>
      <c r="C861" t="s">
        <v>6</v>
      </c>
      <c r="D861" t="s">
        <v>59</v>
      </c>
      <c r="E861" t="s">
        <v>436</v>
      </c>
      <c r="F861">
        <v>100.18</v>
      </c>
      <c r="G861">
        <v>107.92</v>
      </c>
      <c r="H861">
        <v>106.19</v>
      </c>
      <c r="I861">
        <v>109.2</v>
      </c>
      <c r="J861">
        <v>114.5</v>
      </c>
      <c r="K861">
        <v>103.09</v>
      </c>
      <c r="L861">
        <v>107.15</v>
      </c>
      <c r="M861">
        <v>98.95</v>
      </c>
      <c r="N861">
        <v>105.75</v>
      </c>
      <c r="O861">
        <v>106.42</v>
      </c>
      <c r="P861">
        <v>116.13</v>
      </c>
      <c r="Q861">
        <v>94.33</v>
      </c>
      <c r="R861">
        <v>100.52</v>
      </c>
      <c r="S861">
        <v>102.12</v>
      </c>
      <c r="T861" t="s">
        <v>207</v>
      </c>
      <c r="U861" t="s">
        <v>207</v>
      </c>
      <c r="V861" t="s">
        <v>364</v>
      </c>
      <c r="W861" t="s">
        <v>460</v>
      </c>
      <c r="Y861">
        <v>4</v>
      </c>
      <c r="Z861" t="s">
        <v>456</v>
      </c>
    </row>
    <row r="862" spans="1:26" x14ac:dyDescent="0.25">
      <c r="A862" t="str">
        <f t="shared" si="27"/>
        <v>PL Energy consumption for space heating in non-residential per m²</v>
      </c>
      <c r="B862" t="str">
        <f t="shared" si="26"/>
        <v>Energy consumption for space heating in non-residential per m²</v>
      </c>
      <c r="C862" t="s">
        <v>12</v>
      </c>
      <c r="D862" t="s">
        <v>60</v>
      </c>
      <c r="E862" t="s">
        <v>436</v>
      </c>
      <c r="F862" t="s">
        <v>207</v>
      </c>
      <c r="G862" t="s">
        <v>207</v>
      </c>
      <c r="H862" t="s">
        <v>207</v>
      </c>
      <c r="I862" t="s">
        <v>207</v>
      </c>
      <c r="J862" t="s">
        <v>207</v>
      </c>
      <c r="K862" t="s">
        <v>207</v>
      </c>
      <c r="L862" t="s">
        <v>207</v>
      </c>
      <c r="M862" t="s">
        <v>207</v>
      </c>
      <c r="N862" t="s">
        <v>207</v>
      </c>
      <c r="O862" t="s">
        <v>207</v>
      </c>
      <c r="P862">
        <v>109.68</v>
      </c>
      <c r="Q862">
        <v>97.7</v>
      </c>
      <c r="R862">
        <v>98.06</v>
      </c>
      <c r="S862">
        <v>91.72</v>
      </c>
      <c r="T862" t="s">
        <v>207</v>
      </c>
      <c r="U862" t="s">
        <v>207</v>
      </c>
      <c r="V862" t="s">
        <v>364</v>
      </c>
      <c r="W862" t="s">
        <v>457</v>
      </c>
      <c r="Y862">
        <v>2</v>
      </c>
      <c r="Z862" t="s">
        <v>456</v>
      </c>
    </row>
    <row r="863" spans="1:26" x14ac:dyDescent="0.25">
      <c r="A863" t="str">
        <f t="shared" si="27"/>
        <v>PT Energy consumption for space heating in non-residential per m²</v>
      </c>
      <c r="B863" t="str">
        <f t="shared" si="26"/>
        <v>Energy consumption for space heating in non-residential per m²</v>
      </c>
      <c r="C863" t="s">
        <v>14</v>
      </c>
      <c r="D863" t="s">
        <v>61</v>
      </c>
      <c r="E863" t="s">
        <v>436</v>
      </c>
      <c r="F863" t="s">
        <v>207</v>
      </c>
      <c r="G863" t="s">
        <v>207</v>
      </c>
      <c r="H863" t="s">
        <v>207</v>
      </c>
      <c r="I863" t="s">
        <v>207</v>
      </c>
      <c r="J863" t="s">
        <v>207</v>
      </c>
      <c r="K863" t="s">
        <v>207</v>
      </c>
      <c r="L863" t="s">
        <v>207</v>
      </c>
      <c r="M863" t="s">
        <v>207</v>
      </c>
      <c r="N863" t="s">
        <v>207</v>
      </c>
      <c r="O863" t="s">
        <v>207</v>
      </c>
      <c r="P863">
        <v>57.58</v>
      </c>
      <c r="Q863">
        <v>51.63</v>
      </c>
      <c r="R863">
        <v>61.01</v>
      </c>
      <c r="S863">
        <v>59.26</v>
      </c>
      <c r="T863" t="s">
        <v>207</v>
      </c>
      <c r="U863" t="s">
        <v>207</v>
      </c>
      <c r="V863" t="s">
        <v>364</v>
      </c>
      <c r="W863" t="s">
        <v>457</v>
      </c>
      <c r="Y863">
        <v>2</v>
      </c>
      <c r="Z863" t="s">
        <v>456</v>
      </c>
    </row>
    <row r="864" spans="1:26" x14ac:dyDescent="0.25">
      <c r="A864" t="str">
        <f t="shared" si="27"/>
        <v>RO Energy consumption for space heating in non-residential per m²</v>
      </c>
      <c r="B864" t="str">
        <f t="shared" si="26"/>
        <v>Energy consumption for space heating in non-residential per m²</v>
      </c>
      <c r="C864" t="s">
        <v>13</v>
      </c>
      <c r="D864" t="s">
        <v>62</v>
      </c>
      <c r="E864" t="s">
        <v>436</v>
      </c>
      <c r="F864" t="s">
        <v>207</v>
      </c>
      <c r="G864" t="s">
        <v>207</v>
      </c>
      <c r="H864" t="s">
        <v>207</v>
      </c>
      <c r="I864" t="s">
        <v>207</v>
      </c>
      <c r="J864" t="s">
        <v>207</v>
      </c>
      <c r="K864" t="s">
        <v>207</v>
      </c>
      <c r="L864" t="s">
        <v>207</v>
      </c>
      <c r="M864" t="s">
        <v>207</v>
      </c>
      <c r="N864" t="s">
        <v>207</v>
      </c>
      <c r="O864" t="s">
        <v>207</v>
      </c>
      <c r="P864">
        <v>165.14</v>
      </c>
      <c r="Q864">
        <v>161.97</v>
      </c>
      <c r="R864">
        <v>158.91</v>
      </c>
      <c r="S864">
        <v>155.08000000000001</v>
      </c>
      <c r="T864" t="s">
        <v>207</v>
      </c>
      <c r="U864" t="s">
        <v>207</v>
      </c>
      <c r="V864" t="s">
        <v>364</v>
      </c>
      <c r="W864" t="s">
        <v>460</v>
      </c>
      <c r="Y864">
        <v>4</v>
      </c>
      <c r="Z864" t="s">
        <v>456</v>
      </c>
    </row>
    <row r="865" spans="1:26" x14ac:dyDescent="0.25">
      <c r="A865" t="str">
        <f t="shared" si="27"/>
        <v>SK Energy consumption for space heating in non-residential per m²</v>
      </c>
      <c r="B865" t="str">
        <f t="shared" si="26"/>
        <v>Energy consumption for space heating in non-residential per m²</v>
      </c>
      <c r="C865" t="s">
        <v>18</v>
      </c>
      <c r="D865" t="s">
        <v>63</v>
      </c>
      <c r="E865" t="s">
        <v>436</v>
      </c>
      <c r="F865" t="s">
        <v>207</v>
      </c>
      <c r="G865" t="s">
        <v>207</v>
      </c>
      <c r="H865" t="s">
        <v>207</v>
      </c>
      <c r="I865" t="s">
        <v>207</v>
      </c>
      <c r="J865" t="s">
        <v>207</v>
      </c>
      <c r="K865" t="s">
        <v>207</v>
      </c>
      <c r="L865" t="s">
        <v>207</v>
      </c>
      <c r="M865" t="s">
        <v>207</v>
      </c>
      <c r="N865">
        <v>142.94</v>
      </c>
      <c r="O865">
        <v>148.88999999999999</v>
      </c>
      <c r="P865">
        <v>165.78</v>
      </c>
      <c r="Q865">
        <v>125.49</v>
      </c>
      <c r="R865">
        <v>116.05</v>
      </c>
      <c r="S865">
        <v>130.65</v>
      </c>
      <c r="T865" t="s">
        <v>207</v>
      </c>
      <c r="U865" t="s">
        <v>207</v>
      </c>
      <c r="V865" t="s">
        <v>364</v>
      </c>
      <c r="W865" t="s">
        <v>457</v>
      </c>
      <c r="Y865">
        <v>2</v>
      </c>
      <c r="Z865" t="s">
        <v>456</v>
      </c>
    </row>
    <row r="866" spans="1:26" x14ac:dyDescent="0.25">
      <c r="A866" t="str">
        <f t="shared" si="27"/>
        <v>SI Energy consumption for space heating in non-residential per m²</v>
      </c>
      <c r="B866" t="str">
        <f t="shared" si="26"/>
        <v>Energy consumption for space heating in non-residential per m²</v>
      </c>
      <c r="C866" t="s">
        <v>8</v>
      </c>
      <c r="D866" t="s">
        <v>64</v>
      </c>
      <c r="E866" t="s">
        <v>436</v>
      </c>
      <c r="F866" t="s">
        <v>207</v>
      </c>
      <c r="G866" t="s">
        <v>207</v>
      </c>
      <c r="H866" t="s">
        <v>207</v>
      </c>
      <c r="I866" t="s">
        <v>207</v>
      </c>
      <c r="J866" t="s">
        <v>207</v>
      </c>
      <c r="K866" t="s">
        <v>207</v>
      </c>
      <c r="L866" t="s">
        <v>207</v>
      </c>
      <c r="M866" t="s">
        <v>207</v>
      </c>
      <c r="N866" t="s">
        <v>207</v>
      </c>
      <c r="O866" t="s">
        <v>207</v>
      </c>
      <c r="P866">
        <v>207.52</v>
      </c>
      <c r="Q866">
        <v>184.04</v>
      </c>
      <c r="R866">
        <v>139.27000000000001</v>
      </c>
      <c r="S866">
        <v>130.1</v>
      </c>
      <c r="T866" t="s">
        <v>207</v>
      </c>
      <c r="U866" t="s">
        <v>207</v>
      </c>
      <c r="V866" t="s">
        <v>364</v>
      </c>
      <c r="W866" t="s">
        <v>457</v>
      </c>
      <c r="Y866">
        <v>2</v>
      </c>
      <c r="Z866" t="s">
        <v>456</v>
      </c>
    </row>
    <row r="867" spans="1:26" x14ac:dyDescent="0.25">
      <c r="A867" t="str">
        <f t="shared" si="27"/>
        <v>ES Energy consumption for space heating in non-residential per m²</v>
      </c>
      <c r="B867" t="str">
        <f t="shared" si="26"/>
        <v>Energy consumption for space heating in non-residential per m²</v>
      </c>
      <c r="C867" t="s">
        <v>28</v>
      </c>
      <c r="D867" t="s">
        <v>65</v>
      </c>
      <c r="E867" t="s">
        <v>436</v>
      </c>
      <c r="F867">
        <v>91.87</v>
      </c>
      <c r="G867">
        <v>98.84</v>
      </c>
      <c r="H867">
        <v>94.97</v>
      </c>
      <c r="I867">
        <v>91.74</v>
      </c>
      <c r="J867">
        <v>97.71</v>
      </c>
      <c r="K867">
        <v>102.58</v>
      </c>
      <c r="L867">
        <v>109.5</v>
      </c>
      <c r="M867">
        <v>86.44</v>
      </c>
      <c r="N867">
        <v>90.33</v>
      </c>
      <c r="O867">
        <v>89.74</v>
      </c>
      <c r="P867">
        <v>95.05</v>
      </c>
      <c r="Q867">
        <v>81.47</v>
      </c>
      <c r="R867">
        <v>90.02</v>
      </c>
      <c r="S867">
        <v>84.55</v>
      </c>
      <c r="T867" t="s">
        <v>207</v>
      </c>
      <c r="U867" t="s">
        <v>207</v>
      </c>
      <c r="V867" t="s">
        <v>364</v>
      </c>
      <c r="W867" t="s">
        <v>462</v>
      </c>
      <c r="Y867">
        <v>2</v>
      </c>
      <c r="Z867" t="s">
        <v>456</v>
      </c>
    </row>
    <row r="868" spans="1:26" x14ac:dyDescent="0.25">
      <c r="A868" t="str">
        <f t="shared" si="27"/>
        <v>SE Energy consumption for space heating in non-residential per m²</v>
      </c>
      <c r="B868" t="str">
        <f t="shared" si="26"/>
        <v>Energy consumption for space heating in non-residential per m²</v>
      </c>
      <c r="C868" t="s">
        <v>19</v>
      </c>
      <c r="D868" t="s">
        <v>66</v>
      </c>
      <c r="E868" t="s">
        <v>436</v>
      </c>
      <c r="F868" t="s">
        <v>207</v>
      </c>
      <c r="G868" t="s">
        <v>207</v>
      </c>
      <c r="H868" t="s">
        <v>207</v>
      </c>
      <c r="I868" t="s">
        <v>207</v>
      </c>
      <c r="J868" t="s">
        <v>207</v>
      </c>
      <c r="K868" t="s">
        <v>207</v>
      </c>
      <c r="L868" t="s">
        <v>207</v>
      </c>
      <c r="M868" t="s">
        <v>207</v>
      </c>
      <c r="N868" t="s">
        <v>207</v>
      </c>
      <c r="O868" t="s">
        <v>207</v>
      </c>
      <c r="P868">
        <v>179.75</v>
      </c>
      <c r="Q868">
        <v>144.62</v>
      </c>
      <c r="R868">
        <v>144.25</v>
      </c>
      <c r="S868">
        <v>120.38</v>
      </c>
      <c r="T868" t="s">
        <v>207</v>
      </c>
      <c r="U868" t="s">
        <v>207</v>
      </c>
      <c r="V868" t="s">
        <v>364</v>
      </c>
      <c r="W868" t="s">
        <v>457</v>
      </c>
      <c r="Y868">
        <v>2</v>
      </c>
      <c r="Z868" t="s">
        <v>456</v>
      </c>
    </row>
    <row r="869" spans="1:26" x14ac:dyDescent="0.25">
      <c r="A869" t="str">
        <f t="shared" si="27"/>
        <v>UK Energy consumption for space heating in non-residential per m²</v>
      </c>
      <c r="B869" t="str">
        <f t="shared" si="26"/>
        <v>Energy consumption for space heating in non-residential per m²</v>
      </c>
      <c r="C869" t="s">
        <v>4</v>
      </c>
      <c r="D869" t="s">
        <v>67</v>
      </c>
      <c r="E869" t="s">
        <v>436</v>
      </c>
      <c r="F869">
        <v>127.71</v>
      </c>
      <c r="G869">
        <v>132.82</v>
      </c>
      <c r="H869">
        <v>109.72</v>
      </c>
      <c r="I869">
        <v>102.63</v>
      </c>
      <c r="J869">
        <v>108.86</v>
      </c>
      <c r="K869">
        <v>119.91</v>
      </c>
      <c r="L869">
        <v>103.93</v>
      </c>
      <c r="M869">
        <v>95.38</v>
      </c>
      <c r="N869">
        <v>113.21</v>
      </c>
      <c r="O869">
        <v>96.32</v>
      </c>
      <c r="P869">
        <v>103.75</v>
      </c>
      <c r="Q869">
        <v>88.04</v>
      </c>
      <c r="R869">
        <v>89.73</v>
      </c>
      <c r="S869">
        <v>87.82</v>
      </c>
      <c r="T869" t="s">
        <v>207</v>
      </c>
      <c r="U869" t="s">
        <v>207</v>
      </c>
      <c r="V869" t="s">
        <v>364</v>
      </c>
      <c r="W869" t="s">
        <v>463</v>
      </c>
      <c r="Y869">
        <v>4</v>
      </c>
      <c r="Z869" t="s">
        <v>456</v>
      </c>
    </row>
    <row r="870" spans="1:26" x14ac:dyDescent="0.25">
      <c r="A870" t="str">
        <f t="shared" si="27"/>
        <v xml:space="preserve"> Energy consumption for space heating in non-residential per m²</v>
      </c>
      <c r="B870" t="str">
        <f t="shared" si="26"/>
        <v>Energy consumption for space heating in non-residential per m²</v>
      </c>
    </row>
    <row r="871" spans="1:26" x14ac:dyDescent="0.25">
      <c r="A871" t="str">
        <f t="shared" si="27"/>
        <v xml:space="preserve"> Energy consumption in non-residential per m² (normal climate)</v>
      </c>
      <c r="B871" t="str">
        <f t="shared" si="26"/>
        <v>Energy consumption in non-residential per m² (normal climate)</v>
      </c>
      <c r="C871" t="s">
        <v>464</v>
      </c>
    </row>
    <row r="872" spans="1:26" x14ac:dyDescent="0.25">
      <c r="A872" t="str">
        <f t="shared" si="27"/>
        <v>ISO code Energy consumption in non-residential per m² (normal climate)</v>
      </c>
      <c r="B872" t="str">
        <f t="shared" si="26"/>
        <v>Energy consumption in non-residential per m² (normal climate)</v>
      </c>
      <c r="D872" t="s">
        <v>204</v>
      </c>
      <c r="E872" t="s">
        <v>205</v>
      </c>
      <c r="F872">
        <v>2000</v>
      </c>
      <c r="G872">
        <v>2001</v>
      </c>
      <c r="H872">
        <v>2002</v>
      </c>
      <c r="I872">
        <v>2003</v>
      </c>
      <c r="J872">
        <v>2004</v>
      </c>
      <c r="K872">
        <v>2005</v>
      </c>
      <c r="L872">
        <v>2006</v>
      </c>
      <c r="M872">
        <v>2007</v>
      </c>
      <c r="N872">
        <v>2008</v>
      </c>
      <c r="O872">
        <v>2009</v>
      </c>
      <c r="P872">
        <v>2010</v>
      </c>
      <c r="Q872">
        <v>2011</v>
      </c>
      <c r="R872">
        <v>2012</v>
      </c>
      <c r="S872">
        <v>2013</v>
      </c>
      <c r="T872">
        <v>2014</v>
      </c>
      <c r="U872">
        <v>2015</v>
      </c>
      <c r="V872" t="s">
        <v>194</v>
      </c>
      <c r="W872" t="s">
        <v>195</v>
      </c>
      <c r="X872" t="s">
        <v>196</v>
      </c>
      <c r="Y872" t="s">
        <v>197</v>
      </c>
      <c r="Z872" t="s">
        <v>198</v>
      </c>
    </row>
    <row r="873" spans="1:26" x14ac:dyDescent="0.25">
      <c r="A873" t="str">
        <f t="shared" si="27"/>
        <v>AT Energy consumption in non-residential per m² (normal climate)</v>
      </c>
      <c r="B873" t="str">
        <f t="shared" si="26"/>
        <v>Energy consumption in non-residential per m² (normal climate)</v>
      </c>
      <c r="C873" t="s">
        <v>17</v>
      </c>
      <c r="D873" t="s">
        <v>40</v>
      </c>
      <c r="E873" t="s">
        <v>436</v>
      </c>
      <c r="F873" t="s">
        <v>207</v>
      </c>
      <c r="G873" t="s">
        <v>207</v>
      </c>
      <c r="H873" t="s">
        <v>207</v>
      </c>
      <c r="I873" t="s">
        <v>207</v>
      </c>
      <c r="J873" t="s">
        <v>207</v>
      </c>
      <c r="K873" t="s">
        <v>207</v>
      </c>
      <c r="L873" t="s">
        <v>207</v>
      </c>
      <c r="M873" t="s">
        <v>207</v>
      </c>
      <c r="N873" t="s">
        <v>207</v>
      </c>
      <c r="O873" t="s">
        <v>207</v>
      </c>
      <c r="P873">
        <v>164.78</v>
      </c>
      <c r="Q873">
        <v>157.54</v>
      </c>
      <c r="R873">
        <v>148.41</v>
      </c>
      <c r="S873">
        <v>145.82</v>
      </c>
      <c r="T873" t="s">
        <v>207</v>
      </c>
      <c r="U873" t="s">
        <v>207</v>
      </c>
      <c r="V873" t="s">
        <v>364</v>
      </c>
      <c r="W873" t="s">
        <v>465</v>
      </c>
      <c r="Y873">
        <v>1</v>
      </c>
      <c r="Z873" t="s">
        <v>466</v>
      </c>
    </row>
    <row r="874" spans="1:26" x14ac:dyDescent="0.25">
      <c r="A874" t="str">
        <f t="shared" si="27"/>
        <v>BE Energy consumption in non-residential per m² (normal climate)</v>
      </c>
      <c r="B874" t="str">
        <f t="shared" si="26"/>
        <v>Energy consumption in non-residential per m² (normal climate)</v>
      </c>
      <c r="C874" t="s">
        <v>11</v>
      </c>
      <c r="D874" t="s">
        <v>41</v>
      </c>
      <c r="E874" t="s">
        <v>436</v>
      </c>
      <c r="F874" t="s">
        <v>207</v>
      </c>
      <c r="G874" t="s">
        <v>207</v>
      </c>
      <c r="H874" t="s">
        <v>207</v>
      </c>
      <c r="I874" t="s">
        <v>207</v>
      </c>
      <c r="J874" t="s">
        <v>207</v>
      </c>
      <c r="K874" t="s">
        <v>207</v>
      </c>
      <c r="L874" t="s">
        <v>207</v>
      </c>
      <c r="M874" t="s">
        <v>207</v>
      </c>
      <c r="N874" t="s">
        <v>207</v>
      </c>
      <c r="O874" t="s">
        <v>207</v>
      </c>
      <c r="P874">
        <v>307.52</v>
      </c>
      <c r="Q874">
        <v>307.87</v>
      </c>
      <c r="R874">
        <v>287.85000000000002</v>
      </c>
      <c r="S874">
        <v>298.11</v>
      </c>
      <c r="T874" t="s">
        <v>207</v>
      </c>
      <c r="U874" t="s">
        <v>207</v>
      </c>
      <c r="V874" t="s">
        <v>364</v>
      </c>
      <c r="W874" t="s">
        <v>467</v>
      </c>
      <c r="Y874">
        <v>4</v>
      </c>
      <c r="Z874" t="s">
        <v>466</v>
      </c>
    </row>
    <row r="875" spans="1:26" x14ac:dyDescent="0.25">
      <c r="A875" t="str">
        <f t="shared" si="27"/>
        <v>BG Energy consumption in non-residential per m² (normal climate)</v>
      </c>
      <c r="B875" t="str">
        <f t="shared" si="26"/>
        <v>Energy consumption in non-residential per m² (normal climate)</v>
      </c>
      <c r="C875" t="s">
        <v>21</v>
      </c>
      <c r="D875" t="s">
        <v>42</v>
      </c>
      <c r="E875" t="s">
        <v>436</v>
      </c>
      <c r="F875" t="s">
        <v>207</v>
      </c>
      <c r="G875" t="s">
        <v>207</v>
      </c>
      <c r="H875" t="s">
        <v>207</v>
      </c>
      <c r="I875" t="s">
        <v>207</v>
      </c>
      <c r="J875" t="s">
        <v>207</v>
      </c>
      <c r="K875" t="s">
        <v>207</v>
      </c>
      <c r="L875" t="s">
        <v>207</v>
      </c>
      <c r="M875" t="s">
        <v>207</v>
      </c>
      <c r="N875" t="s">
        <v>207</v>
      </c>
      <c r="O875" t="s">
        <v>207</v>
      </c>
      <c r="P875">
        <v>127.53</v>
      </c>
      <c r="Q875">
        <v>132.69999999999999</v>
      </c>
      <c r="R875">
        <v>133.87</v>
      </c>
      <c r="S875">
        <v>130.63999999999999</v>
      </c>
      <c r="T875" t="s">
        <v>207</v>
      </c>
      <c r="U875" t="s">
        <v>207</v>
      </c>
      <c r="V875" t="s">
        <v>364</v>
      </c>
      <c r="W875" t="s">
        <v>467</v>
      </c>
      <c r="Y875">
        <v>1</v>
      </c>
      <c r="Z875" t="s">
        <v>466</v>
      </c>
    </row>
    <row r="876" spans="1:26" x14ac:dyDescent="0.25">
      <c r="A876" t="str">
        <f t="shared" si="27"/>
        <v>HR Energy consumption in non-residential per m² (normal climate)</v>
      </c>
      <c r="B876" t="str">
        <f t="shared" si="26"/>
        <v>Energy consumption in non-residential per m² (normal climate)</v>
      </c>
      <c r="C876" t="s">
        <v>24</v>
      </c>
      <c r="D876" t="s">
        <v>43</v>
      </c>
      <c r="E876" t="s">
        <v>436</v>
      </c>
      <c r="F876" t="s">
        <v>207</v>
      </c>
      <c r="G876" t="s">
        <v>207</v>
      </c>
      <c r="H876" t="s">
        <v>207</v>
      </c>
      <c r="I876" t="s">
        <v>207</v>
      </c>
      <c r="J876" t="s">
        <v>207</v>
      </c>
      <c r="K876" t="s">
        <v>207</v>
      </c>
      <c r="L876" t="s">
        <v>207</v>
      </c>
      <c r="M876" t="s">
        <v>207</v>
      </c>
      <c r="N876" t="s">
        <v>207</v>
      </c>
      <c r="O876" t="s">
        <v>207</v>
      </c>
      <c r="P876">
        <v>259.19</v>
      </c>
      <c r="Q876">
        <v>257.27</v>
      </c>
      <c r="R876">
        <v>247.69</v>
      </c>
      <c r="S876">
        <v>239.91</v>
      </c>
      <c r="T876" t="s">
        <v>207</v>
      </c>
      <c r="U876" t="s">
        <v>207</v>
      </c>
      <c r="V876" t="s">
        <v>364</v>
      </c>
      <c r="W876" t="s">
        <v>414</v>
      </c>
      <c r="Y876">
        <v>1</v>
      </c>
      <c r="Z876" t="s">
        <v>466</v>
      </c>
    </row>
    <row r="877" spans="1:26" x14ac:dyDescent="0.25">
      <c r="A877" t="str">
        <f t="shared" si="27"/>
        <v>CY Energy consumption in non-residential per m² (normal climate)</v>
      </c>
      <c r="B877" t="str">
        <f t="shared" si="26"/>
        <v>Energy consumption in non-residential per m² (normal climate)</v>
      </c>
      <c r="C877" t="s">
        <v>15</v>
      </c>
      <c r="D877" t="s">
        <v>44</v>
      </c>
      <c r="E877" t="s">
        <v>436</v>
      </c>
      <c r="F877" t="s">
        <v>207</v>
      </c>
      <c r="G877" t="s">
        <v>207</v>
      </c>
      <c r="H877" t="s">
        <v>207</v>
      </c>
      <c r="I877" t="s">
        <v>207</v>
      </c>
      <c r="J877" t="s">
        <v>207</v>
      </c>
      <c r="K877" t="s">
        <v>207</v>
      </c>
      <c r="L877" t="s">
        <v>207</v>
      </c>
      <c r="M877" t="s">
        <v>207</v>
      </c>
      <c r="N877" t="s">
        <v>207</v>
      </c>
      <c r="O877" t="s">
        <v>207</v>
      </c>
      <c r="P877">
        <v>443.74</v>
      </c>
      <c r="Q877">
        <v>341.91</v>
      </c>
      <c r="R877">
        <v>311.31</v>
      </c>
      <c r="S877">
        <v>291.31</v>
      </c>
      <c r="T877" t="s">
        <v>207</v>
      </c>
      <c r="U877" t="s">
        <v>207</v>
      </c>
      <c r="V877" t="s">
        <v>364</v>
      </c>
      <c r="W877" t="s">
        <v>467</v>
      </c>
      <c r="Y877">
        <v>1</v>
      </c>
      <c r="Z877" t="s">
        <v>466</v>
      </c>
    </row>
    <row r="878" spans="1:26" x14ac:dyDescent="0.25">
      <c r="A878" t="str">
        <f t="shared" si="27"/>
        <v>CZ Energy consumption in non-residential per m² (normal climate)</v>
      </c>
      <c r="B878" t="str">
        <f t="shared" si="26"/>
        <v>Energy consumption in non-residential per m² (normal climate)</v>
      </c>
      <c r="C878" t="s">
        <v>23</v>
      </c>
      <c r="D878" t="s">
        <v>45</v>
      </c>
      <c r="E878" t="s">
        <v>436</v>
      </c>
      <c r="F878" t="s">
        <v>207</v>
      </c>
      <c r="G878" t="s">
        <v>207</v>
      </c>
      <c r="H878" t="s">
        <v>207</v>
      </c>
      <c r="I878" t="s">
        <v>207</v>
      </c>
      <c r="J878" t="s">
        <v>207</v>
      </c>
      <c r="K878" t="s">
        <v>207</v>
      </c>
      <c r="L878" t="s">
        <v>207</v>
      </c>
      <c r="M878" t="s">
        <v>207</v>
      </c>
      <c r="N878" t="s">
        <v>207</v>
      </c>
      <c r="O878" t="s">
        <v>207</v>
      </c>
      <c r="P878">
        <v>202.78</v>
      </c>
      <c r="Q878">
        <v>215.54</v>
      </c>
      <c r="R878">
        <v>203.46</v>
      </c>
      <c r="S878">
        <v>201.39</v>
      </c>
      <c r="T878" t="s">
        <v>207</v>
      </c>
      <c r="U878" t="s">
        <v>207</v>
      </c>
      <c r="V878" t="s">
        <v>364</v>
      </c>
      <c r="W878" t="s">
        <v>414</v>
      </c>
      <c r="Y878">
        <v>1</v>
      </c>
      <c r="Z878" t="s">
        <v>468</v>
      </c>
    </row>
    <row r="879" spans="1:26" x14ac:dyDescent="0.25">
      <c r="A879" t="str">
        <f t="shared" si="27"/>
        <v>DK Energy consumption in non-residential per m² (normal climate)</v>
      </c>
      <c r="B879" t="str">
        <f t="shared" si="26"/>
        <v>Energy consumption in non-residential per m² (normal climate)</v>
      </c>
      <c r="C879" t="s">
        <v>9</v>
      </c>
      <c r="D879" t="s">
        <v>46</v>
      </c>
      <c r="E879" t="s">
        <v>436</v>
      </c>
      <c r="F879" t="s">
        <v>207</v>
      </c>
      <c r="G879" t="s">
        <v>207</v>
      </c>
      <c r="H879" t="s">
        <v>207</v>
      </c>
      <c r="I879" t="s">
        <v>207</v>
      </c>
      <c r="J879" t="s">
        <v>207</v>
      </c>
      <c r="K879" t="s">
        <v>207</v>
      </c>
      <c r="L879" t="s">
        <v>207</v>
      </c>
      <c r="M879" t="s">
        <v>207</v>
      </c>
      <c r="N879" t="s">
        <v>207</v>
      </c>
      <c r="O879" t="s">
        <v>207</v>
      </c>
      <c r="P879" t="s">
        <v>207</v>
      </c>
      <c r="Q879">
        <v>209.72</v>
      </c>
      <c r="R879">
        <v>203.4</v>
      </c>
      <c r="S879">
        <v>201.63</v>
      </c>
      <c r="T879">
        <v>197.37</v>
      </c>
      <c r="U879" t="s">
        <v>207</v>
      </c>
      <c r="V879" t="s">
        <v>364</v>
      </c>
      <c r="W879" t="s">
        <v>469</v>
      </c>
      <c r="Y879">
        <v>4</v>
      </c>
      <c r="Z879" t="s">
        <v>466</v>
      </c>
    </row>
    <row r="880" spans="1:26" x14ac:dyDescent="0.25">
      <c r="A880" t="str">
        <f t="shared" si="27"/>
        <v>EE Energy consumption in non-residential per m² (normal climate)</v>
      </c>
      <c r="B880" t="str">
        <f t="shared" si="26"/>
        <v>Energy consumption in non-residential per m² (normal climate)</v>
      </c>
      <c r="C880" t="s">
        <v>27</v>
      </c>
      <c r="D880" t="s">
        <v>47</v>
      </c>
      <c r="E880" t="s">
        <v>436</v>
      </c>
      <c r="F880" t="s">
        <v>207</v>
      </c>
      <c r="G880" t="s">
        <v>207</v>
      </c>
      <c r="H880" t="s">
        <v>207</v>
      </c>
      <c r="I880" t="s">
        <v>207</v>
      </c>
      <c r="J880" t="s">
        <v>207</v>
      </c>
      <c r="K880" t="s">
        <v>207</v>
      </c>
      <c r="L880" t="s">
        <v>207</v>
      </c>
      <c r="M880" t="s">
        <v>207</v>
      </c>
      <c r="N880" t="s">
        <v>207</v>
      </c>
      <c r="O880" t="s">
        <v>207</v>
      </c>
      <c r="P880">
        <v>374.95</v>
      </c>
      <c r="Q880">
        <v>394.82</v>
      </c>
      <c r="R880">
        <v>388.54</v>
      </c>
      <c r="S880">
        <v>403.08</v>
      </c>
      <c r="T880" t="s">
        <v>207</v>
      </c>
      <c r="U880" t="s">
        <v>207</v>
      </c>
      <c r="V880" t="s">
        <v>364</v>
      </c>
      <c r="W880" t="s">
        <v>408</v>
      </c>
      <c r="Y880">
        <v>1</v>
      </c>
      <c r="Z880" t="s">
        <v>466</v>
      </c>
    </row>
    <row r="881" spans="1:26" x14ac:dyDescent="0.25">
      <c r="A881" t="str">
        <f t="shared" si="27"/>
        <v>FR Energy consumption in non-residential per m² (normal climate)</v>
      </c>
      <c r="B881" t="str">
        <f t="shared" si="26"/>
        <v>Energy consumption in non-residential per m² (normal climate)</v>
      </c>
      <c r="C881" t="s">
        <v>10</v>
      </c>
      <c r="D881" t="s">
        <v>48</v>
      </c>
      <c r="E881" t="s">
        <v>436</v>
      </c>
      <c r="F881">
        <v>277.27</v>
      </c>
      <c r="G881">
        <v>273.52</v>
      </c>
      <c r="H881">
        <v>267.33999999999997</v>
      </c>
      <c r="I881">
        <v>284.19</v>
      </c>
      <c r="J881">
        <v>282.81</v>
      </c>
      <c r="K881">
        <v>279.02</v>
      </c>
      <c r="L881">
        <v>274.52</v>
      </c>
      <c r="M881">
        <v>275.35000000000002</v>
      </c>
      <c r="N881">
        <v>264.74</v>
      </c>
      <c r="O881">
        <v>285.24</v>
      </c>
      <c r="P881">
        <v>278.99</v>
      </c>
      <c r="Q881">
        <v>289.95</v>
      </c>
      <c r="R881">
        <v>282.81</v>
      </c>
      <c r="S881">
        <v>276.08999999999997</v>
      </c>
      <c r="T881" t="s">
        <v>207</v>
      </c>
      <c r="U881" t="s">
        <v>207</v>
      </c>
      <c r="V881" t="s">
        <v>470</v>
      </c>
      <c r="W881" t="s">
        <v>471</v>
      </c>
      <c r="Y881">
        <v>4</v>
      </c>
      <c r="Z881" t="s">
        <v>466</v>
      </c>
    </row>
    <row r="882" spans="1:26" x14ac:dyDescent="0.25">
      <c r="A882" t="str">
        <f t="shared" si="27"/>
        <v>EL Energy consumption in non-residential per m² (normal climate)</v>
      </c>
      <c r="B882" t="str">
        <f t="shared" si="26"/>
        <v>Energy consumption in non-residential per m² (normal climate)</v>
      </c>
      <c r="C882" t="s">
        <v>20</v>
      </c>
      <c r="D882" t="s">
        <v>49</v>
      </c>
      <c r="E882" t="s">
        <v>436</v>
      </c>
      <c r="F882" t="s">
        <v>207</v>
      </c>
      <c r="G882" t="s">
        <v>207</v>
      </c>
      <c r="H882" t="s">
        <v>207</v>
      </c>
      <c r="I882" t="s">
        <v>207</v>
      </c>
      <c r="J882" t="s">
        <v>207</v>
      </c>
      <c r="K882" t="s">
        <v>207</v>
      </c>
      <c r="L882" t="s">
        <v>207</v>
      </c>
      <c r="M882" t="s">
        <v>207</v>
      </c>
      <c r="N882" t="s">
        <v>207</v>
      </c>
      <c r="O882" t="s">
        <v>207</v>
      </c>
      <c r="P882">
        <v>284.99</v>
      </c>
      <c r="Q882">
        <v>265.62</v>
      </c>
      <c r="R882">
        <v>294.49</v>
      </c>
      <c r="S882">
        <v>300.07</v>
      </c>
      <c r="T882" t="s">
        <v>207</v>
      </c>
      <c r="U882" t="s">
        <v>207</v>
      </c>
      <c r="V882" t="s">
        <v>364</v>
      </c>
      <c r="W882" t="s">
        <v>467</v>
      </c>
      <c r="Y882">
        <v>1</v>
      </c>
      <c r="Z882" t="s">
        <v>466</v>
      </c>
    </row>
    <row r="883" spans="1:26" x14ac:dyDescent="0.25">
      <c r="A883" t="str">
        <f t="shared" si="27"/>
        <v>FI Energy consumption in non-residential per m² (normal climate)</v>
      </c>
      <c r="B883" t="str">
        <f t="shared" si="26"/>
        <v>Energy consumption in non-residential per m² (normal climate)</v>
      </c>
      <c r="C883" t="s">
        <v>30</v>
      </c>
      <c r="D883" t="s">
        <v>50</v>
      </c>
      <c r="E883" t="s">
        <v>436</v>
      </c>
      <c r="F883">
        <v>320.07</v>
      </c>
      <c r="G883">
        <v>319.77999999999997</v>
      </c>
      <c r="H883">
        <v>308.66000000000003</v>
      </c>
      <c r="I883">
        <v>307.02999999999997</v>
      </c>
      <c r="J883">
        <v>307.54000000000002</v>
      </c>
      <c r="K883">
        <v>310.95999999999998</v>
      </c>
      <c r="L883">
        <v>310.92</v>
      </c>
      <c r="M883">
        <v>310.3</v>
      </c>
      <c r="N883">
        <v>299.5</v>
      </c>
      <c r="O883">
        <v>308.67</v>
      </c>
      <c r="P883">
        <v>306.95</v>
      </c>
      <c r="Q883">
        <v>301.79000000000002</v>
      </c>
      <c r="R883">
        <v>292.48</v>
      </c>
      <c r="S883">
        <v>292.58</v>
      </c>
      <c r="T883" t="s">
        <v>207</v>
      </c>
      <c r="U883" t="s">
        <v>207</v>
      </c>
      <c r="V883" t="s">
        <v>364</v>
      </c>
      <c r="W883" t="s">
        <v>432</v>
      </c>
      <c r="Y883">
        <v>4</v>
      </c>
      <c r="Z883" t="s">
        <v>466</v>
      </c>
    </row>
    <row r="884" spans="1:26" x14ac:dyDescent="0.25">
      <c r="A884" t="str">
        <f t="shared" si="27"/>
        <v>DE Energy consumption in non-residential per m² (normal climate)</v>
      </c>
      <c r="B884" t="str">
        <f t="shared" si="26"/>
        <v>Energy consumption in non-residential per m² (normal climate)</v>
      </c>
      <c r="C884" t="s">
        <v>1</v>
      </c>
      <c r="D884" t="s">
        <v>51</v>
      </c>
      <c r="E884" t="s">
        <v>436</v>
      </c>
      <c r="F884" t="s">
        <v>207</v>
      </c>
      <c r="G884" t="s">
        <v>207</v>
      </c>
      <c r="H884" t="s">
        <v>207</v>
      </c>
      <c r="I884" t="s">
        <v>207</v>
      </c>
      <c r="J884" t="s">
        <v>207</v>
      </c>
      <c r="K884" t="s">
        <v>207</v>
      </c>
      <c r="L884" t="s">
        <v>207</v>
      </c>
      <c r="M884" t="s">
        <v>207</v>
      </c>
      <c r="N884" t="s">
        <v>207</v>
      </c>
      <c r="O884">
        <v>247.06</v>
      </c>
      <c r="P884">
        <v>244.02</v>
      </c>
      <c r="Q884">
        <v>238.21</v>
      </c>
      <c r="R884">
        <v>234.78</v>
      </c>
      <c r="S884">
        <v>238.58</v>
      </c>
      <c r="T884" t="s">
        <v>207</v>
      </c>
      <c r="U884" t="s">
        <v>207</v>
      </c>
      <c r="V884" t="s">
        <v>364</v>
      </c>
      <c r="W884" t="s">
        <v>469</v>
      </c>
      <c r="Y884">
        <v>4</v>
      </c>
      <c r="Z884" t="s">
        <v>466</v>
      </c>
    </row>
    <row r="885" spans="1:26" x14ac:dyDescent="0.25">
      <c r="A885" t="str">
        <f t="shared" si="27"/>
        <v>HU Energy consumption in non-residential per m² (normal climate)</v>
      </c>
      <c r="B885" t="str">
        <f t="shared" si="26"/>
        <v>Energy consumption in non-residential per m² (normal climate)</v>
      </c>
      <c r="C885" t="s">
        <v>16</v>
      </c>
      <c r="D885" t="s">
        <v>52</v>
      </c>
      <c r="E885" t="s">
        <v>436</v>
      </c>
      <c r="F885" t="s">
        <v>207</v>
      </c>
      <c r="G885" t="s">
        <v>207</v>
      </c>
      <c r="H885" t="s">
        <v>207</v>
      </c>
      <c r="I885" t="s">
        <v>207</v>
      </c>
      <c r="J885" t="s">
        <v>207</v>
      </c>
      <c r="K885" t="s">
        <v>207</v>
      </c>
      <c r="L885" t="s">
        <v>207</v>
      </c>
      <c r="M885" t="s">
        <v>207</v>
      </c>
      <c r="N885" t="s">
        <v>207</v>
      </c>
      <c r="O885" t="s">
        <v>207</v>
      </c>
      <c r="P885">
        <v>261.08</v>
      </c>
      <c r="Q885">
        <v>263.07</v>
      </c>
      <c r="R885">
        <v>227.75</v>
      </c>
      <c r="S885">
        <v>203.68</v>
      </c>
      <c r="T885" t="s">
        <v>207</v>
      </c>
      <c r="U885" t="s">
        <v>207</v>
      </c>
      <c r="V885" t="s">
        <v>364</v>
      </c>
      <c r="W885" t="s">
        <v>469</v>
      </c>
      <c r="Y885">
        <v>4</v>
      </c>
      <c r="Z885" t="s">
        <v>466</v>
      </c>
    </row>
    <row r="886" spans="1:26" x14ac:dyDescent="0.25">
      <c r="A886" t="str">
        <f t="shared" si="27"/>
        <v>IE Energy consumption in non-residential per m² (normal climate)</v>
      </c>
      <c r="B886" t="str">
        <f t="shared" si="26"/>
        <v>Energy consumption in non-residential per m² (normal climate)</v>
      </c>
      <c r="C886" t="s">
        <v>5</v>
      </c>
      <c r="D886" t="s">
        <v>53</v>
      </c>
      <c r="E886" t="s">
        <v>436</v>
      </c>
      <c r="F886" t="s">
        <v>207</v>
      </c>
      <c r="G886" t="s">
        <v>207</v>
      </c>
      <c r="H886" t="s">
        <v>207</v>
      </c>
      <c r="I886" t="s">
        <v>207</v>
      </c>
      <c r="J886" t="s">
        <v>207</v>
      </c>
      <c r="K886" t="s">
        <v>207</v>
      </c>
      <c r="L886" t="s">
        <v>207</v>
      </c>
      <c r="M886" t="s">
        <v>207</v>
      </c>
      <c r="N886" t="s">
        <v>207</v>
      </c>
      <c r="O886" t="s">
        <v>207</v>
      </c>
      <c r="P886">
        <v>204.7</v>
      </c>
      <c r="Q886">
        <v>195.52</v>
      </c>
      <c r="R886">
        <v>191.15</v>
      </c>
      <c r="S886">
        <v>186.39</v>
      </c>
      <c r="T886" t="s">
        <v>207</v>
      </c>
      <c r="U886" t="s">
        <v>207</v>
      </c>
      <c r="V886" t="s">
        <v>364</v>
      </c>
      <c r="W886" t="s">
        <v>469</v>
      </c>
      <c r="Y886">
        <v>2</v>
      </c>
      <c r="Z886" t="s">
        <v>466</v>
      </c>
    </row>
    <row r="887" spans="1:26" x14ac:dyDescent="0.25">
      <c r="A887" t="str">
        <f t="shared" si="27"/>
        <v>IT Energy consumption in non-residential per m² (normal climate)</v>
      </c>
      <c r="B887" t="str">
        <f t="shared" si="26"/>
        <v>Energy consumption in non-residential per m² (normal climate)</v>
      </c>
      <c r="C887" t="s">
        <v>29</v>
      </c>
      <c r="D887" t="s">
        <v>54</v>
      </c>
      <c r="E887" t="s">
        <v>436</v>
      </c>
      <c r="F887" t="s">
        <v>207</v>
      </c>
      <c r="G887" t="s">
        <v>207</v>
      </c>
      <c r="H887" t="s">
        <v>207</v>
      </c>
      <c r="I887" t="s">
        <v>207</v>
      </c>
      <c r="J887" t="s">
        <v>207</v>
      </c>
      <c r="K887" t="s">
        <v>207</v>
      </c>
      <c r="L887" t="s">
        <v>207</v>
      </c>
      <c r="M887" t="s">
        <v>207</v>
      </c>
      <c r="N887" t="s">
        <v>207</v>
      </c>
      <c r="O887" t="s">
        <v>207</v>
      </c>
      <c r="P887">
        <v>681.28</v>
      </c>
      <c r="Q887">
        <v>648.48</v>
      </c>
      <c r="R887">
        <v>645.20000000000005</v>
      </c>
      <c r="S887">
        <v>652.5</v>
      </c>
      <c r="T887" t="s">
        <v>207</v>
      </c>
      <c r="U887" t="s">
        <v>207</v>
      </c>
      <c r="V887" t="s">
        <v>364</v>
      </c>
      <c r="W887" t="s">
        <v>472</v>
      </c>
      <c r="Y887">
        <v>2</v>
      </c>
      <c r="Z887" t="s">
        <v>466</v>
      </c>
    </row>
    <row r="888" spans="1:26" x14ac:dyDescent="0.25">
      <c r="A888" t="str">
        <f t="shared" si="27"/>
        <v>LV Energy consumption in non-residential per m² (normal climate)</v>
      </c>
      <c r="B888" t="str">
        <f t="shared" si="26"/>
        <v>Energy consumption in non-residential per m² (normal climate)</v>
      </c>
      <c r="C888" t="s">
        <v>25</v>
      </c>
      <c r="D888" t="s">
        <v>55</v>
      </c>
      <c r="E888" t="s">
        <v>436</v>
      </c>
      <c r="F888" t="s">
        <v>207</v>
      </c>
      <c r="G888" t="s">
        <v>207</v>
      </c>
      <c r="H888" t="s">
        <v>207</v>
      </c>
      <c r="I888" t="s">
        <v>207</v>
      </c>
      <c r="J888" t="s">
        <v>207</v>
      </c>
      <c r="K888" t="s">
        <v>207</v>
      </c>
      <c r="L888" t="s">
        <v>207</v>
      </c>
      <c r="M888" t="s">
        <v>207</v>
      </c>
      <c r="N888" t="s">
        <v>207</v>
      </c>
      <c r="O888" t="s">
        <v>207</v>
      </c>
      <c r="P888">
        <v>287.70999999999998</v>
      </c>
      <c r="Q888">
        <v>285.93</v>
      </c>
      <c r="R888">
        <v>305.85000000000002</v>
      </c>
      <c r="S888">
        <v>302.7</v>
      </c>
      <c r="T888" t="s">
        <v>207</v>
      </c>
      <c r="U888" t="s">
        <v>207</v>
      </c>
      <c r="V888" t="s">
        <v>364</v>
      </c>
      <c r="W888" t="s">
        <v>469</v>
      </c>
      <c r="Y888">
        <v>4</v>
      </c>
      <c r="Z888" t="s">
        <v>466</v>
      </c>
    </row>
    <row r="889" spans="1:26" x14ac:dyDescent="0.25">
      <c r="A889" t="str">
        <f t="shared" si="27"/>
        <v>LT Energy consumption in non-residential per m² (normal climate)</v>
      </c>
      <c r="B889" t="str">
        <f t="shared" si="26"/>
        <v>Energy consumption in non-residential per m² (normal climate)</v>
      </c>
      <c r="C889" t="s">
        <v>22</v>
      </c>
      <c r="D889" t="s">
        <v>56</v>
      </c>
      <c r="E889" t="s">
        <v>436</v>
      </c>
      <c r="F889" t="s">
        <v>207</v>
      </c>
      <c r="G889" t="s">
        <v>207</v>
      </c>
      <c r="H889" t="s">
        <v>207</v>
      </c>
      <c r="I889" t="s">
        <v>207</v>
      </c>
      <c r="J889" t="s">
        <v>207</v>
      </c>
      <c r="K889" t="s">
        <v>207</v>
      </c>
      <c r="L889" t="s">
        <v>207</v>
      </c>
      <c r="M889" t="s">
        <v>207</v>
      </c>
      <c r="N889" t="s">
        <v>207</v>
      </c>
      <c r="O889" t="s">
        <v>207</v>
      </c>
      <c r="P889">
        <v>136.5</v>
      </c>
      <c r="Q889">
        <v>142.83000000000001</v>
      </c>
      <c r="R889">
        <v>141.28</v>
      </c>
      <c r="S889">
        <v>136.91999999999999</v>
      </c>
      <c r="T889" t="s">
        <v>207</v>
      </c>
      <c r="U889" t="s">
        <v>207</v>
      </c>
      <c r="V889" t="s">
        <v>364</v>
      </c>
      <c r="W889" t="s">
        <v>469</v>
      </c>
      <c r="Y889">
        <v>4</v>
      </c>
      <c r="Z889" t="s">
        <v>466</v>
      </c>
    </row>
    <row r="890" spans="1:26" x14ac:dyDescent="0.25">
      <c r="A890" t="str">
        <f t="shared" si="27"/>
        <v>LU Energy consumption in non-residential per m² (normal climate)</v>
      </c>
      <c r="B890" t="str">
        <f t="shared" si="26"/>
        <v>Energy consumption in non-residential per m² (normal climate)</v>
      </c>
      <c r="C890" t="s">
        <v>7</v>
      </c>
      <c r="D890" t="s">
        <v>57</v>
      </c>
      <c r="E890" t="s">
        <v>436</v>
      </c>
      <c r="F890" t="s">
        <v>207</v>
      </c>
      <c r="G890" t="s">
        <v>207</v>
      </c>
      <c r="H890" t="s">
        <v>207</v>
      </c>
      <c r="I890" t="s">
        <v>207</v>
      </c>
      <c r="J890" t="s">
        <v>207</v>
      </c>
      <c r="K890" t="s">
        <v>207</v>
      </c>
      <c r="L890" t="s">
        <v>207</v>
      </c>
      <c r="M890" t="s">
        <v>207</v>
      </c>
      <c r="N890" t="s">
        <v>207</v>
      </c>
      <c r="O890" t="s">
        <v>207</v>
      </c>
      <c r="P890">
        <v>396.68</v>
      </c>
      <c r="Q890">
        <v>392.96</v>
      </c>
      <c r="R890">
        <v>362.99</v>
      </c>
      <c r="S890">
        <v>350.38</v>
      </c>
      <c r="T890" t="s">
        <v>207</v>
      </c>
      <c r="U890" t="s">
        <v>207</v>
      </c>
      <c r="V890" t="s">
        <v>364</v>
      </c>
      <c r="W890" t="s">
        <v>469</v>
      </c>
      <c r="Y890">
        <v>4</v>
      </c>
      <c r="Z890" t="s">
        <v>466</v>
      </c>
    </row>
    <row r="891" spans="1:26" x14ac:dyDescent="0.25">
      <c r="A891" t="str">
        <f t="shared" si="27"/>
        <v>MT Energy consumption in non-residential per m² (normal climate)</v>
      </c>
      <c r="B891" t="str">
        <f t="shared" si="26"/>
        <v>Energy consumption in non-residential per m² (normal climate)</v>
      </c>
      <c r="C891" t="s">
        <v>26</v>
      </c>
      <c r="D891" t="s">
        <v>58</v>
      </c>
      <c r="E891" t="s">
        <v>436</v>
      </c>
      <c r="F891" t="s">
        <v>207</v>
      </c>
      <c r="G891" t="s">
        <v>207</v>
      </c>
      <c r="H891" t="s">
        <v>207</v>
      </c>
      <c r="I891" t="s">
        <v>207</v>
      </c>
      <c r="J891" t="s">
        <v>207</v>
      </c>
      <c r="K891" t="s">
        <v>207</v>
      </c>
      <c r="L891" t="s">
        <v>207</v>
      </c>
      <c r="M891" t="s">
        <v>207</v>
      </c>
      <c r="N891" t="s">
        <v>207</v>
      </c>
      <c r="O891" t="s">
        <v>207</v>
      </c>
      <c r="P891">
        <v>416.81</v>
      </c>
      <c r="Q891">
        <v>375.62</v>
      </c>
      <c r="R891">
        <v>387.54</v>
      </c>
      <c r="S891">
        <v>436.64</v>
      </c>
      <c r="T891" t="s">
        <v>207</v>
      </c>
      <c r="U891" t="s">
        <v>207</v>
      </c>
      <c r="V891" t="s">
        <v>364</v>
      </c>
      <c r="W891" t="s">
        <v>469</v>
      </c>
      <c r="Y891">
        <v>4</v>
      </c>
      <c r="Z891" t="s">
        <v>466</v>
      </c>
    </row>
    <row r="892" spans="1:26" x14ac:dyDescent="0.25">
      <c r="A892" t="str">
        <f t="shared" si="27"/>
        <v>NL Energy consumption in non-residential per m² (normal climate)</v>
      </c>
      <c r="B892" t="str">
        <f t="shared" si="26"/>
        <v>Energy consumption in non-residential per m² (normal climate)</v>
      </c>
      <c r="C892" t="s">
        <v>6</v>
      </c>
      <c r="D892" t="s">
        <v>59</v>
      </c>
      <c r="E892" t="s">
        <v>436</v>
      </c>
      <c r="F892">
        <v>176.06</v>
      </c>
      <c r="G892">
        <v>173.13</v>
      </c>
      <c r="H892">
        <v>172.82</v>
      </c>
      <c r="I892">
        <v>170.87</v>
      </c>
      <c r="J892">
        <v>178.26</v>
      </c>
      <c r="K892">
        <v>172.03</v>
      </c>
      <c r="L892">
        <v>176.69</v>
      </c>
      <c r="M892">
        <v>173.37</v>
      </c>
      <c r="N892">
        <v>167.21</v>
      </c>
      <c r="O892">
        <v>167.18</v>
      </c>
      <c r="P892">
        <v>157.22</v>
      </c>
      <c r="Q892">
        <v>162.71</v>
      </c>
      <c r="R892">
        <v>156.29</v>
      </c>
      <c r="S892">
        <v>148.99</v>
      </c>
      <c r="T892">
        <v>152.59</v>
      </c>
      <c r="U892" t="s">
        <v>207</v>
      </c>
      <c r="V892" t="s">
        <v>364</v>
      </c>
      <c r="W892" t="s">
        <v>432</v>
      </c>
      <c r="Y892">
        <v>4</v>
      </c>
      <c r="Z892" t="s">
        <v>466</v>
      </c>
    </row>
    <row r="893" spans="1:26" x14ac:dyDescent="0.25">
      <c r="A893" t="str">
        <f t="shared" si="27"/>
        <v>PL Energy consumption in non-residential per m² (normal climate)</v>
      </c>
      <c r="B893" t="str">
        <f t="shared" si="26"/>
        <v>Energy consumption in non-residential per m² (normal climate)</v>
      </c>
      <c r="C893" t="s">
        <v>12</v>
      </c>
      <c r="D893" t="s">
        <v>60</v>
      </c>
      <c r="E893" t="s">
        <v>436</v>
      </c>
      <c r="F893" t="s">
        <v>207</v>
      </c>
      <c r="G893" t="s">
        <v>207</v>
      </c>
      <c r="H893" t="s">
        <v>207</v>
      </c>
      <c r="I893" t="s">
        <v>207</v>
      </c>
      <c r="J893" t="s">
        <v>207</v>
      </c>
      <c r="K893" t="s">
        <v>207</v>
      </c>
      <c r="L893" t="s">
        <v>207</v>
      </c>
      <c r="M893" t="s">
        <v>207</v>
      </c>
      <c r="N893" t="s">
        <v>207</v>
      </c>
      <c r="O893" t="s">
        <v>207</v>
      </c>
      <c r="P893">
        <v>210.74</v>
      </c>
      <c r="Q893">
        <v>215.26</v>
      </c>
      <c r="R893">
        <v>202.36</v>
      </c>
      <c r="S893">
        <v>190.75</v>
      </c>
      <c r="T893" t="s">
        <v>207</v>
      </c>
      <c r="U893" t="s">
        <v>207</v>
      </c>
      <c r="V893" t="s">
        <v>364</v>
      </c>
      <c r="W893" t="s">
        <v>430</v>
      </c>
      <c r="Y893">
        <v>1</v>
      </c>
      <c r="Z893" t="s">
        <v>466</v>
      </c>
    </row>
    <row r="894" spans="1:26" x14ac:dyDescent="0.25">
      <c r="A894" t="str">
        <f t="shared" si="27"/>
        <v>PT Energy consumption in non-residential per m² (normal climate)</v>
      </c>
      <c r="B894" t="str">
        <f t="shared" si="26"/>
        <v>Energy consumption in non-residential per m² (normal climate)</v>
      </c>
      <c r="C894" t="s">
        <v>14</v>
      </c>
      <c r="D894" t="s">
        <v>61</v>
      </c>
      <c r="E894" t="s">
        <v>436</v>
      </c>
      <c r="F894" t="s">
        <v>207</v>
      </c>
      <c r="G894" t="s">
        <v>207</v>
      </c>
      <c r="H894" t="s">
        <v>207</v>
      </c>
      <c r="I894" t="s">
        <v>207</v>
      </c>
      <c r="J894" t="s">
        <v>207</v>
      </c>
      <c r="K894" t="s">
        <v>207</v>
      </c>
      <c r="L894" t="s">
        <v>207</v>
      </c>
      <c r="M894" t="s">
        <v>207</v>
      </c>
      <c r="N894" t="s">
        <v>207</v>
      </c>
      <c r="O894" t="s">
        <v>207</v>
      </c>
      <c r="P894">
        <v>203.03</v>
      </c>
      <c r="Q894">
        <v>210.07</v>
      </c>
      <c r="R894">
        <v>202.9</v>
      </c>
      <c r="S894">
        <v>196.38</v>
      </c>
      <c r="T894" t="s">
        <v>207</v>
      </c>
      <c r="U894" t="s">
        <v>207</v>
      </c>
      <c r="V894" t="s">
        <v>364</v>
      </c>
      <c r="W894" t="s">
        <v>430</v>
      </c>
      <c r="Y894">
        <v>1</v>
      </c>
      <c r="Z894" t="s">
        <v>466</v>
      </c>
    </row>
    <row r="895" spans="1:26" x14ac:dyDescent="0.25">
      <c r="A895" t="str">
        <f t="shared" si="27"/>
        <v>RO Energy consumption in non-residential per m² (normal climate)</v>
      </c>
      <c r="B895" t="str">
        <f t="shared" si="26"/>
        <v>Energy consumption in non-residential per m² (normal climate)</v>
      </c>
      <c r="C895" t="s">
        <v>13</v>
      </c>
      <c r="D895" t="s">
        <v>62</v>
      </c>
      <c r="E895" t="s">
        <v>436</v>
      </c>
      <c r="F895" t="s">
        <v>207</v>
      </c>
      <c r="G895" t="s">
        <v>207</v>
      </c>
      <c r="H895" t="s">
        <v>207</v>
      </c>
      <c r="I895" t="s">
        <v>207</v>
      </c>
      <c r="J895" t="s">
        <v>207</v>
      </c>
      <c r="K895" t="s">
        <v>207</v>
      </c>
      <c r="L895" t="s">
        <v>207</v>
      </c>
      <c r="M895" t="s">
        <v>207</v>
      </c>
      <c r="N895" t="s">
        <v>207</v>
      </c>
      <c r="O895" t="s">
        <v>207</v>
      </c>
      <c r="P895">
        <v>357.93</v>
      </c>
      <c r="Q895">
        <v>331.26</v>
      </c>
      <c r="R895">
        <v>331.55</v>
      </c>
      <c r="S895">
        <v>344.97</v>
      </c>
      <c r="T895" t="s">
        <v>207</v>
      </c>
      <c r="U895" t="s">
        <v>207</v>
      </c>
      <c r="V895" t="s">
        <v>364</v>
      </c>
      <c r="W895" t="s">
        <v>432</v>
      </c>
      <c r="Y895">
        <v>4</v>
      </c>
      <c r="Z895" t="s">
        <v>466</v>
      </c>
    </row>
    <row r="896" spans="1:26" x14ac:dyDescent="0.25">
      <c r="A896" t="str">
        <f t="shared" si="27"/>
        <v>SK Energy consumption in non-residential per m² (normal climate)</v>
      </c>
      <c r="B896" t="str">
        <f t="shared" si="26"/>
        <v>Energy consumption in non-residential per m² (normal climate)</v>
      </c>
      <c r="C896" t="s">
        <v>18</v>
      </c>
      <c r="D896" t="s">
        <v>63</v>
      </c>
      <c r="E896" t="s">
        <v>436</v>
      </c>
      <c r="F896" t="s">
        <v>207</v>
      </c>
      <c r="G896" t="s">
        <v>207</v>
      </c>
      <c r="H896" t="s">
        <v>207</v>
      </c>
      <c r="I896" t="s">
        <v>207</v>
      </c>
      <c r="J896" t="s">
        <v>207</v>
      </c>
      <c r="K896" t="s">
        <v>207</v>
      </c>
      <c r="L896" t="s">
        <v>207</v>
      </c>
      <c r="M896" t="s">
        <v>207</v>
      </c>
      <c r="N896">
        <v>235.91</v>
      </c>
      <c r="O896">
        <v>237.07</v>
      </c>
      <c r="P896">
        <v>240.55</v>
      </c>
      <c r="Q896">
        <v>193.39</v>
      </c>
      <c r="R896">
        <v>176.65</v>
      </c>
      <c r="S896">
        <v>202.45</v>
      </c>
      <c r="T896" t="s">
        <v>207</v>
      </c>
      <c r="U896" t="s">
        <v>207</v>
      </c>
      <c r="V896" t="s">
        <v>364</v>
      </c>
      <c r="W896" t="s">
        <v>473</v>
      </c>
      <c r="Y896">
        <v>1</v>
      </c>
      <c r="Z896" t="s">
        <v>466</v>
      </c>
    </row>
    <row r="897" spans="1:26" x14ac:dyDescent="0.25">
      <c r="A897" t="str">
        <f t="shared" si="27"/>
        <v>SI Energy consumption in non-residential per m² (normal climate)</v>
      </c>
      <c r="B897" t="str">
        <f t="shared" si="26"/>
        <v>Energy consumption in non-residential per m² (normal climate)</v>
      </c>
      <c r="C897" t="s">
        <v>8</v>
      </c>
      <c r="D897" t="s">
        <v>64</v>
      </c>
      <c r="E897" t="s">
        <v>436</v>
      </c>
      <c r="F897" t="s">
        <v>207</v>
      </c>
      <c r="G897" t="s">
        <v>207</v>
      </c>
      <c r="H897" t="s">
        <v>207</v>
      </c>
      <c r="I897" t="s">
        <v>207</v>
      </c>
      <c r="J897" t="s">
        <v>207</v>
      </c>
      <c r="K897" t="s">
        <v>207</v>
      </c>
      <c r="L897" t="s">
        <v>207</v>
      </c>
      <c r="M897" t="s">
        <v>207</v>
      </c>
      <c r="N897" t="s">
        <v>207</v>
      </c>
      <c r="O897" t="s">
        <v>207</v>
      </c>
      <c r="P897">
        <v>455.41</v>
      </c>
      <c r="Q897">
        <v>467.27</v>
      </c>
      <c r="R897">
        <v>382.95</v>
      </c>
      <c r="S897">
        <v>387.85</v>
      </c>
      <c r="T897" t="s">
        <v>207</v>
      </c>
      <c r="U897" t="s">
        <v>207</v>
      </c>
      <c r="V897" t="s">
        <v>364</v>
      </c>
      <c r="W897" t="s">
        <v>430</v>
      </c>
      <c r="Y897">
        <v>1</v>
      </c>
      <c r="Z897" t="s">
        <v>466</v>
      </c>
    </row>
    <row r="898" spans="1:26" x14ac:dyDescent="0.25">
      <c r="A898" t="str">
        <f t="shared" si="27"/>
        <v>ES Energy consumption in non-residential per m² (normal climate)</v>
      </c>
      <c r="B898" t="str">
        <f t="shared" si="26"/>
        <v>Energy consumption in non-residential per m² (normal climate)</v>
      </c>
      <c r="C898" t="s">
        <v>28</v>
      </c>
      <c r="D898" t="s">
        <v>65</v>
      </c>
      <c r="E898" t="s">
        <v>436</v>
      </c>
      <c r="F898">
        <v>281.73</v>
      </c>
      <c r="G898">
        <v>283.95999999999998</v>
      </c>
      <c r="H898">
        <v>294.94</v>
      </c>
      <c r="I898">
        <v>278.20999999999998</v>
      </c>
      <c r="J898">
        <v>292.95999999999998</v>
      </c>
      <c r="K898">
        <v>311.19</v>
      </c>
      <c r="L898">
        <v>327.88</v>
      </c>
      <c r="M898">
        <v>325</v>
      </c>
      <c r="N898">
        <v>327.08</v>
      </c>
      <c r="O898">
        <v>327.8</v>
      </c>
      <c r="P898">
        <v>328.67</v>
      </c>
      <c r="Q898">
        <v>347.01</v>
      </c>
      <c r="R898">
        <v>335.73</v>
      </c>
      <c r="S898">
        <v>318.76</v>
      </c>
      <c r="T898" t="s">
        <v>207</v>
      </c>
      <c r="U898" t="s">
        <v>207</v>
      </c>
      <c r="V898" t="s">
        <v>364</v>
      </c>
      <c r="W898" t="s">
        <v>472</v>
      </c>
      <c r="Y898">
        <v>2</v>
      </c>
      <c r="Z898" t="s">
        <v>466</v>
      </c>
    </row>
    <row r="899" spans="1:26" x14ac:dyDescent="0.25">
      <c r="A899" t="str">
        <f t="shared" si="27"/>
        <v>SE Energy consumption in non-residential per m² (normal climate)</v>
      </c>
      <c r="B899" t="str">
        <f t="shared" si="26"/>
        <v>Energy consumption in non-residential per m² (normal climate)</v>
      </c>
      <c r="C899" t="s">
        <v>19</v>
      </c>
      <c r="D899" t="s">
        <v>66</v>
      </c>
      <c r="E899" t="s">
        <v>436</v>
      </c>
      <c r="F899" t="s">
        <v>207</v>
      </c>
      <c r="G899" t="s">
        <v>207</v>
      </c>
      <c r="H899" t="s">
        <v>207</v>
      </c>
      <c r="I899" t="s">
        <v>207</v>
      </c>
      <c r="J899" t="s">
        <v>207</v>
      </c>
      <c r="K899" t="s">
        <v>207</v>
      </c>
      <c r="L899" t="s">
        <v>207</v>
      </c>
      <c r="M899" t="s">
        <v>207</v>
      </c>
      <c r="N899" t="s">
        <v>207</v>
      </c>
      <c r="O899" t="s">
        <v>207</v>
      </c>
      <c r="P899">
        <v>287.13</v>
      </c>
      <c r="Q899">
        <v>275.08999999999997</v>
      </c>
      <c r="R899">
        <v>252.69</v>
      </c>
      <c r="S899">
        <v>226.32</v>
      </c>
      <c r="T899" t="s">
        <v>207</v>
      </c>
      <c r="U899" t="s">
        <v>207</v>
      </c>
      <c r="V899" t="s">
        <v>364</v>
      </c>
      <c r="W899" t="s">
        <v>430</v>
      </c>
      <c r="Y899">
        <v>1</v>
      </c>
      <c r="Z899" t="s">
        <v>466</v>
      </c>
    </row>
    <row r="900" spans="1:26" x14ac:dyDescent="0.25">
      <c r="A900" t="str">
        <f t="shared" si="27"/>
        <v>UK Energy consumption in non-residential per m² (normal climate)</v>
      </c>
      <c r="B900" t="str">
        <f t="shared" ref="B900:B963" si="28">IF(AND(C900&lt;&gt;"",D900=""),C900,B899)</f>
        <v>Energy consumption in non-residential per m² (normal climate)</v>
      </c>
      <c r="C900" t="s">
        <v>4</v>
      </c>
      <c r="D900" t="s">
        <v>67</v>
      </c>
      <c r="E900" t="s">
        <v>436</v>
      </c>
      <c r="F900">
        <v>240.44</v>
      </c>
      <c r="G900">
        <v>243.68</v>
      </c>
      <c r="H900">
        <v>229.75</v>
      </c>
      <c r="I900">
        <v>224.57</v>
      </c>
      <c r="J900">
        <v>232.69</v>
      </c>
      <c r="K900">
        <v>255.3</v>
      </c>
      <c r="L900">
        <v>240.87</v>
      </c>
      <c r="M900">
        <v>234.16</v>
      </c>
      <c r="N900">
        <v>269.43</v>
      </c>
      <c r="O900">
        <v>246.13</v>
      </c>
      <c r="P900">
        <v>246.78</v>
      </c>
      <c r="Q900">
        <v>255.97</v>
      </c>
      <c r="R900">
        <v>245.92</v>
      </c>
      <c r="S900">
        <v>251.51</v>
      </c>
      <c r="T900" t="s">
        <v>207</v>
      </c>
      <c r="U900" t="s">
        <v>207</v>
      </c>
      <c r="V900" t="s">
        <v>364</v>
      </c>
      <c r="W900" t="s">
        <v>474</v>
      </c>
      <c r="Y900">
        <v>4</v>
      </c>
      <c r="Z900" t="s">
        <v>466</v>
      </c>
    </row>
    <row r="901" spans="1:26" x14ac:dyDescent="0.25">
      <c r="A901" t="str">
        <f t="shared" si="27"/>
        <v xml:space="preserve"> Energy consumption in non-residential per m² (normal climate)</v>
      </c>
      <c r="B901" t="str">
        <f t="shared" si="28"/>
        <v>Energy consumption in non-residential per m² (normal climate)</v>
      </c>
    </row>
    <row r="902" spans="1:26" x14ac:dyDescent="0.25">
      <c r="A902" t="str">
        <f t="shared" ref="A902:A965" si="29">D902&amp;" "&amp;B902</f>
        <v xml:space="preserve"> Energy consumption for space heating in non-residential per m² (normal climate)</v>
      </c>
      <c r="B902" t="str">
        <f t="shared" si="28"/>
        <v>Energy consumption for space heating in non-residential per m² (normal climate)</v>
      </c>
      <c r="C902" t="s">
        <v>475</v>
      </c>
    </row>
    <row r="903" spans="1:26" x14ac:dyDescent="0.25">
      <c r="A903" t="str">
        <f t="shared" si="29"/>
        <v>ISO code Energy consumption for space heating in non-residential per m² (normal climate)</v>
      </c>
      <c r="B903" t="str">
        <f t="shared" si="28"/>
        <v>Energy consumption for space heating in non-residential per m² (normal climate)</v>
      </c>
      <c r="D903" t="s">
        <v>204</v>
      </c>
      <c r="E903" t="s">
        <v>205</v>
      </c>
      <c r="F903">
        <v>2000</v>
      </c>
      <c r="G903">
        <v>2001</v>
      </c>
      <c r="H903">
        <v>2002</v>
      </c>
      <c r="I903">
        <v>2003</v>
      </c>
      <c r="J903">
        <v>2004</v>
      </c>
      <c r="K903">
        <v>2005</v>
      </c>
      <c r="L903">
        <v>2006</v>
      </c>
      <c r="M903">
        <v>2007</v>
      </c>
      <c r="N903">
        <v>2008</v>
      </c>
      <c r="O903">
        <v>2009</v>
      </c>
      <c r="P903">
        <v>2010</v>
      </c>
      <c r="Q903">
        <v>2011</v>
      </c>
      <c r="R903">
        <v>2012</v>
      </c>
      <c r="S903">
        <v>2013</v>
      </c>
      <c r="T903">
        <v>2014</v>
      </c>
      <c r="U903">
        <v>2015</v>
      </c>
      <c r="V903" t="s">
        <v>194</v>
      </c>
      <c r="W903" t="s">
        <v>195</v>
      </c>
      <c r="X903" t="s">
        <v>196</v>
      </c>
      <c r="Y903" t="s">
        <v>197</v>
      </c>
      <c r="Z903" t="s">
        <v>198</v>
      </c>
    </row>
    <row r="904" spans="1:26" x14ac:dyDescent="0.25">
      <c r="A904" t="str">
        <f t="shared" si="29"/>
        <v>AT Energy consumption for space heating in non-residential per m² (normal climate)</v>
      </c>
      <c r="B904" t="str">
        <f t="shared" si="28"/>
        <v>Energy consumption for space heating in non-residential per m² (normal climate)</v>
      </c>
      <c r="C904" t="s">
        <v>17</v>
      </c>
      <c r="D904" t="s">
        <v>40</v>
      </c>
      <c r="E904" t="s">
        <v>436</v>
      </c>
      <c r="F904" t="s">
        <v>207</v>
      </c>
      <c r="G904" t="s">
        <v>207</v>
      </c>
      <c r="H904" t="s">
        <v>207</v>
      </c>
      <c r="I904" t="s">
        <v>207</v>
      </c>
      <c r="J904" t="s">
        <v>207</v>
      </c>
      <c r="K904" t="s">
        <v>207</v>
      </c>
      <c r="L904" t="s">
        <v>207</v>
      </c>
      <c r="M904" t="s">
        <v>207</v>
      </c>
      <c r="N904" t="s">
        <v>207</v>
      </c>
      <c r="O904" t="s">
        <v>207</v>
      </c>
      <c r="P904">
        <v>92.26</v>
      </c>
      <c r="Q904">
        <v>87.14</v>
      </c>
      <c r="R904">
        <v>81.09</v>
      </c>
      <c r="S904">
        <v>78.69</v>
      </c>
      <c r="T904" t="s">
        <v>207</v>
      </c>
      <c r="U904" t="s">
        <v>207</v>
      </c>
      <c r="V904" t="s">
        <v>364</v>
      </c>
      <c r="W904" t="s">
        <v>476</v>
      </c>
      <c r="Y904">
        <v>1</v>
      </c>
      <c r="Z904" t="s">
        <v>477</v>
      </c>
    </row>
    <row r="905" spans="1:26" x14ac:dyDescent="0.25">
      <c r="A905" t="str">
        <f t="shared" si="29"/>
        <v>BE Energy consumption for space heating in non-residential per m² (normal climate)</v>
      </c>
      <c r="B905" t="str">
        <f t="shared" si="28"/>
        <v>Energy consumption for space heating in non-residential per m² (normal climate)</v>
      </c>
      <c r="C905" t="s">
        <v>11</v>
      </c>
      <c r="D905" t="s">
        <v>41</v>
      </c>
      <c r="E905" t="s">
        <v>436</v>
      </c>
      <c r="F905" t="s">
        <v>207</v>
      </c>
      <c r="G905" t="s">
        <v>207</v>
      </c>
      <c r="H905" t="s">
        <v>207</v>
      </c>
      <c r="I905" t="s">
        <v>207</v>
      </c>
      <c r="J905" t="s">
        <v>207</v>
      </c>
      <c r="K905" t="s">
        <v>207</v>
      </c>
      <c r="L905" t="s">
        <v>207</v>
      </c>
      <c r="M905" t="s">
        <v>207</v>
      </c>
      <c r="N905" t="s">
        <v>207</v>
      </c>
      <c r="O905" t="s">
        <v>207</v>
      </c>
      <c r="P905">
        <v>193.72</v>
      </c>
      <c r="Q905">
        <v>193.55</v>
      </c>
      <c r="R905">
        <v>180.59</v>
      </c>
      <c r="S905">
        <v>186.64</v>
      </c>
      <c r="T905" t="s">
        <v>207</v>
      </c>
      <c r="U905" t="s">
        <v>207</v>
      </c>
      <c r="V905" t="s">
        <v>364</v>
      </c>
      <c r="W905" t="s">
        <v>478</v>
      </c>
      <c r="Y905">
        <v>3</v>
      </c>
      <c r="Z905" t="s">
        <v>477</v>
      </c>
    </row>
    <row r="906" spans="1:26" x14ac:dyDescent="0.25">
      <c r="A906" t="str">
        <f t="shared" si="29"/>
        <v>BG Energy consumption for space heating in non-residential per m² (normal climate)</v>
      </c>
      <c r="B906" t="str">
        <f t="shared" si="28"/>
        <v>Energy consumption for space heating in non-residential per m² (normal climate)</v>
      </c>
      <c r="C906" t="s">
        <v>21</v>
      </c>
      <c r="D906" t="s">
        <v>42</v>
      </c>
      <c r="E906" t="s">
        <v>436</v>
      </c>
      <c r="F906" t="s">
        <v>207</v>
      </c>
      <c r="G906" t="s">
        <v>207</v>
      </c>
      <c r="H906" t="s">
        <v>207</v>
      </c>
      <c r="I906" t="s">
        <v>207</v>
      </c>
      <c r="J906" t="s">
        <v>207</v>
      </c>
      <c r="K906" t="s">
        <v>207</v>
      </c>
      <c r="L906" t="s">
        <v>207</v>
      </c>
      <c r="M906" t="s">
        <v>207</v>
      </c>
      <c r="N906" t="s">
        <v>207</v>
      </c>
      <c r="O906" t="s">
        <v>207</v>
      </c>
      <c r="P906">
        <v>45.55</v>
      </c>
      <c r="Q906">
        <v>46.77</v>
      </c>
      <c r="R906">
        <v>46.56</v>
      </c>
      <c r="S906">
        <v>44.82</v>
      </c>
      <c r="T906" t="s">
        <v>207</v>
      </c>
      <c r="U906" t="s">
        <v>207</v>
      </c>
      <c r="V906" t="s">
        <v>364</v>
      </c>
      <c r="W906" t="s">
        <v>478</v>
      </c>
      <c r="Y906">
        <v>2</v>
      </c>
      <c r="Z906" t="s">
        <v>477</v>
      </c>
    </row>
    <row r="907" spans="1:26" x14ac:dyDescent="0.25">
      <c r="A907" t="str">
        <f t="shared" si="29"/>
        <v>HR Energy consumption for space heating in non-residential per m² (normal climate)</v>
      </c>
      <c r="B907" t="str">
        <f t="shared" si="28"/>
        <v>Energy consumption for space heating in non-residential per m² (normal climate)</v>
      </c>
      <c r="C907" t="s">
        <v>24</v>
      </c>
      <c r="D907" t="s">
        <v>43</v>
      </c>
      <c r="E907" t="s">
        <v>436</v>
      </c>
      <c r="F907" t="s">
        <v>207</v>
      </c>
      <c r="G907" t="s">
        <v>207</v>
      </c>
      <c r="H907" t="s">
        <v>207</v>
      </c>
      <c r="I907" t="s">
        <v>207</v>
      </c>
      <c r="J907" t="s">
        <v>207</v>
      </c>
      <c r="K907" t="s">
        <v>207</v>
      </c>
      <c r="L907" t="s">
        <v>207</v>
      </c>
      <c r="M907" t="s">
        <v>207</v>
      </c>
      <c r="N907" t="s">
        <v>207</v>
      </c>
      <c r="O907" t="s">
        <v>207</v>
      </c>
      <c r="P907">
        <v>94.4</v>
      </c>
      <c r="Q907">
        <v>91.87</v>
      </c>
      <c r="R907">
        <v>86.68</v>
      </c>
      <c r="S907">
        <v>82.25</v>
      </c>
      <c r="T907" t="s">
        <v>207</v>
      </c>
      <c r="U907" t="s">
        <v>207</v>
      </c>
      <c r="V907" t="s">
        <v>364</v>
      </c>
      <c r="W907" t="s">
        <v>457</v>
      </c>
      <c r="Y907">
        <v>2</v>
      </c>
      <c r="Z907" t="s">
        <v>477</v>
      </c>
    </row>
    <row r="908" spans="1:26" x14ac:dyDescent="0.25">
      <c r="A908" t="str">
        <f t="shared" si="29"/>
        <v>CY Energy consumption for space heating in non-residential per m² (normal climate)</v>
      </c>
      <c r="B908" t="str">
        <f t="shared" si="28"/>
        <v>Energy consumption for space heating in non-residential per m² (normal climate)</v>
      </c>
      <c r="C908" t="s">
        <v>15</v>
      </c>
      <c r="D908" t="s">
        <v>44</v>
      </c>
      <c r="E908" t="s">
        <v>436</v>
      </c>
      <c r="F908" t="s">
        <v>207</v>
      </c>
      <c r="G908" t="s">
        <v>207</v>
      </c>
      <c r="H908" t="s">
        <v>207</v>
      </c>
      <c r="I908" t="s">
        <v>207</v>
      </c>
      <c r="J908" t="s">
        <v>207</v>
      </c>
      <c r="K908" t="s">
        <v>207</v>
      </c>
      <c r="L908" t="s">
        <v>207</v>
      </c>
      <c r="M908" t="s">
        <v>207</v>
      </c>
      <c r="N908" t="s">
        <v>207</v>
      </c>
      <c r="O908" t="s">
        <v>207</v>
      </c>
      <c r="P908">
        <v>170.72</v>
      </c>
      <c r="Q908">
        <v>140.99</v>
      </c>
      <c r="R908">
        <v>136.97</v>
      </c>
      <c r="S908">
        <v>136.22</v>
      </c>
      <c r="T908" t="s">
        <v>207</v>
      </c>
      <c r="U908" t="s">
        <v>207</v>
      </c>
      <c r="V908" t="s">
        <v>364</v>
      </c>
      <c r="W908" t="s">
        <v>478</v>
      </c>
      <c r="Y908">
        <v>2</v>
      </c>
      <c r="Z908" t="s">
        <v>477</v>
      </c>
    </row>
    <row r="909" spans="1:26" x14ac:dyDescent="0.25">
      <c r="A909" t="str">
        <f t="shared" si="29"/>
        <v>CZ Energy consumption for space heating in non-residential per m² (normal climate)</v>
      </c>
      <c r="B909" t="str">
        <f t="shared" si="28"/>
        <v>Energy consumption for space heating in non-residential per m² (normal climate)</v>
      </c>
      <c r="C909" t="s">
        <v>23</v>
      </c>
      <c r="D909" t="s">
        <v>45</v>
      </c>
      <c r="E909" t="s">
        <v>436</v>
      </c>
      <c r="F909" t="s">
        <v>207</v>
      </c>
      <c r="G909" t="s">
        <v>207</v>
      </c>
      <c r="H909" t="s">
        <v>207</v>
      </c>
      <c r="I909" t="s">
        <v>207</v>
      </c>
      <c r="J909" t="s">
        <v>207</v>
      </c>
      <c r="K909" t="s">
        <v>207</v>
      </c>
      <c r="L909" t="s">
        <v>207</v>
      </c>
      <c r="M909" t="s">
        <v>207</v>
      </c>
      <c r="N909" t="s">
        <v>207</v>
      </c>
      <c r="O909" t="s">
        <v>207</v>
      </c>
      <c r="P909">
        <v>120.22</v>
      </c>
      <c r="Q909">
        <v>125.42</v>
      </c>
      <c r="R909">
        <v>116.16</v>
      </c>
      <c r="S909">
        <v>112.77</v>
      </c>
      <c r="T909" t="s">
        <v>207</v>
      </c>
      <c r="U909" t="s">
        <v>207</v>
      </c>
      <c r="V909" t="s">
        <v>364</v>
      </c>
      <c r="W909" t="s">
        <v>428</v>
      </c>
      <c r="Y909">
        <v>2</v>
      </c>
      <c r="Z909" t="s">
        <v>427</v>
      </c>
    </row>
    <row r="910" spans="1:26" x14ac:dyDescent="0.25">
      <c r="A910" t="str">
        <f t="shared" si="29"/>
        <v>DK Energy consumption for space heating in non-residential per m² (normal climate)</v>
      </c>
      <c r="B910" t="str">
        <f t="shared" si="28"/>
        <v>Energy consumption for space heating in non-residential per m² (normal climate)</v>
      </c>
      <c r="C910" t="s">
        <v>9</v>
      </c>
      <c r="D910" t="s">
        <v>46</v>
      </c>
      <c r="E910" t="s">
        <v>436</v>
      </c>
      <c r="F910" t="s">
        <v>207</v>
      </c>
      <c r="G910" t="s">
        <v>207</v>
      </c>
      <c r="H910" t="s">
        <v>207</v>
      </c>
      <c r="I910" t="s">
        <v>207</v>
      </c>
      <c r="J910" t="s">
        <v>207</v>
      </c>
      <c r="K910" t="s">
        <v>207</v>
      </c>
      <c r="L910" t="s">
        <v>207</v>
      </c>
      <c r="M910" t="s">
        <v>207</v>
      </c>
      <c r="N910" t="s">
        <v>207</v>
      </c>
      <c r="O910" t="s">
        <v>207</v>
      </c>
      <c r="P910" t="s">
        <v>207</v>
      </c>
      <c r="Q910">
        <v>99.52</v>
      </c>
      <c r="R910">
        <v>96.54</v>
      </c>
      <c r="S910">
        <v>95.72</v>
      </c>
      <c r="T910">
        <v>93.71</v>
      </c>
      <c r="U910" t="s">
        <v>207</v>
      </c>
      <c r="V910" t="s">
        <v>364</v>
      </c>
      <c r="W910" t="s">
        <v>458</v>
      </c>
      <c r="Y910">
        <v>3</v>
      </c>
      <c r="Z910" t="s">
        <v>477</v>
      </c>
    </row>
    <row r="911" spans="1:26" x14ac:dyDescent="0.25">
      <c r="A911" t="str">
        <f t="shared" si="29"/>
        <v>EE Energy consumption for space heating in non-residential per m² (normal climate)</v>
      </c>
      <c r="B911" t="str">
        <f t="shared" si="28"/>
        <v>Energy consumption for space heating in non-residential per m² (normal climate)</v>
      </c>
      <c r="C911" t="s">
        <v>27</v>
      </c>
      <c r="D911" t="s">
        <v>47</v>
      </c>
      <c r="E911" t="s">
        <v>436</v>
      </c>
      <c r="F911" t="s">
        <v>207</v>
      </c>
      <c r="G911" t="s">
        <v>207</v>
      </c>
      <c r="H911" t="s">
        <v>207</v>
      </c>
      <c r="I911" t="s">
        <v>207</v>
      </c>
      <c r="J911" t="s">
        <v>207</v>
      </c>
      <c r="K911" t="s">
        <v>207</v>
      </c>
      <c r="L911" t="s">
        <v>207</v>
      </c>
      <c r="M911" t="s">
        <v>207</v>
      </c>
      <c r="N911" t="s">
        <v>207</v>
      </c>
      <c r="O911" t="s">
        <v>207</v>
      </c>
      <c r="P911">
        <v>214.64</v>
      </c>
      <c r="Q911">
        <v>229.12</v>
      </c>
      <c r="R911">
        <v>228.53</v>
      </c>
      <c r="S911">
        <v>240.25</v>
      </c>
      <c r="T911" t="s">
        <v>207</v>
      </c>
      <c r="U911" t="s">
        <v>207</v>
      </c>
      <c r="V911" t="s">
        <v>364</v>
      </c>
      <c r="W911" t="s">
        <v>461</v>
      </c>
      <c r="Y911">
        <v>2</v>
      </c>
      <c r="Z911" t="s">
        <v>477</v>
      </c>
    </row>
    <row r="912" spans="1:26" x14ac:dyDescent="0.25">
      <c r="A912" t="str">
        <f t="shared" si="29"/>
        <v>FR Energy consumption for space heating in non-residential per m² (normal climate)</v>
      </c>
      <c r="B912" t="str">
        <f t="shared" si="28"/>
        <v>Energy consumption for space heating in non-residential per m² (normal climate)</v>
      </c>
      <c r="C912" t="s">
        <v>10</v>
      </c>
      <c r="D912" t="s">
        <v>48</v>
      </c>
      <c r="E912" t="s">
        <v>436</v>
      </c>
      <c r="F912">
        <v>141.59</v>
      </c>
      <c r="G912">
        <v>137.71</v>
      </c>
      <c r="H912">
        <v>140.09</v>
      </c>
      <c r="I912">
        <v>139.03</v>
      </c>
      <c r="J912">
        <v>134.47999999999999</v>
      </c>
      <c r="K912">
        <v>134.05000000000001</v>
      </c>
      <c r="L912">
        <v>138.63999999999999</v>
      </c>
      <c r="M912">
        <v>128.97999999999999</v>
      </c>
      <c r="N912">
        <v>127.5</v>
      </c>
      <c r="O912">
        <v>130.12</v>
      </c>
      <c r="P912">
        <v>129.27000000000001</v>
      </c>
      <c r="Q912">
        <v>133.52000000000001</v>
      </c>
      <c r="R912">
        <v>129.43</v>
      </c>
      <c r="S912">
        <v>125.57</v>
      </c>
      <c r="T912" t="s">
        <v>207</v>
      </c>
      <c r="U912" t="s">
        <v>207</v>
      </c>
      <c r="V912" t="s">
        <v>364</v>
      </c>
      <c r="W912" t="s">
        <v>479</v>
      </c>
      <c r="Y912">
        <v>3</v>
      </c>
      <c r="Z912" t="s">
        <v>477</v>
      </c>
    </row>
    <row r="913" spans="1:26" x14ac:dyDescent="0.25">
      <c r="A913" t="str">
        <f t="shared" si="29"/>
        <v>EL Energy consumption for space heating in non-residential per m² (normal climate)</v>
      </c>
      <c r="B913" t="str">
        <f t="shared" si="28"/>
        <v>Energy consumption for space heating in non-residential per m² (normal climate)</v>
      </c>
      <c r="C913" t="s">
        <v>20</v>
      </c>
      <c r="D913" t="s">
        <v>49</v>
      </c>
      <c r="E913" t="s">
        <v>436</v>
      </c>
      <c r="F913" t="s">
        <v>207</v>
      </c>
      <c r="G913" t="s">
        <v>207</v>
      </c>
      <c r="H913" t="s">
        <v>207</v>
      </c>
      <c r="I913" t="s">
        <v>207</v>
      </c>
      <c r="J913" t="s">
        <v>207</v>
      </c>
      <c r="K913" t="s">
        <v>207</v>
      </c>
      <c r="L913" t="s">
        <v>207</v>
      </c>
      <c r="M913" t="s">
        <v>207</v>
      </c>
      <c r="N913" t="s">
        <v>207</v>
      </c>
      <c r="O913" t="s">
        <v>207</v>
      </c>
      <c r="P913">
        <v>90.7</v>
      </c>
      <c r="Q913">
        <v>93.07</v>
      </c>
      <c r="R913">
        <v>104.83</v>
      </c>
      <c r="S913">
        <v>108.5</v>
      </c>
      <c r="T913" t="s">
        <v>207</v>
      </c>
      <c r="U913" t="s">
        <v>207</v>
      </c>
      <c r="V913" t="s">
        <v>364</v>
      </c>
      <c r="W913" t="s">
        <v>478</v>
      </c>
      <c r="Y913">
        <v>2</v>
      </c>
      <c r="Z913" t="s">
        <v>477</v>
      </c>
    </row>
    <row r="914" spans="1:26" x14ac:dyDescent="0.25">
      <c r="A914" t="str">
        <f t="shared" si="29"/>
        <v>FI Energy consumption for space heating in non-residential per m² (normal climate)</v>
      </c>
      <c r="B914" t="str">
        <f t="shared" si="28"/>
        <v>Energy consumption for space heating in non-residential per m² (normal climate)</v>
      </c>
      <c r="C914" t="s">
        <v>30</v>
      </c>
      <c r="D914" t="s">
        <v>50</v>
      </c>
      <c r="E914" t="s">
        <v>436</v>
      </c>
      <c r="F914">
        <v>214.98</v>
      </c>
      <c r="G914">
        <v>212.73</v>
      </c>
      <c r="H914">
        <v>207.53</v>
      </c>
      <c r="I914">
        <v>206.22</v>
      </c>
      <c r="J914">
        <v>207.62</v>
      </c>
      <c r="K914">
        <v>206.96</v>
      </c>
      <c r="L914">
        <v>205.52</v>
      </c>
      <c r="M914">
        <v>201.38</v>
      </c>
      <c r="N914">
        <v>188.99</v>
      </c>
      <c r="O914">
        <v>202.72</v>
      </c>
      <c r="P914">
        <v>201.49</v>
      </c>
      <c r="Q914">
        <v>197.01</v>
      </c>
      <c r="R914">
        <v>189.88</v>
      </c>
      <c r="S914">
        <v>188.89</v>
      </c>
      <c r="T914" t="s">
        <v>207</v>
      </c>
      <c r="U914" t="s">
        <v>207</v>
      </c>
      <c r="V914" t="s">
        <v>364</v>
      </c>
      <c r="W914" t="s">
        <v>480</v>
      </c>
      <c r="Y914">
        <v>3</v>
      </c>
      <c r="Z914" t="s">
        <v>477</v>
      </c>
    </row>
    <row r="915" spans="1:26" x14ac:dyDescent="0.25">
      <c r="A915" t="str">
        <f t="shared" si="29"/>
        <v>DE Energy consumption for space heating in non-residential per m² (normal climate)</v>
      </c>
      <c r="B915" t="str">
        <f t="shared" si="28"/>
        <v>Energy consumption for space heating in non-residential per m² (normal climate)</v>
      </c>
      <c r="C915" t="s">
        <v>1</v>
      </c>
      <c r="D915" t="s">
        <v>51</v>
      </c>
      <c r="E915" t="s">
        <v>436</v>
      </c>
      <c r="F915" t="s">
        <v>207</v>
      </c>
      <c r="G915" t="s">
        <v>207</v>
      </c>
      <c r="H915" t="s">
        <v>207</v>
      </c>
      <c r="I915" t="s">
        <v>207</v>
      </c>
      <c r="J915" t="s">
        <v>207</v>
      </c>
      <c r="K915" t="s">
        <v>207</v>
      </c>
      <c r="L915" t="s">
        <v>207</v>
      </c>
      <c r="M915" t="s">
        <v>207</v>
      </c>
      <c r="N915" t="s">
        <v>207</v>
      </c>
      <c r="O915">
        <v>118.35</v>
      </c>
      <c r="P915">
        <v>112.79</v>
      </c>
      <c r="Q915">
        <v>109.3</v>
      </c>
      <c r="R915">
        <v>106.94</v>
      </c>
      <c r="S915">
        <v>107.86</v>
      </c>
      <c r="T915" t="s">
        <v>207</v>
      </c>
      <c r="U915" t="s">
        <v>207</v>
      </c>
      <c r="V915" t="s">
        <v>364</v>
      </c>
      <c r="W915" t="s">
        <v>458</v>
      </c>
      <c r="Y915">
        <v>3</v>
      </c>
      <c r="Z915" t="s">
        <v>477</v>
      </c>
    </row>
    <row r="916" spans="1:26" x14ac:dyDescent="0.25">
      <c r="A916" t="str">
        <f t="shared" si="29"/>
        <v>HU Energy consumption for space heating in non-residential per m² (normal climate)</v>
      </c>
      <c r="B916" t="str">
        <f t="shared" si="28"/>
        <v>Energy consumption for space heating in non-residential per m² (normal climate)</v>
      </c>
      <c r="C916" t="s">
        <v>16</v>
      </c>
      <c r="D916" t="s">
        <v>52</v>
      </c>
      <c r="E916" t="s">
        <v>436</v>
      </c>
      <c r="F916" t="s">
        <v>207</v>
      </c>
      <c r="G916" t="s">
        <v>207</v>
      </c>
      <c r="H916" t="s">
        <v>207</v>
      </c>
      <c r="I916" t="s">
        <v>207</v>
      </c>
      <c r="J916" t="s">
        <v>207</v>
      </c>
      <c r="K916" t="s">
        <v>207</v>
      </c>
      <c r="L916" t="s">
        <v>207</v>
      </c>
      <c r="M916" t="s">
        <v>207</v>
      </c>
      <c r="N916" t="s">
        <v>207</v>
      </c>
      <c r="O916" t="s">
        <v>207</v>
      </c>
      <c r="P916">
        <v>162.38</v>
      </c>
      <c r="Q916">
        <v>161.72</v>
      </c>
      <c r="R916">
        <v>138.37</v>
      </c>
      <c r="S916">
        <v>122.29</v>
      </c>
      <c r="T916" t="s">
        <v>207</v>
      </c>
      <c r="U916" t="s">
        <v>207</v>
      </c>
      <c r="V916" t="s">
        <v>364</v>
      </c>
      <c r="W916" t="s">
        <v>458</v>
      </c>
      <c r="Y916">
        <v>3</v>
      </c>
      <c r="Z916" t="s">
        <v>477</v>
      </c>
    </row>
    <row r="917" spans="1:26" x14ac:dyDescent="0.25">
      <c r="A917" t="str">
        <f t="shared" si="29"/>
        <v>IE Energy consumption for space heating in non-residential per m² (normal climate)</v>
      </c>
      <c r="B917" t="str">
        <f t="shared" si="28"/>
        <v>Energy consumption for space heating in non-residential per m² (normal climate)</v>
      </c>
      <c r="C917" t="s">
        <v>5</v>
      </c>
      <c r="D917" t="s">
        <v>53</v>
      </c>
      <c r="E917" t="s">
        <v>436</v>
      </c>
      <c r="F917" t="s">
        <v>207</v>
      </c>
      <c r="G917" t="s">
        <v>207</v>
      </c>
      <c r="H917" t="s">
        <v>207</v>
      </c>
      <c r="I917" t="s">
        <v>207</v>
      </c>
      <c r="J917" t="s">
        <v>207</v>
      </c>
      <c r="K917" t="s">
        <v>207</v>
      </c>
      <c r="L917" t="s">
        <v>207</v>
      </c>
      <c r="M917" t="s">
        <v>207</v>
      </c>
      <c r="N917" t="s">
        <v>207</v>
      </c>
      <c r="O917" t="s">
        <v>207</v>
      </c>
      <c r="P917">
        <v>106.12</v>
      </c>
      <c r="Q917">
        <v>100.41</v>
      </c>
      <c r="R917">
        <v>97.24</v>
      </c>
      <c r="S917">
        <v>93.91</v>
      </c>
      <c r="T917" t="s">
        <v>207</v>
      </c>
      <c r="U917" t="s">
        <v>207</v>
      </c>
      <c r="V917" t="s">
        <v>364</v>
      </c>
      <c r="W917" t="s">
        <v>461</v>
      </c>
      <c r="Y917">
        <v>2</v>
      </c>
      <c r="Z917" t="s">
        <v>477</v>
      </c>
    </row>
    <row r="918" spans="1:26" x14ac:dyDescent="0.25">
      <c r="A918" t="str">
        <f t="shared" si="29"/>
        <v>IT Energy consumption for space heating in non-residential per m² (normal climate)</v>
      </c>
      <c r="B918" t="str">
        <f t="shared" si="28"/>
        <v>Energy consumption for space heating in non-residential per m² (normal climate)</v>
      </c>
      <c r="C918" t="s">
        <v>29</v>
      </c>
      <c r="D918" t="s">
        <v>54</v>
      </c>
      <c r="E918" t="s">
        <v>436</v>
      </c>
      <c r="F918" t="s">
        <v>207</v>
      </c>
      <c r="G918" t="s">
        <v>207</v>
      </c>
      <c r="H918" t="s">
        <v>207</v>
      </c>
      <c r="I918" t="s">
        <v>207</v>
      </c>
      <c r="J918" t="s">
        <v>207</v>
      </c>
      <c r="K918" t="s">
        <v>207</v>
      </c>
      <c r="L918" t="s">
        <v>207</v>
      </c>
      <c r="M918" t="s">
        <v>207</v>
      </c>
      <c r="N918" t="s">
        <v>207</v>
      </c>
      <c r="O918" t="s">
        <v>207</v>
      </c>
      <c r="P918">
        <v>315.43</v>
      </c>
      <c r="Q918">
        <v>304.11</v>
      </c>
      <c r="R918">
        <v>306.41000000000003</v>
      </c>
      <c r="S918">
        <v>313.76</v>
      </c>
      <c r="T918" t="s">
        <v>207</v>
      </c>
      <c r="U918" t="s">
        <v>207</v>
      </c>
      <c r="V918" t="s">
        <v>364</v>
      </c>
      <c r="W918" t="s">
        <v>461</v>
      </c>
      <c r="Y918">
        <v>2</v>
      </c>
      <c r="Z918" t="s">
        <v>477</v>
      </c>
    </row>
    <row r="919" spans="1:26" x14ac:dyDescent="0.25">
      <c r="A919" t="str">
        <f t="shared" si="29"/>
        <v>LV Energy consumption for space heating in non-residential per m² (normal climate)</v>
      </c>
      <c r="B919" t="str">
        <f t="shared" si="28"/>
        <v>Energy consumption for space heating in non-residential per m² (normal climate)</v>
      </c>
      <c r="C919" t="s">
        <v>25</v>
      </c>
      <c r="D919" t="s">
        <v>55</v>
      </c>
      <c r="E919" t="s">
        <v>436</v>
      </c>
      <c r="F919" t="s">
        <v>207</v>
      </c>
      <c r="G919" t="s">
        <v>207</v>
      </c>
      <c r="H919" t="s">
        <v>207</v>
      </c>
      <c r="I919" t="s">
        <v>207</v>
      </c>
      <c r="J919" t="s">
        <v>207</v>
      </c>
      <c r="K919" t="s">
        <v>207</v>
      </c>
      <c r="L919" t="s">
        <v>207</v>
      </c>
      <c r="M919" t="s">
        <v>207</v>
      </c>
      <c r="N919" t="s">
        <v>207</v>
      </c>
      <c r="O919" t="s">
        <v>207</v>
      </c>
      <c r="P919">
        <v>171.27</v>
      </c>
      <c r="Q919">
        <v>169.84</v>
      </c>
      <c r="R919">
        <v>181.27</v>
      </c>
      <c r="S919">
        <v>179.01</v>
      </c>
      <c r="T919" t="s">
        <v>207</v>
      </c>
      <c r="U919" t="s">
        <v>207</v>
      </c>
      <c r="V919" t="s">
        <v>364</v>
      </c>
      <c r="W919" t="s">
        <v>458</v>
      </c>
      <c r="Y919">
        <v>3</v>
      </c>
      <c r="Z919" t="s">
        <v>477</v>
      </c>
    </row>
    <row r="920" spans="1:26" x14ac:dyDescent="0.25">
      <c r="A920" t="str">
        <f t="shared" si="29"/>
        <v>LT Energy consumption for space heating in non-residential per m² (normal climate)</v>
      </c>
      <c r="B920" t="str">
        <f t="shared" si="28"/>
        <v>Energy consumption for space heating in non-residential per m² (normal climate)</v>
      </c>
      <c r="C920" t="s">
        <v>22</v>
      </c>
      <c r="D920" t="s">
        <v>56</v>
      </c>
      <c r="E920" t="s">
        <v>436</v>
      </c>
      <c r="F920" t="s">
        <v>207</v>
      </c>
      <c r="G920" t="s">
        <v>207</v>
      </c>
      <c r="H920" t="s">
        <v>207</v>
      </c>
      <c r="I920" t="s">
        <v>207</v>
      </c>
      <c r="J920" t="s">
        <v>207</v>
      </c>
      <c r="K920" t="s">
        <v>207</v>
      </c>
      <c r="L920" t="s">
        <v>207</v>
      </c>
      <c r="M920" t="s">
        <v>207</v>
      </c>
      <c r="N920" t="s">
        <v>207</v>
      </c>
      <c r="O920" t="s">
        <v>207</v>
      </c>
      <c r="P920">
        <v>65.41</v>
      </c>
      <c r="Q920">
        <v>68.599999999999994</v>
      </c>
      <c r="R920">
        <v>68.02</v>
      </c>
      <c r="S920">
        <v>66.08</v>
      </c>
      <c r="T920" t="s">
        <v>207</v>
      </c>
      <c r="U920" t="s">
        <v>207</v>
      </c>
      <c r="V920" t="s">
        <v>364</v>
      </c>
      <c r="W920" t="s">
        <v>458</v>
      </c>
      <c r="Y920">
        <v>3</v>
      </c>
      <c r="Z920" t="s">
        <v>477</v>
      </c>
    </row>
    <row r="921" spans="1:26" x14ac:dyDescent="0.25">
      <c r="A921" t="str">
        <f t="shared" si="29"/>
        <v>LU Energy consumption for space heating in non-residential per m² (normal climate)</v>
      </c>
      <c r="B921" t="str">
        <f t="shared" si="28"/>
        <v>Energy consumption for space heating in non-residential per m² (normal climate)</v>
      </c>
      <c r="C921" t="s">
        <v>7</v>
      </c>
      <c r="D921" t="s">
        <v>57</v>
      </c>
      <c r="E921" t="s">
        <v>436</v>
      </c>
      <c r="F921" t="s">
        <v>207</v>
      </c>
      <c r="G921" t="s">
        <v>207</v>
      </c>
      <c r="H921" t="s">
        <v>207</v>
      </c>
      <c r="I921" t="s">
        <v>207</v>
      </c>
      <c r="J921" t="s">
        <v>207</v>
      </c>
      <c r="K921" t="s">
        <v>207</v>
      </c>
      <c r="L921" t="s">
        <v>207</v>
      </c>
      <c r="M921" t="s">
        <v>207</v>
      </c>
      <c r="N921" t="s">
        <v>207</v>
      </c>
      <c r="O921" t="s">
        <v>207</v>
      </c>
      <c r="P921">
        <v>252.7</v>
      </c>
      <c r="Q921">
        <v>247.61</v>
      </c>
      <c r="R921">
        <v>226.21</v>
      </c>
      <c r="S921">
        <v>215.93</v>
      </c>
      <c r="T921" t="s">
        <v>207</v>
      </c>
      <c r="U921" t="s">
        <v>207</v>
      </c>
      <c r="V921" t="s">
        <v>364</v>
      </c>
      <c r="W921" t="s">
        <v>458</v>
      </c>
      <c r="Y921">
        <v>3</v>
      </c>
      <c r="Z921" t="s">
        <v>477</v>
      </c>
    </row>
    <row r="922" spans="1:26" x14ac:dyDescent="0.25">
      <c r="A922" t="str">
        <f t="shared" si="29"/>
        <v>MT Energy consumption for space heating in non-residential per m² (normal climate)</v>
      </c>
      <c r="B922" t="str">
        <f t="shared" si="28"/>
        <v>Energy consumption for space heating in non-residential per m² (normal climate)</v>
      </c>
      <c r="C922" t="s">
        <v>26</v>
      </c>
      <c r="D922" t="s">
        <v>58</v>
      </c>
      <c r="E922" t="s">
        <v>436</v>
      </c>
      <c r="F922" t="s">
        <v>207</v>
      </c>
      <c r="G922" t="s">
        <v>207</v>
      </c>
      <c r="H922" t="s">
        <v>207</v>
      </c>
      <c r="I922" t="s">
        <v>207</v>
      </c>
      <c r="J922" t="s">
        <v>207</v>
      </c>
      <c r="K922" t="s">
        <v>207</v>
      </c>
      <c r="L922" t="s">
        <v>207</v>
      </c>
      <c r="M922" t="s">
        <v>207</v>
      </c>
      <c r="N922" t="s">
        <v>207</v>
      </c>
      <c r="O922" t="s">
        <v>207</v>
      </c>
      <c r="P922">
        <v>51.67</v>
      </c>
      <c r="Q922">
        <v>45.26</v>
      </c>
      <c r="R922">
        <v>45.35</v>
      </c>
      <c r="S922">
        <v>49.57</v>
      </c>
      <c r="T922" t="s">
        <v>207</v>
      </c>
      <c r="U922" t="s">
        <v>207</v>
      </c>
      <c r="V922" t="s">
        <v>364</v>
      </c>
      <c r="W922" t="s">
        <v>458</v>
      </c>
      <c r="Y922">
        <v>3</v>
      </c>
      <c r="Z922" t="s">
        <v>477</v>
      </c>
    </row>
    <row r="923" spans="1:26" x14ac:dyDescent="0.25">
      <c r="A923" t="str">
        <f t="shared" si="29"/>
        <v>NL Energy consumption for space heating in non-residential per m² (normal climate)</v>
      </c>
      <c r="B923" t="str">
        <f t="shared" si="28"/>
        <v>Energy consumption for space heating in non-residential per m² (normal climate)</v>
      </c>
      <c r="C923" t="s">
        <v>6</v>
      </c>
      <c r="D923" t="s">
        <v>59</v>
      </c>
      <c r="E923" t="s">
        <v>436</v>
      </c>
      <c r="F923">
        <v>114.96</v>
      </c>
      <c r="G923">
        <v>114.33</v>
      </c>
      <c r="H923">
        <v>117.32</v>
      </c>
      <c r="I923">
        <v>114.26</v>
      </c>
      <c r="J923">
        <v>118.05</v>
      </c>
      <c r="K923">
        <v>111.54</v>
      </c>
      <c r="L923">
        <v>119.31</v>
      </c>
      <c r="M923">
        <v>116.18</v>
      </c>
      <c r="N923">
        <v>113.03</v>
      </c>
      <c r="O923">
        <v>112.55</v>
      </c>
      <c r="P923">
        <v>103.37</v>
      </c>
      <c r="Q923">
        <v>107.29</v>
      </c>
      <c r="R923">
        <v>103.36</v>
      </c>
      <c r="S923">
        <v>98.81</v>
      </c>
      <c r="T923">
        <v>101.49</v>
      </c>
      <c r="U923" t="s">
        <v>207</v>
      </c>
      <c r="V923" t="s">
        <v>364</v>
      </c>
      <c r="W923" t="s">
        <v>480</v>
      </c>
      <c r="Y923">
        <v>3</v>
      </c>
      <c r="Z923" t="s">
        <v>477</v>
      </c>
    </row>
    <row r="924" spans="1:26" x14ac:dyDescent="0.25">
      <c r="A924" t="str">
        <f t="shared" si="29"/>
        <v>PL Energy consumption for space heating in non-residential per m² (normal climate)</v>
      </c>
      <c r="B924" t="str">
        <f t="shared" si="28"/>
        <v>Energy consumption for space heating in non-residential per m² (normal climate)</v>
      </c>
      <c r="C924" t="s">
        <v>12</v>
      </c>
      <c r="D924" t="s">
        <v>60</v>
      </c>
      <c r="E924" t="s">
        <v>436</v>
      </c>
      <c r="F924" t="s">
        <v>207</v>
      </c>
      <c r="G924" t="s">
        <v>207</v>
      </c>
      <c r="H924" t="s">
        <v>207</v>
      </c>
      <c r="I924" t="s">
        <v>207</v>
      </c>
      <c r="J924" t="s">
        <v>207</v>
      </c>
      <c r="K924" t="s">
        <v>207</v>
      </c>
      <c r="L924" t="s">
        <v>207</v>
      </c>
      <c r="M924" t="s">
        <v>207</v>
      </c>
      <c r="N924" t="s">
        <v>207</v>
      </c>
      <c r="O924" t="s">
        <v>207</v>
      </c>
      <c r="P924">
        <v>102.89</v>
      </c>
      <c r="Q924">
        <v>105.55</v>
      </c>
      <c r="R924">
        <v>99.65</v>
      </c>
      <c r="S924">
        <v>94.33</v>
      </c>
      <c r="T924" t="s">
        <v>207</v>
      </c>
      <c r="U924" t="s">
        <v>207</v>
      </c>
      <c r="V924" t="s">
        <v>364</v>
      </c>
      <c r="W924" t="s">
        <v>457</v>
      </c>
      <c r="Y924">
        <v>2</v>
      </c>
      <c r="Z924" t="s">
        <v>477</v>
      </c>
    </row>
    <row r="925" spans="1:26" x14ac:dyDescent="0.25">
      <c r="A925" t="str">
        <f t="shared" si="29"/>
        <v>PT Energy consumption for space heating in non-residential per m² (normal climate)</v>
      </c>
      <c r="B925" t="str">
        <f t="shared" si="28"/>
        <v>Energy consumption for space heating in non-residential per m² (normal climate)</v>
      </c>
      <c r="C925" t="s">
        <v>14</v>
      </c>
      <c r="D925" t="s">
        <v>61</v>
      </c>
      <c r="E925" t="s">
        <v>436</v>
      </c>
      <c r="F925" t="s">
        <v>207</v>
      </c>
      <c r="G925" t="s">
        <v>207</v>
      </c>
      <c r="H925" t="s">
        <v>207</v>
      </c>
      <c r="I925" t="s">
        <v>207</v>
      </c>
      <c r="J925" t="s">
        <v>207</v>
      </c>
      <c r="K925" t="s">
        <v>207</v>
      </c>
      <c r="L925" t="s">
        <v>207</v>
      </c>
      <c r="M925" t="s">
        <v>207</v>
      </c>
      <c r="N925" t="s">
        <v>207</v>
      </c>
      <c r="O925" t="s">
        <v>207</v>
      </c>
      <c r="P925">
        <v>57.28</v>
      </c>
      <c r="Q925">
        <v>59.82</v>
      </c>
      <c r="R925">
        <v>58.32</v>
      </c>
      <c r="S925">
        <v>56.96</v>
      </c>
      <c r="T925" t="s">
        <v>207</v>
      </c>
      <c r="U925" t="s">
        <v>207</v>
      </c>
      <c r="V925" t="s">
        <v>364</v>
      </c>
      <c r="W925" t="s">
        <v>457</v>
      </c>
      <c r="Y925">
        <v>2</v>
      </c>
      <c r="Z925" t="s">
        <v>477</v>
      </c>
    </row>
    <row r="926" spans="1:26" x14ac:dyDescent="0.25">
      <c r="A926" t="str">
        <f t="shared" si="29"/>
        <v>RO Energy consumption for space heating in non-residential per m² (normal climate)</v>
      </c>
      <c r="B926" t="str">
        <f t="shared" si="28"/>
        <v>Energy consumption for space heating in non-residential per m² (normal climate)</v>
      </c>
      <c r="C926" t="s">
        <v>13</v>
      </c>
      <c r="D926" t="s">
        <v>62</v>
      </c>
      <c r="E926" t="s">
        <v>436</v>
      </c>
      <c r="F926" t="s">
        <v>207</v>
      </c>
      <c r="G926" t="s">
        <v>207</v>
      </c>
      <c r="H926" t="s">
        <v>207</v>
      </c>
      <c r="I926" t="s">
        <v>207</v>
      </c>
      <c r="J926" t="s">
        <v>207</v>
      </c>
      <c r="K926" t="s">
        <v>207</v>
      </c>
      <c r="L926" t="s">
        <v>207</v>
      </c>
      <c r="M926" t="s">
        <v>207</v>
      </c>
      <c r="N926" t="s">
        <v>207</v>
      </c>
      <c r="O926" t="s">
        <v>207</v>
      </c>
      <c r="P926">
        <v>172.1</v>
      </c>
      <c r="Q926">
        <v>159.94</v>
      </c>
      <c r="R926">
        <v>160.72999999999999</v>
      </c>
      <c r="S926">
        <v>167.92</v>
      </c>
      <c r="T926" t="s">
        <v>207</v>
      </c>
      <c r="U926" t="s">
        <v>207</v>
      </c>
      <c r="V926" t="s">
        <v>364</v>
      </c>
      <c r="W926" t="s">
        <v>480</v>
      </c>
      <c r="Y926">
        <v>3</v>
      </c>
      <c r="Z926" t="s">
        <v>477</v>
      </c>
    </row>
    <row r="927" spans="1:26" x14ac:dyDescent="0.25">
      <c r="A927" t="str">
        <f t="shared" si="29"/>
        <v>SK Energy consumption for space heating in non-residential per m² (normal climate)</v>
      </c>
      <c r="B927" t="str">
        <f t="shared" si="28"/>
        <v>Energy consumption for space heating in non-residential per m² (normal climate)</v>
      </c>
      <c r="C927" t="s">
        <v>18</v>
      </c>
      <c r="D927" t="s">
        <v>63</v>
      </c>
      <c r="E927" t="s">
        <v>436</v>
      </c>
      <c r="F927" t="s">
        <v>207</v>
      </c>
      <c r="G927" t="s">
        <v>207</v>
      </c>
      <c r="H927" t="s">
        <v>207</v>
      </c>
      <c r="I927" t="s">
        <v>207</v>
      </c>
      <c r="J927" t="s">
        <v>207</v>
      </c>
      <c r="K927" t="s">
        <v>207</v>
      </c>
      <c r="L927" t="s">
        <v>207</v>
      </c>
      <c r="M927" t="s">
        <v>207</v>
      </c>
      <c r="N927">
        <v>160.99</v>
      </c>
      <c r="O927">
        <v>161.24</v>
      </c>
      <c r="P927">
        <v>165.18</v>
      </c>
      <c r="Q927">
        <v>132.57</v>
      </c>
      <c r="R927">
        <v>120.9</v>
      </c>
      <c r="S927">
        <v>138.33000000000001</v>
      </c>
      <c r="T927" t="s">
        <v>207</v>
      </c>
      <c r="U927" t="s">
        <v>207</v>
      </c>
      <c r="V927" t="s">
        <v>364</v>
      </c>
      <c r="W927" t="s">
        <v>481</v>
      </c>
      <c r="Y927">
        <v>2</v>
      </c>
      <c r="Z927" t="s">
        <v>477</v>
      </c>
    </row>
    <row r="928" spans="1:26" x14ac:dyDescent="0.25">
      <c r="A928" t="str">
        <f t="shared" si="29"/>
        <v>SI Energy consumption for space heating in non-residential per m² (normal climate)</v>
      </c>
      <c r="B928" t="str">
        <f t="shared" si="28"/>
        <v>Energy consumption for space heating in non-residential per m² (normal climate)</v>
      </c>
      <c r="C928" t="s">
        <v>8</v>
      </c>
      <c r="D928" t="s">
        <v>64</v>
      </c>
      <c r="E928" t="s">
        <v>436</v>
      </c>
      <c r="F928" t="s">
        <v>207</v>
      </c>
      <c r="G928" t="s">
        <v>207</v>
      </c>
      <c r="H928" t="s">
        <v>207</v>
      </c>
      <c r="I928" t="s">
        <v>207</v>
      </c>
      <c r="J928" t="s">
        <v>207</v>
      </c>
      <c r="K928" t="s">
        <v>207</v>
      </c>
      <c r="L928" t="s">
        <v>207</v>
      </c>
      <c r="M928" t="s">
        <v>207</v>
      </c>
      <c r="N928" t="s">
        <v>207</v>
      </c>
      <c r="O928" t="s">
        <v>207</v>
      </c>
      <c r="P928">
        <v>208.27</v>
      </c>
      <c r="Q928">
        <v>197.74</v>
      </c>
      <c r="R928">
        <v>148.99</v>
      </c>
      <c r="S928">
        <v>137.66</v>
      </c>
      <c r="T928" t="s">
        <v>207</v>
      </c>
      <c r="U928" t="s">
        <v>207</v>
      </c>
      <c r="V928" t="s">
        <v>364</v>
      </c>
      <c r="W928" t="s">
        <v>457</v>
      </c>
      <c r="Y928">
        <v>2</v>
      </c>
      <c r="Z928" t="s">
        <v>477</v>
      </c>
    </row>
    <row r="929" spans="1:26" x14ac:dyDescent="0.25">
      <c r="A929" t="str">
        <f t="shared" si="29"/>
        <v>ES Energy consumption for space heating in non-residential per m² (normal climate)</v>
      </c>
      <c r="B929" t="str">
        <f t="shared" si="28"/>
        <v>Energy consumption for space heating in non-residential per m² (normal climate)</v>
      </c>
      <c r="C929" t="s">
        <v>28</v>
      </c>
      <c r="D929" t="s">
        <v>65</v>
      </c>
      <c r="E929" t="s">
        <v>436</v>
      </c>
      <c r="F929">
        <v>93.53</v>
      </c>
      <c r="G929">
        <v>103.44</v>
      </c>
      <c r="H929">
        <v>105.83</v>
      </c>
      <c r="I929">
        <v>95.86</v>
      </c>
      <c r="J929">
        <v>95.2</v>
      </c>
      <c r="K929">
        <v>98.02</v>
      </c>
      <c r="L929">
        <v>120.51</v>
      </c>
      <c r="M929">
        <v>88.75</v>
      </c>
      <c r="N929">
        <v>90.92</v>
      </c>
      <c r="O929">
        <v>97.13</v>
      </c>
      <c r="P929">
        <v>91.86</v>
      </c>
      <c r="Q929">
        <v>94.39</v>
      </c>
      <c r="R929">
        <v>88.75</v>
      </c>
      <c r="S929">
        <v>81.819999999999993</v>
      </c>
      <c r="T929" t="s">
        <v>207</v>
      </c>
      <c r="U929" t="s">
        <v>207</v>
      </c>
      <c r="V929" t="s">
        <v>364</v>
      </c>
      <c r="W929" t="s">
        <v>462</v>
      </c>
      <c r="Y929">
        <v>2</v>
      </c>
      <c r="Z929" t="s">
        <v>477</v>
      </c>
    </row>
    <row r="930" spans="1:26" x14ac:dyDescent="0.25">
      <c r="A930" t="str">
        <f t="shared" si="29"/>
        <v>SE Energy consumption for space heating in non-residential per m² (normal climate)</v>
      </c>
      <c r="B930" t="str">
        <f t="shared" si="28"/>
        <v>Energy consumption for space heating in non-residential per m² (normal climate)</v>
      </c>
      <c r="C930" t="s">
        <v>19</v>
      </c>
      <c r="D930" t="s">
        <v>66</v>
      </c>
      <c r="E930" t="s">
        <v>436</v>
      </c>
      <c r="F930" t="s">
        <v>207</v>
      </c>
      <c r="G930" t="s">
        <v>207</v>
      </c>
      <c r="H930" t="s">
        <v>207</v>
      </c>
      <c r="I930" t="s">
        <v>207</v>
      </c>
      <c r="J930" t="s">
        <v>207</v>
      </c>
      <c r="K930" t="s">
        <v>207</v>
      </c>
      <c r="L930" t="s">
        <v>207</v>
      </c>
      <c r="M930" t="s">
        <v>207</v>
      </c>
      <c r="N930" t="s">
        <v>207</v>
      </c>
      <c r="O930" t="s">
        <v>207</v>
      </c>
      <c r="P930">
        <v>167.82</v>
      </c>
      <c r="Q930">
        <v>158.13999999999999</v>
      </c>
      <c r="R930">
        <v>142.83000000000001</v>
      </c>
      <c r="S930">
        <v>125.75</v>
      </c>
      <c r="T930" t="s">
        <v>207</v>
      </c>
      <c r="U930" t="s">
        <v>207</v>
      </c>
      <c r="V930" t="s">
        <v>364</v>
      </c>
      <c r="W930" t="s">
        <v>457</v>
      </c>
      <c r="Y930">
        <v>2</v>
      </c>
      <c r="Z930" t="s">
        <v>477</v>
      </c>
    </row>
    <row r="931" spans="1:26" x14ac:dyDescent="0.25">
      <c r="A931" t="str">
        <f t="shared" si="29"/>
        <v>UK Energy consumption for space heating in non-residential per m² (normal climate)</v>
      </c>
      <c r="B931" t="str">
        <f t="shared" si="28"/>
        <v>Energy consumption for space heating in non-residential per m² (normal climate)</v>
      </c>
      <c r="C931" t="s">
        <v>4</v>
      </c>
      <c r="D931" t="s">
        <v>67</v>
      </c>
      <c r="E931" t="s">
        <v>436</v>
      </c>
      <c r="F931">
        <v>132.94999999999999</v>
      </c>
      <c r="G931">
        <v>133.68</v>
      </c>
      <c r="H931">
        <v>117.56</v>
      </c>
      <c r="I931">
        <v>110.09</v>
      </c>
      <c r="J931">
        <v>116.74</v>
      </c>
      <c r="K931">
        <v>128.66</v>
      </c>
      <c r="L931">
        <v>113.84</v>
      </c>
      <c r="M931">
        <v>104.34</v>
      </c>
      <c r="N931">
        <v>115.6</v>
      </c>
      <c r="O931">
        <v>99.93</v>
      </c>
      <c r="P931">
        <v>95.77</v>
      </c>
      <c r="Q931">
        <v>95.47</v>
      </c>
      <c r="R931">
        <v>88.01</v>
      </c>
      <c r="S931">
        <v>86.21</v>
      </c>
      <c r="T931" t="s">
        <v>207</v>
      </c>
      <c r="U931" t="s">
        <v>207</v>
      </c>
      <c r="V931" t="s">
        <v>364</v>
      </c>
      <c r="W931" t="s">
        <v>463</v>
      </c>
      <c r="Y931">
        <v>3</v>
      </c>
      <c r="Z931" t="s">
        <v>477</v>
      </c>
    </row>
    <row r="932" spans="1:26" x14ac:dyDescent="0.25">
      <c r="A932" t="str">
        <f t="shared" si="29"/>
        <v xml:space="preserve"> Energy consumption for space heating in non-residential per m² (normal climate)</v>
      </c>
      <c r="B932" t="str">
        <f t="shared" si="28"/>
        <v>Energy consumption for space heating in non-residential per m² (normal climate)</v>
      </c>
    </row>
    <row r="933" spans="1:26" x14ac:dyDescent="0.25">
      <c r="A933" t="str">
        <f t="shared" si="29"/>
        <v xml:space="preserve"> Energy consumption of space heating for single family dwellings</v>
      </c>
      <c r="B933" t="str">
        <f t="shared" si="28"/>
        <v>Energy consumption of space heating for single family dwellings</v>
      </c>
      <c r="C933" t="s">
        <v>482</v>
      </c>
    </row>
    <row r="934" spans="1:26" x14ac:dyDescent="0.25">
      <c r="A934" t="str">
        <f t="shared" si="29"/>
        <v>ISO code Energy consumption of space heating for single family dwellings</v>
      </c>
      <c r="B934" t="str">
        <f t="shared" si="28"/>
        <v>Energy consumption of space heating for single family dwellings</v>
      </c>
      <c r="D934" t="s">
        <v>204</v>
      </c>
      <c r="E934" t="s">
        <v>205</v>
      </c>
      <c r="F934">
        <v>2000</v>
      </c>
      <c r="G934">
        <v>2001</v>
      </c>
      <c r="H934">
        <v>2002</v>
      </c>
      <c r="I934">
        <v>2003</v>
      </c>
      <c r="J934">
        <v>2004</v>
      </c>
      <c r="K934">
        <v>2005</v>
      </c>
      <c r="L934">
        <v>2006</v>
      </c>
      <c r="M934">
        <v>2007</v>
      </c>
      <c r="N934">
        <v>2008</v>
      </c>
      <c r="O934">
        <v>2009</v>
      </c>
      <c r="P934">
        <v>2010</v>
      </c>
      <c r="Q934">
        <v>2011</v>
      </c>
      <c r="R934">
        <v>2012</v>
      </c>
      <c r="S934">
        <v>2013</v>
      </c>
      <c r="T934">
        <v>2014</v>
      </c>
      <c r="U934">
        <v>2015</v>
      </c>
      <c r="V934" t="s">
        <v>194</v>
      </c>
      <c r="W934" t="s">
        <v>195</v>
      </c>
      <c r="X934" t="s">
        <v>196</v>
      </c>
      <c r="Y934" t="s">
        <v>197</v>
      </c>
      <c r="Z934" t="s">
        <v>198</v>
      </c>
    </row>
    <row r="935" spans="1:26" x14ac:dyDescent="0.25">
      <c r="A935" t="str">
        <f t="shared" si="29"/>
        <v>AT Energy consumption of space heating for single family dwellings</v>
      </c>
      <c r="B935" t="str">
        <f t="shared" si="28"/>
        <v>Energy consumption of space heating for single family dwellings</v>
      </c>
      <c r="C935" t="s">
        <v>17</v>
      </c>
      <c r="D935" t="s">
        <v>40</v>
      </c>
      <c r="E935" t="s">
        <v>483</v>
      </c>
      <c r="F935" t="s">
        <v>207</v>
      </c>
      <c r="G935" t="s">
        <v>207</v>
      </c>
      <c r="H935" t="s">
        <v>207</v>
      </c>
      <c r="I935" t="s">
        <v>207</v>
      </c>
      <c r="J935" t="s">
        <v>207</v>
      </c>
      <c r="K935" t="s">
        <v>207</v>
      </c>
      <c r="L935" t="s">
        <v>207</v>
      </c>
      <c r="M935" t="s">
        <v>207</v>
      </c>
      <c r="N935" t="s">
        <v>207</v>
      </c>
      <c r="O935" t="s">
        <v>207</v>
      </c>
      <c r="P935" t="s">
        <v>207</v>
      </c>
      <c r="Q935" t="s">
        <v>207</v>
      </c>
      <c r="R935" t="s">
        <v>207</v>
      </c>
      <c r="S935" t="s">
        <v>207</v>
      </c>
      <c r="T935" t="s">
        <v>207</v>
      </c>
      <c r="U935" t="s">
        <v>207</v>
      </c>
    </row>
    <row r="936" spans="1:26" x14ac:dyDescent="0.25">
      <c r="A936" t="str">
        <f t="shared" si="29"/>
        <v>BE Energy consumption of space heating for single family dwellings</v>
      </c>
      <c r="B936" t="str">
        <f t="shared" si="28"/>
        <v>Energy consumption of space heating for single family dwellings</v>
      </c>
      <c r="C936" t="s">
        <v>11</v>
      </c>
      <c r="D936" t="s">
        <v>41</v>
      </c>
      <c r="E936" t="s">
        <v>483</v>
      </c>
      <c r="F936" t="s">
        <v>207</v>
      </c>
      <c r="G936" t="s">
        <v>207</v>
      </c>
      <c r="H936" t="s">
        <v>207</v>
      </c>
      <c r="I936" t="s">
        <v>207</v>
      </c>
      <c r="J936" t="s">
        <v>207</v>
      </c>
      <c r="K936" t="s">
        <v>207</v>
      </c>
      <c r="L936" t="s">
        <v>207</v>
      </c>
      <c r="M936" t="s">
        <v>207</v>
      </c>
      <c r="N936" t="s">
        <v>207</v>
      </c>
      <c r="O936" t="s">
        <v>207</v>
      </c>
      <c r="P936" t="s">
        <v>207</v>
      </c>
      <c r="Q936" t="s">
        <v>207</v>
      </c>
      <c r="R936" t="s">
        <v>207</v>
      </c>
      <c r="S936" t="s">
        <v>207</v>
      </c>
      <c r="T936" t="s">
        <v>207</v>
      </c>
      <c r="U936" t="s">
        <v>207</v>
      </c>
    </row>
    <row r="937" spans="1:26" x14ac:dyDescent="0.25">
      <c r="A937" t="str">
        <f t="shared" si="29"/>
        <v>BG Energy consumption of space heating for single family dwellings</v>
      </c>
      <c r="B937" t="str">
        <f t="shared" si="28"/>
        <v>Energy consumption of space heating for single family dwellings</v>
      </c>
      <c r="C937" t="s">
        <v>21</v>
      </c>
      <c r="D937" t="s">
        <v>42</v>
      </c>
      <c r="E937" t="s">
        <v>483</v>
      </c>
      <c r="F937" t="s">
        <v>207</v>
      </c>
      <c r="G937" t="s">
        <v>207</v>
      </c>
      <c r="H937" t="s">
        <v>207</v>
      </c>
      <c r="I937" t="s">
        <v>207</v>
      </c>
      <c r="J937" t="s">
        <v>207</v>
      </c>
      <c r="K937" t="s">
        <v>207</v>
      </c>
      <c r="L937" t="s">
        <v>207</v>
      </c>
      <c r="M937" t="s">
        <v>207</v>
      </c>
      <c r="N937" t="s">
        <v>207</v>
      </c>
      <c r="O937" t="s">
        <v>207</v>
      </c>
      <c r="P937" t="s">
        <v>207</v>
      </c>
      <c r="Q937" t="s">
        <v>207</v>
      </c>
      <c r="R937" t="s">
        <v>207</v>
      </c>
      <c r="S937" t="s">
        <v>207</v>
      </c>
      <c r="T937" t="s">
        <v>207</v>
      </c>
      <c r="U937" t="s">
        <v>207</v>
      </c>
    </row>
    <row r="938" spans="1:26" x14ac:dyDescent="0.25">
      <c r="A938" t="str">
        <f t="shared" si="29"/>
        <v>HR Energy consumption of space heating for single family dwellings</v>
      </c>
      <c r="B938" t="str">
        <f t="shared" si="28"/>
        <v>Energy consumption of space heating for single family dwellings</v>
      </c>
      <c r="C938" t="s">
        <v>24</v>
      </c>
      <c r="D938" t="s">
        <v>43</v>
      </c>
      <c r="E938" t="s">
        <v>483</v>
      </c>
      <c r="F938" t="s">
        <v>207</v>
      </c>
      <c r="G938" t="s">
        <v>207</v>
      </c>
      <c r="H938" t="s">
        <v>207</v>
      </c>
      <c r="I938" t="s">
        <v>207</v>
      </c>
      <c r="J938" t="s">
        <v>207</v>
      </c>
      <c r="K938" t="s">
        <v>207</v>
      </c>
      <c r="L938" t="s">
        <v>207</v>
      </c>
      <c r="M938" t="s">
        <v>207</v>
      </c>
      <c r="N938" t="s">
        <v>207</v>
      </c>
      <c r="O938" t="s">
        <v>207</v>
      </c>
      <c r="P938" t="s">
        <v>207</v>
      </c>
      <c r="Q938" t="s">
        <v>207</v>
      </c>
      <c r="R938" t="s">
        <v>207</v>
      </c>
      <c r="S938" t="s">
        <v>207</v>
      </c>
      <c r="T938" t="s">
        <v>207</v>
      </c>
      <c r="U938" t="s">
        <v>207</v>
      </c>
    </row>
    <row r="939" spans="1:26" x14ac:dyDescent="0.25">
      <c r="A939" t="str">
        <f t="shared" si="29"/>
        <v>CY Energy consumption of space heating for single family dwellings</v>
      </c>
      <c r="B939" t="str">
        <f t="shared" si="28"/>
        <v>Energy consumption of space heating for single family dwellings</v>
      </c>
      <c r="C939" t="s">
        <v>15</v>
      </c>
      <c r="D939" t="s">
        <v>44</v>
      </c>
      <c r="E939" t="s">
        <v>483</v>
      </c>
      <c r="F939" t="s">
        <v>207</v>
      </c>
      <c r="G939" t="s">
        <v>207</v>
      </c>
      <c r="H939" t="s">
        <v>207</v>
      </c>
      <c r="I939" t="s">
        <v>207</v>
      </c>
      <c r="J939" t="s">
        <v>207</v>
      </c>
      <c r="K939" t="s">
        <v>207</v>
      </c>
      <c r="L939" t="s">
        <v>207</v>
      </c>
      <c r="M939" t="s">
        <v>207</v>
      </c>
      <c r="N939" t="s">
        <v>207</v>
      </c>
      <c r="O939" t="s">
        <v>207</v>
      </c>
      <c r="P939" t="s">
        <v>207</v>
      </c>
      <c r="Q939" t="s">
        <v>207</v>
      </c>
      <c r="R939" t="s">
        <v>207</v>
      </c>
      <c r="S939" t="s">
        <v>207</v>
      </c>
      <c r="T939" t="s">
        <v>207</v>
      </c>
      <c r="U939" t="s">
        <v>207</v>
      </c>
    </row>
    <row r="940" spans="1:26" x14ac:dyDescent="0.25">
      <c r="A940" t="str">
        <f t="shared" si="29"/>
        <v>CZ Energy consumption of space heating for single family dwellings</v>
      </c>
      <c r="B940" t="str">
        <f t="shared" si="28"/>
        <v>Energy consumption of space heating for single family dwellings</v>
      </c>
      <c r="C940" t="s">
        <v>23</v>
      </c>
      <c r="D940" t="s">
        <v>45</v>
      </c>
      <c r="E940" t="s">
        <v>483</v>
      </c>
      <c r="F940" t="s">
        <v>207</v>
      </c>
      <c r="G940" t="s">
        <v>207</v>
      </c>
      <c r="H940" t="s">
        <v>207</v>
      </c>
      <c r="I940" t="s">
        <v>207</v>
      </c>
      <c r="J940" t="s">
        <v>207</v>
      </c>
      <c r="K940" t="s">
        <v>207</v>
      </c>
      <c r="L940" t="s">
        <v>207</v>
      </c>
      <c r="M940" t="s">
        <v>207</v>
      </c>
      <c r="N940" t="s">
        <v>207</v>
      </c>
      <c r="O940" t="s">
        <v>207</v>
      </c>
      <c r="P940" t="s">
        <v>207</v>
      </c>
      <c r="Q940" t="s">
        <v>207</v>
      </c>
      <c r="R940" t="s">
        <v>207</v>
      </c>
      <c r="S940" t="s">
        <v>207</v>
      </c>
      <c r="T940" t="s">
        <v>207</v>
      </c>
      <c r="U940" t="s">
        <v>207</v>
      </c>
    </row>
    <row r="941" spans="1:26" x14ac:dyDescent="0.25">
      <c r="A941" t="str">
        <f t="shared" si="29"/>
        <v>DK Energy consumption of space heating for single family dwellings</v>
      </c>
      <c r="B941" t="str">
        <f t="shared" si="28"/>
        <v>Energy consumption of space heating for single family dwellings</v>
      </c>
      <c r="C941" t="s">
        <v>9</v>
      </c>
      <c r="D941" t="s">
        <v>46</v>
      </c>
      <c r="E941" t="s">
        <v>483</v>
      </c>
      <c r="F941">
        <v>2.77</v>
      </c>
      <c r="G941">
        <v>2.75</v>
      </c>
      <c r="H941">
        <v>2.79</v>
      </c>
      <c r="I941">
        <v>2.81</v>
      </c>
      <c r="J941">
        <v>2.8</v>
      </c>
      <c r="K941">
        <v>2.86</v>
      </c>
      <c r="L941">
        <v>2.94</v>
      </c>
      <c r="M941">
        <v>3.01</v>
      </c>
      <c r="N941">
        <v>2.93</v>
      </c>
      <c r="O941">
        <v>2.83</v>
      </c>
      <c r="P941">
        <v>2.8</v>
      </c>
      <c r="Q941">
        <v>2.87</v>
      </c>
      <c r="R941">
        <v>2.67</v>
      </c>
      <c r="S941">
        <v>2.68</v>
      </c>
      <c r="T941">
        <v>2.67</v>
      </c>
      <c r="U941" t="s">
        <v>207</v>
      </c>
      <c r="V941" t="s">
        <v>484</v>
      </c>
      <c r="W941" t="s">
        <v>484</v>
      </c>
      <c r="X941" t="s">
        <v>485</v>
      </c>
      <c r="Y941">
        <v>5</v>
      </c>
    </row>
    <row r="942" spans="1:26" x14ac:dyDescent="0.25">
      <c r="A942" t="str">
        <f t="shared" si="29"/>
        <v>EE Energy consumption of space heating for single family dwellings</v>
      </c>
      <c r="B942" t="str">
        <f t="shared" si="28"/>
        <v>Energy consumption of space heating for single family dwellings</v>
      </c>
      <c r="C942" t="s">
        <v>27</v>
      </c>
      <c r="D942" t="s">
        <v>47</v>
      </c>
      <c r="E942" t="s">
        <v>483</v>
      </c>
      <c r="F942" t="s">
        <v>207</v>
      </c>
      <c r="G942" t="s">
        <v>207</v>
      </c>
      <c r="H942" t="s">
        <v>207</v>
      </c>
      <c r="I942" t="s">
        <v>207</v>
      </c>
      <c r="J942" t="s">
        <v>207</v>
      </c>
      <c r="K942" t="s">
        <v>207</v>
      </c>
      <c r="L942" t="s">
        <v>207</v>
      </c>
      <c r="M942" t="s">
        <v>207</v>
      </c>
      <c r="N942" t="s">
        <v>207</v>
      </c>
      <c r="O942" t="s">
        <v>207</v>
      </c>
      <c r="P942" t="s">
        <v>207</v>
      </c>
      <c r="Q942" t="s">
        <v>207</v>
      </c>
      <c r="R942" t="s">
        <v>207</v>
      </c>
      <c r="S942" t="s">
        <v>207</v>
      </c>
      <c r="T942" t="s">
        <v>207</v>
      </c>
      <c r="U942" t="s">
        <v>207</v>
      </c>
    </row>
    <row r="943" spans="1:26" x14ac:dyDescent="0.25">
      <c r="A943" t="str">
        <f t="shared" si="29"/>
        <v>FR Energy consumption of space heating for single family dwellings</v>
      </c>
      <c r="B943" t="str">
        <f t="shared" si="28"/>
        <v>Energy consumption of space heating for single family dwellings</v>
      </c>
      <c r="C943" t="s">
        <v>10</v>
      </c>
      <c r="D943" t="s">
        <v>48</v>
      </c>
      <c r="E943" t="s">
        <v>483</v>
      </c>
      <c r="F943">
        <v>21.13</v>
      </c>
      <c r="G943">
        <v>22.18</v>
      </c>
      <c r="H943">
        <v>20.57</v>
      </c>
      <c r="I943">
        <v>22.3</v>
      </c>
      <c r="J943">
        <v>23.04</v>
      </c>
      <c r="K943">
        <v>22.79</v>
      </c>
      <c r="L943">
        <v>21.74</v>
      </c>
      <c r="M943">
        <v>20.28</v>
      </c>
      <c r="N943">
        <v>20.76</v>
      </c>
      <c r="O943">
        <v>20.88</v>
      </c>
      <c r="P943">
        <v>23.31</v>
      </c>
      <c r="Q943">
        <v>17.64</v>
      </c>
      <c r="R943">
        <v>20.34</v>
      </c>
      <c r="S943">
        <v>21.08</v>
      </c>
      <c r="T943" t="s">
        <v>207</v>
      </c>
      <c r="U943" t="s">
        <v>207</v>
      </c>
      <c r="V943" t="s">
        <v>261</v>
      </c>
      <c r="X943" t="s">
        <v>263</v>
      </c>
      <c r="Y943">
        <v>5</v>
      </c>
    </row>
    <row r="944" spans="1:26" x14ac:dyDescent="0.25">
      <c r="A944" t="str">
        <f t="shared" si="29"/>
        <v>EL Energy consumption of space heating for single family dwellings</v>
      </c>
      <c r="B944" t="str">
        <f t="shared" si="28"/>
        <v>Energy consumption of space heating for single family dwellings</v>
      </c>
      <c r="C944" t="s">
        <v>20</v>
      </c>
      <c r="D944" t="s">
        <v>49</v>
      </c>
      <c r="E944" t="s">
        <v>483</v>
      </c>
      <c r="F944" t="s">
        <v>207</v>
      </c>
      <c r="G944" t="s">
        <v>207</v>
      </c>
      <c r="H944" t="s">
        <v>207</v>
      </c>
      <c r="I944" t="s">
        <v>207</v>
      </c>
      <c r="J944" t="s">
        <v>207</v>
      </c>
      <c r="K944" t="s">
        <v>207</v>
      </c>
      <c r="L944" t="s">
        <v>207</v>
      </c>
      <c r="M944" t="s">
        <v>207</v>
      </c>
      <c r="N944" t="s">
        <v>207</v>
      </c>
      <c r="O944" t="s">
        <v>207</v>
      </c>
      <c r="P944" t="s">
        <v>207</v>
      </c>
      <c r="Q944" t="s">
        <v>207</v>
      </c>
      <c r="R944" t="s">
        <v>207</v>
      </c>
      <c r="S944" t="s">
        <v>207</v>
      </c>
      <c r="T944" t="s">
        <v>207</v>
      </c>
      <c r="U944" t="s">
        <v>207</v>
      </c>
    </row>
    <row r="945" spans="1:26" x14ac:dyDescent="0.25">
      <c r="A945" t="str">
        <f t="shared" si="29"/>
        <v>FI Energy consumption of space heating for single family dwellings</v>
      </c>
      <c r="B945" t="str">
        <f t="shared" si="28"/>
        <v>Energy consumption of space heating for single family dwellings</v>
      </c>
      <c r="C945" t="s">
        <v>30</v>
      </c>
      <c r="D945" t="s">
        <v>50</v>
      </c>
      <c r="E945" t="s">
        <v>483</v>
      </c>
      <c r="F945" t="s">
        <v>207</v>
      </c>
      <c r="G945" t="s">
        <v>207</v>
      </c>
      <c r="H945" t="s">
        <v>207</v>
      </c>
      <c r="I945" t="s">
        <v>207</v>
      </c>
      <c r="J945" t="s">
        <v>207</v>
      </c>
      <c r="K945" t="s">
        <v>207</v>
      </c>
      <c r="L945" t="s">
        <v>207</v>
      </c>
      <c r="M945" t="s">
        <v>207</v>
      </c>
      <c r="N945" t="s">
        <v>207</v>
      </c>
      <c r="O945" t="s">
        <v>207</v>
      </c>
      <c r="P945" t="s">
        <v>207</v>
      </c>
      <c r="Q945" t="s">
        <v>207</v>
      </c>
      <c r="R945" t="s">
        <v>207</v>
      </c>
      <c r="S945" t="s">
        <v>207</v>
      </c>
      <c r="T945" t="s">
        <v>207</v>
      </c>
      <c r="U945" t="s">
        <v>207</v>
      </c>
    </row>
    <row r="946" spans="1:26" x14ac:dyDescent="0.25">
      <c r="A946" t="str">
        <f t="shared" si="29"/>
        <v>DE Energy consumption of space heating for single family dwellings</v>
      </c>
      <c r="B946" t="str">
        <f t="shared" si="28"/>
        <v>Energy consumption of space heating for single family dwellings</v>
      </c>
      <c r="C946" t="s">
        <v>1</v>
      </c>
      <c r="D946" t="s">
        <v>51</v>
      </c>
      <c r="E946" t="s">
        <v>483</v>
      </c>
      <c r="F946" t="s">
        <v>207</v>
      </c>
      <c r="G946" t="s">
        <v>207</v>
      </c>
      <c r="H946" t="s">
        <v>207</v>
      </c>
      <c r="I946" t="s">
        <v>207</v>
      </c>
      <c r="J946" t="s">
        <v>207</v>
      </c>
      <c r="K946" t="s">
        <v>207</v>
      </c>
      <c r="L946" t="s">
        <v>207</v>
      </c>
      <c r="M946" t="s">
        <v>207</v>
      </c>
      <c r="N946" t="s">
        <v>207</v>
      </c>
      <c r="O946" t="s">
        <v>207</v>
      </c>
      <c r="P946" t="s">
        <v>207</v>
      </c>
      <c r="Q946">
        <v>24.07</v>
      </c>
      <c r="R946">
        <v>25.43</v>
      </c>
      <c r="S946" t="s">
        <v>207</v>
      </c>
      <c r="T946" t="s">
        <v>207</v>
      </c>
      <c r="U946" t="s">
        <v>207</v>
      </c>
      <c r="V946" t="s">
        <v>486</v>
      </c>
      <c r="X946" t="s">
        <v>487</v>
      </c>
      <c r="Y946">
        <v>5</v>
      </c>
    </row>
    <row r="947" spans="1:26" x14ac:dyDescent="0.25">
      <c r="A947" t="str">
        <f t="shared" si="29"/>
        <v>HU Energy consumption of space heating for single family dwellings</v>
      </c>
      <c r="B947" t="str">
        <f t="shared" si="28"/>
        <v>Energy consumption of space heating for single family dwellings</v>
      </c>
      <c r="C947" t="s">
        <v>16</v>
      </c>
      <c r="D947" t="s">
        <v>52</v>
      </c>
      <c r="E947" t="s">
        <v>483</v>
      </c>
      <c r="F947" t="s">
        <v>207</v>
      </c>
      <c r="G947" t="s">
        <v>207</v>
      </c>
      <c r="H947" t="s">
        <v>207</v>
      </c>
      <c r="I947" t="s">
        <v>207</v>
      </c>
      <c r="J947" t="s">
        <v>207</v>
      </c>
      <c r="K947" t="s">
        <v>207</v>
      </c>
      <c r="L947" t="s">
        <v>207</v>
      </c>
      <c r="M947" t="s">
        <v>207</v>
      </c>
      <c r="N947" t="s">
        <v>207</v>
      </c>
      <c r="O947" t="s">
        <v>207</v>
      </c>
      <c r="P947" t="s">
        <v>207</v>
      </c>
      <c r="Q947" t="s">
        <v>207</v>
      </c>
      <c r="R947" t="s">
        <v>207</v>
      </c>
      <c r="S947" t="s">
        <v>207</v>
      </c>
      <c r="T947" t="s">
        <v>207</v>
      </c>
      <c r="U947" t="s">
        <v>207</v>
      </c>
    </row>
    <row r="948" spans="1:26" x14ac:dyDescent="0.25">
      <c r="A948" t="str">
        <f t="shared" si="29"/>
        <v>IE Energy consumption of space heating for single family dwellings</v>
      </c>
      <c r="B948" t="str">
        <f t="shared" si="28"/>
        <v>Energy consumption of space heating for single family dwellings</v>
      </c>
      <c r="C948" t="s">
        <v>5</v>
      </c>
      <c r="D948" t="s">
        <v>53</v>
      </c>
      <c r="E948" t="s">
        <v>483</v>
      </c>
      <c r="F948" t="s">
        <v>207</v>
      </c>
      <c r="G948" t="s">
        <v>207</v>
      </c>
      <c r="H948" t="s">
        <v>207</v>
      </c>
      <c r="I948" t="s">
        <v>207</v>
      </c>
      <c r="J948" t="s">
        <v>207</v>
      </c>
      <c r="K948" t="s">
        <v>207</v>
      </c>
      <c r="L948" t="s">
        <v>207</v>
      </c>
      <c r="M948" t="s">
        <v>207</v>
      </c>
      <c r="N948" t="s">
        <v>207</v>
      </c>
      <c r="O948" t="s">
        <v>207</v>
      </c>
      <c r="P948" t="s">
        <v>207</v>
      </c>
      <c r="Q948" t="s">
        <v>207</v>
      </c>
      <c r="R948" t="s">
        <v>207</v>
      </c>
      <c r="S948" t="s">
        <v>207</v>
      </c>
      <c r="T948" t="s">
        <v>207</v>
      </c>
      <c r="U948" t="s">
        <v>207</v>
      </c>
    </row>
    <row r="949" spans="1:26" x14ac:dyDescent="0.25">
      <c r="A949" t="str">
        <f t="shared" si="29"/>
        <v>IT Energy consumption of space heating for single family dwellings</v>
      </c>
      <c r="B949" t="str">
        <f t="shared" si="28"/>
        <v>Energy consumption of space heating for single family dwellings</v>
      </c>
      <c r="C949" t="s">
        <v>29</v>
      </c>
      <c r="D949" t="s">
        <v>54</v>
      </c>
      <c r="E949" t="s">
        <v>483</v>
      </c>
      <c r="F949" t="s">
        <v>207</v>
      </c>
      <c r="G949" t="s">
        <v>207</v>
      </c>
      <c r="H949" t="s">
        <v>207</v>
      </c>
      <c r="I949" t="s">
        <v>207</v>
      </c>
      <c r="J949" t="s">
        <v>207</v>
      </c>
      <c r="K949" t="s">
        <v>207</v>
      </c>
      <c r="L949" t="s">
        <v>207</v>
      </c>
      <c r="M949" t="s">
        <v>207</v>
      </c>
      <c r="N949" t="s">
        <v>207</v>
      </c>
      <c r="O949" t="s">
        <v>207</v>
      </c>
      <c r="P949" t="s">
        <v>207</v>
      </c>
      <c r="Q949" t="s">
        <v>207</v>
      </c>
      <c r="R949" t="s">
        <v>207</v>
      </c>
      <c r="S949" t="s">
        <v>207</v>
      </c>
      <c r="T949" t="s">
        <v>207</v>
      </c>
      <c r="U949" t="s">
        <v>207</v>
      </c>
    </row>
    <row r="950" spans="1:26" x14ac:dyDescent="0.25">
      <c r="A950" t="str">
        <f t="shared" si="29"/>
        <v>LV Energy consumption of space heating for single family dwellings</v>
      </c>
      <c r="B950" t="str">
        <f t="shared" si="28"/>
        <v>Energy consumption of space heating for single family dwellings</v>
      </c>
      <c r="C950" t="s">
        <v>25</v>
      </c>
      <c r="D950" t="s">
        <v>55</v>
      </c>
      <c r="E950" t="s">
        <v>483</v>
      </c>
      <c r="F950" t="s">
        <v>207</v>
      </c>
      <c r="G950" t="s">
        <v>207</v>
      </c>
      <c r="H950" t="s">
        <v>207</v>
      </c>
      <c r="I950" t="s">
        <v>207</v>
      </c>
      <c r="J950" t="s">
        <v>207</v>
      </c>
      <c r="K950" t="s">
        <v>207</v>
      </c>
      <c r="L950" t="s">
        <v>207</v>
      </c>
      <c r="M950" t="s">
        <v>207</v>
      </c>
      <c r="N950" t="s">
        <v>207</v>
      </c>
      <c r="O950" t="s">
        <v>207</v>
      </c>
      <c r="P950" t="s">
        <v>207</v>
      </c>
      <c r="Q950" t="s">
        <v>207</v>
      </c>
      <c r="R950" t="s">
        <v>207</v>
      </c>
      <c r="S950" t="s">
        <v>207</v>
      </c>
      <c r="T950" t="s">
        <v>207</v>
      </c>
      <c r="U950" t="s">
        <v>207</v>
      </c>
    </row>
    <row r="951" spans="1:26" x14ac:dyDescent="0.25">
      <c r="A951" t="str">
        <f t="shared" si="29"/>
        <v>LT Energy consumption of space heating for single family dwellings</v>
      </c>
      <c r="B951" t="str">
        <f t="shared" si="28"/>
        <v>Energy consumption of space heating for single family dwellings</v>
      </c>
      <c r="C951" t="s">
        <v>22</v>
      </c>
      <c r="D951" t="s">
        <v>56</v>
      </c>
      <c r="E951" t="s">
        <v>483</v>
      </c>
      <c r="F951" t="s">
        <v>207</v>
      </c>
      <c r="G951" t="s">
        <v>207</v>
      </c>
      <c r="H951" t="s">
        <v>207</v>
      </c>
      <c r="I951" t="s">
        <v>207</v>
      </c>
      <c r="J951" t="s">
        <v>207</v>
      </c>
      <c r="K951" t="s">
        <v>207</v>
      </c>
      <c r="L951" t="s">
        <v>207</v>
      </c>
      <c r="M951" t="s">
        <v>207</v>
      </c>
      <c r="N951" t="s">
        <v>207</v>
      </c>
      <c r="O951" t="s">
        <v>207</v>
      </c>
      <c r="P951" t="s">
        <v>207</v>
      </c>
      <c r="Q951" t="s">
        <v>207</v>
      </c>
      <c r="R951" t="s">
        <v>207</v>
      </c>
      <c r="S951" t="s">
        <v>207</v>
      </c>
      <c r="T951" t="s">
        <v>207</v>
      </c>
      <c r="U951" t="s">
        <v>207</v>
      </c>
    </row>
    <row r="952" spans="1:26" x14ac:dyDescent="0.25">
      <c r="A952" t="str">
        <f t="shared" si="29"/>
        <v>LU Energy consumption of space heating for single family dwellings</v>
      </c>
      <c r="B952" t="str">
        <f t="shared" si="28"/>
        <v>Energy consumption of space heating for single family dwellings</v>
      </c>
      <c r="C952" t="s">
        <v>7</v>
      </c>
      <c r="D952" t="s">
        <v>57</v>
      </c>
      <c r="E952" t="s">
        <v>483</v>
      </c>
      <c r="F952" t="s">
        <v>207</v>
      </c>
      <c r="G952" t="s">
        <v>207</v>
      </c>
      <c r="H952" t="s">
        <v>207</v>
      </c>
      <c r="I952" t="s">
        <v>207</v>
      </c>
      <c r="J952" t="s">
        <v>207</v>
      </c>
      <c r="K952" t="s">
        <v>207</v>
      </c>
      <c r="L952" t="s">
        <v>207</v>
      </c>
      <c r="M952" t="s">
        <v>207</v>
      </c>
      <c r="N952" t="s">
        <v>207</v>
      </c>
      <c r="O952" t="s">
        <v>207</v>
      </c>
      <c r="P952" t="s">
        <v>207</v>
      </c>
      <c r="Q952" t="s">
        <v>207</v>
      </c>
      <c r="R952" t="s">
        <v>207</v>
      </c>
      <c r="S952" t="s">
        <v>207</v>
      </c>
      <c r="T952" t="s">
        <v>207</v>
      </c>
      <c r="U952" t="s">
        <v>207</v>
      </c>
    </row>
    <row r="953" spans="1:26" x14ac:dyDescent="0.25">
      <c r="A953" t="str">
        <f t="shared" si="29"/>
        <v>MT Energy consumption of space heating for single family dwellings</v>
      </c>
      <c r="B953" t="str">
        <f t="shared" si="28"/>
        <v>Energy consumption of space heating for single family dwellings</v>
      </c>
      <c r="C953" t="s">
        <v>26</v>
      </c>
      <c r="D953" t="s">
        <v>58</v>
      </c>
      <c r="E953" t="s">
        <v>483</v>
      </c>
      <c r="F953" t="s">
        <v>207</v>
      </c>
      <c r="G953" t="s">
        <v>207</v>
      </c>
      <c r="H953" t="s">
        <v>207</v>
      </c>
      <c r="I953" t="s">
        <v>207</v>
      </c>
      <c r="J953" t="s">
        <v>207</v>
      </c>
      <c r="K953" t="s">
        <v>207</v>
      </c>
      <c r="L953" t="s">
        <v>207</v>
      </c>
      <c r="M953" t="s">
        <v>207</v>
      </c>
      <c r="N953" t="s">
        <v>207</v>
      </c>
      <c r="O953" t="s">
        <v>207</v>
      </c>
      <c r="P953" t="s">
        <v>207</v>
      </c>
      <c r="Q953" t="s">
        <v>207</v>
      </c>
      <c r="R953" t="s">
        <v>207</v>
      </c>
      <c r="S953" t="s">
        <v>207</v>
      </c>
      <c r="T953" t="s">
        <v>207</v>
      </c>
      <c r="U953" t="s">
        <v>207</v>
      </c>
    </row>
    <row r="954" spans="1:26" x14ac:dyDescent="0.25">
      <c r="A954" t="str">
        <f t="shared" si="29"/>
        <v>NL Energy consumption of space heating for single family dwellings</v>
      </c>
      <c r="B954" t="str">
        <f t="shared" si="28"/>
        <v>Energy consumption of space heating for single family dwellings</v>
      </c>
      <c r="C954" t="s">
        <v>6</v>
      </c>
      <c r="D954" t="s">
        <v>59</v>
      </c>
      <c r="E954" t="s">
        <v>483</v>
      </c>
      <c r="F954" t="s">
        <v>207</v>
      </c>
      <c r="G954" t="s">
        <v>207</v>
      </c>
      <c r="H954" t="s">
        <v>207</v>
      </c>
      <c r="I954" t="s">
        <v>207</v>
      </c>
      <c r="J954" t="s">
        <v>207</v>
      </c>
      <c r="K954" t="s">
        <v>207</v>
      </c>
      <c r="L954" t="s">
        <v>207</v>
      </c>
      <c r="M954" t="s">
        <v>207</v>
      </c>
      <c r="N954" t="s">
        <v>207</v>
      </c>
      <c r="O954" t="s">
        <v>207</v>
      </c>
      <c r="P954" t="s">
        <v>207</v>
      </c>
      <c r="Q954" t="s">
        <v>207</v>
      </c>
      <c r="R954">
        <v>5.35</v>
      </c>
      <c r="S954" t="s">
        <v>207</v>
      </c>
      <c r="T954" t="s">
        <v>207</v>
      </c>
      <c r="U954" t="s">
        <v>207</v>
      </c>
      <c r="V954" t="s">
        <v>488</v>
      </c>
      <c r="W954" t="s">
        <v>489</v>
      </c>
      <c r="X954" t="s">
        <v>490</v>
      </c>
      <c r="Y954">
        <v>4</v>
      </c>
    </row>
    <row r="955" spans="1:26" x14ac:dyDescent="0.25">
      <c r="A955" t="str">
        <f t="shared" si="29"/>
        <v>PL Energy consumption of space heating for single family dwellings</v>
      </c>
      <c r="B955" t="str">
        <f t="shared" si="28"/>
        <v>Energy consumption of space heating for single family dwellings</v>
      </c>
      <c r="C955" t="s">
        <v>12</v>
      </c>
      <c r="D955" t="s">
        <v>60</v>
      </c>
      <c r="E955" t="s">
        <v>483</v>
      </c>
      <c r="F955" t="s">
        <v>207</v>
      </c>
      <c r="G955" t="s">
        <v>207</v>
      </c>
      <c r="H955" t="s">
        <v>207</v>
      </c>
      <c r="I955" t="s">
        <v>207</v>
      </c>
      <c r="J955" t="s">
        <v>207</v>
      </c>
      <c r="K955" t="s">
        <v>207</v>
      </c>
      <c r="L955" t="s">
        <v>207</v>
      </c>
      <c r="M955" t="s">
        <v>207</v>
      </c>
      <c r="N955" t="s">
        <v>207</v>
      </c>
      <c r="O955" t="s">
        <v>207</v>
      </c>
      <c r="P955" t="s">
        <v>207</v>
      </c>
      <c r="Q955" t="s">
        <v>207</v>
      </c>
      <c r="R955" t="s">
        <v>207</v>
      </c>
      <c r="S955" t="s">
        <v>207</v>
      </c>
      <c r="T955" t="s">
        <v>207</v>
      </c>
      <c r="U955" t="s">
        <v>207</v>
      </c>
    </row>
    <row r="956" spans="1:26" x14ac:dyDescent="0.25">
      <c r="A956" t="str">
        <f t="shared" si="29"/>
        <v>PT Energy consumption of space heating for single family dwellings</v>
      </c>
      <c r="B956" t="str">
        <f t="shared" si="28"/>
        <v>Energy consumption of space heating for single family dwellings</v>
      </c>
      <c r="C956" t="s">
        <v>14</v>
      </c>
      <c r="D956" t="s">
        <v>61</v>
      </c>
      <c r="E956" t="s">
        <v>483</v>
      </c>
      <c r="F956" t="s">
        <v>207</v>
      </c>
      <c r="G956" t="s">
        <v>207</v>
      </c>
      <c r="H956" t="s">
        <v>207</v>
      </c>
      <c r="I956" t="s">
        <v>207</v>
      </c>
      <c r="J956" t="s">
        <v>207</v>
      </c>
      <c r="K956" t="s">
        <v>207</v>
      </c>
      <c r="L956" t="s">
        <v>207</v>
      </c>
      <c r="M956" t="s">
        <v>207</v>
      </c>
      <c r="N956" t="s">
        <v>207</v>
      </c>
      <c r="O956" t="s">
        <v>207</v>
      </c>
      <c r="P956" t="s">
        <v>207</v>
      </c>
      <c r="Q956" t="s">
        <v>207</v>
      </c>
      <c r="R956" t="s">
        <v>207</v>
      </c>
      <c r="S956" t="s">
        <v>207</v>
      </c>
      <c r="T956" t="s">
        <v>207</v>
      </c>
      <c r="U956" t="s">
        <v>207</v>
      </c>
    </row>
    <row r="957" spans="1:26" x14ac:dyDescent="0.25">
      <c r="A957" t="str">
        <f t="shared" si="29"/>
        <v>RO Energy consumption of space heating for single family dwellings</v>
      </c>
      <c r="B957" t="str">
        <f t="shared" si="28"/>
        <v>Energy consumption of space heating for single family dwellings</v>
      </c>
      <c r="C957" t="s">
        <v>13</v>
      </c>
      <c r="D957" t="s">
        <v>62</v>
      </c>
      <c r="E957" t="s">
        <v>483</v>
      </c>
      <c r="F957" t="s">
        <v>207</v>
      </c>
      <c r="G957" t="s">
        <v>207</v>
      </c>
      <c r="H957" t="s">
        <v>207</v>
      </c>
      <c r="I957" t="s">
        <v>207</v>
      </c>
      <c r="J957" t="s">
        <v>207</v>
      </c>
      <c r="K957" t="s">
        <v>207</v>
      </c>
      <c r="L957" t="s">
        <v>207</v>
      </c>
      <c r="M957" t="s">
        <v>207</v>
      </c>
      <c r="N957" t="s">
        <v>207</v>
      </c>
      <c r="O957" t="s">
        <v>207</v>
      </c>
      <c r="P957" t="s">
        <v>207</v>
      </c>
      <c r="Q957" t="s">
        <v>207</v>
      </c>
      <c r="R957" t="s">
        <v>207</v>
      </c>
      <c r="S957" t="s">
        <v>207</v>
      </c>
      <c r="T957" t="s">
        <v>207</v>
      </c>
      <c r="U957" t="s">
        <v>207</v>
      </c>
    </row>
    <row r="958" spans="1:26" x14ac:dyDescent="0.25">
      <c r="A958" t="str">
        <f t="shared" si="29"/>
        <v>SK Energy consumption of space heating for single family dwellings</v>
      </c>
      <c r="B958" t="str">
        <f t="shared" si="28"/>
        <v>Energy consumption of space heating for single family dwellings</v>
      </c>
      <c r="C958" t="s">
        <v>18</v>
      </c>
      <c r="D958" t="s">
        <v>63</v>
      </c>
      <c r="E958" t="s">
        <v>483</v>
      </c>
      <c r="F958" t="s">
        <v>207</v>
      </c>
      <c r="G958">
        <v>1.01</v>
      </c>
      <c r="H958" t="s">
        <v>207</v>
      </c>
      <c r="I958" t="s">
        <v>207</v>
      </c>
      <c r="J958" t="s">
        <v>207</v>
      </c>
      <c r="K958" t="s">
        <v>207</v>
      </c>
      <c r="L958" t="s">
        <v>207</v>
      </c>
      <c r="M958" t="s">
        <v>207</v>
      </c>
      <c r="N958" t="s">
        <v>207</v>
      </c>
      <c r="O958" t="s">
        <v>207</v>
      </c>
      <c r="P958" t="s">
        <v>207</v>
      </c>
      <c r="Q958">
        <v>0.67</v>
      </c>
      <c r="R958" t="s">
        <v>207</v>
      </c>
      <c r="S958" t="s">
        <v>207</v>
      </c>
      <c r="T958" t="s">
        <v>207</v>
      </c>
      <c r="U958" t="s">
        <v>207</v>
      </c>
      <c r="V958" t="s">
        <v>491</v>
      </c>
      <c r="W958" t="s">
        <v>492</v>
      </c>
      <c r="X958" t="s">
        <v>493</v>
      </c>
      <c r="Y958">
        <v>5</v>
      </c>
      <c r="Z958" t="s">
        <v>494</v>
      </c>
    </row>
    <row r="959" spans="1:26" x14ac:dyDescent="0.25">
      <c r="A959" t="str">
        <f t="shared" si="29"/>
        <v>SI Energy consumption of space heating for single family dwellings</v>
      </c>
      <c r="B959" t="str">
        <f t="shared" si="28"/>
        <v>Energy consumption of space heating for single family dwellings</v>
      </c>
      <c r="C959" t="s">
        <v>8</v>
      </c>
      <c r="D959" t="s">
        <v>64</v>
      </c>
      <c r="E959" t="s">
        <v>483</v>
      </c>
      <c r="F959" t="s">
        <v>207</v>
      </c>
      <c r="G959" t="s">
        <v>207</v>
      </c>
      <c r="H959" t="s">
        <v>207</v>
      </c>
      <c r="I959" t="s">
        <v>207</v>
      </c>
      <c r="J959" t="s">
        <v>207</v>
      </c>
      <c r="K959" t="s">
        <v>207</v>
      </c>
      <c r="L959" t="s">
        <v>207</v>
      </c>
      <c r="M959" t="s">
        <v>207</v>
      </c>
      <c r="N959" t="s">
        <v>207</v>
      </c>
      <c r="O959" t="s">
        <v>207</v>
      </c>
      <c r="P959" t="s">
        <v>207</v>
      </c>
      <c r="Q959" t="s">
        <v>207</v>
      </c>
      <c r="R959" t="s">
        <v>207</v>
      </c>
      <c r="S959" t="s">
        <v>207</v>
      </c>
      <c r="T959" t="s">
        <v>207</v>
      </c>
      <c r="U959" t="s">
        <v>207</v>
      </c>
    </row>
    <row r="960" spans="1:26" x14ac:dyDescent="0.25">
      <c r="A960" t="str">
        <f t="shared" si="29"/>
        <v>ES Energy consumption of space heating for single family dwellings</v>
      </c>
      <c r="B960" t="str">
        <f t="shared" si="28"/>
        <v>Energy consumption of space heating for single family dwellings</v>
      </c>
      <c r="C960" t="s">
        <v>28</v>
      </c>
      <c r="D960" t="s">
        <v>65</v>
      </c>
      <c r="E960" t="s">
        <v>483</v>
      </c>
      <c r="F960" t="s">
        <v>207</v>
      </c>
      <c r="G960" t="s">
        <v>207</v>
      </c>
      <c r="H960" t="s">
        <v>207</v>
      </c>
      <c r="I960" t="s">
        <v>207</v>
      </c>
      <c r="J960" t="s">
        <v>207</v>
      </c>
      <c r="K960" t="s">
        <v>207</v>
      </c>
      <c r="L960" t="s">
        <v>207</v>
      </c>
      <c r="M960" t="s">
        <v>207</v>
      </c>
      <c r="N960" t="s">
        <v>207</v>
      </c>
      <c r="O960" t="s">
        <v>207</v>
      </c>
      <c r="P960" t="s">
        <v>207</v>
      </c>
      <c r="Q960" t="s">
        <v>207</v>
      </c>
      <c r="R960" t="s">
        <v>207</v>
      </c>
      <c r="S960" t="s">
        <v>207</v>
      </c>
      <c r="T960" t="s">
        <v>207</v>
      </c>
      <c r="U960" t="s">
        <v>207</v>
      </c>
    </row>
    <row r="961" spans="1:26" x14ac:dyDescent="0.25">
      <c r="A961" t="str">
        <f t="shared" si="29"/>
        <v>SE Energy consumption of space heating for single family dwellings</v>
      </c>
      <c r="B961" t="str">
        <f t="shared" si="28"/>
        <v>Energy consumption of space heating for single family dwellings</v>
      </c>
      <c r="C961" t="s">
        <v>19</v>
      </c>
      <c r="D961" t="s">
        <v>66</v>
      </c>
      <c r="E961" t="s">
        <v>483</v>
      </c>
      <c r="F961" t="s">
        <v>207</v>
      </c>
      <c r="G961" t="s">
        <v>207</v>
      </c>
      <c r="H961" t="s">
        <v>207</v>
      </c>
      <c r="I961" t="s">
        <v>207</v>
      </c>
      <c r="J961" t="s">
        <v>207</v>
      </c>
      <c r="K961" t="s">
        <v>207</v>
      </c>
      <c r="L961" t="s">
        <v>207</v>
      </c>
      <c r="M961" t="s">
        <v>207</v>
      </c>
      <c r="N961" t="s">
        <v>207</v>
      </c>
      <c r="O961" t="s">
        <v>207</v>
      </c>
      <c r="P961" t="s">
        <v>207</v>
      </c>
      <c r="Q961" t="s">
        <v>207</v>
      </c>
      <c r="R961" t="s">
        <v>207</v>
      </c>
      <c r="S961" t="s">
        <v>207</v>
      </c>
      <c r="T961" t="s">
        <v>207</v>
      </c>
      <c r="U961" t="s">
        <v>207</v>
      </c>
    </row>
    <row r="962" spans="1:26" x14ac:dyDescent="0.25">
      <c r="A962" t="str">
        <f t="shared" si="29"/>
        <v>UK Energy consumption of space heating for single family dwellings</v>
      </c>
      <c r="B962" t="str">
        <f t="shared" si="28"/>
        <v>Energy consumption of space heating for single family dwellings</v>
      </c>
      <c r="C962" t="s">
        <v>4</v>
      </c>
      <c r="D962" t="s">
        <v>67</v>
      </c>
      <c r="E962" t="s">
        <v>483</v>
      </c>
      <c r="F962" t="s">
        <v>207</v>
      </c>
      <c r="G962" t="s">
        <v>207</v>
      </c>
      <c r="H962" t="s">
        <v>207</v>
      </c>
      <c r="I962" t="s">
        <v>207</v>
      </c>
      <c r="J962" t="s">
        <v>207</v>
      </c>
      <c r="K962" t="s">
        <v>207</v>
      </c>
      <c r="L962" t="s">
        <v>207</v>
      </c>
      <c r="M962" t="s">
        <v>207</v>
      </c>
      <c r="N962" t="s">
        <v>207</v>
      </c>
      <c r="O962" t="s">
        <v>207</v>
      </c>
      <c r="P962" t="s">
        <v>207</v>
      </c>
      <c r="Q962" t="s">
        <v>207</v>
      </c>
      <c r="R962" t="s">
        <v>207</v>
      </c>
      <c r="S962" t="s">
        <v>207</v>
      </c>
      <c r="T962" t="s">
        <v>207</v>
      </c>
      <c r="U962" t="s">
        <v>207</v>
      </c>
    </row>
    <row r="963" spans="1:26" x14ac:dyDescent="0.25">
      <c r="A963" t="str">
        <f t="shared" si="29"/>
        <v xml:space="preserve"> Energy consumption of space heating for single family dwellings</v>
      </c>
      <c r="B963" t="str">
        <f t="shared" si="28"/>
        <v>Energy consumption of space heating for single family dwellings</v>
      </c>
    </row>
    <row r="964" spans="1:26" x14ac:dyDescent="0.25">
      <c r="A964" t="str">
        <f t="shared" si="29"/>
        <v xml:space="preserve"> Energy consumption of space heating for multi family dwellings</v>
      </c>
      <c r="B964" t="str">
        <f t="shared" ref="B964:B1027" si="30">IF(AND(C964&lt;&gt;"",D964=""),C964,B963)</f>
        <v>Energy consumption of space heating for multi family dwellings</v>
      </c>
      <c r="C964" t="s">
        <v>495</v>
      </c>
    </row>
    <row r="965" spans="1:26" x14ac:dyDescent="0.25">
      <c r="A965" t="str">
        <f t="shared" si="29"/>
        <v>ISO code Energy consumption of space heating for multi family dwellings</v>
      </c>
      <c r="B965" t="str">
        <f t="shared" si="30"/>
        <v>Energy consumption of space heating for multi family dwellings</v>
      </c>
      <c r="D965" t="s">
        <v>204</v>
      </c>
      <c r="E965" t="s">
        <v>205</v>
      </c>
      <c r="F965">
        <v>2000</v>
      </c>
      <c r="G965">
        <v>2001</v>
      </c>
      <c r="H965">
        <v>2002</v>
      </c>
      <c r="I965">
        <v>2003</v>
      </c>
      <c r="J965">
        <v>2004</v>
      </c>
      <c r="K965">
        <v>2005</v>
      </c>
      <c r="L965">
        <v>2006</v>
      </c>
      <c r="M965">
        <v>2007</v>
      </c>
      <c r="N965">
        <v>2008</v>
      </c>
      <c r="O965">
        <v>2009</v>
      </c>
      <c r="P965">
        <v>2010</v>
      </c>
      <c r="Q965">
        <v>2011</v>
      </c>
      <c r="R965">
        <v>2012</v>
      </c>
      <c r="S965">
        <v>2013</v>
      </c>
      <c r="T965">
        <v>2014</v>
      </c>
      <c r="U965">
        <v>2015</v>
      </c>
      <c r="V965" t="s">
        <v>194</v>
      </c>
      <c r="W965" t="s">
        <v>195</v>
      </c>
      <c r="X965" t="s">
        <v>196</v>
      </c>
      <c r="Y965" t="s">
        <v>197</v>
      </c>
      <c r="Z965" t="s">
        <v>198</v>
      </c>
    </row>
    <row r="966" spans="1:26" x14ac:dyDescent="0.25">
      <c r="A966" t="str">
        <f t="shared" ref="A966:A1029" si="31">D966&amp;" "&amp;B966</f>
        <v>AT Energy consumption of space heating for multi family dwellings</v>
      </c>
      <c r="B966" t="str">
        <f t="shared" si="30"/>
        <v>Energy consumption of space heating for multi family dwellings</v>
      </c>
      <c r="C966" t="s">
        <v>17</v>
      </c>
      <c r="D966" t="s">
        <v>40</v>
      </c>
      <c r="E966" t="s">
        <v>483</v>
      </c>
      <c r="F966" t="s">
        <v>207</v>
      </c>
      <c r="G966" t="s">
        <v>207</v>
      </c>
      <c r="H966" t="s">
        <v>207</v>
      </c>
      <c r="I966" t="s">
        <v>207</v>
      </c>
      <c r="J966" t="s">
        <v>207</v>
      </c>
      <c r="K966" t="s">
        <v>207</v>
      </c>
      <c r="L966" t="s">
        <v>207</v>
      </c>
      <c r="M966" t="s">
        <v>207</v>
      </c>
      <c r="N966" t="s">
        <v>207</v>
      </c>
      <c r="O966" t="s">
        <v>207</v>
      </c>
      <c r="P966" t="s">
        <v>207</v>
      </c>
      <c r="Q966" t="s">
        <v>207</v>
      </c>
      <c r="R966" t="s">
        <v>207</v>
      </c>
      <c r="S966" t="s">
        <v>207</v>
      </c>
      <c r="T966" t="s">
        <v>207</v>
      </c>
      <c r="U966" t="s">
        <v>207</v>
      </c>
    </row>
    <row r="967" spans="1:26" x14ac:dyDescent="0.25">
      <c r="A967" t="str">
        <f t="shared" si="31"/>
        <v>BE Energy consumption of space heating for multi family dwellings</v>
      </c>
      <c r="B967" t="str">
        <f t="shared" si="30"/>
        <v>Energy consumption of space heating for multi family dwellings</v>
      </c>
      <c r="C967" t="s">
        <v>11</v>
      </c>
      <c r="D967" t="s">
        <v>41</v>
      </c>
      <c r="E967" t="s">
        <v>483</v>
      </c>
      <c r="F967" t="s">
        <v>207</v>
      </c>
      <c r="G967" t="s">
        <v>207</v>
      </c>
      <c r="H967" t="s">
        <v>207</v>
      </c>
      <c r="I967" t="s">
        <v>207</v>
      </c>
      <c r="J967" t="s">
        <v>207</v>
      </c>
      <c r="K967" t="s">
        <v>207</v>
      </c>
      <c r="L967" t="s">
        <v>207</v>
      </c>
      <c r="M967" t="s">
        <v>207</v>
      </c>
      <c r="N967" t="s">
        <v>207</v>
      </c>
      <c r="O967" t="s">
        <v>207</v>
      </c>
      <c r="P967" t="s">
        <v>207</v>
      </c>
      <c r="Q967" t="s">
        <v>207</v>
      </c>
      <c r="R967" t="s">
        <v>207</v>
      </c>
      <c r="S967" t="s">
        <v>207</v>
      </c>
      <c r="T967" t="s">
        <v>207</v>
      </c>
      <c r="U967" t="s">
        <v>207</v>
      </c>
    </row>
    <row r="968" spans="1:26" x14ac:dyDescent="0.25">
      <c r="A968" t="str">
        <f t="shared" si="31"/>
        <v>BG Energy consumption of space heating for multi family dwellings</v>
      </c>
      <c r="B968" t="str">
        <f t="shared" si="30"/>
        <v>Energy consumption of space heating for multi family dwellings</v>
      </c>
      <c r="C968" t="s">
        <v>21</v>
      </c>
      <c r="D968" t="s">
        <v>42</v>
      </c>
      <c r="E968" t="s">
        <v>483</v>
      </c>
      <c r="F968" t="s">
        <v>207</v>
      </c>
      <c r="G968" t="s">
        <v>207</v>
      </c>
      <c r="H968" t="s">
        <v>207</v>
      </c>
      <c r="I968" t="s">
        <v>207</v>
      </c>
      <c r="J968" t="s">
        <v>207</v>
      </c>
      <c r="K968" t="s">
        <v>207</v>
      </c>
      <c r="L968" t="s">
        <v>207</v>
      </c>
      <c r="M968" t="s">
        <v>207</v>
      </c>
      <c r="N968" t="s">
        <v>207</v>
      </c>
      <c r="O968" t="s">
        <v>207</v>
      </c>
      <c r="P968" t="s">
        <v>207</v>
      </c>
      <c r="Q968" t="s">
        <v>207</v>
      </c>
      <c r="R968" t="s">
        <v>207</v>
      </c>
      <c r="S968" t="s">
        <v>207</v>
      </c>
      <c r="T968" t="s">
        <v>207</v>
      </c>
      <c r="U968" t="s">
        <v>207</v>
      </c>
    </row>
    <row r="969" spans="1:26" x14ac:dyDescent="0.25">
      <c r="A969" t="str">
        <f t="shared" si="31"/>
        <v>HR Energy consumption of space heating for multi family dwellings</v>
      </c>
      <c r="B969" t="str">
        <f t="shared" si="30"/>
        <v>Energy consumption of space heating for multi family dwellings</v>
      </c>
      <c r="C969" t="s">
        <v>24</v>
      </c>
      <c r="D969" t="s">
        <v>43</v>
      </c>
      <c r="E969" t="s">
        <v>483</v>
      </c>
      <c r="F969" t="s">
        <v>207</v>
      </c>
      <c r="G969" t="s">
        <v>207</v>
      </c>
      <c r="H969" t="s">
        <v>207</v>
      </c>
      <c r="I969" t="s">
        <v>207</v>
      </c>
      <c r="J969" t="s">
        <v>207</v>
      </c>
      <c r="K969" t="s">
        <v>207</v>
      </c>
      <c r="L969" t="s">
        <v>207</v>
      </c>
      <c r="M969" t="s">
        <v>207</v>
      </c>
      <c r="N969" t="s">
        <v>207</v>
      </c>
      <c r="O969" t="s">
        <v>207</v>
      </c>
      <c r="P969" t="s">
        <v>207</v>
      </c>
      <c r="Q969" t="s">
        <v>207</v>
      </c>
      <c r="R969" t="s">
        <v>207</v>
      </c>
      <c r="S969" t="s">
        <v>207</v>
      </c>
      <c r="T969" t="s">
        <v>207</v>
      </c>
      <c r="U969" t="s">
        <v>207</v>
      </c>
    </row>
    <row r="970" spans="1:26" x14ac:dyDescent="0.25">
      <c r="A970" t="str">
        <f t="shared" si="31"/>
        <v>CY Energy consumption of space heating for multi family dwellings</v>
      </c>
      <c r="B970" t="str">
        <f t="shared" si="30"/>
        <v>Energy consumption of space heating for multi family dwellings</v>
      </c>
      <c r="C970" t="s">
        <v>15</v>
      </c>
      <c r="D970" t="s">
        <v>44</v>
      </c>
      <c r="E970" t="s">
        <v>483</v>
      </c>
      <c r="F970" t="s">
        <v>207</v>
      </c>
      <c r="G970" t="s">
        <v>207</v>
      </c>
      <c r="H970" t="s">
        <v>207</v>
      </c>
      <c r="I970" t="s">
        <v>207</v>
      </c>
      <c r="J970" t="s">
        <v>207</v>
      </c>
      <c r="K970" t="s">
        <v>207</v>
      </c>
      <c r="L970" t="s">
        <v>207</v>
      </c>
      <c r="M970" t="s">
        <v>207</v>
      </c>
      <c r="N970" t="s">
        <v>207</v>
      </c>
      <c r="O970" t="s">
        <v>207</v>
      </c>
      <c r="P970" t="s">
        <v>207</v>
      </c>
      <c r="Q970" t="s">
        <v>207</v>
      </c>
      <c r="R970" t="s">
        <v>207</v>
      </c>
      <c r="S970" t="s">
        <v>207</v>
      </c>
      <c r="T970" t="s">
        <v>207</v>
      </c>
      <c r="U970" t="s">
        <v>207</v>
      </c>
    </row>
    <row r="971" spans="1:26" x14ac:dyDescent="0.25">
      <c r="A971" t="str">
        <f t="shared" si="31"/>
        <v>CZ Energy consumption of space heating for multi family dwellings</v>
      </c>
      <c r="B971" t="str">
        <f t="shared" si="30"/>
        <v>Energy consumption of space heating for multi family dwellings</v>
      </c>
      <c r="C971" t="s">
        <v>23</v>
      </c>
      <c r="D971" t="s">
        <v>45</v>
      </c>
      <c r="E971" t="s">
        <v>483</v>
      </c>
      <c r="F971" t="s">
        <v>207</v>
      </c>
      <c r="G971" t="s">
        <v>207</v>
      </c>
      <c r="H971" t="s">
        <v>207</v>
      </c>
      <c r="I971" t="s">
        <v>207</v>
      </c>
      <c r="J971" t="s">
        <v>207</v>
      </c>
      <c r="K971" t="s">
        <v>207</v>
      </c>
      <c r="L971" t="s">
        <v>207</v>
      </c>
      <c r="M971" t="s">
        <v>207</v>
      </c>
      <c r="N971" t="s">
        <v>207</v>
      </c>
      <c r="O971" t="s">
        <v>207</v>
      </c>
      <c r="P971" t="s">
        <v>207</v>
      </c>
      <c r="Q971" t="s">
        <v>207</v>
      </c>
      <c r="R971" t="s">
        <v>207</v>
      </c>
      <c r="S971" t="s">
        <v>207</v>
      </c>
      <c r="T971" t="s">
        <v>207</v>
      </c>
      <c r="U971" t="s">
        <v>207</v>
      </c>
    </row>
    <row r="972" spans="1:26" x14ac:dyDescent="0.25">
      <c r="A972" t="str">
        <f t="shared" si="31"/>
        <v>DK Energy consumption of space heating for multi family dwellings</v>
      </c>
      <c r="B972" t="str">
        <f t="shared" si="30"/>
        <v>Energy consumption of space heating for multi family dwellings</v>
      </c>
      <c r="C972" t="s">
        <v>9</v>
      </c>
      <c r="D972" t="s">
        <v>46</v>
      </c>
      <c r="E972" t="s">
        <v>483</v>
      </c>
      <c r="F972">
        <v>0.99</v>
      </c>
      <c r="G972">
        <v>0.99</v>
      </c>
      <c r="H972">
        <v>1.01</v>
      </c>
      <c r="I972">
        <v>1</v>
      </c>
      <c r="J972">
        <v>1.01</v>
      </c>
      <c r="K972">
        <v>0.99</v>
      </c>
      <c r="L972">
        <v>1</v>
      </c>
      <c r="M972">
        <v>0.98</v>
      </c>
      <c r="N972">
        <v>1</v>
      </c>
      <c r="O972">
        <v>0.97</v>
      </c>
      <c r="P972">
        <v>1</v>
      </c>
      <c r="Q972">
        <v>1.02</v>
      </c>
      <c r="R972">
        <v>0.99</v>
      </c>
      <c r="S972">
        <v>0.99</v>
      </c>
      <c r="T972">
        <v>0.99</v>
      </c>
      <c r="U972" t="s">
        <v>207</v>
      </c>
      <c r="V972" t="s">
        <v>484</v>
      </c>
      <c r="W972" t="s">
        <v>484</v>
      </c>
      <c r="X972" t="s">
        <v>485</v>
      </c>
      <c r="Y972">
        <v>5</v>
      </c>
    </row>
    <row r="973" spans="1:26" x14ac:dyDescent="0.25">
      <c r="A973" t="str">
        <f t="shared" si="31"/>
        <v>EE Energy consumption of space heating for multi family dwellings</v>
      </c>
      <c r="B973" t="str">
        <f t="shared" si="30"/>
        <v>Energy consumption of space heating for multi family dwellings</v>
      </c>
      <c r="C973" t="s">
        <v>27</v>
      </c>
      <c r="D973" t="s">
        <v>47</v>
      </c>
      <c r="E973" t="s">
        <v>483</v>
      </c>
      <c r="F973" t="s">
        <v>207</v>
      </c>
      <c r="G973" t="s">
        <v>207</v>
      </c>
      <c r="H973" t="s">
        <v>207</v>
      </c>
      <c r="I973" t="s">
        <v>207</v>
      </c>
      <c r="J973" t="s">
        <v>207</v>
      </c>
      <c r="K973" t="s">
        <v>207</v>
      </c>
      <c r="L973" t="s">
        <v>207</v>
      </c>
      <c r="M973" t="s">
        <v>207</v>
      </c>
      <c r="N973" t="s">
        <v>207</v>
      </c>
      <c r="O973" t="s">
        <v>207</v>
      </c>
      <c r="P973" t="s">
        <v>207</v>
      </c>
      <c r="Q973" t="s">
        <v>207</v>
      </c>
      <c r="R973" t="s">
        <v>207</v>
      </c>
      <c r="S973" t="s">
        <v>207</v>
      </c>
      <c r="T973" t="s">
        <v>207</v>
      </c>
      <c r="U973" t="s">
        <v>207</v>
      </c>
    </row>
    <row r="974" spans="1:26" x14ac:dyDescent="0.25">
      <c r="A974" t="str">
        <f t="shared" si="31"/>
        <v>FR Energy consumption of space heating for multi family dwellings</v>
      </c>
      <c r="B974" t="str">
        <f t="shared" si="30"/>
        <v>Energy consumption of space heating for multi family dwellings</v>
      </c>
      <c r="C974" t="s">
        <v>10</v>
      </c>
      <c r="D974" t="s">
        <v>48</v>
      </c>
      <c r="E974" t="s">
        <v>483</v>
      </c>
      <c r="F974">
        <v>8.9600000000000009</v>
      </c>
      <c r="G974">
        <v>9.39</v>
      </c>
      <c r="H974">
        <v>8.66</v>
      </c>
      <c r="I974">
        <v>9.3000000000000007</v>
      </c>
      <c r="J974">
        <v>9.36</v>
      </c>
      <c r="K974">
        <v>9.2100000000000009</v>
      </c>
      <c r="L974">
        <v>8.64</v>
      </c>
      <c r="M974">
        <v>8.1</v>
      </c>
      <c r="N974">
        <v>8.3800000000000008</v>
      </c>
      <c r="O974">
        <v>8.2899999999999991</v>
      </c>
      <c r="P974">
        <v>9.19</v>
      </c>
      <c r="Q974">
        <v>7.06</v>
      </c>
      <c r="R974">
        <v>7.99</v>
      </c>
      <c r="S974">
        <v>8.27</v>
      </c>
      <c r="T974" t="s">
        <v>207</v>
      </c>
      <c r="U974" t="s">
        <v>207</v>
      </c>
      <c r="V974" t="s">
        <v>261</v>
      </c>
      <c r="X974" t="s">
        <v>263</v>
      </c>
      <c r="Y974">
        <v>5</v>
      </c>
    </row>
    <row r="975" spans="1:26" x14ac:dyDescent="0.25">
      <c r="A975" t="str">
        <f t="shared" si="31"/>
        <v>EL Energy consumption of space heating for multi family dwellings</v>
      </c>
      <c r="B975" t="str">
        <f t="shared" si="30"/>
        <v>Energy consumption of space heating for multi family dwellings</v>
      </c>
      <c r="C975" t="s">
        <v>20</v>
      </c>
      <c r="D975" t="s">
        <v>49</v>
      </c>
      <c r="E975" t="s">
        <v>483</v>
      </c>
      <c r="F975" t="s">
        <v>207</v>
      </c>
      <c r="G975" t="s">
        <v>207</v>
      </c>
      <c r="H975" t="s">
        <v>207</v>
      </c>
      <c r="I975" t="s">
        <v>207</v>
      </c>
      <c r="J975" t="s">
        <v>207</v>
      </c>
      <c r="K975" t="s">
        <v>207</v>
      </c>
      <c r="L975" t="s">
        <v>207</v>
      </c>
      <c r="M975" t="s">
        <v>207</v>
      </c>
      <c r="N975" t="s">
        <v>207</v>
      </c>
      <c r="O975" t="s">
        <v>207</v>
      </c>
      <c r="P975" t="s">
        <v>207</v>
      </c>
      <c r="Q975" t="s">
        <v>207</v>
      </c>
      <c r="R975" t="s">
        <v>207</v>
      </c>
      <c r="S975" t="s">
        <v>207</v>
      </c>
      <c r="T975" t="s">
        <v>207</v>
      </c>
      <c r="U975" t="s">
        <v>207</v>
      </c>
    </row>
    <row r="976" spans="1:26" x14ac:dyDescent="0.25">
      <c r="A976" t="str">
        <f t="shared" si="31"/>
        <v>FI Energy consumption of space heating for multi family dwellings</v>
      </c>
      <c r="B976" t="str">
        <f t="shared" si="30"/>
        <v>Energy consumption of space heating for multi family dwellings</v>
      </c>
      <c r="C976" t="s">
        <v>30</v>
      </c>
      <c r="D976" t="s">
        <v>50</v>
      </c>
      <c r="E976" t="s">
        <v>483</v>
      </c>
      <c r="F976" t="s">
        <v>207</v>
      </c>
      <c r="G976" t="s">
        <v>207</v>
      </c>
      <c r="H976" t="s">
        <v>207</v>
      </c>
      <c r="I976" t="s">
        <v>207</v>
      </c>
      <c r="J976" t="s">
        <v>207</v>
      </c>
      <c r="K976" t="s">
        <v>207</v>
      </c>
      <c r="L976" t="s">
        <v>207</v>
      </c>
      <c r="M976" t="s">
        <v>207</v>
      </c>
      <c r="N976" t="s">
        <v>207</v>
      </c>
      <c r="O976" t="s">
        <v>207</v>
      </c>
      <c r="P976" t="s">
        <v>207</v>
      </c>
      <c r="Q976" t="s">
        <v>207</v>
      </c>
      <c r="R976" t="s">
        <v>207</v>
      </c>
      <c r="S976" t="s">
        <v>207</v>
      </c>
      <c r="T976" t="s">
        <v>207</v>
      </c>
      <c r="U976" t="s">
        <v>207</v>
      </c>
    </row>
    <row r="977" spans="1:26" x14ac:dyDescent="0.25">
      <c r="A977" t="str">
        <f t="shared" si="31"/>
        <v>DE Energy consumption of space heating for multi family dwellings</v>
      </c>
      <c r="B977" t="str">
        <f t="shared" si="30"/>
        <v>Energy consumption of space heating for multi family dwellings</v>
      </c>
      <c r="C977" t="s">
        <v>1</v>
      </c>
      <c r="D977" t="s">
        <v>51</v>
      </c>
      <c r="E977" t="s">
        <v>483</v>
      </c>
      <c r="F977" t="s">
        <v>207</v>
      </c>
      <c r="G977" t="s">
        <v>207</v>
      </c>
      <c r="H977" t="s">
        <v>207</v>
      </c>
      <c r="I977" t="s">
        <v>207</v>
      </c>
      <c r="J977" t="s">
        <v>207</v>
      </c>
      <c r="K977" t="s">
        <v>207</v>
      </c>
      <c r="L977" t="s">
        <v>207</v>
      </c>
      <c r="M977" t="s">
        <v>207</v>
      </c>
      <c r="N977" t="s">
        <v>207</v>
      </c>
      <c r="O977" t="s">
        <v>207</v>
      </c>
      <c r="P977" t="s">
        <v>207</v>
      </c>
      <c r="Q977">
        <v>13.47</v>
      </c>
      <c r="R977">
        <v>13.98</v>
      </c>
      <c r="S977" t="s">
        <v>207</v>
      </c>
      <c r="T977" t="s">
        <v>207</v>
      </c>
      <c r="U977" t="s">
        <v>207</v>
      </c>
      <c r="V977" t="s">
        <v>486</v>
      </c>
      <c r="X977" t="s">
        <v>487</v>
      </c>
      <c r="Y977">
        <v>5</v>
      </c>
    </row>
    <row r="978" spans="1:26" x14ac:dyDescent="0.25">
      <c r="A978" t="str">
        <f t="shared" si="31"/>
        <v>HU Energy consumption of space heating for multi family dwellings</v>
      </c>
      <c r="B978" t="str">
        <f t="shared" si="30"/>
        <v>Energy consumption of space heating for multi family dwellings</v>
      </c>
      <c r="C978" t="s">
        <v>16</v>
      </c>
      <c r="D978" t="s">
        <v>52</v>
      </c>
      <c r="E978" t="s">
        <v>483</v>
      </c>
      <c r="F978" t="s">
        <v>207</v>
      </c>
      <c r="G978" t="s">
        <v>207</v>
      </c>
      <c r="H978" t="s">
        <v>207</v>
      </c>
      <c r="I978" t="s">
        <v>207</v>
      </c>
      <c r="J978" t="s">
        <v>207</v>
      </c>
      <c r="K978" t="s">
        <v>207</v>
      </c>
      <c r="L978" t="s">
        <v>207</v>
      </c>
      <c r="M978" t="s">
        <v>207</v>
      </c>
      <c r="N978" t="s">
        <v>207</v>
      </c>
      <c r="O978" t="s">
        <v>207</v>
      </c>
      <c r="P978" t="s">
        <v>207</v>
      </c>
      <c r="Q978" t="s">
        <v>207</v>
      </c>
      <c r="R978" t="s">
        <v>207</v>
      </c>
      <c r="S978" t="s">
        <v>207</v>
      </c>
      <c r="T978" t="s">
        <v>207</v>
      </c>
      <c r="U978" t="s">
        <v>207</v>
      </c>
    </row>
    <row r="979" spans="1:26" x14ac:dyDescent="0.25">
      <c r="A979" t="str">
        <f t="shared" si="31"/>
        <v>IE Energy consumption of space heating for multi family dwellings</v>
      </c>
      <c r="B979" t="str">
        <f t="shared" si="30"/>
        <v>Energy consumption of space heating for multi family dwellings</v>
      </c>
      <c r="C979" t="s">
        <v>5</v>
      </c>
      <c r="D979" t="s">
        <v>53</v>
      </c>
      <c r="E979" t="s">
        <v>483</v>
      </c>
      <c r="F979" t="s">
        <v>207</v>
      </c>
      <c r="G979" t="s">
        <v>207</v>
      </c>
      <c r="H979" t="s">
        <v>207</v>
      </c>
      <c r="I979" t="s">
        <v>207</v>
      </c>
      <c r="J979" t="s">
        <v>207</v>
      </c>
      <c r="K979" t="s">
        <v>207</v>
      </c>
      <c r="L979" t="s">
        <v>207</v>
      </c>
      <c r="M979" t="s">
        <v>207</v>
      </c>
      <c r="N979" t="s">
        <v>207</v>
      </c>
      <c r="O979" t="s">
        <v>207</v>
      </c>
      <c r="P979" t="s">
        <v>207</v>
      </c>
      <c r="Q979" t="s">
        <v>207</v>
      </c>
      <c r="R979" t="s">
        <v>207</v>
      </c>
      <c r="S979" t="s">
        <v>207</v>
      </c>
      <c r="T979" t="s">
        <v>207</v>
      </c>
      <c r="U979" t="s">
        <v>207</v>
      </c>
    </row>
    <row r="980" spans="1:26" x14ac:dyDescent="0.25">
      <c r="A980" t="str">
        <f t="shared" si="31"/>
        <v>IT Energy consumption of space heating for multi family dwellings</v>
      </c>
      <c r="B980" t="str">
        <f t="shared" si="30"/>
        <v>Energy consumption of space heating for multi family dwellings</v>
      </c>
      <c r="C980" t="s">
        <v>29</v>
      </c>
      <c r="D980" t="s">
        <v>54</v>
      </c>
      <c r="E980" t="s">
        <v>483</v>
      </c>
      <c r="F980" t="s">
        <v>207</v>
      </c>
      <c r="G980" t="s">
        <v>207</v>
      </c>
      <c r="H980" t="s">
        <v>207</v>
      </c>
      <c r="I980" t="s">
        <v>207</v>
      </c>
      <c r="J980" t="s">
        <v>207</v>
      </c>
      <c r="K980" t="s">
        <v>207</v>
      </c>
      <c r="L980" t="s">
        <v>207</v>
      </c>
      <c r="M980" t="s">
        <v>207</v>
      </c>
      <c r="N980" t="s">
        <v>207</v>
      </c>
      <c r="O980" t="s">
        <v>207</v>
      </c>
      <c r="P980" t="s">
        <v>207</v>
      </c>
      <c r="Q980" t="s">
        <v>207</v>
      </c>
      <c r="R980" t="s">
        <v>207</v>
      </c>
      <c r="S980" t="s">
        <v>207</v>
      </c>
      <c r="T980" t="s">
        <v>207</v>
      </c>
      <c r="U980" t="s">
        <v>207</v>
      </c>
    </row>
    <row r="981" spans="1:26" x14ac:dyDescent="0.25">
      <c r="A981" t="str">
        <f t="shared" si="31"/>
        <v>LV Energy consumption of space heating for multi family dwellings</v>
      </c>
      <c r="B981" t="str">
        <f t="shared" si="30"/>
        <v>Energy consumption of space heating for multi family dwellings</v>
      </c>
      <c r="C981" t="s">
        <v>25</v>
      </c>
      <c r="D981" t="s">
        <v>55</v>
      </c>
      <c r="E981" t="s">
        <v>483</v>
      </c>
      <c r="F981" t="s">
        <v>207</v>
      </c>
      <c r="G981" t="s">
        <v>207</v>
      </c>
      <c r="H981" t="s">
        <v>207</v>
      </c>
      <c r="I981" t="s">
        <v>207</v>
      </c>
      <c r="J981" t="s">
        <v>207</v>
      </c>
      <c r="K981" t="s">
        <v>207</v>
      </c>
      <c r="L981" t="s">
        <v>207</v>
      </c>
      <c r="M981" t="s">
        <v>207</v>
      </c>
      <c r="N981" t="s">
        <v>207</v>
      </c>
      <c r="O981" t="s">
        <v>207</v>
      </c>
      <c r="P981" t="s">
        <v>207</v>
      </c>
      <c r="Q981" t="s">
        <v>207</v>
      </c>
      <c r="R981" t="s">
        <v>207</v>
      </c>
      <c r="S981" t="s">
        <v>207</v>
      </c>
      <c r="T981" t="s">
        <v>207</v>
      </c>
      <c r="U981" t="s">
        <v>207</v>
      </c>
    </row>
    <row r="982" spans="1:26" x14ac:dyDescent="0.25">
      <c r="A982" t="str">
        <f t="shared" si="31"/>
        <v>LT Energy consumption of space heating for multi family dwellings</v>
      </c>
      <c r="B982" t="str">
        <f t="shared" si="30"/>
        <v>Energy consumption of space heating for multi family dwellings</v>
      </c>
      <c r="C982" t="s">
        <v>22</v>
      </c>
      <c r="D982" t="s">
        <v>56</v>
      </c>
      <c r="E982" t="s">
        <v>483</v>
      </c>
      <c r="F982" t="s">
        <v>207</v>
      </c>
      <c r="G982" t="s">
        <v>207</v>
      </c>
      <c r="H982" t="s">
        <v>207</v>
      </c>
      <c r="I982" t="s">
        <v>207</v>
      </c>
      <c r="J982" t="s">
        <v>207</v>
      </c>
      <c r="K982" t="s">
        <v>207</v>
      </c>
      <c r="L982" t="s">
        <v>207</v>
      </c>
      <c r="M982" t="s">
        <v>207</v>
      </c>
      <c r="N982" t="s">
        <v>207</v>
      </c>
      <c r="O982" t="s">
        <v>207</v>
      </c>
      <c r="P982" t="s">
        <v>207</v>
      </c>
      <c r="Q982" t="s">
        <v>207</v>
      </c>
      <c r="R982" t="s">
        <v>207</v>
      </c>
      <c r="S982" t="s">
        <v>207</v>
      </c>
      <c r="T982" t="s">
        <v>207</v>
      </c>
      <c r="U982" t="s">
        <v>207</v>
      </c>
    </row>
    <row r="983" spans="1:26" x14ac:dyDescent="0.25">
      <c r="A983" t="str">
        <f t="shared" si="31"/>
        <v>LU Energy consumption of space heating for multi family dwellings</v>
      </c>
      <c r="B983" t="str">
        <f t="shared" si="30"/>
        <v>Energy consumption of space heating for multi family dwellings</v>
      </c>
      <c r="C983" t="s">
        <v>7</v>
      </c>
      <c r="D983" t="s">
        <v>57</v>
      </c>
      <c r="E983" t="s">
        <v>483</v>
      </c>
      <c r="F983" t="s">
        <v>207</v>
      </c>
      <c r="G983" t="s">
        <v>207</v>
      </c>
      <c r="H983" t="s">
        <v>207</v>
      </c>
      <c r="I983" t="s">
        <v>207</v>
      </c>
      <c r="J983" t="s">
        <v>207</v>
      </c>
      <c r="K983" t="s">
        <v>207</v>
      </c>
      <c r="L983" t="s">
        <v>207</v>
      </c>
      <c r="M983" t="s">
        <v>207</v>
      </c>
      <c r="N983" t="s">
        <v>207</v>
      </c>
      <c r="O983" t="s">
        <v>207</v>
      </c>
      <c r="P983" t="s">
        <v>207</v>
      </c>
      <c r="Q983" t="s">
        <v>207</v>
      </c>
      <c r="R983" t="s">
        <v>207</v>
      </c>
      <c r="S983" t="s">
        <v>207</v>
      </c>
      <c r="T983" t="s">
        <v>207</v>
      </c>
      <c r="U983" t="s">
        <v>207</v>
      </c>
    </row>
    <row r="984" spans="1:26" x14ac:dyDescent="0.25">
      <c r="A984" t="str">
        <f t="shared" si="31"/>
        <v>MT Energy consumption of space heating for multi family dwellings</v>
      </c>
      <c r="B984" t="str">
        <f t="shared" si="30"/>
        <v>Energy consumption of space heating for multi family dwellings</v>
      </c>
      <c r="C984" t="s">
        <v>26</v>
      </c>
      <c r="D984" t="s">
        <v>58</v>
      </c>
      <c r="E984" t="s">
        <v>483</v>
      </c>
      <c r="F984" t="s">
        <v>207</v>
      </c>
      <c r="G984" t="s">
        <v>207</v>
      </c>
      <c r="H984" t="s">
        <v>207</v>
      </c>
      <c r="I984" t="s">
        <v>207</v>
      </c>
      <c r="J984" t="s">
        <v>207</v>
      </c>
      <c r="K984" t="s">
        <v>207</v>
      </c>
      <c r="L984" t="s">
        <v>207</v>
      </c>
      <c r="M984" t="s">
        <v>207</v>
      </c>
      <c r="N984" t="s">
        <v>207</v>
      </c>
      <c r="O984" t="s">
        <v>207</v>
      </c>
      <c r="P984" t="s">
        <v>207</v>
      </c>
      <c r="Q984" t="s">
        <v>207</v>
      </c>
      <c r="R984" t="s">
        <v>207</v>
      </c>
      <c r="S984" t="s">
        <v>207</v>
      </c>
      <c r="T984" t="s">
        <v>207</v>
      </c>
      <c r="U984" t="s">
        <v>207</v>
      </c>
    </row>
    <row r="985" spans="1:26" x14ac:dyDescent="0.25">
      <c r="A985" t="str">
        <f t="shared" si="31"/>
        <v>NL Energy consumption of space heating for multi family dwellings</v>
      </c>
      <c r="B985" t="str">
        <f t="shared" si="30"/>
        <v>Energy consumption of space heating for multi family dwellings</v>
      </c>
      <c r="C985" t="s">
        <v>6</v>
      </c>
      <c r="D985" t="s">
        <v>59</v>
      </c>
      <c r="E985" t="s">
        <v>483</v>
      </c>
      <c r="F985" t="s">
        <v>207</v>
      </c>
      <c r="G985" t="s">
        <v>207</v>
      </c>
      <c r="H985" t="s">
        <v>207</v>
      </c>
      <c r="I985" t="s">
        <v>207</v>
      </c>
      <c r="J985" t="s">
        <v>207</v>
      </c>
      <c r="K985" t="s">
        <v>207</v>
      </c>
      <c r="L985" t="s">
        <v>207</v>
      </c>
      <c r="M985" t="s">
        <v>207</v>
      </c>
      <c r="N985" t="s">
        <v>207</v>
      </c>
      <c r="O985" t="s">
        <v>207</v>
      </c>
      <c r="P985" t="s">
        <v>207</v>
      </c>
      <c r="Q985" t="s">
        <v>207</v>
      </c>
      <c r="R985">
        <v>2.0699999999999998</v>
      </c>
      <c r="S985" t="s">
        <v>207</v>
      </c>
      <c r="T985" t="s">
        <v>207</v>
      </c>
      <c r="U985" t="s">
        <v>207</v>
      </c>
      <c r="V985" t="s">
        <v>488</v>
      </c>
      <c r="W985" t="s">
        <v>489</v>
      </c>
      <c r="X985" t="s">
        <v>490</v>
      </c>
      <c r="Y985">
        <v>4</v>
      </c>
    </row>
    <row r="986" spans="1:26" x14ac:dyDescent="0.25">
      <c r="A986" t="str">
        <f t="shared" si="31"/>
        <v>PL Energy consumption of space heating for multi family dwellings</v>
      </c>
      <c r="B986" t="str">
        <f t="shared" si="30"/>
        <v>Energy consumption of space heating for multi family dwellings</v>
      </c>
      <c r="C986" t="s">
        <v>12</v>
      </c>
      <c r="D986" t="s">
        <v>60</v>
      </c>
      <c r="E986" t="s">
        <v>483</v>
      </c>
      <c r="F986" t="s">
        <v>207</v>
      </c>
      <c r="G986" t="s">
        <v>207</v>
      </c>
      <c r="H986" t="s">
        <v>207</v>
      </c>
      <c r="I986" t="s">
        <v>207</v>
      </c>
      <c r="J986" t="s">
        <v>207</v>
      </c>
      <c r="K986" t="s">
        <v>207</v>
      </c>
      <c r="L986" t="s">
        <v>207</v>
      </c>
      <c r="M986" t="s">
        <v>207</v>
      </c>
      <c r="N986" t="s">
        <v>207</v>
      </c>
      <c r="O986" t="s">
        <v>207</v>
      </c>
      <c r="P986" t="s">
        <v>207</v>
      </c>
      <c r="Q986" t="s">
        <v>207</v>
      </c>
      <c r="R986" t="s">
        <v>207</v>
      </c>
      <c r="S986" t="s">
        <v>207</v>
      </c>
      <c r="T986" t="s">
        <v>207</v>
      </c>
      <c r="U986" t="s">
        <v>207</v>
      </c>
    </row>
    <row r="987" spans="1:26" x14ac:dyDescent="0.25">
      <c r="A987" t="str">
        <f t="shared" si="31"/>
        <v>PT Energy consumption of space heating for multi family dwellings</v>
      </c>
      <c r="B987" t="str">
        <f t="shared" si="30"/>
        <v>Energy consumption of space heating for multi family dwellings</v>
      </c>
      <c r="C987" t="s">
        <v>14</v>
      </c>
      <c r="D987" t="s">
        <v>61</v>
      </c>
      <c r="E987" t="s">
        <v>483</v>
      </c>
      <c r="F987" t="s">
        <v>207</v>
      </c>
      <c r="G987" t="s">
        <v>207</v>
      </c>
      <c r="H987" t="s">
        <v>207</v>
      </c>
      <c r="I987" t="s">
        <v>207</v>
      </c>
      <c r="J987" t="s">
        <v>207</v>
      </c>
      <c r="K987" t="s">
        <v>207</v>
      </c>
      <c r="L987" t="s">
        <v>207</v>
      </c>
      <c r="M987" t="s">
        <v>207</v>
      </c>
      <c r="N987" t="s">
        <v>207</v>
      </c>
      <c r="O987" t="s">
        <v>207</v>
      </c>
      <c r="P987" t="s">
        <v>207</v>
      </c>
      <c r="Q987" t="s">
        <v>207</v>
      </c>
      <c r="R987" t="s">
        <v>207</v>
      </c>
      <c r="S987" t="s">
        <v>207</v>
      </c>
      <c r="T987" t="s">
        <v>207</v>
      </c>
      <c r="U987" t="s">
        <v>207</v>
      </c>
    </row>
    <row r="988" spans="1:26" x14ac:dyDescent="0.25">
      <c r="A988" t="str">
        <f t="shared" si="31"/>
        <v>RO Energy consumption of space heating for multi family dwellings</v>
      </c>
      <c r="B988" t="str">
        <f t="shared" si="30"/>
        <v>Energy consumption of space heating for multi family dwellings</v>
      </c>
      <c r="C988" t="s">
        <v>13</v>
      </c>
      <c r="D988" t="s">
        <v>62</v>
      </c>
      <c r="E988" t="s">
        <v>483</v>
      </c>
      <c r="F988" t="s">
        <v>207</v>
      </c>
      <c r="G988" t="s">
        <v>207</v>
      </c>
      <c r="H988" t="s">
        <v>207</v>
      </c>
      <c r="I988" t="s">
        <v>207</v>
      </c>
      <c r="J988" t="s">
        <v>207</v>
      </c>
      <c r="K988" t="s">
        <v>207</v>
      </c>
      <c r="L988" t="s">
        <v>207</v>
      </c>
      <c r="M988" t="s">
        <v>207</v>
      </c>
      <c r="N988" t="s">
        <v>207</v>
      </c>
      <c r="O988" t="s">
        <v>207</v>
      </c>
      <c r="P988" t="s">
        <v>207</v>
      </c>
      <c r="Q988" t="s">
        <v>207</v>
      </c>
      <c r="R988" t="s">
        <v>207</v>
      </c>
      <c r="S988" t="s">
        <v>207</v>
      </c>
      <c r="T988" t="s">
        <v>207</v>
      </c>
      <c r="U988" t="s">
        <v>207</v>
      </c>
    </row>
    <row r="989" spans="1:26" x14ac:dyDescent="0.25">
      <c r="A989" t="str">
        <f t="shared" si="31"/>
        <v>SK Energy consumption of space heating for multi family dwellings</v>
      </c>
      <c r="B989" t="str">
        <f t="shared" si="30"/>
        <v>Energy consumption of space heating for multi family dwellings</v>
      </c>
      <c r="C989" t="s">
        <v>18</v>
      </c>
      <c r="D989" t="s">
        <v>63</v>
      </c>
      <c r="E989" t="s">
        <v>483</v>
      </c>
      <c r="F989" t="s">
        <v>207</v>
      </c>
      <c r="G989">
        <v>1.03</v>
      </c>
      <c r="H989" t="s">
        <v>207</v>
      </c>
      <c r="I989" t="s">
        <v>207</v>
      </c>
      <c r="J989" t="s">
        <v>207</v>
      </c>
      <c r="K989" t="s">
        <v>207</v>
      </c>
      <c r="L989" t="s">
        <v>207</v>
      </c>
      <c r="M989" t="s">
        <v>207</v>
      </c>
      <c r="N989" t="s">
        <v>207</v>
      </c>
      <c r="O989" t="s">
        <v>207</v>
      </c>
      <c r="P989" t="s">
        <v>207</v>
      </c>
      <c r="Q989">
        <v>0.69</v>
      </c>
      <c r="R989" t="s">
        <v>207</v>
      </c>
      <c r="S989" t="s">
        <v>207</v>
      </c>
      <c r="T989" t="s">
        <v>207</v>
      </c>
      <c r="U989" t="s">
        <v>207</v>
      </c>
      <c r="V989" t="s">
        <v>491</v>
      </c>
      <c r="W989" t="s">
        <v>492</v>
      </c>
      <c r="X989" t="s">
        <v>493</v>
      </c>
      <c r="Y989">
        <v>5</v>
      </c>
      <c r="Z989" t="s">
        <v>494</v>
      </c>
    </row>
    <row r="990" spans="1:26" x14ac:dyDescent="0.25">
      <c r="A990" t="str">
        <f t="shared" si="31"/>
        <v>SI Energy consumption of space heating for multi family dwellings</v>
      </c>
      <c r="B990" t="str">
        <f t="shared" si="30"/>
        <v>Energy consumption of space heating for multi family dwellings</v>
      </c>
      <c r="C990" t="s">
        <v>8</v>
      </c>
      <c r="D990" t="s">
        <v>64</v>
      </c>
      <c r="E990" t="s">
        <v>483</v>
      </c>
      <c r="F990" t="s">
        <v>207</v>
      </c>
      <c r="G990" t="s">
        <v>207</v>
      </c>
      <c r="H990" t="s">
        <v>207</v>
      </c>
      <c r="I990" t="s">
        <v>207</v>
      </c>
      <c r="J990" t="s">
        <v>207</v>
      </c>
      <c r="K990" t="s">
        <v>207</v>
      </c>
      <c r="L990" t="s">
        <v>207</v>
      </c>
      <c r="M990" t="s">
        <v>207</v>
      </c>
      <c r="N990" t="s">
        <v>207</v>
      </c>
      <c r="O990" t="s">
        <v>207</v>
      </c>
      <c r="P990" t="s">
        <v>207</v>
      </c>
      <c r="Q990" t="s">
        <v>207</v>
      </c>
      <c r="R990" t="s">
        <v>207</v>
      </c>
      <c r="S990" t="s">
        <v>207</v>
      </c>
      <c r="T990" t="s">
        <v>207</v>
      </c>
      <c r="U990" t="s">
        <v>207</v>
      </c>
    </row>
    <row r="991" spans="1:26" x14ac:dyDescent="0.25">
      <c r="A991" t="str">
        <f t="shared" si="31"/>
        <v>ES Energy consumption of space heating for multi family dwellings</v>
      </c>
      <c r="B991" t="str">
        <f t="shared" si="30"/>
        <v>Energy consumption of space heating for multi family dwellings</v>
      </c>
      <c r="C991" t="s">
        <v>28</v>
      </c>
      <c r="D991" t="s">
        <v>65</v>
      </c>
      <c r="E991" t="s">
        <v>483</v>
      </c>
      <c r="F991" t="s">
        <v>207</v>
      </c>
      <c r="G991" t="s">
        <v>207</v>
      </c>
      <c r="H991" t="s">
        <v>207</v>
      </c>
      <c r="I991" t="s">
        <v>207</v>
      </c>
      <c r="J991" t="s">
        <v>207</v>
      </c>
      <c r="K991" t="s">
        <v>207</v>
      </c>
      <c r="L991" t="s">
        <v>207</v>
      </c>
      <c r="M991" t="s">
        <v>207</v>
      </c>
      <c r="N991" t="s">
        <v>207</v>
      </c>
      <c r="O991" t="s">
        <v>207</v>
      </c>
      <c r="P991" t="s">
        <v>207</v>
      </c>
      <c r="Q991" t="s">
        <v>207</v>
      </c>
      <c r="R991" t="s">
        <v>207</v>
      </c>
      <c r="S991" t="s">
        <v>207</v>
      </c>
      <c r="T991" t="s">
        <v>207</v>
      </c>
      <c r="U991" t="s">
        <v>207</v>
      </c>
    </row>
    <row r="992" spans="1:26" x14ac:dyDescent="0.25">
      <c r="A992" t="str">
        <f t="shared" si="31"/>
        <v>SE Energy consumption of space heating for multi family dwellings</v>
      </c>
      <c r="B992" t="str">
        <f t="shared" si="30"/>
        <v>Energy consumption of space heating for multi family dwellings</v>
      </c>
      <c r="C992" t="s">
        <v>19</v>
      </c>
      <c r="D992" t="s">
        <v>66</v>
      </c>
      <c r="E992" t="s">
        <v>483</v>
      </c>
      <c r="F992" t="s">
        <v>207</v>
      </c>
      <c r="G992" t="s">
        <v>207</v>
      </c>
      <c r="H992" t="s">
        <v>207</v>
      </c>
      <c r="I992" t="s">
        <v>207</v>
      </c>
      <c r="J992" t="s">
        <v>207</v>
      </c>
      <c r="K992" t="s">
        <v>207</v>
      </c>
      <c r="L992" t="s">
        <v>207</v>
      </c>
      <c r="M992" t="s">
        <v>207</v>
      </c>
      <c r="N992" t="s">
        <v>207</v>
      </c>
      <c r="O992" t="s">
        <v>207</v>
      </c>
      <c r="P992" t="s">
        <v>207</v>
      </c>
      <c r="Q992" t="s">
        <v>207</v>
      </c>
      <c r="R992" t="s">
        <v>207</v>
      </c>
      <c r="S992" t="s">
        <v>207</v>
      </c>
      <c r="T992" t="s">
        <v>207</v>
      </c>
      <c r="U992" t="s">
        <v>207</v>
      </c>
    </row>
    <row r="993" spans="1:26" x14ac:dyDescent="0.25">
      <c r="A993" t="str">
        <f t="shared" si="31"/>
        <v>UK Energy consumption of space heating for multi family dwellings</v>
      </c>
      <c r="B993" t="str">
        <f t="shared" si="30"/>
        <v>Energy consumption of space heating for multi family dwellings</v>
      </c>
      <c r="C993" t="s">
        <v>4</v>
      </c>
      <c r="D993" t="s">
        <v>67</v>
      </c>
      <c r="E993" t="s">
        <v>483</v>
      </c>
      <c r="F993" t="s">
        <v>207</v>
      </c>
      <c r="G993" t="s">
        <v>207</v>
      </c>
      <c r="H993" t="s">
        <v>207</v>
      </c>
      <c r="I993" t="s">
        <v>207</v>
      </c>
      <c r="J993" t="s">
        <v>207</v>
      </c>
      <c r="K993" t="s">
        <v>207</v>
      </c>
      <c r="L993" t="s">
        <v>207</v>
      </c>
      <c r="M993" t="s">
        <v>207</v>
      </c>
      <c r="N993" t="s">
        <v>207</v>
      </c>
      <c r="O993" t="s">
        <v>207</v>
      </c>
      <c r="P993" t="s">
        <v>207</v>
      </c>
      <c r="Q993" t="s">
        <v>207</v>
      </c>
      <c r="R993" t="s">
        <v>207</v>
      </c>
      <c r="S993" t="s">
        <v>207</v>
      </c>
      <c r="T993" t="s">
        <v>207</v>
      </c>
      <c r="U993" t="s">
        <v>207</v>
      </c>
    </row>
    <row r="994" spans="1:26" x14ac:dyDescent="0.25">
      <c r="A994" t="str">
        <f t="shared" si="31"/>
        <v xml:space="preserve"> Energy consumption of space heating for multi family dwellings</v>
      </c>
      <c r="B994" t="str">
        <f t="shared" si="30"/>
        <v>Energy consumption of space heating for multi family dwellings</v>
      </c>
    </row>
    <row r="995" spans="1:26" x14ac:dyDescent="0.25">
      <c r="A995" t="str">
        <f t="shared" si="31"/>
        <v xml:space="preserve"> Energy consumption of space heating for residential</v>
      </c>
      <c r="B995" t="str">
        <f t="shared" si="30"/>
        <v>Energy consumption of space heating for residential</v>
      </c>
      <c r="C995" t="s">
        <v>496</v>
      </c>
    </row>
    <row r="996" spans="1:26" x14ac:dyDescent="0.25">
      <c r="A996" t="str">
        <f t="shared" si="31"/>
        <v>ISO code Energy consumption of space heating for residential</v>
      </c>
      <c r="B996" t="str">
        <f t="shared" si="30"/>
        <v>Energy consumption of space heating for residential</v>
      </c>
      <c r="D996" t="s">
        <v>204</v>
      </c>
      <c r="E996" t="s">
        <v>205</v>
      </c>
      <c r="F996">
        <v>2000</v>
      </c>
      <c r="G996">
        <v>2001</v>
      </c>
      <c r="H996">
        <v>2002</v>
      </c>
      <c r="I996">
        <v>2003</v>
      </c>
      <c r="J996">
        <v>2004</v>
      </c>
      <c r="K996">
        <v>2005</v>
      </c>
      <c r="L996">
        <v>2006</v>
      </c>
      <c r="M996">
        <v>2007</v>
      </c>
      <c r="N996">
        <v>2008</v>
      </c>
      <c r="O996">
        <v>2009</v>
      </c>
      <c r="P996">
        <v>2010</v>
      </c>
      <c r="Q996">
        <v>2011</v>
      </c>
      <c r="R996">
        <v>2012</v>
      </c>
      <c r="S996">
        <v>2013</v>
      </c>
      <c r="T996">
        <v>2014</v>
      </c>
      <c r="U996">
        <v>2015</v>
      </c>
      <c r="V996" t="s">
        <v>194</v>
      </c>
      <c r="W996" t="s">
        <v>195</v>
      </c>
      <c r="X996" t="s">
        <v>196</v>
      </c>
      <c r="Y996" t="s">
        <v>197</v>
      </c>
      <c r="Z996" t="s">
        <v>198</v>
      </c>
    </row>
    <row r="997" spans="1:26" x14ac:dyDescent="0.25">
      <c r="A997" t="str">
        <f t="shared" si="31"/>
        <v>AT Energy consumption of space heating for residential</v>
      </c>
      <c r="B997" t="str">
        <f t="shared" si="30"/>
        <v>Energy consumption of space heating for residential</v>
      </c>
      <c r="C997" t="s">
        <v>17</v>
      </c>
      <c r="D997" t="s">
        <v>40</v>
      </c>
      <c r="E997" t="s">
        <v>483</v>
      </c>
      <c r="F997">
        <v>4.6500000000000004</v>
      </c>
      <c r="G997">
        <v>4.93</v>
      </c>
      <c r="H997">
        <v>4.62</v>
      </c>
      <c r="I997">
        <v>4.72</v>
      </c>
      <c r="J997">
        <v>4.5999999999999996</v>
      </c>
      <c r="K997">
        <v>4.3899999999999997</v>
      </c>
      <c r="L997">
        <v>4.1500000000000004</v>
      </c>
      <c r="M997">
        <v>3.99</v>
      </c>
      <c r="N997">
        <v>4.01</v>
      </c>
      <c r="O997">
        <v>3.84</v>
      </c>
      <c r="P997">
        <v>4.2699999999999996</v>
      </c>
      <c r="Q997">
        <v>3.82</v>
      </c>
      <c r="R997">
        <v>3.99</v>
      </c>
      <c r="S997">
        <v>4.33</v>
      </c>
      <c r="T997" t="s">
        <v>207</v>
      </c>
      <c r="U997" t="s">
        <v>207</v>
      </c>
      <c r="V997" t="s">
        <v>270</v>
      </c>
      <c r="W997" t="s">
        <v>497</v>
      </c>
      <c r="X997" t="s">
        <v>498</v>
      </c>
      <c r="Y997">
        <v>4</v>
      </c>
      <c r="Z997" t="s">
        <v>499</v>
      </c>
    </row>
    <row r="998" spans="1:26" x14ac:dyDescent="0.25">
      <c r="A998" t="str">
        <f t="shared" si="31"/>
        <v>BE Energy consumption of space heating for residential</v>
      </c>
      <c r="B998" t="str">
        <f t="shared" si="30"/>
        <v>Energy consumption of space heating for residential</v>
      </c>
      <c r="C998" t="s">
        <v>11</v>
      </c>
      <c r="D998" t="s">
        <v>41</v>
      </c>
      <c r="E998" t="s">
        <v>483</v>
      </c>
      <c r="F998">
        <v>6.76</v>
      </c>
      <c r="G998">
        <v>7.1</v>
      </c>
      <c r="H998">
        <v>6.4</v>
      </c>
      <c r="I998">
        <v>6.94</v>
      </c>
      <c r="J998">
        <v>7.01</v>
      </c>
      <c r="K998">
        <v>6.94</v>
      </c>
      <c r="L998">
        <v>6.25</v>
      </c>
      <c r="M998">
        <v>5.65</v>
      </c>
      <c r="N998">
        <v>6.54</v>
      </c>
      <c r="O998">
        <v>6.04</v>
      </c>
      <c r="P998">
        <v>6.81</v>
      </c>
      <c r="Q998">
        <v>5.5</v>
      </c>
      <c r="R998">
        <v>5.91</v>
      </c>
      <c r="S998">
        <v>6.52</v>
      </c>
      <c r="T998" t="s">
        <v>207</v>
      </c>
      <c r="U998" t="s">
        <v>207</v>
      </c>
      <c r="V998" t="s">
        <v>270</v>
      </c>
      <c r="W998" t="s">
        <v>497</v>
      </c>
      <c r="X998" t="s">
        <v>498</v>
      </c>
      <c r="Y998">
        <v>4</v>
      </c>
      <c r="Z998" t="s">
        <v>500</v>
      </c>
    </row>
    <row r="999" spans="1:26" x14ac:dyDescent="0.25">
      <c r="A999" t="str">
        <f t="shared" si="31"/>
        <v>BG Energy consumption of space heating for residential</v>
      </c>
      <c r="B999" t="str">
        <f t="shared" si="30"/>
        <v>Energy consumption of space heating for residential</v>
      </c>
      <c r="C999" t="s">
        <v>21</v>
      </c>
      <c r="D999" t="s">
        <v>42</v>
      </c>
      <c r="E999" t="s">
        <v>483</v>
      </c>
      <c r="F999">
        <v>1.33</v>
      </c>
      <c r="G999">
        <v>1.2</v>
      </c>
      <c r="H999">
        <v>1.37</v>
      </c>
      <c r="I999">
        <v>1.46</v>
      </c>
      <c r="J999">
        <v>1.32</v>
      </c>
      <c r="K999">
        <v>1.34</v>
      </c>
      <c r="L999">
        <v>1.37</v>
      </c>
      <c r="M999">
        <v>1.29</v>
      </c>
      <c r="N999">
        <v>1.31</v>
      </c>
      <c r="O999">
        <v>1.29</v>
      </c>
      <c r="P999">
        <v>1.42</v>
      </c>
      <c r="Q999">
        <v>1.52</v>
      </c>
      <c r="R999">
        <v>1.51</v>
      </c>
      <c r="S999">
        <v>1.44</v>
      </c>
      <c r="T999" t="s">
        <v>207</v>
      </c>
      <c r="U999" t="s">
        <v>207</v>
      </c>
      <c r="V999" t="s">
        <v>270</v>
      </c>
      <c r="W999" t="s">
        <v>497</v>
      </c>
      <c r="X999" t="s">
        <v>498</v>
      </c>
      <c r="Y999">
        <v>4</v>
      </c>
      <c r="Z999" t="s">
        <v>501</v>
      </c>
    </row>
    <row r="1000" spans="1:26" x14ac:dyDescent="0.25">
      <c r="A1000" t="str">
        <f t="shared" si="31"/>
        <v>HR Energy consumption of space heating for residential</v>
      </c>
      <c r="B1000" t="str">
        <f t="shared" si="30"/>
        <v>Energy consumption of space heating for residential</v>
      </c>
      <c r="C1000" t="s">
        <v>24</v>
      </c>
      <c r="D1000" t="s">
        <v>43</v>
      </c>
      <c r="E1000" t="s">
        <v>483</v>
      </c>
      <c r="F1000">
        <v>1.59</v>
      </c>
      <c r="G1000">
        <v>1.81</v>
      </c>
      <c r="H1000">
        <v>1.79</v>
      </c>
      <c r="I1000">
        <v>2.02</v>
      </c>
      <c r="J1000">
        <v>1.99</v>
      </c>
      <c r="K1000">
        <v>2.06</v>
      </c>
      <c r="L1000">
        <v>1.88</v>
      </c>
      <c r="M1000">
        <v>1.79</v>
      </c>
      <c r="N1000">
        <v>1.8</v>
      </c>
      <c r="O1000">
        <v>1.84</v>
      </c>
      <c r="P1000">
        <v>1.93</v>
      </c>
      <c r="Q1000">
        <v>1.8</v>
      </c>
      <c r="R1000">
        <v>1.72</v>
      </c>
      <c r="S1000">
        <v>1.69</v>
      </c>
      <c r="T1000" t="s">
        <v>207</v>
      </c>
      <c r="U1000" t="s">
        <v>207</v>
      </c>
      <c r="V1000" t="s">
        <v>270</v>
      </c>
      <c r="W1000" t="s">
        <v>497</v>
      </c>
      <c r="Y1000">
        <v>4</v>
      </c>
      <c r="Z1000" t="s">
        <v>502</v>
      </c>
    </row>
    <row r="1001" spans="1:26" x14ac:dyDescent="0.25">
      <c r="A1001" t="str">
        <f t="shared" si="31"/>
        <v>CY Energy consumption of space heating for residential</v>
      </c>
      <c r="B1001" t="str">
        <f t="shared" si="30"/>
        <v>Energy consumption of space heating for residential</v>
      </c>
      <c r="C1001" t="s">
        <v>15</v>
      </c>
      <c r="D1001" t="s">
        <v>44</v>
      </c>
      <c r="E1001" t="s">
        <v>483</v>
      </c>
      <c r="F1001">
        <v>0.06</v>
      </c>
      <c r="G1001">
        <v>0.06</v>
      </c>
      <c r="H1001">
        <v>7.0000000000000007E-2</v>
      </c>
      <c r="I1001">
        <v>7.0000000000000007E-2</v>
      </c>
      <c r="J1001">
        <v>7.0000000000000007E-2</v>
      </c>
      <c r="K1001">
        <v>0.12</v>
      </c>
      <c r="L1001">
        <v>0.12</v>
      </c>
      <c r="M1001">
        <v>0.12</v>
      </c>
      <c r="N1001">
        <v>0.1</v>
      </c>
      <c r="O1001">
        <v>0.11</v>
      </c>
      <c r="P1001">
        <v>0.09</v>
      </c>
      <c r="Q1001">
        <v>0.1</v>
      </c>
      <c r="R1001">
        <v>0.1</v>
      </c>
      <c r="S1001">
        <v>0.08</v>
      </c>
      <c r="T1001" t="s">
        <v>207</v>
      </c>
      <c r="U1001" t="s">
        <v>207</v>
      </c>
      <c r="V1001" t="s">
        <v>270</v>
      </c>
      <c r="W1001" t="s">
        <v>497</v>
      </c>
      <c r="X1001" t="s">
        <v>498</v>
      </c>
      <c r="Y1001">
        <v>4</v>
      </c>
      <c r="Z1001" t="s">
        <v>503</v>
      </c>
    </row>
    <row r="1002" spans="1:26" x14ac:dyDescent="0.25">
      <c r="A1002" t="str">
        <f t="shared" si="31"/>
        <v>CZ Energy consumption of space heating for residential</v>
      </c>
      <c r="B1002" t="str">
        <f t="shared" si="30"/>
        <v>Energy consumption of space heating for residential</v>
      </c>
      <c r="C1002" t="s">
        <v>23</v>
      </c>
      <c r="D1002" t="s">
        <v>45</v>
      </c>
      <c r="E1002" t="s">
        <v>483</v>
      </c>
      <c r="F1002">
        <v>4.3899999999999997</v>
      </c>
      <c r="G1002">
        <v>4.96</v>
      </c>
      <c r="H1002">
        <v>4.5199999999999996</v>
      </c>
      <c r="I1002">
        <v>4.8</v>
      </c>
      <c r="J1002">
        <v>4.71</v>
      </c>
      <c r="K1002">
        <v>4.54</v>
      </c>
      <c r="L1002">
        <v>4.67</v>
      </c>
      <c r="M1002">
        <v>4.3</v>
      </c>
      <c r="N1002">
        <v>4.25</v>
      </c>
      <c r="O1002">
        <v>4.25</v>
      </c>
      <c r="P1002">
        <v>4.8</v>
      </c>
      <c r="Q1002">
        <v>4.13</v>
      </c>
      <c r="R1002">
        <v>4.26</v>
      </c>
      <c r="S1002">
        <v>4.4400000000000004</v>
      </c>
      <c r="T1002" t="s">
        <v>207</v>
      </c>
      <c r="U1002" t="s">
        <v>207</v>
      </c>
      <c r="V1002" t="s">
        <v>270</v>
      </c>
      <c r="W1002" t="s">
        <v>497</v>
      </c>
      <c r="X1002" t="s">
        <v>498</v>
      </c>
      <c r="Y1002">
        <v>4</v>
      </c>
      <c r="Z1002" t="s">
        <v>504</v>
      </c>
    </row>
    <row r="1003" spans="1:26" x14ac:dyDescent="0.25">
      <c r="A1003" t="str">
        <f t="shared" si="31"/>
        <v>DK Energy consumption of space heating for residential</v>
      </c>
      <c r="B1003" t="str">
        <f t="shared" si="30"/>
        <v>Energy consumption of space heating for residential</v>
      </c>
      <c r="C1003" t="s">
        <v>9</v>
      </c>
      <c r="D1003" t="s">
        <v>46</v>
      </c>
      <c r="E1003" t="s">
        <v>483</v>
      </c>
      <c r="F1003">
        <v>2.86</v>
      </c>
      <c r="G1003">
        <v>3.1</v>
      </c>
      <c r="H1003">
        <v>2.98</v>
      </c>
      <c r="I1003">
        <v>3.09</v>
      </c>
      <c r="J1003">
        <v>3.06</v>
      </c>
      <c r="K1003">
        <v>3.08</v>
      </c>
      <c r="L1003">
        <v>3.05</v>
      </c>
      <c r="M1003">
        <v>3.04</v>
      </c>
      <c r="N1003">
        <v>3.04</v>
      </c>
      <c r="O1003">
        <v>3.07</v>
      </c>
      <c r="P1003">
        <v>3.54</v>
      </c>
      <c r="Q1003">
        <v>3.04</v>
      </c>
      <c r="R1003">
        <v>3.03</v>
      </c>
      <c r="S1003">
        <v>3.02</v>
      </c>
      <c r="T1003">
        <v>2.64</v>
      </c>
      <c r="U1003" t="s">
        <v>207</v>
      </c>
      <c r="V1003" t="s">
        <v>270</v>
      </c>
      <c r="W1003" t="s">
        <v>497</v>
      </c>
      <c r="X1003" t="s">
        <v>498</v>
      </c>
      <c r="Y1003">
        <v>4</v>
      </c>
      <c r="Z1003" t="s">
        <v>505</v>
      </c>
    </row>
    <row r="1004" spans="1:26" x14ac:dyDescent="0.25">
      <c r="A1004" t="str">
        <f t="shared" si="31"/>
        <v>EE Energy consumption of space heating for residential</v>
      </c>
      <c r="B1004" t="str">
        <f t="shared" si="30"/>
        <v>Energy consumption of space heating for residential</v>
      </c>
      <c r="C1004" t="s">
        <v>27</v>
      </c>
      <c r="D1004" t="s">
        <v>47</v>
      </c>
      <c r="E1004" t="s">
        <v>483</v>
      </c>
      <c r="F1004">
        <v>0.57999999999999996</v>
      </c>
      <c r="G1004">
        <v>0.6</v>
      </c>
      <c r="H1004">
        <v>0.57999999999999996</v>
      </c>
      <c r="I1004">
        <v>0.59</v>
      </c>
      <c r="J1004">
        <v>0.57999999999999996</v>
      </c>
      <c r="K1004">
        <v>0.56000000000000005</v>
      </c>
      <c r="L1004">
        <v>0.54</v>
      </c>
      <c r="M1004">
        <v>0.59</v>
      </c>
      <c r="N1004">
        <v>0.56999999999999995</v>
      </c>
      <c r="O1004">
        <v>0.6</v>
      </c>
      <c r="P1004">
        <v>0.65</v>
      </c>
      <c r="Q1004">
        <v>0.59</v>
      </c>
      <c r="R1004">
        <v>0.61</v>
      </c>
      <c r="S1004">
        <v>0.59</v>
      </c>
      <c r="T1004" t="s">
        <v>207</v>
      </c>
      <c r="U1004" t="s">
        <v>207</v>
      </c>
      <c r="V1004" t="s">
        <v>270</v>
      </c>
      <c r="W1004" t="s">
        <v>497</v>
      </c>
      <c r="X1004" t="s">
        <v>498</v>
      </c>
      <c r="Y1004">
        <v>4</v>
      </c>
      <c r="Z1004" t="s">
        <v>506</v>
      </c>
    </row>
    <row r="1005" spans="1:26" x14ac:dyDescent="0.25">
      <c r="A1005" t="str">
        <f t="shared" si="31"/>
        <v>FR Energy consumption of space heating for residential</v>
      </c>
      <c r="B1005" t="str">
        <f t="shared" si="30"/>
        <v>Energy consumption of space heating for residential</v>
      </c>
      <c r="C1005" t="s">
        <v>10</v>
      </c>
      <c r="D1005" t="s">
        <v>48</v>
      </c>
      <c r="E1005" t="s">
        <v>483</v>
      </c>
      <c r="F1005">
        <v>28.95</v>
      </c>
      <c r="G1005">
        <v>30.51</v>
      </c>
      <c r="H1005">
        <v>28.53</v>
      </c>
      <c r="I1005">
        <v>30</v>
      </c>
      <c r="J1005">
        <v>31.48</v>
      </c>
      <c r="K1005">
        <v>30.81</v>
      </c>
      <c r="L1005">
        <v>29.71</v>
      </c>
      <c r="M1005">
        <v>26.64</v>
      </c>
      <c r="N1005">
        <v>29.24</v>
      </c>
      <c r="O1005">
        <v>29.19</v>
      </c>
      <c r="P1005">
        <v>30.23</v>
      </c>
      <c r="Q1005">
        <v>25.04</v>
      </c>
      <c r="R1005">
        <v>28.28</v>
      </c>
      <c r="S1005">
        <v>29.8</v>
      </c>
      <c r="T1005" t="s">
        <v>207</v>
      </c>
      <c r="U1005" t="s">
        <v>207</v>
      </c>
      <c r="V1005" t="s">
        <v>270</v>
      </c>
      <c r="W1005" t="s">
        <v>497</v>
      </c>
      <c r="X1005" t="s">
        <v>498</v>
      </c>
      <c r="Y1005">
        <v>4</v>
      </c>
      <c r="Z1005" t="s">
        <v>507</v>
      </c>
    </row>
    <row r="1006" spans="1:26" x14ac:dyDescent="0.25">
      <c r="A1006" t="str">
        <f t="shared" si="31"/>
        <v>EL Energy consumption of space heating for residential</v>
      </c>
      <c r="B1006" t="str">
        <f t="shared" si="30"/>
        <v>Energy consumption of space heating for residential</v>
      </c>
      <c r="C1006" t="s">
        <v>20</v>
      </c>
      <c r="D1006" t="s">
        <v>49</v>
      </c>
      <c r="E1006" t="s">
        <v>483</v>
      </c>
      <c r="F1006">
        <v>3.16</v>
      </c>
      <c r="G1006">
        <v>3.35</v>
      </c>
      <c r="H1006">
        <v>3.47</v>
      </c>
      <c r="I1006">
        <v>4</v>
      </c>
      <c r="J1006">
        <v>3.87</v>
      </c>
      <c r="K1006">
        <v>3.99</v>
      </c>
      <c r="L1006">
        <v>3.91</v>
      </c>
      <c r="M1006">
        <v>3.73</v>
      </c>
      <c r="N1006">
        <v>3.56</v>
      </c>
      <c r="O1006">
        <v>3.22</v>
      </c>
      <c r="P1006">
        <v>2.99</v>
      </c>
      <c r="Q1006">
        <v>3.82</v>
      </c>
      <c r="R1006">
        <v>3.3</v>
      </c>
      <c r="S1006">
        <v>2.16</v>
      </c>
      <c r="T1006" t="s">
        <v>207</v>
      </c>
      <c r="U1006" t="s">
        <v>207</v>
      </c>
      <c r="V1006" t="s">
        <v>270</v>
      </c>
      <c r="W1006" t="s">
        <v>497</v>
      </c>
      <c r="X1006" t="s">
        <v>498</v>
      </c>
      <c r="Y1006">
        <v>4</v>
      </c>
      <c r="Z1006" t="s">
        <v>500</v>
      </c>
    </row>
    <row r="1007" spans="1:26" x14ac:dyDescent="0.25">
      <c r="A1007" t="str">
        <f t="shared" si="31"/>
        <v>FI Energy consumption of space heating for residential</v>
      </c>
      <c r="B1007" t="str">
        <f t="shared" si="30"/>
        <v>Energy consumption of space heating for residential</v>
      </c>
      <c r="C1007" t="s">
        <v>30</v>
      </c>
      <c r="D1007" t="s">
        <v>50</v>
      </c>
      <c r="E1007" t="s">
        <v>483</v>
      </c>
      <c r="F1007">
        <v>2.91</v>
      </c>
      <c r="G1007">
        <v>3.2</v>
      </c>
      <c r="H1007">
        <v>3.26</v>
      </c>
      <c r="I1007">
        <v>3.33</v>
      </c>
      <c r="J1007">
        <v>3.28</v>
      </c>
      <c r="K1007">
        <v>3.25</v>
      </c>
      <c r="L1007">
        <v>3.34</v>
      </c>
      <c r="M1007">
        <v>3.36</v>
      </c>
      <c r="N1007">
        <v>3.44</v>
      </c>
      <c r="O1007">
        <v>3.67</v>
      </c>
      <c r="P1007">
        <v>4.18</v>
      </c>
      <c r="Q1007">
        <v>3.52</v>
      </c>
      <c r="R1007">
        <v>3.83</v>
      </c>
      <c r="S1007">
        <v>3.55</v>
      </c>
      <c r="T1007" t="s">
        <v>207</v>
      </c>
      <c r="U1007" t="s">
        <v>207</v>
      </c>
      <c r="V1007" t="s">
        <v>270</v>
      </c>
      <c r="W1007" t="s">
        <v>497</v>
      </c>
      <c r="X1007" t="s">
        <v>498</v>
      </c>
      <c r="Y1007">
        <v>4</v>
      </c>
      <c r="Z1007" t="s">
        <v>508</v>
      </c>
    </row>
    <row r="1008" spans="1:26" x14ac:dyDescent="0.25">
      <c r="A1008" t="str">
        <f t="shared" si="31"/>
        <v>DE Energy consumption of space heating for residential</v>
      </c>
      <c r="B1008" t="str">
        <f t="shared" si="30"/>
        <v>Energy consumption of space heating for residential</v>
      </c>
      <c r="C1008" t="s">
        <v>1</v>
      </c>
      <c r="D1008" t="s">
        <v>51</v>
      </c>
      <c r="E1008" t="s">
        <v>483</v>
      </c>
      <c r="F1008">
        <v>49.98</v>
      </c>
      <c r="G1008">
        <v>54.48</v>
      </c>
      <c r="H1008">
        <v>51.93</v>
      </c>
      <c r="I1008">
        <v>51.18</v>
      </c>
      <c r="J1008">
        <v>48.03</v>
      </c>
      <c r="K1008">
        <v>47.4</v>
      </c>
      <c r="L1008">
        <v>47.7</v>
      </c>
      <c r="M1008">
        <v>38.57</v>
      </c>
      <c r="N1008">
        <v>43.34</v>
      </c>
      <c r="O1008">
        <v>41.39</v>
      </c>
      <c r="P1008">
        <v>44.21</v>
      </c>
      <c r="Q1008">
        <v>36.49</v>
      </c>
      <c r="R1008">
        <v>38.340000000000003</v>
      </c>
      <c r="S1008">
        <v>41.05</v>
      </c>
      <c r="T1008" t="s">
        <v>207</v>
      </c>
      <c r="U1008" t="s">
        <v>207</v>
      </c>
      <c r="V1008" t="s">
        <v>270</v>
      </c>
      <c r="W1008" t="s">
        <v>497</v>
      </c>
      <c r="X1008" t="s">
        <v>498</v>
      </c>
      <c r="Y1008">
        <v>4</v>
      </c>
      <c r="Z1008" t="s">
        <v>509</v>
      </c>
    </row>
    <row r="1009" spans="1:26" x14ac:dyDescent="0.25">
      <c r="A1009" t="str">
        <f t="shared" si="31"/>
        <v>HU Energy consumption of space heating for residential</v>
      </c>
      <c r="B1009" t="str">
        <f t="shared" si="30"/>
        <v>Energy consumption of space heating for residential</v>
      </c>
      <c r="C1009" t="s">
        <v>16</v>
      </c>
      <c r="D1009" t="s">
        <v>52</v>
      </c>
      <c r="E1009" t="s">
        <v>483</v>
      </c>
      <c r="F1009">
        <v>3.45</v>
      </c>
      <c r="G1009">
        <v>3.87</v>
      </c>
      <c r="H1009">
        <v>3.82</v>
      </c>
      <c r="I1009">
        <v>4.38</v>
      </c>
      <c r="J1009">
        <v>3.96</v>
      </c>
      <c r="K1009">
        <v>4.24</v>
      </c>
      <c r="L1009">
        <v>4.01</v>
      </c>
      <c r="M1009">
        <v>3.48</v>
      </c>
      <c r="N1009">
        <v>3.47</v>
      </c>
      <c r="O1009">
        <v>3.55</v>
      </c>
      <c r="P1009">
        <v>3.8</v>
      </c>
      <c r="Q1009">
        <v>3.63</v>
      </c>
      <c r="R1009">
        <v>3.42</v>
      </c>
      <c r="S1009">
        <v>3.21</v>
      </c>
      <c r="T1009" t="s">
        <v>207</v>
      </c>
      <c r="U1009" t="s">
        <v>207</v>
      </c>
      <c r="V1009" t="s">
        <v>270</v>
      </c>
      <c r="W1009" t="s">
        <v>497</v>
      </c>
      <c r="Y1009">
        <v>4</v>
      </c>
      <c r="Z1009" t="s">
        <v>502</v>
      </c>
    </row>
    <row r="1010" spans="1:26" x14ac:dyDescent="0.25">
      <c r="A1010" t="str">
        <f t="shared" si="31"/>
        <v>IE Energy consumption of space heating for residential</v>
      </c>
      <c r="B1010" t="str">
        <f t="shared" si="30"/>
        <v>Energy consumption of space heating for residential</v>
      </c>
      <c r="C1010" t="s">
        <v>5</v>
      </c>
      <c r="D1010" t="s">
        <v>53</v>
      </c>
      <c r="E1010" t="s">
        <v>483</v>
      </c>
      <c r="F1010">
        <v>1.76</v>
      </c>
      <c r="G1010">
        <v>1.86</v>
      </c>
      <c r="H1010">
        <v>1.82</v>
      </c>
      <c r="I1010">
        <v>1.9</v>
      </c>
      <c r="J1010">
        <v>1.97</v>
      </c>
      <c r="K1010">
        <v>2.0299999999999998</v>
      </c>
      <c r="L1010">
        <v>2.1</v>
      </c>
      <c r="M1010">
        <v>1.98</v>
      </c>
      <c r="N1010">
        <v>2.21</v>
      </c>
      <c r="O1010">
        <v>2.1800000000000002</v>
      </c>
      <c r="P1010">
        <v>2.3199999999999998</v>
      </c>
      <c r="Q1010">
        <v>1.83</v>
      </c>
      <c r="R1010">
        <v>1.83</v>
      </c>
      <c r="S1010">
        <v>1.9</v>
      </c>
      <c r="T1010" t="s">
        <v>207</v>
      </c>
      <c r="U1010" t="s">
        <v>207</v>
      </c>
      <c r="V1010" t="s">
        <v>270</v>
      </c>
      <c r="W1010" t="s">
        <v>497</v>
      </c>
      <c r="Y1010">
        <v>4</v>
      </c>
      <c r="Z1010" t="s">
        <v>502</v>
      </c>
    </row>
    <row r="1011" spans="1:26" x14ac:dyDescent="0.25">
      <c r="A1011" t="str">
        <f t="shared" si="31"/>
        <v>IT Energy consumption of space heating for residential</v>
      </c>
      <c r="B1011" t="str">
        <f t="shared" si="30"/>
        <v>Energy consumption of space heating for residential</v>
      </c>
      <c r="C1011" t="s">
        <v>29</v>
      </c>
      <c r="D1011" t="s">
        <v>54</v>
      </c>
      <c r="E1011" t="s">
        <v>483</v>
      </c>
      <c r="F1011">
        <v>18.93</v>
      </c>
      <c r="G1011">
        <v>20.260000000000002</v>
      </c>
      <c r="H1011">
        <v>20.03</v>
      </c>
      <c r="I1011">
        <v>22.86</v>
      </c>
      <c r="J1011">
        <v>22.62</v>
      </c>
      <c r="K1011">
        <v>25.23</v>
      </c>
      <c r="L1011">
        <v>23.83</v>
      </c>
      <c r="M1011">
        <v>23.68</v>
      </c>
      <c r="N1011">
        <v>25.15</v>
      </c>
      <c r="O1011">
        <v>25.61</v>
      </c>
      <c r="P1011">
        <v>26.62</v>
      </c>
      <c r="Q1011">
        <v>23.36</v>
      </c>
      <c r="R1011">
        <v>25.49</v>
      </c>
      <c r="S1011">
        <v>25.51</v>
      </c>
      <c r="T1011" t="s">
        <v>207</v>
      </c>
      <c r="U1011" t="s">
        <v>207</v>
      </c>
      <c r="V1011" t="s">
        <v>270</v>
      </c>
      <c r="W1011" t="s">
        <v>497</v>
      </c>
      <c r="Y1011">
        <v>4</v>
      </c>
      <c r="Z1011" t="s">
        <v>502</v>
      </c>
    </row>
    <row r="1012" spans="1:26" x14ac:dyDescent="0.25">
      <c r="A1012" t="str">
        <f t="shared" si="31"/>
        <v>LV Energy consumption of space heating for residential</v>
      </c>
      <c r="B1012" t="str">
        <f t="shared" si="30"/>
        <v>Energy consumption of space heating for residential</v>
      </c>
      <c r="C1012" t="s">
        <v>25</v>
      </c>
      <c r="D1012" t="s">
        <v>55</v>
      </c>
      <c r="E1012" t="s">
        <v>483</v>
      </c>
      <c r="F1012">
        <v>1.29</v>
      </c>
      <c r="G1012">
        <v>1.1000000000000001</v>
      </c>
      <c r="H1012">
        <v>1.07</v>
      </c>
      <c r="I1012">
        <v>1.1100000000000001</v>
      </c>
      <c r="J1012">
        <v>1.07</v>
      </c>
      <c r="K1012">
        <v>1.07</v>
      </c>
      <c r="L1012">
        <v>1.03</v>
      </c>
      <c r="M1012">
        <v>1</v>
      </c>
      <c r="N1012">
        <v>0.98</v>
      </c>
      <c r="O1012">
        <v>1.04</v>
      </c>
      <c r="P1012">
        <v>0.92</v>
      </c>
      <c r="Q1012">
        <v>0.89</v>
      </c>
      <c r="R1012">
        <v>0.92</v>
      </c>
      <c r="S1012">
        <v>0.84</v>
      </c>
      <c r="T1012" t="s">
        <v>207</v>
      </c>
      <c r="U1012" t="s">
        <v>207</v>
      </c>
      <c r="V1012" t="s">
        <v>270</v>
      </c>
      <c r="W1012" t="s">
        <v>497</v>
      </c>
      <c r="Y1012">
        <v>4</v>
      </c>
      <c r="Z1012" t="s">
        <v>502</v>
      </c>
    </row>
    <row r="1013" spans="1:26" x14ac:dyDescent="0.25">
      <c r="A1013" t="str">
        <f t="shared" si="31"/>
        <v>LT Energy consumption of space heating for residential</v>
      </c>
      <c r="B1013" t="str">
        <f t="shared" si="30"/>
        <v>Energy consumption of space heating for residential</v>
      </c>
      <c r="C1013" t="s">
        <v>22</v>
      </c>
      <c r="D1013" t="s">
        <v>56</v>
      </c>
      <c r="E1013" t="s">
        <v>483</v>
      </c>
      <c r="F1013">
        <v>0.94</v>
      </c>
      <c r="G1013">
        <v>1</v>
      </c>
      <c r="H1013">
        <v>1.02</v>
      </c>
      <c r="I1013">
        <v>1.04</v>
      </c>
      <c r="J1013">
        <v>1.04</v>
      </c>
      <c r="K1013">
        <v>1.05</v>
      </c>
      <c r="L1013">
        <v>1.0900000000000001</v>
      </c>
      <c r="M1013">
        <v>1.03</v>
      </c>
      <c r="N1013">
        <v>1.05</v>
      </c>
      <c r="O1013">
        <v>1.08</v>
      </c>
      <c r="P1013">
        <v>1.1100000000000001</v>
      </c>
      <c r="Q1013">
        <v>1.04</v>
      </c>
      <c r="R1013">
        <v>1.05</v>
      </c>
      <c r="S1013">
        <v>1.01</v>
      </c>
      <c r="T1013" t="s">
        <v>207</v>
      </c>
      <c r="U1013" t="s">
        <v>207</v>
      </c>
      <c r="V1013" t="s">
        <v>270</v>
      </c>
      <c r="W1013" t="s">
        <v>497</v>
      </c>
      <c r="Y1013">
        <v>4</v>
      </c>
      <c r="Z1013" t="s">
        <v>502</v>
      </c>
    </row>
    <row r="1014" spans="1:26" x14ac:dyDescent="0.25">
      <c r="A1014" t="str">
        <f t="shared" si="31"/>
        <v>LU Energy consumption of space heating for residential</v>
      </c>
      <c r="B1014" t="str">
        <f t="shared" si="30"/>
        <v>Energy consumption of space heating for residential</v>
      </c>
      <c r="C1014" t="s">
        <v>7</v>
      </c>
      <c r="D1014" t="s">
        <v>57</v>
      </c>
      <c r="E1014" t="s">
        <v>483</v>
      </c>
      <c r="F1014" t="s">
        <v>207</v>
      </c>
      <c r="G1014" t="s">
        <v>207</v>
      </c>
      <c r="H1014" t="s">
        <v>207</v>
      </c>
      <c r="I1014" t="s">
        <v>207</v>
      </c>
      <c r="J1014" t="s">
        <v>207</v>
      </c>
      <c r="K1014" t="s">
        <v>207</v>
      </c>
      <c r="L1014" t="s">
        <v>207</v>
      </c>
      <c r="M1014" t="s">
        <v>207</v>
      </c>
      <c r="N1014">
        <v>0.33</v>
      </c>
      <c r="O1014">
        <v>0.35</v>
      </c>
      <c r="P1014">
        <v>0.39</v>
      </c>
      <c r="Q1014">
        <v>0.34</v>
      </c>
      <c r="R1014">
        <v>0.34</v>
      </c>
      <c r="S1014">
        <v>0.36</v>
      </c>
      <c r="T1014" t="s">
        <v>207</v>
      </c>
      <c r="U1014" t="s">
        <v>207</v>
      </c>
      <c r="V1014" t="s">
        <v>270</v>
      </c>
      <c r="W1014" t="s">
        <v>497</v>
      </c>
      <c r="Y1014">
        <v>4</v>
      </c>
      <c r="Z1014" t="s">
        <v>502</v>
      </c>
    </row>
    <row r="1015" spans="1:26" x14ac:dyDescent="0.25">
      <c r="A1015" t="str">
        <f t="shared" si="31"/>
        <v>MT Energy consumption of space heating for residential</v>
      </c>
      <c r="B1015" t="str">
        <f t="shared" si="30"/>
        <v>Energy consumption of space heating for residential</v>
      </c>
      <c r="C1015" t="s">
        <v>26</v>
      </c>
      <c r="D1015" t="s">
        <v>58</v>
      </c>
      <c r="E1015" t="s">
        <v>483</v>
      </c>
      <c r="F1015">
        <v>0.01</v>
      </c>
      <c r="G1015">
        <v>0.01</v>
      </c>
      <c r="H1015">
        <v>0.01</v>
      </c>
      <c r="I1015">
        <v>0.02</v>
      </c>
      <c r="J1015">
        <v>0.02</v>
      </c>
      <c r="K1015">
        <v>0.01</v>
      </c>
      <c r="L1015">
        <v>0.01</v>
      </c>
      <c r="M1015">
        <v>0.01</v>
      </c>
      <c r="N1015">
        <v>0.01</v>
      </c>
      <c r="O1015">
        <v>0.01</v>
      </c>
      <c r="P1015">
        <v>0.01</v>
      </c>
      <c r="Q1015">
        <v>0.01</v>
      </c>
      <c r="R1015">
        <v>0.01</v>
      </c>
      <c r="S1015">
        <v>0.01</v>
      </c>
      <c r="T1015" t="s">
        <v>207</v>
      </c>
      <c r="U1015" t="s">
        <v>207</v>
      </c>
      <c r="V1015" t="s">
        <v>270</v>
      </c>
      <c r="W1015" t="s">
        <v>497</v>
      </c>
      <c r="Y1015">
        <v>4</v>
      </c>
      <c r="Z1015" t="s">
        <v>502</v>
      </c>
    </row>
    <row r="1016" spans="1:26" x14ac:dyDescent="0.25">
      <c r="A1016" t="str">
        <f t="shared" si="31"/>
        <v>NL Energy consumption of space heating for residential</v>
      </c>
      <c r="B1016" t="str">
        <f t="shared" si="30"/>
        <v>Energy consumption of space heating for residential</v>
      </c>
      <c r="C1016" t="s">
        <v>6</v>
      </c>
      <c r="D1016" t="s">
        <v>59</v>
      </c>
      <c r="E1016" t="s">
        <v>483</v>
      </c>
      <c r="F1016">
        <v>7.63</v>
      </c>
      <c r="G1016">
        <v>8.0299999999999994</v>
      </c>
      <c r="H1016">
        <v>7.71</v>
      </c>
      <c r="I1016">
        <v>7.83</v>
      </c>
      <c r="J1016">
        <v>7.48</v>
      </c>
      <c r="K1016">
        <v>7.16</v>
      </c>
      <c r="L1016">
        <v>7.2</v>
      </c>
      <c r="M1016">
        <v>6.26</v>
      </c>
      <c r="N1016">
        <v>7.33</v>
      </c>
      <c r="O1016">
        <v>7.54</v>
      </c>
      <c r="P1016">
        <v>8.83</v>
      </c>
      <c r="Q1016">
        <v>6.89</v>
      </c>
      <c r="R1016">
        <v>7.43</v>
      </c>
      <c r="S1016">
        <v>7.89</v>
      </c>
      <c r="T1016" t="s">
        <v>207</v>
      </c>
      <c r="U1016" t="s">
        <v>207</v>
      </c>
      <c r="V1016" t="s">
        <v>270</v>
      </c>
      <c r="W1016" t="s">
        <v>497</v>
      </c>
      <c r="Y1016">
        <v>4</v>
      </c>
      <c r="Z1016" t="s">
        <v>502</v>
      </c>
    </row>
    <row r="1017" spans="1:26" x14ac:dyDescent="0.25">
      <c r="A1017" t="str">
        <f t="shared" si="31"/>
        <v>PL Energy consumption of space heating for residential</v>
      </c>
      <c r="B1017" t="str">
        <f t="shared" si="30"/>
        <v>Energy consumption of space heating for residential</v>
      </c>
      <c r="C1017" t="s">
        <v>12</v>
      </c>
      <c r="D1017" t="s">
        <v>60</v>
      </c>
      <c r="E1017" t="s">
        <v>483</v>
      </c>
      <c r="F1017">
        <v>12.31</v>
      </c>
      <c r="G1017">
        <v>12.86</v>
      </c>
      <c r="H1017">
        <v>12.06</v>
      </c>
      <c r="I1017">
        <v>11.29</v>
      </c>
      <c r="J1017">
        <v>10.97</v>
      </c>
      <c r="K1017">
        <v>11.06</v>
      </c>
      <c r="L1017">
        <v>11.57</v>
      </c>
      <c r="M1017">
        <v>10.39</v>
      </c>
      <c r="N1017">
        <v>10.3</v>
      </c>
      <c r="O1017">
        <v>10.24</v>
      </c>
      <c r="P1017">
        <v>11.63</v>
      </c>
      <c r="Q1017">
        <v>10.34</v>
      </c>
      <c r="R1017">
        <v>10.6</v>
      </c>
      <c r="S1017">
        <v>14.86</v>
      </c>
      <c r="T1017" t="s">
        <v>207</v>
      </c>
      <c r="U1017" t="s">
        <v>207</v>
      </c>
      <c r="V1017" t="s">
        <v>270</v>
      </c>
      <c r="W1017" t="s">
        <v>497</v>
      </c>
      <c r="Y1017">
        <v>4</v>
      </c>
      <c r="Z1017" t="s">
        <v>502</v>
      </c>
    </row>
    <row r="1018" spans="1:26" x14ac:dyDescent="0.25">
      <c r="A1018" t="str">
        <f t="shared" si="31"/>
        <v>PT Energy consumption of space heating for residential</v>
      </c>
      <c r="B1018" t="str">
        <f t="shared" si="30"/>
        <v>Energy consumption of space heating for residential</v>
      </c>
      <c r="C1018" t="s">
        <v>14</v>
      </c>
      <c r="D1018" t="s">
        <v>61</v>
      </c>
      <c r="E1018" t="s">
        <v>483</v>
      </c>
      <c r="F1018">
        <v>0.71</v>
      </c>
      <c r="G1018">
        <v>0.71</v>
      </c>
      <c r="H1018">
        <v>0.72</v>
      </c>
      <c r="I1018">
        <v>0.73</v>
      </c>
      <c r="J1018">
        <v>0.74</v>
      </c>
      <c r="K1018">
        <v>0.75</v>
      </c>
      <c r="L1018">
        <v>0.76</v>
      </c>
      <c r="M1018">
        <v>0.75</v>
      </c>
      <c r="N1018">
        <v>0.74</v>
      </c>
      <c r="O1018">
        <v>0.75</v>
      </c>
      <c r="P1018">
        <v>0.57999999999999996</v>
      </c>
      <c r="Q1018">
        <v>0.56000000000000005</v>
      </c>
      <c r="R1018">
        <v>0.56000000000000005</v>
      </c>
      <c r="S1018">
        <v>0.56000000000000005</v>
      </c>
      <c r="T1018" t="s">
        <v>207</v>
      </c>
      <c r="U1018" t="s">
        <v>207</v>
      </c>
      <c r="V1018" t="s">
        <v>270</v>
      </c>
      <c r="W1018" t="s">
        <v>497</v>
      </c>
      <c r="Y1018">
        <v>4</v>
      </c>
      <c r="Z1018" t="s">
        <v>502</v>
      </c>
    </row>
    <row r="1019" spans="1:26" x14ac:dyDescent="0.25">
      <c r="A1019" t="str">
        <f t="shared" si="31"/>
        <v>RO Energy consumption of space heating for residential</v>
      </c>
      <c r="B1019" t="str">
        <f t="shared" si="30"/>
        <v>Energy consumption of space heating for residential</v>
      </c>
      <c r="C1019" t="s">
        <v>13</v>
      </c>
      <c r="D1019" t="s">
        <v>62</v>
      </c>
      <c r="E1019" t="s">
        <v>483</v>
      </c>
      <c r="F1019">
        <v>4.34</v>
      </c>
      <c r="G1019">
        <v>3.68</v>
      </c>
      <c r="H1019">
        <v>3.43</v>
      </c>
      <c r="I1019">
        <v>3.69</v>
      </c>
      <c r="J1019">
        <v>3.91</v>
      </c>
      <c r="K1019">
        <v>3.82</v>
      </c>
      <c r="L1019">
        <v>3.7</v>
      </c>
      <c r="M1019">
        <v>3.56</v>
      </c>
      <c r="N1019">
        <v>4</v>
      </c>
      <c r="O1019">
        <v>3.85</v>
      </c>
      <c r="P1019">
        <v>3.91</v>
      </c>
      <c r="Q1019">
        <v>3.7</v>
      </c>
      <c r="R1019">
        <v>3.81</v>
      </c>
      <c r="S1019">
        <v>3.6</v>
      </c>
      <c r="T1019" t="s">
        <v>207</v>
      </c>
      <c r="U1019" t="s">
        <v>207</v>
      </c>
      <c r="V1019" t="s">
        <v>270</v>
      </c>
      <c r="W1019" t="s">
        <v>497</v>
      </c>
      <c r="Y1019">
        <v>4</v>
      </c>
      <c r="Z1019" t="s">
        <v>502</v>
      </c>
    </row>
    <row r="1020" spans="1:26" x14ac:dyDescent="0.25">
      <c r="A1020" t="str">
        <f t="shared" si="31"/>
        <v>SK Energy consumption of space heating for residential</v>
      </c>
      <c r="B1020" t="str">
        <f t="shared" si="30"/>
        <v>Energy consumption of space heating for residential</v>
      </c>
      <c r="C1020" t="s">
        <v>18</v>
      </c>
      <c r="D1020" t="s">
        <v>63</v>
      </c>
      <c r="E1020" t="s">
        <v>483</v>
      </c>
      <c r="F1020">
        <v>1.7</v>
      </c>
      <c r="G1020">
        <v>2.04</v>
      </c>
      <c r="H1020">
        <v>1.98</v>
      </c>
      <c r="I1020">
        <v>1.89</v>
      </c>
      <c r="J1020">
        <v>1.77</v>
      </c>
      <c r="K1020">
        <v>1.67</v>
      </c>
      <c r="L1020">
        <v>1.5</v>
      </c>
      <c r="M1020">
        <v>1.32</v>
      </c>
      <c r="N1020">
        <v>1.37</v>
      </c>
      <c r="O1020">
        <v>1.38</v>
      </c>
      <c r="P1020">
        <v>1.52</v>
      </c>
      <c r="Q1020">
        <v>1.36</v>
      </c>
      <c r="R1020">
        <v>1.26</v>
      </c>
      <c r="S1020">
        <v>1.31</v>
      </c>
      <c r="T1020" t="s">
        <v>207</v>
      </c>
      <c r="U1020" t="s">
        <v>207</v>
      </c>
      <c r="V1020" t="s">
        <v>270</v>
      </c>
      <c r="W1020" t="s">
        <v>497</v>
      </c>
      <c r="Y1020">
        <v>4</v>
      </c>
      <c r="Z1020" t="s">
        <v>502</v>
      </c>
    </row>
    <row r="1021" spans="1:26" x14ac:dyDescent="0.25">
      <c r="A1021" t="str">
        <f t="shared" si="31"/>
        <v>SI Energy consumption of space heating for residential</v>
      </c>
      <c r="B1021" t="str">
        <f t="shared" si="30"/>
        <v>Energy consumption of space heating for residential</v>
      </c>
      <c r="C1021" t="s">
        <v>8</v>
      </c>
      <c r="D1021" t="s">
        <v>64</v>
      </c>
      <c r="E1021" t="s">
        <v>483</v>
      </c>
      <c r="F1021">
        <v>0.85</v>
      </c>
      <c r="G1021">
        <v>0.84</v>
      </c>
      <c r="H1021">
        <v>0.88</v>
      </c>
      <c r="I1021">
        <v>0.94</v>
      </c>
      <c r="J1021">
        <v>0.94</v>
      </c>
      <c r="K1021">
        <v>0.77</v>
      </c>
      <c r="L1021">
        <v>0.73</v>
      </c>
      <c r="M1021">
        <v>0.64</v>
      </c>
      <c r="N1021">
        <v>0.68</v>
      </c>
      <c r="O1021">
        <v>0.76</v>
      </c>
      <c r="P1021">
        <v>0.85</v>
      </c>
      <c r="Q1021">
        <v>0.8</v>
      </c>
      <c r="R1021">
        <v>0.77</v>
      </c>
      <c r="S1021">
        <v>0.75</v>
      </c>
      <c r="T1021" t="s">
        <v>207</v>
      </c>
      <c r="U1021" t="s">
        <v>207</v>
      </c>
      <c r="V1021" t="s">
        <v>270</v>
      </c>
      <c r="W1021" t="s">
        <v>497</v>
      </c>
      <c r="Y1021">
        <v>4</v>
      </c>
      <c r="Z1021" t="s">
        <v>502</v>
      </c>
    </row>
    <row r="1022" spans="1:26" x14ac:dyDescent="0.25">
      <c r="A1022" t="str">
        <f t="shared" si="31"/>
        <v>ES Energy consumption of space heating for residential</v>
      </c>
      <c r="B1022" t="str">
        <f t="shared" si="30"/>
        <v>Energy consumption of space heating for residential</v>
      </c>
      <c r="C1022" t="s">
        <v>28</v>
      </c>
      <c r="D1022" t="s">
        <v>65</v>
      </c>
      <c r="E1022" t="s">
        <v>483</v>
      </c>
      <c r="F1022">
        <v>6.17</v>
      </c>
      <c r="G1022">
        <v>6.03</v>
      </c>
      <c r="H1022">
        <v>5.56</v>
      </c>
      <c r="I1022">
        <v>5.97</v>
      </c>
      <c r="J1022">
        <v>6.89</v>
      </c>
      <c r="K1022">
        <v>7.79</v>
      </c>
      <c r="L1022">
        <v>7.47</v>
      </c>
      <c r="M1022">
        <v>7.66</v>
      </c>
      <c r="N1022">
        <v>7.57</v>
      </c>
      <c r="O1022">
        <v>7.63</v>
      </c>
      <c r="P1022">
        <v>8.35</v>
      </c>
      <c r="Q1022">
        <v>7.57</v>
      </c>
      <c r="R1022">
        <v>7.55</v>
      </c>
      <c r="S1022">
        <v>7.36</v>
      </c>
      <c r="T1022" t="s">
        <v>207</v>
      </c>
      <c r="U1022" t="s">
        <v>207</v>
      </c>
      <c r="V1022" t="s">
        <v>270</v>
      </c>
      <c r="W1022" t="s">
        <v>497</v>
      </c>
      <c r="X1022" t="s">
        <v>498</v>
      </c>
      <c r="Y1022">
        <v>4</v>
      </c>
      <c r="Z1022" t="s">
        <v>510</v>
      </c>
    </row>
    <row r="1023" spans="1:26" x14ac:dyDescent="0.25">
      <c r="A1023" t="str">
        <f t="shared" si="31"/>
        <v>SE Energy consumption of space heating for residential</v>
      </c>
      <c r="B1023" t="str">
        <f t="shared" si="30"/>
        <v>Energy consumption of space heating for residential</v>
      </c>
      <c r="C1023" t="s">
        <v>19</v>
      </c>
      <c r="D1023" t="s">
        <v>66</v>
      </c>
      <c r="E1023" t="s">
        <v>483</v>
      </c>
      <c r="F1023">
        <v>4.43</v>
      </c>
      <c r="G1023">
        <v>4.6100000000000003</v>
      </c>
      <c r="H1023">
        <v>4.5</v>
      </c>
      <c r="I1023">
        <v>4.49</v>
      </c>
      <c r="J1023">
        <v>4.3600000000000003</v>
      </c>
      <c r="K1023">
        <v>4.3499999999999996</v>
      </c>
      <c r="L1023">
        <v>4.16</v>
      </c>
      <c r="M1023">
        <v>3.87</v>
      </c>
      <c r="N1023">
        <v>3.74</v>
      </c>
      <c r="O1023">
        <v>4.04</v>
      </c>
      <c r="P1023">
        <v>4.7300000000000004</v>
      </c>
      <c r="Q1023">
        <v>4.43</v>
      </c>
      <c r="R1023">
        <v>4.6500000000000004</v>
      </c>
      <c r="S1023">
        <v>4.3899999999999997</v>
      </c>
      <c r="T1023" t="s">
        <v>207</v>
      </c>
      <c r="U1023" t="s">
        <v>207</v>
      </c>
      <c r="V1023" t="s">
        <v>270</v>
      </c>
      <c r="W1023" t="s">
        <v>497</v>
      </c>
      <c r="Y1023">
        <v>4</v>
      </c>
      <c r="Z1023" t="s">
        <v>502</v>
      </c>
    </row>
    <row r="1024" spans="1:26" x14ac:dyDescent="0.25">
      <c r="A1024" t="str">
        <f t="shared" si="31"/>
        <v>UK Energy consumption of space heating for residential</v>
      </c>
      <c r="B1024" t="str">
        <f t="shared" si="30"/>
        <v>Energy consumption of space heating for residential</v>
      </c>
      <c r="C1024" t="s">
        <v>4</v>
      </c>
      <c r="D1024" t="s">
        <v>67</v>
      </c>
      <c r="E1024" t="s">
        <v>483</v>
      </c>
      <c r="F1024">
        <v>27.92</v>
      </c>
      <c r="G1024">
        <v>29.23</v>
      </c>
      <c r="H1024">
        <v>28.18</v>
      </c>
      <c r="I1024">
        <v>28.86</v>
      </c>
      <c r="J1024">
        <v>29.65</v>
      </c>
      <c r="K1024">
        <v>28.29</v>
      </c>
      <c r="L1024">
        <v>27.18</v>
      </c>
      <c r="M1024">
        <v>25.75</v>
      </c>
      <c r="N1024">
        <v>27.19</v>
      </c>
      <c r="O1024">
        <v>26.47</v>
      </c>
      <c r="P1024">
        <v>31.11</v>
      </c>
      <c r="Q1024">
        <v>22.12</v>
      </c>
      <c r="R1024">
        <v>26.53</v>
      </c>
      <c r="S1024">
        <v>26.71</v>
      </c>
      <c r="T1024" t="s">
        <v>207</v>
      </c>
      <c r="U1024" t="s">
        <v>207</v>
      </c>
      <c r="V1024" t="s">
        <v>270</v>
      </c>
      <c r="W1024" t="s">
        <v>497</v>
      </c>
      <c r="Y1024">
        <v>4</v>
      </c>
      <c r="Z1024" t="s">
        <v>502</v>
      </c>
    </row>
    <row r="1025" spans="1:26" x14ac:dyDescent="0.25">
      <c r="A1025" t="str">
        <f t="shared" si="31"/>
        <v xml:space="preserve"> Energy consumption of space heating for residential</v>
      </c>
      <c r="B1025" t="str">
        <f t="shared" si="30"/>
        <v>Energy consumption of space heating for residential</v>
      </c>
    </row>
    <row r="1026" spans="1:26" x14ac:dyDescent="0.25">
      <c r="A1026" t="str">
        <f t="shared" si="31"/>
        <v xml:space="preserve"> Energy consumption of space heating for residential (normal climate)</v>
      </c>
      <c r="B1026" t="str">
        <f t="shared" si="30"/>
        <v>Energy consumption of space heating for residential (normal climate)</v>
      </c>
      <c r="C1026" t="s">
        <v>511</v>
      </c>
    </row>
    <row r="1027" spans="1:26" x14ac:dyDescent="0.25">
      <c r="A1027" t="str">
        <f t="shared" si="31"/>
        <v>ISO code Energy consumption of space heating for residential (normal climate)</v>
      </c>
      <c r="B1027" t="str">
        <f t="shared" si="30"/>
        <v>Energy consumption of space heating for residential (normal climate)</v>
      </c>
      <c r="D1027" t="s">
        <v>204</v>
      </c>
      <c r="E1027" t="s">
        <v>205</v>
      </c>
      <c r="F1027">
        <v>2000</v>
      </c>
      <c r="G1027">
        <v>2001</v>
      </c>
      <c r="H1027">
        <v>2002</v>
      </c>
      <c r="I1027">
        <v>2003</v>
      </c>
      <c r="J1027">
        <v>2004</v>
      </c>
      <c r="K1027">
        <v>2005</v>
      </c>
      <c r="L1027">
        <v>2006</v>
      </c>
      <c r="M1027">
        <v>2007</v>
      </c>
      <c r="N1027">
        <v>2008</v>
      </c>
      <c r="O1027">
        <v>2009</v>
      </c>
      <c r="P1027">
        <v>2010</v>
      </c>
      <c r="Q1027">
        <v>2011</v>
      </c>
      <c r="R1027">
        <v>2012</v>
      </c>
      <c r="S1027">
        <v>2013</v>
      </c>
      <c r="T1027">
        <v>2014</v>
      </c>
      <c r="U1027">
        <v>2015</v>
      </c>
      <c r="V1027" t="s">
        <v>194</v>
      </c>
      <c r="W1027" t="s">
        <v>195</v>
      </c>
      <c r="X1027" t="s">
        <v>196</v>
      </c>
      <c r="Y1027" t="s">
        <v>197</v>
      </c>
      <c r="Z1027" t="s">
        <v>198</v>
      </c>
    </row>
    <row r="1028" spans="1:26" x14ac:dyDescent="0.25">
      <c r="A1028" t="str">
        <f t="shared" si="31"/>
        <v>AT Energy consumption of space heating for residential (normal climate)</v>
      </c>
      <c r="B1028" t="str">
        <f t="shared" ref="B1028:B1091" si="32">IF(AND(C1028&lt;&gt;"",D1028=""),C1028,B1027)</f>
        <v>Energy consumption of space heating for residential (normal climate)</v>
      </c>
      <c r="C1028" t="s">
        <v>17</v>
      </c>
      <c r="D1028" t="s">
        <v>40</v>
      </c>
      <c r="E1028" t="s">
        <v>483</v>
      </c>
      <c r="F1028">
        <v>5.19</v>
      </c>
      <c r="G1028">
        <v>5.0199999999999996</v>
      </c>
      <c r="H1028">
        <v>5.0599999999999996</v>
      </c>
      <c r="I1028">
        <v>4.8600000000000003</v>
      </c>
      <c r="J1028">
        <v>4.62</v>
      </c>
      <c r="K1028">
        <v>4.3099999999999996</v>
      </c>
      <c r="L1028">
        <v>4.25</v>
      </c>
      <c r="M1028">
        <v>4.4400000000000004</v>
      </c>
      <c r="N1028">
        <v>4.3600000000000003</v>
      </c>
      <c r="O1028">
        <v>4.12</v>
      </c>
      <c r="P1028">
        <v>4.13</v>
      </c>
      <c r="Q1028">
        <v>3.99</v>
      </c>
      <c r="R1028">
        <v>4.01</v>
      </c>
      <c r="S1028">
        <v>4.26</v>
      </c>
      <c r="T1028">
        <v>4.05</v>
      </c>
      <c r="U1028" t="s">
        <v>207</v>
      </c>
      <c r="V1028" t="s">
        <v>364</v>
      </c>
      <c r="W1028" t="s">
        <v>512</v>
      </c>
      <c r="Y1028">
        <v>4</v>
      </c>
      <c r="Z1028" t="s">
        <v>513</v>
      </c>
    </row>
    <row r="1029" spans="1:26" x14ac:dyDescent="0.25">
      <c r="A1029" t="str">
        <f t="shared" si="31"/>
        <v>BE Energy consumption of space heating for residential (normal climate)</v>
      </c>
      <c r="B1029" t="str">
        <f t="shared" si="32"/>
        <v>Energy consumption of space heating for residential (normal climate)</v>
      </c>
      <c r="C1029" t="s">
        <v>11</v>
      </c>
      <c r="D1029" t="s">
        <v>41</v>
      </c>
      <c r="E1029" t="s">
        <v>483</v>
      </c>
      <c r="F1029">
        <v>7.6</v>
      </c>
      <c r="G1029">
        <v>7.44</v>
      </c>
      <c r="H1029">
        <v>7.15</v>
      </c>
      <c r="I1029">
        <v>7.35</v>
      </c>
      <c r="J1029">
        <v>7.18</v>
      </c>
      <c r="K1029">
        <v>7.42</v>
      </c>
      <c r="L1029">
        <v>6.86</v>
      </c>
      <c r="M1029">
        <v>6.54</v>
      </c>
      <c r="N1029">
        <v>6.9</v>
      </c>
      <c r="O1029">
        <v>6.39</v>
      </c>
      <c r="P1029">
        <v>6.22</v>
      </c>
      <c r="Q1029">
        <v>6.46</v>
      </c>
      <c r="R1029">
        <v>6.1</v>
      </c>
      <c r="S1029">
        <v>6.23</v>
      </c>
      <c r="T1029">
        <v>6.06</v>
      </c>
      <c r="U1029" t="s">
        <v>207</v>
      </c>
      <c r="V1029" t="s">
        <v>364</v>
      </c>
      <c r="W1029" t="s">
        <v>512</v>
      </c>
      <c r="Y1029">
        <v>4</v>
      </c>
      <c r="Z1029" t="s">
        <v>513</v>
      </c>
    </row>
    <row r="1030" spans="1:26" x14ac:dyDescent="0.25">
      <c r="A1030" t="str">
        <f t="shared" ref="A1030:A1093" si="33">D1030&amp;" "&amp;B1030</f>
        <v>BG Energy consumption of space heating for residential (normal climate)</v>
      </c>
      <c r="B1030" t="str">
        <f t="shared" si="32"/>
        <v>Energy consumption of space heating for residential (normal climate)</v>
      </c>
      <c r="C1030" t="s">
        <v>21</v>
      </c>
      <c r="D1030" t="s">
        <v>42</v>
      </c>
      <c r="E1030" t="s">
        <v>483</v>
      </c>
      <c r="F1030">
        <v>1.45</v>
      </c>
      <c r="G1030">
        <v>1.28</v>
      </c>
      <c r="H1030">
        <v>1.45</v>
      </c>
      <c r="I1030">
        <v>1.37</v>
      </c>
      <c r="J1030">
        <v>1.41</v>
      </c>
      <c r="K1030">
        <v>1.36</v>
      </c>
      <c r="L1030">
        <v>1.4</v>
      </c>
      <c r="M1030">
        <v>1.45</v>
      </c>
      <c r="N1030">
        <v>1.43</v>
      </c>
      <c r="O1030">
        <v>1.42</v>
      </c>
      <c r="P1030">
        <v>1.46</v>
      </c>
      <c r="Q1030">
        <v>1.47</v>
      </c>
      <c r="R1030">
        <v>1.55</v>
      </c>
      <c r="S1030">
        <v>1.58</v>
      </c>
      <c r="T1030">
        <v>1.54</v>
      </c>
      <c r="U1030" t="s">
        <v>207</v>
      </c>
      <c r="V1030" t="s">
        <v>364</v>
      </c>
      <c r="W1030" t="s">
        <v>512</v>
      </c>
      <c r="Y1030">
        <v>4</v>
      </c>
      <c r="Z1030" t="s">
        <v>513</v>
      </c>
    </row>
    <row r="1031" spans="1:26" x14ac:dyDescent="0.25">
      <c r="A1031" t="str">
        <f t="shared" si="33"/>
        <v>HR Energy consumption of space heating for residential (normal climate)</v>
      </c>
      <c r="B1031" t="str">
        <f t="shared" si="32"/>
        <v>Energy consumption of space heating for residential (normal climate)</v>
      </c>
      <c r="C1031" t="s">
        <v>24</v>
      </c>
      <c r="D1031" t="s">
        <v>43</v>
      </c>
      <c r="E1031" t="s">
        <v>483</v>
      </c>
      <c r="F1031">
        <v>1.93</v>
      </c>
      <c r="G1031">
        <v>1.98</v>
      </c>
      <c r="H1031">
        <v>2.06</v>
      </c>
      <c r="I1031">
        <v>2.02</v>
      </c>
      <c r="J1031">
        <v>2.08</v>
      </c>
      <c r="K1031">
        <v>1.97</v>
      </c>
      <c r="L1031">
        <v>1.99</v>
      </c>
      <c r="M1031">
        <v>2.0499999999999998</v>
      </c>
      <c r="N1031">
        <v>2.0499999999999998</v>
      </c>
      <c r="O1031">
        <v>2.04</v>
      </c>
      <c r="P1031">
        <v>1.98</v>
      </c>
      <c r="Q1031">
        <v>1.91</v>
      </c>
      <c r="R1031">
        <v>1.88</v>
      </c>
      <c r="S1031">
        <v>1.88</v>
      </c>
      <c r="T1031">
        <v>1.84</v>
      </c>
      <c r="U1031" t="s">
        <v>207</v>
      </c>
      <c r="V1031" t="s">
        <v>364</v>
      </c>
      <c r="W1031" t="s">
        <v>512</v>
      </c>
      <c r="Y1031">
        <v>4</v>
      </c>
      <c r="Z1031" t="s">
        <v>513</v>
      </c>
    </row>
    <row r="1032" spans="1:26" x14ac:dyDescent="0.25">
      <c r="A1032" t="str">
        <f t="shared" si="33"/>
        <v>CY Energy consumption of space heating for residential (normal climate)</v>
      </c>
      <c r="B1032" t="str">
        <f t="shared" si="32"/>
        <v>Energy consumption of space heating for residential (normal climate)</v>
      </c>
      <c r="C1032" t="s">
        <v>15</v>
      </c>
      <c r="D1032" t="s">
        <v>44</v>
      </c>
      <c r="E1032" t="s">
        <v>483</v>
      </c>
      <c r="F1032">
        <v>0.06</v>
      </c>
      <c r="G1032">
        <v>0.08</v>
      </c>
      <c r="H1032">
        <v>0.08</v>
      </c>
      <c r="I1032">
        <v>0.08</v>
      </c>
      <c r="J1032">
        <v>7.0000000000000007E-2</v>
      </c>
      <c r="K1032">
        <v>0.14000000000000001</v>
      </c>
      <c r="L1032">
        <v>0.12</v>
      </c>
      <c r="M1032">
        <v>0.13</v>
      </c>
      <c r="N1032">
        <v>0.12</v>
      </c>
      <c r="O1032">
        <v>0.14000000000000001</v>
      </c>
      <c r="P1032">
        <v>0.15</v>
      </c>
      <c r="Q1032">
        <v>0.1</v>
      </c>
      <c r="R1032">
        <v>0.1</v>
      </c>
      <c r="S1032">
        <v>0.09</v>
      </c>
      <c r="T1032">
        <v>0.09</v>
      </c>
      <c r="U1032" t="s">
        <v>207</v>
      </c>
      <c r="V1032" t="s">
        <v>364</v>
      </c>
      <c r="W1032" t="s">
        <v>512</v>
      </c>
      <c r="Y1032">
        <v>4</v>
      </c>
      <c r="Z1032" t="s">
        <v>513</v>
      </c>
    </row>
    <row r="1033" spans="1:26" x14ac:dyDescent="0.25">
      <c r="A1033" t="str">
        <f t="shared" si="33"/>
        <v>CZ Energy consumption of space heating for residential (normal climate)</v>
      </c>
      <c r="B1033" t="str">
        <f t="shared" si="32"/>
        <v>Energy consumption of space heating for residential (normal climate)</v>
      </c>
      <c r="C1033" t="s">
        <v>23</v>
      </c>
      <c r="D1033" t="s">
        <v>45</v>
      </c>
      <c r="E1033" t="s">
        <v>483</v>
      </c>
      <c r="F1033">
        <v>4.99</v>
      </c>
      <c r="G1033">
        <v>4.9800000000000004</v>
      </c>
      <c r="H1033">
        <v>4.91</v>
      </c>
      <c r="I1033">
        <v>4.96</v>
      </c>
      <c r="J1033">
        <v>4.8099999999999996</v>
      </c>
      <c r="K1033">
        <v>4.55</v>
      </c>
      <c r="L1033">
        <v>4.83</v>
      </c>
      <c r="M1033">
        <v>4.7699999999999996</v>
      </c>
      <c r="N1033">
        <v>4.68</v>
      </c>
      <c r="O1033">
        <v>4.53</v>
      </c>
      <c r="P1033">
        <v>4.5</v>
      </c>
      <c r="Q1033">
        <v>4.51</v>
      </c>
      <c r="R1033">
        <v>4.46</v>
      </c>
      <c r="S1033">
        <v>4.51</v>
      </c>
      <c r="T1033">
        <v>4.4400000000000004</v>
      </c>
      <c r="U1033" t="s">
        <v>207</v>
      </c>
      <c r="V1033" t="s">
        <v>364</v>
      </c>
      <c r="W1033" t="s">
        <v>512</v>
      </c>
      <c r="Y1033">
        <v>4</v>
      </c>
      <c r="Z1033" t="s">
        <v>513</v>
      </c>
    </row>
    <row r="1034" spans="1:26" x14ac:dyDescent="0.25">
      <c r="A1034" t="str">
        <f t="shared" si="33"/>
        <v>DK Energy consumption of space heating for residential (normal climate)</v>
      </c>
      <c r="B1034" t="str">
        <f t="shared" si="32"/>
        <v>Energy consumption of space heating for residential (normal climate)</v>
      </c>
      <c r="C1034" t="s">
        <v>9</v>
      </c>
      <c r="D1034" t="s">
        <v>46</v>
      </c>
      <c r="E1034" t="s">
        <v>483</v>
      </c>
      <c r="F1034">
        <v>3.18</v>
      </c>
      <c r="G1034">
        <v>3.13</v>
      </c>
      <c r="H1034">
        <v>3.26</v>
      </c>
      <c r="I1034">
        <v>3.24</v>
      </c>
      <c r="J1034">
        <v>3.22</v>
      </c>
      <c r="K1034">
        <v>3.29</v>
      </c>
      <c r="L1034">
        <v>3.43</v>
      </c>
      <c r="M1034">
        <v>3.51</v>
      </c>
      <c r="N1034">
        <v>3.47</v>
      </c>
      <c r="O1034">
        <v>3.3</v>
      </c>
      <c r="P1034">
        <v>3.16</v>
      </c>
      <c r="Q1034">
        <v>3.34</v>
      </c>
      <c r="R1034">
        <v>3.09</v>
      </c>
      <c r="S1034">
        <v>3.1</v>
      </c>
      <c r="T1034">
        <v>3.12</v>
      </c>
      <c r="U1034" t="s">
        <v>207</v>
      </c>
      <c r="V1034" t="s">
        <v>364</v>
      </c>
      <c r="W1034" t="s">
        <v>514</v>
      </c>
      <c r="Y1034">
        <v>4</v>
      </c>
      <c r="Z1034" t="s">
        <v>513</v>
      </c>
    </row>
    <row r="1035" spans="1:26" x14ac:dyDescent="0.25">
      <c r="A1035" t="str">
        <f t="shared" si="33"/>
        <v>EE Energy consumption of space heating for residential (normal climate)</v>
      </c>
      <c r="B1035" t="str">
        <f t="shared" si="32"/>
        <v>Energy consumption of space heating for residential (normal climate)</v>
      </c>
      <c r="C1035" t="s">
        <v>27</v>
      </c>
      <c r="D1035" t="s">
        <v>47</v>
      </c>
      <c r="E1035" t="s">
        <v>483</v>
      </c>
      <c r="F1035">
        <v>0.65</v>
      </c>
      <c r="G1035">
        <v>0.61</v>
      </c>
      <c r="H1035">
        <v>0.6</v>
      </c>
      <c r="I1035">
        <v>0.59</v>
      </c>
      <c r="J1035">
        <v>0.6</v>
      </c>
      <c r="K1035">
        <v>0.56999999999999995</v>
      </c>
      <c r="L1035">
        <v>0.57999999999999996</v>
      </c>
      <c r="M1035">
        <v>0.64</v>
      </c>
      <c r="N1035">
        <v>0.64</v>
      </c>
      <c r="O1035">
        <v>0.61</v>
      </c>
      <c r="P1035">
        <v>0.6</v>
      </c>
      <c r="Q1035">
        <v>0.63</v>
      </c>
      <c r="R1035">
        <v>0.59</v>
      </c>
      <c r="S1035">
        <v>0.63</v>
      </c>
      <c r="T1035">
        <v>0.6</v>
      </c>
      <c r="U1035" t="s">
        <v>207</v>
      </c>
      <c r="V1035" t="s">
        <v>364</v>
      </c>
      <c r="W1035" t="s">
        <v>512</v>
      </c>
      <c r="Y1035">
        <v>4</v>
      </c>
      <c r="Z1035" t="s">
        <v>513</v>
      </c>
    </row>
    <row r="1036" spans="1:26" x14ac:dyDescent="0.25">
      <c r="A1036" t="str">
        <f t="shared" si="33"/>
        <v>FR Energy consumption of space heating for residential (normal climate)</v>
      </c>
      <c r="B1036" t="str">
        <f t="shared" si="32"/>
        <v>Energy consumption of space heating for residential (normal climate)</v>
      </c>
      <c r="C1036" t="s">
        <v>10</v>
      </c>
      <c r="D1036" t="s">
        <v>48</v>
      </c>
      <c r="E1036" t="s">
        <v>483</v>
      </c>
      <c r="F1036">
        <v>31.97</v>
      </c>
      <c r="G1036">
        <v>31.74</v>
      </c>
      <c r="H1036">
        <v>32.1</v>
      </c>
      <c r="I1036">
        <v>31.6</v>
      </c>
      <c r="J1036">
        <v>31.66</v>
      </c>
      <c r="K1036">
        <v>31.11</v>
      </c>
      <c r="L1036">
        <v>32.14</v>
      </c>
      <c r="M1036">
        <v>29.54</v>
      </c>
      <c r="N1036">
        <v>30.18</v>
      </c>
      <c r="O1036">
        <v>30.78</v>
      </c>
      <c r="P1036">
        <v>27.96</v>
      </c>
      <c r="Q1036">
        <v>29.66</v>
      </c>
      <c r="R1036">
        <v>28.72</v>
      </c>
      <c r="S1036">
        <v>28.23</v>
      </c>
      <c r="T1036">
        <v>27.84</v>
      </c>
      <c r="U1036" t="s">
        <v>207</v>
      </c>
      <c r="V1036" t="s">
        <v>364</v>
      </c>
      <c r="W1036" t="s">
        <v>512</v>
      </c>
      <c r="Y1036">
        <v>4</v>
      </c>
      <c r="Z1036" t="s">
        <v>513</v>
      </c>
    </row>
    <row r="1037" spans="1:26" x14ac:dyDescent="0.25">
      <c r="A1037" t="str">
        <f t="shared" si="33"/>
        <v>EL Energy consumption of space heating for residential (normal climate)</v>
      </c>
      <c r="B1037" t="str">
        <f t="shared" si="32"/>
        <v>Energy consumption of space heating for residential (normal climate)</v>
      </c>
      <c r="C1037" t="s">
        <v>20</v>
      </c>
      <c r="D1037" t="s">
        <v>49</v>
      </c>
      <c r="E1037" t="s">
        <v>483</v>
      </c>
      <c r="F1037">
        <v>3.31</v>
      </c>
      <c r="G1037">
        <v>3.59</v>
      </c>
      <c r="H1037">
        <v>3.83</v>
      </c>
      <c r="I1037">
        <v>3.9</v>
      </c>
      <c r="J1037">
        <v>4.1399999999999997</v>
      </c>
      <c r="K1037">
        <v>4.07</v>
      </c>
      <c r="L1037">
        <v>3.87</v>
      </c>
      <c r="M1037">
        <v>4.12</v>
      </c>
      <c r="N1037">
        <v>4.07</v>
      </c>
      <c r="O1037">
        <v>3.64</v>
      </c>
      <c r="P1037">
        <v>3.62</v>
      </c>
      <c r="Q1037">
        <v>3.58</v>
      </c>
      <c r="R1037">
        <v>3.31</v>
      </c>
      <c r="S1037">
        <v>2.44</v>
      </c>
      <c r="T1037">
        <v>2.74</v>
      </c>
      <c r="U1037" t="s">
        <v>207</v>
      </c>
      <c r="V1037" t="s">
        <v>364</v>
      </c>
      <c r="W1037" t="s">
        <v>512</v>
      </c>
      <c r="Y1037">
        <v>4</v>
      </c>
      <c r="Z1037" t="s">
        <v>513</v>
      </c>
    </row>
    <row r="1038" spans="1:26" x14ac:dyDescent="0.25">
      <c r="A1038" t="str">
        <f t="shared" si="33"/>
        <v>FI Energy consumption of space heating for residential (normal climate)</v>
      </c>
      <c r="B1038" t="str">
        <f t="shared" si="32"/>
        <v>Energy consumption of space heating for residential (normal climate)</v>
      </c>
      <c r="C1038" t="s">
        <v>30</v>
      </c>
      <c r="D1038" t="s">
        <v>50</v>
      </c>
      <c r="E1038" t="s">
        <v>483</v>
      </c>
      <c r="F1038">
        <v>3.22</v>
      </c>
      <c r="G1038">
        <v>3.25</v>
      </c>
      <c r="H1038">
        <v>3.33</v>
      </c>
      <c r="I1038">
        <v>3.43</v>
      </c>
      <c r="J1038">
        <v>3.45</v>
      </c>
      <c r="K1038">
        <v>3.56</v>
      </c>
      <c r="L1038">
        <v>3.57</v>
      </c>
      <c r="M1038">
        <v>3.66</v>
      </c>
      <c r="N1038">
        <v>3.74</v>
      </c>
      <c r="O1038">
        <v>3.82</v>
      </c>
      <c r="P1038">
        <v>4.05</v>
      </c>
      <c r="Q1038">
        <v>3.88</v>
      </c>
      <c r="R1038">
        <v>3.82</v>
      </c>
      <c r="S1038">
        <v>3.89</v>
      </c>
      <c r="T1038">
        <v>3.9</v>
      </c>
      <c r="U1038" t="s">
        <v>207</v>
      </c>
      <c r="V1038" t="s">
        <v>364</v>
      </c>
      <c r="W1038" t="s">
        <v>512</v>
      </c>
      <c r="Y1038">
        <v>4</v>
      </c>
      <c r="Z1038" t="s">
        <v>513</v>
      </c>
    </row>
    <row r="1039" spans="1:26" x14ac:dyDescent="0.25">
      <c r="A1039" t="str">
        <f t="shared" si="33"/>
        <v>DE Energy consumption of space heating for residential (normal climate)</v>
      </c>
      <c r="B1039" t="str">
        <f t="shared" si="32"/>
        <v>Energy consumption of space heating for residential (normal climate)</v>
      </c>
      <c r="C1039" t="s">
        <v>1</v>
      </c>
      <c r="D1039" t="s">
        <v>51</v>
      </c>
      <c r="E1039" t="s">
        <v>483</v>
      </c>
      <c r="F1039">
        <v>57.26</v>
      </c>
      <c r="G1039">
        <v>56.37</v>
      </c>
      <c r="H1039">
        <v>56.28</v>
      </c>
      <c r="I1039">
        <v>52.87</v>
      </c>
      <c r="J1039">
        <v>48.75</v>
      </c>
      <c r="K1039">
        <v>48.78</v>
      </c>
      <c r="L1039">
        <v>50.91</v>
      </c>
      <c r="M1039">
        <v>43.95</v>
      </c>
      <c r="N1039">
        <v>46.83</v>
      </c>
      <c r="O1039">
        <v>43.52</v>
      </c>
      <c r="P1039">
        <v>40.07</v>
      </c>
      <c r="Q1039">
        <v>40.68</v>
      </c>
      <c r="R1039">
        <v>39.58</v>
      </c>
      <c r="S1039">
        <v>40.5</v>
      </c>
      <c r="T1039">
        <v>39.04</v>
      </c>
      <c r="U1039" t="s">
        <v>207</v>
      </c>
      <c r="V1039" t="s">
        <v>364</v>
      </c>
      <c r="W1039" t="s">
        <v>512</v>
      </c>
      <c r="Y1039">
        <v>4</v>
      </c>
      <c r="Z1039" t="s">
        <v>513</v>
      </c>
    </row>
    <row r="1040" spans="1:26" x14ac:dyDescent="0.25">
      <c r="A1040" t="str">
        <f t="shared" si="33"/>
        <v>HU Energy consumption of space heating for residential (normal climate)</v>
      </c>
      <c r="B1040" t="str">
        <f t="shared" si="32"/>
        <v>Energy consumption of space heating for residential (normal climate)</v>
      </c>
      <c r="C1040" t="s">
        <v>16</v>
      </c>
      <c r="D1040" t="s">
        <v>52</v>
      </c>
      <c r="E1040" t="s">
        <v>483</v>
      </c>
      <c r="F1040">
        <v>3.97</v>
      </c>
      <c r="G1040">
        <v>3.98</v>
      </c>
      <c r="H1040">
        <v>4.1399999999999997</v>
      </c>
      <c r="I1040">
        <v>4.16</v>
      </c>
      <c r="J1040">
        <v>4.03</v>
      </c>
      <c r="K1040">
        <v>4.1100000000000003</v>
      </c>
      <c r="L1040">
        <v>4.1500000000000004</v>
      </c>
      <c r="M1040">
        <v>3.93</v>
      </c>
      <c r="N1040">
        <v>3.93</v>
      </c>
      <c r="O1040">
        <v>3.95</v>
      </c>
      <c r="P1040">
        <v>3.78</v>
      </c>
      <c r="Q1040">
        <v>3.76</v>
      </c>
      <c r="R1040">
        <v>3.58</v>
      </c>
      <c r="S1040">
        <v>3.46</v>
      </c>
      <c r="T1040">
        <v>3.47</v>
      </c>
      <c r="U1040" t="s">
        <v>207</v>
      </c>
      <c r="V1040" t="s">
        <v>364</v>
      </c>
      <c r="W1040" t="s">
        <v>512</v>
      </c>
      <c r="Y1040">
        <v>4</v>
      </c>
      <c r="Z1040" t="s">
        <v>513</v>
      </c>
    </row>
    <row r="1041" spans="1:26" x14ac:dyDescent="0.25">
      <c r="A1041" t="str">
        <f t="shared" si="33"/>
        <v>IE Energy consumption of space heating for residential (normal climate)</v>
      </c>
      <c r="B1041" t="str">
        <f t="shared" si="32"/>
        <v>Energy consumption of space heating for residential (normal climate)</v>
      </c>
      <c r="C1041" t="s">
        <v>5</v>
      </c>
      <c r="D1041" t="s">
        <v>53</v>
      </c>
      <c r="E1041" t="s">
        <v>483</v>
      </c>
      <c r="F1041">
        <v>1.81</v>
      </c>
      <c r="G1041">
        <v>1.9</v>
      </c>
      <c r="H1041">
        <v>1.92</v>
      </c>
      <c r="I1041">
        <v>2.0499999999999998</v>
      </c>
      <c r="J1041">
        <v>2.09</v>
      </c>
      <c r="K1041">
        <v>2.2200000000000002</v>
      </c>
      <c r="L1041">
        <v>2.2999999999999998</v>
      </c>
      <c r="M1041">
        <v>2.23</v>
      </c>
      <c r="N1041">
        <v>2.2599999999999998</v>
      </c>
      <c r="O1041">
        <v>2.23</v>
      </c>
      <c r="P1041">
        <v>2.17</v>
      </c>
      <c r="Q1041">
        <v>1.92</v>
      </c>
      <c r="R1041">
        <v>1.86</v>
      </c>
      <c r="S1041">
        <v>1.94</v>
      </c>
      <c r="T1041">
        <v>1.87</v>
      </c>
      <c r="U1041" t="s">
        <v>207</v>
      </c>
      <c r="V1041" t="s">
        <v>364</v>
      </c>
      <c r="W1041" t="s">
        <v>512</v>
      </c>
      <c r="Y1041">
        <v>4</v>
      </c>
      <c r="Z1041" t="s">
        <v>513</v>
      </c>
    </row>
    <row r="1042" spans="1:26" x14ac:dyDescent="0.25">
      <c r="A1042" t="str">
        <f t="shared" si="33"/>
        <v>IT Energy consumption of space heating for residential (normal climate)</v>
      </c>
      <c r="B1042" t="str">
        <f t="shared" si="32"/>
        <v>Energy consumption of space heating for residential (normal climate)</v>
      </c>
      <c r="C1042" t="s">
        <v>29</v>
      </c>
      <c r="D1042" t="s">
        <v>54</v>
      </c>
      <c r="E1042" t="s">
        <v>483</v>
      </c>
      <c r="F1042">
        <v>21.66</v>
      </c>
      <c r="G1042">
        <v>22.34</v>
      </c>
      <c r="H1042">
        <v>22.73</v>
      </c>
      <c r="I1042">
        <v>23.48</v>
      </c>
      <c r="J1042">
        <v>23.57</v>
      </c>
      <c r="K1042">
        <v>24.34</v>
      </c>
      <c r="L1042">
        <v>25.54</v>
      </c>
      <c r="M1042">
        <v>26.81</v>
      </c>
      <c r="N1042">
        <v>27.6</v>
      </c>
      <c r="O1042">
        <v>27.38</v>
      </c>
      <c r="P1042">
        <v>26.36</v>
      </c>
      <c r="Q1042">
        <v>24.59</v>
      </c>
      <c r="R1042">
        <v>25.53</v>
      </c>
      <c r="S1042">
        <v>25.95</v>
      </c>
      <c r="T1042">
        <v>25.12</v>
      </c>
      <c r="U1042" t="s">
        <v>207</v>
      </c>
      <c r="V1042" t="s">
        <v>364</v>
      </c>
      <c r="W1042" t="s">
        <v>512</v>
      </c>
      <c r="Y1042">
        <v>4</v>
      </c>
      <c r="Z1042" t="s">
        <v>513</v>
      </c>
    </row>
    <row r="1043" spans="1:26" x14ac:dyDescent="0.25">
      <c r="A1043" t="str">
        <f t="shared" si="33"/>
        <v>LV Energy consumption of space heating for residential (normal climate)</v>
      </c>
      <c r="B1043" t="str">
        <f t="shared" si="32"/>
        <v>Energy consumption of space heating for residential (normal climate)</v>
      </c>
      <c r="C1043" t="s">
        <v>25</v>
      </c>
      <c r="D1043" t="s">
        <v>55</v>
      </c>
      <c r="E1043" t="s">
        <v>483</v>
      </c>
      <c r="F1043">
        <v>1.45</v>
      </c>
      <c r="G1043">
        <v>1.1299999999999999</v>
      </c>
      <c r="H1043">
        <v>1.1299999999999999</v>
      </c>
      <c r="I1043">
        <v>1.1100000000000001</v>
      </c>
      <c r="J1043">
        <v>1.0900000000000001</v>
      </c>
      <c r="K1043">
        <v>1.0900000000000001</v>
      </c>
      <c r="L1043">
        <v>1.08</v>
      </c>
      <c r="M1043">
        <v>1.0900000000000001</v>
      </c>
      <c r="N1043">
        <v>1.1000000000000001</v>
      </c>
      <c r="O1043">
        <v>1.06</v>
      </c>
      <c r="P1043">
        <v>0.86</v>
      </c>
      <c r="Q1043">
        <v>0.95</v>
      </c>
      <c r="R1043">
        <v>0.91</v>
      </c>
      <c r="S1043">
        <v>0.88</v>
      </c>
      <c r="T1043">
        <v>0.83</v>
      </c>
      <c r="U1043" t="s">
        <v>207</v>
      </c>
      <c r="V1043" t="s">
        <v>364</v>
      </c>
      <c r="W1043" t="s">
        <v>512</v>
      </c>
      <c r="Y1043">
        <v>4</v>
      </c>
      <c r="Z1043" t="s">
        <v>513</v>
      </c>
    </row>
    <row r="1044" spans="1:26" x14ac:dyDescent="0.25">
      <c r="A1044" t="str">
        <f t="shared" si="33"/>
        <v>LT Energy consumption of space heating for residential (normal climate)</v>
      </c>
      <c r="B1044" t="str">
        <f t="shared" si="32"/>
        <v>Energy consumption of space heating for residential (normal climate)</v>
      </c>
      <c r="C1044" t="s">
        <v>22</v>
      </c>
      <c r="D1044" t="s">
        <v>56</v>
      </c>
      <c r="E1044" t="s">
        <v>483</v>
      </c>
      <c r="F1044">
        <v>1.07</v>
      </c>
      <c r="G1044">
        <v>1.03</v>
      </c>
      <c r="H1044">
        <v>1.08</v>
      </c>
      <c r="I1044">
        <v>1.04</v>
      </c>
      <c r="J1044">
        <v>1.05</v>
      </c>
      <c r="K1044">
        <v>1.07</v>
      </c>
      <c r="L1044">
        <v>1.1499999999999999</v>
      </c>
      <c r="M1044">
        <v>1.1299999999999999</v>
      </c>
      <c r="N1044">
        <v>1.2</v>
      </c>
      <c r="O1044">
        <v>1.1200000000000001</v>
      </c>
      <c r="P1044">
        <v>1.04</v>
      </c>
      <c r="Q1044">
        <v>1.1200000000000001</v>
      </c>
      <c r="R1044">
        <v>1.05</v>
      </c>
      <c r="S1044">
        <v>1.06</v>
      </c>
      <c r="T1044">
        <v>1.03</v>
      </c>
      <c r="U1044" t="s">
        <v>207</v>
      </c>
      <c r="V1044" t="s">
        <v>364</v>
      </c>
      <c r="W1044" t="s">
        <v>430</v>
      </c>
      <c r="Y1044">
        <v>4</v>
      </c>
      <c r="Z1044" t="s">
        <v>513</v>
      </c>
    </row>
    <row r="1045" spans="1:26" x14ac:dyDescent="0.25">
      <c r="A1045" t="str">
        <f t="shared" si="33"/>
        <v>LU Energy consumption of space heating for residential (normal climate)</v>
      </c>
      <c r="B1045" t="str">
        <f t="shared" si="32"/>
        <v>Energy consumption of space heating for residential (normal climate)</v>
      </c>
      <c r="C1045" t="s">
        <v>7</v>
      </c>
      <c r="D1045" t="s">
        <v>57</v>
      </c>
      <c r="E1045" t="s">
        <v>483</v>
      </c>
      <c r="F1045" t="s">
        <v>207</v>
      </c>
      <c r="G1045" t="s">
        <v>207</v>
      </c>
      <c r="H1045" t="s">
        <v>207</v>
      </c>
      <c r="I1045" t="s">
        <v>207</v>
      </c>
      <c r="J1045" t="s">
        <v>207</v>
      </c>
      <c r="K1045" t="s">
        <v>207</v>
      </c>
      <c r="L1045" t="s">
        <v>207</v>
      </c>
      <c r="M1045" t="s">
        <v>207</v>
      </c>
      <c r="N1045">
        <v>0.36</v>
      </c>
      <c r="O1045">
        <v>0.37</v>
      </c>
      <c r="P1045">
        <v>0.38</v>
      </c>
      <c r="Q1045">
        <v>0.4</v>
      </c>
      <c r="R1045">
        <v>0.37</v>
      </c>
      <c r="S1045">
        <v>0.36</v>
      </c>
      <c r="T1045">
        <v>0.34</v>
      </c>
      <c r="U1045" t="s">
        <v>207</v>
      </c>
      <c r="V1045" t="s">
        <v>364</v>
      </c>
      <c r="W1045" t="s">
        <v>512</v>
      </c>
      <c r="Y1045">
        <v>4</v>
      </c>
      <c r="Z1045" t="s">
        <v>513</v>
      </c>
    </row>
    <row r="1046" spans="1:26" x14ac:dyDescent="0.25">
      <c r="A1046" t="str">
        <f t="shared" si="33"/>
        <v>MT Energy consumption of space heating for residential (normal climate)</v>
      </c>
      <c r="B1046" t="str">
        <f t="shared" si="32"/>
        <v>Energy consumption of space heating for residential (normal climate)</v>
      </c>
      <c r="C1046" t="s">
        <v>26</v>
      </c>
      <c r="D1046" t="s">
        <v>58</v>
      </c>
      <c r="E1046" t="s">
        <v>483</v>
      </c>
      <c r="F1046">
        <v>0.01</v>
      </c>
      <c r="G1046">
        <v>0.02</v>
      </c>
      <c r="H1046">
        <v>0.02</v>
      </c>
      <c r="I1046">
        <v>0.02</v>
      </c>
      <c r="J1046">
        <v>0.02</v>
      </c>
      <c r="K1046">
        <v>0.01</v>
      </c>
      <c r="L1046">
        <v>0.01</v>
      </c>
      <c r="M1046">
        <v>0.02</v>
      </c>
      <c r="N1046">
        <v>0.02</v>
      </c>
      <c r="O1046">
        <v>0.01</v>
      </c>
      <c r="P1046">
        <v>0.01</v>
      </c>
      <c r="Q1046">
        <v>0.01</v>
      </c>
      <c r="R1046">
        <v>0.01</v>
      </c>
      <c r="S1046">
        <v>0.01</v>
      </c>
      <c r="T1046">
        <v>0.01</v>
      </c>
      <c r="U1046" t="s">
        <v>207</v>
      </c>
      <c r="V1046" t="s">
        <v>364</v>
      </c>
      <c r="W1046" t="s">
        <v>512</v>
      </c>
      <c r="Y1046">
        <v>4</v>
      </c>
      <c r="Z1046" t="s">
        <v>513</v>
      </c>
    </row>
    <row r="1047" spans="1:26" x14ac:dyDescent="0.25">
      <c r="A1047" t="str">
        <f t="shared" si="33"/>
        <v>NL Energy consumption of space heating for residential (normal climate)</v>
      </c>
      <c r="B1047" t="str">
        <f t="shared" si="32"/>
        <v>Energy consumption of space heating for residential (normal climate)</v>
      </c>
      <c r="C1047" t="s">
        <v>6</v>
      </c>
      <c r="D1047" t="s">
        <v>59</v>
      </c>
      <c r="E1047" t="s">
        <v>483</v>
      </c>
      <c r="F1047">
        <v>8.76</v>
      </c>
      <c r="G1047">
        <v>8.5</v>
      </c>
      <c r="H1047">
        <v>8.52</v>
      </c>
      <c r="I1047">
        <v>8.19</v>
      </c>
      <c r="J1047">
        <v>7.71</v>
      </c>
      <c r="K1047">
        <v>7.75</v>
      </c>
      <c r="L1047">
        <v>8.02</v>
      </c>
      <c r="M1047">
        <v>7.35</v>
      </c>
      <c r="N1047">
        <v>7.84</v>
      </c>
      <c r="O1047">
        <v>7.98</v>
      </c>
      <c r="P1047">
        <v>7.86</v>
      </c>
      <c r="Q1047">
        <v>7.84</v>
      </c>
      <c r="R1047">
        <v>7.64</v>
      </c>
      <c r="S1047">
        <v>7.64</v>
      </c>
      <c r="T1047">
        <v>7.17</v>
      </c>
      <c r="U1047" t="s">
        <v>207</v>
      </c>
      <c r="V1047" t="s">
        <v>364</v>
      </c>
      <c r="W1047" t="s">
        <v>512</v>
      </c>
      <c r="Y1047">
        <v>4</v>
      </c>
      <c r="Z1047" t="s">
        <v>513</v>
      </c>
    </row>
    <row r="1048" spans="1:26" x14ac:dyDescent="0.25">
      <c r="A1048" t="str">
        <f t="shared" si="33"/>
        <v>PL Energy consumption of space heating for residential (normal climate)</v>
      </c>
      <c r="B1048" t="str">
        <f t="shared" si="32"/>
        <v>Energy consumption of space heating for residential (normal climate)</v>
      </c>
      <c r="C1048" t="s">
        <v>12</v>
      </c>
      <c r="D1048" t="s">
        <v>60</v>
      </c>
      <c r="E1048" t="s">
        <v>483</v>
      </c>
      <c r="F1048">
        <v>14.16</v>
      </c>
      <c r="G1048">
        <v>12.97</v>
      </c>
      <c r="H1048">
        <v>12.96</v>
      </c>
      <c r="I1048">
        <v>11.35</v>
      </c>
      <c r="J1048">
        <v>11.26</v>
      </c>
      <c r="K1048">
        <v>11.25</v>
      </c>
      <c r="L1048">
        <v>12.05</v>
      </c>
      <c r="M1048">
        <v>11.52</v>
      </c>
      <c r="N1048">
        <v>11.61</v>
      </c>
      <c r="O1048">
        <v>10.71</v>
      </c>
      <c r="P1048">
        <v>10.91</v>
      </c>
      <c r="Q1048">
        <v>11.17</v>
      </c>
      <c r="R1048">
        <v>10.78</v>
      </c>
      <c r="S1048">
        <v>15.29</v>
      </c>
      <c r="T1048">
        <v>9.69</v>
      </c>
      <c r="U1048" t="s">
        <v>207</v>
      </c>
      <c r="V1048" t="s">
        <v>364</v>
      </c>
      <c r="W1048" t="s">
        <v>512</v>
      </c>
      <c r="Y1048">
        <v>4</v>
      </c>
      <c r="Z1048" t="s">
        <v>513</v>
      </c>
    </row>
    <row r="1049" spans="1:26" x14ac:dyDescent="0.25">
      <c r="A1049" t="str">
        <f t="shared" si="33"/>
        <v>PT Energy consumption of space heating for residential (normal climate)</v>
      </c>
      <c r="B1049" t="str">
        <f t="shared" si="32"/>
        <v>Energy consumption of space heating for residential (normal climate)</v>
      </c>
      <c r="C1049" t="s">
        <v>14</v>
      </c>
      <c r="D1049" t="s">
        <v>61</v>
      </c>
      <c r="E1049" t="s">
        <v>483</v>
      </c>
      <c r="F1049">
        <v>0.71</v>
      </c>
      <c r="G1049">
        <v>0.72</v>
      </c>
      <c r="H1049">
        <v>0.79</v>
      </c>
      <c r="I1049">
        <v>0.74</v>
      </c>
      <c r="J1049">
        <v>0.69</v>
      </c>
      <c r="K1049">
        <v>0.71</v>
      </c>
      <c r="L1049">
        <v>0.81</v>
      </c>
      <c r="M1049">
        <v>0.76</v>
      </c>
      <c r="N1049">
        <v>0.73</v>
      </c>
      <c r="O1049">
        <v>0.81</v>
      </c>
      <c r="P1049">
        <v>0.57999999999999996</v>
      </c>
      <c r="Q1049">
        <v>0.65</v>
      </c>
      <c r="R1049">
        <v>0.53</v>
      </c>
      <c r="S1049">
        <v>0.54</v>
      </c>
      <c r="T1049">
        <v>0.53</v>
      </c>
      <c r="U1049" t="s">
        <v>207</v>
      </c>
      <c r="V1049" t="s">
        <v>364</v>
      </c>
      <c r="W1049" t="s">
        <v>512</v>
      </c>
      <c r="Y1049">
        <v>4</v>
      </c>
      <c r="Z1049" t="s">
        <v>513</v>
      </c>
    </row>
    <row r="1050" spans="1:26" x14ac:dyDescent="0.25">
      <c r="A1050" t="str">
        <f t="shared" si="33"/>
        <v>RO Energy consumption of space heating for residential (normal climate)</v>
      </c>
      <c r="B1050" t="str">
        <f t="shared" si="32"/>
        <v>Energy consumption of space heating for residential (normal climate)</v>
      </c>
      <c r="C1050" t="s">
        <v>13</v>
      </c>
      <c r="D1050" t="s">
        <v>62</v>
      </c>
      <c r="E1050" t="s">
        <v>483</v>
      </c>
      <c r="F1050">
        <v>4.84</v>
      </c>
      <c r="G1050">
        <v>3.86</v>
      </c>
      <c r="H1050">
        <v>3.72</v>
      </c>
      <c r="I1050">
        <v>3.56</v>
      </c>
      <c r="J1050">
        <v>4.05</v>
      </c>
      <c r="K1050">
        <v>3.8</v>
      </c>
      <c r="L1050">
        <v>3.76</v>
      </c>
      <c r="M1050">
        <v>4</v>
      </c>
      <c r="N1050">
        <v>4.45</v>
      </c>
      <c r="O1050">
        <v>4.28</v>
      </c>
      <c r="P1050">
        <v>4.08</v>
      </c>
      <c r="Q1050">
        <v>3.65</v>
      </c>
      <c r="R1050">
        <v>3.85</v>
      </c>
      <c r="S1050">
        <v>3.9</v>
      </c>
      <c r="T1050">
        <v>3.78</v>
      </c>
      <c r="U1050" t="s">
        <v>207</v>
      </c>
      <c r="V1050" t="s">
        <v>364</v>
      </c>
      <c r="W1050" t="s">
        <v>512</v>
      </c>
      <c r="Y1050">
        <v>4</v>
      </c>
      <c r="Z1050" t="s">
        <v>513</v>
      </c>
    </row>
    <row r="1051" spans="1:26" x14ac:dyDescent="0.25">
      <c r="A1051" t="str">
        <f t="shared" si="33"/>
        <v>SK Energy consumption of space heating for residential (normal climate)</v>
      </c>
      <c r="B1051" t="str">
        <f t="shared" si="32"/>
        <v>Energy consumption of space heating for residential (normal climate)</v>
      </c>
      <c r="C1051" t="s">
        <v>18</v>
      </c>
      <c r="D1051" t="s">
        <v>63</v>
      </c>
      <c r="E1051" t="s">
        <v>483</v>
      </c>
      <c r="F1051">
        <v>1.93</v>
      </c>
      <c r="G1051">
        <v>2.0699999999999998</v>
      </c>
      <c r="H1051">
        <v>2.12</v>
      </c>
      <c r="I1051">
        <v>1.89</v>
      </c>
      <c r="J1051">
        <v>1.8</v>
      </c>
      <c r="K1051">
        <v>1.64</v>
      </c>
      <c r="L1051">
        <v>1.54</v>
      </c>
      <c r="M1051">
        <v>1.47</v>
      </c>
      <c r="N1051">
        <v>1.54</v>
      </c>
      <c r="O1051">
        <v>1.5</v>
      </c>
      <c r="P1051">
        <v>1.51</v>
      </c>
      <c r="Q1051">
        <v>1.44</v>
      </c>
      <c r="R1051">
        <v>1.31</v>
      </c>
      <c r="S1051">
        <v>1.39</v>
      </c>
      <c r="T1051">
        <v>1.37</v>
      </c>
      <c r="U1051" t="s">
        <v>207</v>
      </c>
      <c r="V1051" t="s">
        <v>364</v>
      </c>
      <c r="W1051" t="s">
        <v>512</v>
      </c>
      <c r="Y1051">
        <v>4</v>
      </c>
      <c r="Z1051" t="s">
        <v>513</v>
      </c>
    </row>
    <row r="1052" spans="1:26" x14ac:dyDescent="0.25">
      <c r="A1052" t="str">
        <f t="shared" si="33"/>
        <v>SI Energy consumption of space heating for residential (normal climate)</v>
      </c>
      <c r="B1052" t="str">
        <f t="shared" si="32"/>
        <v>Energy consumption of space heating for residential (normal climate)</v>
      </c>
      <c r="C1052" t="s">
        <v>8</v>
      </c>
      <c r="D1052" t="s">
        <v>64</v>
      </c>
      <c r="E1052" t="s">
        <v>483</v>
      </c>
      <c r="F1052">
        <v>0.98</v>
      </c>
      <c r="G1052">
        <v>0.89</v>
      </c>
      <c r="H1052">
        <v>0.99</v>
      </c>
      <c r="I1052">
        <v>0.94</v>
      </c>
      <c r="J1052">
        <v>0.94</v>
      </c>
      <c r="K1052">
        <v>0.74</v>
      </c>
      <c r="L1052">
        <v>0.75</v>
      </c>
      <c r="M1052">
        <v>0.72</v>
      </c>
      <c r="N1052">
        <v>0.74</v>
      </c>
      <c r="O1052">
        <v>0.83</v>
      </c>
      <c r="P1052">
        <v>0.86</v>
      </c>
      <c r="Q1052">
        <v>0.86</v>
      </c>
      <c r="R1052">
        <v>0.82</v>
      </c>
      <c r="S1052">
        <v>0.79</v>
      </c>
      <c r="T1052">
        <v>0.73</v>
      </c>
      <c r="U1052" t="s">
        <v>207</v>
      </c>
      <c r="V1052" t="s">
        <v>364</v>
      </c>
      <c r="W1052" t="s">
        <v>512</v>
      </c>
      <c r="Y1052">
        <v>4</v>
      </c>
      <c r="Z1052" t="s">
        <v>513</v>
      </c>
    </row>
    <row r="1053" spans="1:26" x14ac:dyDescent="0.25">
      <c r="A1053" t="str">
        <f t="shared" si="33"/>
        <v>ES Energy consumption of space heating for residential (normal climate)</v>
      </c>
      <c r="B1053" t="str">
        <f t="shared" si="32"/>
        <v>Energy consumption of space heating for residential (normal climate)</v>
      </c>
      <c r="C1053" t="s">
        <v>28</v>
      </c>
      <c r="D1053" t="s">
        <v>65</v>
      </c>
      <c r="E1053" t="s">
        <v>483</v>
      </c>
      <c r="F1053">
        <v>6.28</v>
      </c>
      <c r="G1053">
        <v>6.32</v>
      </c>
      <c r="H1053">
        <v>6.2</v>
      </c>
      <c r="I1053">
        <v>6.24</v>
      </c>
      <c r="J1053">
        <v>6.72</v>
      </c>
      <c r="K1053">
        <v>7.44</v>
      </c>
      <c r="L1053">
        <v>8.2200000000000006</v>
      </c>
      <c r="M1053">
        <v>7.87</v>
      </c>
      <c r="N1053">
        <v>7.62</v>
      </c>
      <c r="O1053">
        <v>8.26</v>
      </c>
      <c r="P1053">
        <v>8.07</v>
      </c>
      <c r="Q1053">
        <v>8.77</v>
      </c>
      <c r="R1053">
        <v>7.59</v>
      </c>
      <c r="S1053">
        <v>7.24</v>
      </c>
      <c r="T1053">
        <v>7.64</v>
      </c>
      <c r="U1053" t="s">
        <v>207</v>
      </c>
      <c r="V1053" t="s">
        <v>364</v>
      </c>
      <c r="W1053" t="s">
        <v>512</v>
      </c>
      <c r="Y1053">
        <v>4</v>
      </c>
      <c r="Z1053" t="s">
        <v>513</v>
      </c>
    </row>
    <row r="1054" spans="1:26" x14ac:dyDescent="0.25">
      <c r="A1054" t="str">
        <f t="shared" si="33"/>
        <v>SE Energy consumption of space heating for residential (normal climate)</v>
      </c>
      <c r="B1054" t="str">
        <f t="shared" si="32"/>
        <v>Energy consumption of space heating for residential (normal climate)</v>
      </c>
      <c r="C1054" t="s">
        <v>19</v>
      </c>
      <c r="D1054" t="s">
        <v>66</v>
      </c>
      <c r="E1054" t="s">
        <v>483</v>
      </c>
      <c r="F1054">
        <v>4.83</v>
      </c>
      <c r="G1054">
        <v>4.6399999999999997</v>
      </c>
      <c r="H1054">
        <v>4.72</v>
      </c>
      <c r="I1054">
        <v>4.66</v>
      </c>
      <c r="J1054">
        <v>4.51</v>
      </c>
      <c r="K1054">
        <v>4.62</v>
      </c>
      <c r="L1054">
        <v>4.5</v>
      </c>
      <c r="M1054">
        <v>4.13</v>
      </c>
      <c r="N1054">
        <v>3.98</v>
      </c>
      <c r="O1054">
        <v>4.1399999999999997</v>
      </c>
      <c r="P1054">
        <v>4.41</v>
      </c>
      <c r="Q1054">
        <v>4.8499999999999996</v>
      </c>
      <c r="R1054">
        <v>4.6100000000000003</v>
      </c>
      <c r="S1054">
        <v>4.58</v>
      </c>
      <c r="T1054">
        <v>4.16</v>
      </c>
      <c r="U1054" t="s">
        <v>207</v>
      </c>
      <c r="V1054" t="s">
        <v>364</v>
      </c>
      <c r="W1054" t="s">
        <v>512</v>
      </c>
      <c r="Y1054">
        <v>4</v>
      </c>
      <c r="Z1054" t="s">
        <v>513</v>
      </c>
    </row>
    <row r="1055" spans="1:26" x14ac:dyDescent="0.25">
      <c r="A1055" t="str">
        <f t="shared" si="33"/>
        <v>UK Energy consumption of space heating for residential (normal climate)</v>
      </c>
      <c r="B1055" t="str">
        <f t="shared" si="32"/>
        <v>Energy consumption of space heating for residential (normal climate)</v>
      </c>
      <c r="C1055" t="s">
        <v>4</v>
      </c>
      <c r="D1055" t="s">
        <v>67</v>
      </c>
      <c r="E1055" t="s">
        <v>483</v>
      </c>
      <c r="F1055">
        <v>29.07</v>
      </c>
      <c r="G1055">
        <v>29.42</v>
      </c>
      <c r="H1055">
        <v>30.2</v>
      </c>
      <c r="I1055">
        <v>30.95</v>
      </c>
      <c r="J1055">
        <v>31.79</v>
      </c>
      <c r="K1055">
        <v>30.36</v>
      </c>
      <c r="L1055">
        <v>29.78</v>
      </c>
      <c r="M1055">
        <v>28.17</v>
      </c>
      <c r="N1055">
        <v>27.76</v>
      </c>
      <c r="O1055">
        <v>27.47</v>
      </c>
      <c r="P1055">
        <v>28.72</v>
      </c>
      <c r="Q1055">
        <v>23.99</v>
      </c>
      <c r="R1055">
        <v>26.02</v>
      </c>
      <c r="S1055">
        <v>26.22</v>
      </c>
      <c r="T1055">
        <v>24.41</v>
      </c>
      <c r="U1055" t="s">
        <v>207</v>
      </c>
      <c r="V1055" t="s">
        <v>364</v>
      </c>
      <c r="W1055" t="s">
        <v>512</v>
      </c>
      <c r="Y1055">
        <v>4</v>
      </c>
      <c r="Z1055" t="s">
        <v>513</v>
      </c>
    </row>
    <row r="1056" spans="1:26" x14ac:dyDescent="0.25">
      <c r="A1056" t="str">
        <f t="shared" si="33"/>
        <v xml:space="preserve"> Energy consumption of space heating for residential (normal climate)</v>
      </c>
      <c r="B1056" t="str">
        <f t="shared" si="32"/>
        <v>Energy consumption of space heating for residential (normal climate)</v>
      </c>
    </row>
    <row r="1057" spans="1:26" x14ac:dyDescent="0.25">
      <c r="A1057" t="str">
        <f t="shared" si="33"/>
        <v xml:space="preserve"> Gas consumption of space heating for residential</v>
      </c>
      <c r="B1057" t="str">
        <f t="shared" si="32"/>
        <v>Gas consumption of space heating for residential</v>
      </c>
      <c r="C1057" t="s">
        <v>515</v>
      </c>
    </row>
    <row r="1058" spans="1:26" x14ac:dyDescent="0.25">
      <c r="A1058" t="str">
        <f t="shared" si="33"/>
        <v>ISO code Gas consumption of space heating for residential</v>
      </c>
      <c r="B1058" t="str">
        <f t="shared" si="32"/>
        <v>Gas consumption of space heating for residential</v>
      </c>
      <c r="D1058" t="s">
        <v>204</v>
      </c>
      <c r="E1058" t="s">
        <v>205</v>
      </c>
      <c r="F1058">
        <v>2000</v>
      </c>
      <c r="G1058">
        <v>2001</v>
      </c>
      <c r="H1058">
        <v>2002</v>
      </c>
      <c r="I1058">
        <v>2003</v>
      </c>
      <c r="J1058">
        <v>2004</v>
      </c>
      <c r="K1058">
        <v>2005</v>
      </c>
      <c r="L1058">
        <v>2006</v>
      </c>
      <c r="M1058">
        <v>2007</v>
      </c>
      <c r="N1058">
        <v>2008</v>
      </c>
      <c r="O1058">
        <v>2009</v>
      </c>
      <c r="P1058">
        <v>2010</v>
      </c>
      <c r="Q1058">
        <v>2011</v>
      </c>
      <c r="R1058">
        <v>2012</v>
      </c>
      <c r="S1058">
        <v>2013</v>
      </c>
      <c r="T1058">
        <v>2014</v>
      </c>
      <c r="U1058">
        <v>2015</v>
      </c>
      <c r="V1058" t="s">
        <v>194</v>
      </c>
      <c r="W1058" t="s">
        <v>195</v>
      </c>
      <c r="X1058" t="s">
        <v>196</v>
      </c>
      <c r="Y1058" t="s">
        <v>197</v>
      </c>
      <c r="Z1058" t="s">
        <v>198</v>
      </c>
    </row>
    <row r="1059" spans="1:26" x14ac:dyDescent="0.25">
      <c r="A1059" t="str">
        <f t="shared" si="33"/>
        <v>AT Gas consumption of space heating for residential</v>
      </c>
      <c r="B1059" t="str">
        <f t="shared" si="32"/>
        <v>Gas consumption of space heating for residential</v>
      </c>
      <c r="C1059" t="s">
        <v>17</v>
      </c>
      <c r="D1059" t="s">
        <v>40</v>
      </c>
      <c r="E1059" t="s">
        <v>483</v>
      </c>
      <c r="F1059">
        <v>0.92</v>
      </c>
      <c r="G1059">
        <v>1.06</v>
      </c>
      <c r="H1059">
        <v>0.98</v>
      </c>
      <c r="I1059">
        <v>1.06</v>
      </c>
      <c r="J1059">
        <v>1.04</v>
      </c>
      <c r="K1059">
        <v>0.97</v>
      </c>
      <c r="L1059">
        <v>0.92</v>
      </c>
      <c r="M1059">
        <v>0.86</v>
      </c>
      <c r="N1059">
        <v>0.84</v>
      </c>
      <c r="O1059">
        <v>0.85</v>
      </c>
      <c r="P1059">
        <v>0.98</v>
      </c>
      <c r="Q1059">
        <v>0.85</v>
      </c>
      <c r="R1059">
        <v>0.88</v>
      </c>
      <c r="S1059">
        <v>0.99</v>
      </c>
      <c r="T1059" t="s">
        <v>207</v>
      </c>
      <c r="U1059" t="s">
        <v>207</v>
      </c>
      <c r="V1059" t="s">
        <v>270</v>
      </c>
      <c r="W1059" t="s">
        <v>516</v>
      </c>
      <c r="X1059" t="s">
        <v>517</v>
      </c>
      <c r="Y1059">
        <v>5</v>
      </c>
    </row>
    <row r="1060" spans="1:26" x14ac:dyDescent="0.25">
      <c r="A1060" t="str">
        <f t="shared" si="33"/>
        <v>BE Gas consumption of space heating for residential</v>
      </c>
      <c r="B1060" t="str">
        <f t="shared" si="32"/>
        <v>Gas consumption of space heating for residential</v>
      </c>
      <c r="C1060" t="s">
        <v>11</v>
      </c>
      <c r="D1060" t="s">
        <v>41</v>
      </c>
      <c r="E1060" t="s">
        <v>483</v>
      </c>
      <c r="F1060">
        <v>2.77</v>
      </c>
      <c r="G1060">
        <v>3.09</v>
      </c>
      <c r="H1060">
        <v>2.92</v>
      </c>
      <c r="I1060">
        <v>3.07</v>
      </c>
      <c r="J1060">
        <v>3.18</v>
      </c>
      <c r="K1060">
        <v>3.13</v>
      </c>
      <c r="L1060">
        <v>2.9</v>
      </c>
      <c r="M1060">
        <v>2.71</v>
      </c>
      <c r="N1060">
        <v>2.75</v>
      </c>
      <c r="O1060">
        <v>2.76</v>
      </c>
      <c r="P1060">
        <v>3.26</v>
      </c>
      <c r="Q1060">
        <v>2.52</v>
      </c>
      <c r="R1060">
        <v>2.8</v>
      </c>
      <c r="S1060">
        <v>3.12</v>
      </c>
      <c r="T1060" t="s">
        <v>207</v>
      </c>
      <c r="U1060" t="s">
        <v>207</v>
      </c>
      <c r="V1060" t="s">
        <v>270</v>
      </c>
      <c r="W1060" t="s">
        <v>497</v>
      </c>
      <c r="Y1060">
        <v>4</v>
      </c>
      <c r="Z1060" t="s">
        <v>500</v>
      </c>
    </row>
    <row r="1061" spans="1:26" x14ac:dyDescent="0.25">
      <c r="A1061" t="str">
        <f t="shared" si="33"/>
        <v>BG Gas consumption of space heating for residential</v>
      </c>
      <c r="B1061" t="str">
        <f t="shared" si="32"/>
        <v>Gas consumption of space heating for residential</v>
      </c>
      <c r="C1061" t="s">
        <v>21</v>
      </c>
      <c r="D1061" t="s">
        <v>42</v>
      </c>
      <c r="E1061" t="s">
        <v>483</v>
      </c>
      <c r="F1061">
        <v>0</v>
      </c>
      <c r="G1061">
        <v>0</v>
      </c>
      <c r="H1061">
        <v>0</v>
      </c>
      <c r="I1061">
        <v>0</v>
      </c>
      <c r="J1061">
        <v>0</v>
      </c>
      <c r="K1061">
        <v>0.01</v>
      </c>
      <c r="L1061">
        <v>0.02</v>
      </c>
      <c r="M1061">
        <v>0.02</v>
      </c>
      <c r="N1061">
        <v>0.03</v>
      </c>
      <c r="O1061">
        <v>0.04</v>
      </c>
      <c r="P1061">
        <v>0.04</v>
      </c>
      <c r="Q1061">
        <v>0.04</v>
      </c>
      <c r="R1061">
        <v>0.04</v>
      </c>
      <c r="S1061">
        <v>0.03</v>
      </c>
      <c r="T1061" t="s">
        <v>207</v>
      </c>
      <c r="U1061" t="s">
        <v>207</v>
      </c>
      <c r="V1061" t="s">
        <v>270</v>
      </c>
      <c r="W1061" t="s">
        <v>516</v>
      </c>
      <c r="X1061" t="s">
        <v>517</v>
      </c>
      <c r="Y1061">
        <v>5</v>
      </c>
    </row>
    <row r="1062" spans="1:26" x14ac:dyDescent="0.25">
      <c r="A1062" t="str">
        <f t="shared" si="33"/>
        <v>HR Gas consumption of space heating for residential</v>
      </c>
      <c r="B1062" t="str">
        <f t="shared" si="32"/>
        <v>Gas consumption of space heating for residential</v>
      </c>
      <c r="C1062" t="s">
        <v>24</v>
      </c>
      <c r="D1062" t="s">
        <v>43</v>
      </c>
      <c r="E1062" t="s">
        <v>483</v>
      </c>
      <c r="F1062">
        <v>0.34</v>
      </c>
      <c r="G1062">
        <v>0.38</v>
      </c>
      <c r="H1062">
        <v>0.38</v>
      </c>
      <c r="I1062">
        <v>0.42</v>
      </c>
      <c r="J1062">
        <v>0.42</v>
      </c>
      <c r="K1062">
        <v>0.45</v>
      </c>
      <c r="L1062">
        <v>0.43</v>
      </c>
      <c r="M1062">
        <v>0.42</v>
      </c>
      <c r="N1062">
        <v>0.46</v>
      </c>
      <c r="O1062">
        <v>0.48</v>
      </c>
      <c r="P1062">
        <v>0.5</v>
      </c>
      <c r="Q1062">
        <v>0.46</v>
      </c>
      <c r="R1062">
        <v>0.43</v>
      </c>
      <c r="S1062">
        <v>0.41</v>
      </c>
      <c r="T1062" t="s">
        <v>207</v>
      </c>
      <c r="U1062" t="s">
        <v>207</v>
      </c>
      <c r="V1062" t="s">
        <v>270</v>
      </c>
      <c r="W1062" t="s">
        <v>497</v>
      </c>
      <c r="Y1062">
        <v>4</v>
      </c>
      <c r="Z1062" t="s">
        <v>502</v>
      </c>
    </row>
    <row r="1063" spans="1:26" x14ac:dyDescent="0.25">
      <c r="A1063" t="str">
        <f t="shared" si="33"/>
        <v>CY Gas consumption of space heating for residential</v>
      </c>
      <c r="B1063" t="str">
        <f t="shared" si="32"/>
        <v>Gas consumption of space heating for residential</v>
      </c>
      <c r="C1063" t="s">
        <v>15</v>
      </c>
      <c r="D1063" t="s">
        <v>44</v>
      </c>
      <c r="E1063" t="s">
        <v>483</v>
      </c>
      <c r="F1063" t="s">
        <v>207</v>
      </c>
      <c r="G1063" t="s">
        <v>207</v>
      </c>
      <c r="H1063" t="s">
        <v>207</v>
      </c>
      <c r="I1063" t="s">
        <v>207</v>
      </c>
      <c r="J1063" t="s">
        <v>207</v>
      </c>
      <c r="K1063" t="s">
        <v>207</v>
      </c>
      <c r="L1063" t="s">
        <v>207</v>
      </c>
      <c r="M1063" t="s">
        <v>207</v>
      </c>
      <c r="N1063" t="s">
        <v>207</v>
      </c>
      <c r="O1063" t="s">
        <v>207</v>
      </c>
      <c r="P1063" t="s">
        <v>207</v>
      </c>
      <c r="Q1063" t="s">
        <v>207</v>
      </c>
      <c r="R1063" t="s">
        <v>207</v>
      </c>
      <c r="S1063" t="s">
        <v>207</v>
      </c>
      <c r="T1063" t="s">
        <v>207</v>
      </c>
      <c r="U1063" t="s">
        <v>207</v>
      </c>
    </row>
    <row r="1064" spans="1:26" x14ac:dyDescent="0.25">
      <c r="A1064" t="str">
        <f t="shared" si="33"/>
        <v>CZ Gas consumption of space heating for residential</v>
      </c>
      <c r="B1064" t="str">
        <f t="shared" si="32"/>
        <v>Gas consumption of space heating for residential</v>
      </c>
      <c r="C1064" t="s">
        <v>23</v>
      </c>
      <c r="D1064" t="s">
        <v>45</v>
      </c>
      <c r="E1064" t="s">
        <v>483</v>
      </c>
      <c r="F1064">
        <v>1.66</v>
      </c>
      <c r="G1064">
        <v>1.99</v>
      </c>
      <c r="H1064">
        <v>1.84</v>
      </c>
      <c r="I1064">
        <v>2.0099999999999998</v>
      </c>
      <c r="J1064">
        <v>1.98</v>
      </c>
      <c r="K1064">
        <v>1.94</v>
      </c>
      <c r="L1064">
        <v>1.91</v>
      </c>
      <c r="M1064">
        <v>1.68</v>
      </c>
      <c r="N1064">
        <v>1.69</v>
      </c>
      <c r="O1064">
        <v>1.7</v>
      </c>
      <c r="P1064">
        <v>2.02</v>
      </c>
      <c r="Q1064">
        <v>1.64</v>
      </c>
      <c r="R1064">
        <v>1.66</v>
      </c>
      <c r="S1064">
        <v>1.67</v>
      </c>
      <c r="T1064" t="s">
        <v>207</v>
      </c>
      <c r="U1064" t="s">
        <v>207</v>
      </c>
      <c r="V1064" t="s">
        <v>270</v>
      </c>
      <c r="W1064" t="s">
        <v>497</v>
      </c>
      <c r="Y1064">
        <v>4</v>
      </c>
      <c r="Z1064" t="s">
        <v>500</v>
      </c>
    </row>
    <row r="1065" spans="1:26" x14ac:dyDescent="0.25">
      <c r="A1065" t="str">
        <f t="shared" si="33"/>
        <v>DK Gas consumption of space heating for residential</v>
      </c>
      <c r="B1065" t="str">
        <f t="shared" si="32"/>
        <v>Gas consumption of space heating for residential</v>
      </c>
      <c r="C1065" t="s">
        <v>9</v>
      </c>
      <c r="D1065" t="s">
        <v>46</v>
      </c>
      <c r="E1065" t="s">
        <v>483</v>
      </c>
      <c r="F1065">
        <v>0.54</v>
      </c>
      <c r="G1065">
        <v>0.57999999999999996</v>
      </c>
      <c r="H1065">
        <v>0.55000000000000004</v>
      </c>
      <c r="I1065">
        <v>0.59</v>
      </c>
      <c r="J1065">
        <v>0.59</v>
      </c>
      <c r="K1065">
        <v>0.57999999999999996</v>
      </c>
      <c r="L1065">
        <v>0.56000000000000005</v>
      </c>
      <c r="M1065">
        <v>0.52</v>
      </c>
      <c r="N1065">
        <v>0.52</v>
      </c>
      <c r="O1065">
        <v>0.53</v>
      </c>
      <c r="P1065">
        <v>0.64</v>
      </c>
      <c r="Q1065">
        <v>0.54</v>
      </c>
      <c r="R1065">
        <v>0.54</v>
      </c>
      <c r="S1065">
        <v>0.54</v>
      </c>
      <c r="T1065">
        <v>0.46</v>
      </c>
      <c r="U1065" t="s">
        <v>207</v>
      </c>
      <c r="V1065" t="s">
        <v>484</v>
      </c>
      <c r="W1065" t="s">
        <v>484</v>
      </c>
      <c r="X1065" t="s">
        <v>518</v>
      </c>
      <c r="Y1065">
        <v>5</v>
      </c>
    </row>
    <row r="1066" spans="1:26" x14ac:dyDescent="0.25">
      <c r="A1066" t="str">
        <f t="shared" si="33"/>
        <v>EE Gas consumption of space heating for residential</v>
      </c>
      <c r="B1066" t="str">
        <f t="shared" si="32"/>
        <v>Gas consumption of space heating for residential</v>
      </c>
      <c r="C1066" t="s">
        <v>27</v>
      </c>
      <c r="D1066" t="s">
        <v>47</v>
      </c>
      <c r="E1066" t="s">
        <v>483</v>
      </c>
      <c r="F1066">
        <v>0.03</v>
      </c>
      <c r="G1066">
        <v>0.03</v>
      </c>
      <c r="H1066">
        <v>0.02</v>
      </c>
      <c r="I1066">
        <v>0.02</v>
      </c>
      <c r="J1066">
        <v>0.02</v>
      </c>
      <c r="K1066">
        <v>0.03</v>
      </c>
      <c r="L1066">
        <v>0.03</v>
      </c>
      <c r="M1066">
        <v>0.03</v>
      </c>
      <c r="N1066">
        <v>0.03</v>
      </c>
      <c r="O1066">
        <v>0.03</v>
      </c>
      <c r="P1066">
        <v>0.04</v>
      </c>
      <c r="Q1066">
        <v>0.03</v>
      </c>
      <c r="R1066">
        <v>0.04</v>
      </c>
      <c r="S1066">
        <v>0.03</v>
      </c>
      <c r="T1066" t="s">
        <v>207</v>
      </c>
      <c r="U1066" t="s">
        <v>207</v>
      </c>
      <c r="V1066" t="s">
        <v>270</v>
      </c>
      <c r="W1066" t="s">
        <v>497</v>
      </c>
      <c r="Y1066">
        <v>4</v>
      </c>
      <c r="Z1066" t="s">
        <v>502</v>
      </c>
    </row>
    <row r="1067" spans="1:26" x14ac:dyDescent="0.25">
      <c r="A1067" t="str">
        <f t="shared" si="33"/>
        <v>FR Gas consumption of space heating for residential</v>
      </c>
      <c r="B1067" t="str">
        <f t="shared" si="32"/>
        <v>Gas consumption of space heating for residential</v>
      </c>
      <c r="C1067" t="s">
        <v>10</v>
      </c>
      <c r="D1067" t="s">
        <v>48</v>
      </c>
      <c r="E1067" t="s">
        <v>483</v>
      </c>
      <c r="F1067">
        <v>10.54</v>
      </c>
      <c r="G1067">
        <v>10.82</v>
      </c>
      <c r="H1067">
        <v>10.98</v>
      </c>
      <c r="I1067">
        <v>11.07</v>
      </c>
      <c r="J1067">
        <v>12.47</v>
      </c>
      <c r="K1067">
        <v>12.19</v>
      </c>
      <c r="L1067">
        <v>12.18</v>
      </c>
      <c r="M1067">
        <v>10.64</v>
      </c>
      <c r="N1067">
        <v>11.62</v>
      </c>
      <c r="O1067">
        <v>11.77</v>
      </c>
      <c r="P1067">
        <v>11.75</v>
      </c>
      <c r="Q1067">
        <v>9.1199999999999992</v>
      </c>
      <c r="R1067">
        <v>10.64</v>
      </c>
      <c r="S1067">
        <v>10.69</v>
      </c>
      <c r="T1067" t="s">
        <v>207</v>
      </c>
      <c r="U1067" t="s">
        <v>207</v>
      </c>
      <c r="V1067" t="s">
        <v>270</v>
      </c>
      <c r="W1067" t="s">
        <v>516</v>
      </c>
      <c r="X1067" t="s">
        <v>517</v>
      </c>
      <c r="Y1067">
        <v>5</v>
      </c>
    </row>
    <row r="1068" spans="1:26" x14ac:dyDescent="0.25">
      <c r="A1068" t="str">
        <f t="shared" si="33"/>
        <v>EL Gas consumption of space heating for residential</v>
      </c>
      <c r="B1068" t="str">
        <f t="shared" si="32"/>
        <v>Gas consumption of space heating for residential</v>
      </c>
      <c r="C1068" t="s">
        <v>20</v>
      </c>
      <c r="D1068" t="s">
        <v>49</v>
      </c>
      <c r="E1068" t="s">
        <v>483</v>
      </c>
      <c r="F1068">
        <v>0</v>
      </c>
      <c r="G1068">
        <v>0</v>
      </c>
      <c r="H1068">
        <v>0.01</v>
      </c>
      <c r="I1068">
        <v>0.02</v>
      </c>
      <c r="J1068">
        <v>0.03</v>
      </c>
      <c r="K1068">
        <v>7.0000000000000007E-2</v>
      </c>
      <c r="L1068">
        <v>0.12</v>
      </c>
      <c r="M1068">
        <v>0.15</v>
      </c>
      <c r="N1068">
        <v>0.18</v>
      </c>
      <c r="O1068">
        <v>0.22</v>
      </c>
      <c r="P1068">
        <v>0.22</v>
      </c>
      <c r="Q1068">
        <v>0.3</v>
      </c>
      <c r="R1068">
        <v>0.27</v>
      </c>
      <c r="S1068">
        <v>0.2</v>
      </c>
      <c r="T1068" t="s">
        <v>207</v>
      </c>
      <c r="U1068" t="s">
        <v>207</v>
      </c>
      <c r="V1068" t="s">
        <v>270</v>
      </c>
      <c r="W1068" t="s">
        <v>497</v>
      </c>
      <c r="Y1068">
        <v>4</v>
      </c>
      <c r="Z1068" t="s">
        <v>502</v>
      </c>
    </row>
    <row r="1069" spans="1:26" x14ac:dyDescent="0.25">
      <c r="A1069" t="str">
        <f t="shared" si="33"/>
        <v>FI Gas consumption of space heating for residential</v>
      </c>
      <c r="B1069" t="str">
        <f t="shared" si="32"/>
        <v>Gas consumption of space heating for residential</v>
      </c>
      <c r="C1069" t="s">
        <v>30</v>
      </c>
      <c r="D1069" t="s">
        <v>50</v>
      </c>
      <c r="E1069" t="s">
        <v>483</v>
      </c>
      <c r="F1069">
        <v>0.02</v>
      </c>
      <c r="G1069">
        <v>0.02</v>
      </c>
      <c r="H1069">
        <v>0.02</v>
      </c>
      <c r="I1069">
        <v>0.02</v>
      </c>
      <c r="J1069">
        <v>0.02</v>
      </c>
      <c r="K1069">
        <v>0.02</v>
      </c>
      <c r="L1069">
        <v>0.03</v>
      </c>
      <c r="M1069">
        <v>0.03</v>
      </c>
      <c r="N1069">
        <v>0.03</v>
      </c>
      <c r="O1069">
        <v>0.03</v>
      </c>
      <c r="P1069">
        <v>0.04</v>
      </c>
      <c r="Q1069">
        <v>0.02</v>
      </c>
      <c r="R1069">
        <v>0.03</v>
      </c>
      <c r="S1069">
        <v>0.02</v>
      </c>
      <c r="T1069" t="s">
        <v>207</v>
      </c>
      <c r="U1069" t="s">
        <v>207</v>
      </c>
      <c r="V1069" t="s">
        <v>270</v>
      </c>
      <c r="W1069" t="s">
        <v>497</v>
      </c>
      <c r="Y1069">
        <v>4</v>
      </c>
      <c r="Z1069" t="s">
        <v>502</v>
      </c>
    </row>
    <row r="1070" spans="1:26" x14ac:dyDescent="0.25">
      <c r="A1070" t="str">
        <f t="shared" si="33"/>
        <v>DE Gas consumption of space heating for residential</v>
      </c>
      <c r="B1070" t="str">
        <f t="shared" si="32"/>
        <v>Gas consumption of space heating for residential</v>
      </c>
      <c r="C1070" t="s">
        <v>1</v>
      </c>
      <c r="D1070" t="s">
        <v>51</v>
      </c>
      <c r="E1070" t="s">
        <v>483</v>
      </c>
      <c r="F1070">
        <v>20.18</v>
      </c>
      <c r="G1070">
        <v>21.49</v>
      </c>
      <c r="H1070">
        <v>21.49</v>
      </c>
      <c r="I1070">
        <v>21.54</v>
      </c>
      <c r="J1070">
        <v>20.420000000000002</v>
      </c>
      <c r="K1070">
        <v>19.739999999999998</v>
      </c>
      <c r="L1070">
        <v>19.239999999999998</v>
      </c>
      <c r="M1070">
        <v>17.8</v>
      </c>
      <c r="N1070">
        <v>18.329999999999998</v>
      </c>
      <c r="O1070">
        <v>17.79</v>
      </c>
      <c r="P1070">
        <v>19.72</v>
      </c>
      <c r="Q1070">
        <v>15.57</v>
      </c>
      <c r="R1070">
        <v>17.32</v>
      </c>
      <c r="S1070">
        <v>18.04</v>
      </c>
      <c r="T1070" t="s">
        <v>207</v>
      </c>
      <c r="U1070" t="s">
        <v>207</v>
      </c>
      <c r="V1070" t="s">
        <v>270</v>
      </c>
      <c r="W1070" t="s">
        <v>497</v>
      </c>
      <c r="Y1070">
        <v>4</v>
      </c>
      <c r="Z1070" t="s">
        <v>502</v>
      </c>
    </row>
    <row r="1071" spans="1:26" x14ac:dyDescent="0.25">
      <c r="A1071" t="str">
        <f t="shared" si="33"/>
        <v>HU Gas consumption of space heating for residential</v>
      </c>
      <c r="B1071" t="str">
        <f t="shared" si="32"/>
        <v>Gas consumption of space heating for residential</v>
      </c>
      <c r="C1071" t="s">
        <v>16</v>
      </c>
      <c r="D1071" t="s">
        <v>52</v>
      </c>
      <c r="E1071" t="s">
        <v>483</v>
      </c>
      <c r="F1071">
        <v>2.1</v>
      </c>
      <c r="G1071">
        <v>2.38</v>
      </c>
      <c r="H1071">
        <v>2.42</v>
      </c>
      <c r="I1071">
        <v>2.91</v>
      </c>
      <c r="J1071">
        <v>2.59</v>
      </c>
      <c r="K1071">
        <v>2.89</v>
      </c>
      <c r="L1071">
        <v>2.63</v>
      </c>
      <c r="M1071">
        <v>2.2400000000000002</v>
      </c>
      <c r="N1071">
        <v>2.3199999999999998</v>
      </c>
      <c r="O1071">
        <v>2.3199999999999998</v>
      </c>
      <c r="P1071">
        <v>2.44</v>
      </c>
      <c r="Q1071">
        <v>2.2200000000000002</v>
      </c>
      <c r="R1071">
        <v>2.0299999999999998</v>
      </c>
      <c r="S1071">
        <v>1.88</v>
      </c>
      <c r="T1071" t="s">
        <v>207</v>
      </c>
      <c r="U1071" t="s">
        <v>207</v>
      </c>
      <c r="V1071" t="s">
        <v>270</v>
      </c>
      <c r="W1071" t="s">
        <v>497</v>
      </c>
      <c r="Y1071">
        <v>4</v>
      </c>
      <c r="Z1071" t="s">
        <v>502</v>
      </c>
    </row>
    <row r="1072" spans="1:26" x14ac:dyDescent="0.25">
      <c r="A1072" t="str">
        <f t="shared" si="33"/>
        <v>IE Gas consumption of space heating for residential</v>
      </c>
      <c r="B1072" t="str">
        <f t="shared" si="32"/>
        <v>Gas consumption of space heating for residential</v>
      </c>
      <c r="C1072" t="s">
        <v>5</v>
      </c>
      <c r="D1072" t="s">
        <v>53</v>
      </c>
      <c r="E1072" t="s">
        <v>483</v>
      </c>
      <c r="F1072">
        <v>0.34</v>
      </c>
      <c r="G1072">
        <v>0.37</v>
      </c>
      <c r="H1072">
        <v>0.36</v>
      </c>
      <c r="I1072">
        <v>0.41</v>
      </c>
      <c r="J1072">
        <v>0.46</v>
      </c>
      <c r="K1072">
        <v>0.46</v>
      </c>
      <c r="L1072">
        <v>0.48</v>
      </c>
      <c r="M1072">
        <v>0.44</v>
      </c>
      <c r="N1072">
        <v>0.52</v>
      </c>
      <c r="O1072">
        <v>0.48</v>
      </c>
      <c r="P1072">
        <v>0.56999999999999995</v>
      </c>
      <c r="Q1072">
        <v>0.43</v>
      </c>
      <c r="R1072">
        <v>0.46</v>
      </c>
      <c r="S1072">
        <v>0.47</v>
      </c>
      <c r="T1072" t="s">
        <v>207</v>
      </c>
      <c r="U1072" t="s">
        <v>207</v>
      </c>
      <c r="V1072" t="s">
        <v>270</v>
      </c>
      <c r="W1072" t="s">
        <v>497</v>
      </c>
      <c r="Y1072">
        <v>4</v>
      </c>
      <c r="Z1072" t="s">
        <v>502</v>
      </c>
    </row>
    <row r="1073" spans="1:26" x14ac:dyDescent="0.25">
      <c r="A1073" t="str">
        <f t="shared" si="33"/>
        <v>IT Gas consumption of space heating for residential</v>
      </c>
      <c r="B1073" t="str">
        <f t="shared" si="32"/>
        <v>Gas consumption of space heating for residential</v>
      </c>
      <c r="C1073" t="s">
        <v>29</v>
      </c>
      <c r="D1073" t="s">
        <v>54</v>
      </c>
      <c r="E1073" t="s">
        <v>483</v>
      </c>
      <c r="F1073">
        <v>12.12</v>
      </c>
      <c r="G1073">
        <v>12.85</v>
      </c>
      <c r="H1073">
        <v>12.34</v>
      </c>
      <c r="I1073">
        <v>14.38</v>
      </c>
      <c r="J1073">
        <v>14.97</v>
      </c>
      <c r="K1073">
        <v>15.85</v>
      </c>
      <c r="L1073">
        <v>14.15</v>
      </c>
      <c r="M1073">
        <v>12.87</v>
      </c>
      <c r="N1073">
        <v>13.19</v>
      </c>
      <c r="O1073">
        <v>14.11</v>
      </c>
      <c r="P1073">
        <v>15.69</v>
      </c>
      <c r="Q1073">
        <v>14.83</v>
      </c>
      <c r="R1073">
        <v>14.98</v>
      </c>
      <c r="S1073">
        <v>14.88</v>
      </c>
      <c r="T1073" t="s">
        <v>207</v>
      </c>
      <c r="U1073" t="s">
        <v>207</v>
      </c>
      <c r="V1073" t="s">
        <v>270</v>
      </c>
      <c r="W1073" t="s">
        <v>497</v>
      </c>
      <c r="Y1073">
        <v>4</v>
      </c>
      <c r="Z1073" t="s">
        <v>502</v>
      </c>
    </row>
    <row r="1074" spans="1:26" x14ac:dyDescent="0.25">
      <c r="A1074" t="str">
        <f t="shared" si="33"/>
        <v>LV Gas consumption of space heating for residential</v>
      </c>
      <c r="B1074" t="str">
        <f t="shared" si="32"/>
        <v>Gas consumption of space heating for residential</v>
      </c>
      <c r="C1074" t="s">
        <v>25</v>
      </c>
      <c r="D1074" t="s">
        <v>55</v>
      </c>
      <c r="E1074" t="s">
        <v>483</v>
      </c>
      <c r="F1074">
        <v>0.06</v>
      </c>
      <c r="G1074">
        <v>0.04</v>
      </c>
      <c r="H1074">
        <v>0.05</v>
      </c>
      <c r="I1074">
        <v>0.06</v>
      </c>
      <c r="J1074">
        <v>0.06</v>
      </c>
      <c r="K1074">
        <v>0.06</v>
      </c>
      <c r="L1074">
        <v>0.06</v>
      </c>
      <c r="M1074">
        <v>0.06</v>
      </c>
      <c r="N1074">
        <v>0.06</v>
      </c>
      <c r="O1074">
        <v>0.05</v>
      </c>
      <c r="P1074">
        <v>7.0000000000000007E-2</v>
      </c>
      <c r="Q1074">
        <v>0.06</v>
      </c>
      <c r="R1074">
        <v>0.05</v>
      </c>
      <c r="S1074">
        <v>0.05</v>
      </c>
      <c r="T1074" t="s">
        <v>207</v>
      </c>
      <c r="U1074" t="s">
        <v>207</v>
      </c>
      <c r="V1074" t="s">
        <v>270</v>
      </c>
      <c r="W1074" t="s">
        <v>516</v>
      </c>
      <c r="X1074" t="s">
        <v>517</v>
      </c>
      <c r="Y1074">
        <v>5</v>
      </c>
    </row>
    <row r="1075" spans="1:26" x14ac:dyDescent="0.25">
      <c r="A1075" t="str">
        <f t="shared" si="33"/>
        <v>LT Gas consumption of space heating for residential</v>
      </c>
      <c r="B1075" t="str">
        <f t="shared" si="32"/>
        <v>Gas consumption of space heating for residential</v>
      </c>
      <c r="C1075" t="s">
        <v>22</v>
      </c>
      <c r="D1075" t="s">
        <v>56</v>
      </c>
      <c r="E1075" t="s">
        <v>483</v>
      </c>
      <c r="F1075">
        <v>0.05</v>
      </c>
      <c r="G1075">
        <v>0.05</v>
      </c>
      <c r="H1075">
        <v>0.05</v>
      </c>
      <c r="I1075">
        <v>0.06</v>
      </c>
      <c r="J1075">
        <v>0.06</v>
      </c>
      <c r="K1075">
        <v>0.06</v>
      </c>
      <c r="L1075">
        <v>7.0000000000000007E-2</v>
      </c>
      <c r="M1075">
        <v>7.0000000000000007E-2</v>
      </c>
      <c r="N1075">
        <v>7.0000000000000007E-2</v>
      </c>
      <c r="O1075">
        <v>7.0000000000000007E-2</v>
      </c>
      <c r="P1075">
        <v>0.08</v>
      </c>
      <c r="Q1075">
        <v>7.0000000000000007E-2</v>
      </c>
      <c r="R1075">
        <v>0.06</v>
      </c>
      <c r="S1075">
        <v>0.06</v>
      </c>
      <c r="T1075" t="s">
        <v>207</v>
      </c>
      <c r="U1075" t="s">
        <v>207</v>
      </c>
      <c r="V1075" t="s">
        <v>270</v>
      </c>
      <c r="W1075" t="s">
        <v>497</v>
      </c>
      <c r="Y1075">
        <v>4</v>
      </c>
      <c r="Z1075" t="s">
        <v>502</v>
      </c>
    </row>
    <row r="1076" spans="1:26" x14ac:dyDescent="0.25">
      <c r="A1076" t="str">
        <f t="shared" si="33"/>
        <v>LU Gas consumption of space heating for residential</v>
      </c>
      <c r="B1076" t="str">
        <f t="shared" si="32"/>
        <v>Gas consumption of space heating for residential</v>
      </c>
      <c r="C1076" t="s">
        <v>7</v>
      </c>
      <c r="D1076" t="s">
        <v>57</v>
      </c>
      <c r="E1076" t="s">
        <v>483</v>
      </c>
      <c r="F1076" t="s">
        <v>207</v>
      </c>
      <c r="G1076" t="s">
        <v>207</v>
      </c>
      <c r="H1076" t="s">
        <v>207</v>
      </c>
      <c r="I1076" t="s">
        <v>207</v>
      </c>
      <c r="J1076" t="s">
        <v>207</v>
      </c>
      <c r="K1076" t="s">
        <v>207</v>
      </c>
      <c r="L1076" t="s">
        <v>207</v>
      </c>
      <c r="M1076" t="s">
        <v>207</v>
      </c>
      <c r="N1076">
        <v>0.17</v>
      </c>
      <c r="O1076">
        <v>0.17</v>
      </c>
      <c r="P1076">
        <v>0.2</v>
      </c>
      <c r="Q1076">
        <v>0.18</v>
      </c>
      <c r="R1076">
        <v>0.16</v>
      </c>
      <c r="S1076">
        <v>0.17</v>
      </c>
      <c r="T1076" t="s">
        <v>207</v>
      </c>
      <c r="U1076" t="s">
        <v>207</v>
      </c>
      <c r="V1076" t="s">
        <v>270</v>
      </c>
      <c r="W1076" t="s">
        <v>516</v>
      </c>
      <c r="X1076" t="s">
        <v>517</v>
      </c>
      <c r="Y1076">
        <v>5</v>
      </c>
    </row>
    <row r="1077" spans="1:26" x14ac:dyDescent="0.25">
      <c r="A1077" t="str">
        <f t="shared" si="33"/>
        <v>MT Gas consumption of space heating for residential</v>
      </c>
      <c r="B1077" t="str">
        <f t="shared" si="32"/>
        <v>Gas consumption of space heating for residential</v>
      </c>
      <c r="C1077" t="s">
        <v>26</v>
      </c>
      <c r="D1077" t="s">
        <v>58</v>
      </c>
      <c r="E1077" t="s">
        <v>483</v>
      </c>
      <c r="F1077" t="s">
        <v>207</v>
      </c>
      <c r="G1077" t="s">
        <v>207</v>
      </c>
      <c r="H1077" t="s">
        <v>207</v>
      </c>
      <c r="I1077" t="s">
        <v>207</v>
      </c>
      <c r="J1077" t="s">
        <v>207</v>
      </c>
      <c r="K1077" t="s">
        <v>207</v>
      </c>
      <c r="L1077" t="s">
        <v>207</v>
      </c>
      <c r="M1077" t="s">
        <v>207</v>
      </c>
      <c r="N1077" t="s">
        <v>207</v>
      </c>
      <c r="O1077" t="s">
        <v>207</v>
      </c>
      <c r="P1077" t="s">
        <v>207</v>
      </c>
      <c r="Q1077" t="s">
        <v>207</v>
      </c>
      <c r="R1077" t="s">
        <v>207</v>
      </c>
      <c r="S1077" t="s">
        <v>207</v>
      </c>
      <c r="T1077" t="s">
        <v>207</v>
      </c>
      <c r="U1077" t="s">
        <v>207</v>
      </c>
    </row>
    <row r="1078" spans="1:26" x14ac:dyDescent="0.25">
      <c r="A1078" t="str">
        <f t="shared" si="33"/>
        <v>NL Gas consumption of space heating for residential</v>
      </c>
      <c r="B1078" t="str">
        <f t="shared" si="32"/>
        <v>Gas consumption of space heating for residential</v>
      </c>
      <c r="C1078" t="s">
        <v>6</v>
      </c>
      <c r="D1078" t="s">
        <v>59</v>
      </c>
      <c r="E1078" t="s">
        <v>483</v>
      </c>
      <c r="F1078">
        <v>7.05</v>
      </c>
      <c r="G1078">
        <v>7.44</v>
      </c>
      <c r="H1078">
        <v>7.13</v>
      </c>
      <c r="I1078">
        <v>7.24</v>
      </c>
      <c r="J1078">
        <v>6.87</v>
      </c>
      <c r="K1078">
        <v>6.54</v>
      </c>
      <c r="L1078">
        <v>6.59</v>
      </c>
      <c r="M1078">
        <v>5.67</v>
      </c>
      <c r="N1078">
        <v>6.72</v>
      </c>
      <c r="O1078">
        <v>6.91</v>
      </c>
      <c r="P1078">
        <v>8.1199999999999992</v>
      </c>
      <c r="Q1078">
        <v>6.23</v>
      </c>
      <c r="R1078">
        <v>6.75</v>
      </c>
      <c r="S1078">
        <v>7.17</v>
      </c>
      <c r="T1078" t="s">
        <v>207</v>
      </c>
      <c r="U1078" t="s">
        <v>207</v>
      </c>
      <c r="V1078" t="s">
        <v>270</v>
      </c>
      <c r="W1078" t="s">
        <v>497</v>
      </c>
      <c r="Y1078">
        <v>4</v>
      </c>
      <c r="Z1078" t="s">
        <v>502</v>
      </c>
    </row>
    <row r="1079" spans="1:26" x14ac:dyDescent="0.25">
      <c r="A1079" t="str">
        <f t="shared" si="33"/>
        <v>PL Gas consumption of space heating for residential</v>
      </c>
      <c r="B1079" t="str">
        <f t="shared" si="32"/>
        <v>Gas consumption of space heating for residential</v>
      </c>
      <c r="C1079" t="s">
        <v>12</v>
      </c>
      <c r="D1079" t="s">
        <v>60</v>
      </c>
      <c r="E1079" t="s">
        <v>483</v>
      </c>
      <c r="F1079">
        <v>1.37</v>
      </c>
      <c r="G1079">
        <v>1.44</v>
      </c>
      <c r="H1079">
        <v>1.37</v>
      </c>
      <c r="I1079">
        <v>1.37</v>
      </c>
      <c r="J1079">
        <v>1.36</v>
      </c>
      <c r="K1079">
        <v>1.45</v>
      </c>
      <c r="L1079">
        <v>1.49</v>
      </c>
      <c r="M1079">
        <v>1.43</v>
      </c>
      <c r="N1079">
        <v>1.41</v>
      </c>
      <c r="O1079">
        <v>1.45</v>
      </c>
      <c r="P1079">
        <v>1.6</v>
      </c>
      <c r="Q1079">
        <v>1.46</v>
      </c>
      <c r="R1079">
        <v>1.52</v>
      </c>
      <c r="S1079">
        <v>1.54</v>
      </c>
      <c r="T1079" t="s">
        <v>207</v>
      </c>
      <c r="U1079" t="s">
        <v>207</v>
      </c>
      <c r="V1079" t="s">
        <v>270</v>
      </c>
      <c r="W1079" t="s">
        <v>497</v>
      </c>
      <c r="Y1079">
        <v>4</v>
      </c>
      <c r="Z1079" t="s">
        <v>502</v>
      </c>
    </row>
    <row r="1080" spans="1:26" x14ac:dyDescent="0.25">
      <c r="A1080" t="str">
        <f t="shared" si="33"/>
        <v>PT Gas consumption of space heating for residential</v>
      </c>
      <c r="B1080" t="str">
        <f t="shared" si="32"/>
        <v>Gas consumption of space heating for residential</v>
      </c>
      <c r="C1080" t="s">
        <v>14</v>
      </c>
      <c r="D1080" t="s">
        <v>61</v>
      </c>
      <c r="E1080" t="s">
        <v>483</v>
      </c>
      <c r="F1080">
        <v>0</v>
      </c>
      <c r="G1080">
        <v>0</v>
      </c>
      <c r="H1080">
        <v>0</v>
      </c>
      <c r="I1080">
        <v>0</v>
      </c>
      <c r="J1080">
        <v>0.01</v>
      </c>
      <c r="K1080">
        <v>0.01</v>
      </c>
      <c r="L1080">
        <v>0.01</v>
      </c>
      <c r="M1080">
        <v>0.01</v>
      </c>
      <c r="N1080">
        <v>0.01</v>
      </c>
      <c r="O1080">
        <v>0.01</v>
      </c>
      <c r="P1080">
        <v>0.01</v>
      </c>
      <c r="Q1080">
        <v>0.01</v>
      </c>
      <c r="R1080">
        <v>0.01</v>
      </c>
      <c r="S1080">
        <v>0.01</v>
      </c>
      <c r="T1080" t="s">
        <v>207</v>
      </c>
      <c r="U1080" t="s">
        <v>207</v>
      </c>
      <c r="V1080" t="s">
        <v>270</v>
      </c>
      <c r="W1080" t="s">
        <v>516</v>
      </c>
      <c r="X1080" t="s">
        <v>517</v>
      </c>
      <c r="Y1080">
        <v>5</v>
      </c>
    </row>
    <row r="1081" spans="1:26" x14ac:dyDescent="0.25">
      <c r="A1081" t="str">
        <f t="shared" si="33"/>
        <v>RO Gas consumption of space heating for residential</v>
      </c>
      <c r="B1081" t="str">
        <f t="shared" si="32"/>
        <v>Gas consumption of space heating for residential</v>
      </c>
      <c r="C1081" t="s">
        <v>13</v>
      </c>
      <c r="D1081" t="s">
        <v>62</v>
      </c>
      <c r="E1081" t="s">
        <v>483</v>
      </c>
      <c r="F1081">
        <v>0.65</v>
      </c>
      <c r="G1081">
        <v>0.57999999999999996</v>
      </c>
      <c r="H1081">
        <v>0.69</v>
      </c>
      <c r="I1081">
        <v>0.75</v>
      </c>
      <c r="J1081">
        <v>0.74</v>
      </c>
      <c r="K1081">
        <v>0.67</v>
      </c>
      <c r="L1081">
        <v>0.74</v>
      </c>
      <c r="M1081">
        <v>0.62</v>
      </c>
      <c r="N1081">
        <v>0.66</v>
      </c>
      <c r="O1081">
        <v>0.64</v>
      </c>
      <c r="P1081">
        <v>0.66</v>
      </c>
      <c r="Q1081">
        <v>0.7</v>
      </c>
      <c r="R1081">
        <v>0.82</v>
      </c>
      <c r="S1081">
        <v>0.79</v>
      </c>
      <c r="T1081" t="s">
        <v>207</v>
      </c>
      <c r="U1081" t="s">
        <v>207</v>
      </c>
      <c r="V1081" t="s">
        <v>270</v>
      </c>
      <c r="W1081" t="s">
        <v>516</v>
      </c>
      <c r="X1081" t="s">
        <v>517</v>
      </c>
      <c r="Y1081">
        <v>5</v>
      </c>
    </row>
    <row r="1082" spans="1:26" x14ac:dyDescent="0.25">
      <c r="A1082" t="str">
        <f t="shared" si="33"/>
        <v>SK Gas consumption of space heating for residential</v>
      </c>
      <c r="B1082" t="str">
        <f t="shared" si="32"/>
        <v>Gas consumption of space heating for residential</v>
      </c>
      <c r="C1082" t="s">
        <v>18</v>
      </c>
      <c r="D1082" t="s">
        <v>63</v>
      </c>
      <c r="E1082" t="s">
        <v>483</v>
      </c>
      <c r="F1082">
        <v>1.31</v>
      </c>
      <c r="G1082">
        <v>1.32</v>
      </c>
      <c r="H1082">
        <v>1.28</v>
      </c>
      <c r="I1082">
        <v>1.28</v>
      </c>
      <c r="J1082">
        <v>1.19</v>
      </c>
      <c r="K1082">
        <v>1.1299999999999999</v>
      </c>
      <c r="L1082">
        <v>1.02</v>
      </c>
      <c r="M1082">
        <v>0.88</v>
      </c>
      <c r="N1082">
        <v>0.94</v>
      </c>
      <c r="O1082">
        <v>0.96</v>
      </c>
      <c r="P1082">
        <v>1.06</v>
      </c>
      <c r="Q1082">
        <v>0.93</v>
      </c>
      <c r="R1082">
        <v>0.86</v>
      </c>
      <c r="S1082">
        <v>0.91</v>
      </c>
      <c r="T1082" t="s">
        <v>207</v>
      </c>
      <c r="U1082" t="s">
        <v>207</v>
      </c>
      <c r="V1082" t="s">
        <v>270</v>
      </c>
      <c r="W1082" t="s">
        <v>497</v>
      </c>
      <c r="Y1082">
        <v>4</v>
      </c>
      <c r="Z1082" t="s">
        <v>502</v>
      </c>
    </row>
    <row r="1083" spans="1:26" x14ac:dyDescent="0.25">
      <c r="A1083" t="str">
        <f t="shared" si="33"/>
        <v>SI Gas consumption of space heating for residential</v>
      </c>
      <c r="B1083" t="str">
        <f t="shared" si="32"/>
        <v>Gas consumption of space heating for residential</v>
      </c>
      <c r="C1083" t="s">
        <v>8</v>
      </c>
      <c r="D1083" t="s">
        <v>64</v>
      </c>
      <c r="E1083" t="s">
        <v>483</v>
      </c>
      <c r="F1083">
        <v>0.05</v>
      </c>
      <c r="G1083">
        <v>0.06</v>
      </c>
      <c r="H1083">
        <v>0.06</v>
      </c>
      <c r="I1083">
        <v>0.08</v>
      </c>
      <c r="J1083">
        <v>0.09</v>
      </c>
      <c r="K1083">
        <v>7.0000000000000007E-2</v>
      </c>
      <c r="L1083">
        <v>7.0000000000000007E-2</v>
      </c>
      <c r="M1083">
        <v>0.06</v>
      </c>
      <c r="N1083">
        <v>7.0000000000000007E-2</v>
      </c>
      <c r="O1083">
        <v>0.08</v>
      </c>
      <c r="P1083">
        <v>0.09</v>
      </c>
      <c r="Q1083">
        <v>0.09</v>
      </c>
      <c r="R1083">
        <v>0.09</v>
      </c>
      <c r="S1083">
        <v>0.09</v>
      </c>
      <c r="T1083" t="s">
        <v>207</v>
      </c>
      <c r="U1083" t="s">
        <v>207</v>
      </c>
      <c r="V1083" t="s">
        <v>270</v>
      </c>
      <c r="W1083" t="s">
        <v>516</v>
      </c>
      <c r="X1083" t="s">
        <v>517</v>
      </c>
      <c r="Y1083">
        <v>5</v>
      </c>
    </row>
    <row r="1084" spans="1:26" x14ac:dyDescent="0.25">
      <c r="A1084" t="str">
        <f t="shared" si="33"/>
        <v>ES Gas consumption of space heating for residential</v>
      </c>
      <c r="B1084" t="str">
        <f t="shared" si="32"/>
        <v>Gas consumption of space heating for residential</v>
      </c>
      <c r="C1084" t="s">
        <v>28</v>
      </c>
      <c r="D1084" t="s">
        <v>65</v>
      </c>
      <c r="E1084" t="s">
        <v>483</v>
      </c>
      <c r="F1084">
        <v>0.97</v>
      </c>
      <c r="G1084">
        <v>1.06</v>
      </c>
      <c r="H1084">
        <v>1.1200000000000001</v>
      </c>
      <c r="I1084">
        <v>1.44</v>
      </c>
      <c r="J1084">
        <v>1.62</v>
      </c>
      <c r="K1084">
        <v>1.54</v>
      </c>
      <c r="L1084">
        <v>1.79</v>
      </c>
      <c r="M1084">
        <v>1.86</v>
      </c>
      <c r="N1084">
        <v>1.79</v>
      </c>
      <c r="O1084">
        <v>1.81</v>
      </c>
      <c r="P1084">
        <v>2.12</v>
      </c>
      <c r="Q1084">
        <v>1.68</v>
      </c>
      <c r="R1084">
        <v>1.73</v>
      </c>
      <c r="S1084">
        <v>1.57</v>
      </c>
      <c r="T1084" t="s">
        <v>207</v>
      </c>
      <c r="U1084" t="s">
        <v>207</v>
      </c>
      <c r="V1084" t="s">
        <v>270</v>
      </c>
      <c r="W1084" t="s">
        <v>497</v>
      </c>
      <c r="Y1084">
        <v>4</v>
      </c>
      <c r="Z1084" t="s">
        <v>502</v>
      </c>
    </row>
    <row r="1085" spans="1:26" x14ac:dyDescent="0.25">
      <c r="A1085" t="str">
        <f t="shared" si="33"/>
        <v>SE Gas consumption of space heating for residential</v>
      </c>
      <c r="B1085" t="str">
        <f t="shared" si="32"/>
        <v>Gas consumption of space heating for residential</v>
      </c>
      <c r="C1085" t="s">
        <v>19</v>
      </c>
      <c r="D1085" t="s">
        <v>66</v>
      </c>
      <c r="E1085" t="s">
        <v>483</v>
      </c>
      <c r="F1085">
        <v>0.08</v>
      </c>
      <c r="G1085">
        <v>0.09</v>
      </c>
      <c r="H1085">
        <v>0.06</v>
      </c>
      <c r="I1085">
        <v>0.05</v>
      </c>
      <c r="J1085">
        <v>0.05</v>
      </c>
      <c r="K1085">
        <v>0.06</v>
      </c>
      <c r="L1085">
        <v>0.05</v>
      </c>
      <c r="M1085">
        <v>0.04</v>
      </c>
      <c r="N1085">
        <v>0.04</v>
      </c>
      <c r="O1085">
        <v>0.06</v>
      </c>
      <c r="P1085">
        <v>0.06</v>
      </c>
      <c r="Q1085">
        <v>0.05</v>
      </c>
      <c r="R1085">
        <v>0.04</v>
      </c>
      <c r="S1085">
        <v>0.03</v>
      </c>
      <c r="T1085" t="s">
        <v>207</v>
      </c>
      <c r="U1085" t="s">
        <v>207</v>
      </c>
      <c r="V1085" t="s">
        <v>270</v>
      </c>
      <c r="W1085" t="s">
        <v>497</v>
      </c>
      <c r="Y1085">
        <v>4</v>
      </c>
      <c r="Z1085" t="s">
        <v>502</v>
      </c>
    </row>
    <row r="1086" spans="1:26" x14ac:dyDescent="0.25">
      <c r="A1086" t="str">
        <f t="shared" si="33"/>
        <v>UK Gas consumption of space heating for residential</v>
      </c>
      <c r="B1086" t="str">
        <f t="shared" si="32"/>
        <v>Gas consumption of space heating for residential</v>
      </c>
      <c r="C1086" t="s">
        <v>4</v>
      </c>
      <c r="D1086" t="s">
        <v>67</v>
      </c>
      <c r="E1086" t="s">
        <v>483</v>
      </c>
      <c r="F1086">
        <v>22.36</v>
      </c>
      <c r="G1086">
        <v>23.27</v>
      </c>
      <c r="H1086">
        <v>22.97</v>
      </c>
      <c r="I1086">
        <v>23.71</v>
      </c>
      <c r="J1086">
        <v>24.44</v>
      </c>
      <c r="K1086">
        <v>23.42</v>
      </c>
      <c r="L1086">
        <v>22.33</v>
      </c>
      <c r="M1086">
        <v>21.29</v>
      </c>
      <c r="N1086">
        <v>22.01</v>
      </c>
      <c r="O1086">
        <v>20.51</v>
      </c>
      <c r="P1086">
        <v>24.23</v>
      </c>
      <c r="Q1086">
        <v>16.86</v>
      </c>
      <c r="R1086">
        <v>20.64</v>
      </c>
      <c r="S1086">
        <v>20.46</v>
      </c>
      <c r="T1086" t="s">
        <v>207</v>
      </c>
      <c r="U1086" t="s">
        <v>207</v>
      </c>
      <c r="V1086" t="s">
        <v>270</v>
      </c>
      <c r="W1086" t="s">
        <v>516</v>
      </c>
      <c r="X1086" t="s">
        <v>517</v>
      </c>
      <c r="Y1086">
        <v>5</v>
      </c>
    </row>
    <row r="1087" spans="1:26" x14ac:dyDescent="0.25">
      <c r="A1087" t="str">
        <f t="shared" si="33"/>
        <v xml:space="preserve"> Gas consumption of space heating for residential</v>
      </c>
      <c r="B1087" t="str">
        <f t="shared" si="32"/>
        <v>Gas consumption of space heating for residential</v>
      </c>
    </row>
    <row r="1088" spans="1:26" x14ac:dyDescent="0.25">
      <c r="A1088" t="str">
        <f t="shared" si="33"/>
        <v xml:space="preserve"> Oil consumption of space heating for residential</v>
      </c>
      <c r="B1088" t="str">
        <f t="shared" si="32"/>
        <v>Oil consumption of space heating for residential</v>
      </c>
      <c r="C1088" t="s">
        <v>519</v>
      </c>
    </row>
    <row r="1089" spans="1:26" x14ac:dyDescent="0.25">
      <c r="A1089" t="str">
        <f t="shared" si="33"/>
        <v>ISO code Oil consumption of space heating for residential</v>
      </c>
      <c r="B1089" t="str">
        <f t="shared" si="32"/>
        <v>Oil consumption of space heating for residential</v>
      </c>
      <c r="D1089" t="s">
        <v>204</v>
      </c>
      <c r="E1089" t="s">
        <v>205</v>
      </c>
      <c r="F1089">
        <v>2000</v>
      </c>
      <c r="G1089">
        <v>2001</v>
      </c>
      <c r="H1089">
        <v>2002</v>
      </c>
      <c r="I1089">
        <v>2003</v>
      </c>
      <c r="J1089">
        <v>2004</v>
      </c>
      <c r="K1089">
        <v>2005</v>
      </c>
      <c r="L1089">
        <v>2006</v>
      </c>
      <c r="M1089">
        <v>2007</v>
      </c>
      <c r="N1089">
        <v>2008</v>
      </c>
      <c r="O1089">
        <v>2009</v>
      </c>
      <c r="P1089">
        <v>2010</v>
      </c>
      <c r="Q1089">
        <v>2011</v>
      </c>
      <c r="R1089">
        <v>2012</v>
      </c>
      <c r="S1089">
        <v>2013</v>
      </c>
      <c r="T1089">
        <v>2014</v>
      </c>
      <c r="U1089">
        <v>2015</v>
      </c>
      <c r="V1089" t="s">
        <v>194</v>
      </c>
      <c r="W1089" t="s">
        <v>195</v>
      </c>
      <c r="X1089" t="s">
        <v>196</v>
      </c>
      <c r="Y1089" t="s">
        <v>197</v>
      </c>
      <c r="Z1089" t="s">
        <v>198</v>
      </c>
    </row>
    <row r="1090" spans="1:26" x14ac:dyDescent="0.25">
      <c r="A1090" t="str">
        <f t="shared" si="33"/>
        <v>AT Oil consumption of space heating for residential</v>
      </c>
      <c r="B1090" t="str">
        <f t="shared" si="32"/>
        <v>Oil consumption of space heating for residential</v>
      </c>
      <c r="C1090" t="s">
        <v>17</v>
      </c>
      <c r="D1090" t="s">
        <v>40</v>
      </c>
      <c r="E1090" t="s">
        <v>483</v>
      </c>
      <c r="F1090">
        <v>1.56</v>
      </c>
      <c r="G1090">
        <v>1.56</v>
      </c>
      <c r="H1090">
        <v>1.5</v>
      </c>
      <c r="I1090">
        <v>1.52</v>
      </c>
      <c r="J1090">
        <v>1.45</v>
      </c>
      <c r="K1090">
        <v>1.34</v>
      </c>
      <c r="L1090">
        <v>1.26</v>
      </c>
      <c r="M1090">
        <v>1.17</v>
      </c>
      <c r="N1090">
        <v>1.17</v>
      </c>
      <c r="O1090">
        <v>1.03</v>
      </c>
      <c r="P1090">
        <v>1.1399999999999999</v>
      </c>
      <c r="Q1090">
        <v>0.97</v>
      </c>
      <c r="R1090">
        <v>1</v>
      </c>
      <c r="S1090">
        <v>0.94</v>
      </c>
      <c r="T1090" t="s">
        <v>207</v>
      </c>
      <c r="U1090" t="s">
        <v>207</v>
      </c>
      <c r="V1090" t="s">
        <v>270</v>
      </c>
      <c r="W1090" t="s">
        <v>516</v>
      </c>
      <c r="X1090" t="s">
        <v>517</v>
      </c>
      <c r="Y1090">
        <v>5</v>
      </c>
    </row>
    <row r="1091" spans="1:26" x14ac:dyDescent="0.25">
      <c r="A1091" t="str">
        <f t="shared" si="33"/>
        <v>BE Oil consumption of space heating for residential</v>
      </c>
      <c r="B1091" t="str">
        <f t="shared" si="32"/>
        <v>Oil consumption of space heating for residential</v>
      </c>
      <c r="C1091" t="s">
        <v>11</v>
      </c>
      <c r="D1091" t="s">
        <v>41</v>
      </c>
      <c r="E1091" t="s">
        <v>483</v>
      </c>
      <c r="F1091">
        <v>3.52</v>
      </c>
      <c r="G1091">
        <v>3.49</v>
      </c>
      <c r="H1091">
        <v>3.03</v>
      </c>
      <c r="I1091">
        <v>3.41</v>
      </c>
      <c r="J1091">
        <v>3.39</v>
      </c>
      <c r="K1091">
        <v>3.37</v>
      </c>
      <c r="L1091">
        <v>2.9</v>
      </c>
      <c r="M1091">
        <v>2.36</v>
      </c>
      <c r="N1091">
        <v>3.1</v>
      </c>
      <c r="O1091">
        <v>2.4900000000000002</v>
      </c>
      <c r="P1091">
        <v>2.75</v>
      </c>
      <c r="Q1091">
        <v>2.3199999999999998</v>
      </c>
      <c r="R1091">
        <v>2.29</v>
      </c>
      <c r="S1091">
        <v>2.5099999999999998</v>
      </c>
      <c r="T1091" t="s">
        <v>207</v>
      </c>
      <c r="U1091" t="s">
        <v>207</v>
      </c>
      <c r="V1091" t="s">
        <v>270</v>
      </c>
      <c r="W1091" t="s">
        <v>497</v>
      </c>
      <c r="Y1091">
        <v>4</v>
      </c>
      <c r="Z1091" t="s">
        <v>500</v>
      </c>
    </row>
    <row r="1092" spans="1:26" x14ac:dyDescent="0.25">
      <c r="A1092" t="str">
        <f t="shared" si="33"/>
        <v>BG Oil consumption of space heating for residential</v>
      </c>
      <c r="B1092" t="str">
        <f t="shared" ref="B1092:B1155" si="34">IF(AND(C1092&lt;&gt;"",D1092=""),C1092,B1091)</f>
        <v>Oil consumption of space heating for residential</v>
      </c>
      <c r="C1092" t="s">
        <v>21</v>
      </c>
      <c r="D1092" t="s">
        <v>42</v>
      </c>
      <c r="E1092" t="s">
        <v>483</v>
      </c>
      <c r="F1092">
        <v>0.01</v>
      </c>
      <c r="G1092">
        <v>0.01</v>
      </c>
      <c r="H1092">
        <v>0.01</v>
      </c>
      <c r="I1092">
        <v>0.01</v>
      </c>
      <c r="J1092">
        <v>0.02</v>
      </c>
      <c r="K1092">
        <v>0.01</v>
      </c>
      <c r="L1092">
        <v>0.02</v>
      </c>
      <c r="M1092">
        <v>0.01</v>
      </c>
      <c r="N1092">
        <v>0.01</v>
      </c>
      <c r="O1092">
        <v>0.01</v>
      </c>
      <c r="P1092">
        <v>0.02</v>
      </c>
      <c r="Q1092">
        <v>0.02</v>
      </c>
      <c r="R1092">
        <v>0.02</v>
      </c>
      <c r="S1092">
        <v>0.02</v>
      </c>
      <c r="T1092" t="s">
        <v>207</v>
      </c>
      <c r="U1092" t="s">
        <v>207</v>
      </c>
      <c r="V1092" t="s">
        <v>270</v>
      </c>
      <c r="W1092" t="s">
        <v>516</v>
      </c>
      <c r="X1092" t="s">
        <v>517</v>
      </c>
      <c r="Y1092">
        <v>5</v>
      </c>
    </row>
    <row r="1093" spans="1:26" x14ac:dyDescent="0.25">
      <c r="A1093" t="str">
        <f t="shared" si="33"/>
        <v>HR Oil consumption of space heating for residential</v>
      </c>
      <c r="B1093" t="str">
        <f t="shared" si="34"/>
        <v>Oil consumption of space heating for residential</v>
      </c>
      <c r="C1093" t="s">
        <v>24</v>
      </c>
      <c r="D1093" t="s">
        <v>43</v>
      </c>
      <c r="E1093" t="s">
        <v>483</v>
      </c>
      <c r="F1093">
        <v>0.25</v>
      </c>
      <c r="G1093">
        <v>0.27</v>
      </c>
      <c r="H1093">
        <v>0.31</v>
      </c>
      <c r="I1093">
        <v>0.32</v>
      </c>
      <c r="J1093">
        <v>0.32</v>
      </c>
      <c r="K1093">
        <v>0.28999999999999998</v>
      </c>
      <c r="L1093">
        <v>0.26</v>
      </c>
      <c r="M1093">
        <v>0.21</v>
      </c>
      <c r="N1093">
        <v>0.19</v>
      </c>
      <c r="O1093">
        <v>0.19</v>
      </c>
      <c r="P1093">
        <v>0.18</v>
      </c>
      <c r="Q1093">
        <v>0.15</v>
      </c>
      <c r="R1093">
        <v>0.13</v>
      </c>
      <c r="S1093">
        <v>0.11</v>
      </c>
      <c r="T1093" t="s">
        <v>207</v>
      </c>
      <c r="U1093" t="s">
        <v>207</v>
      </c>
      <c r="V1093" t="s">
        <v>270</v>
      </c>
      <c r="W1093" t="s">
        <v>497</v>
      </c>
      <c r="Y1093">
        <v>4</v>
      </c>
      <c r="Z1093" t="s">
        <v>502</v>
      </c>
    </row>
    <row r="1094" spans="1:26" x14ac:dyDescent="0.25">
      <c r="A1094" t="str">
        <f t="shared" ref="A1094:A1157" si="35">D1094&amp;" "&amp;B1094</f>
        <v>CY Oil consumption of space heating for residential</v>
      </c>
      <c r="B1094" t="str">
        <f t="shared" si="34"/>
        <v>Oil consumption of space heating for residential</v>
      </c>
      <c r="C1094" t="s">
        <v>15</v>
      </c>
      <c r="D1094" t="s">
        <v>44</v>
      </c>
      <c r="E1094" t="s">
        <v>483</v>
      </c>
      <c r="F1094">
        <v>0.06</v>
      </c>
      <c r="G1094">
        <v>0.06</v>
      </c>
      <c r="H1094">
        <v>7.0000000000000007E-2</v>
      </c>
      <c r="I1094">
        <v>7.0000000000000007E-2</v>
      </c>
      <c r="J1094">
        <v>0.06</v>
      </c>
      <c r="K1094">
        <v>0.11</v>
      </c>
      <c r="L1094">
        <v>0.11</v>
      </c>
      <c r="M1094">
        <v>0.11</v>
      </c>
      <c r="N1094">
        <v>0.09</v>
      </c>
      <c r="O1094">
        <v>0.1</v>
      </c>
      <c r="P1094">
        <v>0.09</v>
      </c>
      <c r="Q1094">
        <v>0.1</v>
      </c>
      <c r="R1094">
        <v>0.09</v>
      </c>
      <c r="S1094">
        <v>7.0000000000000007E-2</v>
      </c>
      <c r="T1094" t="s">
        <v>207</v>
      </c>
      <c r="U1094" t="s">
        <v>207</v>
      </c>
      <c r="V1094" t="s">
        <v>270</v>
      </c>
      <c r="W1094" t="s">
        <v>497</v>
      </c>
      <c r="Y1094">
        <v>4</v>
      </c>
      <c r="Z1094" t="s">
        <v>502</v>
      </c>
    </row>
    <row r="1095" spans="1:26" x14ac:dyDescent="0.25">
      <c r="A1095" t="str">
        <f t="shared" si="35"/>
        <v>CZ Oil consumption of space heating for residential</v>
      </c>
      <c r="B1095" t="str">
        <f t="shared" si="34"/>
        <v>Oil consumption of space heating for residential</v>
      </c>
      <c r="C1095" t="s">
        <v>23</v>
      </c>
      <c r="D1095" t="s">
        <v>45</v>
      </c>
      <c r="E1095" t="s">
        <v>483</v>
      </c>
      <c r="F1095">
        <v>0.05</v>
      </c>
      <c r="G1095">
        <v>0.06</v>
      </c>
      <c r="H1095">
        <v>0.04</v>
      </c>
      <c r="I1095">
        <v>0.04</v>
      </c>
      <c r="J1095">
        <v>0.04</v>
      </c>
      <c r="K1095">
        <v>0.02</v>
      </c>
      <c r="L1095">
        <v>0.02</v>
      </c>
      <c r="M1095">
        <v>0.02</v>
      </c>
      <c r="N1095">
        <v>0.01</v>
      </c>
      <c r="O1095">
        <v>0</v>
      </c>
      <c r="P1095">
        <v>0</v>
      </c>
      <c r="Q1095">
        <v>0</v>
      </c>
      <c r="R1095">
        <v>0</v>
      </c>
      <c r="S1095">
        <v>0</v>
      </c>
      <c r="T1095" t="s">
        <v>207</v>
      </c>
      <c r="U1095" t="s">
        <v>207</v>
      </c>
      <c r="V1095" t="s">
        <v>270</v>
      </c>
      <c r="W1095" t="s">
        <v>497</v>
      </c>
      <c r="Y1095">
        <v>4</v>
      </c>
      <c r="Z1095" t="s">
        <v>500</v>
      </c>
    </row>
    <row r="1096" spans="1:26" x14ac:dyDescent="0.25">
      <c r="A1096" t="str">
        <f t="shared" si="35"/>
        <v>DK Oil consumption of space heating for residential</v>
      </c>
      <c r="B1096" t="str">
        <f t="shared" si="34"/>
        <v>Oil consumption of space heating for residential</v>
      </c>
      <c r="C1096" t="s">
        <v>9</v>
      </c>
      <c r="D1096" t="s">
        <v>46</v>
      </c>
      <c r="E1096" t="s">
        <v>483</v>
      </c>
      <c r="F1096">
        <v>0.63</v>
      </c>
      <c r="G1096">
        <v>0.67</v>
      </c>
      <c r="H1096">
        <v>0.61</v>
      </c>
      <c r="I1096">
        <v>0.57999999999999996</v>
      </c>
      <c r="J1096">
        <v>0.54</v>
      </c>
      <c r="K1096">
        <v>0.51</v>
      </c>
      <c r="L1096">
        <v>0.46</v>
      </c>
      <c r="M1096">
        <v>0.42</v>
      </c>
      <c r="N1096">
        <v>0.39</v>
      </c>
      <c r="O1096">
        <v>0.38</v>
      </c>
      <c r="P1096">
        <v>0.4</v>
      </c>
      <c r="Q1096">
        <v>0.33</v>
      </c>
      <c r="R1096">
        <v>0.28000000000000003</v>
      </c>
      <c r="S1096">
        <v>0.26</v>
      </c>
      <c r="T1096">
        <v>0.19</v>
      </c>
      <c r="U1096" t="s">
        <v>207</v>
      </c>
      <c r="V1096" t="s">
        <v>484</v>
      </c>
      <c r="W1096" t="s">
        <v>484</v>
      </c>
      <c r="X1096" t="s">
        <v>518</v>
      </c>
      <c r="Y1096">
        <v>5</v>
      </c>
    </row>
    <row r="1097" spans="1:26" x14ac:dyDescent="0.25">
      <c r="A1097" t="str">
        <f t="shared" si="35"/>
        <v>EE Oil consumption of space heating for residential</v>
      </c>
      <c r="B1097" t="str">
        <f t="shared" si="34"/>
        <v>Oil consumption of space heating for residential</v>
      </c>
      <c r="C1097" t="s">
        <v>27</v>
      </c>
      <c r="D1097" t="s">
        <v>47</v>
      </c>
      <c r="E1097" t="s">
        <v>483</v>
      </c>
      <c r="F1097">
        <v>0.01</v>
      </c>
      <c r="G1097">
        <v>0.01</v>
      </c>
      <c r="H1097">
        <v>0.01</v>
      </c>
      <c r="I1097">
        <v>0.01</v>
      </c>
      <c r="J1097">
        <v>0.01</v>
      </c>
      <c r="K1097">
        <v>0</v>
      </c>
      <c r="L1097">
        <v>0.01</v>
      </c>
      <c r="M1097">
        <v>0</v>
      </c>
      <c r="N1097">
        <v>0.01</v>
      </c>
      <c r="O1097">
        <v>0</v>
      </c>
      <c r="P1097">
        <v>0</v>
      </c>
      <c r="Q1097">
        <v>0</v>
      </c>
      <c r="R1097">
        <v>0</v>
      </c>
      <c r="S1097">
        <v>0</v>
      </c>
      <c r="T1097" t="s">
        <v>207</v>
      </c>
      <c r="U1097" t="s">
        <v>207</v>
      </c>
      <c r="V1097" t="s">
        <v>270</v>
      </c>
      <c r="W1097" t="s">
        <v>497</v>
      </c>
      <c r="Y1097">
        <v>4</v>
      </c>
      <c r="Z1097" t="s">
        <v>502</v>
      </c>
    </row>
    <row r="1098" spans="1:26" x14ac:dyDescent="0.25">
      <c r="A1098" t="str">
        <f t="shared" si="35"/>
        <v>FR Oil consumption of space heating for residential</v>
      </c>
      <c r="B1098" t="str">
        <f t="shared" si="34"/>
        <v>Oil consumption of space heating for residential</v>
      </c>
      <c r="C1098" t="s">
        <v>10</v>
      </c>
      <c r="D1098" t="s">
        <v>48</v>
      </c>
      <c r="E1098" t="s">
        <v>483</v>
      </c>
      <c r="F1098">
        <v>7.78</v>
      </c>
      <c r="G1098">
        <v>8.76</v>
      </c>
      <c r="H1098">
        <v>7.63</v>
      </c>
      <c r="I1098">
        <v>8.16</v>
      </c>
      <c r="J1098">
        <v>8.15</v>
      </c>
      <c r="K1098">
        <v>8.1999999999999993</v>
      </c>
      <c r="L1098">
        <v>7.55</v>
      </c>
      <c r="M1098">
        <v>6.48</v>
      </c>
      <c r="N1098">
        <v>7.29</v>
      </c>
      <c r="O1098">
        <v>7.05</v>
      </c>
      <c r="P1098">
        <v>6.69</v>
      </c>
      <c r="Q1098">
        <v>5.46</v>
      </c>
      <c r="R1098">
        <v>5.81</v>
      </c>
      <c r="S1098">
        <v>6.03</v>
      </c>
      <c r="T1098" t="s">
        <v>207</v>
      </c>
      <c r="U1098" t="s">
        <v>207</v>
      </c>
      <c r="V1098" t="s">
        <v>270</v>
      </c>
      <c r="W1098" t="s">
        <v>516</v>
      </c>
      <c r="X1098" t="s">
        <v>517</v>
      </c>
      <c r="Y1098">
        <v>5</v>
      </c>
    </row>
    <row r="1099" spans="1:26" x14ac:dyDescent="0.25">
      <c r="A1099" t="str">
        <f t="shared" si="35"/>
        <v>EL Oil consumption of space heating for residential</v>
      </c>
      <c r="B1099" t="str">
        <f t="shared" si="34"/>
        <v>Oil consumption of space heating for residential</v>
      </c>
      <c r="C1099" t="s">
        <v>20</v>
      </c>
      <c r="D1099" t="s">
        <v>49</v>
      </c>
      <c r="E1099" t="s">
        <v>483</v>
      </c>
      <c r="F1099">
        <v>2.2799999999999998</v>
      </c>
      <c r="G1099">
        <v>2.46</v>
      </c>
      <c r="H1099">
        <v>2.58</v>
      </c>
      <c r="I1099">
        <v>3.07</v>
      </c>
      <c r="J1099">
        <v>2.93</v>
      </c>
      <c r="K1099">
        <v>3.01</v>
      </c>
      <c r="L1099">
        <v>2.86</v>
      </c>
      <c r="M1099">
        <v>2.5499999999999998</v>
      </c>
      <c r="N1099">
        <v>2.4500000000000002</v>
      </c>
      <c r="O1099">
        <v>2.1</v>
      </c>
      <c r="P1099">
        <v>1.87</v>
      </c>
      <c r="Q1099">
        <v>2.48</v>
      </c>
      <c r="R1099">
        <v>1.85</v>
      </c>
      <c r="S1099">
        <v>0.91</v>
      </c>
      <c r="T1099" t="s">
        <v>207</v>
      </c>
      <c r="U1099" t="s">
        <v>207</v>
      </c>
      <c r="V1099" t="s">
        <v>270</v>
      </c>
      <c r="W1099" t="s">
        <v>497</v>
      </c>
      <c r="Y1099">
        <v>4</v>
      </c>
      <c r="Z1099" t="s">
        <v>502</v>
      </c>
    </row>
    <row r="1100" spans="1:26" x14ac:dyDescent="0.25">
      <c r="A1100" t="str">
        <f t="shared" si="35"/>
        <v>FI Oil consumption of space heating for residential</v>
      </c>
      <c r="B1100" t="str">
        <f t="shared" si="34"/>
        <v>Oil consumption of space heating for residential</v>
      </c>
      <c r="C1100" t="s">
        <v>30</v>
      </c>
      <c r="D1100" t="s">
        <v>50</v>
      </c>
      <c r="E1100" t="s">
        <v>483</v>
      </c>
      <c r="F1100">
        <v>0.6</v>
      </c>
      <c r="G1100">
        <v>0.65</v>
      </c>
      <c r="H1100">
        <v>0.63</v>
      </c>
      <c r="I1100">
        <v>0.61</v>
      </c>
      <c r="J1100">
        <v>0.59</v>
      </c>
      <c r="K1100">
        <v>0.56999999999999995</v>
      </c>
      <c r="L1100">
        <v>0.56000000000000005</v>
      </c>
      <c r="M1100">
        <v>0.54</v>
      </c>
      <c r="N1100">
        <v>0.4</v>
      </c>
      <c r="O1100">
        <v>0.41</v>
      </c>
      <c r="P1100">
        <v>0.46</v>
      </c>
      <c r="Q1100">
        <v>0.33</v>
      </c>
      <c r="R1100">
        <v>0.36</v>
      </c>
      <c r="S1100">
        <v>0.3</v>
      </c>
      <c r="T1100" t="s">
        <v>207</v>
      </c>
      <c r="U1100" t="s">
        <v>207</v>
      </c>
      <c r="V1100" t="s">
        <v>270</v>
      </c>
      <c r="W1100" t="s">
        <v>497</v>
      </c>
      <c r="Y1100">
        <v>4</v>
      </c>
      <c r="Z1100" t="s">
        <v>502</v>
      </c>
    </row>
    <row r="1101" spans="1:26" x14ac:dyDescent="0.25">
      <c r="A1101" t="str">
        <f t="shared" si="35"/>
        <v>DE Oil consumption of space heating for residential</v>
      </c>
      <c r="B1101" t="str">
        <f t="shared" si="34"/>
        <v>Oil consumption of space heating for residential</v>
      </c>
      <c r="C1101" t="s">
        <v>1</v>
      </c>
      <c r="D1101" t="s">
        <v>51</v>
      </c>
      <c r="E1101" t="s">
        <v>483</v>
      </c>
      <c r="F1101">
        <v>17.809999999999999</v>
      </c>
      <c r="G1101">
        <v>20.59</v>
      </c>
      <c r="H1101">
        <v>18.27</v>
      </c>
      <c r="I1101">
        <v>17.66</v>
      </c>
      <c r="J1101">
        <v>16.09</v>
      </c>
      <c r="K1101">
        <v>15.78</v>
      </c>
      <c r="L1101">
        <v>17.04</v>
      </c>
      <c r="M1101">
        <v>10.08</v>
      </c>
      <c r="N1101">
        <v>13.95</v>
      </c>
      <c r="O1101">
        <v>12.36</v>
      </c>
      <c r="P1101">
        <v>12.31</v>
      </c>
      <c r="Q1101">
        <v>10.24</v>
      </c>
      <c r="R1101">
        <v>10.92</v>
      </c>
      <c r="S1101">
        <v>11.91</v>
      </c>
      <c r="T1101" t="s">
        <v>207</v>
      </c>
      <c r="U1101" t="s">
        <v>207</v>
      </c>
      <c r="V1101" t="s">
        <v>270</v>
      </c>
      <c r="W1101" t="s">
        <v>497</v>
      </c>
      <c r="Y1101">
        <v>4</v>
      </c>
      <c r="Z1101" t="s">
        <v>502</v>
      </c>
    </row>
    <row r="1102" spans="1:26" x14ac:dyDescent="0.25">
      <c r="A1102" t="str">
        <f t="shared" si="35"/>
        <v>HU Oil consumption of space heating for residential</v>
      </c>
      <c r="B1102" t="str">
        <f t="shared" si="34"/>
        <v>Oil consumption of space heating for residential</v>
      </c>
      <c r="C1102" t="s">
        <v>16</v>
      </c>
      <c r="D1102" t="s">
        <v>52</v>
      </c>
      <c r="E1102" t="s">
        <v>483</v>
      </c>
      <c r="F1102" t="s">
        <v>207</v>
      </c>
      <c r="G1102" t="s">
        <v>207</v>
      </c>
      <c r="H1102">
        <v>0.03</v>
      </c>
      <c r="I1102">
        <v>0.01</v>
      </c>
      <c r="J1102">
        <v>0.01</v>
      </c>
      <c r="K1102">
        <v>0</v>
      </c>
      <c r="L1102" t="s">
        <v>207</v>
      </c>
      <c r="M1102" t="s">
        <v>207</v>
      </c>
      <c r="N1102" t="s">
        <v>207</v>
      </c>
      <c r="O1102" t="s">
        <v>207</v>
      </c>
      <c r="P1102" t="s">
        <v>207</v>
      </c>
      <c r="Q1102" t="s">
        <v>207</v>
      </c>
      <c r="R1102" t="s">
        <v>207</v>
      </c>
      <c r="S1102" t="s">
        <v>207</v>
      </c>
      <c r="T1102" t="s">
        <v>207</v>
      </c>
      <c r="U1102" t="s">
        <v>207</v>
      </c>
      <c r="V1102" t="s">
        <v>270</v>
      </c>
      <c r="W1102" t="s">
        <v>497</v>
      </c>
      <c r="Y1102">
        <v>4</v>
      </c>
      <c r="Z1102" t="s">
        <v>502</v>
      </c>
    </row>
    <row r="1103" spans="1:26" x14ac:dyDescent="0.25">
      <c r="A1103" t="str">
        <f t="shared" si="35"/>
        <v>IE Oil consumption of space heating for residential</v>
      </c>
      <c r="B1103" t="str">
        <f t="shared" si="34"/>
        <v>Oil consumption of space heating for residential</v>
      </c>
      <c r="C1103" t="s">
        <v>5</v>
      </c>
      <c r="D1103" t="s">
        <v>53</v>
      </c>
      <c r="E1103" t="s">
        <v>483</v>
      </c>
      <c r="F1103">
        <v>0.8</v>
      </c>
      <c r="G1103">
        <v>0.89</v>
      </c>
      <c r="H1103">
        <v>0.87</v>
      </c>
      <c r="I1103">
        <v>0.92</v>
      </c>
      <c r="J1103">
        <v>0.95</v>
      </c>
      <c r="K1103">
        <v>0.99</v>
      </c>
      <c r="L1103">
        <v>1.04</v>
      </c>
      <c r="M1103">
        <v>0.98</v>
      </c>
      <c r="N1103">
        <v>1.0900000000000001</v>
      </c>
      <c r="O1103">
        <v>1.08</v>
      </c>
      <c r="P1103">
        <v>1.1499999999999999</v>
      </c>
      <c r="Q1103">
        <v>0.84</v>
      </c>
      <c r="R1103">
        <v>0.82</v>
      </c>
      <c r="S1103">
        <v>0.85</v>
      </c>
      <c r="T1103" t="s">
        <v>207</v>
      </c>
      <c r="U1103" t="s">
        <v>207</v>
      </c>
      <c r="V1103" t="s">
        <v>270</v>
      </c>
      <c r="W1103" t="s">
        <v>497</v>
      </c>
      <c r="Y1103">
        <v>4</v>
      </c>
      <c r="Z1103" t="s">
        <v>502</v>
      </c>
    </row>
    <row r="1104" spans="1:26" x14ac:dyDescent="0.25">
      <c r="A1104" t="str">
        <f t="shared" si="35"/>
        <v>IT Oil consumption of space heating for residential</v>
      </c>
      <c r="B1104" t="str">
        <f t="shared" si="34"/>
        <v>Oil consumption of space heating for residential</v>
      </c>
      <c r="C1104" t="s">
        <v>29</v>
      </c>
      <c r="D1104" t="s">
        <v>54</v>
      </c>
      <c r="E1104" t="s">
        <v>483</v>
      </c>
      <c r="F1104">
        <v>5.14</v>
      </c>
      <c r="G1104">
        <v>5.59</v>
      </c>
      <c r="H1104">
        <v>5</v>
      </c>
      <c r="I1104">
        <v>4.4000000000000004</v>
      </c>
      <c r="J1104">
        <v>4.5599999999999996</v>
      </c>
      <c r="K1104">
        <v>4.5599999999999996</v>
      </c>
      <c r="L1104">
        <v>4</v>
      </c>
      <c r="M1104">
        <v>3.24</v>
      </c>
      <c r="N1104">
        <v>3.26</v>
      </c>
      <c r="O1104">
        <v>3.1</v>
      </c>
      <c r="P1104">
        <v>2.67</v>
      </c>
      <c r="Q1104">
        <v>2.4300000000000002</v>
      </c>
      <c r="R1104">
        <v>2.16</v>
      </c>
      <c r="S1104">
        <v>2.0699999999999998</v>
      </c>
      <c r="T1104" t="s">
        <v>207</v>
      </c>
      <c r="U1104" t="s">
        <v>207</v>
      </c>
      <c r="V1104" t="s">
        <v>270</v>
      </c>
      <c r="W1104" t="s">
        <v>497</v>
      </c>
      <c r="Y1104">
        <v>4</v>
      </c>
      <c r="Z1104" t="s">
        <v>502</v>
      </c>
    </row>
    <row r="1105" spans="1:26" x14ac:dyDescent="0.25">
      <c r="A1105" t="str">
        <f t="shared" si="35"/>
        <v>LV Oil consumption of space heating for residential</v>
      </c>
      <c r="B1105" t="str">
        <f t="shared" si="34"/>
        <v>Oil consumption of space heating for residential</v>
      </c>
      <c r="C1105" t="s">
        <v>25</v>
      </c>
      <c r="D1105" t="s">
        <v>55</v>
      </c>
      <c r="E1105" t="s">
        <v>483</v>
      </c>
      <c r="F1105">
        <v>0.03</v>
      </c>
      <c r="G1105">
        <v>0.01</v>
      </c>
      <c r="H1105">
        <v>0.01</v>
      </c>
      <c r="I1105">
        <v>0.01</v>
      </c>
      <c r="J1105">
        <v>0.01</v>
      </c>
      <c r="K1105">
        <v>0.01</v>
      </c>
      <c r="L1105">
        <v>0.01</v>
      </c>
      <c r="M1105">
        <v>0.01</v>
      </c>
      <c r="N1105">
        <v>0.01</v>
      </c>
      <c r="O1105">
        <v>0.02</v>
      </c>
      <c r="P1105">
        <v>0.02</v>
      </c>
      <c r="Q1105">
        <v>0.02</v>
      </c>
      <c r="R1105">
        <v>0.02</v>
      </c>
      <c r="S1105">
        <v>0.02</v>
      </c>
      <c r="T1105" t="s">
        <v>207</v>
      </c>
      <c r="U1105" t="s">
        <v>207</v>
      </c>
      <c r="V1105" t="s">
        <v>270</v>
      </c>
      <c r="W1105" t="s">
        <v>516</v>
      </c>
      <c r="X1105" t="s">
        <v>517</v>
      </c>
      <c r="Y1105">
        <v>5</v>
      </c>
    </row>
    <row r="1106" spans="1:26" x14ac:dyDescent="0.25">
      <c r="A1106" t="str">
        <f t="shared" si="35"/>
        <v>LT Oil consumption of space heating for residential</v>
      </c>
      <c r="B1106" t="str">
        <f t="shared" si="34"/>
        <v>Oil consumption of space heating for residential</v>
      </c>
      <c r="C1106" t="s">
        <v>22</v>
      </c>
      <c r="D1106" t="s">
        <v>56</v>
      </c>
      <c r="E1106" t="s">
        <v>483</v>
      </c>
      <c r="F1106" t="s">
        <v>207</v>
      </c>
      <c r="G1106" t="s">
        <v>207</v>
      </c>
      <c r="H1106" t="s">
        <v>207</v>
      </c>
      <c r="I1106" t="s">
        <v>207</v>
      </c>
      <c r="J1106" t="s">
        <v>207</v>
      </c>
      <c r="K1106" t="s">
        <v>207</v>
      </c>
      <c r="L1106" t="s">
        <v>207</v>
      </c>
      <c r="M1106" t="s">
        <v>207</v>
      </c>
      <c r="N1106" t="s">
        <v>207</v>
      </c>
      <c r="O1106" t="s">
        <v>207</v>
      </c>
      <c r="P1106" t="s">
        <v>207</v>
      </c>
      <c r="Q1106" t="s">
        <v>207</v>
      </c>
      <c r="R1106" t="s">
        <v>207</v>
      </c>
      <c r="S1106" t="s">
        <v>207</v>
      </c>
      <c r="T1106" t="s">
        <v>207</v>
      </c>
      <c r="U1106" t="s">
        <v>207</v>
      </c>
    </row>
    <row r="1107" spans="1:26" x14ac:dyDescent="0.25">
      <c r="A1107" t="str">
        <f t="shared" si="35"/>
        <v>LU Oil consumption of space heating for residential</v>
      </c>
      <c r="B1107" t="str">
        <f t="shared" si="34"/>
        <v>Oil consumption of space heating for residential</v>
      </c>
      <c r="C1107" t="s">
        <v>7</v>
      </c>
      <c r="D1107" t="s">
        <v>57</v>
      </c>
      <c r="E1107" t="s">
        <v>483</v>
      </c>
      <c r="F1107" t="s">
        <v>207</v>
      </c>
      <c r="G1107" t="s">
        <v>207</v>
      </c>
      <c r="H1107" t="s">
        <v>207</v>
      </c>
      <c r="I1107" t="s">
        <v>207</v>
      </c>
      <c r="J1107" t="s">
        <v>207</v>
      </c>
      <c r="K1107" t="s">
        <v>207</v>
      </c>
      <c r="L1107" t="s">
        <v>207</v>
      </c>
      <c r="M1107" t="s">
        <v>207</v>
      </c>
      <c r="N1107">
        <v>0.14000000000000001</v>
      </c>
      <c r="O1107">
        <v>0.14000000000000001</v>
      </c>
      <c r="P1107">
        <v>0.17</v>
      </c>
      <c r="Q1107">
        <v>0.13</v>
      </c>
      <c r="R1107">
        <v>0.15</v>
      </c>
      <c r="S1107">
        <v>0.15</v>
      </c>
      <c r="T1107" t="s">
        <v>207</v>
      </c>
      <c r="U1107" t="s">
        <v>207</v>
      </c>
      <c r="V1107" t="s">
        <v>270</v>
      </c>
      <c r="W1107" t="s">
        <v>516</v>
      </c>
      <c r="X1107" t="s">
        <v>517</v>
      </c>
      <c r="Y1107">
        <v>5</v>
      </c>
    </row>
    <row r="1108" spans="1:26" x14ac:dyDescent="0.25">
      <c r="A1108" t="str">
        <f t="shared" si="35"/>
        <v>MT Oil consumption of space heating for residential</v>
      </c>
      <c r="B1108" t="str">
        <f t="shared" si="34"/>
        <v>Oil consumption of space heating for residential</v>
      </c>
      <c r="C1108" t="s">
        <v>26</v>
      </c>
      <c r="D1108" t="s">
        <v>58</v>
      </c>
      <c r="E1108" t="s">
        <v>483</v>
      </c>
      <c r="F1108">
        <v>0.01</v>
      </c>
      <c r="G1108">
        <v>0.01</v>
      </c>
      <c r="H1108">
        <v>0.01</v>
      </c>
      <c r="I1108">
        <v>0.01</v>
      </c>
      <c r="J1108">
        <v>0.01</v>
      </c>
      <c r="K1108">
        <v>0.01</v>
      </c>
      <c r="L1108">
        <v>0.01</v>
      </c>
      <c r="M1108">
        <v>0.01</v>
      </c>
      <c r="N1108">
        <v>0.01</v>
      </c>
      <c r="O1108">
        <v>0.01</v>
      </c>
      <c r="P1108">
        <v>0.01</v>
      </c>
      <c r="Q1108">
        <v>0.01</v>
      </c>
      <c r="R1108">
        <v>0.01</v>
      </c>
      <c r="S1108">
        <v>0.01</v>
      </c>
      <c r="T1108" t="s">
        <v>207</v>
      </c>
      <c r="U1108" t="s">
        <v>207</v>
      </c>
      <c r="V1108" t="s">
        <v>270</v>
      </c>
      <c r="W1108" t="s">
        <v>497</v>
      </c>
      <c r="Y1108">
        <v>4</v>
      </c>
      <c r="Z1108" t="s">
        <v>502</v>
      </c>
    </row>
    <row r="1109" spans="1:26" x14ac:dyDescent="0.25">
      <c r="A1109" t="str">
        <f t="shared" si="35"/>
        <v>NL Oil consumption of space heating for residential</v>
      </c>
      <c r="B1109" t="str">
        <f t="shared" si="34"/>
        <v>Oil consumption of space heating for residential</v>
      </c>
      <c r="C1109" t="s">
        <v>6</v>
      </c>
      <c r="D1109" t="s">
        <v>59</v>
      </c>
      <c r="E1109" t="s">
        <v>483</v>
      </c>
      <c r="F1109">
        <v>0.06</v>
      </c>
      <c r="G1109">
        <v>0.06</v>
      </c>
      <c r="H1109">
        <v>0.05</v>
      </c>
      <c r="I1109">
        <v>0.05</v>
      </c>
      <c r="J1109">
        <v>0.04</v>
      </c>
      <c r="K1109">
        <v>0.04</v>
      </c>
      <c r="L1109">
        <v>0.04</v>
      </c>
      <c r="M1109">
        <v>0.03</v>
      </c>
      <c r="N1109">
        <v>0.04</v>
      </c>
      <c r="O1109">
        <v>0.04</v>
      </c>
      <c r="P1109">
        <v>0.04</v>
      </c>
      <c r="Q1109">
        <v>0.03</v>
      </c>
      <c r="R1109">
        <v>0.03</v>
      </c>
      <c r="S1109">
        <v>0.04</v>
      </c>
      <c r="T1109" t="s">
        <v>207</v>
      </c>
      <c r="U1109" t="s">
        <v>207</v>
      </c>
      <c r="V1109" t="s">
        <v>270</v>
      </c>
      <c r="W1109" t="s">
        <v>497</v>
      </c>
      <c r="Y1109">
        <v>4</v>
      </c>
      <c r="Z1109" t="s">
        <v>502</v>
      </c>
    </row>
    <row r="1110" spans="1:26" x14ac:dyDescent="0.25">
      <c r="A1110" t="str">
        <f t="shared" si="35"/>
        <v>PL Oil consumption of space heating for residential</v>
      </c>
      <c r="B1110" t="str">
        <f t="shared" si="34"/>
        <v>Oil consumption of space heating for residential</v>
      </c>
      <c r="C1110" t="s">
        <v>12</v>
      </c>
      <c r="D1110" t="s">
        <v>60</v>
      </c>
      <c r="E1110" t="s">
        <v>483</v>
      </c>
      <c r="F1110">
        <v>0.36</v>
      </c>
      <c r="G1110">
        <v>0.45</v>
      </c>
      <c r="H1110">
        <v>0.49</v>
      </c>
      <c r="I1110">
        <v>0.49</v>
      </c>
      <c r="J1110">
        <v>0.5</v>
      </c>
      <c r="K1110">
        <v>0.41</v>
      </c>
      <c r="L1110">
        <v>0.41</v>
      </c>
      <c r="M1110">
        <v>0.33</v>
      </c>
      <c r="N1110">
        <v>0.25</v>
      </c>
      <c r="O1110">
        <v>0.17</v>
      </c>
      <c r="P1110">
        <v>0.1</v>
      </c>
      <c r="Q1110">
        <v>0.1</v>
      </c>
      <c r="R1110">
        <v>0.08</v>
      </c>
      <c r="S1110">
        <v>7.0000000000000007E-2</v>
      </c>
      <c r="T1110" t="s">
        <v>207</v>
      </c>
      <c r="U1110" t="s">
        <v>207</v>
      </c>
      <c r="V1110" t="s">
        <v>270</v>
      </c>
      <c r="W1110" t="s">
        <v>497</v>
      </c>
      <c r="Y1110">
        <v>4</v>
      </c>
      <c r="Z1110" t="s">
        <v>502</v>
      </c>
    </row>
    <row r="1111" spans="1:26" x14ac:dyDescent="0.25">
      <c r="A1111" t="str">
        <f t="shared" si="35"/>
        <v>PT Oil consumption of space heating for residential</v>
      </c>
      <c r="B1111" t="str">
        <f t="shared" si="34"/>
        <v>Oil consumption of space heating for residential</v>
      </c>
      <c r="C1111" t="s">
        <v>14</v>
      </c>
      <c r="D1111" t="s">
        <v>61</v>
      </c>
      <c r="E1111" t="s">
        <v>483</v>
      </c>
      <c r="F1111">
        <v>0.02</v>
      </c>
      <c r="G1111">
        <v>0.02</v>
      </c>
      <c r="H1111">
        <v>0.02</v>
      </c>
      <c r="I1111">
        <v>0.03</v>
      </c>
      <c r="J1111">
        <v>0.03</v>
      </c>
      <c r="K1111">
        <v>0.03</v>
      </c>
      <c r="L1111">
        <v>0.04</v>
      </c>
      <c r="M1111">
        <v>0.02</v>
      </c>
      <c r="N1111">
        <v>0.02</v>
      </c>
      <c r="O1111">
        <v>0.02</v>
      </c>
      <c r="P1111">
        <v>0.09</v>
      </c>
      <c r="Q1111">
        <v>7.0000000000000007E-2</v>
      </c>
      <c r="R1111">
        <v>0.05</v>
      </c>
      <c r="S1111">
        <v>0.05</v>
      </c>
      <c r="T1111" t="s">
        <v>207</v>
      </c>
      <c r="U1111" t="s">
        <v>207</v>
      </c>
      <c r="V1111" t="s">
        <v>270</v>
      </c>
      <c r="W1111" t="s">
        <v>516</v>
      </c>
      <c r="X1111" t="s">
        <v>517</v>
      </c>
      <c r="Y1111">
        <v>5</v>
      </c>
    </row>
    <row r="1112" spans="1:26" x14ac:dyDescent="0.25">
      <c r="A1112" t="str">
        <f t="shared" si="35"/>
        <v>RO Oil consumption of space heating for residential</v>
      </c>
      <c r="B1112" t="str">
        <f t="shared" si="34"/>
        <v>Oil consumption of space heating for residential</v>
      </c>
      <c r="C1112" t="s">
        <v>13</v>
      </c>
      <c r="D1112" t="s">
        <v>62</v>
      </c>
      <c r="E1112" t="s">
        <v>483</v>
      </c>
      <c r="F1112">
        <v>0.2</v>
      </c>
      <c r="G1112">
        <v>0.11</v>
      </c>
      <c r="H1112">
        <v>0.06</v>
      </c>
      <c r="I1112">
        <v>0.11</v>
      </c>
      <c r="J1112">
        <v>0.25</v>
      </c>
      <c r="K1112">
        <v>0.26</v>
      </c>
      <c r="L1112">
        <v>0.18</v>
      </c>
      <c r="M1112">
        <v>0.16</v>
      </c>
      <c r="N1112">
        <v>0.08</v>
      </c>
      <c r="O1112">
        <v>0</v>
      </c>
      <c r="P1112">
        <v>0</v>
      </c>
      <c r="Q1112">
        <v>0</v>
      </c>
      <c r="R1112">
        <v>0</v>
      </c>
      <c r="S1112">
        <v>0</v>
      </c>
      <c r="T1112" t="s">
        <v>207</v>
      </c>
      <c r="U1112" t="s">
        <v>207</v>
      </c>
      <c r="V1112" t="s">
        <v>270</v>
      </c>
      <c r="W1112" t="s">
        <v>516</v>
      </c>
      <c r="X1112" t="s">
        <v>517</v>
      </c>
      <c r="Y1112">
        <v>5</v>
      </c>
    </row>
    <row r="1113" spans="1:26" x14ac:dyDescent="0.25">
      <c r="A1113" t="str">
        <f t="shared" si="35"/>
        <v>SK Oil consumption of space heating for residential</v>
      </c>
      <c r="B1113" t="str">
        <f t="shared" si="34"/>
        <v>Oil consumption of space heating for residential</v>
      </c>
      <c r="C1113" t="s">
        <v>18</v>
      </c>
      <c r="D1113" t="s">
        <v>63</v>
      </c>
      <c r="E1113" t="s">
        <v>483</v>
      </c>
      <c r="F1113">
        <v>0</v>
      </c>
      <c r="G1113">
        <v>0</v>
      </c>
      <c r="H1113">
        <v>0.01</v>
      </c>
      <c r="I1113">
        <v>0</v>
      </c>
      <c r="J1113">
        <v>0</v>
      </c>
      <c r="K1113">
        <v>0</v>
      </c>
      <c r="L1113">
        <v>0.01</v>
      </c>
      <c r="M1113">
        <v>0</v>
      </c>
      <c r="N1113">
        <v>0.01</v>
      </c>
      <c r="O1113">
        <v>0.01</v>
      </c>
      <c r="P1113">
        <v>0</v>
      </c>
      <c r="Q1113">
        <v>0</v>
      </c>
      <c r="R1113">
        <v>0</v>
      </c>
      <c r="S1113">
        <v>0</v>
      </c>
      <c r="T1113" t="s">
        <v>207</v>
      </c>
      <c r="U1113" t="s">
        <v>207</v>
      </c>
      <c r="V1113" t="s">
        <v>270</v>
      </c>
      <c r="W1113" t="s">
        <v>497</v>
      </c>
      <c r="Y1113">
        <v>4</v>
      </c>
      <c r="Z1113" t="s">
        <v>502</v>
      </c>
    </row>
    <row r="1114" spans="1:26" x14ac:dyDescent="0.25">
      <c r="A1114" t="str">
        <f t="shared" si="35"/>
        <v>SI Oil consumption of space heating for residential</v>
      </c>
      <c r="B1114" t="str">
        <f t="shared" si="34"/>
        <v>Oil consumption of space heating for residential</v>
      </c>
      <c r="C1114" t="s">
        <v>8</v>
      </c>
      <c r="D1114" t="s">
        <v>64</v>
      </c>
      <c r="E1114" t="s">
        <v>483</v>
      </c>
      <c r="F1114">
        <v>0.36</v>
      </c>
      <c r="G1114">
        <v>0.33</v>
      </c>
      <c r="H1114">
        <v>0.4</v>
      </c>
      <c r="I1114">
        <v>0.44</v>
      </c>
      <c r="J1114">
        <v>0.42</v>
      </c>
      <c r="K1114">
        <v>0.34</v>
      </c>
      <c r="L1114">
        <v>0.31</v>
      </c>
      <c r="M1114">
        <v>0.23</v>
      </c>
      <c r="N1114">
        <v>0.25</v>
      </c>
      <c r="O1114">
        <v>0.23</v>
      </c>
      <c r="P1114">
        <v>0.24</v>
      </c>
      <c r="Q1114">
        <v>0.19</v>
      </c>
      <c r="R1114">
        <v>0.16</v>
      </c>
      <c r="S1114">
        <v>0.13</v>
      </c>
      <c r="T1114" t="s">
        <v>207</v>
      </c>
      <c r="U1114" t="s">
        <v>207</v>
      </c>
      <c r="V1114" t="s">
        <v>270</v>
      </c>
      <c r="W1114" t="s">
        <v>516</v>
      </c>
      <c r="X1114" t="s">
        <v>517</v>
      </c>
      <c r="Y1114">
        <v>5</v>
      </c>
    </row>
    <row r="1115" spans="1:26" x14ac:dyDescent="0.25">
      <c r="A1115" t="str">
        <f t="shared" si="35"/>
        <v>ES Oil consumption of space heating for residential</v>
      </c>
      <c r="B1115" t="str">
        <f t="shared" si="34"/>
        <v>Oil consumption of space heating for residential</v>
      </c>
      <c r="C1115" t="s">
        <v>28</v>
      </c>
      <c r="D1115" t="s">
        <v>65</v>
      </c>
      <c r="E1115" t="s">
        <v>483</v>
      </c>
      <c r="F1115">
        <v>2.0699999999999998</v>
      </c>
      <c r="G1115">
        <v>1.66</v>
      </c>
      <c r="H1115">
        <v>1.31</v>
      </c>
      <c r="I1115">
        <v>1.18</v>
      </c>
      <c r="J1115">
        <v>1.65</v>
      </c>
      <c r="K1115">
        <v>2.38</v>
      </c>
      <c r="L1115">
        <v>2.0699999999999998</v>
      </c>
      <c r="M1115">
        <v>1.99</v>
      </c>
      <c r="N1115">
        <v>1.9</v>
      </c>
      <c r="O1115">
        <v>1.79</v>
      </c>
      <c r="P1115">
        <v>1.81</v>
      </c>
      <c r="Q1115">
        <v>1.56</v>
      </c>
      <c r="R1115">
        <v>1.48</v>
      </c>
      <c r="S1115">
        <v>1.49</v>
      </c>
      <c r="T1115" t="s">
        <v>207</v>
      </c>
      <c r="U1115" t="s">
        <v>207</v>
      </c>
      <c r="V1115" t="s">
        <v>270</v>
      </c>
      <c r="W1115" t="s">
        <v>497</v>
      </c>
      <c r="Y1115">
        <v>4</v>
      </c>
      <c r="Z1115" t="s">
        <v>502</v>
      </c>
    </row>
    <row r="1116" spans="1:26" x14ac:dyDescent="0.25">
      <c r="A1116" t="str">
        <f t="shared" si="35"/>
        <v>SE Oil consumption of space heating for residential</v>
      </c>
      <c r="B1116" t="str">
        <f t="shared" si="34"/>
        <v>Oil consumption of space heating for residential</v>
      </c>
      <c r="C1116" t="s">
        <v>19</v>
      </c>
      <c r="D1116" t="s">
        <v>66</v>
      </c>
      <c r="E1116" t="s">
        <v>483</v>
      </c>
      <c r="F1116">
        <v>0.78</v>
      </c>
      <c r="G1116">
        <v>0.74</v>
      </c>
      <c r="H1116">
        <v>0.66</v>
      </c>
      <c r="I1116">
        <v>0.62</v>
      </c>
      <c r="J1116">
        <v>0.44</v>
      </c>
      <c r="K1116">
        <v>0.37</v>
      </c>
      <c r="L1116">
        <v>0.22</v>
      </c>
      <c r="M1116">
        <v>0.13</v>
      </c>
      <c r="N1116">
        <v>0.09</v>
      </c>
      <c r="O1116">
        <v>7.0000000000000007E-2</v>
      </c>
      <c r="P1116">
        <v>0.06</v>
      </c>
      <c r="Q1116">
        <v>0.05</v>
      </c>
      <c r="R1116">
        <v>0.03</v>
      </c>
      <c r="S1116">
        <v>0.04</v>
      </c>
      <c r="T1116" t="s">
        <v>207</v>
      </c>
      <c r="U1116" t="s">
        <v>207</v>
      </c>
      <c r="V1116" t="s">
        <v>270</v>
      </c>
      <c r="W1116" t="s">
        <v>497</v>
      </c>
      <c r="Y1116">
        <v>4</v>
      </c>
      <c r="Z1116" t="s">
        <v>502</v>
      </c>
    </row>
    <row r="1117" spans="1:26" x14ac:dyDescent="0.25">
      <c r="A1117" t="str">
        <f t="shared" si="35"/>
        <v>UK Oil consumption of space heating for residential</v>
      </c>
      <c r="B1117" t="str">
        <f t="shared" si="34"/>
        <v>Oil consumption of space heating for residential</v>
      </c>
      <c r="C1117" t="s">
        <v>4</v>
      </c>
      <c r="D1117" t="s">
        <v>67</v>
      </c>
      <c r="E1117" t="s">
        <v>483</v>
      </c>
      <c r="F1117">
        <v>2.5</v>
      </c>
      <c r="G1117">
        <v>2.77</v>
      </c>
      <c r="H1117">
        <v>2.4</v>
      </c>
      <c r="I1117">
        <v>2.39</v>
      </c>
      <c r="J1117">
        <v>2.6</v>
      </c>
      <c r="K1117">
        <v>2.46</v>
      </c>
      <c r="L1117">
        <v>2.57</v>
      </c>
      <c r="M1117">
        <v>2.2599999999999998</v>
      </c>
      <c r="N1117">
        <v>2.4</v>
      </c>
      <c r="O1117">
        <v>2.36</v>
      </c>
      <c r="P1117">
        <v>2.79</v>
      </c>
      <c r="Q1117">
        <v>2.08</v>
      </c>
      <c r="R1117">
        <v>2.16</v>
      </c>
      <c r="S1117">
        <v>2.27</v>
      </c>
      <c r="T1117" t="s">
        <v>207</v>
      </c>
      <c r="U1117" t="s">
        <v>207</v>
      </c>
      <c r="V1117" t="s">
        <v>270</v>
      </c>
      <c r="W1117" t="s">
        <v>516</v>
      </c>
      <c r="X1117" t="s">
        <v>517</v>
      </c>
      <c r="Y1117">
        <v>5</v>
      </c>
    </row>
    <row r="1118" spans="1:26" x14ac:dyDescent="0.25">
      <c r="A1118" t="str">
        <f t="shared" si="35"/>
        <v xml:space="preserve"> Oil consumption of space heating for residential</v>
      </c>
      <c r="B1118" t="str">
        <f t="shared" si="34"/>
        <v>Oil consumption of space heating for residential</v>
      </c>
    </row>
    <row r="1119" spans="1:26" x14ac:dyDescent="0.25">
      <c r="A1119" t="str">
        <f t="shared" si="35"/>
        <v xml:space="preserve"> Renewable energy consumption of space heating for residential</v>
      </c>
      <c r="B1119" t="str">
        <f t="shared" si="34"/>
        <v>Renewable energy consumption of space heating for residential</v>
      </c>
      <c r="C1119" t="s">
        <v>520</v>
      </c>
    </row>
    <row r="1120" spans="1:26" x14ac:dyDescent="0.25">
      <c r="A1120" t="str">
        <f t="shared" si="35"/>
        <v>ISO code Renewable energy consumption of space heating for residential</v>
      </c>
      <c r="B1120" t="str">
        <f t="shared" si="34"/>
        <v>Renewable energy consumption of space heating for residential</v>
      </c>
      <c r="D1120" t="s">
        <v>204</v>
      </c>
      <c r="E1120" t="s">
        <v>205</v>
      </c>
      <c r="F1120">
        <v>2000</v>
      </c>
      <c r="G1120">
        <v>2001</v>
      </c>
      <c r="H1120">
        <v>2002</v>
      </c>
      <c r="I1120">
        <v>2003</v>
      </c>
      <c r="J1120">
        <v>2004</v>
      </c>
      <c r="K1120">
        <v>2005</v>
      </c>
      <c r="L1120">
        <v>2006</v>
      </c>
      <c r="M1120">
        <v>2007</v>
      </c>
      <c r="N1120">
        <v>2008</v>
      </c>
      <c r="O1120">
        <v>2009</v>
      </c>
      <c r="P1120">
        <v>2010</v>
      </c>
      <c r="Q1120">
        <v>2011</v>
      </c>
      <c r="R1120">
        <v>2012</v>
      </c>
      <c r="S1120">
        <v>2013</v>
      </c>
      <c r="T1120">
        <v>2014</v>
      </c>
      <c r="U1120">
        <v>2015</v>
      </c>
      <c r="V1120" t="s">
        <v>194</v>
      </c>
      <c r="W1120" t="s">
        <v>195</v>
      </c>
      <c r="X1120" t="s">
        <v>196</v>
      </c>
      <c r="Y1120" t="s">
        <v>197</v>
      </c>
      <c r="Z1120" t="s">
        <v>198</v>
      </c>
    </row>
    <row r="1121" spans="1:26" x14ac:dyDescent="0.25">
      <c r="A1121" t="str">
        <f t="shared" si="35"/>
        <v>AT Renewable energy consumption of space heating for residential</v>
      </c>
      <c r="B1121" t="str">
        <f t="shared" si="34"/>
        <v>Renewable energy consumption of space heating for residential</v>
      </c>
      <c r="C1121" t="s">
        <v>17</v>
      </c>
      <c r="D1121" t="s">
        <v>40</v>
      </c>
      <c r="E1121" t="s">
        <v>483</v>
      </c>
      <c r="F1121">
        <v>1.29</v>
      </c>
      <c r="G1121">
        <v>1.39</v>
      </c>
      <c r="H1121">
        <v>1.29</v>
      </c>
      <c r="I1121">
        <v>1.3</v>
      </c>
      <c r="J1121">
        <v>1.25</v>
      </c>
      <c r="K1121">
        <v>1.38</v>
      </c>
      <c r="L1121">
        <v>1.32</v>
      </c>
      <c r="M1121">
        <v>1.27</v>
      </c>
      <c r="N1121">
        <v>1.3</v>
      </c>
      <c r="O1121">
        <v>1.26</v>
      </c>
      <c r="P1121">
        <v>1.37</v>
      </c>
      <c r="Q1121">
        <v>1.27</v>
      </c>
      <c r="R1121">
        <v>1.33</v>
      </c>
      <c r="S1121">
        <v>1.5</v>
      </c>
      <c r="T1121" t="s">
        <v>207</v>
      </c>
      <c r="U1121" t="s">
        <v>207</v>
      </c>
      <c r="V1121" t="s">
        <v>270</v>
      </c>
      <c r="W1121" t="s">
        <v>516</v>
      </c>
      <c r="X1121" t="s">
        <v>517</v>
      </c>
      <c r="Y1121">
        <v>5</v>
      </c>
    </row>
    <row r="1122" spans="1:26" x14ac:dyDescent="0.25">
      <c r="A1122" t="str">
        <f t="shared" si="35"/>
        <v>BE Renewable energy consumption of space heating for residential</v>
      </c>
      <c r="B1122" t="str">
        <f t="shared" si="34"/>
        <v>Renewable energy consumption of space heating for residential</v>
      </c>
      <c r="C1122" t="s">
        <v>11</v>
      </c>
      <c r="D1122" t="s">
        <v>41</v>
      </c>
      <c r="E1122" t="s">
        <v>483</v>
      </c>
      <c r="F1122">
        <v>0.15</v>
      </c>
      <c r="G1122">
        <v>0.17</v>
      </c>
      <c r="H1122">
        <v>0.15</v>
      </c>
      <c r="I1122">
        <v>0.19</v>
      </c>
      <c r="J1122">
        <v>0.19</v>
      </c>
      <c r="K1122">
        <v>0.19</v>
      </c>
      <c r="L1122">
        <v>0.21</v>
      </c>
      <c r="M1122">
        <v>0.36</v>
      </c>
      <c r="N1122">
        <v>0.42</v>
      </c>
      <c r="O1122">
        <v>0.44</v>
      </c>
      <c r="P1122">
        <v>0.52</v>
      </c>
      <c r="Q1122">
        <v>0.44</v>
      </c>
      <c r="R1122">
        <v>0.57999999999999996</v>
      </c>
      <c r="S1122">
        <v>0.63</v>
      </c>
      <c r="T1122" t="s">
        <v>207</v>
      </c>
      <c r="U1122" t="s">
        <v>207</v>
      </c>
      <c r="V1122" t="s">
        <v>270</v>
      </c>
      <c r="W1122" t="s">
        <v>497</v>
      </c>
      <c r="Y1122">
        <v>4</v>
      </c>
      <c r="Z1122" t="s">
        <v>500</v>
      </c>
    </row>
    <row r="1123" spans="1:26" x14ac:dyDescent="0.25">
      <c r="A1123" t="str">
        <f t="shared" si="35"/>
        <v>BG Renewable energy consumption of space heating for residential</v>
      </c>
      <c r="B1123" t="str">
        <f t="shared" si="34"/>
        <v>Renewable energy consumption of space heating for residential</v>
      </c>
      <c r="C1123" t="s">
        <v>21</v>
      </c>
      <c r="D1123" t="s">
        <v>42</v>
      </c>
      <c r="E1123" t="s">
        <v>483</v>
      </c>
      <c r="F1123">
        <v>0.42</v>
      </c>
      <c r="G1123">
        <v>0.41</v>
      </c>
      <c r="H1123">
        <v>0.49</v>
      </c>
      <c r="I1123">
        <v>0.5</v>
      </c>
      <c r="J1123">
        <v>0.52</v>
      </c>
      <c r="K1123">
        <v>0.53</v>
      </c>
      <c r="L1123">
        <v>0.56999999999999995</v>
      </c>
      <c r="M1123">
        <v>0.55000000000000004</v>
      </c>
      <c r="N1123">
        <v>0.57999999999999996</v>
      </c>
      <c r="O1123">
        <v>0.59</v>
      </c>
      <c r="P1123">
        <v>0.66</v>
      </c>
      <c r="Q1123">
        <v>0.73</v>
      </c>
      <c r="R1123">
        <v>0.74</v>
      </c>
      <c r="S1123">
        <v>0.74</v>
      </c>
      <c r="T1123" t="s">
        <v>207</v>
      </c>
      <c r="U1123" t="s">
        <v>207</v>
      </c>
      <c r="V1123" t="s">
        <v>270</v>
      </c>
      <c r="W1123" t="s">
        <v>516</v>
      </c>
      <c r="X1123" t="s">
        <v>517</v>
      </c>
      <c r="Y1123">
        <v>5</v>
      </c>
    </row>
    <row r="1124" spans="1:26" x14ac:dyDescent="0.25">
      <c r="A1124" t="str">
        <f t="shared" si="35"/>
        <v>HR Renewable energy consumption of space heating for residential</v>
      </c>
      <c r="B1124" t="str">
        <f t="shared" si="34"/>
        <v>Renewable energy consumption of space heating for residential</v>
      </c>
      <c r="C1124" t="s">
        <v>24</v>
      </c>
      <c r="D1124" t="s">
        <v>43</v>
      </c>
      <c r="E1124" t="s">
        <v>483</v>
      </c>
      <c r="F1124">
        <v>0.81</v>
      </c>
      <c r="G1124">
        <v>0.95</v>
      </c>
      <c r="H1124">
        <v>0.9</v>
      </c>
      <c r="I1124">
        <v>1.05</v>
      </c>
      <c r="J1124">
        <v>1.02</v>
      </c>
      <c r="K1124">
        <v>1.0900000000000001</v>
      </c>
      <c r="L1124">
        <v>0.99</v>
      </c>
      <c r="M1124">
        <v>0.96</v>
      </c>
      <c r="N1124">
        <v>0.95</v>
      </c>
      <c r="O1124">
        <v>0.98</v>
      </c>
      <c r="P1124">
        <v>1.04</v>
      </c>
      <c r="Q1124">
        <v>0.98</v>
      </c>
      <c r="R1124">
        <v>0.98</v>
      </c>
      <c r="S1124">
        <v>0.98</v>
      </c>
      <c r="T1124" t="s">
        <v>207</v>
      </c>
      <c r="U1124" t="s">
        <v>207</v>
      </c>
      <c r="V1124" t="s">
        <v>270</v>
      </c>
      <c r="W1124" t="s">
        <v>497</v>
      </c>
      <c r="Y1124">
        <v>4</v>
      </c>
      <c r="Z1124" t="s">
        <v>502</v>
      </c>
    </row>
    <row r="1125" spans="1:26" x14ac:dyDescent="0.25">
      <c r="A1125" t="str">
        <f t="shared" si="35"/>
        <v>CY Renewable energy consumption of space heating for residential</v>
      </c>
      <c r="B1125" t="str">
        <f t="shared" si="34"/>
        <v>Renewable energy consumption of space heating for residential</v>
      </c>
      <c r="C1125" t="s">
        <v>15</v>
      </c>
      <c r="D1125" t="s">
        <v>44</v>
      </c>
      <c r="E1125" t="s">
        <v>483</v>
      </c>
      <c r="F1125" t="s">
        <v>207</v>
      </c>
      <c r="G1125" t="s">
        <v>207</v>
      </c>
      <c r="H1125" t="s">
        <v>207</v>
      </c>
      <c r="I1125" t="s">
        <v>207</v>
      </c>
      <c r="J1125" t="s">
        <v>207</v>
      </c>
      <c r="K1125" t="s">
        <v>207</v>
      </c>
      <c r="L1125" t="s">
        <v>207</v>
      </c>
      <c r="M1125">
        <v>0</v>
      </c>
      <c r="N1125">
        <v>0</v>
      </c>
      <c r="O1125">
        <v>0</v>
      </c>
      <c r="P1125">
        <v>0</v>
      </c>
      <c r="Q1125">
        <v>0</v>
      </c>
      <c r="R1125">
        <v>0</v>
      </c>
      <c r="S1125">
        <v>0</v>
      </c>
      <c r="T1125" t="s">
        <v>207</v>
      </c>
      <c r="U1125" t="s">
        <v>207</v>
      </c>
      <c r="V1125" t="s">
        <v>270</v>
      </c>
      <c r="W1125" t="s">
        <v>497</v>
      </c>
      <c r="Y1125">
        <v>4</v>
      </c>
      <c r="Z1125" t="s">
        <v>502</v>
      </c>
    </row>
    <row r="1126" spans="1:26" x14ac:dyDescent="0.25">
      <c r="A1126" t="str">
        <f t="shared" si="35"/>
        <v>CZ Renewable energy consumption of space heating for residential</v>
      </c>
      <c r="B1126" t="str">
        <f t="shared" si="34"/>
        <v>Renewable energy consumption of space heating for residential</v>
      </c>
      <c r="C1126" t="s">
        <v>23</v>
      </c>
      <c r="D1126" t="s">
        <v>45</v>
      </c>
      <c r="E1126" t="s">
        <v>483</v>
      </c>
      <c r="F1126">
        <v>0.68</v>
      </c>
      <c r="G1126">
        <v>0.75</v>
      </c>
      <c r="H1126">
        <v>0.66</v>
      </c>
      <c r="I1126">
        <v>0.78</v>
      </c>
      <c r="J1126">
        <v>0.83</v>
      </c>
      <c r="K1126">
        <v>0.84</v>
      </c>
      <c r="L1126">
        <v>0.91</v>
      </c>
      <c r="M1126">
        <v>1.07</v>
      </c>
      <c r="N1126">
        <v>1.01</v>
      </c>
      <c r="O1126">
        <v>1</v>
      </c>
      <c r="P1126">
        <v>1.1200000000000001</v>
      </c>
      <c r="Q1126">
        <v>1.06</v>
      </c>
      <c r="R1126">
        <v>1.1000000000000001</v>
      </c>
      <c r="S1126">
        <v>1.17</v>
      </c>
      <c r="T1126" t="s">
        <v>207</v>
      </c>
      <c r="U1126" t="s">
        <v>207</v>
      </c>
      <c r="V1126" t="s">
        <v>270</v>
      </c>
      <c r="W1126" t="s">
        <v>497</v>
      </c>
      <c r="Y1126">
        <v>4</v>
      </c>
      <c r="Z1126" t="s">
        <v>500</v>
      </c>
    </row>
    <row r="1127" spans="1:26" x14ac:dyDescent="0.25">
      <c r="A1127" t="str">
        <f t="shared" si="35"/>
        <v>DK Renewable energy consumption of space heating for residential</v>
      </c>
      <c r="B1127" t="str">
        <f t="shared" si="34"/>
        <v>Renewable energy consumption of space heating for residential</v>
      </c>
      <c r="C1127" t="s">
        <v>9</v>
      </c>
      <c r="D1127" t="s">
        <v>46</v>
      </c>
      <c r="E1127" t="s">
        <v>483</v>
      </c>
      <c r="F1127">
        <v>0.35</v>
      </c>
      <c r="G1127">
        <v>0.41</v>
      </c>
      <c r="H1127">
        <v>0.42</v>
      </c>
      <c r="I1127">
        <v>0.48</v>
      </c>
      <c r="J1127">
        <v>0.5</v>
      </c>
      <c r="K1127">
        <v>0.59</v>
      </c>
      <c r="L1127">
        <v>0.64</v>
      </c>
      <c r="M1127">
        <v>0.76</v>
      </c>
      <c r="N1127">
        <v>0.74</v>
      </c>
      <c r="O1127">
        <v>0.75</v>
      </c>
      <c r="P1127">
        <v>0.81</v>
      </c>
      <c r="Q1127">
        <v>0.71</v>
      </c>
      <c r="R1127">
        <v>0.7</v>
      </c>
      <c r="S1127">
        <v>0.7</v>
      </c>
      <c r="T1127">
        <v>0.65</v>
      </c>
      <c r="U1127" t="s">
        <v>207</v>
      </c>
      <c r="V1127" t="s">
        <v>484</v>
      </c>
      <c r="W1127" t="s">
        <v>484</v>
      </c>
      <c r="X1127" t="s">
        <v>518</v>
      </c>
      <c r="Y1127">
        <v>5</v>
      </c>
    </row>
    <row r="1128" spans="1:26" x14ac:dyDescent="0.25">
      <c r="A1128" t="str">
        <f t="shared" si="35"/>
        <v>EE Renewable energy consumption of space heating for residential</v>
      </c>
      <c r="B1128" t="str">
        <f t="shared" si="34"/>
        <v>Renewable energy consumption of space heating for residential</v>
      </c>
      <c r="C1128" t="s">
        <v>27</v>
      </c>
      <c r="D1128" t="s">
        <v>47</v>
      </c>
      <c r="E1128" t="s">
        <v>483</v>
      </c>
      <c r="F1128">
        <v>0.22</v>
      </c>
      <c r="G1128">
        <v>0.23</v>
      </c>
      <c r="H1128">
        <v>0.21</v>
      </c>
      <c r="I1128">
        <v>0.24</v>
      </c>
      <c r="J1128">
        <v>0.23</v>
      </c>
      <c r="K1128">
        <v>0.2</v>
      </c>
      <c r="L1128">
        <v>0.2</v>
      </c>
      <c r="M1128">
        <v>0.26</v>
      </c>
      <c r="N1128">
        <v>0.26</v>
      </c>
      <c r="O1128">
        <v>0.28999999999999998</v>
      </c>
      <c r="P1128">
        <v>0.3</v>
      </c>
      <c r="Q1128">
        <v>0.26</v>
      </c>
      <c r="R1128">
        <v>0.28000000000000003</v>
      </c>
      <c r="S1128">
        <v>0.27</v>
      </c>
      <c r="T1128" t="s">
        <v>207</v>
      </c>
      <c r="U1128" t="s">
        <v>207</v>
      </c>
      <c r="V1128" t="s">
        <v>270</v>
      </c>
      <c r="W1128" t="s">
        <v>497</v>
      </c>
      <c r="Y1128">
        <v>4</v>
      </c>
      <c r="Z1128" t="s">
        <v>502</v>
      </c>
    </row>
    <row r="1129" spans="1:26" x14ac:dyDescent="0.25">
      <c r="A1129" t="str">
        <f t="shared" si="35"/>
        <v>FR Renewable energy consumption of space heating for residential</v>
      </c>
      <c r="B1129" t="str">
        <f t="shared" si="34"/>
        <v>Renewable energy consumption of space heating for residential</v>
      </c>
      <c r="C1129" t="s">
        <v>10</v>
      </c>
      <c r="D1129" t="s">
        <v>48</v>
      </c>
      <c r="E1129" t="s">
        <v>483</v>
      </c>
      <c r="F1129">
        <v>6.73</v>
      </c>
      <c r="G1129">
        <v>6.87</v>
      </c>
      <c r="H1129">
        <v>6.32</v>
      </c>
      <c r="I1129">
        <v>6.81</v>
      </c>
      <c r="J1129">
        <v>6.85</v>
      </c>
      <c r="K1129">
        <v>6.59</v>
      </c>
      <c r="L1129">
        <v>6.08</v>
      </c>
      <c r="M1129">
        <v>5.8</v>
      </c>
      <c r="N1129">
        <v>6.21</v>
      </c>
      <c r="O1129">
        <v>6.4</v>
      </c>
      <c r="P1129">
        <v>7.24</v>
      </c>
      <c r="Q1129">
        <v>5.86</v>
      </c>
      <c r="R1129">
        <v>6.8</v>
      </c>
      <c r="S1129">
        <v>7.49</v>
      </c>
      <c r="T1129" t="s">
        <v>207</v>
      </c>
      <c r="U1129" t="s">
        <v>207</v>
      </c>
      <c r="V1129" t="s">
        <v>270</v>
      </c>
      <c r="W1129" t="s">
        <v>516</v>
      </c>
      <c r="X1129" t="s">
        <v>517</v>
      </c>
      <c r="Y1129">
        <v>5</v>
      </c>
    </row>
    <row r="1130" spans="1:26" x14ac:dyDescent="0.25">
      <c r="A1130" t="str">
        <f t="shared" si="35"/>
        <v>EL Renewable energy consumption of space heating for residential</v>
      </c>
      <c r="B1130" t="str">
        <f t="shared" si="34"/>
        <v>Renewable energy consumption of space heating for residential</v>
      </c>
      <c r="C1130" t="s">
        <v>20</v>
      </c>
      <c r="D1130" t="s">
        <v>49</v>
      </c>
      <c r="E1130" t="s">
        <v>483</v>
      </c>
      <c r="F1130">
        <v>0.63</v>
      </c>
      <c r="G1130">
        <v>0.63</v>
      </c>
      <c r="H1130">
        <v>0.63</v>
      </c>
      <c r="I1130">
        <v>0.63</v>
      </c>
      <c r="J1130">
        <v>0.64</v>
      </c>
      <c r="K1130">
        <v>0.64</v>
      </c>
      <c r="L1130">
        <v>0.64</v>
      </c>
      <c r="M1130">
        <v>0.76</v>
      </c>
      <c r="N1130">
        <v>0.66</v>
      </c>
      <c r="O1130">
        <v>0.61</v>
      </c>
      <c r="P1130">
        <v>0.62</v>
      </c>
      <c r="Q1130">
        <v>0.76</v>
      </c>
      <c r="R1130">
        <v>0.89</v>
      </c>
      <c r="S1130">
        <v>0.79</v>
      </c>
      <c r="T1130" t="s">
        <v>207</v>
      </c>
      <c r="U1130" t="s">
        <v>207</v>
      </c>
      <c r="V1130" t="s">
        <v>270</v>
      </c>
      <c r="W1130" t="s">
        <v>497</v>
      </c>
      <c r="Y1130">
        <v>4</v>
      </c>
      <c r="Z1130" t="s">
        <v>502</v>
      </c>
    </row>
    <row r="1131" spans="1:26" x14ac:dyDescent="0.25">
      <c r="A1131" t="str">
        <f t="shared" si="35"/>
        <v>FI Renewable energy consumption of space heating for residential</v>
      </c>
      <c r="B1131" t="str">
        <f t="shared" si="34"/>
        <v>Renewable energy consumption of space heating for residential</v>
      </c>
      <c r="C1131" t="s">
        <v>30</v>
      </c>
      <c r="D1131" t="s">
        <v>50</v>
      </c>
      <c r="E1131" t="s">
        <v>483</v>
      </c>
      <c r="F1131">
        <v>0.76</v>
      </c>
      <c r="G1131">
        <v>0.86</v>
      </c>
      <c r="H1131">
        <v>0.88</v>
      </c>
      <c r="I1131">
        <v>0.89</v>
      </c>
      <c r="J1131">
        <v>0.9</v>
      </c>
      <c r="K1131">
        <v>0.9</v>
      </c>
      <c r="L1131">
        <v>0.93</v>
      </c>
      <c r="M1131">
        <v>0.94</v>
      </c>
      <c r="N1131">
        <v>1.22</v>
      </c>
      <c r="O1131">
        <v>1.3</v>
      </c>
      <c r="P1131">
        <v>1.46</v>
      </c>
      <c r="Q1131">
        <v>1.24</v>
      </c>
      <c r="R1131">
        <v>1.34</v>
      </c>
      <c r="S1131">
        <v>1.22</v>
      </c>
      <c r="T1131" t="s">
        <v>207</v>
      </c>
      <c r="U1131" t="s">
        <v>207</v>
      </c>
      <c r="V1131" t="s">
        <v>270</v>
      </c>
      <c r="W1131" t="s">
        <v>497</v>
      </c>
      <c r="Y1131">
        <v>4</v>
      </c>
      <c r="Z1131" t="s">
        <v>502</v>
      </c>
    </row>
    <row r="1132" spans="1:26" x14ac:dyDescent="0.25">
      <c r="A1132" t="str">
        <f t="shared" si="35"/>
        <v>DE Renewable energy consumption of space heating for residential</v>
      </c>
      <c r="B1132" t="str">
        <f t="shared" si="34"/>
        <v>Renewable energy consumption of space heating for residential</v>
      </c>
      <c r="C1132" t="s">
        <v>1</v>
      </c>
      <c r="D1132" t="s">
        <v>51</v>
      </c>
      <c r="E1132" t="s">
        <v>483</v>
      </c>
      <c r="F1132">
        <v>3.96</v>
      </c>
      <c r="G1132">
        <v>4.09</v>
      </c>
      <c r="H1132">
        <v>4.1500000000000004</v>
      </c>
      <c r="I1132">
        <v>4.5999999999999996</v>
      </c>
      <c r="J1132">
        <v>4.43</v>
      </c>
      <c r="K1132">
        <v>4.53</v>
      </c>
      <c r="L1132">
        <v>4.8499999999999996</v>
      </c>
      <c r="M1132">
        <v>4.74</v>
      </c>
      <c r="N1132">
        <v>4.97</v>
      </c>
      <c r="O1132">
        <v>5.4</v>
      </c>
      <c r="P1132">
        <v>6.14</v>
      </c>
      <c r="Q1132">
        <v>5.56</v>
      </c>
      <c r="R1132">
        <v>5.59</v>
      </c>
      <c r="S1132">
        <v>5.77</v>
      </c>
      <c r="T1132" t="s">
        <v>207</v>
      </c>
      <c r="U1132" t="s">
        <v>207</v>
      </c>
      <c r="V1132" t="s">
        <v>270</v>
      </c>
      <c r="W1132" t="s">
        <v>497</v>
      </c>
      <c r="Y1132">
        <v>4</v>
      </c>
      <c r="Z1132" t="s">
        <v>502</v>
      </c>
    </row>
    <row r="1133" spans="1:26" x14ac:dyDescent="0.25">
      <c r="A1133" t="str">
        <f t="shared" si="35"/>
        <v>HU Renewable energy consumption of space heating for residential</v>
      </c>
      <c r="B1133" t="str">
        <f t="shared" si="34"/>
        <v>Renewable energy consumption of space heating for residential</v>
      </c>
      <c r="C1133" t="s">
        <v>16</v>
      </c>
      <c r="D1133" t="s">
        <v>52</v>
      </c>
      <c r="E1133" t="s">
        <v>483</v>
      </c>
      <c r="F1133">
        <v>0.5</v>
      </c>
      <c r="G1133">
        <v>0.55000000000000004</v>
      </c>
      <c r="H1133">
        <v>0.53</v>
      </c>
      <c r="I1133">
        <v>0.54</v>
      </c>
      <c r="J1133">
        <v>0.45</v>
      </c>
      <c r="K1133">
        <v>0.42</v>
      </c>
      <c r="L1133">
        <v>0.49</v>
      </c>
      <c r="M1133">
        <v>0.51</v>
      </c>
      <c r="N1133">
        <v>0.44</v>
      </c>
      <c r="O1133">
        <v>0.55000000000000004</v>
      </c>
      <c r="P1133">
        <v>0.63</v>
      </c>
      <c r="Q1133">
        <v>0.69</v>
      </c>
      <c r="R1133">
        <v>0.69</v>
      </c>
      <c r="S1133">
        <v>0.66</v>
      </c>
      <c r="T1133" t="s">
        <v>207</v>
      </c>
      <c r="U1133" t="s">
        <v>207</v>
      </c>
      <c r="V1133" t="s">
        <v>270</v>
      </c>
      <c r="W1133" t="s">
        <v>497</v>
      </c>
      <c r="Y1133">
        <v>4</v>
      </c>
      <c r="Z1133" t="s">
        <v>502</v>
      </c>
    </row>
    <row r="1134" spans="1:26" x14ac:dyDescent="0.25">
      <c r="A1134" t="str">
        <f t="shared" si="35"/>
        <v>IE Renewable energy consumption of space heating for residential</v>
      </c>
      <c r="B1134" t="str">
        <f t="shared" si="34"/>
        <v>Renewable energy consumption of space heating for residential</v>
      </c>
      <c r="C1134" t="s">
        <v>5</v>
      </c>
      <c r="D1134" t="s">
        <v>53</v>
      </c>
      <c r="E1134" t="s">
        <v>483</v>
      </c>
      <c r="F1134">
        <v>0.02</v>
      </c>
      <c r="G1134">
        <v>0.02</v>
      </c>
      <c r="H1134">
        <v>0.02</v>
      </c>
      <c r="I1134">
        <v>0.02</v>
      </c>
      <c r="J1134">
        <v>0.02</v>
      </c>
      <c r="K1134">
        <v>0.02</v>
      </c>
      <c r="L1134">
        <v>0.02</v>
      </c>
      <c r="M1134">
        <v>0.02</v>
      </c>
      <c r="N1134">
        <v>0.02</v>
      </c>
      <c r="O1134">
        <v>0.03</v>
      </c>
      <c r="P1134">
        <v>0.03</v>
      </c>
      <c r="Q1134">
        <v>0.03</v>
      </c>
      <c r="R1134">
        <v>0.04</v>
      </c>
      <c r="S1134">
        <v>0.04</v>
      </c>
      <c r="T1134" t="s">
        <v>207</v>
      </c>
      <c r="U1134" t="s">
        <v>207</v>
      </c>
      <c r="V1134" t="s">
        <v>270</v>
      </c>
      <c r="W1134" t="s">
        <v>497</v>
      </c>
      <c r="Y1134">
        <v>4</v>
      </c>
      <c r="Z1134" t="s">
        <v>502</v>
      </c>
    </row>
    <row r="1135" spans="1:26" x14ac:dyDescent="0.25">
      <c r="A1135" t="str">
        <f t="shared" si="35"/>
        <v>IT Renewable energy consumption of space heating for residential</v>
      </c>
      <c r="B1135" t="str">
        <f t="shared" si="34"/>
        <v>Renewable energy consumption of space heating for residential</v>
      </c>
      <c r="C1135" t="s">
        <v>29</v>
      </c>
      <c r="D1135" t="s">
        <v>54</v>
      </c>
      <c r="E1135" t="s">
        <v>483</v>
      </c>
      <c r="F1135">
        <v>1.22</v>
      </c>
      <c r="G1135">
        <v>1.28</v>
      </c>
      <c r="H1135">
        <v>2.11</v>
      </c>
      <c r="I1135">
        <v>3.43</v>
      </c>
      <c r="J1135">
        <v>2.2000000000000002</v>
      </c>
      <c r="K1135">
        <v>3.85</v>
      </c>
      <c r="L1135">
        <v>4.6500000000000004</v>
      </c>
      <c r="M1135">
        <v>6.47</v>
      </c>
      <c r="N1135">
        <v>7.65</v>
      </c>
      <c r="O1135">
        <v>7.31</v>
      </c>
      <c r="P1135">
        <v>7.08</v>
      </c>
      <c r="Q1135">
        <v>4.45</v>
      </c>
      <c r="R1135">
        <v>6.56</v>
      </c>
      <c r="S1135">
        <v>6.58</v>
      </c>
      <c r="T1135" t="s">
        <v>207</v>
      </c>
      <c r="U1135" t="s">
        <v>207</v>
      </c>
      <c r="V1135" t="s">
        <v>270</v>
      </c>
      <c r="W1135" t="s">
        <v>497</v>
      </c>
      <c r="Y1135">
        <v>4</v>
      </c>
      <c r="Z1135" t="s">
        <v>502</v>
      </c>
    </row>
    <row r="1136" spans="1:26" x14ac:dyDescent="0.25">
      <c r="A1136" t="str">
        <f t="shared" si="35"/>
        <v>LV Renewable energy consumption of space heating for residential</v>
      </c>
      <c r="B1136" t="str">
        <f t="shared" si="34"/>
        <v>Renewable energy consumption of space heating for residential</v>
      </c>
      <c r="C1136" t="s">
        <v>25</v>
      </c>
      <c r="D1136" t="s">
        <v>55</v>
      </c>
      <c r="E1136" t="s">
        <v>483</v>
      </c>
      <c r="F1136">
        <v>0.67</v>
      </c>
      <c r="G1136">
        <v>0.64</v>
      </c>
      <c r="H1136">
        <v>0.62</v>
      </c>
      <c r="I1136">
        <v>0.65</v>
      </c>
      <c r="J1136">
        <v>0.65</v>
      </c>
      <c r="K1136">
        <v>0.65</v>
      </c>
      <c r="L1136">
        <v>0.62</v>
      </c>
      <c r="M1136">
        <v>0.6</v>
      </c>
      <c r="N1136">
        <v>0.6</v>
      </c>
      <c r="O1136">
        <v>0.66</v>
      </c>
      <c r="P1136">
        <v>0.49</v>
      </c>
      <c r="Q1136">
        <v>0.51</v>
      </c>
      <c r="R1136">
        <v>0.55000000000000004</v>
      </c>
      <c r="S1136">
        <v>0.48</v>
      </c>
      <c r="T1136" t="s">
        <v>207</v>
      </c>
      <c r="U1136" t="s">
        <v>207</v>
      </c>
      <c r="V1136" t="s">
        <v>270</v>
      </c>
      <c r="W1136" t="s">
        <v>516</v>
      </c>
      <c r="X1136" t="s">
        <v>517</v>
      </c>
      <c r="Y1136">
        <v>5</v>
      </c>
    </row>
    <row r="1137" spans="1:26" x14ac:dyDescent="0.25">
      <c r="A1137" t="str">
        <f t="shared" si="35"/>
        <v>LT Renewable energy consumption of space heating for residential</v>
      </c>
      <c r="B1137" t="str">
        <f t="shared" si="34"/>
        <v>Renewable energy consumption of space heating for residential</v>
      </c>
      <c r="C1137" t="s">
        <v>22</v>
      </c>
      <c r="D1137" t="s">
        <v>56</v>
      </c>
      <c r="E1137" t="s">
        <v>483</v>
      </c>
      <c r="F1137">
        <v>0.45</v>
      </c>
      <c r="G1137">
        <v>0.46</v>
      </c>
      <c r="H1137">
        <v>0.45</v>
      </c>
      <c r="I1137">
        <v>0.46</v>
      </c>
      <c r="J1137">
        <v>0.47</v>
      </c>
      <c r="K1137">
        <v>0.48</v>
      </c>
      <c r="L1137">
        <v>0.49</v>
      </c>
      <c r="M1137">
        <v>0.47</v>
      </c>
      <c r="N1137">
        <v>0.49</v>
      </c>
      <c r="O1137">
        <v>0.5</v>
      </c>
      <c r="P1137">
        <v>0.5</v>
      </c>
      <c r="Q1137">
        <v>0.48</v>
      </c>
      <c r="R1137">
        <v>0.48</v>
      </c>
      <c r="S1137">
        <v>0.46</v>
      </c>
      <c r="T1137" t="s">
        <v>207</v>
      </c>
      <c r="U1137" t="s">
        <v>207</v>
      </c>
      <c r="V1137" t="s">
        <v>270</v>
      </c>
      <c r="W1137" t="s">
        <v>497</v>
      </c>
      <c r="Y1137">
        <v>4</v>
      </c>
      <c r="Z1137" t="s">
        <v>502</v>
      </c>
    </row>
    <row r="1138" spans="1:26" x14ac:dyDescent="0.25">
      <c r="A1138" t="str">
        <f t="shared" si="35"/>
        <v>LU Renewable energy consumption of space heating for residential</v>
      </c>
      <c r="B1138" t="str">
        <f t="shared" si="34"/>
        <v>Renewable energy consumption of space heating for residential</v>
      </c>
      <c r="C1138" t="s">
        <v>7</v>
      </c>
      <c r="D1138" t="s">
        <v>57</v>
      </c>
      <c r="E1138" t="s">
        <v>483</v>
      </c>
      <c r="F1138" t="s">
        <v>207</v>
      </c>
      <c r="G1138" t="s">
        <v>207</v>
      </c>
      <c r="H1138" t="s">
        <v>207</v>
      </c>
      <c r="I1138" t="s">
        <v>207</v>
      </c>
      <c r="J1138" t="s">
        <v>207</v>
      </c>
      <c r="K1138" t="s">
        <v>207</v>
      </c>
      <c r="L1138" t="s">
        <v>207</v>
      </c>
      <c r="M1138" t="s">
        <v>207</v>
      </c>
      <c r="N1138">
        <v>0.01</v>
      </c>
      <c r="O1138">
        <v>0.02</v>
      </c>
      <c r="P1138">
        <v>0.02</v>
      </c>
      <c r="Q1138">
        <v>0.01</v>
      </c>
      <c r="R1138">
        <v>0.02</v>
      </c>
      <c r="S1138">
        <v>0.02</v>
      </c>
      <c r="T1138" t="s">
        <v>207</v>
      </c>
      <c r="U1138" t="s">
        <v>207</v>
      </c>
      <c r="V1138" t="s">
        <v>270</v>
      </c>
      <c r="W1138" t="s">
        <v>516</v>
      </c>
      <c r="X1138" t="s">
        <v>517</v>
      </c>
      <c r="Y1138">
        <v>5</v>
      </c>
    </row>
    <row r="1139" spans="1:26" x14ac:dyDescent="0.25">
      <c r="A1139" t="str">
        <f t="shared" si="35"/>
        <v>MT Renewable energy consumption of space heating for residential</v>
      </c>
      <c r="B1139" t="str">
        <f t="shared" si="34"/>
        <v>Renewable energy consumption of space heating for residential</v>
      </c>
      <c r="C1139" t="s">
        <v>26</v>
      </c>
      <c r="D1139" t="s">
        <v>58</v>
      </c>
      <c r="E1139" t="s">
        <v>483</v>
      </c>
      <c r="F1139" t="s">
        <v>207</v>
      </c>
      <c r="G1139" t="s">
        <v>207</v>
      </c>
      <c r="H1139" t="s">
        <v>207</v>
      </c>
      <c r="I1139" t="s">
        <v>207</v>
      </c>
      <c r="J1139" t="s">
        <v>207</v>
      </c>
      <c r="K1139" t="s">
        <v>207</v>
      </c>
      <c r="L1139" t="s">
        <v>207</v>
      </c>
      <c r="M1139" t="s">
        <v>207</v>
      </c>
      <c r="N1139" t="s">
        <v>207</v>
      </c>
      <c r="O1139" t="s">
        <v>207</v>
      </c>
      <c r="P1139" t="s">
        <v>207</v>
      </c>
      <c r="Q1139" t="s">
        <v>207</v>
      </c>
      <c r="R1139" t="s">
        <v>207</v>
      </c>
      <c r="S1139" t="s">
        <v>207</v>
      </c>
      <c r="T1139" t="s">
        <v>207</v>
      </c>
      <c r="U1139" t="s">
        <v>207</v>
      </c>
    </row>
    <row r="1140" spans="1:26" x14ac:dyDescent="0.25">
      <c r="A1140" t="str">
        <f t="shared" si="35"/>
        <v>NL Renewable energy consumption of space heating for residential</v>
      </c>
      <c r="B1140" t="str">
        <f t="shared" si="34"/>
        <v>Renewable energy consumption of space heating for residential</v>
      </c>
      <c r="C1140" t="s">
        <v>6</v>
      </c>
      <c r="D1140" t="s">
        <v>59</v>
      </c>
      <c r="E1140" t="s">
        <v>483</v>
      </c>
      <c r="F1140">
        <v>0.24</v>
      </c>
      <c r="G1140">
        <v>0.24</v>
      </c>
      <c r="H1140">
        <v>0.24</v>
      </c>
      <c r="I1140">
        <v>0.24</v>
      </c>
      <c r="J1140">
        <v>0.24</v>
      </c>
      <c r="K1140">
        <v>0.24</v>
      </c>
      <c r="L1140">
        <v>0.24</v>
      </c>
      <c r="M1140">
        <v>0.24</v>
      </c>
      <c r="N1140">
        <v>0.24</v>
      </c>
      <c r="O1140">
        <v>0.24</v>
      </c>
      <c r="P1140">
        <v>0.24</v>
      </c>
      <c r="Q1140">
        <v>0.24</v>
      </c>
      <c r="R1140">
        <v>0.24</v>
      </c>
      <c r="S1140">
        <v>0.25</v>
      </c>
      <c r="T1140" t="s">
        <v>207</v>
      </c>
      <c r="U1140" t="s">
        <v>207</v>
      </c>
      <c r="V1140" t="s">
        <v>270</v>
      </c>
      <c r="W1140" t="s">
        <v>497</v>
      </c>
      <c r="Y1140">
        <v>4</v>
      </c>
      <c r="Z1140" t="s">
        <v>502</v>
      </c>
    </row>
    <row r="1141" spans="1:26" x14ac:dyDescent="0.25">
      <c r="A1141" t="str">
        <f t="shared" si="35"/>
        <v>PL Renewable energy consumption of space heating for residential</v>
      </c>
      <c r="B1141" t="str">
        <f t="shared" si="34"/>
        <v>Renewable energy consumption of space heating for residential</v>
      </c>
      <c r="C1141" t="s">
        <v>12</v>
      </c>
      <c r="D1141" t="s">
        <v>60</v>
      </c>
      <c r="E1141" t="s">
        <v>483</v>
      </c>
      <c r="F1141">
        <v>2.27</v>
      </c>
      <c r="G1141">
        <v>2.5</v>
      </c>
      <c r="H1141">
        <v>2.5</v>
      </c>
      <c r="I1141">
        <v>2.4700000000000002</v>
      </c>
      <c r="J1141">
        <v>2.4700000000000002</v>
      </c>
      <c r="K1141">
        <v>2.41</v>
      </c>
      <c r="L1141">
        <v>2.5099999999999998</v>
      </c>
      <c r="M1141">
        <v>2.44</v>
      </c>
      <c r="N1141">
        <v>2.46</v>
      </c>
      <c r="O1141">
        <v>2.46</v>
      </c>
      <c r="P1141">
        <v>2.71</v>
      </c>
      <c r="Q1141">
        <v>2.76</v>
      </c>
      <c r="R1141">
        <v>2.81</v>
      </c>
      <c r="S1141">
        <v>2.82</v>
      </c>
      <c r="T1141" t="s">
        <v>207</v>
      </c>
      <c r="U1141" t="s">
        <v>207</v>
      </c>
      <c r="V1141" t="s">
        <v>270</v>
      </c>
      <c r="W1141" t="s">
        <v>497</v>
      </c>
      <c r="Y1141">
        <v>4</v>
      </c>
      <c r="Z1141" t="s">
        <v>502</v>
      </c>
    </row>
    <row r="1142" spans="1:26" x14ac:dyDescent="0.25">
      <c r="A1142" t="str">
        <f t="shared" si="35"/>
        <v>PT Renewable energy consumption of space heating for residential</v>
      </c>
      <c r="B1142" t="str">
        <f t="shared" si="34"/>
        <v>Renewable energy consumption of space heating for residential</v>
      </c>
      <c r="C1142" t="s">
        <v>14</v>
      </c>
      <c r="D1142" t="s">
        <v>61</v>
      </c>
      <c r="E1142" t="s">
        <v>483</v>
      </c>
      <c r="F1142">
        <v>0.6</v>
      </c>
      <c r="G1142">
        <v>0.6</v>
      </c>
      <c r="H1142">
        <v>0.6</v>
      </c>
      <c r="I1142">
        <v>0.6</v>
      </c>
      <c r="J1142">
        <v>0.61</v>
      </c>
      <c r="K1142">
        <v>0.61</v>
      </c>
      <c r="L1142">
        <v>0.6</v>
      </c>
      <c r="M1142">
        <v>0.6</v>
      </c>
      <c r="N1142">
        <v>0.6</v>
      </c>
      <c r="O1142">
        <v>0.6</v>
      </c>
      <c r="P1142">
        <v>0.37</v>
      </c>
      <c r="Q1142">
        <v>0.38</v>
      </c>
      <c r="R1142">
        <v>0.4</v>
      </c>
      <c r="S1142">
        <v>0.41</v>
      </c>
      <c r="T1142" t="s">
        <v>207</v>
      </c>
      <c r="U1142" t="s">
        <v>207</v>
      </c>
      <c r="V1142" t="s">
        <v>270</v>
      </c>
      <c r="W1142" t="s">
        <v>516</v>
      </c>
      <c r="X1142" t="s">
        <v>517</v>
      </c>
      <c r="Y1142">
        <v>5</v>
      </c>
    </row>
    <row r="1143" spans="1:26" x14ac:dyDescent="0.25">
      <c r="A1143" t="str">
        <f t="shared" si="35"/>
        <v>RO Renewable energy consumption of space heating for residential</v>
      </c>
      <c r="B1143" t="str">
        <f t="shared" si="34"/>
        <v>Renewable energy consumption of space heating for residential</v>
      </c>
      <c r="C1143" t="s">
        <v>13</v>
      </c>
      <c r="D1143" t="s">
        <v>62</v>
      </c>
      <c r="E1143" t="s">
        <v>483</v>
      </c>
      <c r="F1143">
        <v>1.55</v>
      </c>
      <c r="G1143">
        <v>1.1100000000000001</v>
      </c>
      <c r="H1143">
        <v>1.1200000000000001</v>
      </c>
      <c r="I1143">
        <v>1.39</v>
      </c>
      <c r="J1143">
        <v>1.68</v>
      </c>
      <c r="K1143">
        <v>1.76</v>
      </c>
      <c r="L1143">
        <v>1.63</v>
      </c>
      <c r="M1143">
        <v>1.75</v>
      </c>
      <c r="N1143">
        <v>2.23</v>
      </c>
      <c r="O1143">
        <v>2.21</v>
      </c>
      <c r="P1143">
        <v>2.2999999999999998</v>
      </c>
      <c r="Q1143">
        <v>2.0499999999999998</v>
      </c>
      <c r="R1143">
        <v>2.25</v>
      </c>
      <c r="S1143">
        <v>2.12</v>
      </c>
      <c r="T1143" t="s">
        <v>207</v>
      </c>
      <c r="U1143" t="s">
        <v>207</v>
      </c>
      <c r="V1143" t="s">
        <v>270</v>
      </c>
      <c r="W1143" t="s">
        <v>516</v>
      </c>
      <c r="X1143" t="s">
        <v>517</v>
      </c>
      <c r="Y1143">
        <v>5</v>
      </c>
    </row>
    <row r="1144" spans="1:26" x14ac:dyDescent="0.25">
      <c r="A1144" t="str">
        <f t="shared" si="35"/>
        <v>SK Renewable energy consumption of space heating for residential</v>
      </c>
      <c r="B1144" t="str">
        <f t="shared" si="34"/>
        <v>Renewable energy consumption of space heating for residential</v>
      </c>
      <c r="C1144" t="s">
        <v>18</v>
      </c>
      <c r="D1144" t="s">
        <v>63</v>
      </c>
      <c r="E1144" t="s">
        <v>483</v>
      </c>
      <c r="F1144">
        <v>0</v>
      </c>
      <c r="G1144">
        <v>0</v>
      </c>
      <c r="H1144" t="s">
        <v>207</v>
      </c>
      <c r="I1144" t="s">
        <v>207</v>
      </c>
      <c r="J1144">
        <v>0.02</v>
      </c>
      <c r="K1144">
        <v>0.02</v>
      </c>
      <c r="L1144">
        <v>0.02</v>
      </c>
      <c r="M1144">
        <v>0.03</v>
      </c>
      <c r="N1144">
        <v>0.02</v>
      </c>
      <c r="O1144">
        <v>0.03</v>
      </c>
      <c r="P1144">
        <v>0.03</v>
      </c>
      <c r="Q1144">
        <v>0.03</v>
      </c>
      <c r="R1144">
        <v>0.03</v>
      </c>
      <c r="S1144">
        <v>0.03</v>
      </c>
      <c r="T1144" t="s">
        <v>207</v>
      </c>
      <c r="U1144" t="s">
        <v>207</v>
      </c>
      <c r="V1144" t="s">
        <v>270</v>
      </c>
      <c r="W1144" t="s">
        <v>497</v>
      </c>
      <c r="Y1144">
        <v>4</v>
      </c>
      <c r="Z1144" t="s">
        <v>502</v>
      </c>
    </row>
    <row r="1145" spans="1:26" x14ac:dyDescent="0.25">
      <c r="A1145" t="str">
        <f t="shared" si="35"/>
        <v>SI Renewable energy consumption of space heating for residential</v>
      </c>
      <c r="B1145" t="str">
        <f t="shared" si="34"/>
        <v>Renewable energy consumption of space heating for residential</v>
      </c>
      <c r="C1145" t="s">
        <v>8</v>
      </c>
      <c r="D1145" t="s">
        <v>64</v>
      </c>
      <c r="E1145" t="s">
        <v>483</v>
      </c>
      <c r="F1145">
        <v>0.33</v>
      </c>
      <c r="G1145">
        <v>0.33</v>
      </c>
      <c r="H1145">
        <v>0.3</v>
      </c>
      <c r="I1145">
        <v>0.31</v>
      </c>
      <c r="J1145">
        <v>0.31</v>
      </c>
      <c r="K1145">
        <v>0.27</v>
      </c>
      <c r="L1145">
        <v>0.27</v>
      </c>
      <c r="M1145">
        <v>0.27</v>
      </c>
      <c r="N1145">
        <v>0.27</v>
      </c>
      <c r="O1145">
        <v>0.34</v>
      </c>
      <c r="P1145">
        <v>0.41</v>
      </c>
      <c r="Q1145">
        <v>0.41</v>
      </c>
      <c r="R1145">
        <v>0.42</v>
      </c>
      <c r="S1145">
        <v>0.42</v>
      </c>
      <c r="T1145" t="s">
        <v>207</v>
      </c>
      <c r="U1145" t="s">
        <v>207</v>
      </c>
      <c r="V1145" t="s">
        <v>270</v>
      </c>
      <c r="W1145" t="s">
        <v>516</v>
      </c>
      <c r="X1145" t="s">
        <v>517</v>
      </c>
      <c r="Y1145">
        <v>5</v>
      </c>
    </row>
    <row r="1146" spans="1:26" x14ac:dyDescent="0.25">
      <c r="A1146" t="str">
        <f t="shared" si="35"/>
        <v>ES Renewable energy consumption of space heating for residential</v>
      </c>
      <c r="B1146" t="str">
        <f t="shared" si="34"/>
        <v>Renewable energy consumption of space heating for residential</v>
      </c>
      <c r="C1146" t="s">
        <v>28</v>
      </c>
      <c r="D1146" t="s">
        <v>65</v>
      </c>
      <c r="E1146" t="s">
        <v>483</v>
      </c>
      <c r="F1146">
        <v>2</v>
      </c>
      <c r="G1146">
        <v>1.99</v>
      </c>
      <c r="H1146">
        <v>1.99</v>
      </c>
      <c r="I1146">
        <v>1.99</v>
      </c>
      <c r="J1146">
        <v>2.02</v>
      </c>
      <c r="K1146">
        <v>2.02</v>
      </c>
      <c r="L1146">
        <v>2.0299999999999998</v>
      </c>
      <c r="M1146">
        <v>2.04</v>
      </c>
      <c r="N1146">
        <v>2.06</v>
      </c>
      <c r="O1146">
        <v>2.4500000000000002</v>
      </c>
      <c r="P1146">
        <v>2.4700000000000002</v>
      </c>
      <c r="Q1146">
        <v>2.6</v>
      </c>
      <c r="R1146">
        <v>2.65</v>
      </c>
      <c r="S1146">
        <v>2.68</v>
      </c>
      <c r="T1146" t="s">
        <v>207</v>
      </c>
      <c r="U1146" t="s">
        <v>207</v>
      </c>
      <c r="V1146" t="s">
        <v>270</v>
      </c>
      <c r="W1146" t="s">
        <v>497</v>
      </c>
      <c r="Y1146">
        <v>4</v>
      </c>
      <c r="Z1146" t="s">
        <v>502</v>
      </c>
    </row>
    <row r="1147" spans="1:26" x14ac:dyDescent="0.25">
      <c r="A1147" t="str">
        <f t="shared" si="35"/>
        <v>SE Renewable energy consumption of space heating for residential</v>
      </c>
      <c r="B1147" t="str">
        <f t="shared" si="34"/>
        <v>Renewable energy consumption of space heating for residential</v>
      </c>
      <c r="C1147" t="s">
        <v>19</v>
      </c>
      <c r="D1147" t="s">
        <v>66</v>
      </c>
      <c r="E1147" t="s">
        <v>483</v>
      </c>
      <c r="F1147">
        <v>0.56000000000000005</v>
      </c>
      <c r="G1147">
        <v>0.51</v>
      </c>
      <c r="H1147">
        <v>0.52</v>
      </c>
      <c r="I1147">
        <v>0.52</v>
      </c>
      <c r="J1147">
        <v>0.52</v>
      </c>
      <c r="K1147">
        <v>0.56999999999999995</v>
      </c>
      <c r="L1147">
        <v>0.54</v>
      </c>
      <c r="M1147">
        <v>0.55000000000000004</v>
      </c>
      <c r="N1147">
        <v>0.62</v>
      </c>
      <c r="O1147">
        <v>0.62</v>
      </c>
      <c r="P1147">
        <v>0.62</v>
      </c>
      <c r="Q1147">
        <v>1.07</v>
      </c>
      <c r="R1147">
        <v>1.1100000000000001</v>
      </c>
      <c r="S1147">
        <v>0.91</v>
      </c>
      <c r="T1147" t="s">
        <v>207</v>
      </c>
      <c r="U1147" t="s">
        <v>207</v>
      </c>
      <c r="V1147" t="s">
        <v>270</v>
      </c>
      <c r="W1147" t="s">
        <v>497</v>
      </c>
      <c r="Y1147">
        <v>4</v>
      </c>
      <c r="Z1147" t="s">
        <v>502</v>
      </c>
    </row>
    <row r="1148" spans="1:26" x14ac:dyDescent="0.25">
      <c r="A1148" t="str">
        <f t="shared" si="35"/>
        <v>UK Renewable energy consumption of space heating for residential</v>
      </c>
      <c r="B1148" t="str">
        <f t="shared" si="34"/>
        <v>Renewable energy consumption of space heating for residential</v>
      </c>
      <c r="C1148" t="s">
        <v>4</v>
      </c>
      <c r="D1148" t="s">
        <v>67</v>
      </c>
      <c r="E1148" t="s">
        <v>483</v>
      </c>
      <c r="F1148">
        <v>0.17</v>
      </c>
      <c r="G1148">
        <v>0.18</v>
      </c>
      <c r="H1148">
        <v>0.18</v>
      </c>
      <c r="I1148">
        <v>0.18</v>
      </c>
      <c r="J1148">
        <v>0.18</v>
      </c>
      <c r="K1148">
        <v>0.23</v>
      </c>
      <c r="L1148">
        <v>0.26</v>
      </c>
      <c r="M1148">
        <v>0.28999999999999998</v>
      </c>
      <c r="N1148">
        <v>0.76</v>
      </c>
      <c r="O1148">
        <v>0.83</v>
      </c>
      <c r="P1148">
        <v>1.07</v>
      </c>
      <c r="Q1148">
        <v>0.93</v>
      </c>
      <c r="R1148">
        <v>1.18</v>
      </c>
      <c r="S1148">
        <v>1.37</v>
      </c>
      <c r="T1148" t="s">
        <v>207</v>
      </c>
      <c r="U1148" t="s">
        <v>207</v>
      </c>
      <c r="V1148" t="s">
        <v>270</v>
      </c>
      <c r="W1148" t="s">
        <v>516</v>
      </c>
      <c r="X1148" t="s">
        <v>517</v>
      </c>
      <c r="Y1148">
        <v>5</v>
      </c>
    </row>
    <row r="1149" spans="1:26" x14ac:dyDescent="0.25">
      <c r="A1149" t="str">
        <f t="shared" si="35"/>
        <v xml:space="preserve"> Renewable energy consumption of space heating for residential</v>
      </c>
      <c r="B1149" t="str">
        <f t="shared" si="34"/>
        <v>Renewable energy consumption of space heating for residential</v>
      </c>
    </row>
    <row r="1150" spans="1:26" x14ac:dyDescent="0.25">
      <c r="A1150" t="str">
        <f t="shared" si="35"/>
        <v xml:space="preserve"> Energy consumption of space heating for non-residential buildings</v>
      </c>
      <c r="B1150" t="str">
        <f t="shared" si="34"/>
        <v>Energy consumption of space heating for non-residential buildings</v>
      </c>
      <c r="C1150" t="s">
        <v>521</v>
      </c>
    </row>
    <row r="1151" spans="1:26" x14ac:dyDescent="0.25">
      <c r="A1151" t="str">
        <f t="shared" si="35"/>
        <v>ISO code Energy consumption of space heating for non-residential buildings</v>
      </c>
      <c r="B1151" t="str">
        <f t="shared" si="34"/>
        <v>Energy consumption of space heating for non-residential buildings</v>
      </c>
      <c r="D1151" t="s">
        <v>204</v>
      </c>
      <c r="E1151" t="s">
        <v>205</v>
      </c>
      <c r="F1151">
        <v>2000</v>
      </c>
      <c r="G1151">
        <v>2001</v>
      </c>
      <c r="H1151">
        <v>2002</v>
      </c>
      <c r="I1151">
        <v>2003</v>
      </c>
      <c r="J1151">
        <v>2004</v>
      </c>
      <c r="K1151">
        <v>2005</v>
      </c>
      <c r="L1151">
        <v>2006</v>
      </c>
      <c r="M1151">
        <v>2007</v>
      </c>
      <c r="N1151">
        <v>2008</v>
      </c>
      <c r="O1151">
        <v>2009</v>
      </c>
      <c r="P1151">
        <v>2010</v>
      </c>
      <c r="Q1151">
        <v>2011</v>
      </c>
      <c r="R1151">
        <v>2012</v>
      </c>
      <c r="S1151">
        <v>2013</v>
      </c>
      <c r="T1151">
        <v>2014</v>
      </c>
      <c r="U1151">
        <v>2015</v>
      </c>
      <c r="V1151" t="s">
        <v>194</v>
      </c>
      <c r="W1151" t="s">
        <v>195</v>
      </c>
      <c r="X1151" t="s">
        <v>196</v>
      </c>
      <c r="Y1151" t="s">
        <v>197</v>
      </c>
      <c r="Z1151" t="s">
        <v>198</v>
      </c>
    </row>
    <row r="1152" spans="1:26" x14ac:dyDescent="0.25">
      <c r="A1152" t="str">
        <f t="shared" si="35"/>
        <v>AT Energy consumption of space heating for non-residential buildings</v>
      </c>
      <c r="B1152" t="str">
        <f t="shared" si="34"/>
        <v>Energy consumption of space heating for non-residential buildings</v>
      </c>
      <c r="C1152" t="s">
        <v>17</v>
      </c>
      <c r="D1152" t="s">
        <v>40</v>
      </c>
      <c r="E1152" t="s">
        <v>483</v>
      </c>
      <c r="F1152">
        <v>1.45</v>
      </c>
      <c r="G1152">
        <v>1.83</v>
      </c>
      <c r="H1152">
        <v>1.77</v>
      </c>
      <c r="I1152">
        <v>2.06</v>
      </c>
      <c r="J1152">
        <v>2.0299999999999998</v>
      </c>
      <c r="K1152">
        <v>2.0099999999999998</v>
      </c>
      <c r="L1152">
        <v>2.2000000000000002</v>
      </c>
      <c r="M1152">
        <v>1.78</v>
      </c>
      <c r="N1152">
        <v>2.02</v>
      </c>
      <c r="O1152">
        <v>1.58</v>
      </c>
      <c r="P1152">
        <v>1.87</v>
      </c>
      <c r="Q1152">
        <v>1.7</v>
      </c>
      <c r="R1152">
        <v>1.66</v>
      </c>
      <c r="S1152">
        <v>1.66</v>
      </c>
      <c r="T1152" t="s">
        <v>207</v>
      </c>
      <c r="U1152" t="s">
        <v>207</v>
      </c>
      <c r="V1152" t="s">
        <v>522</v>
      </c>
      <c r="W1152" t="s">
        <v>523</v>
      </c>
      <c r="X1152" t="s">
        <v>524</v>
      </c>
      <c r="Y1152">
        <v>4</v>
      </c>
      <c r="Z1152" t="s">
        <v>525</v>
      </c>
    </row>
    <row r="1153" spans="1:26" x14ac:dyDescent="0.25">
      <c r="A1153" t="str">
        <f t="shared" si="35"/>
        <v>BE Energy consumption of space heating for non-residential buildings</v>
      </c>
      <c r="B1153" t="str">
        <f t="shared" si="34"/>
        <v>Energy consumption of space heating for non-residential buildings</v>
      </c>
      <c r="C1153" t="s">
        <v>11</v>
      </c>
      <c r="D1153" t="s">
        <v>41</v>
      </c>
      <c r="E1153" t="s">
        <v>483</v>
      </c>
      <c r="F1153">
        <v>2.13</v>
      </c>
      <c r="G1153">
        <v>2.2799999999999998</v>
      </c>
      <c r="H1153">
        <v>2.46</v>
      </c>
      <c r="I1153">
        <v>2.68</v>
      </c>
      <c r="J1153">
        <v>2.73</v>
      </c>
      <c r="K1153">
        <v>2.72</v>
      </c>
      <c r="L1153">
        <v>2.68</v>
      </c>
      <c r="M1153">
        <v>2.2799999999999998</v>
      </c>
      <c r="N1153">
        <v>2.97</v>
      </c>
      <c r="O1153">
        <v>2.9</v>
      </c>
      <c r="P1153">
        <v>3.28</v>
      </c>
      <c r="Q1153">
        <v>2.88</v>
      </c>
      <c r="R1153">
        <v>2.95</v>
      </c>
      <c r="S1153">
        <v>3.18</v>
      </c>
      <c r="T1153" t="s">
        <v>207</v>
      </c>
      <c r="U1153" t="s">
        <v>207</v>
      </c>
      <c r="V1153" t="s">
        <v>522</v>
      </c>
      <c r="W1153" t="s">
        <v>523</v>
      </c>
      <c r="X1153" t="s">
        <v>524</v>
      </c>
      <c r="Y1153">
        <v>4</v>
      </c>
      <c r="Z1153" t="s">
        <v>525</v>
      </c>
    </row>
    <row r="1154" spans="1:26" x14ac:dyDescent="0.25">
      <c r="A1154" t="str">
        <f t="shared" si="35"/>
        <v>BG Energy consumption of space heating for non-residential buildings</v>
      </c>
      <c r="B1154" t="str">
        <f t="shared" si="34"/>
        <v>Energy consumption of space heating for non-residential buildings</v>
      </c>
      <c r="C1154" t="s">
        <v>21</v>
      </c>
      <c r="D1154" t="s">
        <v>42</v>
      </c>
      <c r="E1154" t="s">
        <v>483</v>
      </c>
      <c r="F1154">
        <v>0.23</v>
      </c>
      <c r="G1154">
        <v>0.3</v>
      </c>
      <c r="H1154">
        <v>0.27</v>
      </c>
      <c r="I1154">
        <v>0.28999999999999998</v>
      </c>
      <c r="J1154">
        <v>0.24</v>
      </c>
      <c r="K1154">
        <v>0.3</v>
      </c>
      <c r="L1154">
        <v>0.36</v>
      </c>
      <c r="M1154">
        <v>0.28999999999999998</v>
      </c>
      <c r="N1154">
        <v>0.32</v>
      </c>
      <c r="O1154">
        <v>0.32</v>
      </c>
      <c r="P1154">
        <v>0.35</v>
      </c>
      <c r="Q1154">
        <v>0.37</v>
      </c>
      <c r="R1154">
        <v>0.36</v>
      </c>
      <c r="S1154">
        <v>0.34</v>
      </c>
      <c r="T1154" t="s">
        <v>207</v>
      </c>
      <c r="U1154" t="s">
        <v>207</v>
      </c>
      <c r="V1154" t="s">
        <v>522</v>
      </c>
      <c r="W1154" t="s">
        <v>523</v>
      </c>
      <c r="X1154" t="s">
        <v>524</v>
      </c>
      <c r="Y1154">
        <v>4</v>
      </c>
      <c r="Z1154" t="s">
        <v>525</v>
      </c>
    </row>
    <row r="1155" spans="1:26" x14ac:dyDescent="0.25">
      <c r="A1155" t="str">
        <f t="shared" si="35"/>
        <v>HR Energy consumption of space heating for non-residential buildings</v>
      </c>
      <c r="B1155" t="str">
        <f t="shared" si="34"/>
        <v>Energy consumption of space heating for non-residential buildings</v>
      </c>
      <c r="C1155" t="s">
        <v>24</v>
      </c>
      <c r="D1155" t="s">
        <v>43</v>
      </c>
      <c r="E1155" t="s">
        <v>483</v>
      </c>
      <c r="F1155">
        <v>0.19</v>
      </c>
      <c r="G1155">
        <v>0.23</v>
      </c>
      <c r="H1155">
        <v>0.24</v>
      </c>
      <c r="I1155">
        <v>0.26</v>
      </c>
      <c r="J1155">
        <v>0.26</v>
      </c>
      <c r="K1155">
        <v>0.27</v>
      </c>
      <c r="L1155">
        <v>0.26</v>
      </c>
      <c r="M1155">
        <v>0.23</v>
      </c>
      <c r="N1155">
        <v>0.25</v>
      </c>
      <c r="O1155">
        <v>0.25</v>
      </c>
      <c r="P1155">
        <v>0.28000000000000003</v>
      </c>
      <c r="Q1155">
        <v>0.26</v>
      </c>
      <c r="R1155">
        <v>0.24</v>
      </c>
      <c r="S1155">
        <v>0.23</v>
      </c>
      <c r="T1155" t="s">
        <v>207</v>
      </c>
      <c r="U1155" t="s">
        <v>207</v>
      </c>
      <c r="V1155" t="s">
        <v>522</v>
      </c>
      <c r="W1155" t="s">
        <v>523</v>
      </c>
      <c r="X1155" t="s">
        <v>524</v>
      </c>
      <c r="Y1155">
        <v>4</v>
      </c>
      <c r="Z1155" t="s">
        <v>526</v>
      </c>
    </row>
    <row r="1156" spans="1:26" x14ac:dyDescent="0.25">
      <c r="A1156" t="str">
        <f t="shared" si="35"/>
        <v>CY Energy consumption of space heating for non-residential buildings</v>
      </c>
      <c r="B1156" t="str">
        <f t="shared" ref="B1156:B1219" si="36">IF(AND(C1156&lt;&gt;"",D1156=""),C1156,B1155)</f>
        <v>Energy consumption of space heating for non-residential buildings</v>
      </c>
      <c r="C1156" t="s">
        <v>15</v>
      </c>
      <c r="D1156" t="s">
        <v>44</v>
      </c>
      <c r="E1156" t="s">
        <v>483</v>
      </c>
      <c r="F1156">
        <v>0.01</v>
      </c>
      <c r="G1156">
        <v>0.01</v>
      </c>
      <c r="H1156">
        <v>0.02</v>
      </c>
      <c r="I1156">
        <v>0.02</v>
      </c>
      <c r="J1156">
        <v>0.02</v>
      </c>
      <c r="K1156">
        <v>0.02</v>
      </c>
      <c r="L1156">
        <v>0.05</v>
      </c>
      <c r="M1156">
        <v>0.05</v>
      </c>
      <c r="N1156">
        <v>7.0000000000000007E-2</v>
      </c>
      <c r="O1156">
        <v>0.06</v>
      </c>
      <c r="P1156">
        <v>7.0000000000000007E-2</v>
      </c>
      <c r="Q1156">
        <v>7.0000000000000007E-2</v>
      </c>
      <c r="R1156">
        <v>0.06</v>
      </c>
      <c r="S1156">
        <v>0.05</v>
      </c>
      <c r="T1156" t="s">
        <v>207</v>
      </c>
      <c r="U1156" t="s">
        <v>207</v>
      </c>
      <c r="V1156" t="s">
        <v>522</v>
      </c>
      <c r="W1156" t="s">
        <v>523</v>
      </c>
      <c r="X1156" t="s">
        <v>524</v>
      </c>
      <c r="Y1156">
        <v>4</v>
      </c>
      <c r="Z1156" t="s">
        <v>525</v>
      </c>
    </row>
    <row r="1157" spans="1:26" x14ac:dyDescent="0.25">
      <c r="A1157" t="str">
        <f t="shared" si="35"/>
        <v>CZ Energy consumption of space heating for non-residential buildings</v>
      </c>
      <c r="B1157" t="str">
        <f t="shared" si="36"/>
        <v>Energy consumption of space heating for non-residential buildings</v>
      </c>
      <c r="C1157" t="s">
        <v>23</v>
      </c>
      <c r="D1157" t="s">
        <v>45</v>
      </c>
      <c r="E1157" t="s">
        <v>483</v>
      </c>
      <c r="F1157">
        <v>2.04</v>
      </c>
      <c r="G1157">
        <v>2.1800000000000002</v>
      </c>
      <c r="H1157">
        <v>1.99</v>
      </c>
      <c r="I1157">
        <v>2.35</v>
      </c>
      <c r="J1157">
        <v>2.36</v>
      </c>
      <c r="K1157">
        <v>1.98</v>
      </c>
      <c r="L1157">
        <v>1.91</v>
      </c>
      <c r="M1157">
        <v>1.72</v>
      </c>
      <c r="N1157">
        <v>1.9</v>
      </c>
      <c r="O1157">
        <v>1.72</v>
      </c>
      <c r="P1157">
        <v>1.94</v>
      </c>
      <c r="Q1157">
        <v>1.87</v>
      </c>
      <c r="R1157">
        <v>1.82</v>
      </c>
      <c r="S1157">
        <v>1.83</v>
      </c>
      <c r="T1157" t="s">
        <v>207</v>
      </c>
      <c r="U1157" t="s">
        <v>207</v>
      </c>
      <c r="V1157" t="s">
        <v>522</v>
      </c>
      <c r="W1157" t="s">
        <v>523</v>
      </c>
      <c r="X1157" t="s">
        <v>524</v>
      </c>
      <c r="Y1157">
        <v>4</v>
      </c>
      <c r="Z1157" t="s">
        <v>525</v>
      </c>
    </row>
    <row r="1158" spans="1:26" x14ac:dyDescent="0.25">
      <c r="A1158" t="str">
        <f t="shared" ref="A1158:A1221" si="37">D1158&amp;" "&amp;B1158</f>
        <v>DK Energy consumption of space heating for non-residential buildings</v>
      </c>
      <c r="B1158" t="str">
        <f t="shared" si="36"/>
        <v>Energy consumption of space heating for non-residential buildings</v>
      </c>
      <c r="C1158" t="s">
        <v>9</v>
      </c>
      <c r="D1158" t="s">
        <v>46</v>
      </c>
      <c r="E1158" t="s">
        <v>483</v>
      </c>
      <c r="F1158">
        <v>1.05</v>
      </c>
      <c r="G1158">
        <v>1.02</v>
      </c>
      <c r="H1158">
        <v>1.0900000000000001</v>
      </c>
      <c r="I1158">
        <v>1.1200000000000001</v>
      </c>
      <c r="J1158">
        <v>1.1200000000000001</v>
      </c>
      <c r="K1158">
        <v>1.1200000000000001</v>
      </c>
      <c r="L1158">
        <v>1.1599999999999999</v>
      </c>
      <c r="M1158">
        <v>1.1200000000000001</v>
      </c>
      <c r="N1158">
        <v>1.1200000000000001</v>
      </c>
      <c r="O1158">
        <v>1.0900000000000001</v>
      </c>
      <c r="P1158">
        <v>1.07</v>
      </c>
      <c r="Q1158">
        <v>1.07</v>
      </c>
      <c r="R1158">
        <v>1.06</v>
      </c>
      <c r="S1158">
        <v>1.07</v>
      </c>
      <c r="T1158">
        <v>1.05</v>
      </c>
      <c r="U1158" t="s">
        <v>207</v>
      </c>
      <c r="V1158" t="s">
        <v>484</v>
      </c>
      <c r="W1158" t="s">
        <v>484</v>
      </c>
      <c r="X1158" t="s">
        <v>485</v>
      </c>
      <c r="Y1158">
        <v>5</v>
      </c>
    </row>
    <row r="1159" spans="1:26" x14ac:dyDescent="0.25">
      <c r="A1159" t="str">
        <f t="shared" si="37"/>
        <v>EE Energy consumption of space heating for non-residential buildings</v>
      </c>
      <c r="B1159" t="str">
        <f t="shared" si="36"/>
        <v>Energy consumption of space heating for non-residential buildings</v>
      </c>
      <c r="C1159" t="s">
        <v>27</v>
      </c>
      <c r="D1159" t="s">
        <v>47</v>
      </c>
      <c r="E1159" t="s">
        <v>483</v>
      </c>
      <c r="F1159">
        <v>0.16</v>
      </c>
      <c r="G1159">
        <v>0.16</v>
      </c>
      <c r="H1159">
        <v>0.16</v>
      </c>
      <c r="I1159">
        <v>0.2</v>
      </c>
      <c r="J1159">
        <v>0.24</v>
      </c>
      <c r="K1159">
        <v>0.24</v>
      </c>
      <c r="L1159">
        <v>0.24</v>
      </c>
      <c r="M1159">
        <v>0.24</v>
      </c>
      <c r="N1159">
        <v>0.27</v>
      </c>
      <c r="O1159">
        <v>0.26</v>
      </c>
      <c r="P1159">
        <v>0.25</v>
      </c>
      <c r="Q1159">
        <v>0.24</v>
      </c>
      <c r="R1159">
        <v>0.25</v>
      </c>
      <c r="S1159">
        <v>0.25</v>
      </c>
      <c r="T1159" t="s">
        <v>207</v>
      </c>
      <c r="U1159" t="s">
        <v>207</v>
      </c>
      <c r="V1159" t="s">
        <v>522</v>
      </c>
      <c r="W1159" t="s">
        <v>523</v>
      </c>
      <c r="X1159" t="s">
        <v>524</v>
      </c>
      <c r="Y1159">
        <v>4</v>
      </c>
      <c r="Z1159" t="s">
        <v>525</v>
      </c>
    </row>
    <row r="1160" spans="1:26" x14ac:dyDescent="0.25">
      <c r="A1160" t="str">
        <f t="shared" si="37"/>
        <v>FR Energy consumption of space heating for non-residential buildings</v>
      </c>
      <c r="B1160" t="str">
        <f t="shared" si="36"/>
        <v>Energy consumption of space heating for non-residential buildings</v>
      </c>
      <c r="C1160" t="s">
        <v>10</v>
      </c>
      <c r="D1160" t="s">
        <v>48</v>
      </c>
      <c r="E1160" t="s">
        <v>483</v>
      </c>
      <c r="F1160">
        <v>8.82</v>
      </c>
      <c r="G1160">
        <v>9.27</v>
      </c>
      <c r="H1160">
        <v>8.8699999999999992</v>
      </c>
      <c r="I1160">
        <v>9.5299999999999994</v>
      </c>
      <c r="J1160">
        <v>9.77</v>
      </c>
      <c r="K1160">
        <v>9.83</v>
      </c>
      <c r="L1160">
        <v>9.64</v>
      </c>
      <c r="M1160">
        <v>8.91</v>
      </c>
      <c r="N1160">
        <v>9.6</v>
      </c>
      <c r="O1160">
        <v>9.68</v>
      </c>
      <c r="P1160">
        <v>11.09</v>
      </c>
      <c r="Q1160">
        <v>8.1999999999999993</v>
      </c>
      <c r="R1160">
        <v>9.5299999999999994</v>
      </c>
      <c r="S1160">
        <v>10.06</v>
      </c>
      <c r="T1160" t="s">
        <v>207</v>
      </c>
      <c r="U1160" t="s">
        <v>207</v>
      </c>
      <c r="V1160" t="s">
        <v>261</v>
      </c>
      <c r="X1160" t="s">
        <v>263</v>
      </c>
      <c r="Y1160">
        <v>5</v>
      </c>
    </row>
    <row r="1161" spans="1:26" x14ac:dyDescent="0.25">
      <c r="A1161" t="str">
        <f t="shared" si="37"/>
        <v>EL Energy consumption of space heating for non-residential buildings</v>
      </c>
      <c r="B1161" t="str">
        <f t="shared" si="36"/>
        <v>Energy consumption of space heating for non-residential buildings</v>
      </c>
      <c r="C1161" t="s">
        <v>20</v>
      </c>
      <c r="D1161" t="s">
        <v>49</v>
      </c>
      <c r="E1161" t="s">
        <v>483</v>
      </c>
      <c r="F1161">
        <v>0.34</v>
      </c>
      <c r="G1161">
        <v>0.44</v>
      </c>
      <c r="H1161">
        <v>0.44</v>
      </c>
      <c r="I1161">
        <v>0.53</v>
      </c>
      <c r="J1161">
        <v>0.57999999999999996</v>
      </c>
      <c r="K1161">
        <v>0.68</v>
      </c>
      <c r="L1161">
        <v>0.71</v>
      </c>
      <c r="M1161">
        <v>0.67</v>
      </c>
      <c r="N1161">
        <v>0.72</v>
      </c>
      <c r="O1161">
        <v>0.67</v>
      </c>
      <c r="P1161">
        <v>0.54</v>
      </c>
      <c r="Q1161">
        <v>0.68</v>
      </c>
      <c r="R1161">
        <v>0.69</v>
      </c>
      <c r="S1161">
        <v>0.61</v>
      </c>
      <c r="T1161" t="s">
        <v>207</v>
      </c>
      <c r="U1161" t="s">
        <v>207</v>
      </c>
      <c r="V1161" t="s">
        <v>522</v>
      </c>
      <c r="W1161" t="s">
        <v>523</v>
      </c>
      <c r="X1161" t="s">
        <v>524</v>
      </c>
      <c r="Y1161">
        <v>4</v>
      </c>
      <c r="Z1161" t="s">
        <v>526</v>
      </c>
    </row>
    <row r="1162" spans="1:26" x14ac:dyDescent="0.25">
      <c r="A1162" t="str">
        <f t="shared" si="37"/>
        <v>FI Energy consumption of space heating for non-residential buildings</v>
      </c>
      <c r="B1162" t="str">
        <f t="shared" si="36"/>
        <v>Energy consumption of space heating for non-residential buildings</v>
      </c>
      <c r="C1162" t="s">
        <v>30</v>
      </c>
      <c r="D1162" t="s">
        <v>50</v>
      </c>
      <c r="E1162" t="s">
        <v>483</v>
      </c>
      <c r="F1162">
        <v>1.51</v>
      </c>
      <c r="G1162">
        <v>1.67</v>
      </c>
      <c r="H1162">
        <v>1.73</v>
      </c>
      <c r="I1162">
        <v>1.73</v>
      </c>
      <c r="J1162">
        <v>1.74</v>
      </c>
      <c r="K1162">
        <v>1.69</v>
      </c>
      <c r="L1162">
        <v>1.73</v>
      </c>
      <c r="M1162">
        <v>1.68</v>
      </c>
      <c r="N1162">
        <v>1.63</v>
      </c>
      <c r="O1162">
        <v>1.87</v>
      </c>
      <c r="P1162">
        <v>2.04</v>
      </c>
      <c r="Q1162">
        <v>1.79</v>
      </c>
      <c r="R1162">
        <v>1.95</v>
      </c>
      <c r="S1162">
        <v>1.8</v>
      </c>
      <c r="T1162" t="s">
        <v>207</v>
      </c>
      <c r="U1162" t="s">
        <v>207</v>
      </c>
      <c r="V1162" t="s">
        <v>522</v>
      </c>
      <c r="W1162" t="s">
        <v>523</v>
      </c>
      <c r="X1162" t="s">
        <v>524</v>
      </c>
      <c r="Y1162">
        <v>4</v>
      </c>
      <c r="Z1162" t="s">
        <v>526</v>
      </c>
    </row>
    <row r="1163" spans="1:26" x14ac:dyDescent="0.25">
      <c r="A1163" t="str">
        <f t="shared" si="37"/>
        <v>DE Energy consumption of space heating for non-residential buildings</v>
      </c>
      <c r="B1163" t="str">
        <f t="shared" si="36"/>
        <v>Energy consumption of space heating for non-residential buildings</v>
      </c>
      <c r="C1163" t="s">
        <v>1</v>
      </c>
      <c r="D1163" t="s">
        <v>51</v>
      </c>
      <c r="E1163" t="s">
        <v>483</v>
      </c>
      <c r="F1163" t="s">
        <v>207</v>
      </c>
      <c r="G1163" t="s">
        <v>207</v>
      </c>
      <c r="H1163" t="s">
        <v>207</v>
      </c>
      <c r="I1163" t="s">
        <v>207</v>
      </c>
      <c r="J1163" t="s">
        <v>207</v>
      </c>
      <c r="K1163" t="s">
        <v>207</v>
      </c>
      <c r="L1163" t="s">
        <v>207</v>
      </c>
      <c r="M1163" t="s">
        <v>207</v>
      </c>
      <c r="N1163" t="s">
        <v>207</v>
      </c>
      <c r="O1163">
        <v>15.29</v>
      </c>
      <c r="P1163">
        <v>17.21</v>
      </c>
      <c r="Q1163">
        <v>14.49</v>
      </c>
      <c r="R1163">
        <v>15.82</v>
      </c>
      <c r="S1163" t="s">
        <v>207</v>
      </c>
      <c r="T1163" t="s">
        <v>207</v>
      </c>
      <c r="U1163" t="s">
        <v>207</v>
      </c>
      <c r="V1163" t="s">
        <v>527</v>
      </c>
      <c r="W1163" t="s">
        <v>528</v>
      </c>
      <c r="X1163" t="s">
        <v>529</v>
      </c>
      <c r="Y1163">
        <v>4</v>
      </c>
    </row>
    <row r="1164" spans="1:26" x14ac:dyDescent="0.25">
      <c r="A1164" t="str">
        <f t="shared" si="37"/>
        <v>HU Energy consumption of space heating for non-residential buildings</v>
      </c>
      <c r="B1164" t="str">
        <f t="shared" si="36"/>
        <v>Energy consumption of space heating for non-residential buildings</v>
      </c>
      <c r="C1164" t="s">
        <v>16</v>
      </c>
      <c r="D1164" t="s">
        <v>52</v>
      </c>
      <c r="E1164" t="s">
        <v>483</v>
      </c>
      <c r="F1164">
        <v>2.02</v>
      </c>
      <c r="G1164">
        <v>2.1800000000000002</v>
      </c>
      <c r="H1164">
        <v>1.95</v>
      </c>
      <c r="I1164">
        <v>2.0699999999999998</v>
      </c>
      <c r="J1164">
        <v>2.4</v>
      </c>
      <c r="K1164">
        <v>2.46</v>
      </c>
      <c r="L1164">
        <v>2.16</v>
      </c>
      <c r="M1164">
        <v>1.75</v>
      </c>
      <c r="N1164">
        <v>1.66</v>
      </c>
      <c r="O1164">
        <v>1.84</v>
      </c>
      <c r="P1164">
        <v>1.95</v>
      </c>
      <c r="Q1164">
        <v>1.91</v>
      </c>
      <c r="R1164">
        <v>1.65</v>
      </c>
      <c r="S1164">
        <v>1.42</v>
      </c>
      <c r="T1164" t="s">
        <v>207</v>
      </c>
      <c r="U1164" t="s">
        <v>207</v>
      </c>
      <c r="V1164" t="s">
        <v>522</v>
      </c>
      <c r="W1164" t="s">
        <v>523</v>
      </c>
      <c r="X1164" t="s">
        <v>524</v>
      </c>
      <c r="Y1164">
        <v>4</v>
      </c>
      <c r="Z1164" t="s">
        <v>526</v>
      </c>
    </row>
    <row r="1165" spans="1:26" x14ac:dyDescent="0.25">
      <c r="A1165" t="str">
        <f t="shared" si="37"/>
        <v>IE Energy consumption of space heating for non-residential buildings</v>
      </c>
      <c r="B1165" t="str">
        <f t="shared" si="36"/>
        <v>Energy consumption of space heating for non-residential buildings</v>
      </c>
      <c r="C1165" t="s">
        <v>5</v>
      </c>
      <c r="D1165" t="s">
        <v>53</v>
      </c>
      <c r="E1165" t="s">
        <v>483</v>
      </c>
      <c r="F1165">
        <v>0.81</v>
      </c>
      <c r="G1165">
        <v>0.84</v>
      </c>
      <c r="H1165">
        <v>0.85</v>
      </c>
      <c r="I1165">
        <v>0.98</v>
      </c>
      <c r="J1165">
        <v>0.91</v>
      </c>
      <c r="K1165">
        <v>0.95</v>
      </c>
      <c r="L1165">
        <v>0.89</v>
      </c>
      <c r="M1165">
        <v>0.96</v>
      </c>
      <c r="N1165">
        <v>1.03</v>
      </c>
      <c r="O1165">
        <v>0.85</v>
      </c>
      <c r="P1165">
        <v>0.81</v>
      </c>
      <c r="Q1165">
        <v>0.67</v>
      </c>
      <c r="R1165">
        <v>0.67</v>
      </c>
      <c r="S1165">
        <v>0.65</v>
      </c>
      <c r="T1165" t="s">
        <v>207</v>
      </c>
      <c r="U1165" t="s">
        <v>207</v>
      </c>
      <c r="V1165" t="s">
        <v>522</v>
      </c>
      <c r="W1165" t="s">
        <v>523</v>
      </c>
      <c r="X1165" t="s">
        <v>524</v>
      </c>
      <c r="Y1165">
        <v>4</v>
      </c>
      <c r="Z1165" t="s">
        <v>526</v>
      </c>
    </row>
    <row r="1166" spans="1:26" x14ac:dyDescent="0.25">
      <c r="A1166" t="str">
        <f t="shared" si="37"/>
        <v>IT Energy consumption of space heating for non-residential buildings</v>
      </c>
      <c r="B1166" t="str">
        <f t="shared" si="36"/>
        <v>Energy consumption of space heating for non-residential buildings</v>
      </c>
      <c r="C1166" t="s">
        <v>29</v>
      </c>
      <c r="D1166" t="s">
        <v>54</v>
      </c>
      <c r="E1166" t="s">
        <v>483</v>
      </c>
      <c r="F1166">
        <v>4.57</v>
      </c>
      <c r="G1166">
        <v>4.8600000000000003</v>
      </c>
      <c r="H1166">
        <v>4.62</v>
      </c>
      <c r="I1166">
        <v>5.64</v>
      </c>
      <c r="J1166">
        <v>5.66</v>
      </c>
      <c r="K1166">
        <v>7</v>
      </c>
      <c r="L1166">
        <v>7.19</v>
      </c>
      <c r="M1166">
        <v>6.28</v>
      </c>
      <c r="N1166">
        <v>7.72</v>
      </c>
      <c r="O1166">
        <v>7.63</v>
      </c>
      <c r="P1166">
        <v>7.9</v>
      </c>
      <c r="Q1166">
        <v>7.18</v>
      </c>
      <c r="R1166">
        <v>7.56</v>
      </c>
      <c r="S1166">
        <v>7.55</v>
      </c>
      <c r="T1166" t="s">
        <v>207</v>
      </c>
      <c r="U1166" t="s">
        <v>207</v>
      </c>
      <c r="V1166" t="s">
        <v>522</v>
      </c>
      <c r="W1166" t="s">
        <v>523</v>
      </c>
      <c r="X1166" t="s">
        <v>524</v>
      </c>
      <c r="Y1166">
        <v>4</v>
      </c>
      <c r="Z1166" t="s">
        <v>526</v>
      </c>
    </row>
    <row r="1167" spans="1:26" x14ac:dyDescent="0.25">
      <c r="A1167" t="str">
        <f t="shared" si="37"/>
        <v>LV Energy consumption of space heating for non-residential buildings</v>
      </c>
      <c r="B1167" t="str">
        <f t="shared" si="36"/>
        <v>Energy consumption of space heating for non-residential buildings</v>
      </c>
      <c r="C1167" t="s">
        <v>25</v>
      </c>
      <c r="D1167" t="s">
        <v>55</v>
      </c>
      <c r="E1167" t="s">
        <v>483</v>
      </c>
      <c r="F1167">
        <v>0.28000000000000003</v>
      </c>
      <c r="G1167">
        <v>0.32</v>
      </c>
      <c r="H1167">
        <v>0.34</v>
      </c>
      <c r="I1167">
        <v>0.36</v>
      </c>
      <c r="J1167">
        <v>0.39</v>
      </c>
      <c r="K1167">
        <v>0.38</v>
      </c>
      <c r="L1167">
        <v>0.41</v>
      </c>
      <c r="M1167">
        <v>0.44</v>
      </c>
      <c r="N1167">
        <v>0.36</v>
      </c>
      <c r="O1167">
        <v>0.34</v>
      </c>
      <c r="P1167">
        <v>0.37</v>
      </c>
      <c r="Q1167">
        <v>0.32</v>
      </c>
      <c r="R1167">
        <v>0.37</v>
      </c>
      <c r="S1167">
        <v>0.35</v>
      </c>
      <c r="T1167" t="s">
        <v>207</v>
      </c>
      <c r="U1167" t="s">
        <v>207</v>
      </c>
      <c r="V1167" t="s">
        <v>522</v>
      </c>
      <c r="W1167" t="s">
        <v>523</v>
      </c>
      <c r="X1167" t="s">
        <v>524</v>
      </c>
      <c r="Y1167">
        <v>4</v>
      </c>
      <c r="Z1167" t="s">
        <v>526</v>
      </c>
    </row>
    <row r="1168" spans="1:26" x14ac:dyDescent="0.25">
      <c r="A1168" t="str">
        <f t="shared" si="37"/>
        <v>LT Energy consumption of space heating for non-residential buildings</v>
      </c>
      <c r="B1168" t="str">
        <f t="shared" si="36"/>
        <v>Energy consumption of space heating for non-residential buildings</v>
      </c>
      <c r="C1168" t="s">
        <v>22</v>
      </c>
      <c r="D1168" t="s">
        <v>56</v>
      </c>
      <c r="E1168" t="s">
        <v>483</v>
      </c>
      <c r="F1168">
        <v>0.22</v>
      </c>
      <c r="G1168">
        <v>0.23</v>
      </c>
      <c r="H1168">
        <v>0.23</v>
      </c>
      <c r="I1168">
        <v>0.26</v>
      </c>
      <c r="J1168">
        <v>0.26</v>
      </c>
      <c r="K1168">
        <v>0.28000000000000003</v>
      </c>
      <c r="L1168">
        <v>0.32</v>
      </c>
      <c r="M1168">
        <v>0.32</v>
      </c>
      <c r="N1168">
        <v>0.28999999999999998</v>
      </c>
      <c r="O1168">
        <v>0.28999999999999998</v>
      </c>
      <c r="P1168">
        <v>0.3</v>
      </c>
      <c r="Q1168">
        <v>0.27</v>
      </c>
      <c r="R1168">
        <v>0.3</v>
      </c>
      <c r="S1168">
        <v>0.28000000000000003</v>
      </c>
      <c r="T1168" t="s">
        <v>207</v>
      </c>
      <c r="U1168" t="s">
        <v>207</v>
      </c>
      <c r="V1168" t="s">
        <v>522</v>
      </c>
      <c r="W1168" t="s">
        <v>523</v>
      </c>
      <c r="X1168" t="s">
        <v>524</v>
      </c>
      <c r="Y1168">
        <v>4</v>
      </c>
      <c r="Z1168" t="s">
        <v>526</v>
      </c>
    </row>
    <row r="1169" spans="1:26" x14ac:dyDescent="0.25">
      <c r="A1169" t="str">
        <f t="shared" si="37"/>
        <v>LU Energy consumption of space heating for non-residential buildings</v>
      </c>
      <c r="B1169" t="str">
        <f t="shared" si="36"/>
        <v>Energy consumption of space heating for non-residential buildings</v>
      </c>
      <c r="C1169" t="s">
        <v>7</v>
      </c>
      <c r="D1169" t="s">
        <v>57</v>
      </c>
      <c r="E1169" t="s">
        <v>483</v>
      </c>
      <c r="F1169">
        <v>0.27</v>
      </c>
      <c r="G1169">
        <v>0.27</v>
      </c>
      <c r="H1169">
        <v>0.25</v>
      </c>
      <c r="I1169">
        <v>0.28999999999999998</v>
      </c>
      <c r="J1169">
        <v>0.26</v>
      </c>
      <c r="K1169">
        <v>0.26</v>
      </c>
      <c r="L1169">
        <v>0.26</v>
      </c>
      <c r="M1169">
        <v>0.26</v>
      </c>
      <c r="N1169">
        <v>0.28999999999999998</v>
      </c>
      <c r="O1169">
        <v>0.24</v>
      </c>
      <c r="P1169">
        <v>0.28999999999999998</v>
      </c>
      <c r="Q1169">
        <v>0.24</v>
      </c>
      <c r="R1169">
        <v>0.25</v>
      </c>
      <c r="S1169">
        <v>0.27</v>
      </c>
      <c r="T1169" t="s">
        <v>207</v>
      </c>
      <c r="U1169" t="s">
        <v>207</v>
      </c>
      <c r="V1169" t="s">
        <v>522</v>
      </c>
      <c r="W1169" t="s">
        <v>523</v>
      </c>
      <c r="X1169" t="s">
        <v>524</v>
      </c>
      <c r="Y1169">
        <v>4</v>
      </c>
      <c r="Z1169" t="s">
        <v>526</v>
      </c>
    </row>
    <row r="1170" spans="1:26" x14ac:dyDescent="0.25">
      <c r="A1170" t="str">
        <f t="shared" si="37"/>
        <v>MT Energy consumption of space heating for non-residential buildings</v>
      </c>
      <c r="B1170" t="str">
        <f t="shared" si="36"/>
        <v>Energy consumption of space heating for non-residential buildings</v>
      </c>
      <c r="C1170" t="s">
        <v>26</v>
      </c>
      <c r="D1170" t="s">
        <v>58</v>
      </c>
      <c r="E1170" t="s">
        <v>483</v>
      </c>
      <c r="F1170">
        <v>0</v>
      </c>
      <c r="G1170">
        <v>0.01</v>
      </c>
      <c r="H1170">
        <v>0.01</v>
      </c>
      <c r="I1170">
        <v>0.01</v>
      </c>
      <c r="J1170">
        <v>0.01</v>
      </c>
      <c r="K1170">
        <v>0.01</v>
      </c>
      <c r="L1170">
        <v>0.01</v>
      </c>
      <c r="M1170">
        <v>0.01</v>
      </c>
      <c r="N1170">
        <v>0.01</v>
      </c>
      <c r="O1170">
        <v>0</v>
      </c>
      <c r="P1170">
        <v>0.01</v>
      </c>
      <c r="Q1170">
        <v>0.01</v>
      </c>
      <c r="R1170">
        <v>0.01</v>
      </c>
      <c r="S1170">
        <v>0.01</v>
      </c>
      <c r="T1170" t="s">
        <v>207</v>
      </c>
      <c r="U1170" t="s">
        <v>207</v>
      </c>
      <c r="V1170" t="s">
        <v>522</v>
      </c>
      <c r="W1170" t="s">
        <v>523</v>
      </c>
      <c r="X1170" t="s">
        <v>524</v>
      </c>
      <c r="Y1170">
        <v>4</v>
      </c>
      <c r="Z1170" t="s">
        <v>526</v>
      </c>
    </row>
    <row r="1171" spans="1:26" x14ac:dyDescent="0.25">
      <c r="A1171" t="str">
        <f t="shared" si="37"/>
        <v>NL Energy consumption of space heating for non-residential buildings</v>
      </c>
      <c r="B1171" t="str">
        <f t="shared" si="36"/>
        <v>Energy consumption of space heating for non-residential buildings</v>
      </c>
      <c r="C1171" t="s">
        <v>6</v>
      </c>
      <c r="D1171" t="s">
        <v>59</v>
      </c>
      <c r="E1171" t="s">
        <v>483</v>
      </c>
      <c r="F1171">
        <v>3.88</v>
      </c>
      <c r="G1171">
        <v>4.28</v>
      </c>
      <c r="H1171">
        <v>4.3</v>
      </c>
      <c r="I1171">
        <v>4.5</v>
      </c>
      <c r="J1171">
        <v>4.79</v>
      </c>
      <c r="K1171">
        <v>4.37</v>
      </c>
      <c r="L1171">
        <v>4.6100000000000003</v>
      </c>
      <c r="M1171">
        <v>4.32</v>
      </c>
      <c r="N1171">
        <v>4.7</v>
      </c>
      <c r="O1171">
        <v>4.82</v>
      </c>
      <c r="P1171">
        <v>5.33</v>
      </c>
      <c r="Q1171">
        <v>4.37</v>
      </c>
      <c r="R1171">
        <v>4.7</v>
      </c>
      <c r="S1171">
        <v>4.82</v>
      </c>
      <c r="T1171" t="s">
        <v>207</v>
      </c>
      <c r="U1171" t="s">
        <v>207</v>
      </c>
      <c r="V1171" t="s">
        <v>522</v>
      </c>
      <c r="W1171" t="s">
        <v>523</v>
      </c>
      <c r="X1171" t="s">
        <v>524</v>
      </c>
      <c r="Y1171">
        <v>4</v>
      </c>
      <c r="Z1171" t="s">
        <v>526</v>
      </c>
    </row>
    <row r="1172" spans="1:26" x14ac:dyDescent="0.25">
      <c r="A1172" t="str">
        <f t="shared" si="37"/>
        <v>PL Energy consumption of space heating for non-residential buildings</v>
      </c>
      <c r="B1172" t="str">
        <f t="shared" si="36"/>
        <v>Energy consumption of space heating for non-residential buildings</v>
      </c>
      <c r="C1172" t="s">
        <v>12</v>
      </c>
      <c r="D1172" t="s">
        <v>60</v>
      </c>
      <c r="E1172" t="s">
        <v>483</v>
      </c>
      <c r="F1172">
        <v>2.0699999999999998</v>
      </c>
      <c r="G1172">
        <v>2.37</v>
      </c>
      <c r="H1172">
        <v>2.69</v>
      </c>
      <c r="I1172">
        <v>2.9</v>
      </c>
      <c r="J1172">
        <v>2.89</v>
      </c>
      <c r="K1172">
        <v>2.93</v>
      </c>
      <c r="L1172">
        <v>3.14</v>
      </c>
      <c r="M1172">
        <v>2.98</v>
      </c>
      <c r="N1172">
        <v>3.54</v>
      </c>
      <c r="O1172">
        <v>3.71</v>
      </c>
      <c r="P1172">
        <v>4.45</v>
      </c>
      <c r="Q1172">
        <v>3.97</v>
      </c>
      <c r="R1172">
        <v>4.08</v>
      </c>
      <c r="S1172">
        <v>3.93</v>
      </c>
      <c r="T1172" t="s">
        <v>207</v>
      </c>
      <c r="U1172" t="s">
        <v>207</v>
      </c>
      <c r="V1172" t="s">
        <v>522</v>
      </c>
      <c r="W1172" t="s">
        <v>523</v>
      </c>
      <c r="X1172" t="s">
        <v>524</v>
      </c>
      <c r="Y1172">
        <v>4</v>
      </c>
      <c r="Z1172" t="s">
        <v>526</v>
      </c>
    </row>
    <row r="1173" spans="1:26" x14ac:dyDescent="0.25">
      <c r="A1173" t="str">
        <f t="shared" si="37"/>
        <v>PT Energy consumption of space heating for non-residential buildings</v>
      </c>
      <c r="B1173" t="str">
        <f t="shared" si="36"/>
        <v>Energy consumption of space heating for non-residential buildings</v>
      </c>
      <c r="C1173" t="s">
        <v>14</v>
      </c>
      <c r="D1173" t="s">
        <v>61</v>
      </c>
      <c r="E1173" t="s">
        <v>483</v>
      </c>
      <c r="F1173">
        <v>0.38</v>
      </c>
      <c r="G1173">
        <v>0.54</v>
      </c>
      <c r="H1173">
        <v>0.56999999999999995</v>
      </c>
      <c r="I1173">
        <v>0.6</v>
      </c>
      <c r="J1173">
        <v>0.62</v>
      </c>
      <c r="K1173">
        <v>0.75</v>
      </c>
      <c r="L1173">
        <v>0.7</v>
      </c>
      <c r="M1173">
        <v>0.61</v>
      </c>
      <c r="N1173">
        <v>0.57999999999999996</v>
      </c>
      <c r="O1173">
        <v>0.63</v>
      </c>
      <c r="P1173">
        <v>0.53</v>
      </c>
      <c r="Q1173">
        <v>0.47</v>
      </c>
      <c r="R1173">
        <v>0.55000000000000004</v>
      </c>
      <c r="S1173">
        <v>0.53</v>
      </c>
      <c r="T1173" t="s">
        <v>207</v>
      </c>
      <c r="U1173" t="s">
        <v>207</v>
      </c>
      <c r="V1173" t="s">
        <v>522</v>
      </c>
      <c r="W1173" t="s">
        <v>523</v>
      </c>
      <c r="X1173" t="s">
        <v>524</v>
      </c>
      <c r="Y1173">
        <v>4</v>
      </c>
      <c r="Z1173" t="s">
        <v>526</v>
      </c>
    </row>
    <row r="1174" spans="1:26" x14ac:dyDescent="0.25">
      <c r="A1174" t="str">
        <f t="shared" si="37"/>
        <v>RO Energy consumption of space heating for non-residential buildings</v>
      </c>
      <c r="B1174" t="str">
        <f t="shared" si="36"/>
        <v>Energy consumption of space heating for non-residential buildings</v>
      </c>
      <c r="C1174" t="s">
        <v>13</v>
      </c>
      <c r="D1174" t="s">
        <v>62</v>
      </c>
      <c r="E1174" t="s">
        <v>483</v>
      </c>
      <c r="F1174">
        <v>0.32</v>
      </c>
      <c r="G1174">
        <v>0.54</v>
      </c>
      <c r="H1174">
        <v>0.27</v>
      </c>
      <c r="I1174">
        <v>0.55000000000000004</v>
      </c>
      <c r="J1174">
        <v>0.65</v>
      </c>
      <c r="K1174">
        <v>0.89</v>
      </c>
      <c r="L1174">
        <v>1.33</v>
      </c>
      <c r="M1174">
        <v>0.99</v>
      </c>
      <c r="N1174">
        <v>0.81</v>
      </c>
      <c r="O1174">
        <v>0.84</v>
      </c>
      <c r="P1174">
        <v>0.88</v>
      </c>
      <c r="Q1174">
        <v>0.86</v>
      </c>
      <c r="R1174">
        <v>0.85</v>
      </c>
      <c r="S1174">
        <v>0.83</v>
      </c>
      <c r="T1174" t="s">
        <v>207</v>
      </c>
      <c r="U1174" t="s">
        <v>207</v>
      </c>
      <c r="V1174" t="s">
        <v>522</v>
      </c>
      <c r="W1174" t="s">
        <v>523</v>
      </c>
      <c r="X1174" t="s">
        <v>524</v>
      </c>
      <c r="Y1174">
        <v>4</v>
      </c>
      <c r="Z1174" t="s">
        <v>526</v>
      </c>
    </row>
    <row r="1175" spans="1:26" x14ac:dyDescent="0.25">
      <c r="A1175" t="str">
        <f t="shared" si="37"/>
        <v>SK Energy consumption of space heating for non-residential buildings</v>
      </c>
      <c r="B1175" t="str">
        <f t="shared" si="36"/>
        <v>Energy consumption of space heating for non-residential buildings</v>
      </c>
      <c r="C1175" t="s">
        <v>18</v>
      </c>
      <c r="D1175" t="s">
        <v>63</v>
      </c>
      <c r="E1175" t="s">
        <v>483</v>
      </c>
      <c r="F1175">
        <v>1.64</v>
      </c>
      <c r="G1175">
        <v>1.1399999999999999</v>
      </c>
      <c r="H1175">
        <v>0.97</v>
      </c>
      <c r="I1175">
        <v>0.71</v>
      </c>
      <c r="J1175">
        <v>0.84</v>
      </c>
      <c r="K1175">
        <v>1.1399999999999999</v>
      </c>
      <c r="L1175">
        <v>1.25</v>
      </c>
      <c r="M1175">
        <v>1.22</v>
      </c>
      <c r="N1175">
        <v>1.27</v>
      </c>
      <c r="O1175">
        <v>1.29</v>
      </c>
      <c r="P1175">
        <v>1.45</v>
      </c>
      <c r="Q1175">
        <v>1.08</v>
      </c>
      <c r="R1175">
        <v>0.98</v>
      </c>
      <c r="S1175">
        <v>1.1499999999999999</v>
      </c>
      <c r="T1175" t="s">
        <v>207</v>
      </c>
      <c r="U1175" t="s">
        <v>207</v>
      </c>
      <c r="V1175" t="s">
        <v>522</v>
      </c>
      <c r="W1175" t="s">
        <v>523</v>
      </c>
      <c r="X1175" t="s">
        <v>524</v>
      </c>
      <c r="Y1175">
        <v>4</v>
      </c>
      <c r="Z1175" t="s">
        <v>526</v>
      </c>
    </row>
    <row r="1176" spans="1:26" x14ac:dyDescent="0.25">
      <c r="A1176" t="str">
        <f t="shared" si="37"/>
        <v>SI Energy consumption of space heating for non-residential buildings</v>
      </c>
      <c r="B1176" t="str">
        <f t="shared" si="36"/>
        <v>Energy consumption of space heating for non-residential buildings</v>
      </c>
      <c r="C1176" t="s">
        <v>8</v>
      </c>
      <c r="D1176" t="s">
        <v>64</v>
      </c>
      <c r="E1176" t="s">
        <v>483</v>
      </c>
      <c r="F1176">
        <v>0.32</v>
      </c>
      <c r="G1176">
        <v>0.48</v>
      </c>
      <c r="H1176">
        <v>0.48</v>
      </c>
      <c r="I1176">
        <v>0.27</v>
      </c>
      <c r="J1176">
        <v>0.3</v>
      </c>
      <c r="K1176">
        <v>0.24</v>
      </c>
      <c r="L1176">
        <v>0.2</v>
      </c>
      <c r="M1176">
        <v>0.13</v>
      </c>
      <c r="N1176">
        <v>0.23</v>
      </c>
      <c r="O1176">
        <v>0.22</v>
      </c>
      <c r="P1176">
        <v>0.24</v>
      </c>
      <c r="Q1176">
        <v>0.22</v>
      </c>
      <c r="R1176">
        <v>0.17</v>
      </c>
      <c r="S1176">
        <v>0.16</v>
      </c>
      <c r="T1176" t="s">
        <v>207</v>
      </c>
      <c r="U1176" t="s">
        <v>207</v>
      </c>
      <c r="V1176" t="s">
        <v>522</v>
      </c>
      <c r="W1176" t="s">
        <v>523</v>
      </c>
      <c r="X1176" t="s">
        <v>524</v>
      </c>
      <c r="Y1176">
        <v>4</v>
      </c>
      <c r="Z1176" t="s">
        <v>526</v>
      </c>
    </row>
    <row r="1177" spans="1:26" x14ac:dyDescent="0.25">
      <c r="A1177" t="str">
        <f t="shared" si="37"/>
        <v>ES Energy consumption of space heating for non-residential buildings</v>
      </c>
      <c r="B1177" t="str">
        <f t="shared" si="36"/>
        <v>Energy consumption of space heating for non-residential buildings</v>
      </c>
      <c r="C1177" t="s">
        <v>28</v>
      </c>
      <c r="D1177" t="s">
        <v>65</v>
      </c>
      <c r="E1177" t="s">
        <v>483</v>
      </c>
      <c r="F1177">
        <v>2.27</v>
      </c>
      <c r="G1177">
        <v>2.4700000000000002</v>
      </c>
      <c r="H1177">
        <v>2.41</v>
      </c>
      <c r="I1177">
        <v>2.38</v>
      </c>
      <c r="J1177">
        <v>2.59</v>
      </c>
      <c r="K1177">
        <v>2.76</v>
      </c>
      <c r="L1177">
        <v>3</v>
      </c>
      <c r="M1177">
        <v>2.41</v>
      </c>
      <c r="N1177">
        <v>2.63</v>
      </c>
      <c r="O1177">
        <v>2.63</v>
      </c>
      <c r="P1177">
        <v>2.81</v>
      </c>
      <c r="Q1177">
        <v>2.42</v>
      </c>
      <c r="R1177">
        <v>2.7</v>
      </c>
      <c r="S1177">
        <v>2.54</v>
      </c>
      <c r="T1177" t="s">
        <v>207</v>
      </c>
      <c r="U1177" t="s">
        <v>207</v>
      </c>
      <c r="V1177" t="s">
        <v>522</v>
      </c>
      <c r="W1177" t="s">
        <v>523</v>
      </c>
      <c r="X1177" t="s">
        <v>524</v>
      </c>
      <c r="Y1177">
        <v>4</v>
      </c>
      <c r="Z1177" t="s">
        <v>526</v>
      </c>
    </row>
    <row r="1178" spans="1:26" x14ac:dyDescent="0.25">
      <c r="A1178" t="str">
        <f t="shared" si="37"/>
        <v>SE Energy consumption of space heating for non-residential buildings</v>
      </c>
      <c r="B1178" t="str">
        <f t="shared" si="36"/>
        <v>Energy consumption of space heating for non-residential buildings</v>
      </c>
      <c r="C1178" t="s">
        <v>19</v>
      </c>
      <c r="D1178" t="s">
        <v>66</v>
      </c>
      <c r="E1178" t="s">
        <v>483</v>
      </c>
      <c r="F1178">
        <v>2.72</v>
      </c>
      <c r="G1178">
        <v>3.07</v>
      </c>
      <c r="H1178">
        <v>3.05</v>
      </c>
      <c r="I1178">
        <v>3.05</v>
      </c>
      <c r="J1178">
        <v>2.79</v>
      </c>
      <c r="K1178">
        <v>2.5</v>
      </c>
      <c r="L1178">
        <v>2.27</v>
      </c>
      <c r="M1178">
        <v>2.31</v>
      </c>
      <c r="N1178">
        <v>2.27</v>
      </c>
      <c r="O1178">
        <v>2.33</v>
      </c>
      <c r="P1178">
        <v>2.73</v>
      </c>
      <c r="Q1178">
        <v>2.23</v>
      </c>
      <c r="R1178">
        <v>2.3199999999999998</v>
      </c>
      <c r="S1178">
        <v>2.16</v>
      </c>
      <c r="T1178" t="s">
        <v>207</v>
      </c>
      <c r="U1178" t="s">
        <v>207</v>
      </c>
      <c r="V1178" t="s">
        <v>522</v>
      </c>
      <c r="W1178" t="s">
        <v>523</v>
      </c>
      <c r="X1178" t="s">
        <v>524</v>
      </c>
      <c r="Y1178">
        <v>4</v>
      </c>
      <c r="Z1178" t="s">
        <v>526</v>
      </c>
    </row>
    <row r="1179" spans="1:26" x14ac:dyDescent="0.25">
      <c r="A1179" t="str">
        <f t="shared" si="37"/>
        <v>UK Energy consumption of space heating for non-residential buildings</v>
      </c>
      <c r="B1179" t="str">
        <f t="shared" si="36"/>
        <v>Energy consumption of space heating for non-residential buildings</v>
      </c>
      <c r="C1179" t="s">
        <v>4</v>
      </c>
      <c r="D1179" t="s">
        <v>67</v>
      </c>
      <c r="E1179" t="s">
        <v>483</v>
      </c>
      <c r="F1179">
        <v>9.15</v>
      </c>
      <c r="G1179">
        <v>9.57</v>
      </c>
      <c r="H1179">
        <v>7.95</v>
      </c>
      <c r="I1179">
        <v>7.47</v>
      </c>
      <c r="J1179">
        <v>7.97</v>
      </c>
      <c r="K1179">
        <v>8.14</v>
      </c>
      <c r="L1179">
        <v>7.16</v>
      </c>
      <c r="M1179">
        <v>6.6</v>
      </c>
      <c r="N1179">
        <v>7.94</v>
      </c>
      <c r="O1179">
        <v>6.68</v>
      </c>
      <c r="P1179">
        <v>7.11</v>
      </c>
      <c r="Q1179">
        <v>6.06</v>
      </c>
      <c r="R1179">
        <v>6.27</v>
      </c>
      <c r="S1179">
        <v>6.1</v>
      </c>
      <c r="T1179" t="s">
        <v>207</v>
      </c>
      <c r="U1179" t="s">
        <v>207</v>
      </c>
      <c r="V1179" t="s">
        <v>522</v>
      </c>
      <c r="W1179" t="s">
        <v>523</v>
      </c>
      <c r="X1179" t="s">
        <v>524</v>
      </c>
      <c r="Y1179">
        <v>4</v>
      </c>
      <c r="Z1179" t="s">
        <v>526</v>
      </c>
    </row>
    <row r="1180" spans="1:26" x14ac:dyDescent="0.25">
      <c r="A1180" t="str">
        <f t="shared" si="37"/>
        <v xml:space="preserve"> Energy consumption of space heating for non-residential buildings</v>
      </c>
      <c r="B1180" t="str">
        <f t="shared" si="36"/>
        <v>Energy consumption of space heating for non-residential buildings</v>
      </c>
    </row>
    <row r="1181" spans="1:26" x14ac:dyDescent="0.25">
      <c r="A1181" t="str">
        <f t="shared" si="37"/>
        <v xml:space="preserve"> Gas consumption of space heating for non-residential buildings</v>
      </c>
      <c r="B1181" t="str">
        <f t="shared" si="36"/>
        <v>Gas consumption of space heating for non-residential buildings</v>
      </c>
      <c r="C1181" t="s">
        <v>530</v>
      </c>
    </row>
    <row r="1182" spans="1:26" x14ac:dyDescent="0.25">
      <c r="A1182" t="str">
        <f t="shared" si="37"/>
        <v>ISO code Gas consumption of space heating for non-residential buildings</v>
      </c>
      <c r="B1182" t="str">
        <f t="shared" si="36"/>
        <v>Gas consumption of space heating for non-residential buildings</v>
      </c>
      <c r="D1182" t="s">
        <v>204</v>
      </c>
      <c r="E1182" t="s">
        <v>205</v>
      </c>
      <c r="F1182">
        <v>2000</v>
      </c>
      <c r="G1182">
        <v>2001</v>
      </c>
      <c r="H1182">
        <v>2002</v>
      </c>
      <c r="I1182">
        <v>2003</v>
      </c>
      <c r="J1182">
        <v>2004</v>
      </c>
      <c r="K1182">
        <v>2005</v>
      </c>
      <c r="L1182">
        <v>2006</v>
      </c>
      <c r="M1182">
        <v>2007</v>
      </c>
      <c r="N1182">
        <v>2008</v>
      </c>
      <c r="O1182">
        <v>2009</v>
      </c>
      <c r="P1182">
        <v>2010</v>
      </c>
      <c r="Q1182">
        <v>2011</v>
      </c>
      <c r="R1182">
        <v>2012</v>
      </c>
      <c r="S1182">
        <v>2013</v>
      </c>
      <c r="T1182">
        <v>2014</v>
      </c>
      <c r="U1182">
        <v>2015</v>
      </c>
      <c r="V1182" t="s">
        <v>194</v>
      </c>
      <c r="W1182" t="s">
        <v>195</v>
      </c>
      <c r="X1182" t="s">
        <v>196</v>
      </c>
      <c r="Y1182" t="s">
        <v>197</v>
      </c>
      <c r="Z1182" t="s">
        <v>198</v>
      </c>
    </row>
    <row r="1183" spans="1:26" x14ac:dyDescent="0.25">
      <c r="A1183" t="str">
        <f t="shared" si="37"/>
        <v>AT Gas consumption of space heating for non-residential buildings</v>
      </c>
      <c r="B1183" t="str">
        <f t="shared" si="36"/>
        <v>Gas consumption of space heating for non-residential buildings</v>
      </c>
      <c r="C1183" t="s">
        <v>17</v>
      </c>
      <c r="D1183" t="s">
        <v>40</v>
      </c>
      <c r="E1183" t="s">
        <v>483</v>
      </c>
      <c r="F1183" t="s">
        <v>207</v>
      </c>
      <c r="G1183" t="s">
        <v>207</v>
      </c>
      <c r="H1183" t="s">
        <v>207</v>
      </c>
      <c r="I1183" t="s">
        <v>207</v>
      </c>
      <c r="J1183" t="s">
        <v>207</v>
      </c>
      <c r="K1183" t="s">
        <v>207</v>
      </c>
      <c r="L1183" t="s">
        <v>207</v>
      </c>
      <c r="M1183" t="s">
        <v>207</v>
      </c>
      <c r="N1183" t="s">
        <v>207</v>
      </c>
      <c r="O1183" t="s">
        <v>207</v>
      </c>
      <c r="P1183" t="s">
        <v>207</v>
      </c>
      <c r="Q1183" t="s">
        <v>207</v>
      </c>
      <c r="R1183" t="s">
        <v>207</v>
      </c>
      <c r="S1183" t="s">
        <v>207</v>
      </c>
      <c r="T1183" t="s">
        <v>207</v>
      </c>
      <c r="U1183" t="s">
        <v>207</v>
      </c>
    </row>
    <row r="1184" spans="1:26" x14ac:dyDescent="0.25">
      <c r="A1184" t="str">
        <f t="shared" si="37"/>
        <v>BE Gas consumption of space heating for non-residential buildings</v>
      </c>
      <c r="B1184" t="str">
        <f t="shared" si="36"/>
        <v>Gas consumption of space heating for non-residential buildings</v>
      </c>
      <c r="C1184" t="s">
        <v>11</v>
      </c>
      <c r="D1184" t="s">
        <v>41</v>
      </c>
      <c r="E1184" t="s">
        <v>483</v>
      </c>
      <c r="F1184" t="s">
        <v>207</v>
      </c>
      <c r="G1184" t="s">
        <v>207</v>
      </c>
      <c r="H1184" t="s">
        <v>207</v>
      </c>
      <c r="I1184" t="s">
        <v>207</v>
      </c>
      <c r="J1184" t="s">
        <v>207</v>
      </c>
      <c r="K1184" t="s">
        <v>207</v>
      </c>
      <c r="L1184" t="s">
        <v>207</v>
      </c>
      <c r="M1184" t="s">
        <v>207</v>
      </c>
      <c r="N1184" t="s">
        <v>207</v>
      </c>
      <c r="O1184" t="s">
        <v>207</v>
      </c>
      <c r="P1184" t="s">
        <v>207</v>
      </c>
      <c r="Q1184" t="s">
        <v>207</v>
      </c>
      <c r="R1184" t="s">
        <v>207</v>
      </c>
      <c r="S1184" t="s">
        <v>207</v>
      </c>
      <c r="T1184" t="s">
        <v>207</v>
      </c>
      <c r="U1184" t="s">
        <v>207</v>
      </c>
    </row>
    <row r="1185" spans="1:25" x14ac:dyDescent="0.25">
      <c r="A1185" t="str">
        <f t="shared" si="37"/>
        <v>BG Gas consumption of space heating for non-residential buildings</v>
      </c>
      <c r="B1185" t="str">
        <f t="shared" si="36"/>
        <v>Gas consumption of space heating for non-residential buildings</v>
      </c>
      <c r="C1185" t="s">
        <v>21</v>
      </c>
      <c r="D1185" t="s">
        <v>42</v>
      </c>
      <c r="E1185" t="s">
        <v>483</v>
      </c>
      <c r="F1185" t="s">
        <v>207</v>
      </c>
      <c r="G1185" t="s">
        <v>207</v>
      </c>
      <c r="H1185" t="s">
        <v>207</v>
      </c>
      <c r="I1185" t="s">
        <v>207</v>
      </c>
      <c r="J1185" t="s">
        <v>207</v>
      </c>
      <c r="K1185" t="s">
        <v>207</v>
      </c>
      <c r="L1185" t="s">
        <v>207</v>
      </c>
      <c r="M1185" t="s">
        <v>207</v>
      </c>
      <c r="N1185" t="s">
        <v>207</v>
      </c>
      <c r="O1185" t="s">
        <v>207</v>
      </c>
      <c r="P1185" t="s">
        <v>207</v>
      </c>
      <c r="Q1185" t="s">
        <v>207</v>
      </c>
      <c r="R1185" t="s">
        <v>207</v>
      </c>
      <c r="S1185" t="s">
        <v>207</v>
      </c>
      <c r="T1185" t="s">
        <v>207</v>
      </c>
      <c r="U1185" t="s">
        <v>207</v>
      </c>
    </row>
    <row r="1186" spans="1:25" x14ac:dyDescent="0.25">
      <c r="A1186" t="str">
        <f t="shared" si="37"/>
        <v>HR Gas consumption of space heating for non-residential buildings</v>
      </c>
      <c r="B1186" t="str">
        <f t="shared" si="36"/>
        <v>Gas consumption of space heating for non-residential buildings</v>
      </c>
      <c r="C1186" t="s">
        <v>24</v>
      </c>
      <c r="D1186" t="s">
        <v>43</v>
      </c>
      <c r="E1186" t="s">
        <v>483</v>
      </c>
      <c r="F1186" t="s">
        <v>207</v>
      </c>
      <c r="G1186" t="s">
        <v>207</v>
      </c>
      <c r="H1186" t="s">
        <v>207</v>
      </c>
      <c r="I1186" t="s">
        <v>207</v>
      </c>
      <c r="J1186" t="s">
        <v>207</v>
      </c>
      <c r="K1186" t="s">
        <v>207</v>
      </c>
      <c r="L1186" t="s">
        <v>207</v>
      </c>
      <c r="M1186" t="s">
        <v>207</v>
      </c>
      <c r="N1186" t="s">
        <v>207</v>
      </c>
      <c r="O1186" t="s">
        <v>207</v>
      </c>
      <c r="P1186" t="s">
        <v>207</v>
      </c>
      <c r="Q1186" t="s">
        <v>207</v>
      </c>
      <c r="R1186" t="s">
        <v>207</v>
      </c>
      <c r="S1186" t="s">
        <v>207</v>
      </c>
      <c r="T1186" t="s">
        <v>207</v>
      </c>
      <c r="U1186" t="s">
        <v>207</v>
      </c>
    </row>
    <row r="1187" spans="1:25" x14ac:dyDescent="0.25">
      <c r="A1187" t="str">
        <f t="shared" si="37"/>
        <v>CY Gas consumption of space heating for non-residential buildings</v>
      </c>
      <c r="B1187" t="str">
        <f t="shared" si="36"/>
        <v>Gas consumption of space heating for non-residential buildings</v>
      </c>
      <c r="C1187" t="s">
        <v>15</v>
      </c>
      <c r="D1187" t="s">
        <v>44</v>
      </c>
      <c r="E1187" t="s">
        <v>483</v>
      </c>
      <c r="F1187" t="s">
        <v>207</v>
      </c>
      <c r="G1187" t="s">
        <v>207</v>
      </c>
      <c r="H1187" t="s">
        <v>207</v>
      </c>
      <c r="I1187" t="s">
        <v>207</v>
      </c>
      <c r="J1187" t="s">
        <v>207</v>
      </c>
      <c r="K1187" t="s">
        <v>207</v>
      </c>
      <c r="L1187" t="s">
        <v>207</v>
      </c>
      <c r="M1187" t="s">
        <v>207</v>
      </c>
      <c r="N1187" t="s">
        <v>207</v>
      </c>
      <c r="O1187" t="s">
        <v>207</v>
      </c>
      <c r="P1187" t="s">
        <v>207</v>
      </c>
      <c r="Q1187" t="s">
        <v>207</v>
      </c>
      <c r="R1187" t="s">
        <v>207</v>
      </c>
      <c r="S1187" t="s">
        <v>207</v>
      </c>
      <c r="T1187" t="s">
        <v>207</v>
      </c>
      <c r="U1187" t="s">
        <v>207</v>
      </c>
    </row>
    <row r="1188" spans="1:25" x14ac:dyDescent="0.25">
      <c r="A1188" t="str">
        <f t="shared" si="37"/>
        <v>CZ Gas consumption of space heating for non-residential buildings</v>
      </c>
      <c r="B1188" t="str">
        <f t="shared" si="36"/>
        <v>Gas consumption of space heating for non-residential buildings</v>
      </c>
      <c r="C1188" t="s">
        <v>23</v>
      </c>
      <c r="D1188" t="s">
        <v>45</v>
      </c>
      <c r="E1188" t="s">
        <v>483</v>
      </c>
      <c r="F1188" t="s">
        <v>207</v>
      </c>
      <c r="G1188" t="s">
        <v>207</v>
      </c>
      <c r="H1188" t="s">
        <v>207</v>
      </c>
      <c r="I1188" t="s">
        <v>207</v>
      </c>
      <c r="J1188" t="s">
        <v>207</v>
      </c>
      <c r="K1188" t="s">
        <v>207</v>
      </c>
      <c r="L1188" t="s">
        <v>207</v>
      </c>
      <c r="M1188" t="s">
        <v>207</v>
      </c>
      <c r="N1188" t="s">
        <v>207</v>
      </c>
      <c r="O1188" t="s">
        <v>207</v>
      </c>
      <c r="P1188" t="s">
        <v>207</v>
      </c>
      <c r="Q1188" t="s">
        <v>207</v>
      </c>
      <c r="R1188" t="s">
        <v>207</v>
      </c>
      <c r="S1188" t="s">
        <v>207</v>
      </c>
      <c r="T1188" t="s">
        <v>207</v>
      </c>
      <c r="U1188" t="s">
        <v>207</v>
      </c>
    </row>
    <row r="1189" spans="1:25" x14ac:dyDescent="0.25">
      <c r="A1189" t="str">
        <f t="shared" si="37"/>
        <v>DK Gas consumption of space heating for non-residential buildings</v>
      </c>
      <c r="B1189" t="str">
        <f t="shared" si="36"/>
        <v>Gas consumption of space heating for non-residential buildings</v>
      </c>
      <c r="C1189" t="s">
        <v>9</v>
      </c>
      <c r="D1189" t="s">
        <v>46</v>
      </c>
      <c r="E1189" t="s">
        <v>483</v>
      </c>
      <c r="F1189">
        <v>0.17</v>
      </c>
      <c r="G1189">
        <v>0.16</v>
      </c>
      <c r="H1189">
        <v>0.17</v>
      </c>
      <c r="I1189">
        <v>0.2</v>
      </c>
      <c r="J1189">
        <v>0.2</v>
      </c>
      <c r="K1189">
        <v>0.22</v>
      </c>
      <c r="L1189">
        <v>0.25</v>
      </c>
      <c r="M1189">
        <v>0.23</v>
      </c>
      <c r="N1189">
        <v>0.23</v>
      </c>
      <c r="O1189">
        <v>0.22</v>
      </c>
      <c r="P1189">
        <v>0.2</v>
      </c>
      <c r="Q1189">
        <v>0.18</v>
      </c>
      <c r="R1189">
        <v>0.19</v>
      </c>
      <c r="S1189">
        <v>0.19</v>
      </c>
      <c r="T1189">
        <v>0.16</v>
      </c>
      <c r="U1189" t="s">
        <v>207</v>
      </c>
      <c r="V1189" t="s">
        <v>484</v>
      </c>
      <c r="W1189" t="s">
        <v>484</v>
      </c>
      <c r="X1189" t="s">
        <v>485</v>
      </c>
      <c r="Y1189">
        <v>5</v>
      </c>
    </row>
    <row r="1190" spans="1:25" x14ac:dyDescent="0.25">
      <c r="A1190" t="str">
        <f t="shared" si="37"/>
        <v>EE Gas consumption of space heating for non-residential buildings</v>
      </c>
      <c r="B1190" t="str">
        <f t="shared" si="36"/>
        <v>Gas consumption of space heating for non-residential buildings</v>
      </c>
      <c r="C1190" t="s">
        <v>27</v>
      </c>
      <c r="D1190" t="s">
        <v>47</v>
      </c>
      <c r="E1190" t="s">
        <v>483</v>
      </c>
      <c r="F1190" t="s">
        <v>207</v>
      </c>
      <c r="G1190" t="s">
        <v>207</v>
      </c>
      <c r="H1190" t="s">
        <v>207</v>
      </c>
      <c r="I1190" t="s">
        <v>207</v>
      </c>
      <c r="J1190" t="s">
        <v>207</v>
      </c>
      <c r="K1190" t="s">
        <v>207</v>
      </c>
      <c r="L1190" t="s">
        <v>207</v>
      </c>
      <c r="M1190" t="s">
        <v>207</v>
      </c>
      <c r="N1190" t="s">
        <v>207</v>
      </c>
      <c r="O1190" t="s">
        <v>207</v>
      </c>
      <c r="P1190" t="s">
        <v>207</v>
      </c>
      <c r="Q1190" t="s">
        <v>207</v>
      </c>
      <c r="R1190" t="s">
        <v>207</v>
      </c>
      <c r="S1190" t="s">
        <v>207</v>
      </c>
      <c r="T1190" t="s">
        <v>207</v>
      </c>
      <c r="U1190" t="s">
        <v>207</v>
      </c>
    </row>
    <row r="1191" spans="1:25" x14ac:dyDescent="0.25">
      <c r="A1191" t="str">
        <f t="shared" si="37"/>
        <v>FR Gas consumption of space heating for non-residential buildings</v>
      </c>
      <c r="B1191" t="str">
        <f t="shared" si="36"/>
        <v>Gas consumption of space heating for non-residential buildings</v>
      </c>
      <c r="C1191" t="s">
        <v>10</v>
      </c>
      <c r="D1191" t="s">
        <v>48</v>
      </c>
      <c r="E1191" t="s">
        <v>483</v>
      </c>
      <c r="F1191">
        <v>3.93</v>
      </c>
      <c r="G1191">
        <v>4.18</v>
      </c>
      <c r="H1191">
        <v>4.04</v>
      </c>
      <c r="I1191">
        <v>4.38</v>
      </c>
      <c r="J1191">
        <v>4.5599999999999996</v>
      </c>
      <c r="K1191">
        <v>4.62</v>
      </c>
      <c r="L1191">
        <v>4.58</v>
      </c>
      <c r="M1191">
        <v>4.3</v>
      </c>
      <c r="N1191">
        <v>4.68</v>
      </c>
      <c r="O1191">
        <v>4.78</v>
      </c>
      <c r="P1191">
        <v>5.53</v>
      </c>
      <c r="Q1191">
        <v>4.1500000000000004</v>
      </c>
      <c r="R1191">
        <v>4.8600000000000003</v>
      </c>
      <c r="S1191">
        <v>5.19</v>
      </c>
      <c r="T1191" t="s">
        <v>207</v>
      </c>
      <c r="U1191" t="s">
        <v>207</v>
      </c>
      <c r="V1191" t="s">
        <v>261</v>
      </c>
      <c r="X1191" t="s">
        <v>263</v>
      </c>
      <c r="Y1191">
        <v>5</v>
      </c>
    </row>
    <row r="1192" spans="1:25" x14ac:dyDescent="0.25">
      <c r="A1192" t="str">
        <f t="shared" si="37"/>
        <v>EL Gas consumption of space heating for non-residential buildings</v>
      </c>
      <c r="B1192" t="str">
        <f t="shared" si="36"/>
        <v>Gas consumption of space heating for non-residential buildings</v>
      </c>
      <c r="C1192" t="s">
        <v>20</v>
      </c>
      <c r="D1192" t="s">
        <v>49</v>
      </c>
      <c r="E1192" t="s">
        <v>483</v>
      </c>
      <c r="F1192" t="s">
        <v>207</v>
      </c>
      <c r="G1192" t="s">
        <v>207</v>
      </c>
      <c r="H1192" t="s">
        <v>207</v>
      </c>
      <c r="I1192" t="s">
        <v>207</v>
      </c>
      <c r="J1192" t="s">
        <v>207</v>
      </c>
      <c r="K1192" t="s">
        <v>207</v>
      </c>
      <c r="L1192" t="s">
        <v>207</v>
      </c>
      <c r="M1192" t="s">
        <v>207</v>
      </c>
      <c r="N1192" t="s">
        <v>207</v>
      </c>
      <c r="O1192" t="s">
        <v>207</v>
      </c>
      <c r="P1192" t="s">
        <v>207</v>
      </c>
      <c r="Q1192" t="s">
        <v>207</v>
      </c>
      <c r="R1192" t="s">
        <v>207</v>
      </c>
      <c r="S1192" t="s">
        <v>207</v>
      </c>
      <c r="T1192" t="s">
        <v>207</v>
      </c>
      <c r="U1192" t="s">
        <v>207</v>
      </c>
    </row>
    <row r="1193" spans="1:25" x14ac:dyDescent="0.25">
      <c r="A1193" t="str">
        <f t="shared" si="37"/>
        <v>FI Gas consumption of space heating for non-residential buildings</v>
      </c>
      <c r="B1193" t="str">
        <f t="shared" si="36"/>
        <v>Gas consumption of space heating for non-residential buildings</v>
      </c>
      <c r="C1193" t="s">
        <v>30</v>
      </c>
      <c r="D1193" t="s">
        <v>50</v>
      </c>
      <c r="E1193" t="s">
        <v>483</v>
      </c>
      <c r="F1193" t="s">
        <v>207</v>
      </c>
      <c r="G1193" t="s">
        <v>207</v>
      </c>
      <c r="H1193" t="s">
        <v>207</v>
      </c>
      <c r="I1193" t="s">
        <v>207</v>
      </c>
      <c r="J1193" t="s">
        <v>207</v>
      </c>
      <c r="K1193" t="s">
        <v>207</v>
      </c>
      <c r="L1193" t="s">
        <v>207</v>
      </c>
      <c r="M1193" t="s">
        <v>207</v>
      </c>
      <c r="N1193" t="s">
        <v>207</v>
      </c>
      <c r="O1193" t="s">
        <v>207</v>
      </c>
      <c r="P1193" t="s">
        <v>207</v>
      </c>
      <c r="Q1193" t="s">
        <v>207</v>
      </c>
      <c r="R1193" t="s">
        <v>207</v>
      </c>
      <c r="S1193" t="s">
        <v>207</v>
      </c>
      <c r="T1193" t="s">
        <v>207</v>
      </c>
      <c r="U1193" t="s">
        <v>207</v>
      </c>
    </row>
    <row r="1194" spans="1:25" x14ac:dyDescent="0.25">
      <c r="A1194" t="str">
        <f t="shared" si="37"/>
        <v>DE Gas consumption of space heating for non-residential buildings</v>
      </c>
      <c r="B1194" t="str">
        <f t="shared" si="36"/>
        <v>Gas consumption of space heating for non-residential buildings</v>
      </c>
      <c r="C1194" t="s">
        <v>1</v>
      </c>
      <c r="D1194" t="s">
        <v>51</v>
      </c>
      <c r="E1194" t="s">
        <v>483</v>
      </c>
      <c r="F1194" t="s">
        <v>207</v>
      </c>
      <c r="G1194" t="s">
        <v>207</v>
      </c>
      <c r="H1194" t="s">
        <v>207</v>
      </c>
      <c r="I1194" t="s">
        <v>207</v>
      </c>
      <c r="J1194" t="s">
        <v>207</v>
      </c>
      <c r="K1194" t="s">
        <v>207</v>
      </c>
      <c r="L1194" t="s">
        <v>207</v>
      </c>
      <c r="M1194" t="s">
        <v>207</v>
      </c>
      <c r="N1194" t="s">
        <v>207</v>
      </c>
      <c r="O1194">
        <v>8.51</v>
      </c>
      <c r="P1194">
        <v>9.18</v>
      </c>
      <c r="Q1194">
        <v>8.0399999999999991</v>
      </c>
      <c r="R1194">
        <v>8.73</v>
      </c>
      <c r="S1194" t="s">
        <v>207</v>
      </c>
      <c r="T1194" t="s">
        <v>207</v>
      </c>
      <c r="U1194" t="s">
        <v>207</v>
      </c>
      <c r="V1194" t="s">
        <v>527</v>
      </c>
      <c r="W1194" t="s">
        <v>528</v>
      </c>
      <c r="X1194" t="s">
        <v>529</v>
      </c>
      <c r="Y1194">
        <v>5</v>
      </c>
    </row>
    <row r="1195" spans="1:25" x14ac:dyDescent="0.25">
      <c r="A1195" t="str">
        <f t="shared" si="37"/>
        <v>HU Gas consumption of space heating for non-residential buildings</v>
      </c>
      <c r="B1195" t="str">
        <f t="shared" si="36"/>
        <v>Gas consumption of space heating for non-residential buildings</v>
      </c>
      <c r="C1195" t="s">
        <v>16</v>
      </c>
      <c r="D1195" t="s">
        <v>52</v>
      </c>
      <c r="E1195" t="s">
        <v>483</v>
      </c>
      <c r="F1195" t="s">
        <v>207</v>
      </c>
      <c r="G1195" t="s">
        <v>207</v>
      </c>
      <c r="H1195" t="s">
        <v>207</v>
      </c>
      <c r="I1195" t="s">
        <v>207</v>
      </c>
      <c r="J1195" t="s">
        <v>207</v>
      </c>
      <c r="K1195" t="s">
        <v>207</v>
      </c>
      <c r="L1195" t="s">
        <v>207</v>
      </c>
      <c r="M1195" t="s">
        <v>207</v>
      </c>
      <c r="N1195" t="s">
        <v>207</v>
      </c>
      <c r="O1195" t="s">
        <v>207</v>
      </c>
      <c r="P1195" t="s">
        <v>207</v>
      </c>
      <c r="Q1195" t="s">
        <v>207</v>
      </c>
      <c r="R1195" t="s">
        <v>207</v>
      </c>
      <c r="S1195" t="s">
        <v>207</v>
      </c>
      <c r="T1195" t="s">
        <v>207</v>
      </c>
      <c r="U1195" t="s">
        <v>207</v>
      </c>
    </row>
    <row r="1196" spans="1:25" x14ac:dyDescent="0.25">
      <c r="A1196" t="str">
        <f t="shared" si="37"/>
        <v>IE Gas consumption of space heating for non-residential buildings</v>
      </c>
      <c r="B1196" t="str">
        <f t="shared" si="36"/>
        <v>Gas consumption of space heating for non-residential buildings</v>
      </c>
      <c r="C1196" t="s">
        <v>5</v>
      </c>
      <c r="D1196" t="s">
        <v>53</v>
      </c>
      <c r="E1196" t="s">
        <v>483</v>
      </c>
      <c r="F1196" t="s">
        <v>207</v>
      </c>
      <c r="G1196" t="s">
        <v>207</v>
      </c>
      <c r="H1196" t="s">
        <v>207</v>
      </c>
      <c r="I1196" t="s">
        <v>207</v>
      </c>
      <c r="J1196" t="s">
        <v>207</v>
      </c>
      <c r="K1196" t="s">
        <v>207</v>
      </c>
      <c r="L1196" t="s">
        <v>207</v>
      </c>
      <c r="M1196" t="s">
        <v>207</v>
      </c>
      <c r="N1196" t="s">
        <v>207</v>
      </c>
      <c r="O1196" t="s">
        <v>207</v>
      </c>
      <c r="P1196" t="s">
        <v>207</v>
      </c>
      <c r="Q1196" t="s">
        <v>207</v>
      </c>
      <c r="R1196" t="s">
        <v>207</v>
      </c>
      <c r="S1196" t="s">
        <v>207</v>
      </c>
      <c r="T1196" t="s">
        <v>207</v>
      </c>
      <c r="U1196" t="s">
        <v>207</v>
      </c>
    </row>
    <row r="1197" spans="1:25" x14ac:dyDescent="0.25">
      <c r="A1197" t="str">
        <f t="shared" si="37"/>
        <v>IT Gas consumption of space heating for non-residential buildings</v>
      </c>
      <c r="B1197" t="str">
        <f t="shared" si="36"/>
        <v>Gas consumption of space heating for non-residential buildings</v>
      </c>
      <c r="C1197" t="s">
        <v>29</v>
      </c>
      <c r="D1197" t="s">
        <v>54</v>
      </c>
      <c r="E1197" t="s">
        <v>483</v>
      </c>
      <c r="F1197" t="s">
        <v>207</v>
      </c>
      <c r="G1197" t="s">
        <v>207</v>
      </c>
      <c r="H1197" t="s">
        <v>207</v>
      </c>
      <c r="I1197" t="s">
        <v>207</v>
      </c>
      <c r="J1197" t="s">
        <v>207</v>
      </c>
      <c r="K1197" t="s">
        <v>207</v>
      </c>
      <c r="L1197" t="s">
        <v>207</v>
      </c>
      <c r="M1197" t="s">
        <v>207</v>
      </c>
      <c r="N1197" t="s">
        <v>207</v>
      </c>
      <c r="O1197" t="s">
        <v>207</v>
      </c>
      <c r="P1197" t="s">
        <v>207</v>
      </c>
      <c r="Q1197" t="s">
        <v>207</v>
      </c>
      <c r="R1197" t="s">
        <v>207</v>
      </c>
      <c r="S1197" t="s">
        <v>207</v>
      </c>
      <c r="T1197" t="s">
        <v>207</v>
      </c>
      <c r="U1197" t="s">
        <v>207</v>
      </c>
    </row>
    <row r="1198" spans="1:25" x14ac:dyDescent="0.25">
      <c r="A1198" t="str">
        <f t="shared" si="37"/>
        <v>LV Gas consumption of space heating for non-residential buildings</v>
      </c>
      <c r="B1198" t="str">
        <f t="shared" si="36"/>
        <v>Gas consumption of space heating for non-residential buildings</v>
      </c>
      <c r="C1198" t="s">
        <v>25</v>
      </c>
      <c r="D1198" t="s">
        <v>55</v>
      </c>
      <c r="E1198" t="s">
        <v>483</v>
      </c>
      <c r="F1198" t="s">
        <v>207</v>
      </c>
      <c r="G1198" t="s">
        <v>207</v>
      </c>
      <c r="H1198" t="s">
        <v>207</v>
      </c>
      <c r="I1198" t="s">
        <v>207</v>
      </c>
      <c r="J1198" t="s">
        <v>207</v>
      </c>
      <c r="K1198" t="s">
        <v>207</v>
      </c>
      <c r="L1198" t="s">
        <v>207</v>
      </c>
      <c r="M1198" t="s">
        <v>207</v>
      </c>
      <c r="N1198" t="s">
        <v>207</v>
      </c>
      <c r="O1198" t="s">
        <v>207</v>
      </c>
      <c r="P1198" t="s">
        <v>207</v>
      </c>
      <c r="Q1198" t="s">
        <v>207</v>
      </c>
      <c r="R1198" t="s">
        <v>207</v>
      </c>
      <c r="S1198" t="s">
        <v>207</v>
      </c>
      <c r="T1198" t="s">
        <v>207</v>
      </c>
      <c r="U1198" t="s">
        <v>207</v>
      </c>
    </row>
    <row r="1199" spans="1:25" x14ac:dyDescent="0.25">
      <c r="A1199" t="str">
        <f t="shared" si="37"/>
        <v>LT Gas consumption of space heating for non-residential buildings</v>
      </c>
      <c r="B1199" t="str">
        <f t="shared" si="36"/>
        <v>Gas consumption of space heating for non-residential buildings</v>
      </c>
      <c r="C1199" t="s">
        <v>22</v>
      </c>
      <c r="D1199" t="s">
        <v>56</v>
      </c>
      <c r="E1199" t="s">
        <v>483</v>
      </c>
      <c r="F1199" t="s">
        <v>207</v>
      </c>
      <c r="G1199" t="s">
        <v>207</v>
      </c>
      <c r="H1199" t="s">
        <v>207</v>
      </c>
      <c r="I1199" t="s">
        <v>207</v>
      </c>
      <c r="J1199" t="s">
        <v>207</v>
      </c>
      <c r="K1199" t="s">
        <v>207</v>
      </c>
      <c r="L1199" t="s">
        <v>207</v>
      </c>
      <c r="M1199" t="s">
        <v>207</v>
      </c>
      <c r="N1199" t="s">
        <v>207</v>
      </c>
      <c r="O1199" t="s">
        <v>207</v>
      </c>
      <c r="P1199" t="s">
        <v>207</v>
      </c>
      <c r="Q1199" t="s">
        <v>207</v>
      </c>
      <c r="R1199" t="s">
        <v>207</v>
      </c>
      <c r="S1199" t="s">
        <v>207</v>
      </c>
      <c r="T1199" t="s">
        <v>207</v>
      </c>
      <c r="U1199" t="s">
        <v>207</v>
      </c>
    </row>
    <row r="1200" spans="1:25" x14ac:dyDescent="0.25">
      <c r="A1200" t="str">
        <f t="shared" si="37"/>
        <v>LU Gas consumption of space heating for non-residential buildings</v>
      </c>
      <c r="B1200" t="str">
        <f t="shared" si="36"/>
        <v>Gas consumption of space heating for non-residential buildings</v>
      </c>
      <c r="C1200" t="s">
        <v>7</v>
      </c>
      <c r="D1200" t="s">
        <v>57</v>
      </c>
      <c r="E1200" t="s">
        <v>483</v>
      </c>
      <c r="F1200" t="s">
        <v>207</v>
      </c>
      <c r="G1200" t="s">
        <v>207</v>
      </c>
      <c r="H1200" t="s">
        <v>207</v>
      </c>
      <c r="I1200" t="s">
        <v>207</v>
      </c>
      <c r="J1200" t="s">
        <v>207</v>
      </c>
      <c r="K1200" t="s">
        <v>207</v>
      </c>
      <c r="L1200" t="s">
        <v>207</v>
      </c>
      <c r="M1200" t="s">
        <v>207</v>
      </c>
      <c r="N1200" t="s">
        <v>207</v>
      </c>
      <c r="O1200" t="s">
        <v>207</v>
      </c>
      <c r="P1200" t="s">
        <v>207</v>
      </c>
      <c r="Q1200" t="s">
        <v>207</v>
      </c>
      <c r="R1200" t="s">
        <v>207</v>
      </c>
      <c r="S1200" t="s">
        <v>207</v>
      </c>
      <c r="T1200" t="s">
        <v>207</v>
      </c>
      <c r="U1200" t="s">
        <v>207</v>
      </c>
    </row>
    <row r="1201" spans="1:26" x14ac:dyDescent="0.25">
      <c r="A1201" t="str">
        <f t="shared" si="37"/>
        <v>MT Gas consumption of space heating for non-residential buildings</v>
      </c>
      <c r="B1201" t="str">
        <f t="shared" si="36"/>
        <v>Gas consumption of space heating for non-residential buildings</v>
      </c>
      <c r="C1201" t="s">
        <v>26</v>
      </c>
      <c r="D1201" t="s">
        <v>58</v>
      </c>
      <c r="E1201" t="s">
        <v>483</v>
      </c>
      <c r="F1201" t="s">
        <v>207</v>
      </c>
      <c r="G1201" t="s">
        <v>207</v>
      </c>
      <c r="H1201" t="s">
        <v>207</v>
      </c>
      <c r="I1201" t="s">
        <v>207</v>
      </c>
      <c r="J1201" t="s">
        <v>207</v>
      </c>
      <c r="K1201" t="s">
        <v>207</v>
      </c>
      <c r="L1201" t="s">
        <v>207</v>
      </c>
      <c r="M1201" t="s">
        <v>207</v>
      </c>
      <c r="N1201" t="s">
        <v>207</v>
      </c>
      <c r="O1201" t="s">
        <v>207</v>
      </c>
      <c r="P1201" t="s">
        <v>207</v>
      </c>
      <c r="Q1201" t="s">
        <v>207</v>
      </c>
      <c r="R1201" t="s">
        <v>207</v>
      </c>
      <c r="S1201" t="s">
        <v>207</v>
      </c>
      <c r="T1201" t="s">
        <v>207</v>
      </c>
      <c r="U1201" t="s">
        <v>207</v>
      </c>
    </row>
    <row r="1202" spans="1:26" x14ac:dyDescent="0.25">
      <c r="A1202" t="str">
        <f t="shared" si="37"/>
        <v>NL Gas consumption of space heating for non-residential buildings</v>
      </c>
      <c r="B1202" t="str">
        <f t="shared" si="36"/>
        <v>Gas consumption of space heating for non-residential buildings</v>
      </c>
      <c r="C1202" t="s">
        <v>6</v>
      </c>
      <c r="D1202" t="s">
        <v>59</v>
      </c>
      <c r="E1202" t="s">
        <v>483</v>
      </c>
      <c r="F1202" t="s">
        <v>207</v>
      </c>
      <c r="G1202" t="s">
        <v>207</v>
      </c>
      <c r="H1202" t="s">
        <v>207</v>
      </c>
      <c r="I1202" t="s">
        <v>207</v>
      </c>
      <c r="J1202" t="s">
        <v>207</v>
      </c>
      <c r="K1202" t="s">
        <v>207</v>
      </c>
      <c r="L1202" t="s">
        <v>207</v>
      </c>
      <c r="M1202" t="s">
        <v>207</v>
      </c>
      <c r="N1202" t="s">
        <v>207</v>
      </c>
      <c r="O1202" t="s">
        <v>207</v>
      </c>
      <c r="P1202" t="s">
        <v>207</v>
      </c>
      <c r="Q1202" t="s">
        <v>207</v>
      </c>
      <c r="R1202" t="s">
        <v>207</v>
      </c>
      <c r="S1202" t="s">
        <v>207</v>
      </c>
      <c r="T1202" t="s">
        <v>207</v>
      </c>
      <c r="U1202" t="s">
        <v>207</v>
      </c>
    </row>
    <row r="1203" spans="1:26" x14ac:dyDescent="0.25">
      <c r="A1203" t="str">
        <f t="shared" si="37"/>
        <v>PL Gas consumption of space heating for non-residential buildings</v>
      </c>
      <c r="B1203" t="str">
        <f t="shared" si="36"/>
        <v>Gas consumption of space heating for non-residential buildings</v>
      </c>
      <c r="C1203" t="s">
        <v>12</v>
      </c>
      <c r="D1203" t="s">
        <v>60</v>
      </c>
      <c r="E1203" t="s">
        <v>483</v>
      </c>
      <c r="F1203" t="s">
        <v>207</v>
      </c>
      <c r="G1203" t="s">
        <v>207</v>
      </c>
      <c r="H1203" t="s">
        <v>207</v>
      </c>
      <c r="I1203" t="s">
        <v>207</v>
      </c>
      <c r="J1203" t="s">
        <v>207</v>
      </c>
      <c r="K1203" t="s">
        <v>207</v>
      </c>
      <c r="L1203" t="s">
        <v>207</v>
      </c>
      <c r="M1203" t="s">
        <v>207</v>
      </c>
      <c r="N1203" t="s">
        <v>207</v>
      </c>
      <c r="O1203" t="s">
        <v>207</v>
      </c>
      <c r="P1203" t="s">
        <v>207</v>
      </c>
      <c r="Q1203" t="s">
        <v>207</v>
      </c>
      <c r="R1203" t="s">
        <v>207</v>
      </c>
      <c r="S1203" t="s">
        <v>207</v>
      </c>
      <c r="T1203" t="s">
        <v>207</v>
      </c>
      <c r="U1203" t="s">
        <v>207</v>
      </c>
    </row>
    <row r="1204" spans="1:26" x14ac:dyDescent="0.25">
      <c r="A1204" t="str">
        <f t="shared" si="37"/>
        <v>PT Gas consumption of space heating for non-residential buildings</v>
      </c>
      <c r="B1204" t="str">
        <f t="shared" si="36"/>
        <v>Gas consumption of space heating for non-residential buildings</v>
      </c>
      <c r="C1204" t="s">
        <v>14</v>
      </c>
      <c r="D1204" t="s">
        <v>61</v>
      </c>
      <c r="E1204" t="s">
        <v>483</v>
      </c>
      <c r="F1204" t="s">
        <v>207</v>
      </c>
      <c r="G1204" t="s">
        <v>207</v>
      </c>
      <c r="H1204" t="s">
        <v>207</v>
      </c>
      <c r="I1204" t="s">
        <v>207</v>
      </c>
      <c r="J1204" t="s">
        <v>207</v>
      </c>
      <c r="K1204" t="s">
        <v>207</v>
      </c>
      <c r="L1204" t="s">
        <v>207</v>
      </c>
      <c r="M1204" t="s">
        <v>207</v>
      </c>
      <c r="N1204" t="s">
        <v>207</v>
      </c>
      <c r="O1204" t="s">
        <v>207</v>
      </c>
      <c r="P1204" t="s">
        <v>207</v>
      </c>
      <c r="Q1204" t="s">
        <v>207</v>
      </c>
      <c r="R1204" t="s">
        <v>207</v>
      </c>
      <c r="S1204" t="s">
        <v>207</v>
      </c>
      <c r="T1204" t="s">
        <v>207</v>
      </c>
      <c r="U1204" t="s">
        <v>207</v>
      </c>
    </row>
    <row r="1205" spans="1:26" x14ac:dyDescent="0.25">
      <c r="A1205" t="str">
        <f t="shared" si="37"/>
        <v>RO Gas consumption of space heating for non-residential buildings</v>
      </c>
      <c r="B1205" t="str">
        <f t="shared" si="36"/>
        <v>Gas consumption of space heating for non-residential buildings</v>
      </c>
      <c r="C1205" t="s">
        <v>13</v>
      </c>
      <c r="D1205" t="s">
        <v>62</v>
      </c>
      <c r="E1205" t="s">
        <v>483</v>
      </c>
      <c r="F1205" t="s">
        <v>207</v>
      </c>
      <c r="G1205" t="s">
        <v>207</v>
      </c>
      <c r="H1205" t="s">
        <v>207</v>
      </c>
      <c r="I1205" t="s">
        <v>207</v>
      </c>
      <c r="J1205" t="s">
        <v>207</v>
      </c>
      <c r="K1205" t="s">
        <v>207</v>
      </c>
      <c r="L1205" t="s">
        <v>207</v>
      </c>
      <c r="M1205" t="s">
        <v>207</v>
      </c>
      <c r="N1205" t="s">
        <v>207</v>
      </c>
      <c r="O1205" t="s">
        <v>207</v>
      </c>
      <c r="P1205" t="s">
        <v>207</v>
      </c>
      <c r="Q1205" t="s">
        <v>207</v>
      </c>
      <c r="R1205" t="s">
        <v>207</v>
      </c>
      <c r="S1205" t="s">
        <v>207</v>
      </c>
      <c r="T1205" t="s">
        <v>207</v>
      </c>
      <c r="U1205" t="s">
        <v>207</v>
      </c>
    </row>
    <row r="1206" spans="1:26" x14ac:dyDescent="0.25">
      <c r="A1206" t="str">
        <f t="shared" si="37"/>
        <v>SK Gas consumption of space heating for non-residential buildings</v>
      </c>
      <c r="B1206" t="str">
        <f t="shared" si="36"/>
        <v>Gas consumption of space heating for non-residential buildings</v>
      </c>
      <c r="C1206" t="s">
        <v>18</v>
      </c>
      <c r="D1206" t="s">
        <v>63</v>
      </c>
      <c r="E1206" t="s">
        <v>483</v>
      </c>
      <c r="F1206" t="s">
        <v>207</v>
      </c>
      <c r="G1206" t="s">
        <v>207</v>
      </c>
      <c r="H1206" t="s">
        <v>207</v>
      </c>
      <c r="I1206" t="s">
        <v>207</v>
      </c>
      <c r="J1206" t="s">
        <v>207</v>
      </c>
      <c r="K1206" t="s">
        <v>207</v>
      </c>
      <c r="L1206" t="s">
        <v>207</v>
      </c>
      <c r="M1206" t="s">
        <v>207</v>
      </c>
      <c r="N1206" t="s">
        <v>207</v>
      </c>
      <c r="O1206" t="s">
        <v>207</v>
      </c>
      <c r="P1206" t="s">
        <v>207</v>
      </c>
      <c r="Q1206" t="s">
        <v>207</v>
      </c>
      <c r="R1206" t="s">
        <v>207</v>
      </c>
      <c r="S1206" t="s">
        <v>207</v>
      </c>
      <c r="T1206" t="s">
        <v>207</v>
      </c>
      <c r="U1206" t="s">
        <v>207</v>
      </c>
    </row>
    <row r="1207" spans="1:26" x14ac:dyDescent="0.25">
      <c r="A1207" t="str">
        <f t="shared" si="37"/>
        <v>SI Gas consumption of space heating for non-residential buildings</v>
      </c>
      <c r="B1207" t="str">
        <f t="shared" si="36"/>
        <v>Gas consumption of space heating for non-residential buildings</v>
      </c>
      <c r="C1207" t="s">
        <v>8</v>
      </c>
      <c r="D1207" t="s">
        <v>64</v>
      </c>
      <c r="E1207" t="s">
        <v>483</v>
      </c>
      <c r="F1207" t="s">
        <v>207</v>
      </c>
      <c r="G1207" t="s">
        <v>207</v>
      </c>
      <c r="H1207" t="s">
        <v>207</v>
      </c>
      <c r="I1207" t="s">
        <v>207</v>
      </c>
      <c r="J1207" t="s">
        <v>207</v>
      </c>
      <c r="K1207" t="s">
        <v>207</v>
      </c>
      <c r="L1207" t="s">
        <v>207</v>
      </c>
      <c r="M1207" t="s">
        <v>207</v>
      </c>
      <c r="N1207" t="s">
        <v>207</v>
      </c>
      <c r="O1207" t="s">
        <v>207</v>
      </c>
      <c r="P1207" t="s">
        <v>207</v>
      </c>
      <c r="Q1207" t="s">
        <v>207</v>
      </c>
      <c r="R1207" t="s">
        <v>207</v>
      </c>
      <c r="S1207" t="s">
        <v>207</v>
      </c>
      <c r="T1207" t="s">
        <v>207</v>
      </c>
      <c r="U1207" t="s">
        <v>207</v>
      </c>
    </row>
    <row r="1208" spans="1:26" x14ac:dyDescent="0.25">
      <c r="A1208" t="str">
        <f t="shared" si="37"/>
        <v>ES Gas consumption of space heating for non-residential buildings</v>
      </c>
      <c r="B1208" t="str">
        <f t="shared" si="36"/>
        <v>Gas consumption of space heating for non-residential buildings</v>
      </c>
      <c r="C1208" t="s">
        <v>28</v>
      </c>
      <c r="D1208" t="s">
        <v>65</v>
      </c>
      <c r="E1208" t="s">
        <v>483</v>
      </c>
      <c r="F1208" t="s">
        <v>207</v>
      </c>
      <c r="G1208" t="s">
        <v>207</v>
      </c>
      <c r="H1208" t="s">
        <v>207</v>
      </c>
      <c r="I1208" t="s">
        <v>207</v>
      </c>
      <c r="J1208" t="s">
        <v>207</v>
      </c>
      <c r="K1208" t="s">
        <v>207</v>
      </c>
      <c r="L1208" t="s">
        <v>207</v>
      </c>
      <c r="M1208" t="s">
        <v>207</v>
      </c>
      <c r="N1208" t="s">
        <v>207</v>
      </c>
      <c r="O1208" t="s">
        <v>207</v>
      </c>
      <c r="P1208" t="s">
        <v>207</v>
      </c>
      <c r="Q1208" t="s">
        <v>207</v>
      </c>
      <c r="R1208" t="s">
        <v>207</v>
      </c>
      <c r="S1208" t="s">
        <v>207</v>
      </c>
      <c r="T1208" t="s">
        <v>207</v>
      </c>
      <c r="U1208" t="s">
        <v>207</v>
      </c>
    </row>
    <row r="1209" spans="1:26" x14ac:dyDescent="0.25">
      <c r="A1209" t="str">
        <f t="shared" si="37"/>
        <v>SE Gas consumption of space heating for non-residential buildings</v>
      </c>
      <c r="B1209" t="str">
        <f t="shared" si="36"/>
        <v>Gas consumption of space heating for non-residential buildings</v>
      </c>
      <c r="C1209" t="s">
        <v>19</v>
      </c>
      <c r="D1209" t="s">
        <v>66</v>
      </c>
      <c r="E1209" t="s">
        <v>483</v>
      </c>
      <c r="F1209" t="s">
        <v>207</v>
      </c>
      <c r="G1209" t="s">
        <v>207</v>
      </c>
      <c r="H1209" t="s">
        <v>207</v>
      </c>
      <c r="I1209" t="s">
        <v>207</v>
      </c>
      <c r="J1209" t="s">
        <v>207</v>
      </c>
      <c r="K1209" t="s">
        <v>207</v>
      </c>
      <c r="L1209" t="s">
        <v>207</v>
      </c>
      <c r="M1209" t="s">
        <v>207</v>
      </c>
      <c r="N1209" t="s">
        <v>207</v>
      </c>
      <c r="O1209" t="s">
        <v>207</v>
      </c>
      <c r="P1209" t="s">
        <v>207</v>
      </c>
      <c r="Q1209" t="s">
        <v>207</v>
      </c>
      <c r="R1209" t="s">
        <v>207</v>
      </c>
      <c r="S1209" t="s">
        <v>207</v>
      </c>
      <c r="T1209" t="s">
        <v>207</v>
      </c>
      <c r="U1209" t="s">
        <v>207</v>
      </c>
    </row>
    <row r="1210" spans="1:26" x14ac:dyDescent="0.25">
      <c r="A1210" t="str">
        <f t="shared" si="37"/>
        <v>UK Gas consumption of space heating for non-residential buildings</v>
      </c>
      <c r="B1210" t="str">
        <f t="shared" si="36"/>
        <v>Gas consumption of space heating for non-residential buildings</v>
      </c>
      <c r="C1210" t="s">
        <v>4</v>
      </c>
      <c r="D1210" t="s">
        <v>67</v>
      </c>
      <c r="E1210" t="s">
        <v>483</v>
      </c>
      <c r="F1210" t="s">
        <v>207</v>
      </c>
      <c r="G1210" t="s">
        <v>207</v>
      </c>
      <c r="H1210" t="s">
        <v>207</v>
      </c>
      <c r="I1210" t="s">
        <v>207</v>
      </c>
      <c r="J1210" t="s">
        <v>207</v>
      </c>
      <c r="K1210" t="s">
        <v>207</v>
      </c>
      <c r="L1210" t="s">
        <v>207</v>
      </c>
      <c r="M1210" t="s">
        <v>207</v>
      </c>
      <c r="N1210" t="s">
        <v>207</v>
      </c>
      <c r="O1210" t="s">
        <v>207</v>
      </c>
      <c r="P1210" t="s">
        <v>207</v>
      </c>
      <c r="Q1210" t="s">
        <v>207</v>
      </c>
      <c r="R1210" t="s">
        <v>207</v>
      </c>
      <c r="S1210" t="s">
        <v>207</v>
      </c>
      <c r="T1210" t="s">
        <v>207</v>
      </c>
      <c r="U1210" t="s">
        <v>207</v>
      </c>
    </row>
    <row r="1211" spans="1:26" x14ac:dyDescent="0.25">
      <c r="A1211" t="str">
        <f t="shared" si="37"/>
        <v xml:space="preserve"> Gas consumption of space heating for non-residential buildings</v>
      </c>
      <c r="B1211" t="str">
        <f t="shared" si="36"/>
        <v>Gas consumption of space heating for non-residential buildings</v>
      </c>
    </row>
    <row r="1212" spans="1:26" x14ac:dyDescent="0.25">
      <c r="A1212" t="str">
        <f t="shared" si="37"/>
        <v xml:space="preserve"> Coal consumption of space heating for non-residential buildings</v>
      </c>
      <c r="B1212" t="str">
        <f t="shared" si="36"/>
        <v>Coal consumption of space heating for non-residential buildings</v>
      </c>
      <c r="C1212" t="s">
        <v>531</v>
      </c>
    </row>
    <row r="1213" spans="1:26" x14ac:dyDescent="0.25">
      <c r="A1213" t="str">
        <f t="shared" si="37"/>
        <v>ISO code Coal consumption of space heating for non-residential buildings</v>
      </c>
      <c r="B1213" t="str">
        <f t="shared" si="36"/>
        <v>Coal consumption of space heating for non-residential buildings</v>
      </c>
      <c r="D1213" t="s">
        <v>204</v>
      </c>
      <c r="E1213" t="s">
        <v>205</v>
      </c>
      <c r="F1213">
        <v>2000</v>
      </c>
      <c r="G1213">
        <v>2001</v>
      </c>
      <c r="H1213">
        <v>2002</v>
      </c>
      <c r="I1213">
        <v>2003</v>
      </c>
      <c r="J1213">
        <v>2004</v>
      </c>
      <c r="K1213">
        <v>2005</v>
      </c>
      <c r="L1213">
        <v>2006</v>
      </c>
      <c r="M1213">
        <v>2007</v>
      </c>
      <c r="N1213">
        <v>2008</v>
      </c>
      <c r="O1213">
        <v>2009</v>
      </c>
      <c r="P1213">
        <v>2010</v>
      </c>
      <c r="Q1213">
        <v>2011</v>
      </c>
      <c r="R1213">
        <v>2012</v>
      </c>
      <c r="S1213">
        <v>2013</v>
      </c>
      <c r="T1213">
        <v>2014</v>
      </c>
      <c r="U1213">
        <v>2015</v>
      </c>
      <c r="V1213" t="s">
        <v>194</v>
      </c>
      <c r="W1213" t="s">
        <v>195</v>
      </c>
      <c r="X1213" t="s">
        <v>196</v>
      </c>
      <c r="Y1213" t="s">
        <v>197</v>
      </c>
      <c r="Z1213" t="s">
        <v>198</v>
      </c>
    </row>
    <row r="1214" spans="1:26" x14ac:dyDescent="0.25">
      <c r="A1214" t="str">
        <f t="shared" si="37"/>
        <v>AT Coal consumption of space heating for non-residential buildings</v>
      </c>
      <c r="B1214" t="str">
        <f t="shared" si="36"/>
        <v>Coal consumption of space heating for non-residential buildings</v>
      </c>
      <c r="C1214" t="s">
        <v>17</v>
      </c>
      <c r="D1214" t="s">
        <v>40</v>
      </c>
      <c r="E1214" t="s">
        <v>483</v>
      </c>
      <c r="F1214" t="s">
        <v>207</v>
      </c>
      <c r="G1214" t="s">
        <v>207</v>
      </c>
      <c r="H1214" t="s">
        <v>207</v>
      </c>
      <c r="I1214" t="s">
        <v>207</v>
      </c>
      <c r="J1214" t="s">
        <v>207</v>
      </c>
      <c r="K1214" t="s">
        <v>207</v>
      </c>
      <c r="L1214" t="s">
        <v>207</v>
      </c>
      <c r="M1214" t="s">
        <v>207</v>
      </c>
      <c r="N1214" t="s">
        <v>207</v>
      </c>
      <c r="O1214" t="s">
        <v>207</v>
      </c>
      <c r="P1214" t="s">
        <v>207</v>
      </c>
      <c r="Q1214" t="s">
        <v>207</v>
      </c>
      <c r="R1214" t="s">
        <v>207</v>
      </c>
      <c r="S1214" t="s">
        <v>207</v>
      </c>
      <c r="T1214" t="s">
        <v>207</v>
      </c>
      <c r="U1214" t="s">
        <v>207</v>
      </c>
    </row>
    <row r="1215" spans="1:26" x14ac:dyDescent="0.25">
      <c r="A1215" t="str">
        <f t="shared" si="37"/>
        <v>BE Coal consumption of space heating for non-residential buildings</v>
      </c>
      <c r="B1215" t="str">
        <f t="shared" si="36"/>
        <v>Coal consumption of space heating for non-residential buildings</v>
      </c>
      <c r="C1215" t="s">
        <v>11</v>
      </c>
      <c r="D1215" t="s">
        <v>41</v>
      </c>
      <c r="E1215" t="s">
        <v>483</v>
      </c>
      <c r="F1215" t="s">
        <v>207</v>
      </c>
      <c r="G1215" t="s">
        <v>207</v>
      </c>
      <c r="H1215" t="s">
        <v>207</v>
      </c>
      <c r="I1215" t="s">
        <v>207</v>
      </c>
      <c r="J1215" t="s">
        <v>207</v>
      </c>
      <c r="K1215" t="s">
        <v>207</v>
      </c>
      <c r="L1215" t="s">
        <v>207</v>
      </c>
      <c r="M1215" t="s">
        <v>207</v>
      </c>
      <c r="N1215" t="s">
        <v>207</v>
      </c>
      <c r="O1215" t="s">
        <v>207</v>
      </c>
      <c r="P1215" t="s">
        <v>207</v>
      </c>
      <c r="Q1215" t="s">
        <v>207</v>
      </c>
      <c r="R1215" t="s">
        <v>207</v>
      </c>
      <c r="S1215" t="s">
        <v>207</v>
      </c>
      <c r="T1215" t="s">
        <v>207</v>
      </c>
      <c r="U1215" t="s">
        <v>207</v>
      </c>
    </row>
    <row r="1216" spans="1:26" x14ac:dyDescent="0.25">
      <c r="A1216" t="str">
        <f t="shared" si="37"/>
        <v>BG Coal consumption of space heating for non-residential buildings</v>
      </c>
      <c r="B1216" t="str">
        <f t="shared" si="36"/>
        <v>Coal consumption of space heating for non-residential buildings</v>
      </c>
      <c r="C1216" t="s">
        <v>21</v>
      </c>
      <c r="D1216" t="s">
        <v>42</v>
      </c>
      <c r="E1216" t="s">
        <v>483</v>
      </c>
      <c r="F1216" t="s">
        <v>207</v>
      </c>
      <c r="G1216" t="s">
        <v>207</v>
      </c>
      <c r="H1216" t="s">
        <v>207</v>
      </c>
      <c r="I1216" t="s">
        <v>207</v>
      </c>
      <c r="J1216" t="s">
        <v>207</v>
      </c>
      <c r="K1216" t="s">
        <v>207</v>
      </c>
      <c r="L1216" t="s">
        <v>207</v>
      </c>
      <c r="M1216" t="s">
        <v>207</v>
      </c>
      <c r="N1216" t="s">
        <v>207</v>
      </c>
      <c r="O1216" t="s">
        <v>207</v>
      </c>
      <c r="P1216" t="s">
        <v>207</v>
      </c>
      <c r="Q1216" t="s">
        <v>207</v>
      </c>
      <c r="R1216" t="s">
        <v>207</v>
      </c>
      <c r="S1216" t="s">
        <v>207</v>
      </c>
      <c r="T1216" t="s">
        <v>207</v>
      </c>
      <c r="U1216" t="s">
        <v>207</v>
      </c>
    </row>
    <row r="1217" spans="1:25" x14ac:dyDescent="0.25">
      <c r="A1217" t="str">
        <f t="shared" si="37"/>
        <v>HR Coal consumption of space heating for non-residential buildings</v>
      </c>
      <c r="B1217" t="str">
        <f t="shared" si="36"/>
        <v>Coal consumption of space heating for non-residential buildings</v>
      </c>
      <c r="C1217" t="s">
        <v>24</v>
      </c>
      <c r="D1217" t="s">
        <v>43</v>
      </c>
      <c r="E1217" t="s">
        <v>483</v>
      </c>
      <c r="F1217" t="s">
        <v>207</v>
      </c>
      <c r="G1217" t="s">
        <v>207</v>
      </c>
      <c r="H1217" t="s">
        <v>207</v>
      </c>
      <c r="I1217" t="s">
        <v>207</v>
      </c>
      <c r="J1217" t="s">
        <v>207</v>
      </c>
      <c r="K1217" t="s">
        <v>207</v>
      </c>
      <c r="L1217" t="s">
        <v>207</v>
      </c>
      <c r="M1217" t="s">
        <v>207</v>
      </c>
      <c r="N1217" t="s">
        <v>207</v>
      </c>
      <c r="O1217" t="s">
        <v>207</v>
      </c>
      <c r="P1217" t="s">
        <v>207</v>
      </c>
      <c r="Q1217" t="s">
        <v>207</v>
      </c>
      <c r="R1217" t="s">
        <v>207</v>
      </c>
      <c r="S1217" t="s">
        <v>207</v>
      </c>
      <c r="T1217" t="s">
        <v>207</v>
      </c>
      <c r="U1217" t="s">
        <v>207</v>
      </c>
    </row>
    <row r="1218" spans="1:25" x14ac:dyDescent="0.25">
      <c r="A1218" t="str">
        <f t="shared" si="37"/>
        <v>CY Coal consumption of space heating for non-residential buildings</v>
      </c>
      <c r="B1218" t="str">
        <f t="shared" si="36"/>
        <v>Coal consumption of space heating for non-residential buildings</v>
      </c>
      <c r="C1218" t="s">
        <v>15</v>
      </c>
      <c r="D1218" t="s">
        <v>44</v>
      </c>
      <c r="E1218" t="s">
        <v>483</v>
      </c>
      <c r="F1218" t="s">
        <v>207</v>
      </c>
      <c r="G1218" t="s">
        <v>207</v>
      </c>
      <c r="H1218" t="s">
        <v>207</v>
      </c>
      <c r="I1218" t="s">
        <v>207</v>
      </c>
      <c r="J1218" t="s">
        <v>207</v>
      </c>
      <c r="K1218" t="s">
        <v>207</v>
      </c>
      <c r="L1218" t="s">
        <v>207</v>
      </c>
      <c r="M1218" t="s">
        <v>207</v>
      </c>
      <c r="N1218" t="s">
        <v>207</v>
      </c>
      <c r="O1218" t="s">
        <v>207</v>
      </c>
      <c r="P1218" t="s">
        <v>207</v>
      </c>
      <c r="Q1218" t="s">
        <v>207</v>
      </c>
      <c r="R1218" t="s">
        <v>207</v>
      </c>
      <c r="S1218" t="s">
        <v>207</v>
      </c>
      <c r="T1218" t="s">
        <v>207</v>
      </c>
      <c r="U1218" t="s">
        <v>207</v>
      </c>
    </row>
    <row r="1219" spans="1:25" x14ac:dyDescent="0.25">
      <c r="A1219" t="str">
        <f t="shared" si="37"/>
        <v>CZ Coal consumption of space heating for non-residential buildings</v>
      </c>
      <c r="B1219" t="str">
        <f t="shared" si="36"/>
        <v>Coal consumption of space heating for non-residential buildings</v>
      </c>
      <c r="C1219" t="s">
        <v>23</v>
      </c>
      <c r="D1219" t="s">
        <v>45</v>
      </c>
      <c r="E1219" t="s">
        <v>483</v>
      </c>
      <c r="F1219" t="s">
        <v>207</v>
      </c>
      <c r="G1219" t="s">
        <v>207</v>
      </c>
      <c r="H1219" t="s">
        <v>207</v>
      </c>
      <c r="I1219" t="s">
        <v>207</v>
      </c>
      <c r="J1219" t="s">
        <v>207</v>
      </c>
      <c r="K1219" t="s">
        <v>207</v>
      </c>
      <c r="L1219" t="s">
        <v>207</v>
      </c>
      <c r="M1219" t="s">
        <v>207</v>
      </c>
      <c r="N1219" t="s">
        <v>207</v>
      </c>
      <c r="O1219" t="s">
        <v>207</v>
      </c>
      <c r="P1219" t="s">
        <v>207</v>
      </c>
      <c r="Q1219" t="s">
        <v>207</v>
      </c>
      <c r="R1219" t="s">
        <v>207</v>
      </c>
      <c r="S1219" t="s">
        <v>207</v>
      </c>
      <c r="T1219" t="s">
        <v>207</v>
      </c>
      <c r="U1219" t="s">
        <v>207</v>
      </c>
    </row>
    <row r="1220" spans="1:25" x14ac:dyDescent="0.25">
      <c r="A1220" t="str">
        <f t="shared" si="37"/>
        <v>DK Coal consumption of space heating for non-residential buildings</v>
      </c>
      <c r="B1220" t="str">
        <f t="shared" ref="B1220:B1283" si="38">IF(AND(C1220&lt;&gt;"",D1220=""),C1220,B1219)</f>
        <v>Coal consumption of space heating for non-residential buildings</v>
      </c>
      <c r="C1220" t="s">
        <v>9</v>
      </c>
      <c r="D1220" t="s">
        <v>46</v>
      </c>
      <c r="E1220" t="s">
        <v>483</v>
      </c>
      <c r="F1220">
        <v>0.02</v>
      </c>
      <c r="G1220">
        <v>0.01</v>
      </c>
      <c r="H1220">
        <v>0.02</v>
      </c>
      <c r="I1220">
        <v>0.02</v>
      </c>
      <c r="J1220">
        <v>0.02</v>
      </c>
      <c r="K1220">
        <v>0.02</v>
      </c>
      <c r="L1220">
        <v>0.02</v>
      </c>
      <c r="M1220">
        <v>0.01</v>
      </c>
      <c r="N1220">
        <v>0.01</v>
      </c>
      <c r="O1220">
        <v>0</v>
      </c>
      <c r="P1220">
        <v>0</v>
      </c>
      <c r="Q1220">
        <v>0.01</v>
      </c>
      <c r="R1220">
        <v>0.01</v>
      </c>
      <c r="S1220">
        <v>0.01</v>
      </c>
      <c r="T1220">
        <v>0.01</v>
      </c>
      <c r="U1220" t="s">
        <v>207</v>
      </c>
      <c r="V1220" t="s">
        <v>484</v>
      </c>
      <c r="W1220" t="s">
        <v>484</v>
      </c>
      <c r="X1220" t="s">
        <v>485</v>
      </c>
      <c r="Y1220">
        <v>5</v>
      </c>
    </row>
    <row r="1221" spans="1:25" x14ac:dyDescent="0.25">
      <c r="A1221" t="str">
        <f t="shared" si="37"/>
        <v>EE Coal consumption of space heating for non-residential buildings</v>
      </c>
      <c r="B1221" t="str">
        <f t="shared" si="38"/>
        <v>Coal consumption of space heating for non-residential buildings</v>
      </c>
      <c r="C1221" t="s">
        <v>27</v>
      </c>
      <c r="D1221" t="s">
        <v>47</v>
      </c>
      <c r="E1221" t="s">
        <v>483</v>
      </c>
      <c r="F1221" t="s">
        <v>207</v>
      </c>
      <c r="G1221" t="s">
        <v>207</v>
      </c>
      <c r="H1221" t="s">
        <v>207</v>
      </c>
      <c r="I1221" t="s">
        <v>207</v>
      </c>
      <c r="J1221" t="s">
        <v>207</v>
      </c>
      <c r="K1221" t="s">
        <v>207</v>
      </c>
      <c r="L1221" t="s">
        <v>207</v>
      </c>
      <c r="M1221" t="s">
        <v>207</v>
      </c>
      <c r="N1221" t="s">
        <v>207</v>
      </c>
      <c r="O1221" t="s">
        <v>207</v>
      </c>
      <c r="P1221" t="s">
        <v>207</v>
      </c>
      <c r="Q1221" t="s">
        <v>207</v>
      </c>
      <c r="R1221" t="s">
        <v>207</v>
      </c>
      <c r="S1221" t="s">
        <v>207</v>
      </c>
      <c r="T1221" t="s">
        <v>207</v>
      </c>
      <c r="U1221" t="s">
        <v>207</v>
      </c>
    </row>
    <row r="1222" spans="1:25" x14ac:dyDescent="0.25">
      <c r="A1222" t="str">
        <f t="shared" ref="A1222:A1285" si="39">D1222&amp;" "&amp;B1222</f>
        <v>FR Coal consumption of space heating for non-residential buildings</v>
      </c>
      <c r="B1222" t="str">
        <f t="shared" si="38"/>
        <v>Coal consumption of space heating for non-residential buildings</v>
      </c>
      <c r="C1222" t="s">
        <v>10</v>
      </c>
      <c r="D1222" t="s">
        <v>48</v>
      </c>
      <c r="E1222" t="s">
        <v>483</v>
      </c>
      <c r="F1222" t="s">
        <v>207</v>
      </c>
      <c r="G1222" t="s">
        <v>207</v>
      </c>
      <c r="H1222" t="s">
        <v>207</v>
      </c>
      <c r="I1222" t="s">
        <v>207</v>
      </c>
      <c r="J1222" t="s">
        <v>207</v>
      </c>
      <c r="K1222" t="s">
        <v>207</v>
      </c>
      <c r="L1222" t="s">
        <v>207</v>
      </c>
      <c r="M1222" t="s">
        <v>207</v>
      </c>
      <c r="N1222" t="s">
        <v>207</v>
      </c>
      <c r="O1222" t="s">
        <v>207</v>
      </c>
      <c r="P1222" t="s">
        <v>207</v>
      </c>
      <c r="Q1222" t="s">
        <v>207</v>
      </c>
      <c r="R1222" t="s">
        <v>207</v>
      </c>
      <c r="S1222" t="s">
        <v>207</v>
      </c>
      <c r="T1222" t="s">
        <v>207</v>
      </c>
      <c r="U1222" t="s">
        <v>207</v>
      </c>
    </row>
    <row r="1223" spans="1:25" x14ac:dyDescent="0.25">
      <c r="A1223" t="str">
        <f t="shared" si="39"/>
        <v>EL Coal consumption of space heating for non-residential buildings</v>
      </c>
      <c r="B1223" t="str">
        <f t="shared" si="38"/>
        <v>Coal consumption of space heating for non-residential buildings</v>
      </c>
      <c r="C1223" t="s">
        <v>20</v>
      </c>
      <c r="D1223" t="s">
        <v>49</v>
      </c>
      <c r="E1223" t="s">
        <v>483</v>
      </c>
      <c r="F1223" t="s">
        <v>207</v>
      </c>
      <c r="G1223" t="s">
        <v>207</v>
      </c>
      <c r="H1223" t="s">
        <v>207</v>
      </c>
      <c r="I1223" t="s">
        <v>207</v>
      </c>
      <c r="J1223" t="s">
        <v>207</v>
      </c>
      <c r="K1223" t="s">
        <v>207</v>
      </c>
      <c r="L1223" t="s">
        <v>207</v>
      </c>
      <c r="M1223" t="s">
        <v>207</v>
      </c>
      <c r="N1223" t="s">
        <v>207</v>
      </c>
      <c r="O1223" t="s">
        <v>207</v>
      </c>
      <c r="P1223" t="s">
        <v>207</v>
      </c>
      <c r="Q1223" t="s">
        <v>207</v>
      </c>
      <c r="R1223" t="s">
        <v>207</v>
      </c>
      <c r="S1223" t="s">
        <v>207</v>
      </c>
      <c r="T1223" t="s">
        <v>207</v>
      </c>
      <c r="U1223" t="s">
        <v>207</v>
      </c>
    </row>
    <row r="1224" spans="1:25" x14ac:dyDescent="0.25">
      <c r="A1224" t="str">
        <f t="shared" si="39"/>
        <v>FI Coal consumption of space heating for non-residential buildings</v>
      </c>
      <c r="B1224" t="str">
        <f t="shared" si="38"/>
        <v>Coal consumption of space heating for non-residential buildings</v>
      </c>
      <c r="C1224" t="s">
        <v>30</v>
      </c>
      <c r="D1224" t="s">
        <v>50</v>
      </c>
      <c r="E1224" t="s">
        <v>483</v>
      </c>
      <c r="F1224" t="s">
        <v>207</v>
      </c>
      <c r="G1224" t="s">
        <v>207</v>
      </c>
      <c r="H1224" t="s">
        <v>207</v>
      </c>
      <c r="I1224" t="s">
        <v>207</v>
      </c>
      <c r="J1224" t="s">
        <v>207</v>
      </c>
      <c r="K1224" t="s">
        <v>207</v>
      </c>
      <c r="L1224" t="s">
        <v>207</v>
      </c>
      <c r="M1224" t="s">
        <v>207</v>
      </c>
      <c r="N1224" t="s">
        <v>207</v>
      </c>
      <c r="O1224" t="s">
        <v>207</v>
      </c>
      <c r="P1224" t="s">
        <v>207</v>
      </c>
      <c r="Q1224" t="s">
        <v>207</v>
      </c>
      <c r="R1224" t="s">
        <v>207</v>
      </c>
      <c r="S1224" t="s">
        <v>207</v>
      </c>
      <c r="T1224" t="s">
        <v>207</v>
      </c>
      <c r="U1224" t="s">
        <v>207</v>
      </c>
    </row>
    <row r="1225" spans="1:25" x14ac:dyDescent="0.25">
      <c r="A1225" t="str">
        <f t="shared" si="39"/>
        <v>DE Coal consumption of space heating for non-residential buildings</v>
      </c>
      <c r="B1225" t="str">
        <f t="shared" si="38"/>
        <v>Coal consumption of space heating for non-residential buildings</v>
      </c>
      <c r="C1225" t="s">
        <v>1</v>
      </c>
      <c r="D1225" t="s">
        <v>51</v>
      </c>
      <c r="E1225" t="s">
        <v>483</v>
      </c>
      <c r="F1225" t="s">
        <v>207</v>
      </c>
      <c r="G1225" t="s">
        <v>207</v>
      </c>
      <c r="H1225" t="s">
        <v>207</v>
      </c>
      <c r="I1225" t="s">
        <v>207</v>
      </c>
      <c r="J1225" t="s">
        <v>207</v>
      </c>
      <c r="K1225" t="s">
        <v>207</v>
      </c>
      <c r="L1225" t="s">
        <v>207</v>
      </c>
      <c r="M1225" t="s">
        <v>207</v>
      </c>
      <c r="N1225" t="s">
        <v>207</v>
      </c>
      <c r="O1225">
        <v>0.2</v>
      </c>
      <c r="P1225">
        <v>0.25</v>
      </c>
      <c r="Q1225">
        <v>0.35</v>
      </c>
      <c r="R1225">
        <v>0.37</v>
      </c>
      <c r="S1225" t="s">
        <v>207</v>
      </c>
      <c r="T1225" t="s">
        <v>207</v>
      </c>
      <c r="U1225" t="s">
        <v>207</v>
      </c>
      <c r="V1225" t="s">
        <v>527</v>
      </c>
      <c r="W1225" t="s">
        <v>528</v>
      </c>
      <c r="X1225" t="s">
        <v>529</v>
      </c>
      <c r="Y1225">
        <v>5</v>
      </c>
    </row>
    <row r="1226" spans="1:25" x14ac:dyDescent="0.25">
      <c r="A1226" t="str">
        <f t="shared" si="39"/>
        <v>HU Coal consumption of space heating for non-residential buildings</v>
      </c>
      <c r="B1226" t="str">
        <f t="shared" si="38"/>
        <v>Coal consumption of space heating for non-residential buildings</v>
      </c>
      <c r="C1226" t="s">
        <v>16</v>
      </c>
      <c r="D1226" t="s">
        <v>52</v>
      </c>
      <c r="E1226" t="s">
        <v>483</v>
      </c>
      <c r="F1226" t="s">
        <v>207</v>
      </c>
      <c r="G1226" t="s">
        <v>207</v>
      </c>
      <c r="H1226" t="s">
        <v>207</v>
      </c>
      <c r="I1226" t="s">
        <v>207</v>
      </c>
      <c r="J1226" t="s">
        <v>207</v>
      </c>
      <c r="K1226" t="s">
        <v>207</v>
      </c>
      <c r="L1226" t="s">
        <v>207</v>
      </c>
      <c r="M1226" t="s">
        <v>207</v>
      </c>
      <c r="N1226" t="s">
        <v>207</v>
      </c>
      <c r="O1226" t="s">
        <v>207</v>
      </c>
      <c r="P1226" t="s">
        <v>207</v>
      </c>
      <c r="Q1226" t="s">
        <v>207</v>
      </c>
      <c r="R1226" t="s">
        <v>207</v>
      </c>
      <c r="S1226" t="s">
        <v>207</v>
      </c>
      <c r="T1226" t="s">
        <v>207</v>
      </c>
      <c r="U1226" t="s">
        <v>207</v>
      </c>
    </row>
    <row r="1227" spans="1:25" x14ac:dyDescent="0.25">
      <c r="A1227" t="str">
        <f t="shared" si="39"/>
        <v>IE Coal consumption of space heating for non-residential buildings</v>
      </c>
      <c r="B1227" t="str">
        <f t="shared" si="38"/>
        <v>Coal consumption of space heating for non-residential buildings</v>
      </c>
      <c r="C1227" t="s">
        <v>5</v>
      </c>
      <c r="D1227" t="s">
        <v>53</v>
      </c>
      <c r="E1227" t="s">
        <v>483</v>
      </c>
      <c r="F1227" t="s">
        <v>207</v>
      </c>
      <c r="G1227" t="s">
        <v>207</v>
      </c>
      <c r="H1227" t="s">
        <v>207</v>
      </c>
      <c r="I1227" t="s">
        <v>207</v>
      </c>
      <c r="J1227" t="s">
        <v>207</v>
      </c>
      <c r="K1227" t="s">
        <v>207</v>
      </c>
      <c r="L1227" t="s">
        <v>207</v>
      </c>
      <c r="M1227" t="s">
        <v>207</v>
      </c>
      <c r="N1227" t="s">
        <v>207</v>
      </c>
      <c r="O1227" t="s">
        <v>207</v>
      </c>
      <c r="P1227" t="s">
        <v>207</v>
      </c>
      <c r="Q1227" t="s">
        <v>207</v>
      </c>
      <c r="R1227" t="s">
        <v>207</v>
      </c>
      <c r="S1227" t="s">
        <v>207</v>
      </c>
      <c r="T1227" t="s">
        <v>207</v>
      </c>
      <c r="U1227" t="s">
        <v>207</v>
      </c>
    </row>
    <row r="1228" spans="1:25" x14ac:dyDescent="0.25">
      <c r="A1228" t="str">
        <f t="shared" si="39"/>
        <v>IT Coal consumption of space heating for non-residential buildings</v>
      </c>
      <c r="B1228" t="str">
        <f t="shared" si="38"/>
        <v>Coal consumption of space heating for non-residential buildings</v>
      </c>
      <c r="C1228" t="s">
        <v>29</v>
      </c>
      <c r="D1228" t="s">
        <v>54</v>
      </c>
      <c r="E1228" t="s">
        <v>483</v>
      </c>
      <c r="F1228" t="s">
        <v>207</v>
      </c>
      <c r="G1228" t="s">
        <v>207</v>
      </c>
      <c r="H1228" t="s">
        <v>207</v>
      </c>
      <c r="I1228" t="s">
        <v>207</v>
      </c>
      <c r="J1228" t="s">
        <v>207</v>
      </c>
      <c r="K1228" t="s">
        <v>207</v>
      </c>
      <c r="L1228" t="s">
        <v>207</v>
      </c>
      <c r="M1228" t="s">
        <v>207</v>
      </c>
      <c r="N1228" t="s">
        <v>207</v>
      </c>
      <c r="O1228" t="s">
        <v>207</v>
      </c>
      <c r="P1228" t="s">
        <v>207</v>
      </c>
      <c r="Q1228" t="s">
        <v>207</v>
      </c>
      <c r="R1228" t="s">
        <v>207</v>
      </c>
      <c r="S1228" t="s">
        <v>207</v>
      </c>
      <c r="T1228" t="s">
        <v>207</v>
      </c>
      <c r="U1228" t="s">
        <v>207</v>
      </c>
    </row>
    <row r="1229" spans="1:25" x14ac:dyDescent="0.25">
      <c r="A1229" t="str">
        <f t="shared" si="39"/>
        <v>LV Coal consumption of space heating for non-residential buildings</v>
      </c>
      <c r="B1229" t="str">
        <f t="shared" si="38"/>
        <v>Coal consumption of space heating for non-residential buildings</v>
      </c>
      <c r="C1229" t="s">
        <v>25</v>
      </c>
      <c r="D1229" t="s">
        <v>55</v>
      </c>
      <c r="E1229" t="s">
        <v>483</v>
      </c>
      <c r="F1229" t="s">
        <v>207</v>
      </c>
      <c r="G1229" t="s">
        <v>207</v>
      </c>
      <c r="H1229" t="s">
        <v>207</v>
      </c>
      <c r="I1229" t="s">
        <v>207</v>
      </c>
      <c r="J1229" t="s">
        <v>207</v>
      </c>
      <c r="K1229" t="s">
        <v>207</v>
      </c>
      <c r="L1229" t="s">
        <v>207</v>
      </c>
      <c r="M1229" t="s">
        <v>207</v>
      </c>
      <c r="N1229" t="s">
        <v>207</v>
      </c>
      <c r="O1229" t="s">
        <v>207</v>
      </c>
      <c r="P1229" t="s">
        <v>207</v>
      </c>
      <c r="Q1229" t="s">
        <v>207</v>
      </c>
      <c r="R1229" t="s">
        <v>207</v>
      </c>
      <c r="S1229" t="s">
        <v>207</v>
      </c>
      <c r="T1229" t="s">
        <v>207</v>
      </c>
      <c r="U1229" t="s">
        <v>207</v>
      </c>
    </row>
    <row r="1230" spans="1:25" x14ac:dyDescent="0.25">
      <c r="A1230" t="str">
        <f t="shared" si="39"/>
        <v>LT Coal consumption of space heating for non-residential buildings</v>
      </c>
      <c r="B1230" t="str">
        <f t="shared" si="38"/>
        <v>Coal consumption of space heating for non-residential buildings</v>
      </c>
      <c r="C1230" t="s">
        <v>22</v>
      </c>
      <c r="D1230" t="s">
        <v>56</v>
      </c>
      <c r="E1230" t="s">
        <v>483</v>
      </c>
      <c r="F1230" t="s">
        <v>207</v>
      </c>
      <c r="G1230" t="s">
        <v>207</v>
      </c>
      <c r="H1230" t="s">
        <v>207</v>
      </c>
      <c r="I1230" t="s">
        <v>207</v>
      </c>
      <c r="J1230" t="s">
        <v>207</v>
      </c>
      <c r="K1230" t="s">
        <v>207</v>
      </c>
      <c r="L1230" t="s">
        <v>207</v>
      </c>
      <c r="M1230" t="s">
        <v>207</v>
      </c>
      <c r="N1230" t="s">
        <v>207</v>
      </c>
      <c r="O1230" t="s">
        <v>207</v>
      </c>
      <c r="P1230" t="s">
        <v>207</v>
      </c>
      <c r="Q1230" t="s">
        <v>207</v>
      </c>
      <c r="R1230" t="s">
        <v>207</v>
      </c>
      <c r="S1230" t="s">
        <v>207</v>
      </c>
      <c r="T1230" t="s">
        <v>207</v>
      </c>
      <c r="U1230" t="s">
        <v>207</v>
      </c>
    </row>
    <row r="1231" spans="1:25" x14ac:dyDescent="0.25">
      <c r="A1231" t="str">
        <f t="shared" si="39"/>
        <v>LU Coal consumption of space heating for non-residential buildings</v>
      </c>
      <c r="B1231" t="str">
        <f t="shared" si="38"/>
        <v>Coal consumption of space heating for non-residential buildings</v>
      </c>
      <c r="C1231" t="s">
        <v>7</v>
      </c>
      <c r="D1231" t="s">
        <v>57</v>
      </c>
      <c r="E1231" t="s">
        <v>483</v>
      </c>
      <c r="F1231" t="s">
        <v>207</v>
      </c>
      <c r="G1231" t="s">
        <v>207</v>
      </c>
      <c r="H1231" t="s">
        <v>207</v>
      </c>
      <c r="I1231" t="s">
        <v>207</v>
      </c>
      <c r="J1231" t="s">
        <v>207</v>
      </c>
      <c r="K1231" t="s">
        <v>207</v>
      </c>
      <c r="L1231" t="s">
        <v>207</v>
      </c>
      <c r="M1231" t="s">
        <v>207</v>
      </c>
      <c r="N1231" t="s">
        <v>207</v>
      </c>
      <c r="O1231" t="s">
        <v>207</v>
      </c>
      <c r="P1231" t="s">
        <v>207</v>
      </c>
      <c r="Q1231" t="s">
        <v>207</v>
      </c>
      <c r="R1231" t="s">
        <v>207</v>
      </c>
      <c r="S1231" t="s">
        <v>207</v>
      </c>
      <c r="T1231" t="s">
        <v>207</v>
      </c>
      <c r="U1231" t="s">
        <v>207</v>
      </c>
    </row>
    <row r="1232" spans="1:25" x14ac:dyDescent="0.25">
      <c r="A1232" t="str">
        <f t="shared" si="39"/>
        <v>MT Coal consumption of space heating for non-residential buildings</v>
      </c>
      <c r="B1232" t="str">
        <f t="shared" si="38"/>
        <v>Coal consumption of space heating for non-residential buildings</v>
      </c>
      <c r="C1232" t="s">
        <v>26</v>
      </c>
      <c r="D1232" t="s">
        <v>58</v>
      </c>
      <c r="E1232" t="s">
        <v>483</v>
      </c>
      <c r="F1232" t="s">
        <v>207</v>
      </c>
      <c r="G1232" t="s">
        <v>207</v>
      </c>
      <c r="H1232" t="s">
        <v>207</v>
      </c>
      <c r="I1232" t="s">
        <v>207</v>
      </c>
      <c r="J1232" t="s">
        <v>207</v>
      </c>
      <c r="K1232" t="s">
        <v>207</v>
      </c>
      <c r="L1232" t="s">
        <v>207</v>
      </c>
      <c r="M1232" t="s">
        <v>207</v>
      </c>
      <c r="N1232" t="s">
        <v>207</v>
      </c>
      <c r="O1232" t="s">
        <v>207</v>
      </c>
      <c r="P1232" t="s">
        <v>207</v>
      </c>
      <c r="Q1232" t="s">
        <v>207</v>
      </c>
      <c r="R1232" t="s">
        <v>207</v>
      </c>
      <c r="S1232" t="s">
        <v>207</v>
      </c>
      <c r="T1232" t="s">
        <v>207</v>
      </c>
      <c r="U1232" t="s">
        <v>207</v>
      </c>
    </row>
    <row r="1233" spans="1:26" x14ac:dyDescent="0.25">
      <c r="A1233" t="str">
        <f t="shared" si="39"/>
        <v>NL Coal consumption of space heating for non-residential buildings</v>
      </c>
      <c r="B1233" t="str">
        <f t="shared" si="38"/>
        <v>Coal consumption of space heating for non-residential buildings</v>
      </c>
      <c r="C1233" t="s">
        <v>6</v>
      </c>
      <c r="D1233" t="s">
        <v>59</v>
      </c>
      <c r="E1233" t="s">
        <v>483</v>
      </c>
      <c r="F1233" t="s">
        <v>207</v>
      </c>
      <c r="G1233" t="s">
        <v>207</v>
      </c>
      <c r="H1233" t="s">
        <v>207</v>
      </c>
      <c r="I1233" t="s">
        <v>207</v>
      </c>
      <c r="J1233" t="s">
        <v>207</v>
      </c>
      <c r="K1233" t="s">
        <v>207</v>
      </c>
      <c r="L1233" t="s">
        <v>207</v>
      </c>
      <c r="M1233" t="s">
        <v>207</v>
      </c>
      <c r="N1233" t="s">
        <v>207</v>
      </c>
      <c r="O1233" t="s">
        <v>207</v>
      </c>
      <c r="P1233" t="s">
        <v>207</v>
      </c>
      <c r="Q1233" t="s">
        <v>207</v>
      </c>
      <c r="R1233" t="s">
        <v>207</v>
      </c>
      <c r="S1233" t="s">
        <v>207</v>
      </c>
      <c r="T1233" t="s">
        <v>207</v>
      </c>
      <c r="U1233" t="s">
        <v>207</v>
      </c>
    </row>
    <row r="1234" spans="1:26" x14ac:dyDescent="0.25">
      <c r="A1234" t="str">
        <f t="shared" si="39"/>
        <v>PL Coal consumption of space heating for non-residential buildings</v>
      </c>
      <c r="B1234" t="str">
        <f t="shared" si="38"/>
        <v>Coal consumption of space heating for non-residential buildings</v>
      </c>
      <c r="C1234" t="s">
        <v>12</v>
      </c>
      <c r="D1234" t="s">
        <v>60</v>
      </c>
      <c r="E1234" t="s">
        <v>483</v>
      </c>
      <c r="F1234" t="s">
        <v>207</v>
      </c>
      <c r="G1234" t="s">
        <v>207</v>
      </c>
      <c r="H1234" t="s">
        <v>207</v>
      </c>
      <c r="I1234" t="s">
        <v>207</v>
      </c>
      <c r="J1234" t="s">
        <v>207</v>
      </c>
      <c r="K1234" t="s">
        <v>207</v>
      </c>
      <c r="L1234" t="s">
        <v>207</v>
      </c>
      <c r="M1234" t="s">
        <v>207</v>
      </c>
      <c r="N1234" t="s">
        <v>207</v>
      </c>
      <c r="O1234" t="s">
        <v>207</v>
      </c>
      <c r="P1234" t="s">
        <v>207</v>
      </c>
      <c r="Q1234" t="s">
        <v>207</v>
      </c>
      <c r="R1234" t="s">
        <v>207</v>
      </c>
      <c r="S1234" t="s">
        <v>207</v>
      </c>
      <c r="T1234" t="s">
        <v>207</v>
      </c>
      <c r="U1234" t="s">
        <v>207</v>
      </c>
    </row>
    <row r="1235" spans="1:26" x14ac:dyDescent="0.25">
      <c r="A1235" t="str">
        <f t="shared" si="39"/>
        <v>PT Coal consumption of space heating for non-residential buildings</v>
      </c>
      <c r="B1235" t="str">
        <f t="shared" si="38"/>
        <v>Coal consumption of space heating for non-residential buildings</v>
      </c>
      <c r="C1235" t="s">
        <v>14</v>
      </c>
      <c r="D1235" t="s">
        <v>61</v>
      </c>
      <c r="E1235" t="s">
        <v>483</v>
      </c>
      <c r="F1235" t="s">
        <v>207</v>
      </c>
      <c r="G1235" t="s">
        <v>207</v>
      </c>
      <c r="H1235" t="s">
        <v>207</v>
      </c>
      <c r="I1235" t="s">
        <v>207</v>
      </c>
      <c r="J1235" t="s">
        <v>207</v>
      </c>
      <c r="K1235" t="s">
        <v>207</v>
      </c>
      <c r="L1235" t="s">
        <v>207</v>
      </c>
      <c r="M1235" t="s">
        <v>207</v>
      </c>
      <c r="N1235" t="s">
        <v>207</v>
      </c>
      <c r="O1235" t="s">
        <v>207</v>
      </c>
      <c r="P1235" t="s">
        <v>207</v>
      </c>
      <c r="Q1235" t="s">
        <v>207</v>
      </c>
      <c r="R1235" t="s">
        <v>207</v>
      </c>
      <c r="S1235" t="s">
        <v>207</v>
      </c>
      <c r="T1235" t="s">
        <v>207</v>
      </c>
      <c r="U1235" t="s">
        <v>207</v>
      </c>
    </row>
    <row r="1236" spans="1:26" x14ac:dyDescent="0.25">
      <c r="A1236" t="str">
        <f t="shared" si="39"/>
        <v>RO Coal consumption of space heating for non-residential buildings</v>
      </c>
      <c r="B1236" t="str">
        <f t="shared" si="38"/>
        <v>Coal consumption of space heating for non-residential buildings</v>
      </c>
      <c r="C1236" t="s">
        <v>13</v>
      </c>
      <c r="D1236" t="s">
        <v>62</v>
      </c>
      <c r="E1236" t="s">
        <v>483</v>
      </c>
      <c r="F1236" t="s">
        <v>207</v>
      </c>
      <c r="G1236" t="s">
        <v>207</v>
      </c>
      <c r="H1236" t="s">
        <v>207</v>
      </c>
      <c r="I1236" t="s">
        <v>207</v>
      </c>
      <c r="J1236" t="s">
        <v>207</v>
      </c>
      <c r="K1236" t="s">
        <v>207</v>
      </c>
      <c r="L1236" t="s">
        <v>207</v>
      </c>
      <c r="M1236" t="s">
        <v>207</v>
      </c>
      <c r="N1236" t="s">
        <v>207</v>
      </c>
      <c r="O1236" t="s">
        <v>207</v>
      </c>
      <c r="P1236" t="s">
        <v>207</v>
      </c>
      <c r="Q1236" t="s">
        <v>207</v>
      </c>
      <c r="R1236" t="s">
        <v>207</v>
      </c>
      <c r="S1236" t="s">
        <v>207</v>
      </c>
      <c r="T1236" t="s">
        <v>207</v>
      </c>
      <c r="U1236" t="s">
        <v>207</v>
      </c>
    </row>
    <row r="1237" spans="1:26" x14ac:dyDescent="0.25">
      <c r="A1237" t="str">
        <f t="shared" si="39"/>
        <v>SK Coal consumption of space heating for non-residential buildings</v>
      </c>
      <c r="B1237" t="str">
        <f t="shared" si="38"/>
        <v>Coal consumption of space heating for non-residential buildings</v>
      </c>
      <c r="C1237" t="s">
        <v>18</v>
      </c>
      <c r="D1237" t="s">
        <v>63</v>
      </c>
      <c r="E1237" t="s">
        <v>483</v>
      </c>
      <c r="F1237" t="s">
        <v>207</v>
      </c>
      <c r="G1237" t="s">
        <v>207</v>
      </c>
      <c r="H1237" t="s">
        <v>207</v>
      </c>
      <c r="I1237" t="s">
        <v>207</v>
      </c>
      <c r="J1237" t="s">
        <v>207</v>
      </c>
      <c r="K1237" t="s">
        <v>207</v>
      </c>
      <c r="L1237" t="s">
        <v>207</v>
      </c>
      <c r="M1237" t="s">
        <v>207</v>
      </c>
      <c r="N1237" t="s">
        <v>207</v>
      </c>
      <c r="O1237" t="s">
        <v>207</v>
      </c>
      <c r="P1237" t="s">
        <v>207</v>
      </c>
      <c r="Q1237" t="s">
        <v>207</v>
      </c>
      <c r="R1237" t="s">
        <v>207</v>
      </c>
      <c r="S1237" t="s">
        <v>207</v>
      </c>
      <c r="T1237" t="s">
        <v>207</v>
      </c>
      <c r="U1237" t="s">
        <v>207</v>
      </c>
    </row>
    <row r="1238" spans="1:26" x14ac:dyDescent="0.25">
      <c r="A1238" t="str">
        <f t="shared" si="39"/>
        <v>SI Coal consumption of space heating for non-residential buildings</v>
      </c>
      <c r="B1238" t="str">
        <f t="shared" si="38"/>
        <v>Coal consumption of space heating for non-residential buildings</v>
      </c>
      <c r="C1238" t="s">
        <v>8</v>
      </c>
      <c r="D1238" t="s">
        <v>64</v>
      </c>
      <c r="E1238" t="s">
        <v>483</v>
      </c>
      <c r="F1238" t="s">
        <v>207</v>
      </c>
      <c r="G1238" t="s">
        <v>207</v>
      </c>
      <c r="H1238" t="s">
        <v>207</v>
      </c>
      <c r="I1238" t="s">
        <v>207</v>
      </c>
      <c r="J1238" t="s">
        <v>207</v>
      </c>
      <c r="K1238" t="s">
        <v>207</v>
      </c>
      <c r="L1238" t="s">
        <v>207</v>
      </c>
      <c r="M1238" t="s">
        <v>207</v>
      </c>
      <c r="N1238" t="s">
        <v>207</v>
      </c>
      <c r="O1238" t="s">
        <v>207</v>
      </c>
      <c r="P1238" t="s">
        <v>207</v>
      </c>
      <c r="Q1238" t="s">
        <v>207</v>
      </c>
      <c r="R1238" t="s">
        <v>207</v>
      </c>
      <c r="S1238" t="s">
        <v>207</v>
      </c>
      <c r="T1238" t="s">
        <v>207</v>
      </c>
      <c r="U1238" t="s">
        <v>207</v>
      </c>
    </row>
    <row r="1239" spans="1:26" x14ac:dyDescent="0.25">
      <c r="A1239" t="str">
        <f t="shared" si="39"/>
        <v>ES Coal consumption of space heating for non-residential buildings</v>
      </c>
      <c r="B1239" t="str">
        <f t="shared" si="38"/>
        <v>Coal consumption of space heating for non-residential buildings</v>
      </c>
      <c r="C1239" t="s">
        <v>28</v>
      </c>
      <c r="D1239" t="s">
        <v>65</v>
      </c>
      <c r="E1239" t="s">
        <v>483</v>
      </c>
      <c r="F1239" t="s">
        <v>207</v>
      </c>
      <c r="G1239" t="s">
        <v>207</v>
      </c>
      <c r="H1239" t="s">
        <v>207</v>
      </c>
      <c r="I1239" t="s">
        <v>207</v>
      </c>
      <c r="J1239" t="s">
        <v>207</v>
      </c>
      <c r="K1239" t="s">
        <v>207</v>
      </c>
      <c r="L1239" t="s">
        <v>207</v>
      </c>
      <c r="M1239" t="s">
        <v>207</v>
      </c>
      <c r="N1239" t="s">
        <v>207</v>
      </c>
      <c r="O1239" t="s">
        <v>207</v>
      </c>
      <c r="P1239" t="s">
        <v>207</v>
      </c>
      <c r="Q1239" t="s">
        <v>207</v>
      </c>
      <c r="R1239" t="s">
        <v>207</v>
      </c>
      <c r="S1239" t="s">
        <v>207</v>
      </c>
      <c r="T1239" t="s">
        <v>207</v>
      </c>
      <c r="U1239" t="s">
        <v>207</v>
      </c>
    </row>
    <row r="1240" spans="1:26" x14ac:dyDescent="0.25">
      <c r="A1240" t="str">
        <f t="shared" si="39"/>
        <v>SE Coal consumption of space heating for non-residential buildings</v>
      </c>
      <c r="B1240" t="str">
        <f t="shared" si="38"/>
        <v>Coal consumption of space heating for non-residential buildings</v>
      </c>
      <c r="C1240" t="s">
        <v>19</v>
      </c>
      <c r="D1240" t="s">
        <v>66</v>
      </c>
      <c r="E1240" t="s">
        <v>483</v>
      </c>
      <c r="F1240" t="s">
        <v>207</v>
      </c>
      <c r="G1240" t="s">
        <v>207</v>
      </c>
      <c r="H1240" t="s">
        <v>207</v>
      </c>
      <c r="I1240" t="s">
        <v>207</v>
      </c>
      <c r="J1240" t="s">
        <v>207</v>
      </c>
      <c r="K1240" t="s">
        <v>207</v>
      </c>
      <c r="L1240" t="s">
        <v>207</v>
      </c>
      <c r="M1240" t="s">
        <v>207</v>
      </c>
      <c r="N1240" t="s">
        <v>207</v>
      </c>
      <c r="O1240" t="s">
        <v>207</v>
      </c>
      <c r="P1240" t="s">
        <v>207</v>
      </c>
      <c r="Q1240" t="s">
        <v>207</v>
      </c>
      <c r="R1240" t="s">
        <v>207</v>
      </c>
      <c r="S1240" t="s">
        <v>207</v>
      </c>
      <c r="T1240" t="s">
        <v>207</v>
      </c>
      <c r="U1240" t="s">
        <v>207</v>
      </c>
    </row>
    <row r="1241" spans="1:26" x14ac:dyDescent="0.25">
      <c r="A1241" t="str">
        <f t="shared" si="39"/>
        <v>UK Coal consumption of space heating for non-residential buildings</v>
      </c>
      <c r="B1241" t="str">
        <f t="shared" si="38"/>
        <v>Coal consumption of space heating for non-residential buildings</v>
      </c>
      <c r="C1241" t="s">
        <v>4</v>
      </c>
      <c r="D1241" t="s">
        <v>67</v>
      </c>
      <c r="E1241" t="s">
        <v>483</v>
      </c>
      <c r="F1241" t="s">
        <v>207</v>
      </c>
      <c r="G1241" t="s">
        <v>207</v>
      </c>
      <c r="H1241" t="s">
        <v>207</v>
      </c>
      <c r="I1241" t="s">
        <v>207</v>
      </c>
      <c r="J1241" t="s">
        <v>207</v>
      </c>
      <c r="K1241" t="s">
        <v>207</v>
      </c>
      <c r="L1241" t="s">
        <v>207</v>
      </c>
      <c r="M1241" t="s">
        <v>207</v>
      </c>
      <c r="N1241" t="s">
        <v>207</v>
      </c>
      <c r="O1241" t="s">
        <v>207</v>
      </c>
      <c r="P1241" t="s">
        <v>207</v>
      </c>
      <c r="Q1241" t="s">
        <v>207</v>
      </c>
      <c r="R1241" t="s">
        <v>207</v>
      </c>
      <c r="S1241" t="s">
        <v>207</v>
      </c>
      <c r="T1241" t="s">
        <v>207</v>
      </c>
      <c r="U1241" t="s">
        <v>207</v>
      </c>
    </row>
    <row r="1242" spans="1:26" x14ac:dyDescent="0.25">
      <c r="A1242" t="str">
        <f t="shared" si="39"/>
        <v xml:space="preserve"> Coal consumption of space heating for non-residential buildings</v>
      </c>
      <c r="B1242" t="str">
        <f t="shared" si="38"/>
        <v>Coal consumption of space heating for non-residential buildings</v>
      </c>
    </row>
    <row r="1243" spans="1:26" x14ac:dyDescent="0.25">
      <c r="A1243" t="str">
        <f t="shared" si="39"/>
        <v xml:space="preserve"> Electricity consumption of space heating for non-residential buildings</v>
      </c>
      <c r="B1243" t="str">
        <f t="shared" si="38"/>
        <v>Electricity consumption of space heating for non-residential buildings</v>
      </c>
      <c r="C1243" t="s">
        <v>532</v>
      </c>
    </row>
    <row r="1244" spans="1:26" x14ac:dyDescent="0.25">
      <c r="A1244" t="str">
        <f t="shared" si="39"/>
        <v>ISO code Electricity consumption of space heating for non-residential buildings</v>
      </c>
      <c r="B1244" t="str">
        <f t="shared" si="38"/>
        <v>Electricity consumption of space heating for non-residential buildings</v>
      </c>
      <c r="D1244" t="s">
        <v>204</v>
      </c>
      <c r="E1244" t="s">
        <v>205</v>
      </c>
      <c r="F1244">
        <v>2000</v>
      </c>
      <c r="G1244">
        <v>2001</v>
      </c>
      <c r="H1244">
        <v>2002</v>
      </c>
      <c r="I1244">
        <v>2003</v>
      </c>
      <c r="J1244">
        <v>2004</v>
      </c>
      <c r="K1244">
        <v>2005</v>
      </c>
      <c r="L1244">
        <v>2006</v>
      </c>
      <c r="M1244">
        <v>2007</v>
      </c>
      <c r="N1244">
        <v>2008</v>
      </c>
      <c r="O1244">
        <v>2009</v>
      </c>
      <c r="P1244">
        <v>2010</v>
      </c>
      <c r="Q1244">
        <v>2011</v>
      </c>
      <c r="R1244">
        <v>2012</v>
      </c>
      <c r="S1244">
        <v>2013</v>
      </c>
      <c r="T1244">
        <v>2014</v>
      </c>
      <c r="U1244">
        <v>2015</v>
      </c>
      <c r="V1244" t="s">
        <v>194</v>
      </c>
      <c r="W1244" t="s">
        <v>195</v>
      </c>
      <c r="X1244" t="s">
        <v>196</v>
      </c>
      <c r="Y1244" t="s">
        <v>197</v>
      </c>
      <c r="Z1244" t="s">
        <v>198</v>
      </c>
    </row>
    <row r="1245" spans="1:26" x14ac:dyDescent="0.25">
      <c r="A1245" t="str">
        <f t="shared" si="39"/>
        <v>AT Electricity consumption of space heating for non-residential buildings</v>
      </c>
      <c r="B1245" t="str">
        <f t="shared" si="38"/>
        <v>Electricity consumption of space heating for non-residential buildings</v>
      </c>
      <c r="C1245" t="s">
        <v>17</v>
      </c>
      <c r="D1245" t="s">
        <v>40</v>
      </c>
      <c r="E1245" t="s">
        <v>483</v>
      </c>
      <c r="F1245" t="s">
        <v>207</v>
      </c>
      <c r="G1245" t="s">
        <v>207</v>
      </c>
      <c r="H1245" t="s">
        <v>207</v>
      </c>
      <c r="I1245" t="s">
        <v>207</v>
      </c>
      <c r="J1245" t="s">
        <v>207</v>
      </c>
      <c r="K1245" t="s">
        <v>207</v>
      </c>
      <c r="L1245" t="s">
        <v>207</v>
      </c>
      <c r="M1245" t="s">
        <v>207</v>
      </c>
      <c r="N1245" t="s">
        <v>207</v>
      </c>
      <c r="O1245" t="s">
        <v>207</v>
      </c>
      <c r="P1245" t="s">
        <v>207</v>
      </c>
      <c r="Q1245" t="s">
        <v>207</v>
      </c>
      <c r="R1245" t="s">
        <v>207</v>
      </c>
      <c r="S1245" t="s">
        <v>207</v>
      </c>
      <c r="T1245" t="s">
        <v>207</v>
      </c>
      <c r="U1245" t="s">
        <v>207</v>
      </c>
    </row>
    <row r="1246" spans="1:26" x14ac:dyDescent="0.25">
      <c r="A1246" t="str">
        <f t="shared" si="39"/>
        <v>BE Electricity consumption of space heating for non-residential buildings</v>
      </c>
      <c r="B1246" t="str">
        <f t="shared" si="38"/>
        <v>Electricity consumption of space heating for non-residential buildings</v>
      </c>
      <c r="C1246" t="s">
        <v>11</v>
      </c>
      <c r="D1246" t="s">
        <v>41</v>
      </c>
      <c r="E1246" t="s">
        <v>483</v>
      </c>
      <c r="F1246" t="s">
        <v>207</v>
      </c>
      <c r="G1246" t="s">
        <v>207</v>
      </c>
      <c r="H1246" t="s">
        <v>207</v>
      </c>
      <c r="I1246" t="s">
        <v>207</v>
      </c>
      <c r="J1246" t="s">
        <v>207</v>
      </c>
      <c r="K1246" t="s">
        <v>207</v>
      </c>
      <c r="L1246" t="s">
        <v>207</v>
      </c>
      <c r="M1246" t="s">
        <v>207</v>
      </c>
      <c r="N1246" t="s">
        <v>207</v>
      </c>
      <c r="O1246" t="s">
        <v>207</v>
      </c>
      <c r="P1246" t="s">
        <v>207</v>
      </c>
      <c r="Q1246" t="s">
        <v>207</v>
      </c>
      <c r="R1246" t="s">
        <v>207</v>
      </c>
      <c r="S1246" t="s">
        <v>207</v>
      </c>
      <c r="T1246" t="s">
        <v>207</v>
      </c>
      <c r="U1246" t="s">
        <v>207</v>
      </c>
    </row>
    <row r="1247" spans="1:26" x14ac:dyDescent="0.25">
      <c r="A1247" t="str">
        <f t="shared" si="39"/>
        <v>BG Electricity consumption of space heating for non-residential buildings</v>
      </c>
      <c r="B1247" t="str">
        <f t="shared" si="38"/>
        <v>Electricity consumption of space heating for non-residential buildings</v>
      </c>
      <c r="C1247" t="s">
        <v>21</v>
      </c>
      <c r="D1247" t="s">
        <v>42</v>
      </c>
      <c r="E1247" t="s">
        <v>483</v>
      </c>
      <c r="F1247" t="s">
        <v>207</v>
      </c>
      <c r="G1247" t="s">
        <v>207</v>
      </c>
      <c r="H1247" t="s">
        <v>207</v>
      </c>
      <c r="I1247" t="s">
        <v>207</v>
      </c>
      <c r="J1247" t="s">
        <v>207</v>
      </c>
      <c r="K1247" t="s">
        <v>207</v>
      </c>
      <c r="L1247" t="s">
        <v>207</v>
      </c>
      <c r="M1247" t="s">
        <v>207</v>
      </c>
      <c r="N1247" t="s">
        <v>207</v>
      </c>
      <c r="O1247" t="s">
        <v>207</v>
      </c>
      <c r="P1247" t="s">
        <v>207</v>
      </c>
      <c r="Q1247" t="s">
        <v>207</v>
      </c>
      <c r="R1247" t="s">
        <v>207</v>
      </c>
      <c r="S1247" t="s">
        <v>207</v>
      </c>
      <c r="T1247" t="s">
        <v>207</v>
      </c>
      <c r="U1247" t="s">
        <v>207</v>
      </c>
    </row>
    <row r="1248" spans="1:26" x14ac:dyDescent="0.25">
      <c r="A1248" t="str">
        <f t="shared" si="39"/>
        <v>HR Electricity consumption of space heating for non-residential buildings</v>
      </c>
      <c r="B1248" t="str">
        <f t="shared" si="38"/>
        <v>Electricity consumption of space heating for non-residential buildings</v>
      </c>
      <c r="C1248" t="s">
        <v>24</v>
      </c>
      <c r="D1248" t="s">
        <v>43</v>
      </c>
      <c r="E1248" t="s">
        <v>483</v>
      </c>
      <c r="F1248" t="s">
        <v>207</v>
      </c>
      <c r="G1248" t="s">
        <v>207</v>
      </c>
      <c r="H1248" t="s">
        <v>207</v>
      </c>
      <c r="I1248" t="s">
        <v>207</v>
      </c>
      <c r="J1248" t="s">
        <v>207</v>
      </c>
      <c r="K1248" t="s">
        <v>207</v>
      </c>
      <c r="L1248" t="s">
        <v>207</v>
      </c>
      <c r="M1248" t="s">
        <v>207</v>
      </c>
      <c r="N1248" t="s">
        <v>207</v>
      </c>
      <c r="O1248" t="s">
        <v>207</v>
      </c>
      <c r="P1248" t="s">
        <v>207</v>
      </c>
      <c r="Q1248" t="s">
        <v>207</v>
      </c>
      <c r="R1248" t="s">
        <v>207</v>
      </c>
      <c r="S1248" t="s">
        <v>207</v>
      </c>
      <c r="T1248" t="s">
        <v>207</v>
      </c>
      <c r="U1248" t="s">
        <v>207</v>
      </c>
    </row>
    <row r="1249" spans="1:25" x14ac:dyDescent="0.25">
      <c r="A1249" t="str">
        <f t="shared" si="39"/>
        <v>CY Electricity consumption of space heating for non-residential buildings</v>
      </c>
      <c r="B1249" t="str">
        <f t="shared" si="38"/>
        <v>Electricity consumption of space heating for non-residential buildings</v>
      </c>
      <c r="C1249" t="s">
        <v>15</v>
      </c>
      <c r="D1249" t="s">
        <v>44</v>
      </c>
      <c r="E1249" t="s">
        <v>483</v>
      </c>
      <c r="F1249" t="s">
        <v>207</v>
      </c>
      <c r="G1249" t="s">
        <v>207</v>
      </c>
      <c r="H1249" t="s">
        <v>207</v>
      </c>
      <c r="I1249" t="s">
        <v>207</v>
      </c>
      <c r="J1249" t="s">
        <v>207</v>
      </c>
      <c r="K1249" t="s">
        <v>207</v>
      </c>
      <c r="L1249" t="s">
        <v>207</v>
      </c>
      <c r="M1249" t="s">
        <v>207</v>
      </c>
      <c r="N1249" t="s">
        <v>207</v>
      </c>
      <c r="O1249" t="s">
        <v>207</v>
      </c>
      <c r="P1249" t="s">
        <v>207</v>
      </c>
      <c r="Q1249" t="s">
        <v>207</v>
      </c>
      <c r="R1249" t="s">
        <v>207</v>
      </c>
      <c r="S1249" t="s">
        <v>207</v>
      </c>
      <c r="T1249" t="s">
        <v>207</v>
      </c>
      <c r="U1249" t="s">
        <v>207</v>
      </c>
    </row>
    <row r="1250" spans="1:25" x14ac:dyDescent="0.25">
      <c r="A1250" t="str">
        <f t="shared" si="39"/>
        <v>CZ Electricity consumption of space heating for non-residential buildings</v>
      </c>
      <c r="B1250" t="str">
        <f t="shared" si="38"/>
        <v>Electricity consumption of space heating for non-residential buildings</v>
      </c>
      <c r="C1250" t="s">
        <v>23</v>
      </c>
      <c r="D1250" t="s">
        <v>45</v>
      </c>
      <c r="E1250" t="s">
        <v>483</v>
      </c>
      <c r="F1250" t="s">
        <v>207</v>
      </c>
      <c r="G1250" t="s">
        <v>207</v>
      </c>
      <c r="H1250" t="s">
        <v>207</v>
      </c>
      <c r="I1250" t="s">
        <v>207</v>
      </c>
      <c r="J1250" t="s">
        <v>207</v>
      </c>
      <c r="K1250" t="s">
        <v>207</v>
      </c>
      <c r="L1250" t="s">
        <v>207</v>
      </c>
      <c r="M1250" t="s">
        <v>207</v>
      </c>
      <c r="N1250" t="s">
        <v>207</v>
      </c>
      <c r="O1250" t="s">
        <v>207</v>
      </c>
      <c r="P1250" t="s">
        <v>207</v>
      </c>
      <c r="Q1250" t="s">
        <v>207</v>
      </c>
      <c r="R1250" t="s">
        <v>207</v>
      </c>
      <c r="S1250" t="s">
        <v>207</v>
      </c>
      <c r="T1250" t="s">
        <v>207</v>
      </c>
      <c r="U1250" t="s">
        <v>207</v>
      </c>
    </row>
    <row r="1251" spans="1:25" x14ac:dyDescent="0.25">
      <c r="A1251" t="str">
        <f t="shared" si="39"/>
        <v>DK Electricity consumption of space heating for non-residential buildings</v>
      </c>
      <c r="B1251" t="str">
        <f t="shared" si="38"/>
        <v>Electricity consumption of space heating for non-residential buildings</v>
      </c>
      <c r="C1251" t="s">
        <v>9</v>
      </c>
      <c r="D1251" t="s">
        <v>46</v>
      </c>
      <c r="E1251" t="s">
        <v>483</v>
      </c>
      <c r="F1251">
        <v>0.03</v>
      </c>
      <c r="G1251">
        <v>0.03</v>
      </c>
      <c r="H1251">
        <v>0.03</v>
      </c>
      <c r="I1251">
        <v>0.03</v>
      </c>
      <c r="J1251">
        <v>0.03</v>
      </c>
      <c r="K1251">
        <v>0.03</v>
      </c>
      <c r="L1251">
        <v>0.03</v>
      </c>
      <c r="M1251">
        <v>0.03</v>
      </c>
      <c r="N1251">
        <v>0.03</v>
      </c>
      <c r="O1251">
        <v>0.03</v>
      </c>
      <c r="P1251">
        <v>0.03</v>
      </c>
      <c r="Q1251">
        <v>0.03</v>
      </c>
      <c r="R1251">
        <v>0.03</v>
      </c>
      <c r="S1251">
        <v>0.03</v>
      </c>
      <c r="T1251">
        <v>0.03</v>
      </c>
      <c r="U1251" t="s">
        <v>207</v>
      </c>
      <c r="V1251" t="s">
        <v>484</v>
      </c>
      <c r="W1251" t="s">
        <v>484</v>
      </c>
      <c r="X1251" t="s">
        <v>485</v>
      </c>
      <c r="Y1251">
        <v>5</v>
      </c>
    </row>
    <row r="1252" spans="1:25" x14ac:dyDescent="0.25">
      <c r="A1252" t="str">
        <f t="shared" si="39"/>
        <v>EE Electricity consumption of space heating for non-residential buildings</v>
      </c>
      <c r="B1252" t="str">
        <f t="shared" si="38"/>
        <v>Electricity consumption of space heating for non-residential buildings</v>
      </c>
      <c r="C1252" t="s">
        <v>27</v>
      </c>
      <c r="D1252" t="s">
        <v>47</v>
      </c>
      <c r="E1252" t="s">
        <v>483</v>
      </c>
      <c r="F1252" t="s">
        <v>207</v>
      </c>
      <c r="G1252" t="s">
        <v>207</v>
      </c>
      <c r="H1252" t="s">
        <v>207</v>
      </c>
      <c r="I1252" t="s">
        <v>207</v>
      </c>
      <c r="J1252" t="s">
        <v>207</v>
      </c>
      <c r="K1252" t="s">
        <v>207</v>
      </c>
      <c r="L1252" t="s">
        <v>207</v>
      </c>
      <c r="M1252" t="s">
        <v>207</v>
      </c>
      <c r="N1252" t="s">
        <v>207</v>
      </c>
      <c r="O1252" t="s">
        <v>207</v>
      </c>
      <c r="P1252" t="s">
        <v>207</v>
      </c>
      <c r="Q1252" t="s">
        <v>207</v>
      </c>
      <c r="R1252" t="s">
        <v>207</v>
      </c>
      <c r="S1252" t="s">
        <v>207</v>
      </c>
      <c r="T1252" t="s">
        <v>207</v>
      </c>
      <c r="U1252" t="s">
        <v>207</v>
      </c>
    </row>
    <row r="1253" spans="1:25" x14ac:dyDescent="0.25">
      <c r="A1253" t="str">
        <f t="shared" si="39"/>
        <v>FR Electricity consumption of space heating for non-residential buildings</v>
      </c>
      <c r="B1253" t="str">
        <f t="shared" si="38"/>
        <v>Electricity consumption of space heating for non-residential buildings</v>
      </c>
      <c r="C1253" t="s">
        <v>10</v>
      </c>
      <c r="D1253" t="s">
        <v>48</v>
      </c>
      <c r="E1253" t="s">
        <v>483</v>
      </c>
      <c r="F1253">
        <v>1.2</v>
      </c>
      <c r="G1253">
        <v>1.25</v>
      </c>
      <c r="H1253">
        <v>1.2</v>
      </c>
      <c r="I1253">
        <v>1.33</v>
      </c>
      <c r="J1253">
        <v>1.38</v>
      </c>
      <c r="K1253">
        <v>1.42</v>
      </c>
      <c r="L1253">
        <v>1.43</v>
      </c>
      <c r="M1253">
        <v>1.35</v>
      </c>
      <c r="N1253">
        <v>1.5</v>
      </c>
      <c r="O1253">
        <v>1.56</v>
      </c>
      <c r="P1253">
        <v>1.82</v>
      </c>
      <c r="Q1253">
        <v>1.36</v>
      </c>
      <c r="R1253">
        <v>1.63</v>
      </c>
      <c r="S1253">
        <v>1.75</v>
      </c>
      <c r="T1253" t="s">
        <v>207</v>
      </c>
      <c r="U1253" t="s">
        <v>207</v>
      </c>
      <c r="V1253" t="s">
        <v>261</v>
      </c>
      <c r="X1253" t="s">
        <v>263</v>
      </c>
      <c r="Y1253">
        <v>5</v>
      </c>
    </row>
    <row r="1254" spans="1:25" x14ac:dyDescent="0.25">
      <c r="A1254" t="str">
        <f t="shared" si="39"/>
        <v>EL Electricity consumption of space heating for non-residential buildings</v>
      </c>
      <c r="B1254" t="str">
        <f t="shared" si="38"/>
        <v>Electricity consumption of space heating for non-residential buildings</v>
      </c>
      <c r="C1254" t="s">
        <v>20</v>
      </c>
      <c r="D1254" t="s">
        <v>49</v>
      </c>
      <c r="E1254" t="s">
        <v>483</v>
      </c>
      <c r="F1254" t="s">
        <v>207</v>
      </c>
      <c r="G1254" t="s">
        <v>207</v>
      </c>
      <c r="H1254" t="s">
        <v>207</v>
      </c>
      <c r="I1254" t="s">
        <v>207</v>
      </c>
      <c r="J1254" t="s">
        <v>207</v>
      </c>
      <c r="K1254" t="s">
        <v>207</v>
      </c>
      <c r="L1254" t="s">
        <v>207</v>
      </c>
      <c r="M1254" t="s">
        <v>207</v>
      </c>
      <c r="N1254" t="s">
        <v>207</v>
      </c>
      <c r="O1254" t="s">
        <v>207</v>
      </c>
      <c r="P1254" t="s">
        <v>207</v>
      </c>
      <c r="Q1254" t="s">
        <v>207</v>
      </c>
      <c r="R1254" t="s">
        <v>207</v>
      </c>
      <c r="S1254" t="s">
        <v>207</v>
      </c>
      <c r="T1254" t="s">
        <v>207</v>
      </c>
      <c r="U1254" t="s">
        <v>207</v>
      </c>
    </row>
    <row r="1255" spans="1:25" x14ac:dyDescent="0.25">
      <c r="A1255" t="str">
        <f t="shared" si="39"/>
        <v>FI Electricity consumption of space heating for non-residential buildings</v>
      </c>
      <c r="B1255" t="str">
        <f t="shared" si="38"/>
        <v>Electricity consumption of space heating for non-residential buildings</v>
      </c>
      <c r="C1255" t="s">
        <v>30</v>
      </c>
      <c r="D1255" t="s">
        <v>50</v>
      </c>
      <c r="E1255" t="s">
        <v>483</v>
      </c>
      <c r="F1255" t="s">
        <v>207</v>
      </c>
      <c r="G1255" t="s">
        <v>207</v>
      </c>
      <c r="H1255" t="s">
        <v>207</v>
      </c>
      <c r="I1255" t="s">
        <v>207</v>
      </c>
      <c r="J1255" t="s">
        <v>207</v>
      </c>
      <c r="K1255" t="s">
        <v>207</v>
      </c>
      <c r="L1255" t="s">
        <v>207</v>
      </c>
      <c r="M1255" t="s">
        <v>207</v>
      </c>
      <c r="N1255" t="s">
        <v>207</v>
      </c>
      <c r="O1255" t="s">
        <v>207</v>
      </c>
      <c r="P1255" t="s">
        <v>207</v>
      </c>
      <c r="Q1255" t="s">
        <v>207</v>
      </c>
      <c r="R1255" t="s">
        <v>207</v>
      </c>
      <c r="S1255" t="s">
        <v>207</v>
      </c>
      <c r="T1255" t="s">
        <v>207</v>
      </c>
      <c r="U1255" t="s">
        <v>207</v>
      </c>
    </row>
    <row r="1256" spans="1:25" x14ac:dyDescent="0.25">
      <c r="A1256" t="str">
        <f t="shared" si="39"/>
        <v>DE Electricity consumption of space heating for non-residential buildings</v>
      </c>
      <c r="B1256" t="str">
        <f t="shared" si="38"/>
        <v>Electricity consumption of space heating for non-residential buildings</v>
      </c>
      <c r="C1256" t="s">
        <v>1</v>
      </c>
      <c r="D1256" t="s">
        <v>51</v>
      </c>
      <c r="E1256" t="s">
        <v>483</v>
      </c>
      <c r="F1256" t="s">
        <v>207</v>
      </c>
      <c r="G1256" t="s">
        <v>207</v>
      </c>
      <c r="H1256" t="s">
        <v>207</v>
      </c>
      <c r="I1256" t="s">
        <v>207</v>
      </c>
      <c r="J1256" t="s">
        <v>207</v>
      </c>
      <c r="K1256" t="s">
        <v>207</v>
      </c>
      <c r="L1256" t="s">
        <v>207</v>
      </c>
      <c r="M1256" t="s">
        <v>207</v>
      </c>
      <c r="N1256" t="s">
        <v>207</v>
      </c>
      <c r="O1256">
        <v>0.56000000000000005</v>
      </c>
      <c r="P1256">
        <v>0.46</v>
      </c>
      <c r="Q1256">
        <v>0.34</v>
      </c>
      <c r="R1256">
        <v>0.38</v>
      </c>
      <c r="S1256" t="s">
        <v>207</v>
      </c>
      <c r="T1256" t="s">
        <v>207</v>
      </c>
      <c r="U1256" t="s">
        <v>207</v>
      </c>
      <c r="V1256" t="s">
        <v>527</v>
      </c>
      <c r="W1256" t="s">
        <v>528</v>
      </c>
      <c r="X1256" t="s">
        <v>529</v>
      </c>
      <c r="Y1256">
        <v>5</v>
      </c>
    </row>
    <row r="1257" spans="1:25" x14ac:dyDescent="0.25">
      <c r="A1257" t="str">
        <f t="shared" si="39"/>
        <v>HU Electricity consumption of space heating for non-residential buildings</v>
      </c>
      <c r="B1257" t="str">
        <f t="shared" si="38"/>
        <v>Electricity consumption of space heating for non-residential buildings</v>
      </c>
      <c r="C1257" t="s">
        <v>16</v>
      </c>
      <c r="D1257" t="s">
        <v>52</v>
      </c>
      <c r="E1257" t="s">
        <v>483</v>
      </c>
      <c r="F1257" t="s">
        <v>207</v>
      </c>
      <c r="G1257" t="s">
        <v>207</v>
      </c>
      <c r="H1257" t="s">
        <v>207</v>
      </c>
      <c r="I1257" t="s">
        <v>207</v>
      </c>
      <c r="J1257" t="s">
        <v>207</v>
      </c>
      <c r="K1257" t="s">
        <v>207</v>
      </c>
      <c r="L1257" t="s">
        <v>207</v>
      </c>
      <c r="M1257" t="s">
        <v>207</v>
      </c>
      <c r="N1257" t="s">
        <v>207</v>
      </c>
      <c r="O1257" t="s">
        <v>207</v>
      </c>
      <c r="P1257" t="s">
        <v>207</v>
      </c>
      <c r="Q1257" t="s">
        <v>207</v>
      </c>
      <c r="R1257" t="s">
        <v>207</v>
      </c>
      <c r="S1257" t="s">
        <v>207</v>
      </c>
      <c r="T1257" t="s">
        <v>207</v>
      </c>
      <c r="U1257" t="s">
        <v>207</v>
      </c>
    </row>
    <row r="1258" spans="1:25" x14ac:dyDescent="0.25">
      <c r="A1258" t="str">
        <f t="shared" si="39"/>
        <v>IE Electricity consumption of space heating for non-residential buildings</v>
      </c>
      <c r="B1258" t="str">
        <f t="shared" si="38"/>
        <v>Electricity consumption of space heating for non-residential buildings</v>
      </c>
      <c r="C1258" t="s">
        <v>5</v>
      </c>
      <c r="D1258" t="s">
        <v>53</v>
      </c>
      <c r="E1258" t="s">
        <v>483</v>
      </c>
      <c r="F1258" t="s">
        <v>207</v>
      </c>
      <c r="G1258" t="s">
        <v>207</v>
      </c>
      <c r="H1258" t="s">
        <v>207</v>
      </c>
      <c r="I1258" t="s">
        <v>207</v>
      </c>
      <c r="J1258" t="s">
        <v>207</v>
      </c>
      <c r="K1258" t="s">
        <v>207</v>
      </c>
      <c r="L1258" t="s">
        <v>207</v>
      </c>
      <c r="M1258" t="s">
        <v>207</v>
      </c>
      <c r="N1258" t="s">
        <v>207</v>
      </c>
      <c r="O1258" t="s">
        <v>207</v>
      </c>
      <c r="P1258" t="s">
        <v>207</v>
      </c>
      <c r="Q1258" t="s">
        <v>207</v>
      </c>
      <c r="R1258" t="s">
        <v>207</v>
      </c>
      <c r="S1258" t="s">
        <v>207</v>
      </c>
      <c r="T1258" t="s">
        <v>207</v>
      </c>
      <c r="U1258" t="s">
        <v>207</v>
      </c>
    </row>
    <row r="1259" spans="1:25" x14ac:dyDescent="0.25">
      <c r="A1259" t="str">
        <f t="shared" si="39"/>
        <v>IT Electricity consumption of space heating for non-residential buildings</v>
      </c>
      <c r="B1259" t="str">
        <f t="shared" si="38"/>
        <v>Electricity consumption of space heating for non-residential buildings</v>
      </c>
      <c r="C1259" t="s">
        <v>29</v>
      </c>
      <c r="D1259" t="s">
        <v>54</v>
      </c>
      <c r="E1259" t="s">
        <v>483</v>
      </c>
      <c r="F1259" t="s">
        <v>207</v>
      </c>
      <c r="G1259" t="s">
        <v>207</v>
      </c>
      <c r="H1259" t="s">
        <v>207</v>
      </c>
      <c r="I1259" t="s">
        <v>207</v>
      </c>
      <c r="J1259" t="s">
        <v>207</v>
      </c>
      <c r="K1259" t="s">
        <v>207</v>
      </c>
      <c r="L1259" t="s">
        <v>207</v>
      </c>
      <c r="M1259" t="s">
        <v>207</v>
      </c>
      <c r="N1259" t="s">
        <v>207</v>
      </c>
      <c r="O1259" t="s">
        <v>207</v>
      </c>
      <c r="P1259" t="s">
        <v>207</v>
      </c>
      <c r="Q1259" t="s">
        <v>207</v>
      </c>
      <c r="R1259" t="s">
        <v>207</v>
      </c>
      <c r="S1259" t="s">
        <v>207</v>
      </c>
      <c r="T1259" t="s">
        <v>207</v>
      </c>
      <c r="U1259" t="s">
        <v>207</v>
      </c>
    </row>
    <row r="1260" spans="1:25" x14ac:dyDescent="0.25">
      <c r="A1260" t="str">
        <f t="shared" si="39"/>
        <v>LV Electricity consumption of space heating for non-residential buildings</v>
      </c>
      <c r="B1260" t="str">
        <f t="shared" si="38"/>
        <v>Electricity consumption of space heating for non-residential buildings</v>
      </c>
      <c r="C1260" t="s">
        <v>25</v>
      </c>
      <c r="D1260" t="s">
        <v>55</v>
      </c>
      <c r="E1260" t="s">
        <v>483</v>
      </c>
      <c r="F1260" t="s">
        <v>207</v>
      </c>
      <c r="G1260" t="s">
        <v>207</v>
      </c>
      <c r="H1260" t="s">
        <v>207</v>
      </c>
      <c r="I1260" t="s">
        <v>207</v>
      </c>
      <c r="J1260" t="s">
        <v>207</v>
      </c>
      <c r="K1260" t="s">
        <v>207</v>
      </c>
      <c r="L1260" t="s">
        <v>207</v>
      </c>
      <c r="M1260" t="s">
        <v>207</v>
      </c>
      <c r="N1260" t="s">
        <v>207</v>
      </c>
      <c r="O1260" t="s">
        <v>207</v>
      </c>
      <c r="P1260" t="s">
        <v>207</v>
      </c>
      <c r="Q1260" t="s">
        <v>207</v>
      </c>
      <c r="R1260" t="s">
        <v>207</v>
      </c>
      <c r="S1260" t="s">
        <v>207</v>
      </c>
      <c r="T1260" t="s">
        <v>207</v>
      </c>
      <c r="U1260" t="s">
        <v>207</v>
      </c>
    </row>
    <row r="1261" spans="1:25" x14ac:dyDescent="0.25">
      <c r="A1261" t="str">
        <f t="shared" si="39"/>
        <v>LT Electricity consumption of space heating for non-residential buildings</v>
      </c>
      <c r="B1261" t="str">
        <f t="shared" si="38"/>
        <v>Electricity consumption of space heating for non-residential buildings</v>
      </c>
      <c r="C1261" t="s">
        <v>22</v>
      </c>
      <c r="D1261" t="s">
        <v>56</v>
      </c>
      <c r="E1261" t="s">
        <v>483</v>
      </c>
      <c r="F1261" t="s">
        <v>207</v>
      </c>
      <c r="G1261" t="s">
        <v>207</v>
      </c>
      <c r="H1261" t="s">
        <v>207</v>
      </c>
      <c r="I1261" t="s">
        <v>207</v>
      </c>
      <c r="J1261" t="s">
        <v>207</v>
      </c>
      <c r="K1261" t="s">
        <v>207</v>
      </c>
      <c r="L1261" t="s">
        <v>207</v>
      </c>
      <c r="M1261" t="s">
        <v>207</v>
      </c>
      <c r="N1261" t="s">
        <v>207</v>
      </c>
      <c r="O1261" t="s">
        <v>207</v>
      </c>
      <c r="P1261" t="s">
        <v>207</v>
      </c>
      <c r="Q1261" t="s">
        <v>207</v>
      </c>
      <c r="R1261" t="s">
        <v>207</v>
      </c>
      <c r="S1261" t="s">
        <v>207</v>
      </c>
      <c r="T1261" t="s">
        <v>207</v>
      </c>
      <c r="U1261" t="s">
        <v>207</v>
      </c>
    </row>
    <row r="1262" spans="1:25" x14ac:dyDescent="0.25">
      <c r="A1262" t="str">
        <f t="shared" si="39"/>
        <v>LU Electricity consumption of space heating for non-residential buildings</v>
      </c>
      <c r="B1262" t="str">
        <f t="shared" si="38"/>
        <v>Electricity consumption of space heating for non-residential buildings</v>
      </c>
      <c r="C1262" t="s">
        <v>7</v>
      </c>
      <c r="D1262" t="s">
        <v>57</v>
      </c>
      <c r="E1262" t="s">
        <v>483</v>
      </c>
      <c r="F1262" t="s">
        <v>207</v>
      </c>
      <c r="G1262" t="s">
        <v>207</v>
      </c>
      <c r="H1262" t="s">
        <v>207</v>
      </c>
      <c r="I1262" t="s">
        <v>207</v>
      </c>
      <c r="J1262" t="s">
        <v>207</v>
      </c>
      <c r="K1262" t="s">
        <v>207</v>
      </c>
      <c r="L1262" t="s">
        <v>207</v>
      </c>
      <c r="M1262" t="s">
        <v>207</v>
      </c>
      <c r="N1262" t="s">
        <v>207</v>
      </c>
      <c r="O1262" t="s">
        <v>207</v>
      </c>
      <c r="P1262" t="s">
        <v>207</v>
      </c>
      <c r="Q1262" t="s">
        <v>207</v>
      </c>
      <c r="R1262" t="s">
        <v>207</v>
      </c>
      <c r="S1262" t="s">
        <v>207</v>
      </c>
      <c r="T1262" t="s">
        <v>207</v>
      </c>
      <c r="U1262" t="s">
        <v>207</v>
      </c>
    </row>
    <row r="1263" spans="1:25" x14ac:dyDescent="0.25">
      <c r="A1263" t="str">
        <f t="shared" si="39"/>
        <v>MT Electricity consumption of space heating for non-residential buildings</v>
      </c>
      <c r="B1263" t="str">
        <f t="shared" si="38"/>
        <v>Electricity consumption of space heating for non-residential buildings</v>
      </c>
      <c r="C1263" t="s">
        <v>26</v>
      </c>
      <c r="D1263" t="s">
        <v>58</v>
      </c>
      <c r="E1263" t="s">
        <v>483</v>
      </c>
      <c r="F1263" t="s">
        <v>207</v>
      </c>
      <c r="G1263" t="s">
        <v>207</v>
      </c>
      <c r="H1263" t="s">
        <v>207</v>
      </c>
      <c r="I1263" t="s">
        <v>207</v>
      </c>
      <c r="J1263" t="s">
        <v>207</v>
      </c>
      <c r="K1263" t="s">
        <v>207</v>
      </c>
      <c r="L1263" t="s">
        <v>207</v>
      </c>
      <c r="M1263" t="s">
        <v>207</v>
      </c>
      <c r="N1263" t="s">
        <v>207</v>
      </c>
      <c r="O1263" t="s">
        <v>207</v>
      </c>
      <c r="P1263" t="s">
        <v>207</v>
      </c>
      <c r="Q1263" t="s">
        <v>207</v>
      </c>
      <c r="R1263" t="s">
        <v>207</v>
      </c>
      <c r="S1263" t="s">
        <v>207</v>
      </c>
      <c r="T1263" t="s">
        <v>207</v>
      </c>
      <c r="U1263" t="s">
        <v>207</v>
      </c>
    </row>
    <row r="1264" spans="1:25" x14ac:dyDescent="0.25">
      <c r="A1264" t="str">
        <f t="shared" si="39"/>
        <v>NL Electricity consumption of space heating for non-residential buildings</v>
      </c>
      <c r="B1264" t="str">
        <f t="shared" si="38"/>
        <v>Electricity consumption of space heating for non-residential buildings</v>
      </c>
      <c r="C1264" t="s">
        <v>6</v>
      </c>
      <c r="D1264" t="s">
        <v>59</v>
      </c>
      <c r="E1264" t="s">
        <v>483</v>
      </c>
      <c r="F1264" t="s">
        <v>207</v>
      </c>
      <c r="G1264" t="s">
        <v>207</v>
      </c>
      <c r="H1264" t="s">
        <v>207</v>
      </c>
      <c r="I1264" t="s">
        <v>207</v>
      </c>
      <c r="J1264" t="s">
        <v>207</v>
      </c>
      <c r="K1264" t="s">
        <v>207</v>
      </c>
      <c r="L1264" t="s">
        <v>207</v>
      </c>
      <c r="M1264" t="s">
        <v>207</v>
      </c>
      <c r="N1264" t="s">
        <v>207</v>
      </c>
      <c r="O1264" t="s">
        <v>207</v>
      </c>
      <c r="P1264" t="s">
        <v>207</v>
      </c>
      <c r="Q1264" t="s">
        <v>207</v>
      </c>
      <c r="R1264" t="s">
        <v>207</v>
      </c>
      <c r="S1264" t="s">
        <v>207</v>
      </c>
      <c r="T1264" t="s">
        <v>207</v>
      </c>
      <c r="U1264" t="s">
        <v>207</v>
      </c>
    </row>
    <row r="1265" spans="1:26" x14ac:dyDescent="0.25">
      <c r="A1265" t="str">
        <f t="shared" si="39"/>
        <v>PL Electricity consumption of space heating for non-residential buildings</v>
      </c>
      <c r="B1265" t="str">
        <f t="shared" si="38"/>
        <v>Electricity consumption of space heating for non-residential buildings</v>
      </c>
      <c r="C1265" t="s">
        <v>12</v>
      </c>
      <c r="D1265" t="s">
        <v>60</v>
      </c>
      <c r="E1265" t="s">
        <v>483</v>
      </c>
      <c r="F1265" t="s">
        <v>207</v>
      </c>
      <c r="G1265" t="s">
        <v>207</v>
      </c>
      <c r="H1265" t="s">
        <v>207</v>
      </c>
      <c r="I1265" t="s">
        <v>207</v>
      </c>
      <c r="J1265" t="s">
        <v>207</v>
      </c>
      <c r="K1265" t="s">
        <v>207</v>
      </c>
      <c r="L1265" t="s">
        <v>207</v>
      </c>
      <c r="M1265" t="s">
        <v>207</v>
      </c>
      <c r="N1265" t="s">
        <v>207</v>
      </c>
      <c r="O1265" t="s">
        <v>207</v>
      </c>
      <c r="P1265" t="s">
        <v>207</v>
      </c>
      <c r="Q1265" t="s">
        <v>207</v>
      </c>
      <c r="R1265" t="s">
        <v>207</v>
      </c>
      <c r="S1265" t="s">
        <v>207</v>
      </c>
      <c r="T1265" t="s">
        <v>207</v>
      </c>
      <c r="U1265" t="s">
        <v>207</v>
      </c>
    </row>
    <row r="1266" spans="1:26" x14ac:dyDescent="0.25">
      <c r="A1266" t="str">
        <f t="shared" si="39"/>
        <v>PT Electricity consumption of space heating for non-residential buildings</v>
      </c>
      <c r="B1266" t="str">
        <f t="shared" si="38"/>
        <v>Electricity consumption of space heating for non-residential buildings</v>
      </c>
      <c r="C1266" t="s">
        <v>14</v>
      </c>
      <c r="D1266" t="s">
        <v>61</v>
      </c>
      <c r="E1266" t="s">
        <v>483</v>
      </c>
      <c r="F1266" t="s">
        <v>207</v>
      </c>
      <c r="G1266" t="s">
        <v>207</v>
      </c>
      <c r="H1266" t="s">
        <v>207</v>
      </c>
      <c r="I1266" t="s">
        <v>207</v>
      </c>
      <c r="J1266" t="s">
        <v>207</v>
      </c>
      <c r="K1266" t="s">
        <v>207</v>
      </c>
      <c r="L1266" t="s">
        <v>207</v>
      </c>
      <c r="M1266" t="s">
        <v>207</v>
      </c>
      <c r="N1266" t="s">
        <v>207</v>
      </c>
      <c r="O1266" t="s">
        <v>207</v>
      </c>
      <c r="P1266" t="s">
        <v>207</v>
      </c>
      <c r="Q1266" t="s">
        <v>207</v>
      </c>
      <c r="R1266" t="s">
        <v>207</v>
      </c>
      <c r="S1266" t="s">
        <v>207</v>
      </c>
      <c r="T1266" t="s">
        <v>207</v>
      </c>
      <c r="U1266" t="s">
        <v>207</v>
      </c>
    </row>
    <row r="1267" spans="1:26" x14ac:dyDescent="0.25">
      <c r="A1267" t="str">
        <f t="shared" si="39"/>
        <v>RO Electricity consumption of space heating for non-residential buildings</v>
      </c>
      <c r="B1267" t="str">
        <f t="shared" si="38"/>
        <v>Electricity consumption of space heating for non-residential buildings</v>
      </c>
      <c r="C1267" t="s">
        <v>13</v>
      </c>
      <c r="D1267" t="s">
        <v>62</v>
      </c>
      <c r="E1267" t="s">
        <v>483</v>
      </c>
      <c r="F1267" t="s">
        <v>207</v>
      </c>
      <c r="G1267" t="s">
        <v>207</v>
      </c>
      <c r="H1267" t="s">
        <v>207</v>
      </c>
      <c r="I1267" t="s">
        <v>207</v>
      </c>
      <c r="J1267" t="s">
        <v>207</v>
      </c>
      <c r="K1267" t="s">
        <v>207</v>
      </c>
      <c r="L1267" t="s">
        <v>207</v>
      </c>
      <c r="M1267" t="s">
        <v>207</v>
      </c>
      <c r="N1267" t="s">
        <v>207</v>
      </c>
      <c r="O1267" t="s">
        <v>207</v>
      </c>
      <c r="P1267" t="s">
        <v>207</v>
      </c>
      <c r="Q1267" t="s">
        <v>207</v>
      </c>
      <c r="R1267" t="s">
        <v>207</v>
      </c>
      <c r="S1267" t="s">
        <v>207</v>
      </c>
      <c r="T1267" t="s">
        <v>207</v>
      </c>
      <c r="U1267" t="s">
        <v>207</v>
      </c>
    </row>
    <row r="1268" spans="1:26" x14ac:dyDescent="0.25">
      <c r="A1268" t="str">
        <f t="shared" si="39"/>
        <v>SK Electricity consumption of space heating for non-residential buildings</v>
      </c>
      <c r="B1268" t="str">
        <f t="shared" si="38"/>
        <v>Electricity consumption of space heating for non-residential buildings</v>
      </c>
      <c r="C1268" t="s">
        <v>18</v>
      </c>
      <c r="D1268" t="s">
        <v>63</v>
      </c>
      <c r="E1268" t="s">
        <v>483</v>
      </c>
      <c r="F1268" t="s">
        <v>207</v>
      </c>
      <c r="G1268" t="s">
        <v>207</v>
      </c>
      <c r="H1268" t="s">
        <v>207</v>
      </c>
      <c r="I1268" t="s">
        <v>207</v>
      </c>
      <c r="J1268" t="s">
        <v>207</v>
      </c>
      <c r="K1268" t="s">
        <v>207</v>
      </c>
      <c r="L1268" t="s">
        <v>207</v>
      </c>
      <c r="M1268" t="s">
        <v>207</v>
      </c>
      <c r="N1268" t="s">
        <v>207</v>
      </c>
      <c r="O1268" t="s">
        <v>207</v>
      </c>
      <c r="P1268" t="s">
        <v>207</v>
      </c>
      <c r="Q1268" t="s">
        <v>207</v>
      </c>
      <c r="R1268" t="s">
        <v>207</v>
      </c>
      <c r="S1268" t="s">
        <v>207</v>
      </c>
      <c r="T1268" t="s">
        <v>207</v>
      </c>
      <c r="U1268" t="s">
        <v>207</v>
      </c>
    </row>
    <row r="1269" spans="1:26" x14ac:dyDescent="0.25">
      <c r="A1269" t="str">
        <f t="shared" si="39"/>
        <v>SI Electricity consumption of space heating for non-residential buildings</v>
      </c>
      <c r="B1269" t="str">
        <f t="shared" si="38"/>
        <v>Electricity consumption of space heating for non-residential buildings</v>
      </c>
      <c r="C1269" t="s">
        <v>8</v>
      </c>
      <c r="D1269" t="s">
        <v>64</v>
      </c>
      <c r="E1269" t="s">
        <v>483</v>
      </c>
      <c r="F1269" t="s">
        <v>207</v>
      </c>
      <c r="G1269" t="s">
        <v>207</v>
      </c>
      <c r="H1269" t="s">
        <v>207</v>
      </c>
      <c r="I1269" t="s">
        <v>207</v>
      </c>
      <c r="J1269" t="s">
        <v>207</v>
      </c>
      <c r="K1269" t="s">
        <v>207</v>
      </c>
      <c r="L1269" t="s">
        <v>207</v>
      </c>
      <c r="M1269" t="s">
        <v>207</v>
      </c>
      <c r="N1269" t="s">
        <v>207</v>
      </c>
      <c r="O1269" t="s">
        <v>207</v>
      </c>
      <c r="P1269" t="s">
        <v>207</v>
      </c>
      <c r="Q1269" t="s">
        <v>207</v>
      </c>
      <c r="R1269" t="s">
        <v>207</v>
      </c>
      <c r="S1269" t="s">
        <v>207</v>
      </c>
      <c r="T1269" t="s">
        <v>207</v>
      </c>
      <c r="U1269" t="s">
        <v>207</v>
      </c>
    </row>
    <row r="1270" spans="1:26" x14ac:dyDescent="0.25">
      <c r="A1270" t="str">
        <f t="shared" si="39"/>
        <v>ES Electricity consumption of space heating for non-residential buildings</v>
      </c>
      <c r="B1270" t="str">
        <f t="shared" si="38"/>
        <v>Electricity consumption of space heating for non-residential buildings</v>
      </c>
      <c r="C1270" t="s">
        <v>28</v>
      </c>
      <c r="D1270" t="s">
        <v>65</v>
      </c>
      <c r="E1270" t="s">
        <v>483</v>
      </c>
      <c r="F1270" t="s">
        <v>207</v>
      </c>
      <c r="G1270" t="s">
        <v>207</v>
      </c>
      <c r="H1270" t="s">
        <v>207</v>
      </c>
      <c r="I1270" t="s">
        <v>207</v>
      </c>
      <c r="J1270" t="s">
        <v>207</v>
      </c>
      <c r="K1270" t="s">
        <v>207</v>
      </c>
      <c r="L1270" t="s">
        <v>207</v>
      </c>
      <c r="M1270" t="s">
        <v>207</v>
      </c>
      <c r="N1270" t="s">
        <v>207</v>
      </c>
      <c r="O1270" t="s">
        <v>207</v>
      </c>
      <c r="P1270" t="s">
        <v>207</v>
      </c>
      <c r="Q1270" t="s">
        <v>207</v>
      </c>
      <c r="R1270" t="s">
        <v>207</v>
      </c>
      <c r="S1270" t="s">
        <v>207</v>
      </c>
      <c r="T1270" t="s">
        <v>207</v>
      </c>
      <c r="U1270" t="s">
        <v>207</v>
      </c>
    </row>
    <row r="1271" spans="1:26" x14ac:dyDescent="0.25">
      <c r="A1271" t="str">
        <f t="shared" si="39"/>
        <v>SE Electricity consumption of space heating for non-residential buildings</v>
      </c>
      <c r="B1271" t="str">
        <f t="shared" si="38"/>
        <v>Electricity consumption of space heating for non-residential buildings</v>
      </c>
      <c r="C1271" t="s">
        <v>19</v>
      </c>
      <c r="D1271" t="s">
        <v>66</v>
      </c>
      <c r="E1271" t="s">
        <v>483</v>
      </c>
      <c r="F1271" t="s">
        <v>207</v>
      </c>
      <c r="G1271" t="s">
        <v>207</v>
      </c>
      <c r="H1271" t="s">
        <v>207</v>
      </c>
      <c r="I1271" t="s">
        <v>207</v>
      </c>
      <c r="J1271" t="s">
        <v>207</v>
      </c>
      <c r="K1271" t="s">
        <v>207</v>
      </c>
      <c r="L1271" t="s">
        <v>207</v>
      </c>
      <c r="M1271" t="s">
        <v>207</v>
      </c>
      <c r="N1271" t="s">
        <v>207</v>
      </c>
      <c r="O1271" t="s">
        <v>207</v>
      </c>
      <c r="P1271" t="s">
        <v>207</v>
      </c>
      <c r="Q1271" t="s">
        <v>207</v>
      </c>
      <c r="R1271" t="s">
        <v>207</v>
      </c>
      <c r="S1271" t="s">
        <v>207</v>
      </c>
      <c r="T1271" t="s">
        <v>207</v>
      </c>
      <c r="U1271" t="s">
        <v>207</v>
      </c>
    </row>
    <row r="1272" spans="1:26" x14ac:dyDescent="0.25">
      <c r="A1272" t="str">
        <f t="shared" si="39"/>
        <v>UK Electricity consumption of space heating for non-residential buildings</v>
      </c>
      <c r="B1272" t="str">
        <f t="shared" si="38"/>
        <v>Electricity consumption of space heating for non-residential buildings</v>
      </c>
      <c r="C1272" t="s">
        <v>4</v>
      </c>
      <c r="D1272" t="s">
        <v>67</v>
      </c>
      <c r="E1272" t="s">
        <v>483</v>
      </c>
      <c r="F1272" t="s">
        <v>207</v>
      </c>
      <c r="G1272" t="s">
        <v>207</v>
      </c>
      <c r="H1272" t="s">
        <v>207</v>
      </c>
      <c r="I1272" t="s">
        <v>207</v>
      </c>
      <c r="J1272" t="s">
        <v>207</v>
      </c>
      <c r="K1272" t="s">
        <v>207</v>
      </c>
      <c r="L1272" t="s">
        <v>207</v>
      </c>
      <c r="M1272" t="s">
        <v>207</v>
      </c>
      <c r="N1272" t="s">
        <v>207</v>
      </c>
      <c r="O1272" t="s">
        <v>207</v>
      </c>
      <c r="P1272" t="s">
        <v>207</v>
      </c>
      <c r="Q1272" t="s">
        <v>207</v>
      </c>
      <c r="R1272" t="s">
        <v>207</v>
      </c>
      <c r="S1272" t="s">
        <v>207</v>
      </c>
      <c r="T1272" t="s">
        <v>207</v>
      </c>
      <c r="U1272" t="s">
        <v>207</v>
      </c>
    </row>
    <row r="1273" spans="1:26" x14ac:dyDescent="0.25">
      <c r="A1273" t="str">
        <f t="shared" si="39"/>
        <v xml:space="preserve"> Electricity consumption of space heating for non-residential buildings</v>
      </c>
      <c r="B1273" t="str">
        <f t="shared" si="38"/>
        <v>Electricity consumption of space heating for non-residential buildings</v>
      </c>
    </row>
    <row r="1274" spans="1:26" x14ac:dyDescent="0.25">
      <c r="A1274" t="str">
        <f t="shared" si="39"/>
        <v xml:space="preserve"> Heat consumption of space heating for non-residential buildings</v>
      </c>
      <c r="B1274" t="str">
        <f t="shared" si="38"/>
        <v>Heat consumption of space heating for non-residential buildings</v>
      </c>
      <c r="C1274" t="s">
        <v>533</v>
      </c>
    </row>
    <row r="1275" spans="1:26" x14ac:dyDescent="0.25">
      <c r="A1275" t="str">
        <f t="shared" si="39"/>
        <v>ISO code Heat consumption of space heating for non-residential buildings</v>
      </c>
      <c r="B1275" t="str">
        <f t="shared" si="38"/>
        <v>Heat consumption of space heating for non-residential buildings</v>
      </c>
      <c r="D1275" t="s">
        <v>204</v>
      </c>
      <c r="E1275" t="s">
        <v>205</v>
      </c>
      <c r="F1275">
        <v>2000</v>
      </c>
      <c r="G1275">
        <v>2001</v>
      </c>
      <c r="H1275">
        <v>2002</v>
      </c>
      <c r="I1275">
        <v>2003</v>
      </c>
      <c r="J1275">
        <v>2004</v>
      </c>
      <c r="K1275">
        <v>2005</v>
      </c>
      <c r="L1275">
        <v>2006</v>
      </c>
      <c r="M1275">
        <v>2007</v>
      </c>
      <c r="N1275">
        <v>2008</v>
      </c>
      <c r="O1275">
        <v>2009</v>
      </c>
      <c r="P1275">
        <v>2010</v>
      </c>
      <c r="Q1275">
        <v>2011</v>
      </c>
      <c r="R1275">
        <v>2012</v>
      </c>
      <c r="S1275">
        <v>2013</v>
      </c>
      <c r="T1275">
        <v>2014</v>
      </c>
      <c r="U1275">
        <v>2015</v>
      </c>
      <c r="V1275" t="s">
        <v>194</v>
      </c>
      <c r="W1275" t="s">
        <v>195</v>
      </c>
      <c r="X1275" t="s">
        <v>196</v>
      </c>
      <c r="Y1275" t="s">
        <v>197</v>
      </c>
      <c r="Z1275" t="s">
        <v>198</v>
      </c>
    </row>
    <row r="1276" spans="1:26" x14ac:dyDescent="0.25">
      <c r="A1276" t="str">
        <f t="shared" si="39"/>
        <v>AT Heat consumption of space heating for non-residential buildings</v>
      </c>
      <c r="B1276" t="str">
        <f t="shared" si="38"/>
        <v>Heat consumption of space heating for non-residential buildings</v>
      </c>
      <c r="C1276" t="s">
        <v>17</v>
      </c>
      <c r="D1276" t="s">
        <v>40</v>
      </c>
      <c r="E1276" t="s">
        <v>483</v>
      </c>
      <c r="F1276" t="s">
        <v>207</v>
      </c>
      <c r="G1276" t="s">
        <v>207</v>
      </c>
      <c r="H1276" t="s">
        <v>207</v>
      </c>
      <c r="I1276" t="s">
        <v>207</v>
      </c>
      <c r="J1276" t="s">
        <v>207</v>
      </c>
      <c r="K1276" t="s">
        <v>207</v>
      </c>
      <c r="L1276" t="s">
        <v>207</v>
      </c>
      <c r="M1276" t="s">
        <v>207</v>
      </c>
      <c r="N1276" t="s">
        <v>207</v>
      </c>
      <c r="O1276" t="s">
        <v>207</v>
      </c>
      <c r="P1276" t="s">
        <v>207</v>
      </c>
      <c r="Q1276" t="s">
        <v>207</v>
      </c>
      <c r="R1276" t="s">
        <v>207</v>
      </c>
      <c r="S1276" t="s">
        <v>207</v>
      </c>
      <c r="T1276" t="s">
        <v>207</v>
      </c>
      <c r="U1276" t="s">
        <v>207</v>
      </c>
    </row>
    <row r="1277" spans="1:26" x14ac:dyDescent="0.25">
      <c r="A1277" t="str">
        <f t="shared" si="39"/>
        <v>BE Heat consumption of space heating for non-residential buildings</v>
      </c>
      <c r="B1277" t="str">
        <f t="shared" si="38"/>
        <v>Heat consumption of space heating for non-residential buildings</v>
      </c>
      <c r="C1277" t="s">
        <v>11</v>
      </c>
      <c r="D1277" t="s">
        <v>41</v>
      </c>
      <c r="E1277" t="s">
        <v>483</v>
      </c>
      <c r="F1277" t="s">
        <v>207</v>
      </c>
      <c r="G1277" t="s">
        <v>207</v>
      </c>
      <c r="H1277" t="s">
        <v>207</v>
      </c>
      <c r="I1277" t="s">
        <v>207</v>
      </c>
      <c r="J1277" t="s">
        <v>207</v>
      </c>
      <c r="K1277" t="s">
        <v>207</v>
      </c>
      <c r="L1277" t="s">
        <v>207</v>
      </c>
      <c r="M1277" t="s">
        <v>207</v>
      </c>
      <c r="N1277" t="s">
        <v>207</v>
      </c>
      <c r="O1277" t="s">
        <v>207</v>
      </c>
      <c r="P1277" t="s">
        <v>207</v>
      </c>
      <c r="Q1277" t="s">
        <v>207</v>
      </c>
      <c r="R1277" t="s">
        <v>207</v>
      </c>
      <c r="S1277" t="s">
        <v>207</v>
      </c>
      <c r="T1277" t="s">
        <v>207</v>
      </c>
      <c r="U1277" t="s">
        <v>207</v>
      </c>
    </row>
    <row r="1278" spans="1:26" x14ac:dyDescent="0.25">
      <c r="A1278" t="str">
        <f t="shared" si="39"/>
        <v>BG Heat consumption of space heating for non-residential buildings</v>
      </c>
      <c r="B1278" t="str">
        <f t="shared" si="38"/>
        <v>Heat consumption of space heating for non-residential buildings</v>
      </c>
      <c r="C1278" t="s">
        <v>21</v>
      </c>
      <c r="D1278" t="s">
        <v>42</v>
      </c>
      <c r="E1278" t="s">
        <v>483</v>
      </c>
      <c r="F1278" t="s">
        <v>207</v>
      </c>
      <c r="G1278" t="s">
        <v>207</v>
      </c>
      <c r="H1278" t="s">
        <v>207</v>
      </c>
      <c r="I1278" t="s">
        <v>207</v>
      </c>
      <c r="J1278" t="s">
        <v>207</v>
      </c>
      <c r="K1278" t="s">
        <v>207</v>
      </c>
      <c r="L1278" t="s">
        <v>207</v>
      </c>
      <c r="M1278" t="s">
        <v>207</v>
      </c>
      <c r="N1278" t="s">
        <v>207</v>
      </c>
      <c r="O1278" t="s">
        <v>207</v>
      </c>
      <c r="P1278" t="s">
        <v>207</v>
      </c>
      <c r="Q1278" t="s">
        <v>207</v>
      </c>
      <c r="R1278" t="s">
        <v>207</v>
      </c>
      <c r="S1278" t="s">
        <v>207</v>
      </c>
      <c r="T1278" t="s">
        <v>207</v>
      </c>
      <c r="U1278" t="s">
        <v>207</v>
      </c>
    </row>
    <row r="1279" spans="1:26" x14ac:dyDescent="0.25">
      <c r="A1279" t="str">
        <f t="shared" si="39"/>
        <v>HR Heat consumption of space heating for non-residential buildings</v>
      </c>
      <c r="B1279" t="str">
        <f t="shared" si="38"/>
        <v>Heat consumption of space heating for non-residential buildings</v>
      </c>
      <c r="C1279" t="s">
        <v>24</v>
      </c>
      <c r="D1279" t="s">
        <v>43</v>
      </c>
      <c r="E1279" t="s">
        <v>483</v>
      </c>
      <c r="F1279" t="s">
        <v>207</v>
      </c>
      <c r="G1279" t="s">
        <v>207</v>
      </c>
      <c r="H1279" t="s">
        <v>207</v>
      </c>
      <c r="I1279" t="s">
        <v>207</v>
      </c>
      <c r="J1279" t="s">
        <v>207</v>
      </c>
      <c r="K1279" t="s">
        <v>207</v>
      </c>
      <c r="L1279" t="s">
        <v>207</v>
      </c>
      <c r="M1279" t="s">
        <v>207</v>
      </c>
      <c r="N1279" t="s">
        <v>207</v>
      </c>
      <c r="O1279" t="s">
        <v>207</v>
      </c>
      <c r="P1279" t="s">
        <v>207</v>
      </c>
      <c r="Q1279" t="s">
        <v>207</v>
      </c>
      <c r="R1279" t="s">
        <v>207</v>
      </c>
      <c r="S1279" t="s">
        <v>207</v>
      </c>
      <c r="T1279" t="s">
        <v>207</v>
      </c>
      <c r="U1279" t="s">
        <v>207</v>
      </c>
    </row>
    <row r="1280" spans="1:26" x14ac:dyDescent="0.25">
      <c r="A1280" t="str">
        <f t="shared" si="39"/>
        <v>CY Heat consumption of space heating for non-residential buildings</v>
      </c>
      <c r="B1280" t="str">
        <f t="shared" si="38"/>
        <v>Heat consumption of space heating for non-residential buildings</v>
      </c>
      <c r="C1280" t="s">
        <v>15</v>
      </c>
      <c r="D1280" t="s">
        <v>44</v>
      </c>
      <c r="E1280" t="s">
        <v>483</v>
      </c>
      <c r="F1280" t="s">
        <v>207</v>
      </c>
      <c r="G1280" t="s">
        <v>207</v>
      </c>
      <c r="H1280" t="s">
        <v>207</v>
      </c>
      <c r="I1280" t="s">
        <v>207</v>
      </c>
      <c r="J1280" t="s">
        <v>207</v>
      </c>
      <c r="K1280" t="s">
        <v>207</v>
      </c>
      <c r="L1280" t="s">
        <v>207</v>
      </c>
      <c r="M1280" t="s">
        <v>207</v>
      </c>
      <c r="N1280" t="s">
        <v>207</v>
      </c>
      <c r="O1280" t="s">
        <v>207</v>
      </c>
      <c r="P1280" t="s">
        <v>207</v>
      </c>
      <c r="Q1280" t="s">
        <v>207</v>
      </c>
      <c r="R1280" t="s">
        <v>207</v>
      </c>
      <c r="S1280" t="s">
        <v>207</v>
      </c>
      <c r="T1280" t="s">
        <v>207</v>
      </c>
      <c r="U1280" t="s">
        <v>207</v>
      </c>
    </row>
    <row r="1281" spans="1:25" x14ac:dyDescent="0.25">
      <c r="A1281" t="str">
        <f t="shared" si="39"/>
        <v>CZ Heat consumption of space heating for non-residential buildings</v>
      </c>
      <c r="B1281" t="str">
        <f t="shared" si="38"/>
        <v>Heat consumption of space heating for non-residential buildings</v>
      </c>
      <c r="C1281" t="s">
        <v>23</v>
      </c>
      <c r="D1281" t="s">
        <v>45</v>
      </c>
      <c r="E1281" t="s">
        <v>483</v>
      </c>
      <c r="F1281" t="s">
        <v>207</v>
      </c>
      <c r="G1281" t="s">
        <v>207</v>
      </c>
      <c r="H1281" t="s">
        <v>207</v>
      </c>
      <c r="I1281" t="s">
        <v>207</v>
      </c>
      <c r="J1281" t="s">
        <v>207</v>
      </c>
      <c r="K1281" t="s">
        <v>207</v>
      </c>
      <c r="L1281" t="s">
        <v>207</v>
      </c>
      <c r="M1281" t="s">
        <v>207</v>
      </c>
      <c r="N1281" t="s">
        <v>207</v>
      </c>
      <c r="O1281" t="s">
        <v>207</v>
      </c>
      <c r="P1281" t="s">
        <v>207</v>
      </c>
      <c r="Q1281" t="s">
        <v>207</v>
      </c>
      <c r="R1281" t="s">
        <v>207</v>
      </c>
      <c r="S1281" t="s">
        <v>207</v>
      </c>
      <c r="T1281" t="s">
        <v>207</v>
      </c>
      <c r="U1281" t="s">
        <v>207</v>
      </c>
    </row>
    <row r="1282" spans="1:25" x14ac:dyDescent="0.25">
      <c r="A1282" t="str">
        <f t="shared" si="39"/>
        <v>DK Heat consumption of space heating for non-residential buildings</v>
      </c>
      <c r="B1282" t="str">
        <f t="shared" si="38"/>
        <v>Heat consumption of space heating for non-residential buildings</v>
      </c>
      <c r="C1282" t="s">
        <v>9</v>
      </c>
      <c r="D1282" t="s">
        <v>46</v>
      </c>
      <c r="E1282" t="s">
        <v>483</v>
      </c>
      <c r="F1282">
        <v>0.67</v>
      </c>
      <c r="G1282">
        <v>0.67</v>
      </c>
      <c r="H1282">
        <v>0.71</v>
      </c>
      <c r="I1282">
        <v>0.72</v>
      </c>
      <c r="J1282">
        <v>0.72</v>
      </c>
      <c r="K1282">
        <v>0.71</v>
      </c>
      <c r="L1282">
        <v>0.73</v>
      </c>
      <c r="M1282">
        <v>0.72</v>
      </c>
      <c r="N1282">
        <v>0.73</v>
      </c>
      <c r="O1282">
        <v>0.72</v>
      </c>
      <c r="P1282">
        <v>0.75</v>
      </c>
      <c r="Q1282">
        <v>0.76</v>
      </c>
      <c r="R1282">
        <v>0.74</v>
      </c>
      <c r="S1282">
        <v>0.74</v>
      </c>
      <c r="T1282">
        <v>0.75</v>
      </c>
      <c r="U1282" t="s">
        <v>207</v>
      </c>
      <c r="V1282" t="s">
        <v>484</v>
      </c>
      <c r="W1282" t="s">
        <v>484</v>
      </c>
      <c r="X1282" t="s">
        <v>485</v>
      </c>
      <c r="Y1282">
        <v>5</v>
      </c>
    </row>
    <row r="1283" spans="1:25" x14ac:dyDescent="0.25">
      <c r="A1283" t="str">
        <f t="shared" si="39"/>
        <v>EE Heat consumption of space heating for non-residential buildings</v>
      </c>
      <c r="B1283" t="str">
        <f t="shared" si="38"/>
        <v>Heat consumption of space heating for non-residential buildings</v>
      </c>
      <c r="C1283" t="s">
        <v>27</v>
      </c>
      <c r="D1283" t="s">
        <v>47</v>
      </c>
      <c r="E1283" t="s">
        <v>483</v>
      </c>
      <c r="F1283" t="s">
        <v>207</v>
      </c>
      <c r="G1283" t="s">
        <v>207</v>
      </c>
      <c r="H1283" t="s">
        <v>207</v>
      </c>
      <c r="I1283" t="s">
        <v>207</v>
      </c>
      <c r="J1283" t="s">
        <v>207</v>
      </c>
      <c r="K1283" t="s">
        <v>207</v>
      </c>
      <c r="L1283" t="s">
        <v>207</v>
      </c>
      <c r="M1283" t="s">
        <v>207</v>
      </c>
      <c r="N1283" t="s">
        <v>207</v>
      </c>
      <c r="O1283" t="s">
        <v>207</v>
      </c>
      <c r="P1283" t="s">
        <v>207</v>
      </c>
      <c r="Q1283" t="s">
        <v>207</v>
      </c>
      <c r="R1283" t="s">
        <v>207</v>
      </c>
      <c r="S1283" t="s">
        <v>207</v>
      </c>
      <c r="T1283" t="s">
        <v>207</v>
      </c>
      <c r="U1283" t="s">
        <v>207</v>
      </c>
    </row>
    <row r="1284" spans="1:25" x14ac:dyDescent="0.25">
      <c r="A1284" t="str">
        <f t="shared" si="39"/>
        <v>FR Heat consumption of space heating for non-residential buildings</v>
      </c>
      <c r="B1284" t="str">
        <f t="shared" ref="B1284:B1347" si="40">IF(AND(C1284&lt;&gt;"",D1284=""),C1284,B1283)</f>
        <v>Heat consumption of space heating for non-residential buildings</v>
      </c>
      <c r="C1284" t="s">
        <v>10</v>
      </c>
      <c r="D1284" t="s">
        <v>48</v>
      </c>
      <c r="E1284" t="s">
        <v>483</v>
      </c>
      <c r="F1284">
        <v>0.85</v>
      </c>
      <c r="G1284">
        <v>0.88</v>
      </c>
      <c r="H1284">
        <v>0.86</v>
      </c>
      <c r="I1284">
        <v>0.92</v>
      </c>
      <c r="J1284">
        <v>0.93</v>
      </c>
      <c r="K1284">
        <v>0.94</v>
      </c>
      <c r="L1284">
        <v>0.92</v>
      </c>
      <c r="M1284">
        <v>0.85</v>
      </c>
      <c r="N1284">
        <v>0.92</v>
      </c>
      <c r="O1284">
        <v>0.94</v>
      </c>
      <c r="P1284">
        <v>1.08</v>
      </c>
      <c r="Q1284">
        <v>0.8</v>
      </c>
      <c r="R1284">
        <v>0.93</v>
      </c>
      <c r="S1284">
        <v>0.99</v>
      </c>
      <c r="T1284" t="s">
        <v>207</v>
      </c>
      <c r="U1284" t="s">
        <v>207</v>
      </c>
      <c r="V1284" t="s">
        <v>261</v>
      </c>
      <c r="X1284" t="s">
        <v>263</v>
      </c>
      <c r="Y1284">
        <v>5</v>
      </c>
    </row>
    <row r="1285" spans="1:25" x14ac:dyDescent="0.25">
      <c r="A1285" t="str">
        <f t="shared" si="39"/>
        <v>EL Heat consumption of space heating for non-residential buildings</v>
      </c>
      <c r="B1285" t="str">
        <f t="shared" si="40"/>
        <v>Heat consumption of space heating for non-residential buildings</v>
      </c>
      <c r="C1285" t="s">
        <v>20</v>
      </c>
      <c r="D1285" t="s">
        <v>49</v>
      </c>
      <c r="E1285" t="s">
        <v>483</v>
      </c>
      <c r="F1285" t="s">
        <v>207</v>
      </c>
      <c r="G1285" t="s">
        <v>207</v>
      </c>
      <c r="H1285" t="s">
        <v>207</v>
      </c>
      <c r="I1285" t="s">
        <v>207</v>
      </c>
      <c r="J1285" t="s">
        <v>207</v>
      </c>
      <c r="K1285" t="s">
        <v>207</v>
      </c>
      <c r="L1285" t="s">
        <v>207</v>
      </c>
      <c r="M1285" t="s">
        <v>207</v>
      </c>
      <c r="N1285" t="s">
        <v>207</v>
      </c>
      <c r="O1285" t="s">
        <v>207</v>
      </c>
      <c r="P1285" t="s">
        <v>207</v>
      </c>
      <c r="Q1285" t="s">
        <v>207</v>
      </c>
      <c r="R1285" t="s">
        <v>207</v>
      </c>
      <c r="S1285" t="s">
        <v>207</v>
      </c>
      <c r="T1285" t="s">
        <v>207</v>
      </c>
      <c r="U1285" t="s">
        <v>207</v>
      </c>
    </row>
    <row r="1286" spans="1:25" x14ac:dyDescent="0.25">
      <c r="A1286" t="str">
        <f t="shared" ref="A1286:A1349" si="41">D1286&amp;" "&amp;B1286</f>
        <v>FI Heat consumption of space heating for non-residential buildings</v>
      </c>
      <c r="B1286" t="str">
        <f t="shared" si="40"/>
        <v>Heat consumption of space heating for non-residential buildings</v>
      </c>
      <c r="C1286" t="s">
        <v>30</v>
      </c>
      <c r="D1286" t="s">
        <v>50</v>
      </c>
      <c r="E1286" t="s">
        <v>483</v>
      </c>
      <c r="F1286" t="s">
        <v>207</v>
      </c>
      <c r="G1286" t="s">
        <v>207</v>
      </c>
      <c r="H1286" t="s">
        <v>207</v>
      </c>
      <c r="I1286" t="s">
        <v>207</v>
      </c>
      <c r="J1286" t="s">
        <v>207</v>
      </c>
      <c r="K1286" t="s">
        <v>207</v>
      </c>
      <c r="L1286" t="s">
        <v>207</v>
      </c>
      <c r="M1286" t="s">
        <v>207</v>
      </c>
      <c r="N1286" t="s">
        <v>207</v>
      </c>
      <c r="O1286" t="s">
        <v>207</v>
      </c>
      <c r="P1286" t="s">
        <v>207</v>
      </c>
      <c r="Q1286" t="s">
        <v>207</v>
      </c>
      <c r="R1286" t="s">
        <v>207</v>
      </c>
      <c r="S1286" t="s">
        <v>207</v>
      </c>
      <c r="T1286" t="s">
        <v>207</v>
      </c>
      <c r="U1286" t="s">
        <v>207</v>
      </c>
    </row>
    <row r="1287" spans="1:25" x14ac:dyDescent="0.25">
      <c r="A1287" t="str">
        <f t="shared" si="41"/>
        <v>DE Heat consumption of space heating for non-residential buildings</v>
      </c>
      <c r="B1287" t="str">
        <f t="shared" si="40"/>
        <v>Heat consumption of space heating for non-residential buildings</v>
      </c>
      <c r="C1287" t="s">
        <v>1</v>
      </c>
      <c r="D1287" t="s">
        <v>51</v>
      </c>
      <c r="E1287" t="s">
        <v>483</v>
      </c>
      <c r="F1287" t="s">
        <v>207</v>
      </c>
      <c r="G1287" t="s">
        <v>207</v>
      </c>
      <c r="H1287" t="s">
        <v>207</v>
      </c>
      <c r="I1287" t="s">
        <v>207</v>
      </c>
      <c r="J1287" t="s">
        <v>207</v>
      </c>
      <c r="K1287" t="s">
        <v>207</v>
      </c>
      <c r="L1287" t="s">
        <v>207</v>
      </c>
      <c r="M1287" t="s">
        <v>207</v>
      </c>
      <c r="N1287" t="s">
        <v>207</v>
      </c>
      <c r="O1287">
        <v>1.89</v>
      </c>
      <c r="P1287">
        <v>2.64</v>
      </c>
      <c r="Q1287">
        <v>1.63</v>
      </c>
      <c r="R1287">
        <v>1.86</v>
      </c>
      <c r="S1287" t="s">
        <v>207</v>
      </c>
      <c r="T1287" t="s">
        <v>207</v>
      </c>
      <c r="U1287" t="s">
        <v>207</v>
      </c>
      <c r="V1287" t="s">
        <v>527</v>
      </c>
      <c r="W1287" t="s">
        <v>528</v>
      </c>
      <c r="X1287" t="s">
        <v>529</v>
      </c>
      <c r="Y1287">
        <v>5</v>
      </c>
    </row>
    <row r="1288" spans="1:25" x14ac:dyDescent="0.25">
      <c r="A1288" t="str">
        <f t="shared" si="41"/>
        <v>HU Heat consumption of space heating for non-residential buildings</v>
      </c>
      <c r="B1288" t="str">
        <f t="shared" si="40"/>
        <v>Heat consumption of space heating for non-residential buildings</v>
      </c>
      <c r="C1288" t="s">
        <v>16</v>
      </c>
      <c r="D1288" t="s">
        <v>52</v>
      </c>
      <c r="E1288" t="s">
        <v>483</v>
      </c>
      <c r="F1288" t="s">
        <v>207</v>
      </c>
      <c r="G1288" t="s">
        <v>207</v>
      </c>
      <c r="H1288" t="s">
        <v>207</v>
      </c>
      <c r="I1288" t="s">
        <v>207</v>
      </c>
      <c r="J1288" t="s">
        <v>207</v>
      </c>
      <c r="K1288" t="s">
        <v>207</v>
      </c>
      <c r="L1288" t="s">
        <v>207</v>
      </c>
      <c r="M1288" t="s">
        <v>207</v>
      </c>
      <c r="N1288" t="s">
        <v>207</v>
      </c>
      <c r="O1288" t="s">
        <v>207</v>
      </c>
      <c r="P1288" t="s">
        <v>207</v>
      </c>
      <c r="Q1288" t="s">
        <v>207</v>
      </c>
      <c r="R1288" t="s">
        <v>207</v>
      </c>
      <c r="S1288" t="s">
        <v>207</v>
      </c>
      <c r="T1288" t="s">
        <v>207</v>
      </c>
      <c r="U1288" t="s">
        <v>207</v>
      </c>
    </row>
    <row r="1289" spans="1:25" x14ac:dyDescent="0.25">
      <c r="A1289" t="str">
        <f t="shared" si="41"/>
        <v>IE Heat consumption of space heating for non-residential buildings</v>
      </c>
      <c r="B1289" t="str">
        <f t="shared" si="40"/>
        <v>Heat consumption of space heating for non-residential buildings</v>
      </c>
      <c r="C1289" t="s">
        <v>5</v>
      </c>
      <c r="D1289" t="s">
        <v>53</v>
      </c>
      <c r="E1289" t="s">
        <v>483</v>
      </c>
      <c r="F1289" t="s">
        <v>207</v>
      </c>
      <c r="G1289" t="s">
        <v>207</v>
      </c>
      <c r="H1289" t="s">
        <v>207</v>
      </c>
      <c r="I1289" t="s">
        <v>207</v>
      </c>
      <c r="J1289" t="s">
        <v>207</v>
      </c>
      <c r="K1289" t="s">
        <v>207</v>
      </c>
      <c r="L1289" t="s">
        <v>207</v>
      </c>
      <c r="M1289" t="s">
        <v>207</v>
      </c>
      <c r="N1289" t="s">
        <v>207</v>
      </c>
      <c r="O1289" t="s">
        <v>207</v>
      </c>
      <c r="P1289" t="s">
        <v>207</v>
      </c>
      <c r="Q1289" t="s">
        <v>207</v>
      </c>
      <c r="R1289" t="s">
        <v>207</v>
      </c>
      <c r="S1289" t="s">
        <v>207</v>
      </c>
      <c r="T1289" t="s">
        <v>207</v>
      </c>
      <c r="U1289" t="s">
        <v>207</v>
      </c>
    </row>
    <row r="1290" spans="1:25" x14ac:dyDescent="0.25">
      <c r="A1290" t="str">
        <f t="shared" si="41"/>
        <v>IT Heat consumption of space heating for non-residential buildings</v>
      </c>
      <c r="B1290" t="str">
        <f t="shared" si="40"/>
        <v>Heat consumption of space heating for non-residential buildings</v>
      </c>
      <c r="C1290" t="s">
        <v>29</v>
      </c>
      <c r="D1290" t="s">
        <v>54</v>
      </c>
      <c r="E1290" t="s">
        <v>483</v>
      </c>
      <c r="F1290" t="s">
        <v>207</v>
      </c>
      <c r="G1290" t="s">
        <v>207</v>
      </c>
      <c r="H1290" t="s">
        <v>207</v>
      </c>
      <c r="I1290" t="s">
        <v>207</v>
      </c>
      <c r="J1290" t="s">
        <v>207</v>
      </c>
      <c r="K1290" t="s">
        <v>207</v>
      </c>
      <c r="L1290" t="s">
        <v>207</v>
      </c>
      <c r="M1290" t="s">
        <v>207</v>
      </c>
      <c r="N1290" t="s">
        <v>207</v>
      </c>
      <c r="O1290" t="s">
        <v>207</v>
      </c>
      <c r="P1290" t="s">
        <v>207</v>
      </c>
      <c r="Q1290" t="s">
        <v>207</v>
      </c>
      <c r="R1290" t="s">
        <v>207</v>
      </c>
      <c r="S1290" t="s">
        <v>207</v>
      </c>
      <c r="T1290" t="s">
        <v>207</v>
      </c>
      <c r="U1290" t="s">
        <v>207</v>
      </c>
    </row>
    <row r="1291" spans="1:25" x14ac:dyDescent="0.25">
      <c r="A1291" t="str">
        <f t="shared" si="41"/>
        <v>LV Heat consumption of space heating for non-residential buildings</v>
      </c>
      <c r="B1291" t="str">
        <f t="shared" si="40"/>
        <v>Heat consumption of space heating for non-residential buildings</v>
      </c>
      <c r="C1291" t="s">
        <v>25</v>
      </c>
      <c r="D1291" t="s">
        <v>55</v>
      </c>
      <c r="E1291" t="s">
        <v>483</v>
      </c>
      <c r="F1291" t="s">
        <v>207</v>
      </c>
      <c r="G1291" t="s">
        <v>207</v>
      </c>
      <c r="H1291" t="s">
        <v>207</v>
      </c>
      <c r="I1291" t="s">
        <v>207</v>
      </c>
      <c r="J1291" t="s">
        <v>207</v>
      </c>
      <c r="K1291" t="s">
        <v>207</v>
      </c>
      <c r="L1291" t="s">
        <v>207</v>
      </c>
      <c r="M1291" t="s">
        <v>207</v>
      </c>
      <c r="N1291" t="s">
        <v>207</v>
      </c>
      <c r="O1291" t="s">
        <v>207</v>
      </c>
      <c r="P1291" t="s">
        <v>207</v>
      </c>
      <c r="Q1291" t="s">
        <v>207</v>
      </c>
      <c r="R1291" t="s">
        <v>207</v>
      </c>
      <c r="S1291" t="s">
        <v>207</v>
      </c>
      <c r="T1291" t="s">
        <v>207</v>
      </c>
      <c r="U1291" t="s">
        <v>207</v>
      </c>
    </row>
    <row r="1292" spans="1:25" x14ac:dyDescent="0.25">
      <c r="A1292" t="str">
        <f t="shared" si="41"/>
        <v>LT Heat consumption of space heating for non-residential buildings</v>
      </c>
      <c r="B1292" t="str">
        <f t="shared" si="40"/>
        <v>Heat consumption of space heating for non-residential buildings</v>
      </c>
      <c r="C1292" t="s">
        <v>22</v>
      </c>
      <c r="D1292" t="s">
        <v>56</v>
      </c>
      <c r="E1292" t="s">
        <v>483</v>
      </c>
      <c r="F1292" t="s">
        <v>207</v>
      </c>
      <c r="G1292" t="s">
        <v>207</v>
      </c>
      <c r="H1292" t="s">
        <v>207</v>
      </c>
      <c r="I1292" t="s">
        <v>207</v>
      </c>
      <c r="J1292" t="s">
        <v>207</v>
      </c>
      <c r="K1292" t="s">
        <v>207</v>
      </c>
      <c r="L1292" t="s">
        <v>207</v>
      </c>
      <c r="M1292" t="s">
        <v>207</v>
      </c>
      <c r="N1292" t="s">
        <v>207</v>
      </c>
      <c r="O1292" t="s">
        <v>207</v>
      </c>
      <c r="P1292" t="s">
        <v>207</v>
      </c>
      <c r="Q1292" t="s">
        <v>207</v>
      </c>
      <c r="R1292" t="s">
        <v>207</v>
      </c>
      <c r="S1292" t="s">
        <v>207</v>
      </c>
      <c r="T1292" t="s">
        <v>207</v>
      </c>
      <c r="U1292" t="s">
        <v>207</v>
      </c>
    </row>
    <row r="1293" spans="1:25" x14ac:dyDescent="0.25">
      <c r="A1293" t="str">
        <f t="shared" si="41"/>
        <v>LU Heat consumption of space heating for non-residential buildings</v>
      </c>
      <c r="B1293" t="str">
        <f t="shared" si="40"/>
        <v>Heat consumption of space heating for non-residential buildings</v>
      </c>
      <c r="C1293" t="s">
        <v>7</v>
      </c>
      <c r="D1293" t="s">
        <v>57</v>
      </c>
      <c r="E1293" t="s">
        <v>483</v>
      </c>
      <c r="F1293" t="s">
        <v>207</v>
      </c>
      <c r="G1293" t="s">
        <v>207</v>
      </c>
      <c r="H1293" t="s">
        <v>207</v>
      </c>
      <c r="I1293" t="s">
        <v>207</v>
      </c>
      <c r="J1293" t="s">
        <v>207</v>
      </c>
      <c r="K1293" t="s">
        <v>207</v>
      </c>
      <c r="L1293" t="s">
        <v>207</v>
      </c>
      <c r="M1293" t="s">
        <v>207</v>
      </c>
      <c r="N1293" t="s">
        <v>207</v>
      </c>
      <c r="O1293" t="s">
        <v>207</v>
      </c>
      <c r="P1293" t="s">
        <v>207</v>
      </c>
      <c r="Q1293" t="s">
        <v>207</v>
      </c>
      <c r="R1293" t="s">
        <v>207</v>
      </c>
      <c r="S1293" t="s">
        <v>207</v>
      </c>
      <c r="T1293" t="s">
        <v>207</v>
      </c>
      <c r="U1293" t="s">
        <v>207</v>
      </c>
    </row>
    <row r="1294" spans="1:25" x14ac:dyDescent="0.25">
      <c r="A1294" t="str">
        <f t="shared" si="41"/>
        <v>MT Heat consumption of space heating for non-residential buildings</v>
      </c>
      <c r="B1294" t="str">
        <f t="shared" si="40"/>
        <v>Heat consumption of space heating for non-residential buildings</v>
      </c>
      <c r="C1294" t="s">
        <v>26</v>
      </c>
      <c r="D1294" t="s">
        <v>58</v>
      </c>
      <c r="E1294" t="s">
        <v>483</v>
      </c>
      <c r="F1294" t="s">
        <v>207</v>
      </c>
      <c r="G1294" t="s">
        <v>207</v>
      </c>
      <c r="H1294" t="s">
        <v>207</v>
      </c>
      <c r="I1294" t="s">
        <v>207</v>
      </c>
      <c r="J1294" t="s">
        <v>207</v>
      </c>
      <c r="K1294" t="s">
        <v>207</v>
      </c>
      <c r="L1294" t="s">
        <v>207</v>
      </c>
      <c r="M1294" t="s">
        <v>207</v>
      </c>
      <c r="N1294" t="s">
        <v>207</v>
      </c>
      <c r="O1294" t="s">
        <v>207</v>
      </c>
      <c r="P1294" t="s">
        <v>207</v>
      </c>
      <c r="Q1294" t="s">
        <v>207</v>
      </c>
      <c r="R1294" t="s">
        <v>207</v>
      </c>
      <c r="S1294" t="s">
        <v>207</v>
      </c>
      <c r="T1294" t="s">
        <v>207</v>
      </c>
      <c r="U1294" t="s">
        <v>207</v>
      </c>
    </row>
    <row r="1295" spans="1:25" x14ac:dyDescent="0.25">
      <c r="A1295" t="str">
        <f t="shared" si="41"/>
        <v>NL Heat consumption of space heating for non-residential buildings</v>
      </c>
      <c r="B1295" t="str">
        <f t="shared" si="40"/>
        <v>Heat consumption of space heating for non-residential buildings</v>
      </c>
      <c r="C1295" t="s">
        <v>6</v>
      </c>
      <c r="D1295" t="s">
        <v>59</v>
      </c>
      <c r="E1295" t="s">
        <v>483</v>
      </c>
      <c r="F1295" t="s">
        <v>207</v>
      </c>
      <c r="G1295" t="s">
        <v>207</v>
      </c>
      <c r="H1295" t="s">
        <v>207</v>
      </c>
      <c r="I1295" t="s">
        <v>207</v>
      </c>
      <c r="J1295" t="s">
        <v>207</v>
      </c>
      <c r="K1295" t="s">
        <v>207</v>
      </c>
      <c r="L1295" t="s">
        <v>207</v>
      </c>
      <c r="M1295" t="s">
        <v>207</v>
      </c>
      <c r="N1295" t="s">
        <v>207</v>
      </c>
      <c r="O1295" t="s">
        <v>207</v>
      </c>
      <c r="P1295" t="s">
        <v>207</v>
      </c>
      <c r="Q1295" t="s">
        <v>207</v>
      </c>
      <c r="R1295" t="s">
        <v>207</v>
      </c>
      <c r="S1295" t="s">
        <v>207</v>
      </c>
      <c r="T1295" t="s">
        <v>207</v>
      </c>
      <c r="U1295" t="s">
        <v>207</v>
      </c>
    </row>
    <row r="1296" spans="1:25" x14ac:dyDescent="0.25">
      <c r="A1296" t="str">
        <f t="shared" si="41"/>
        <v>PL Heat consumption of space heating for non-residential buildings</v>
      </c>
      <c r="B1296" t="str">
        <f t="shared" si="40"/>
        <v>Heat consumption of space heating for non-residential buildings</v>
      </c>
      <c r="C1296" t="s">
        <v>12</v>
      </c>
      <c r="D1296" t="s">
        <v>60</v>
      </c>
      <c r="E1296" t="s">
        <v>483</v>
      </c>
      <c r="F1296" t="s">
        <v>207</v>
      </c>
      <c r="G1296" t="s">
        <v>207</v>
      </c>
      <c r="H1296" t="s">
        <v>207</v>
      </c>
      <c r="I1296" t="s">
        <v>207</v>
      </c>
      <c r="J1296" t="s">
        <v>207</v>
      </c>
      <c r="K1296" t="s">
        <v>207</v>
      </c>
      <c r="L1296" t="s">
        <v>207</v>
      </c>
      <c r="M1296" t="s">
        <v>207</v>
      </c>
      <c r="N1296" t="s">
        <v>207</v>
      </c>
      <c r="O1296" t="s">
        <v>207</v>
      </c>
      <c r="P1296" t="s">
        <v>207</v>
      </c>
      <c r="Q1296" t="s">
        <v>207</v>
      </c>
      <c r="R1296" t="s">
        <v>207</v>
      </c>
      <c r="S1296" t="s">
        <v>207</v>
      </c>
      <c r="T1296" t="s">
        <v>207</v>
      </c>
      <c r="U1296" t="s">
        <v>207</v>
      </c>
    </row>
    <row r="1297" spans="1:26" x14ac:dyDescent="0.25">
      <c r="A1297" t="str">
        <f t="shared" si="41"/>
        <v>PT Heat consumption of space heating for non-residential buildings</v>
      </c>
      <c r="B1297" t="str">
        <f t="shared" si="40"/>
        <v>Heat consumption of space heating for non-residential buildings</v>
      </c>
      <c r="C1297" t="s">
        <v>14</v>
      </c>
      <c r="D1297" t="s">
        <v>61</v>
      </c>
      <c r="E1297" t="s">
        <v>483</v>
      </c>
      <c r="F1297" t="s">
        <v>207</v>
      </c>
      <c r="G1297" t="s">
        <v>207</v>
      </c>
      <c r="H1297" t="s">
        <v>207</v>
      </c>
      <c r="I1297" t="s">
        <v>207</v>
      </c>
      <c r="J1297" t="s">
        <v>207</v>
      </c>
      <c r="K1297" t="s">
        <v>207</v>
      </c>
      <c r="L1297" t="s">
        <v>207</v>
      </c>
      <c r="M1297" t="s">
        <v>207</v>
      </c>
      <c r="N1297" t="s">
        <v>207</v>
      </c>
      <c r="O1297" t="s">
        <v>207</v>
      </c>
      <c r="P1297" t="s">
        <v>207</v>
      </c>
      <c r="Q1297" t="s">
        <v>207</v>
      </c>
      <c r="R1297" t="s">
        <v>207</v>
      </c>
      <c r="S1297" t="s">
        <v>207</v>
      </c>
      <c r="T1297" t="s">
        <v>207</v>
      </c>
      <c r="U1297" t="s">
        <v>207</v>
      </c>
    </row>
    <row r="1298" spans="1:26" x14ac:dyDescent="0.25">
      <c r="A1298" t="str">
        <f t="shared" si="41"/>
        <v>RO Heat consumption of space heating for non-residential buildings</v>
      </c>
      <c r="B1298" t="str">
        <f t="shared" si="40"/>
        <v>Heat consumption of space heating for non-residential buildings</v>
      </c>
      <c r="C1298" t="s">
        <v>13</v>
      </c>
      <c r="D1298" t="s">
        <v>62</v>
      </c>
      <c r="E1298" t="s">
        <v>483</v>
      </c>
      <c r="F1298" t="s">
        <v>207</v>
      </c>
      <c r="G1298" t="s">
        <v>207</v>
      </c>
      <c r="H1298" t="s">
        <v>207</v>
      </c>
      <c r="I1298" t="s">
        <v>207</v>
      </c>
      <c r="J1298" t="s">
        <v>207</v>
      </c>
      <c r="K1298" t="s">
        <v>207</v>
      </c>
      <c r="L1298" t="s">
        <v>207</v>
      </c>
      <c r="M1298" t="s">
        <v>207</v>
      </c>
      <c r="N1298" t="s">
        <v>207</v>
      </c>
      <c r="O1298" t="s">
        <v>207</v>
      </c>
      <c r="P1298" t="s">
        <v>207</v>
      </c>
      <c r="Q1298" t="s">
        <v>207</v>
      </c>
      <c r="R1298" t="s">
        <v>207</v>
      </c>
      <c r="S1298" t="s">
        <v>207</v>
      </c>
      <c r="T1298" t="s">
        <v>207</v>
      </c>
      <c r="U1298" t="s">
        <v>207</v>
      </c>
    </row>
    <row r="1299" spans="1:26" x14ac:dyDescent="0.25">
      <c r="A1299" t="str">
        <f t="shared" si="41"/>
        <v>SK Heat consumption of space heating for non-residential buildings</v>
      </c>
      <c r="B1299" t="str">
        <f t="shared" si="40"/>
        <v>Heat consumption of space heating for non-residential buildings</v>
      </c>
      <c r="C1299" t="s">
        <v>18</v>
      </c>
      <c r="D1299" t="s">
        <v>63</v>
      </c>
      <c r="E1299" t="s">
        <v>483</v>
      </c>
      <c r="F1299" t="s">
        <v>207</v>
      </c>
      <c r="G1299" t="s">
        <v>207</v>
      </c>
      <c r="H1299" t="s">
        <v>207</v>
      </c>
      <c r="I1299" t="s">
        <v>207</v>
      </c>
      <c r="J1299" t="s">
        <v>207</v>
      </c>
      <c r="K1299" t="s">
        <v>207</v>
      </c>
      <c r="L1299" t="s">
        <v>207</v>
      </c>
      <c r="M1299" t="s">
        <v>207</v>
      </c>
      <c r="N1299" t="s">
        <v>207</v>
      </c>
      <c r="O1299" t="s">
        <v>207</v>
      </c>
      <c r="P1299" t="s">
        <v>207</v>
      </c>
      <c r="Q1299" t="s">
        <v>207</v>
      </c>
      <c r="R1299" t="s">
        <v>207</v>
      </c>
      <c r="S1299" t="s">
        <v>207</v>
      </c>
      <c r="T1299" t="s">
        <v>207</v>
      </c>
      <c r="U1299" t="s">
        <v>207</v>
      </c>
    </row>
    <row r="1300" spans="1:26" x14ac:dyDescent="0.25">
      <c r="A1300" t="str">
        <f t="shared" si="41"/>
        <v>SI Heat consumption of space heating for non-residential buildings</v>
      </c>
      <c r="B1300" t="str">
        <f t="shared" si="40"/>
        <v>Heat consumption of space heating for non-residential buildings</v>
      </c>
      <c r="C1300" t="s">
        <v>8</v>
      </c>
      <c r="D1300" t="s">
        <v>64</v>
      </c>
      <c r="E1300" t="s">
        <v>483</v>
      </c>
      <c r="F1300" t="s">
        <v>207</v>
      </c>
      <c r="G1300" t="s">
        <v>207</v>
      </c>
      <c r="H1300" t="s">
        <v>207</v>
      </c>
      <c r="I1300" t="s">
        <v>207</v>
      </c>
      <c r="J1300" t="s">
        <v>207</v>
      </c>
      <c r="K1300" t="s">
        <v>207</v>
      </c>
      <c r="L1300" t="s">
        <v>207</v>
      </c>
      <c r="M1300" t="s">
        <v>207</v>
      </c>
      <c r="N1300" t="s">
        <v>207</v>
      </c>
      <c r="O1300" t="s">
        <v>207</v>
      </c>
      <c r="P1300" t="s">
        <v>207</v>
      </c>
      <c r="Q1300" t="s">
        <v>207</v>
      </c>
      <c r="R1300" t="s">
        <v>207</v>
      </c>
      <c r="S1300" t="s">
        <v>207</v>
      </c>
      <c r="T1300" t="s">
        <v>207</v>
      </c>
      <c r="U1300" t="s">
        <v>207</v>
      </c>
    </row>
    <row r="1301" spans="1:26" x14ac:dyDescent="0.25">
      <c r="A1301" t="str">
        <f t="shared" si="41"/>
        <v>ES Heat consumption of space heating for non-residential buildings</v>
      </c>
      <c r="B1301" t="str">
        <f t="shared" si="40"/>
        <v>Heat consumption of space heating for non-residential buildings</v>
      </c>
      <c r="C1301" t="s">
        <v>28</v>
      </c>
      <c r="D1301" t="s">
        <v>65</v>
      </c>
      <c r="E1301" t="s">
        <v>483</v>
      </c>
      <c r="F1301" t="s">
        <v>207</v>
      </c>
      <c r="G1301" t="s">
        <v>207</v>
      </c>
      <c r="H1301" t="s">
        <v>207</v>
      </c>
      <c r="I1301" t="s">
        <v>207</v>
      </c>
      <c r="J1301" t="s">
        <v>207</v>
      </c>
      <c r="K1301" t="s">
        <v>207</v>
      </c>
      <c r="L1301" t="s">
        <v>207</v>
      </c>
      <c r="M1301" t="s">
        <v>207</v>
      </c>
      <c r="N1301" t="s">
        <v>207</v>
      </c>
      <c r="O1301" t="s">
        <v>207</v>
      </c>
      <c r="P1301" t="s">
        <v>207</v>
      </c>
      <c r="Q1301" t="s">
        <v>207</v>
      </c>
      <c r="R1301" t="s">
        <v>207</v>
      </c>
      <c r="S1301" t="s">
        <v>207</v>
      </c>
      <c r="T1301" t="s">
        <v>207</v>
      </c>
      <c r="U1301" t="s">
        <v>207</v>
      </c>
    </row>
    <row r="1302" spans="1:26" x14ac:dyDescent="0.25">
      <c r="A1302" t="str">
        <f t="shared" si="41"/>
        <v>SE Heat consumption of space heating for non-residential buildings</v>
      </c>
      <c r="B1302" t="str">
        <f t="shared" si="40"/>
        <v>Heat consumption of space heating for non-residential buildings</v>
      </c>
      <c r="C1302" t="s">
        <v>19</v>
      </c>
      <c r="D1302" t="s">
        <v>66</v>
      </c>
      <c r="E1302" t="s">
        <v>483</v>
      </c>
      <c r="F1302" t="s">
        <v>207</v>
      </c>
      <c r="G1302" t="s">
        <v>207</v>
      </c>
      <c r="H1302" t="s">
        <v>207</v>
      </c>
      <c r="I1302" t="s">
        <v>207</v>
      </c>
      <c r="J1302" t="s">
        <v>207</v>
      </c>
      <c r="K1302" t="s">
        <v>207</v>
      </c>
      <c r="L1302" t="s">
        <v>207</v>
      </c>
      <c r="M1302" t="s">
        <v>207</v>
      </c>
      <c r="N1302" t="s">
        <v>207</v>
      </c>
      <c r="O1302" t="s">
        <v>207</v>
      </c>
      <c r="P1302" t="s">
        <v>207</v>
      </c>
      <c r="Q1302" t="s">
        <v>207</v>
      </c>
      <c r="R1302" t="s">
        <v>207</v>
      </c>
      <c r="S1302" t="s">
        <v>207</v>
      </c>
      <c r="T1302" t="s">
        <v>207</v>
      </c>
      <c r="U1302" t="s">
        <v>207</v>
      </c>
    </row>
    <row r="1303" spans="1:26" x14ac:dyDescent="0.25">
      <c r="A1303" t="str">
        <f t="shared" si="41"/>
        <v>UK Heat consumption of space heating for non-residential buildings</v>
      </c>
      <c r="B1303" t="str">
        <f t="shared" si="40"/>
        <v>Heat consumption of space heating for non-residential buildings</v>
      </c>
      <c r="C1303" t="s">
        <v>4</v>
      </c>
      <c r="D1303" t="s">
        <v>67</v>
      </c>
      <c r="E1303" t="s">
        <v>483</v>
      </c>
      <c r="F1303" t="s">
        <v>207</v>
      </c>
      <c r="G1303" t="s">
        <v>207</v>
      </c>
      <c r="H1303" t="s">
        <v>207</v>
      </c>
      <c r="I1303" t="s">
        <v>207</v>
      </c>
      <c r="J1303" t="s">
        <v>207</v>
      </c>
      <c r="K1303" t="s">
        <v>207</v>
      </c>
      <c r="L1303" t="s">
        <v>207</v>
      </c>
      <c r="M1303" t="s">
        <v>207</v>
      </c>
      <c r="N1303" t="s">
        <v>207</v>
      </c>
      <c r="O1303" t="s">
        <v>207</v>
      </c>
      <c r="P1303" t="s">
        <v>207</v>
      </c>
      <c r="Q1303" t="s">
        <v>207</v>
      </c>
      <c r="R1303" t="s">
        <v>207</v>
      </c>
      <c r="S1303" t="s">
        <v>207</v>
      </c>
      <c r="T1303" t="s">
        <v>207</v>
      </c>
      <c r="U1303" t="s">
        <v>207</v>
      </c>
    </row>
    <row r="1304" spans="1:26" x14ac:dyDescent="0.25">
      <c r="A1304" t="str">
        <f t="shared" si="41"/>
        <v xml:space="preserve"> Heat consumption of space heating for non-residential buildings</v>
      </c>
      <c r="B1304" t="str">
        <f t="shared" si="40"/>
        <v>Heat consumption of space heating for non-residential buildings</v>
      </c>
    </row>
    <row r="1305" spans="1:26" x14ac:dyDescent="0.25">
      <c r="A1305" t="str">
        <f t="shared" si="41"/>
        <v xml:space="preserve"> Renewables consumption of space heating for non-residential buildings</v>
      </c>
      <c r="B1305" t="str">
        <f t="shared" si="40"/>
        <v>Renewables consumption of space heating for non-residential buildings</v>
      </c>
      <c r="C1305" t="s">
        <v>534</v>
      </c>
    </row>
    <row r="1306" spans="1:26" x14ac:dyDescent="0.25">
      <c r="A1306" t="str">
        <f t="shared" si="41"/>
        <v>ISO code Renewables consumption of space heating for non-residential buildings</v>
      </c>
      <c r="B1306" t="str">
        <f t="shared" si="40"/>
        <v>Renewables consumption of space heating for non-residential buildings</v>
      </c>
      <c r="D1306" t="s">
        <v>204</v>
      </c>
      <c r="E1306" t="s">
        <v>205</v>
      </c>
      <c r="F1306">
        <v>2000</v>
      </c>
      <c r="G1306">
        <v>2001</v>
      </c>
      <c r="H1306">
        <v>2002</v>
      </c>
      <c r="I1306">
        <v>2003</v>
      </c>
      <c r="J1306">
        <v>2004</v>
      </c>
      <c r="K1306">
        <v>2005</v>
      </c>
      <c r="L1306">
        <v>2006</v>
      </c>
      <c r="M1306">
        <v>2007</v>
      </c>
      <c r="N1306">
        <v>2008</v>
      </c>
      <c r="O1306">
        <v>2009</v>
      </c>
      <c r="P1306">
        <v>2010</v>
      </c>
      <c r="Q1306">
        <v>2011</v>
      </c>
      <c r="R1306">
        <v>2012</v>
      </c>
      <c r="S1306">
        <v>2013</v>
      </c>
      <c r="T1306">
        <v>2014</v>
      </c>
      <c r="U1306">
        <v>2015</v>
      </c>
      <c r="V1306" t="s">
        <v>194</v>
      </c>
      <c r="W1306" t="s">
        <v>195</v>
      </c>
      <c r="X1306" t="s">
        <v>196</v>
      </c>
      <c r="Y1306" t="s">
        <v>197</v>
      </c>
      <c r="Z1306" t="s">
        <v>198</v>
      </c>
    </row>
    <row r="1307" spans="1:26" x14ac:dyDescent="0.25">
      <c r="A1307" t="str">
        <f t="shared" si="41"/>
        <v>AT Renewables consumption of space heating for non-residential buildings</v>
      </c>
      <c r="B1307" t="str">
        <f t="shared" si="40"/>
        <v>Renewables consumption of space heating for non-residential buildings</v>
      </c>
      <c r="C1307" t="s">
        <v>17</v>
      </c>
      <c r="D1307" t="s">
        <v>40</v>
      </c>
      <c r="E1307" t="s">
        <v>483</v>
      </c>
      <c r="F1307" t="s">
        <v>207</v>
      </c>
      <c r="G1307" t="s">
        <v>207</v>
      </c>
      <c r="H1307" t="s">
        <v>207</v>
      </c>
      <c r="I1307" t="s">
        <v>207</v>
      </c>
      <c r="J1307" t="s">
        <v>207</v>
      </c>
      <c r="K1307" t="s">
        <v>207</v>
      </c>
      <c r="L1307" t="s">
        <v>207</v>
      </c>
      <c r="M1307" t="s">
        <v>207</v>
      </c>
      <c r="N1307" t="s">
        <v>207</v>
      </c>
      <c r="O1307" t="s">
        <v>207</v>
      </c>
      <c r="P1307" t="s">
        <v>207</v>
      </c>
      <c r="Q1307" t="s">
        <v>207</v>
      </c>
      <c r="R1307" t="s">
        <v>207</v>
      </c>
      <c r="S1307" t="s">
        <v>207</v>
      </c>
      <c r="T1307" t="s">
        <v>207</v>
      </c>
      <c r="U1307" t="s">
        <v>207</v>
      </c>
    </row>
    <row r="1308" spans="1:26" x14ac:dyDescent="0.25">
      <c r="A1308" t="str">
        <f t="shared" si="41"/>
        <v>BE Renewables consumption of space heating for non-residential buildings</v>
      </c>
      <c r="B1308" t="str">
        <f t="shared" si="40"/>
        <v>Renewables consumption of space heating for non-residential buildings</v>
      </c>
      <c r="C1308" t="s">
        <v>11</v>
      </c>
      <c r="D1308" t="s">
        <v>41</v>
      </c>
      <c r="E1308" t="s">
        <v>483</v>
      </c>
      <c r="F1308" t="s">
        <v>207</v>
      </c>
      <c r="G1308" t="s">
        <v>207</v>
      </c>
      <c r="H1308" t="s">
        <v>207</v>
      </c>
      <c r="I1308" t="s">
        <v>207</v>
      </c>
      <c r="J1308" t="s">
        <v>207</v>
      </c>
      <c r="K1308" t="s">
        <v>207</v>
      </c>
      <c r="L1308" t="s">
        <v>207</v>
      </c>
      <c r="M1308" t="s">
        <v>207</v>
      </c>
      <c r="N1308" t="s">
        <v>207</v>
      </c>
      <c r="O1308" t="s">
        <v>207</v>
      </c>
      <c r="P1308" t="s">
        <v>207</v>
      </c>
      <c r="Q1308" t="s">
        <v>207</v>
      </c>
      <c r="R1308" t="s">
        <v>207</v>
      </c>
      <c r="S1308" t="s">
        <v>207</v>
      </c>
      <c r="T1308" t="s">
        <v>207</v>
      </c>
      <c r="U1308" t="s">
        <v>207</v>
      </c>
    </row>
    <row r="1309" spans="1:26" x14ac:dyDescent="0.25">
      <c r="A1309" t="str">
        <f t="shared" si="41"/>
        <v>BG Renewables consumption of space heating for non-residential buildings</v>
      </c>
      <c r="B1309" t="str">
        <f t="shared" si="40"/>
        <v>Renewables consumption of space heating for non-residential buildings</v>
      </c>
      <c r="C1309" t="s">
        <v>21</v>
      </c>
      <c r="D1309" t="s">
        <v>42</v>
      </c>
      <c r="E1309" t="s">
        <v>483</v>
      </c>
      <c r="F1309" t="s">
        <v>207</v>
      </c>
      <c r="G1309" t="s">
        <v>207</v>
      </c>
      <c r="H1309" t="s">
        <v>207</v>
      </c>
      <c r="I1309" t="s">
        <v>207</v>
      </c>
      <c r="J1309" t="s">
        <v>207</v>
      </c>
      <c r="K1309" t="s">
        <v>207</v>
      </c>
      <c r="L1309" t="s">
        <v>207</v>
      </c>
      <c r="M1309" t="s">
        <v>207</v>
      </c>
      <c r="N1309" t="s">
        <v>207</v>
      </c>
      <c r="O1309" t="s">
        <v>207</v>
      </c>
      <c r="P1309" t="s">
        <v>207</v>
      </c>
      <c r="Q1309" t="s">
        <v>207</v>
      </c>
      <c r="R1309" t="s">
        <v>207</v>
      </c>
      <c r="S1309" t="s">
        <v>207</v>
      </c>
      <c r="T1309" t="s">
        <v>207</v>
      </c>
      <c r="U1309" t="s">
        <v>207</v>
      </c>
    </row>
    <row r="1310" spans="1:26" x14ac:dyDescent="0.25">
      <c r="A1310" t="str">
        <f t="shared" si="41"/>
        <v>HR Renewables consumption of space heating for non-residential buildings</v>
      </c>
      <c r="B1310" t="str">
        <f t="shared" si="40"/>
        <v>Renewables consumption of space heating for non-residential buildings</v>
      </c>
      <c r="C1310" t="s">
        <v>24</v>
      </c>
      <c r="D1310" t="s">
        <v>43</v>
      </c>
      <c r="E1310" t="s">
        <v>483</v>
      </c>
      <c r="F1310" t="s">
        <v>207</v>
      </c>
      <c r="G1310" t="s">
        <v>207</v>
      </c>
      <c r="H1310" t="s">
        <v>207</v>
      </c>
      <c r="I1310" t="s">
        <v>207</v>
      </c>
      <c r="J1310" t="s">
        <v>207</v>
      </c>
      <c r="K1310" t="s">
        <v>207</v>
      </c>
      <c r="L1310" t="s">
        <v>207</v>
      </c>
      <c r="M1310" t="s">
        <v>207</v>
      </c>
      <c r="N1310" t="s">
        <v>207</v>
      </c>
      <c r="O1310" t="s">
        <v>207</v>
      </c>
      <c r="P1310" t="s">
        <v>207</v>
      </c>
      <c r="Q1310" t="s">
        <v>207</v>
      </c>
      <c r="R1310" t="s">
        <v>207</v>
      </c>
      <c r="S1310" t="s">
        <v>207</v>
      </c>
      <c r="T1310" t="s">
        <v>207</v>
      </c>
      <c r="U1310" t="s">
        <v>207</v>
      </c>
    </row>
    <row r="1311" spans="1:26" x14ac:dyDescent="0.25">
      <c r="A1311" t="str">
        <f t="shared" si="41"/>
        <v>CY Renewables consumption of space heating for non-residential buildings</v>
      </c>
      <c r="B1311" t="str">
        <f t="shared" si="40"/>
        <v>Renewables consumption of space heating for non-residential buildings</v>
      </c>
      <c r="C1311" t="s">
        <v>15</v>
      </c>
      <c r="D1311" t="s">
        <v>44</v>
      </c>
      <c r="E1311" t="s">
        <v>483</v>
      </c>
      <c r="F1311" t="s">
        <v>207</v>
      </c>
      <c r="G1311" t="s">
        <v>207</v>
      </c>
      <c r="H1311" t="s">
        <v>207</v>
      </c>
      <c r="I1311" t="s">
        <v>207</v>
      </c>
      <c r="J1311" t="s">
        <v>207</v>
      </c>
      <c r="K1311" t="s">
        <v>207</v>
      </c>
      <c r="L1311" t="s">
        <v>207</v>
      </c>
      <c r="M1311" t="s">
        <v>207</v>
      </c>
      <c r="N1311" t="s">
        <v>207</v>
      </c>
      <c r="O1311" t="s">
        <v>207</v>
      </c>
      <c r="P1311" t="s">
        <v>207</v>
      </c>
      <c r="Q1311" t="s">
        <v>207</v>
      </c>
      <c r="R1311" t="s">
        <v>207</v>
      </c>
      <c r="S1311" t="s">
        <v>207</v>
      </c>
      <c r="T1311" t="s">
        <v>207</v>
      </c>
      <c r="U1311" t="s">
        <v>207</v>
      </c>
    </row>
    <row r="1312" spans="1:26" x14ac:dyDescent="0.25">
      <c r="A1312" t="str">
        <f t="shared" si="41"/>
        <v>CZ Renewables consumption of space heating for non-residential buildings</v>
      </c>
      <c r="B1312" t="str">
        <f t="shared" si="40"/>
        <v>Renewables consumption of space heating for non-residential buildings</v>
      </c>
      <c r="C1312" t="s">
        <v>23</v>
      </c>
      <c r="D1312" t="s">
        <v>45</v>
      </c>
      <c r="E1312" t="s">
        <v>483</v>
      </c>
      <c r="F1312" t="s">
        <v>207</v>
      </c>
      <c r="G1312" t="s">
        <v>207</v>
      </c>
      <c r="H1312" t="s">
        <v>207</v>
      </c>
      <c r="I1312" t="s">
        <v>207</v>
      </c>
      <c r="J1312" t="s">
        <v>207</v>
      </c>
      <c r="K1312" t="s">
        <v>207</v>
      </c>
      <c r="L1312" t="s">
        <v>207</v>
      </c>
      <c r="M1312" t="s">
        <v>207</v>
      </c>
      <c r="N1312" t="s">
        <v>207</v>
      </c>
      <c r="O1312" t="s">
        <v>207</v>
      </c>
      <c r="P1312" t="s">
        <v>207</v>
      </c>
      <c r="Q1312" t="s">
        <v>207</v>
      </c>
      <c r="R1312" t="s">
        <v>207</v>
      </c>
      <c r="S1312" t="s">
        <v>207</v>
      </c>
      <c r="T1312" t="s">
        <v>207</v>
      </c>
      <c r="U1312" t="s">
        <v>207</v>
      </c>
    </row>
    <row r="1313" spans="1:25" x14ac:dyDescent="0.25">
      <c r="A1313" t="str">
        <f t="shared" si="41"/>
        <v>DK Renewables consumption of space heating for non-residential buildings</v>
      </c>
      <c r="B1313" t="str">
        <f t="shared" si="40"/>
        <v>Renewables consumption of space heating for non-residential buildings</v>
      </c>
      <c r="C1313" t="s">
        <v>9</v>
      </c>
      <c r="D1313" t="s">
        <v>46</v>
      </c>
      <c r="E1313" t="s">
        <v>483</v>
      </c>
      <c r="F1313">
        <v>0.05</v>
      </c>
      <c r="G1313">
        <v>0.04</v>
      </c>
      <c r="H1313">
        <v>0.05</v>
      </c>
      <c r="I1313">
        <v>0.05</v>
      </c>
      <c r="J1313">
        <v>0.05</v>
      </c>
      <c r="K1313">
        <v>0.05</v>
      </c>
      <c r="L1313">
        <v>0.06</v>
      </c>
      <c r="M1313">
        <v>0.05</v>
      </c>
      <c r="N1313">
        <v>0.05</v>
      </c>
      <c r="O1313">
        <v>0.04</v>
      </c>
      <c r="P1313">
        <v>0.04</v>
      </c>
      <c r="Q1313">
        <v>0.04</v>
      </c>
      <c r="R1313">
        <v>0.04</v>
      </c>
      <c r="S1313">
        <v>0.04</v>
      </c>
      <c r="T1313">
        <v>0.05</v>
      </c>
      <c r="U1313" t="s">
        <v>207</v>
      </c>
      <c r="V1313" t="s">
        <v>484</v>
      </c>
      <c r="W1313" t="s">
        <v>484</v>
      </c>
      <c r="X1313" t="s">
        <v>485</v>
      </c>
      <c r="Y1313">
        <v>5</v>
      </c>
    </row>
    <row r="1314" spans="1:25" x14ac:dyDescent="0.25">
      <c r="A1314" t="str">
        <f t="shared" si="41"/>
        <v>EE Renewables consumption of space heating for non-residential buildings</v>
      </c>
      <c r="B1314" t="str">
        <f t="shared" si="40"/>
        <v>Renewables consumption of space heating for non-residential buildings</v>
      </c>
      <c r="C1314" t="s">
        <v>27</v>
      </c>
      <c r="D1314" t="s">
        <v>47</v>
      </c>
      <c r="E1314" t="s">
        <v>483</v>
      </c>
      <c r="F1314" t="s">
        <v>207</v>
      </c>
      <c r="G1314" t="s">
        <v>207</v>
      </c>
      <c r="H1314" t="s">
        <v>207</v>
      </c>
      <c r="I1314" t="s">
        <v>207</v>
      </c>
      <c r="J1314" t="s">
        <v>207</v>
      </c>
      <c r="K1314" t="s">
        <v>207</v>
      </c>
      <c r="L1314" t="s">
        <v>207</v>
      </c>
      <c r="M1314" t="s">
        <v>207</v>
      </c>
      <c r="N1314" t="s">
        <v>207</v>
      </c>
      <c r="O1314" t="s">
        <v>207</v>
      </c>
      <c r="P1314" t="s">
        <v>207</v>
      </c>
      <c r="Q1314" t="s">
        <v>207</v>
      </c>
      <c r="R1314" t="s">
        <v>207</v>
      </c>
      <c r="S1314" t="s">
        <v>207</v>
      </c>
      <c r="T1314" t="s">
        <v>207</v>
      </c>
      <c r="U1314" t="s">
        <v>207</v>
      </c>
    </row>
    <row r="1315" spans="1:25" x14ac:dyDescent="0.25">
      <c r="A1315" t="str">
        <f t="shared" si="41"/>
        <v>FR Renewables consumption of space heating for non-residential buildings</v>
      </c>
      <c r="B1315" t="str">
        <f t="shared" si="40"/>
        <v>Renewables consumption of space heating for non-residential buildings</v>
      </c>
      <c r="C1315" t="s">
        <v>10</v>
      </c>
      <c r="D1315" t="s">
        <v>48</v>
      </c>
      <c r="E1315" t="s">
        <v>483</v>
      </c>
      <c r="F1315" t="s">
        <v>207</v>
      </c>
      <c r="G1315" t="s">
        <v>207</v>
      </c>
      <c r="H1315" t="s">
        <v>207</v>
      </c>
      <c r="I1315" t="s">
        <v>207</v>
      </c>
      <c r="J1315" t="s">
        <v>207</v>
      </c>
      <c r="K1315" t="s">
        <v>207</v>
      </c>
      <c r="L1315" t="s">
        <v>207</v>
      </c>
      <c r="M1315" t="s">
        <v>207</v>
      </c>
      <c r="N1315" t="s">
        <v>207</v>
      </c>
      <c r="O1315" t="s">
        <v>207</v>
      </c>
      <c r="P1315" t="s">
        <v>207</v>
      </c>
      <c r="Q1315" t="s">
        <v>207</v>
      </c>
      <c r="R1315" t="s">
        <v>207</v>
      </c>
      <c r="S1315" t="s">
        <v>207</v>
      </c>
      <c r="T1315" t="s">
        <v>207</v>
      </c>
      <c r="U1315" t="s">
        <v>207</v>
      </c>
    </row>
    <row r="1316" spans="1:25" x14ac:dyDescent="0.25">
      <c r="A1316" t="str">
        <f t="shared" si="41"/>
        <v>EL Renewables consumption of space heating for non-residential buildings</v>
      </c>
      <c r="B1316" t="str">
        <f t="shared" si="40"/>
        <v>Renewables consumption of space heating for non-residential buildings</v>
      </c>
      <c r="C1316" t="s">
        <v>20</v>
      </c>
      <c r="D1316" t="s">
        <v>49</v>
      </c>
      <c r="E1316" t="s">
        <v>483</v>
      </c>
      <c r="F1316" t="s">
        <v>207</v>
      </c>
      <c r="G1316" t="s">
        <v>207</v>
      </c>
      <c r="H1316" t="s">
        <v>207</v>
      </c>
      <c r="I1316" t="s">
        <v>207</v>
      </c>
      <c r="J1316" t="s">
        <v>207</v>
      </c>
      <c r="K1316" t="s">
        <v>207</v>
      </c>
      <c r="L1316" t="s">
        <v>207</v>
      </c>
      <c r="M1316" t="s">
        <v>207</v>
      </c>
      <c r="N1316" t="s">
        <v>207</v>
      </c>
      <c r="O1316" t="s">
        <v>207</v>
      </c>
      <c r="P1316" t="s">
        <v>207</v>
      </c>
      <c r="Q1316" t="s">
        <v>207</v>
      </c>
      <c r="R1316" t="s">
        <v>207</v>
      </c>
      <c r="S1316" t="s">
        <v>207</v>
      </c>
      <c r="T1316" t="s">
        <v>207</v>
      </c>
      <c r="U1316" t="s">
        <v>207</v>
      </c>
    </row>
    <row r="1317" spans="1:25" x14ac:dyDescent="0.25">
      <c r="A1317" t="str">
        <f t="shared" si="41"/>
        <v>FI Renewables consumption of space heating for non-residential buildings</v>
      </c>
      <c r="B1317" t="str">
        <f t="shared" si="40"/>
        <v>Renewables consumption of space heating for non-residential buildings</v>
      </c>
      <c r="C1317" t="s">
        <v>30</v>
      </c>
      <c r="D1317" t="s">
        <v>50</v>
      </c>
      <c r="E1317" t="s">
        <v>483</v>
      </c>
      <c r="F1317" t="s">
        <v>207</v>
      </c>
      <c r="G1317" t="s">
        <v>207</v>
      </c>
      <c r="H1317" t="s">
        <v>207</v>
      </c>
      <c r="I1317" t="s">
        <v>207</v>
      </c>
      <c r="J1317" t="s">
        <v>207</v>
      </c>
      <c r="K1317" t="s">
        <v>207</v>
      </c>
      <c r="L1317" t="s">
        <v>207</v>
      </c>
      <c r="M1317" t="s">
        <v>207</v>
      </c>
      <c r="N1317" t="s">
        <v>207</v>
      </c>
      <c r="O1317" t="s">
        <v>207</v>
      </c>
      <c r="P1317" t="s">
        <v>207</v>
      </c>
      <c r="Q1317" t="s">
        <v>207</v>
      </c>
      <c r="R1317" t="s">
        <v>207</v>
      </c>
      <c r="S1317" t="s">
        <v>207</v>
      </c>
      <c r="T1317" t="s">
        <v>207</v>
      </c>
      <c r="U1317" t="s">
        <v>207</v>
      </c>
    </row>
    <row r="1318" spans="1:25" x14ac:dyDescent="0.25">
      <c r="A1318" t="str">
        <f t="shared" si="41"/>
        <v>DE Renewables consumption of space heating for non-residential buildings</v>
      </c>
      <c r="B1318" t="str">
        <f t="shared" si="40"/>
        <v>Renewables consumption of space heating for non-residential buildings</v>
      </c>
      <c r="C1318" t="s">
        <v>1</v>
      </c>
      <c r="D1318" t="s">
        <v>51</v>
      </c>
      <c r="E1318" t="s">
        <v>483</v>
      </c>
      <c r="F1318" t="s">
        <v>207</v>
      </c>
      <c r="G1318" t="s">
        <v>207</v>
      </c>
      <c r="H1318" t="s">
        <v>207</v>
      </c>
      <c r="I1318" t="s">
        <v>207</v>
      </c>
      <c r="J1318" t="s">
        <v>207</v>
      </c>
      <c r="K1318" t="s">
        <v>207</v>
      </c>
      <c r="L1318" t="s">
        <v>207</v>
      </c>
      <c r="M1318" t="s">
        <v>207</v>
      </c>
      <c r="N1318" t="s">
        <v>207</v>
      </c>
      <c r="O1318">
        <v>0.22</v>
      </c>
      <c r="P1318">
        <v>0.73</v>
      </c>
      <c r="Q1318">
        <v>0.81</v>
      </c>
      <c r="R1318">
        <v>0.86</v>
      </c>
      <c r="S1318" t="s">
        <v>207</v>
      </c>
      <c r="T1318" t="s">
        <v>207</v>
      </c>
      <c r="U1318" t="s">
        <v>207</v>
      </c>
      <c r="V1318" t="s">
        <v>527</v>
      </c>
      <c r="W1318" t="s">
        <v>528</v>
      </c>
      <c r="X1318" t="s">
        <v>529</v>
      </c>
      <c r="Y1318">
        <v>5</v>
      </c>
    </row>
    <row r="1319" spans="1:25" x14ac:dyDescent="0.25">
      <c r="A1319" t="str">
        <f t="shared" si="41"/>
        <v>HU Renewables consumption of space heating for non-residential buildings</v>
      </c>
      <c r="B1319" t="str">
        <f t="shared" si="40"/>
        <v>Renewables consumption of space heating for non-residential buildings</v>
      </c>
      <c r="C1319" t="s">
        <v>16</v>
      </c>
      <c r="D1319" t="s">
        <v>52</v>
      </c>
      <c r="E1319" t="s">
        <v>483</v>
      </c>
      <c r="F1319" t="s">
        <v>207</v>
      </c>
      <c r="G1319" t="s">
        <v>207</v>
      </c>
      <c r="H1319" t="s">
        <v>207</v>
      </c>
      <c r="I1319" t="s">
        <v>207</v>
      </c>
      <c r="J1319" t="s">
        <v>207</v>
      </c>
      <c r="K1319" t="s">
        <v>207</v>
      </c>
      <c r="L1319" t="s">
        <v>207</v>
      </c>
      <c r="M1319" t="s">
        <v>207</v>
      </c>
      <c r="N1319" t="s">
        <v>207</v>
      </c>
      <c r="O1319" t="s">
        <v>207</v>
      </c>
      <c r="P1319" t="s">
        <v>207</v>
      </c>
      <c r="Q1319" t="s">
        <v>207</v>
      </c>
      <c r="R1319" t="s">
        <v>207</v>
      </c>
      <c r="S1319" t="s">
        <v>207</v>
      </c>
      <c r="T1319" t="s">
        <v>207</v>
      </c>
      <c r="U1319" t="s">
        <v>207</v>
      </c>
    </row>
    <row r="1320" spans="1:25" x14ac:dyDescent="0.25">
      <c r="A1320" t="str">
        <f t="shared" si="41"/>
        <v>IE Renewables consumption of space heating for non-residential buildings</v>
      </c>
      <c r="B1320" t="str">
        <f t="shared" si="40"/>
        <v>Renewables consumption of space heating for non-residential buildings</v>
      </c>
      <c r="C1320" t="s">
        <v>5</v>
      </c>
      <c r="D1320" t="s">
        <v>53</v>
      </c>
      <c r="E1320" t="s">
        <v>483</v>
      </c>
      <c r="F1320" t="s">
        <v>207</v>
      </c>
      <c r="G1320" t="s">
        <v>207</v>
      </c>
      <c r="H1320" t="s">
        <v>207</v>
      </c>
      <c r="I1320" t="s">
        <v>207</v>
      </c>
      <c r="J1320" t="s">
        <v>207</v>
      </c>
      <c r="K1320" t="s">
        <v>207</v>
      </c>
      <c r="L1320" t="s">
        <v>207</v>
      </c>
      <c r="M1320" t="s">
        <v>207</v>
      </c>
      <c r="N1320" t="s">
        <v>207</v>
      </c>
      <c r="O1320" t="s">
        <v>207</v>
      </c>
      <c r="P1320" t="s">
        <v>207</v>
      </c>
      <c r="Q1320" t="s">
        <v>207</v>
      </c>
      <c r="R1320" t="s">
        <v>207</v>
      </c>
      <c r="S1320" t="s">
        <v>207</v>
      </c>
      <c r="T1320" t="s">
        <v>207</v>
      </c>
      <c r="U1320" t="s">
        <v>207</v>
      </c>
    </row>
    <row r="1321" spans="1:25" x14ac:dyDescent="0.25">
      <c r="A1321" t="str">
        <f t="shared" si="41"/>
        <v>IT Renewables consumption of space heating for non-residential buildings</v>
      </c>
      <c r="B1321" t="str">
        <f t="shared" si="40"/>
        <v>Renewables consumption of space heating for non-residential buildings</v>
      </c>
      <c r="C1321" t="s">
        <v>29</v>
      </c>
      <c r="D1321" t="s">
        <v>54</v>
      </c>
      <c r="E1321" t="s">
        <v>483</v>
      </c>
      <c r="F1321" t="s">
        <v>207</v>
      </c>
      <c r="G1321" t="s">
        <v>207</v>
      </c>
      <c r="H1321" t="s">
        <v>207</v>
      </c>
      <c r="I1321" t="s">
        <v>207</v>
      </c>
      <c r="J1321" t="s">
        <v>207</v>
      </c>
      <c r="K1321" t="s">
        <v>207</v>
      </c>
      <c r="L1321" t="s">
        <v>207</v>
      </c>
      <c r="M1321" t="s">
        <v>207</v>
      </c>
      <c r="N1321" t="s">
        <v>207</v>
      </c>
      <c r="O1321" t="s">
        <v>207</v>
      </c>
      <c r="P1321" t="s">
        <v>207</v>
      </c>
      <c r="Q1321" t="s">
        <v>207</v>
      </c>
      <c r="R1321" t="s">
        <v>207</v>
      </c>
      <c r="S1321" t="s">
        <v>207</v>
      </c>
      <c r="T1321" t="s">
        <v>207</v>
      </c>
      <c r="U1321" t="s">
        <v>207</v>
      </c>
    </row>
    <row r="1322" spans="1:25" x14ac:dyDescent="0.25">
      <c r="A1322" t="str">
        <f t="shared" si="41"/>
        <v>LV Renewables consumption of space heating for non-residential buildings</v>
      </c>
      <c r="B1322" t="str">
        <f t="shared" si="40"/>
        <v>Renewables consumption of space heating for non-residential buildings</v>
      </c>
      <c r="C1322" t="s">
        <v>25</v>
      </c>
      <c r="D1322" t="s">
        <v>55</v>
      </c>
      <c r="E1322" t="s">
        <v>483</v>
      </c>
      <c r="F1322" t="s">
        <v>207</v>
      </c>
      <c r="G1322" t="s">
        <v>207</v>
      </c>
      <c r="H1322" t="s">
        <v>207</v>
      </c>
      <c r="I1322" t="s">
        <v>207</v>
      </c>
      <c r="J1322" t="s">
        <v>207</v>
      </c>
      <c r="K1322" t="s">
        <v>207</v>
      </c>
      <c r="L1322" t="s">
        <v>207</v>
      </c>
      <c r="M1322" t="s">
        <v>207</v>
      </c>
      <c r="N1322" t="s">
        <v>207</v>
      </c>
      <c r="O1322" t="s">
        <v>207</v>
      </c>
      <c r="P1322" t="s">
        <v>207</v>
      </c>
      <c r="Q1322" t="s">
        <v>207</v>
      </c>
      <c r="R1322" t="s">
        <v>207</v>
      </c>
      <c r="S1322" t="s">
        <v>207</v>
      </c>
      <c r="T1322" t="s">
        <v>207</v>
      </c>
      <c r="U1322" t="s">
        <v>207</v>
      </c>
    </row>
    <row r="1323" spans="1:25" x14ac:dyDescent="0.25">
      <c r="A1323" t="str">
        <f t="shared" si="41"/>
        <v>LT Renewables consumption of space heating for non-residential buildings</v>
      </c>
      <c r="B1323" t="str">
        <f t="shared" si="40"/>
        <v>Renewables consumption of space heating for non-residential buildings</v>
      </c>
      <c r="C1323" t="s">
        <v>22</v>
      </c>
      <c r="D1323" t="s">
        <v>56</v>
      </c>
      <c r="E1323" t="s">
        <v>483</v>
      </c>
      <c r="F1323" t="s">
        <v>207</v>
      </c>
      <c r="G1323" t="s">
        <v>207</v>
      </c>
      <c r="H1323" t="s">
        <v>207</v>
      </c>
      <c r="I1323" t="s">
        <v>207</v>
      </c>
      <c r="J1323" t="s">
        <v>207</v>
      </c>
      <c r="K1323" t="s">
        <v>207</v>
      </c>
      <c r="L1323" t="s">
        <v>207</v>
      </c>
      <c r="M1323" t="s">
        <v>207</v>
      </c>
      <c r="N1323" t="s">
        <v>207</v>
      </c>
      <c r="O1323" t="s">
        <v>207</v>
      </c>
      <c r="P1323" t="s">
        <v>207</v>
      </c>
      <c r="Q1323" t="s">
        <v>207</v>
      </c>
      <c r="R1323" t="s">
        <v>207</v>
      </c>
      <c r="S1323" t="s">
        <v>207</v>
      </c>
      <c r="T1323" t="s">
        <v>207</v>
      </c>
      <c r="U1323" t="s">
        <v>207</v>
      </c>
    </row>
    <row r="1324" spans="1:25" x14ac:dyDescent="0.25">
      <c r="A1324" t="str">
        <f t="shared" si="41"/>
        <v>LU Renewables consumption of space heating for non-residential buildings</v>
      </c>
      <c r="B1324" t="str">
        <f t="shared" si="40"/>
        <v>Renewables consumption of space heating for non-residential buildings</v>
      </c>
      <c r="C1324" t="s">
        <v>7</v>
      </c>
      <c r="D1324" t="s">
        <v>57</v>
      </c>
      <c r="E1324" t="s">
        <v>483</v>
      </c>
      <c r="F1324" t="s">
        <v>207</v>
      </c>
      <c r="G1324" t="s">
        <v>207</v>
      </c>
      <c r="H1324" t="s">
        <v>207</v>
      </c>
      <c r="I1324" t="s">
        <v>207</v>
      </c>
      <c r="J1324" t="s">
        <v>207</v>
      </c>
      <c r="K1324" t="s">
        <v>207</v>
      </c>
      <c r="L1324" t="s">
        <v>207</v>
      </c>
      <c r="M1324" t="s">
        <v>207</v>
      </c>
      <c r="N1324" t="s">
        <v>207</v>
      </c>
      <c r="O1324" t="s">
        <v>207</v>
      </c>
      <c r="P1324" t="s">
        <v>207</v>
      </c>
      <c r="Q1324" t="s">
        <v>207</v>
      </c>
      <c r="R1324" t="s">
        <v>207</v>
      </c>
      <c r="S1324" t="s">
        <v>207</v>
      </c>
      <c r="T1324" t="s">
        <v>207</v>
      </c>
      <c r="U1324" t="s">
        <v>207</v>
      </c>
    </row>
    <row r="1325" spans="1:25" x14ac:dyDescent="0.25">
      <c r="A1325" t="str">
        <f t="shared" si="41"/>
        <v>MT Renewables consumption of space heating for non-residential buildings</v>
      </c>
      <c r="B1325" t="str">
        <f t="shared" si="40"/>
        <v>Renewables consumption of space heating for non-residential buildings</v>
      </c>
      <c r="C1325" t="s">
        <v>26</v>
      </c>
      <c r="D1325" t="s">
        <v>58</v>
      </c>
      <c r="E1325" t="s">
        <v>483</v>
      </c>
      <c r="F1325" t="s">
        <v>207</v>
      </c>
      <c r="G1325" t="s">
        <v>207</v>
      </c>
      <c r="H1325" t="s">
        <v>207</v>
      </c>
      <c r="I1325" t="s">
        <v>207</v>
      </c>
      <c r="J1325" t="s">
        <v>207</v>
      </c>
      <c r="K1325" t="s">
        <v>207</v>
      </c>
      <c r="L1325" t="s">
        <v>207</v>
      </c>
      <c r="M1325" t="s">
        <v>207</v>
      </c>
      <c r="N1325" t="s">
        <v>207</v>
      </c>
      <c r="O1325" t="s">
        <v>207</v>
      </c>
      <c r="P1325" t="s">
        <v>207</v>
      </c>
      <c r="Q1325" t="s">
        <v>207</v>
      </c>
      <c r="R1325" t="s">
        <v>207</v>
      </c>
      <c r="S1325" t="s">
        <v>207</v>
      </c>
      <c r="T1325" t="s">
        <v>207</v>
      </c>
      <c r="U1325" t="s">
        <v>207</v>
      </c>
    </row>
    <row r="1326" spans="1:25" x14ac:dyDescent="0.25">
      <c r="A1326" t="str">
        <f t="shared" si="41"/>
        <v>NL Renewables consumption of space heating for non-residential buildings</v>
      </c>
      <c r="B1326" t="str">
        <f t="shared" si="40"/>
        <v>Renewables consumption of space heating for non-residential buildings</v>
      </c>
      <c r="C1326" t="s">
        <v>6</v>
      </c>
      <c r="D1326" t="s">
        <v>59</v>
      </c>
      <c r="E1326" t="s">
        <v>483</v>
      </c>
      <c r="F1326" t="s">
        <v>207</v>
      </c>
      <c r="G1326" t="s">
        <v>207</v>
      </c>
      <c r="H1326" t="s">
        <v>207</v>
      </c>
      <c r="I1326" t="s">
        <v>207</v>
      </c>
      <c r="J1326" t="s">
        <v>207</v>
      </c>
      <c r="K1326" t="s">
        <v>207</v>
      </c>
      <c r="L1326" t="s">
        <v>207</v>
      </c>
      <c r="M1326" t="s">
        <v>207</v>
      </c>
      <c r="N1326" t="s">
        <v>207</v>
      </c>
      <c r="O1326" t="s">
        <v>207</v>
      </c>
      <c r="P1326" t="s">
        <v>207</v>
      </c>
      <c r="Q1326" t="s">
        <v>207</v>
      </c>
      <c r="R1326" t="s">
        <v>207</v>
      </c>
      <c r="S1326" t="s">
        <v>207</v>
      </c>
      <c r="T1326" t="s">
        <v>207</v>
      </c>
      <c r="U1326" t="s">
        <v>207</v>
      </c>
    </row>
    <row r="1327" spans="1:25" x14ac:dyDescent="0.25">
      <c r="A1327" t="str">
        <f t="shared" si="41"/>
        <v>PL Renewables consumption of space heating for non-residential buildings</v>
      </c>
      <c r="B1327" t="str">
        <f t="shared" si="40"/>
        <v>Renewables consumption of space heating for non-residential buildings</v>
      </c>
      <c r="C1327" t="s">
        <v>12</v>
      </c>
      <c r="D1327" t="s">
        <v>60</v>
      </c>
      <c r="E1327" t="s">
        <v>483</v>
      </c>
      <c r="F1327" t="s">
        <v>207</v>
      </c>
      <c r="G1327" t="s">
        <v>207</v>
      </c>
      <c r="H1327" t="s">
        <v>207</v>
      </c>
      <c r="I1327" t="s">
        <v>207</v>
      </c>
      <c r="J1327" t="s">
        <v>207</v>
      </c>
      <c r="K1327" t="s">
        <v>207</v>
      </c>
      <c r="L1327" t="s">
        <v>207</v>
      </c>
      <c r="M1327" t="s">
        <v>207</v>
      </c>
      <c r="N1327" t="s">
        <v>207</v>
      </c>
      <c r="O1327" t="s">
        <v>207</v>
      </c>
      <c r="P1327" t="s">
        <v>207</v>
      </c>
      <c r="Q1327" t="s">
        <v>207</v>
      </c>
      <c r="R1327" t="s">
        <v>207</v>
      </c>
      <c r="S1327" t="s">
        <v>207</v>
      </c>
      <c r="T1327" t="s">
        <v>207</v>
      </c>
      <c r="U1327" t="s">
        <v>207</v>
      </c>
    </row>
    <row r="1328" spans="1:25" x14ac:dyDescent="0.25">
      <c r="A1328" t="str">
        <f t="shared" si="41"/>
        <v>PT Renewables consumption of space heating for non-residential buildings</v>
      </c>
      <c r="B1328" t="str">
        <f t="shared" si="40"/>
        <v>Renewables consumption of space heating for non-residential buildings</v>
      </c>
      <c r="C1328" t="s">
        <v>14</v>
      </c>
      <c r="D1328" t="s">
        <v>61</v>
      </c>
      <c r="E1328" t="s">
        <v>483</v>
      </c>
      <c r="F1328" t="s">
        <v>207</v>
      </c>
      <c r="G1328" t="s">
        <v>207</v>
      </c>
      <c r="H1328" t="s">
        <v>207</v>
      </c>
      <c r="I1328" t="s">
        <v>207</v>
      </c>
      <c r="J1328" t="s">
        <v>207</v>
      </c>
      <c r="K1328" t="s">
        <v>207</v>
      </c>
      <c r="L1328" t="s">
        <v>207</v>
      </c>
      <c r="M1328" t="s">
        <v>207</v>
      </c>
      <c r="N1328" t="s">
        <v>207</v>
      </c>
      <c r="O1328" t="s">
        <v>207</v>
      </c>
      <c r="P1328" t="s">
        <v>207</v>
      </c>
      <c r="Q1328" t="s">
        <v>207</v>
      </c>
      <c r="R1328" t="s">
        <v>207</v>
      </c>
      <c r="S1328" t="s">
        <v>207</v>
      </c>
      <c r="T1328" t="s">
        <v>207</v>
      </c>
      <c r="U1328" t="s">
        <v>207</v>
      </c>
    </row>
    <row r="1329" spans="1:26" x14ac:dyDescent="0.25">
      <c r="A1329" t="str">
        <f t="shared" si="41"/>
        <v>RO Renewables consumption of space heating for non-residential buildings</v>
      </c>
      <c r="B1329" t="str">
        <f t="shared" si="40"/>
        <v>Renewables consumption of space heating for non-residential buildings</v>
      </c>
      <c r="C1329" t="s">
        <v>13</v>
      </c>
      <c r="D1329" t="s">
        <v>62</v>
      </c>
      <c r="E1329" t="s">
        <v>483</v>
      </c>
      <c r="F1329" t="s">
        <v>207</v>
      </c>
      <c r="G1329" t="s">
        <v>207</v>
      </c>
      <c r="H1329" t="s">
        <v>207</v>
      </c>
      <c r="I1329" t="s">
        <v>207</v>
      </c>
      <c r="J1329" t="s">
        <v>207</v>
      </c>
      <c r="K1329" t="s">
        <v>207</v>
      </c>
      <c r="L1329" t="s">
        <v>207</v>
      </c>
      <c r="M1329" t="s">
        <v>207</v>
      </c>
      <c r="N1329" t="s">
        <v>207</v>
      </c>
      <c r="O1329" t="s">
        <v>207</v>
      </c>
      <c r="P1329" t="s">
        <v>207</v>
      </c>
      <c r="Q1329" t="s">
        <v>207</v>
      </c>
      <c r="R1329" t="s">
        <v>207</v>
      </c>
      <c r="S1329" t="s">
        <v>207</v>
      </c>
      <c r="T1329" t="s">
        <v>207</v>
      </c>
      <c r="U1329" t="s">
        <v>207</v>
      </c>
    </row>
    <row r="1330" spans="1:26" x14ac:dyDescent="0.25">
      <c r="A1330" t="str">
        <f t="shared" si="41"/>
        <v>SK Renewables consumption of space heating for non-residential buildings</v>
      </c>
      <c r="B1330" t="str">
        <f t="shared" si="40"/>
        <v>Renewables consumption of space heating for non-residential buildings</v>
      </c>
      <c r="C1330" t="s">
        <v>18</v>
      </c>
      <c r="D1330" t="s">
        <v>63</v>
      </c>
      <c r="E1330" t="s">
        <v>483</v>
      </c>
      <c r="F1330" t="s">
        <v>207</v>
      </c>
      <c r="G1330" t="s">
        <v>207</v>
      </c>
      <c r="H1330" t="s">
        <v>207</v>
      </c>
      <c r="I1330" t="s">
        <v>207</v>
      </c>
      <c r="J1330" t="s">
        <v>207</v>
      </c>
      <c r="K1330" t="s">
        <v>207</v>
      </c>
      <c r="L1330" t="s">
        <v>207</v>
      </c>
      <c r="M1330" t="s">
        <v>207</v>
      </c>
      <c r="N1330" t="s">
        <v>207</v>
      </c>
      <c r="O1330" t="s">
        <v>207</v>
      </c>
      <c r="P1330" t="s">
        <v>207</v>
      </c>
      <c r="Q1330" t="s">
        <v>207</v>
      </c>
      <c r="R1330" t="s">
        <v>207</v>
      </c>
      <c r="S1330" t="s">
        <v>207</v>
      </c>
      <c r="T1330" t="s">
        <v>207</v>
      </c>
      <c r="U1330" t="s">
        <v>207</v>
      </c>
    </row>
    <row r="1331" spans="1:26" x14ac:dyDescent="0.25">
      <c r="A1331" t="str">
        <f t="shared" si="41"/>
        <v>SI Renewables consumption of space heating for non-residential buildings</v>
      </c>
      <c r="B1331" t="str">
        <f t="shared" si="40"/>
        <v>Renewables consumption of space heating for non-residential buildings</v>
      </c>
      <c r="C1331" t="s">
        <v>8</v>
      </c>
      <c r="D1331" t="s">
        <v>64</v>
      </c>
      <c r="E1331" t="s">
        <v>483</v>
      </c>
      <c r="F1331" t="s">
        <v>207</v>
      </c>
      <c r="G1331" t="s">
        <v>207</v>
      </c>
      <c r="H1331" t="s">
        <v>207</v>
      </c>
      <c r="I1331" t="s">
        <v>207</v>
      </c>
      <c r="J1331" t="s">
        <v>207</v>
      </c>
      <c r="K1331" t="s">
        <v>207</v>
      </c>
      <c r="L1331" t="s">
        <v>207</v>
      </c>
      <c r="M1331" t="s">
        <v>207</v>
      </c>
      <c r="N1331" t="s">
        <v>207</v>
      </c>
      <c r="O1331" t="s">
        <v>207</v>
      </c>
      <c r="P1331" t="s">
        <v>207</v>
      </c>
      <c r="Q1331" t="s">
        <v>207</v>
      </c>
      <c r="R1331" t="s">
        <v>207</v>
      </c>
      <c r="S1331" t="s">
        <v>207</v>
      </c>
      <c r="T1331" t="s">
        <v>207</v>
      </c>
      <c r="U1331" t="s">
        <v>207</v>
      </c>
    </row>
    <row r="1332" spans="1:26" x14ac:dyDescent="0.25">
      <c r="A1332" t="str">
        <f t="shared" si="41"/>
        <v>ES Renewables consumption of space heating for non-residential buildings</v>
      </c>
      <c r="B1332" t="str">
        <f t="shared" si="40"/>
        <v>Renewables consumption of space heating for non-residential buildings</v>
      </c>
      <c r="C1332" t="s">
        <v>28</v>
      </c>
      <c r="D1332" t="s">
        <v>65</v>
      </c>
      <c r="E1332" t="s">
        <v>483</v>
      </c>
      <c r="F1332" t="s">
        <v>207</v>
      </c>
      <c r="G1332" t="s">
        <v>207</v>
      </c>
      <c r="H1332" t="s">
        <v>207</v>
      </c>
      <c r="I1332" t="s">
        <v>207</v>
      </c>
      <c r="J1332" t="s">
        <v>207</v>
      </c>
      <c r="K1332" t="s">
        <v>207</v>
      </c>
      <c r="L1332" t="s">
        <v>207</v>
      </c>
      <c r="M1332" t="s">
        <v>207</v>
      </c>
      <c r="N1332" t="s">
        <v>207</v>
      </c>
      <c r="O1332" t="s">
        <v>207</v>
      </c>
      <c r="P1332" t="s">
        <v>207</v>
      </c>
      <c r="Q1332" t="s">
        <v>207</v>
      </c>
      <c r="R1332" t="s">
        <v>207</v>
      </c>
      <c r="S1332" t="s">
        <v>207</v>
      </c>
      <c r="T1332" t="s">
        <v>207</v>
      </c>
      <c r="U1332" t="s">
        <v>207</v>
      </c>
    </row>
    <row r="1333" spans="1:26" x14ac:dyDescent="0.25">
      <c r="A1333" t="str">
        <f t="shared" si="41"/>
        <v>SE Renewables consumption of space heating for non-residential buildings</v>
      </c>
      <c r="B1333" t="str">
        <f t="shared" si="40"/>
        <v>Renewables consumption of space heating for non-residential buildings</v>
      </c>
      <c r="C1333" t="s">
        <v>19</v>
      </c>
      <c r="D1333" t="s">
        <v>66</v>
      </c>
      <c r="E1333" t="s">
        <v>483</v>
      </c>
      <c r="F1333" t="s">
        <v>207</v>
      </c>
      <c r="G1333" t="s">
        <v>207</v>
      </c>
      <c r="H1333" t="s">
        <v>207</v>
      </c>
      <c r="I1333" t="s">
        <v>207</v>
      </c>
      <c r="J1333" t="s">
        <v>207</v>
      </c>
      <c r="K1333" t="s">
        <v>207</v>
      </c>
      <c r="L1333" t="s">
        <v>207</v>
      </c>
      <c r="M1333" t="s">
        <v>207</v>
      </c>
      <c r="N1333" t="s">
        <v>207</v>
      </c>
      <c r="O1333" t="s">
        <v>207</v>
      </c>
      <c r="P1333" t="s">
        <v>207</v>
      </c>
      <c r="Q1333" t="s">
        <v>207</v>
      </c>
      <c r="R1333" t="s">
        <v>207</v>
      </c>
      <c r="S1333" t="s">
        <v>207</v>
      </c>
      <c r="T1333" t="s">
        <v>207</v>
      </c>
      <c r="U1333" t="s">
        <v>207</v>
      </c>
    </row>
    <row r="1334" spans="1:26" x14ac:dyDescent="0.25">
      <c r="A1334" t="str">
        <f t="shared" si="41"/>
        <v>UK Renewables consumption of space heating for non-residential buildings</v>
      </c>
      <c r="B1334" t="str">
        <f t="shared" si="40"/>
        <v>Renewables consumption of space heating for non-residential buildings</v>
      </c>
      <c r="C1334" t="s">
        <v>4</v>
      </c>
      <c r="D1334" t="s">
        <v>67</v>
      </c>
      <c r="E1334" t="s">
        <v>483</v>
      </c>
      <c r="F1334" t="s">
        <v>207</v>
      </c>
      <c r="G1334" t="s">
        <v>207</v>
      </c>
      <c r="H1334" t="s">
        <v>207</v>
      </c>
      <c r="I1334" t="s">
        <v>207</v>
      </c>
      <c r="J1334" t="s">
        <v>207</v>
      </c>
      <c r="K1334" t="s">
        <v>207</v>
      </c>
      <c r="L1334" t="s">
        <v>207</v>
      </c>
      <c r="M1334" t="s">
        <v>207</v>
      </c>
      <c r="N1334" t="s">
        <v>207</v>
      </c>
      <c r="O1334" t="s">
        <v>207</v>
      </c>
      <c r="P1334" t="s">
        <v>207</v>
      </c>
      <c r="Q1334" t="s">
        <v>207</v>
      </c>
      <c r="R1334" t="s">
        <v>207</v>
      </c>
      <c r="S1334" t="s">
        <v>207</v>
      </c>
      <c r="T1334" t="s">
        <v>207</v>
      </c>
      <c r="U1334" t="s">
        <v>207</v>
      </c>
    </row>
    <row r="1335" spans="1:26" x14ac:dyDescent="0.25">
      <c r="A1335" t="str">
        <f t="shared" si="41"/>
        <v xml:space="preserve"> Renewables consumption of space heating for non-residential buildings</v>
      </c>
      <c r="B1335" t="str">
        <f t="shared" si="40"/>
        <v>Renewables consumption of space heating for non-residential buildings</v>
      </c>
    </row>
    <row r="1336" spans="1:26" x14ac:dyDescent="0.25">
      <c r="A1336" t="str">
        <f t="shared" si="41"/>
        <v xml:space="preserve"> Energy consumption of water heating for residential</v>
      </c>
      <c r="B1336" t="str">
        <f t="shared" si="40"/>
        <v>Energy consumption of water heating for residential</v>
      </c>
      <c r="C1336" t="s">
        <v>535</v>
      </c>
    </row>
    <row r="1337" spans="1:26" x14ac:dyDescent="0.25">
      <c r="A1337" t="str">
        <f t="shared" si="41"/>
        <v>ISO code Energy consumption of water heating for residential</v>
      </c>
      <c r="B1337" t="str">
        <f t="shared" si="40"/>
        <v>Energy consumption of water heating for residential</v>
      </c>
      <c r="D1337" t="s">
        <v>204</v>
      </c>
      <c r="E1337" t="s">
        <v>205</v>
      </c>
      <c r="F1337">
        <v>2000</v>
      </c>
      <c r="G1337">
        <v>2001</v>
      </c>
      <c r="H1337">
        <v>2002</v>
      </c>
      <c r="I1337">
        <v>2003</v>
      </c>
      <c r="J1337">
        <v>2004</v>
      </c>
      <c r="K1337">
        <v>2005</v>
      </c>
      <c r="L1337">
        <v>2006</v>
      </c>
      <c r="M1337">
        <v>2007</v>
      </c>
      <c r="N1337">
        <v>2008</v>
      </c>
      <c r="O1337">
        <v>2009</v>
      </c>
      <c r="P1337">
        <v>2010</v>
      </c>
      <c r="Q1337">
        <v>2011</v>
      </c>
      <c r="R1337">
        <v>2012</v>
      </c>
      <c r="S1337">
        <v>2013</v>
      </c>
      <c r="T1337">
        <v>2014</v>
      </c>
      <c r="U1337">
        <v>2015</v>
      </c>
      <c r="V1337" t="s">
        <v>194</v>
      </c>
      <c r="W1337" t="s">
        <v>195</v>
      </c>
      <c r="X1337" t="s">
        <v>196</v>
      </c>
      <c r="Y1337" t="s">
        <v>197</v>
      </c>
      <c r="Z1337" t="s">
        <v>198</v>
      </c>
    </row>
    <row r="1338" spans="1:26" x14ac:dyDescent="0.25">
      <c r="A1338" t="str">
        <f t="shared" si="41"/>
        <v>AT Energy consumption of water heating for residential</v>
      </c>
      <c r="B1338" t="str">
        <f t="shared" si="40"/>
        <v>Energy consumption of water heating for residential</v>
      </c>
      <c r="C1338" t="s">
        <v>17</v>
      </c>
      <c r="D1338" t="s">
        <v>40</v>
      </c>
      <c r="E1338" t="s">
        <v>483</v>
      </c>
      <c r="F1338">
        <v>0.77</v>
      </c>
      <c r="G1338">
        <v>0.75</v>
      </c>
      <c r="H1338">
        <v>0.75</v>
      </c>
      <c r="I1338">
        <v>0.72</v>
      </c>
      <c r="J1338">
        <v>0.72</v>
      </c>
      <c r="K1338">
        <v>0.69</v>
      </c>
      <c r="L1338">
        <v>0.7</v>
      </c>
      <c r="M1338">
        <v>0.74</v>
      </c>
      <c r="N1338">
        <v>0.8</v>
      </c>
      <c r="O1338">
        <v>0.77</v>
      </c>
      <c r="P1338">
        <v>0.85</v>
      </c>
      <c r="Q1338">
        <v>0.85</v>
      </c>
      <c r="R1338">
        <v>0.87</v>
      </c>
      <c r="S1338">
        <v>0.91</v>
      </c>
      <c r="T1338" t="s">
        <v>207</v>
      </c>
      <c r="U1338" t="s">
        <v>207</v>
      </c>
      <c r="V1338" t="s">
        <v>270</v>
      </c>
      <c r="W1338" t="s">
        <v>497</v>
      </c>
      <c r="X1338" t="s">
        <v>498</v>
      </c>
      <c r="Y1338">
        <v>4</v>
      </c>
      <c r="Z1338" t="s">
        <v>536</v>
      </c>
    </row>
    <row r="1339" spans="1:26" x14ac:dyDescent="0.25">
      <c r="A1339" t="str">
        <f t="shared" si="41"/>
        <v>BE Energy consumption of water heating for residential</v>
      </c>
      <c r="B1339" t="str">
        <f t="shared" si="40"/>
        <v>Energy consumption of water heating for residential</v>
      </c>
      <c r="C1339" t="s">
        <v>11</v>
      </c>
      <c r="D1339" t="s">
        <v>41</v>
      </c>
      <c r="E1339" t="s">
        <v>483</v>
      </c>
      <c r="F1339">
        <v>0.85</v>
      </c>
      <c r="G1339">
        <v>0.87</v>
      </c>
      <c r="H1339">
        <v>0.88</v>
      </c>
      <c r="I1339">
        <v>0.87</v>
      </c>
      <c r="J1339">
        <v>0.93</v>
      </c>
      <c r="K1339">
        <v>0.94</v>
      </c>
      <c r="L1339">
        <v>0.91</v>
      </c>
      <c r="M1339">
        <v>0.93</v>
      </c>
      <c r="N1339">
        <v>0.91</v>
      </c>
      <c r="O1339">
        <v>0.92</v>
      </c>
      <c r="P1339">
        <v>0.93</v>
      </c>
      <c r="Q1339">
        <v>0.97</v>
      </c>
      <c r="R1339">
        <v>0.96</v>
      </c>
      <c r="S1339">
        <v>0.98</v>
      </c>
      <c r="T1339" t="s">
        <v>207</v>
      </c>
      <c r="U1339" t="s">
        <v>207</v>
      </c>
      <c r="V1339" t="s">
        <v>270</v>
      </c>
      <c r="W1339" t="s">
        <v>497</v>
      </c>
      <c r="X1339" t="s">
        <v>498</v>
      </c>
      <c r="Y1339">
        <v>4</v>
      </c>
      <c r="Z1339" t="s">
        <v>537</v>
      </c>
    </row>
    <row r="1340" spans="1:26" x14ac:dyDescent="0.25">
      <c r="A1340" t="str">
        <f t="shared" si="41"/>
        <v>BG Energy consumption of water heating for residential</v>
      </c>
      <c r="B1340" t="str">
        <f t="shared" si="40"/>
        <v>Energy consumption of water heating for residential</v>
      </c>
      <c r="C1340" t="s">
        <v>21</v>
      </c>
      <c r="D1340" t="s">
        <v>42</v>
      </c>
      <c r="E1340" t="s">
        <v>483</v>
      </c>
      <c r="F1340">
        <v>0.16</v>
      </c>
      <c r="G1340">
        <v>0.15</v>
      </c>
      <c r="H1340">
        <v>0.15</v>
      </c>
      <c r="I1340">
        <v>0.16</v>
      </c>
      <c r="J1340">
        <v>0.15</v>
      </c>
      <c r="K1340">
        <v>0.14000000000000001</v>
      </c>
      <c r="L1340">
        <v>0.15</v>
      </c>
      <c r="M1340">
        <v>0.14000000000000001</v>
      </c>
      <c r="N1340">
        <v>0.13</v>
      </c>
      <c r="O1340">
        <v>0.13</v>
      </c>
      <c r="P1340">
        <v>0.14000000000000001</v>
      </c>
      <c r="Q1340">
        <v>0.21</v>
      </c>
      <c r="R1340">
        <v>0.19</v>
      </c>
      <c r="S1340">
        <v>0.18</v>
      </c>
      <c r="T1340" t="s">
        <v>207</v>
      </c>
      <c r="U1340" t="s">
        <v>207</v>
      </c>
      <c r="V1340" t="s">
        <v>270</v>
      </c>
      <c r="W1340" t="s">
        <v>497</v>
      </c>
      <c r="X1340" t="s">
        <v>498</v>
      </c>
      <c r="Y1340">
        <v>4</v>
      </c>
      <c r="Z1340" t="s">
        <v>538</v>
      </c>
    </row>
    <row r="1341" spans="1:26" x14ac:dyDescent="0.25">
      <c r="A1341" t="str">
        <f t="shared" si="41"/>
        <v>HR Energy consumption of water heating for residential</v>
      </c>
      <c r="B1341" t="str">
        <f t="shared" si="40"/>
        <v>Energy consumption of water heating for residential</v>
      </c>
      <c r="C1341" t="s">
        <v>24</v>
      </c>
      <c r="D1341" t="s">
        <v>43</v>
      </c>
      <c r="E1341" t="s">
        <v>483</v>
      </c>
      <c r="F1341">
        <v>0.22</v>
      </c>
      <c r="G1341">
        <v>0.2</v>
      </c>
      <c r="H1341">
        <v>0.21</v>
      </c>
      <c r="I1341">
        <v>0.19</v>
      </c>
      <c r="J1341">
        <v>0.19</v>
      </c>
      <c r="K1341">
        <v>0.2</v>
      </c>
      <c r="L1341">
        <v>0.2</v>
      </c>
      <c r="M1341">
        <v>0.18</v>
      </c>
      <c r="N1341">
        <v>0.19</v>
      </c>
      <c r="O1341">
        <v>0.19</v>
      </c>
      <c r="P1341">
        <v>0.21</v>
      </c>
      <c r="Q1341">
        <v>0.22</v>
      </c>
      <c r="R1341">
        <v>0.21</v>
      </c>
      <c r="S1341">
        <v>0.2</v>
      </c>
      <c r="T1341" t="s">
        <v>207</v>
      </c>
      <c r="U1341" t="s">
        <v>207</v>
      </c>
      <c r="V1341" t="s">
        <v>270</v>
      </c>
      <c r="W1341" t="s">
        <v>497</v>
      </c>
      <c r="Y1341">
        <v>4</v>
      </c>
      <c r="Z1341" t="s">
        <v>539</v>
      </c>
    </row>
    <row r="1342" spans="1:26" x14ac:dyDescent="0.25">
      <c r="A1342" t="str">
        <f t="shared" si="41"/>
        <v>CY Energy consumption of water heating for residential</v>
      </c>
      <c r="B1342" t="str">
        <f t="shared" si="40"/>
        <v>Energy consumption of water heating for residential</v>
      </c>
      <c r="C1342" t="s">
        <v>15</v>
      </c>
      <c r="D1342" t="s">
        <v>44</v>
      </c>
      <c r="E1342" t="s">
        <v>483</v>
      </c>
      <c r="F1342">
        <v>0.01</v>
      </c>
      <c r="G1342">
        <v>0.01</v>
      </c>
      <c r="H1342">
        <v>0.01</v>
      </c>
      <c r="I1342">
        <v>0.01</v>
      </c>
      <c r="J1342">
        <v>0.01</v>
      </c>
      <c r="K1342">
        <v>0.05</v>
      </c>
      <c r="L1342">
        <v>0.06</v>
      </c>
      <c r="M1342">
        <v>0.06</v>
      </c>
      <c r="N1342">
        <v>7.0000000000000007E-2</v>
      </c>
      <c r="O1342">
        <v>7.0000000000000007E-2</v>
      </c>
      <c r="P1342">
        <v>7.0000000000000007E-2</v>
      </c>
      <c r="Q1342">
        <v>7.0000000000000007E-2</v>
      </c>
      <c r="R1342">
        <v>0.08</v>
      </c>
      <c r="S1342">
        <v>7.0000000000000007E-2</v>
      </c>
      <c r="T1342" t="s">
        <v>207</v>
      </c>
      <c r="U1342" t="s">
        <v>207</v>
      </c>
      <c r="V1342" t="s">
        <v>270</v>
      </c>
      <c r="W1342" t="s">
        <v>497</v>
      </c>
      <c r="X1342" t="s">
        <v>498</v>
      </c>
      <c r="Y1342">
        <v>4</v>
      </c>
      <c r="Z1342" t="s">
        <v>540</v>
      </c>
    </row>
    <row r="1343" spans="1:26" x14ac:dyDescent="0.25">
      <c r="A1343" t="str">
        <f t="shared" si="41"/>
        <v>CZ Energy consumption of water heating for residential</v>
      </c>
      <c r="B1343" t="str">
        <f t="shared" si="40"/>
        <v>Energy consumption of water heating for residential</v>
      </c>
      <c r="C1343" t="s">
        <v>23</v>
      </c>
      <c r="D1343" t="s">
        <v>45</v>
      </c>
      <c r="E1343" t="s">
        <v>483</v>
      </c>
      <c r="F1343">
        <v>0.92</v>
      </c>
      <c r="G1343">
        <v>0.91</v>
      </c>
      <c r="H1343">
        <v>0.92</v>
      </c>
      <c r="I1343">
        <v>0.92</v>
      </c>
      <c r="J1343">
        <v>0.92</v>
      </c>
      <c r="K1343">
        <v>0.9</v>
      </c>
      <c r="L1343">
        <v>0.88</v>
      </c>
      <c r="M1343">
        <v>0.88</v>
      </c>
      <c r="N1343">
        <v>0.89</v>
      </c>
      <c r="O1343">
        <v>0.88</v>
      </c>
      <c r="P1343">
        <v>0.89</v>
      </c>
      <c r="Q1343">
        <v>0.89</v>
      </c>
      <c r="R1343">
        <v>0.92</v>
      </c>
      <c r="S1343">
        <v>0.92</v>
      </c>
      <c r="T1343" t="s">
        <v>207</v>
      </c>
      <c r="U1343" t="s">
        <v>207</v>
      </c>
      <c r="V1343" t="s">
        <v>270</v>
      </c>
      <c r="W1343" t="s">
        <v>497</v>
      </c>
      <c r="X1343" t="s">
        <v>498</v>
      </c>
      <c r="Y1343">
        <v>4</v>
      </c>
      <c r="Z1343" t="s">
        <v>541</v>
      </c>
    </row>
    <row r="1344" spans="1:26" x14ac:dyDescent="0.25">
      <c r="A1344" t="str">
        <f t="shared" si="41"/>
        <v>DK Energy consumption of water heating for residential</v>
      </c>
      <c r="B1344" t="str">
        <f t="shared" si="40"/>
        <v>Energy consumption of water heating for residential</v>
      </c>
      <c r="C1344" t="s">
        <v>9</v>
      </c>
      <c r="D1344" t="s">
        <v>46</v>
      </c>
      <c r="E1344" t="s">
        <v>483</v>
      </c>
      <c r="F1344">
        <v>0.62</v>
      </c>
      <c r="G1344">
        <v>0.62</v>
      </c>
      <c r="H1344">
        <v>0.63</v>
      </c>
      <c r="I1344">
        <v>0.63</v>
      </c>
      <c r="J1344">
        <v>0.63</v>
      </c>
      <c r="K1344">
        <v>0.64</v>
      </c>
      <c r="L1344">
        <v>0.65</v>
      </c>
      <c r="M1344">
        <v>0.65</v>
      </c>
      <c r="N1344">
        <v>0.64</v>
      </c>
      <c r="O1344">
        <v>0.63</v>
      </c>
      <c r="P1344">
        <v>0.64</v>
      </c>
      <c r="Q1344">
        <v>0.64</v>
      </c>
      <c r="R1344">
        <v>0.6</v>
      </c>
      <c r="S1344">
        <v>0.61</v>
      </c>
      <c r="T1344">
        <v>0.6</v>
      </c>
      <c r="U1344" t="s">
        <v>207</v>
      </c>
      <c r="V1344" t="s">
        <v>270</v>
      </c>
      <c r="W1344" t="s">
        <v>497</v>
      </c>
      <c r="X1344" t="s">
        <v>498</v>
      </c>
      <c r="Y1344">
        <v>4</v>
      </c>
      <c r="Z1344" t="s">
        <v>542</v>
      </c>
    </row>
    <row r="1345" spans="1:26" x14ac:dyDescent="0.25">
      <c r="A1345" t="str">
        <f t="shared" si="41"/>
        <v>EE Energy consumption of water heating for residential</v>
      </c>
      <c r="B1345" t="str">
        <f t="shared" si="40"/>
        <v>Energy consumption of water heating for residential</v>
      </c>
      <c r="C1345" t="s">
        <v>27</v>
      </c>
      <c r="D1345" t="s">
        <v>47</v>
      </c>
      <c r="E1345" t="s">
        <v>483</v>
      </c>
      <c r="F1345">
        <v>0.2</v>
      </c>
      <c r="G1345">
        <v>0.2</v>
      </c>
      <c r="H1345">
        <v>0.19</v>
      </c>
      <c r="I1345">
        <v>0.19</v>
      </c>
      <c r="J1345">
        <v>0.19</v>
      </c>
      <c r="K1345">
        <v>0.19</v>
      </c>
      <c r="L1345">
        <v>0.19</v>
      </c>
      <c r="M1345">
        <v>0.2</v>
      </c>
      <c r="N1345">
        <v>0.2</v>
      </c>
      <c r="O1345">
        <v>0.2</v>
      </c>
      <c r="P1345">
        <v>0.2</v>
      </c>
      <c r="Q1345">
        <v>0.18</v>
      </c>
      <c r="R1345">
        <v>0.19</v>
      </c>
      <c r="S1345">
        <v>0.18</v>
      </c>
      <c r="T1345" t="s">
        <v>207</v>
      </c>
      <c r="U1345" t="s">
        <v>207</v>
      </c>
      <c r="V1345" t="s">
        <v>270</v>
      </c>
      <c r="W1345" t="s">
        <v>497</v>
      </c>
      <c r="X1345" t="s">
        <v>498</v>
      </c>
      <c r="Y1345">
        <v>4</v>
      </c>
      <c r="Z1345" t="s">
        <v>543</v>
      </c>
    </row>
    <row r="1346" spans="1:26" x14ac:dyDescent="0.25">
      <c r="A1346" t="str">
        <f t="shared" si="41"/>
        <v>FR Energy consumption of water heating for residential</v>
      </c>
      <c r="B1346" t="str">
        <f t="shared" si="40"/>
        <v>Energy consumption of water heating for residential</v>
      </c>
      <c r="C1346" t="s">
        <v>10</v>
      </c>
      <c r="D1346" t="s">
        <v>48</v>
      </c>
      <c r="E1346" t="s">
        <v>483</v>
      </c>
      <c r="F1346">
        <v>4.09</v>
      </c>
      <c r="G1346">
        <v>4.16</v>
      </c>
      <c r="H1346">
        <v>4.1900000000000004</v>
      </c>
      <c r="I1346">
        <v>4.0999999999999996</v>
      </c>
      <c r="J1346">
        <v>4.0999999999999996</v>
      </c>
      <c r="K1346">
        <v>3.86</v>
      </c>
      <c r="L1346">
        <v>3.88</v>
      </c>
      <c r="M1346">
        <v>3.76</v>
      </c>
      <c r="N1346">
        <v>3.94</v>
      </c>
      <c r="O1346">
        <v>3.93</v>
      </c>
      <c r="P1346">
        <v>3.7</v>
      </c>
      <c r="Q1346">
        <v>3.93</v>
      </c>
      <c r="R1346">
        <v>3.91</v>
      </c>
      <c r="S1346">
        <v>3.92</v>
      </c>
      <c r="T1346" t="s">
        <v>207</v>
      </c>
      <c r="U1346" t="s">
        <v>207</v>
      </c>
      <c r="V1346" t="s">
        <v>270</v>
      </c>
      <c r="W1346" t="s">
        <v>497</v>
      </c>
      <c r="X1346" t="s">
        <v>498</v>
      </c>
      <c r="Y1346">
        <v>4</v>
      </c>
      <c r="Z1346" t="s">
        <v>544</v>
      </c>
    </row>
    <row r="1347" spans="1:26" x14ac:dyDescent="0.25">
      <c r="A1347" t="str">
        <f t="shared" si="41"/>
        <v>EL Energy consumption of water heating for residential</v>
      </c>
      <c r="B1347" t="str">
        <f t="shared" si="40"/>
        <v>Energy consumption of water heating for residential</v>
      </c>
      <c r="C1347" t="s">
        <v>20</v>
      </c>
      <c r="D1347" t="s">
        <v>49</v>
      </c>
      <c r="E1347" t="s">
        <v>483</v>
      </c>
      <c r="F1347">
        <v>0.32</v>
      </c>
      <c r="G1347">
        <v>0.34</v>
      </c>
      <c r="H1347">
        <v>0.33</v>
      </c>
      <c r="I1347">
        <v>0.35</v>
      </c>
      <c r="J1347">
        <v>0.33</v>
      </c>
      <c r="K1347">
        <v>0.31</v>
      </c>
      <c r="L1347">
        <v>0.31</v>
      </c>
      <c r="M1347">
        <v>0.34</v>
      </c>
      <c r="N1347">
        <v>0.34</v>
      </c>
      <c r="O1347">
        <v>0.32</v>
      </c>
      <c r="P1347">
        <v>0.31</v>
      </c>
      <c r="Q1347">
        <v>0.36</v>
      </c>
      <c r="R1347">
        <v>0.37</v>
      </c>
      <c r="S1347">
        <v>0.3</v>
      </c>
      <c r="T1347" t="s">
        <v>207</v>
      </c>
      <c r="U1347" t="s">
        <v>207</v>
      </c>
      <c r="V1347" t="s">
        <v>270</v>
      </c>
      <c r="W1347" t="s">
        <v>497</v>
      </c>
      <c r="X1347" t="s">
        <v>498</v>
      </c>
      <c r="Y1347">
        <v>4</v>
      </c>
      <c r="Z1347" t="s">
        <v>537</v>
      </c>
    </row>
    <row r="1348" spans="1:26" x14ac:dyDescent="0.25">
      <c r="A1348" t="str">
        <f t="shared" si="41"/>
        <v>FI Energy consumption of water heating for residential</v>
      </c>
      <c r="B1348" t="str">
        <f t="shared" ref="B1348:B1411" si="42">IF(AND(C1348&lt;&gt;"",D1348=""),C1348,B1347)</f>
        <v>Energy consumption of water heating for residential</v>
      </c>
      <c r="C1348" t="s">
        <v>30</v>
      </c>
      <c r="D1348" t="s">
        <v>50</v>
      </c>
      <c r="E1348" t="s">
        <v>483</v>
      </c>
      <c r="F1348">
        <v>0.66</v>
      </c>
      <c r="G1348">
        <v>0.73</v>
      </c>
      <c r="H1348">
        <v>0.74</v>
      </c>
      <c r="I1348">
        <v>0.76</v>
      </c>
      <c r="J1348">
        <v>0.75</v>
      </c>
      <c r="K1348">
        <v>0.74</v>
      </c>
      <c r="L1348">
        <v>0.76</v>
      </c>
      <c r="M1348">
        <v>0.76</v>
      </c>
      <c r="N1348">
        <v>0.79</v>
      </c>
      <c r="O1348">
        <v>0.79</v>
      </c>
      <c r="P1348">
        <v>0.79</v>
      </c>
      <c r="Q1348">
        <v>0.78</v>
      </c>
      <c r="R1348">
        <v>0.78</v>
      </c>
      <c r="S1348">
        <v>0.79</v>
      </c>
      <c r="T1348" t="s">
        <v>207</v>
      </c>
      <c r="U1348" t="s">
        <v>207</v>
      </c>
      <c r="V1348" t="s">
        <v>270</v>
      </c>
      <c r="W1348" t="s">
        <v>497</v>
      </c>
      <c r="X1348" t="s">
        <v>498</v>
      </c>
      <c r="Y1348">
        <v>4</v>
      </c>
      <c r="Z1348" t="s">
        <v>545</v>
      </c>
    </row>
    <row r="1349" spans="1:26" x14ac:dyDescent="0.25">
      <c r="A1349" t="str">
        <f t="shared" si="41"/>
        <v>DE Energy consumption of water heating for residential</v>
      </c>
      <c r="B1349" t="str">
        <f t="shared" si="42"/>
        <v>Energy consumption of water heating for residential</v>
      </c>
      <c r="C1349" t="s">
        <v>1</v>
      </c>
      <c r="D1349" t="s">
        <v>51</v>
      </c>
      <c r="E1349" t="s">
        <v>483</v>
      </c>
      <c r="F1349">
        <v>7.01</v>
      </c>
      <c r="G1349">
        <v>6.97</v>
      </c>
      <c r="H1349">
        <v>6.79</v>
      </c>
      <c r="I1349">
        <v>6.72</v>
      </c>
      <c r="J1349">
        <v>7.37</v>
      </c>
      <c r="K1349">
        <v>7.16</v>
      </c>
      <c r="L1349">
        <v>7.02</v>
      </c>
      <c r="M1349">
        <v>6.49</v>
      </c>
      <c r="N1349">
        <v>8.24</v>
      </c>
      <c r="O1349">
        <v>8.1</v>
      </c>
      <c r="P1349">
        <v>8.6300000000000008</v>
      </c>
      <c r="Q1349">
        <v>8.7200000000000006</v>
      </c>
      <c r="R1349">
        <v>8.81</v>
      </c>
      <c r="S1349">
        <v>9.24</v>
      </c>
      <c r="T1349" t="s">
        <v>207</v>
      </c>
      <c r="U1349" t="s">
        <v>207</v>
      </c>
      <c r="V1349" t="s">
        <v>270</v>
      </c>
      <c r="W1349" t="s">
        <v>497</v>
      </c>
      <c r="X1349" t="s">
        <v>498</v>
      </c>
      <c r="Y1349">
        <v>4</v>
      </c>
      <c r="Z1349" t="s">
        <v>546</v>
      </c>
    </row>
    <row r="1350" spans="1:26" x14ac:dyDescent="0.25">
      <c r="A1350" t="str">
        <f t="shared" ref="A1350:A1413" si="43">D1350&amp;" "&amp;B1350</f>
        <v>HU Energy consumption of water heating for residential</v>
      </c>
      <c r="B1350" t="str">
        <f t="shared" si="42"/>
        <v>Energy consumption of water heating for residential</v>
      </c>
      <c r="C1350" t="s">
        <v>16</v>
      </c>
      <c r="D1350" t="s">
        <v>52</v>
      </c>
      <c r="E1350" t="s">
        <v>483</v>
      </c>
      <c r="F1350">
        <v>1.1000000000000001</v>
      </c>
      <c r="G1350">
        <v>1.1000000000000001</v>
      </c>
      <c r="H1350">
        <v>1.1499999999999999</v>
      </c>
      <c r="I1350">
        <v>1.1499999999999999</v>
      </c>
      <c r="J1350">
        <v>1.1200000000000001</v>
      </c>
      <c r="K1350">
        <v>1.17</v>
      </c>
      <c r="L1350">
        <v>1.1599999999999999</v>
      </c>
      <c r="M1350">
        <v>1.1000000000000001</v>
      </c>
      <c r="N1350">
        <v>1.1000000000000001</v>
      </c>
      <c r="O1350">
        <v>1.07</v>
      </c>
      <c r="P1350">
        <v>1.02</v>
      </c>
      <c r="Q1350">
        <v>0.96</v>
      </c>
      <c r="R1350">
        <v>0.9</v>
      </c>
      <c r="S1350">
        <v>0.85</v>
      </c>
      <c r="T1350" t="s">
        <v>207</v>
      </c>
      <c r="U1350" t="s">
        <v>207</v>
      </c>
      <c r="V1350" t="s">
        <v>270</v>
      </c>
      <c r="W1350" t="s">
        <v>497</v>
      </c>
      <c r="Y1350">
        <v>4</v>
      </c>
      <c r="Z1350" t="s">
        <v>539</v>
      </c>
    </row>
    <row r="1351" spans="1:26" x14ac:dyDescent="0.25">
      <c r="A1351" t="str">
        <f t="shared" si="43"/>
        <v>IE Energy consumption of water heating for residential</v>
      </c>
      <c r="B1351" t="str">
        <f t="shared" si="42"/>
        <v>Energy consumption of water heating for residential</v>
      </c>
      <c r="C1351" t="s">
        <v>5</v>
      </c>
      <c r="D1351" t="s">
        <v>53</v>
      </c>
      <c r="E1351" t="s">
        <v>483</v>
      </c>
      <c r="F1351">
        <v>0.4</v>
      </c>
      <c r="G1351">
        <v>0.42</v>
      </c>
      <c r="H1351">
        <v>0.43</v>
      </c>
      <c r="I1351">
        <v>0.45</v>
      </c>
      <c r="J1351">
        <v>0.47</v>
      </c>
      <c r="K1351">
        <v>0.49</v>
      </c>
      <c r="L1351">
        <v>0.51</v>
      </c>
      <c r="M1351">
        <v>0.5</v>
      </c>
      <c r="N1351">
        <v>0.49</v>
      </c>
      <c r="O1351">
        <v>0.49</v>
      </c>
      <c r="P1351">
        <v>0.47</v>
      </c>
      <c r="Q1351">
        <v>0.45</v>
      </c>
      <c r="R1351">
        <v>0.44</v>
      </c>
      <c r="S1351">
        <v>0.45</v>
      </c>
      <c r="T1351" t="s">
        <v>207</v>
      </c>
      <c r="U1351" t="s">
        <v>207</v>
      </c>
      <c r="V1351" t="s">
        <v>270</v>
      </c>
      <c r="W1351" t="s">
        <v>497</v>
      </c>
      <c r="Y1351">
        <v>4</v>
      </c>
      <c r="Z1351" t="s">
        <v>539</v>
      </c>
    </row>
    <row r="1352" spans="1:26" x14ac:dyDescent="0.25">
      <c r="A1352" t="str">
        <f t="shared" si="43"/>
        <v>IT Energy consumption of water heating for residential</v>
      </c>
      <c r="B1352" t="str">
        <f t="shared" si="42"/>
        <v>Energy consumption of water heating for residential</v>
      </c>
      <c r="C1352" t="s">
        <v>29</v>
      </c>
      <c r="D1352" t="s">
        <v>54</v>
      </c>
      <c r="E1352" t="s">
        <v>483</v>
      </c>
      <c r="F1352">
        <v>3.02</v>
      </c>
      <c r="G1352">
        <v>2.99</v>
      </c>
      <c r="H1352">
        <v>2.99</v>
      </c>
      <c r="I1352">
        <v>2.92</v>
      </c>
      <c r="J1352">
        <v>2.94</v>
      </c>
      <c r="K1352">
        <v>2.84</v>
      </c>
      <c r="L1352">
        <v>2.79</v>
      </c>
      <c r="M1352">
        <v>2.89</v>
      </c>
      <c r="N1352">
        <v>2.71</v>
      </c>
      <c r="O1352">
        <v>2.68</v>
      </c>
      <c r="P1352">
        <v>2.91</v>
      </c>
      <c r="Q1352">
        <v>2.96</v>
      </c>
      <c r="R1352">
        <v>2.95</v>
      </c>
      <c r="S1352">
        <v>2.97</v>
      </c>
      <c r="T1352" t="s">
        <v>207</v>
      </c>
      <c r="U1352" t="s">
        <v>207</v>
      </c>
      <c r="V1352" t="s">
        <v>270</v>
      </c>
      <c r="W1352" t="s">
        <v>497</v>
      </c>
      <c r="Y1352">
        <v>4</v>
      </c>
      <c r="Z1352" t="s">
        <v>539</v>
      </c>
    </row>
    <row r="1353" spans="1:26" x14ac:dyDescent="0.25">
      <c r="A1353" t="str">
        <f t="shared" si="43"/>
        <v>LV Energy consumption of water heating for residential</v>
      </c>
      <c r="B1353" t="str">
        <f t="shared" si="42"/>
        <v>Energy consumption of water heating for residential</v>
      </c>
      <c r="C1353" t="s">
        <v>25</v>
      </c>
      <c r="D1353" t="s">
        <v>55</v>
      </c>
      <c r="E1353" t="s">
        <v>483</v>
      </c>
      <c r="F1353" t="s">
        <v>207</v>
      </c>
      <c r="G1353">
        <v>0.17</v>
      </c>
      <c r="H1353">
        <v>0.18</v>
      </c>
      <c r="I1353">
        <v>0.2</v>
      </c>
      <c r="J1353">
        <v>0.21</v>
      </c>
      <c r="K1353">
        <v>0.24</v>
      </c>
      <c r="L1353">
        <v>0.25</v>
      </c>
      <c r="M1353">
        <v>0.25</v>
      </c>
      <c r="N1353">
        <v>0.25</v>
      </c>
      <c r="O1353">
        <v>0.27</v>
      </c>
      <c r="P1353">
        <v>0.25</v>
      </c>
      <c r="Q1353">
        <v>0.24</v>
      </c>
      <c r="R1353">
        <v>0.25</v>
      </c>
      <c r="S1353">
        <v>0.23</v>
      </c>
      <c r="T1353" t="s">
        <v>207</v>
      </c>
      <c r="U1353" t="s">
        <v>207</v>
      </c>
      <c r="V1353" t="s">
        <v>270</v>
      </c>
      <c r="W1353" t="s">
        <v>497</v>
      </c>
      <c r="Y1353">
        <v>4</v>
      </c>
      <c r="Z1353" t="s">
        <v>539</v>
      </c>
    </row>
    <row r="1354" spans="1:26" x14ac:dyDescent="0.25">
      <c r="A1354" t="str">
        <f t="shared" si="43"/>
        <v>LT Energy consumption of water heating for residential</v>
      </c>
      <c r="B1354" t="str">
        <f t="shared" si="42"/>
        <v>Energy consumption of water heating for residential</v>
      </c>
      <c r="C1354" t="s">
        <v>22</v>
      </c>
      <c r="D1354" t="s">
        <v>56</v>
      </c>
      <c r="E1354" t="s">
        <v>483</v>
      </c>
      <c r="F1354">
        <v>0.17</v>
      </c>
      <c r="G1354">
        <v>0.09</v>
      </c>
      <c r="H1354">
        <v>0.1</v>
      </c>
      <c r="I1354">
        <v>0.17</v>
      </c>
      <c r="J1354">
        <v>0.16</v>
      </c>
      <c r="K1354">
        <v>0.16</v>
      </c>
      <c r="L1354">
        <v>0.16</v>
      </c>
      <c r="M1354">
        <v>0.14000000000000001</v>
      </c>
      <c r="N1354">
        <v>0.15</v>
      </c>
      <c r="O1354">
        <v>0.14000000000000001</v>
      </c>
      <c r="P1354">
        <v>0.15</v>
      </c>
      <c r="Q1354">
        <v>0.16</v>
      </c>
      <c r="R1354">
        <v>0.16</v>
      </c>
      <c r="S1354">
        <v>0.15</v>
      </c>
      <c r="T1354" t="s">
        <v>207</v>
      </c>
      <c r="U1354" t="s">
        <v>207</v>
      </c>
      <c r="V1354" t="s">
        <v>270</v>
      </c>
      <c r="W1354" t="s">
        <v>497</v>
      </c>
      <c r="Y1354">
        <v>4</v>
      </c>
      <c r="Z1354" t="s">
        <v>539</v>
      </c>
    </row>
    <row r="1355" spans="1:26" x14ac:dyDescent="0.25">
      <c r="A1355" t="str">
        <f t="shared" si="43"/>
        <v>LU Energy consumption of water heating for residential</v>
      </c>
      <c r="B1355" t="str">
        <f t="shared" si="42"/>
        <v>Energy consumption of water heating for residential</v>
      </c>
      <c r="C1355" t="s">
        <v>7</v>
      </c>
      <c r="D1355" t="s">
        <v>57</v>
      </c>
      <c r="E1355" t="s">
        <v>483</v>
      </c>
      <c r="F1355" t="s">
        <v>207</v>
      </c>
      <c r="G1355" t="s">
        <v>207</v>
      </c>
      <c r="H1355" t="s">
        <v>207</v>
      </c>
      <c r="I1355" t="s">
        <v>207</v>
      </c>
      <c r="J1355" t="s">
        <v>207</v>
      </c>
      <c r="K1355" t="s">
        <v>207</v>
      </c>
      <c r="L1355" t="s">
        <v>207</v>
      </c>
      <c r="M1355" t="s">
        <v>207</v>
      </c>
      <c r="N1355">
        <v>0.05</v>
      </c>
      <c r="O1355">
        <v>0.04</v>
      </c>
      <c r="P1355">
        <v>0.05</v>
      </c>
      <c r="Q1355">
        <v>0.05</v>
      </c>
      <c r="R1355">
        <v>0.06</v>
      </c>
      <c r="S1355">
        <v>0.06</v>
      </c>
      <c r="T1355" t="s">
        <v>207</v>
      </c>
      <c r="U1355" t="s">
        <v>207</v>
      </c>
      <c r="V1355" t="s">
        <v>270</v>
      </c>
      <c r="W1355" t="s">
        <v>497</v>
      </c>
      <c r="Y1355">
        <v>4</v>
      </c>
      <c r="Z1355" t="s">
        <v>539</v>
      </c>
    </row>
    <row r="1356" spans="1:26" x14ac:dyDescent="0.25">
      <c r="A1356" t="str">
        <f t="shared" si="43"/>
        <v>MT Energy consumption of water heating for residential</v>
      </c>
      <c r="B1356" t="str">
        <f t="shared" si="42"/>
        <v>Energy consumption of water heating for residential</v>
      </c>
      <c r="C1356" t="s">
        <v>26</v>
      </c>
      <c r="D1356" t="s">
        <v>58</v>
      </c>
      <c r="E1356" t="s">
        <v>483</v>
      </c>
      <c r="F1356">
        <v>0.01</v>
      </c>
      <c r="G1356">
        <v>0.01</v>
      </c>
      <c r="H1356">
        <v>0.01</v>
      </c>
      <c r="I1356">
        <v>0.01</v>
      </c>
      <c r="J1356">
        <v>0.01</v>
      </c>
      <c r="K1356">
        <v>0.01</v>
      </c>
      <c r="L1356">
        <v>0.01</v>
      </c>
      <c r="M1356">
        <v>0.01</v>
      </c>
      <c r="N1356">
        <v>0.01</v>
      </c>
      <c r="O1356">
        <v>0.01</v>
      </c>
      <c r="P1356">
        <v>0.02</v>
      </c>
      <c r="Q1356">
        <v>0.02</v>
      </c>
      <c r="R1356">
        <v>0.02</v>
      </c>
      <c r="S1356">
        <v>0.02</v>
      </c>
      <c r="T1356" t="s">
        <v>207</v>
      </c>
      <c r="U1356" t="s">
        <v>207</v>
      </c>
      <c r="V1356" t="s">
        <v>270</v>
      </c>
      <c r="W1356" t="s">
        <v>497</v>
      </c>
      <c r="Y1356">
        <v>4</v>
      </c>
      <c r="Z1356" t="s">
        <v>539</v>
      </c>
    </row>
    <row r="1357" spans="1:26" x14ac:dyDescent="0.25">
      <c r="A1357" t="str">
        <f t="shared" si="43"/>
        <v>NL Energy consumption of water heating for residential</v>
      </c>
      <c r="B1357" t="str">
        <f t="shared" si="42"/>
        <v>Energy consumption of water heating for residential</v>
      </c>
      <c r="C1357" t="s">
        <v>6</v>
      </c>
      <c r="D1357" t="s">
        <v>59</v>
      </c>
      <c r="E1357" t="s">
        <v>483</v>
      </c>
      <c r="F1357">
        <v>1.58</v>
      </c>
      <c r="G1357">
        <v>1.74</v>
      </c>
      <c r="H1357">
        <v>1.73</v>
      </c>
      <c r="I1357">
        <v>1.84</v>
      </c>
      <c r="J1357">
        <v>1.82</v>
      </c>
      <c r="K1357">
        <v>1.81</v>
      </c>
      <c r="L1357">
        <v>1.85</v>
      </c>
      <c r="M1357">
        <v>1.91</v>
      </c>
      <c r="N1357">
        <v>1.86</v>
      </c>
      <c r="O1357">
        <v>1.64</v>
      </c>
      <c r="P1357">
        <v>1.77</v>
      </c>
      <c r="Q1357">
        <v>1.54</v>
      </c>
      <c r="R1357">
        <v>1.57</v>
      </c>
      <c r="S1357">
        <v>1.66</v>
      </c>
      <c r="T1357" t="s">
        <v>207</v>
      </c>
      <c r="U1357" t="s">
        <v>207</v>
      </c>
      <c r="V1357" t="s">
        <v>270</v>
      </c>
      <c r="W1357" t="s">
        <v>497</v>
      </c>
      <c r="Y1357">
        <v>4</v>
      </c>
      <c r="Z1357" t="s">
        <v>539</v>
      </c>
    </row>
    <row r="1358" spans="1:26" x14ac:dyDescent="0.25">
      <c r="A1358" t="str">
        <f t="shared" si="43"/>
        <v>PL Energy consumption of water heating for residential</v>
      </c>
      <c r="B1358" t="str">
        <f t="shared" si="42"/>
        <v>Energy consumption of water heating for residential</v>
      </c>
      <c r="C1358" t="s">
        <v>12</v>
      </c>
      <c r="D1358" t="s">
        <v>60</v>
      </c>
      <c r="E1358" t="s">
        <v>483</v>
      </c>
      <c r="F1358">
        <v>3.99</v>
      </c>
      <c r="G1358">
        <v>4.21</v>
      </c>
      <c r="H1358">
        <v>4.03</v>
      </c>
      <c r="I1358">
        <v>4.3</v>
      </c>
      <c r="J1358">
        <v>4.21</v>
      </c>
      <c r="K1358">
        <v>4.32</v>
      </c>
      <c r="L1358">
        <v>4.33</v>
      </c>
      <c r="M1358">
        <v>4.34</v>
      </c>
      <c r="N1358">
        <v>4.3499999999999996</v>
      </c>
      <c r="O1358">
        <v>4.45</v>
      </c>
      <c r="P1358">
        <v>4.74</v>
      </c>
      <c r="Q1358">
        <v>4.41</v>
      </c>
      <c r="R1358">
        <v>4.5</v>
      </c>
      <c r="S1358">
        <v>4.4800000000000004</v>
      </c>
      <c r="T1358" t="s">
        <v>207</v>
      </c>
      <c r="U1358" t="s">
        <v>207</v>
      </c>
      <c r="V1358" t="s">
        <v>270</v>
      </c>
      <c r="W1358" t="s">
        <v>497</v>
      </c>
      <c r="Y1358">
        <v>4</v>
      </c>
      <c r="Z1358" t="s">
        <v>539</v>
      </c>
    </row>
    <row r="1359" spans="1:26" x14ac:dyDescent="0.25">
      <c r="A1359" t="str">
        <f t="shared" si="43"/>
        <v>PT Energy consumption of water heating for residential</v>
      </c>
      <c r="B1359" t="str">
        <f t="shared" si="42"/>
        <v>Energy consumption of water heating for residential</v>
      </c>
      <c r="C1359" t="s">
        <v>14</v>
      </c>
      <c r="D1359" t="s">
        <v>61</v>
      </c>
      <c r="E1359" t="s">
        <v>483</v>
      </c>
      <c r="F1359">
        <v>0.51</v>
      </c>
      <c r="G1359">
        <v>0.52</v>
      </c>
      <c r="H1359">
        <v>0.56000000000000005</v>
      </c>
      <c r="I1359">
        <v>0.6</v>
      </c>
      <c r="J1359">
        <v>0.63</v>
      </c>
      <c r="K1359">
        <v>0.6</v>
      </c>
      <c r="L1359">
        <v>0.59</v>
      </c>
      <c r="M1359">
        <v>0.57999999999999996</v>
      </c>
      <c r="N1359">
        <v>0.55000000000000004</v>
      </c>
      <c r="O1359">
        <v>0.56000000000000005</v>
      </c>
      <c r="P1359">
        <v>0.62</v>
      </c>
      <c r="Q1359">
        <v>0.55000000000000004</v>
      </c>
      <c r="R1359">
        <v>0.53</v>
      </c>
      <c r="S1359">
        <v>0.51</v>
      </c>
      <c r="T1359" t="s">
        <v>207</v>
      </c>
      <c r="U1359" t="s">
        <v>207</v>
      </c>
      <c r="V1359" t="s">
        <v>270</v>
      </c>
      <c r="W1359" t="s">
        <v>497</v>
      </c>
      <c r="Y1359">
        <v>4</v>
      </c>
      <c r="Z1359" t="s">
        <v>539</v>
      </c>
    </row>
    <row r="1360" spans="1:26" x14ac:dyDescent="0.25">
      <c r="A1360" t="str">
        <f t="shared" si="43"/>
        <v>RO Energy consumption of water heating for residential</v>
      </c>
      <c r="B1360" t="str">
        <f t="shared" si="42"/>
        <v>Energy consumption of water heating for residential</v>
      </c>
      <c r="C1360" t="s">
        <v>13</v>
      </c>
      <c r="D1360" t="s">
        <v>62</v>
      </c>
      <c r="E1360" t="s">
        <v>483</v>
      </c>
      <c r="F1360">
        <v>1.36</v>
      </c>
      <c r="G1360">
        <v>1.18</v>
      </c>
      <c r="H1360">
        <v>1.1100000000000001</v>
      </c>
      <c r="I1360">
        <v>1.1599999999999999</v>
      </c>
      <c r="J1360">
        <v>1.1200000000000001</v>
      </c>
      <c r="K1360">
        <v>1.0900000000000001</v>
      </c>
      <c r="L1360">
        <v>1.01</v>
      </c>
      <c r="M1360">
        <v>0.97</v>
      </c>
      <c r="N1360">
        <v>0.98</v>
      </c>
      <c r="O1360">
        <v>0.99</v>
      </c>
      <c r="P1360">
        <v>0.97</v>
      </c>
      <c r="Q1360">
        <v>0.94</v>
      </c>
      <c r="R1360">
        <v>0.71</v>
      </c>
      <c r="S1360">
        <v>0.71</v>
      </c>
      <c r="T1360" t="s">
        <v>207</v>
      </c>
      <c r="U1360" t="s">
        <v>207</v>
      </c>
      <c r="V1360" t="s">
        <v>270</v>
      </c>
      <c r="W1360" t="s">
        <v>497</v>
      </c>
      <c r="Y1360">
        <v>4</v>
      </c>
      <c r="Z1360" t="s">
        <v>539</v>
      </c>
    </row>
    <row r="1361" spans="1:26" x14ac:dyDescent="0.25">
      <c r="A1361" t="str">
        <f t="shared" si="43"/>
        <v>SK Energy consumption of water heating for residential</v>
      </c>
      <c r="B1361" t="str">
        <f t="shared" si="42"/>
        <v>Energy consumption of water heating for residential</v>
      </c>
      <c r="C1361" t="s">
        <v>18</v>
      </c>
      <c r="D1361" t="s">
        <v>63</v>
      </c>
      <c r="E1361" t="s">
        <v>483</v>
      </c>
      <c r="F1361">
        <v>0.48</v>
      </c>
      <c r="G1361">
        <v>0.63</v>
      </c>
      <c r="H1361">
        <v>0.6</v>
      </c>
      <c r="I1361">
        <v>0.56000000000000005</v>
      </c>
      <c r="J1361">
        <v>0.53</v>
      </c>
      <c r="K1361">
        <v>0.51</v>
      </c>
      <c r="L1361">
        <v>0.45</v>
      </c>
      <c r="M1361">
        <v>0.4</v>
      </c>
      <c r="N1361">
        <v>0.41</v>
      </c>
      <c r="O1361">
        <v>0.41</v>
      </c>
      <c r="P1361">
        <v>0.45</v>
      </c>
      <c r="Q1361">
        <v>0.41</v>
      </c>
      <c r="R1361">
        <v>0.44</v>
      </c>
      <c r="S1361">
        <v>0.45</v>
      </c>
      <c r="T1361" t="s">
        <v>207</v>
      </c>
      <c r="U1361" t="s">
        <v>207</v>
      </c>
      <c r="V1361" t="s">
        <v>270</v>
      </c>
      <c r="W1361" t="s">
        <v>497</v>
      </c>
      <c r="Y1361">
        <v>4</v>
      </c>
      <c r="Z1361" t="s">
        <v>539</v>
      </c>
    </row>
    <row r="1362" spans="1:26" x14ac:dyDescent="0.25">
      <c r="A1362" t="str">
        <f t="shared" si="43"/>
        <v>SI Energy consumption of water heating for residential</v>
      </c>
      <c r="B1362" t="str">
        <f t="shared" si="42"/>
        <v>Energy consumption of water heating for residential</v>
      </c>
      <c r="C1362" t="s">
        <v>8</v>
      </c>
      <c r="D1362" t="s">
        <v>64</v>
      </c>
      <c r="E1362" t="s">
        <v>483</v>
      </c>
      <c r="F1362">
        <v>0.08</v>
      </c>
      <c r="G1362">
        <v>0.08</v>
      </c>
      <c r="H1362">
        <v>0.08</v>
      </c>
      <c r="I1362">
        <v>0.09</v>
      </c>
      <c r="J1362">
        <v>0.09</v>
      </c>
      <c r="K1362">
        <v>0.19</v>
      </c>
      <c r="L1362">
        <v>0.19</v>
      </c>
      <c r="M1362">
        <v>0.18</v>
      </c>
      <c r="N1362">
        <v>0.19</v>
      </c>
      <c r="O1362">
        <v>0.23</v>
      </c>
      <c r="P1362">
        <v>0.25</v>
      </c>
      <c r="Q1362">
        <v>0.24</v>
      </c>
      <c r="R1362">
        <v>0.24</v>
      </c>
      <c r="S1362">
        <v>0.24</v>
      </c>
      <c r="T1362" t="s">
        <v>207</v>
      </c>
      <c r="U1362" t="s">
        <v>207</v>
      </c>
      <c r="V1362" t="s">
        <v>270</v>
      </c>
      <c r="W1362" t="s">
        <v>497</v>
      </c>
      <c r="Y1362">
        <v>4</v>
      </c>
      <c r="Z1362" t="s">
        <v>539</v>
      </c>
    </row>
    <row r="1363" spans="1:26" x14ac:dyDescent="0.25">
      <c r="A1363" t="str">
        <f t="shared" si="43"/>
        <v>ES Energy consumption of water heating for residential</v>
      </c>
      <c r="B1363" t="str">
        <f t="shared" si="42"/>
        <v>Energy consumption of water heating for residential</v>
      </c>
      <c r="C1363" t="s">
        <v>28</v>
      </c>
      <c r="D1363" t="s">
        <v>65</v>
      </c>
      <c r="E1363" t="s">
        <v>483</v>
      </c>
      <c r="F1363">
        <v>2.57</v>
      </c>
      <c r="G1363">
        <v>3.27</v>
      </c>
      <c r="H1363">
        <v>4.03</v>
      </c>
      <c r="I1363">
        <v>4.3499999999999996</v>
      </c>
      <c r="J1363">
        <v>4.05</v>
      </c>
      <c r="K1363">
        <v>3.22</v>
      </c>
      <c r="L1363">
        <v>3.72</v>
      </c>
      <c r="M1363">
        <v>3.49</v>
      </c>
      <c r="N1363">
        <v>3.4</v>
      </c>
      <c r="O1363">
        <v>3.5</v>
      </c>
      <c r="P1363">
        <v>3.85</v>
      </c>
      <c r="Q1363">
        <v>3.19</v>
      </c>
      <c r="R1363">
        <v>3.19</v>
      </c>
      <c r="S1363">
        <v>3.02</v>
      </c>
      <c r="T1363" t="s">
        <v>207</v>
      </c>
      <c r="U1363" t="s">
        <v>207</v>
      </c>
      <c r="V1363" t="s">
        <v>270</v>
      </c>
      <c r="W1363" t="s">
        <v>497</v>
      </c>
      <c r="X1363" t="s">
        <v>498</v>
      </c>
      <c r="Y1363">
        <v>4</v>
      </c>
      <c r="Z1363" t="s">
        <v>547</v>
      </c>
    </row>
    <row r="1364" spans="1:26" x14ac:dyDescent="0.25">
      <c r="A1364" t="str">
        <f t="shared" si="43"/>
        <v>SE Energy consumption of water heating for residential</v>
      </c>
      <c r="B1364" t="str">
        <f t="shared" si="42"/>
        <v>Energy consumption of water heating for residential</v>
      </c>
      <c r="C1364" t="s">
        <v>19</v>
      </c>
      <c r="D1364" t="s">
        <v>66</v>
      </c>
      <c r="E1364" t="s">
        <v>483</v>
      </c>
      <c r="F1364">
        <v>0.75</v>
      </c>
      <c r="G1364">
        <v>0.8</v>
      </c>
      <c r="H1364">
        <v>0.77</v>
      </c>
      <c r="I1364">
        <v>0.78</v>
      </c>
      <c r="J1364">
        <v>0.75</v>
      </c>
      <c r="K1364">
        <v>0.76</v>
      </c>
      <c r="L1364">
        <v>0.72</v>
      </c>
      <c r="M1364">
        <v>0.68</v>
      </c>
      <c r="N1364">
        <v>0.65</v>
      </c>
      <c r="O1364">
        <v>0.7</v>
      </c>
      <c r="P1364">
        <v>0.83</v>
      </c>
      <c r="Q1364">
        <v>0.73</v>
      </c>
      <c r="R1364">
        <v>0.78</v>
      </c>
      <c r="S1364">
        <v>0.74</v>
      </c>
      <c r="T1364" t="s">
        <v>207</v>
      </c>
      <c r="U1364" t="s">
        <v>207</v>
      </c>
      <c r="V1364" t="s">
        <v>270</v>
      </c>
      <c r="W1364" t="s">
        <v>497</v>
      </c>
      <c r="Y1364">
        <v>4</v>
      </c>
      <c r="Z1364" t="s">
        <v>539</v>
      </c>
    </row>
    <row r="1365" spans="1:26" x14ac:dyDescent="0.25">
      <c r="A1365" t="str">
        <f t="shared" si="43"/>
        <v>UK Energy consumption of water heating for residential</v>
      </c>
      <c r="B1365" t="str">
        <f t="shared" si="42"/>
        <v>Energy consumption of water heating for residential</v>
      </c>
      <c r="C1365" t="s">
        <v>4</v>
      </c>
      <c r="D1365" t="s">
        <v>67</v>
      </c>
      <c r="E1365" t="s">
        <v>483</v>
      </c>
      <c r="F1365">
        <v>7.45</v>
      </c>
      <c r="G1365">
        <v>7.31</v>
      </c>
      <c r="H1365">
        <v>7.25</v>
      </c>
      <c r="I1365">
        <v>7.3</v>
      </c>
      <c r="J1365">
        <v>7.3</v>
      </c>
      <c r="K1365">
        <v>7.17</v>
      </c>
      <c r="L1365">
        <v>7.08</v>
      </c>
      <c r="M1365">
        <v>6.95</v>
      </c>
      <c r="N1365">
        <v>6.73</v>
      </c>
      <c r="O1365">
        <v>6.79</v>
      </c>
      <c r="P1365">
        <v>6.43</v>
      </c>
      <c r="Q1365">
        <v>6.48</v>
      </c>
      <c r="R1365">
        <v>6.56</v>
      </c>
      <c r="S1365">
        <v>6.6</v>
      </c>
      <c r="T1365" t="s">
        <v>207</v>
      </c>
      <c r="U1365" t="s">
        <v>207</v>
      </c>
      <c r="V1365" t="s">
        <v>270</v>
      </c>
      <c r="W1365" t="s">
        <v>497</v>
      </c>
      <c r="Y1365">
        <v>4</v>
      </c>
      <c r="Z1365" t="s">
        <v>539</v>
      </c>
    </row>
    <row r="1366" spans="1:26" x14ac:dyDescent="0.25">
      <c r="A1366" t="str">
        <f t="shared" si="43"/>
        <v xml:space="preserve"> Energy consumption of water heating for residential</v>
      </c>
      <c r="B1366" t="str">
        <f t="shared" si="42"/>
        <v>Energy consumption of water heating for residential</v>
      </c>
    </row>
    <row r="1367" spans="1:26" x14ac:dyDescent="0.25">
      <c r="A1367" t="str">
        <f t="shared" si="43"/>
        <v xml:space="preserve"> Oil consumption of water heating for residential</v>
      </c>
      <c r="B1367" t="str">
        <f t="shared" si="42"/>
        <v>Oil consumption of water heating for residential</v>
      </c>
      <c r="C1367" t="s">
        <v>548</v>
      </c>
    </row>
    <row r="1368" spans="1:26" x14ac:dyDescent="0.25">
      <c r="A1368" t="str">
        <f t="shared" si="43"/>
        <v>ISO code Oil consumption of water heating for residential</v>
      </c>
      <c r="B1368" t="str">
        <f t="shared" si="42"/>
        <v>Oil consumption of water heating for residential</v>
      </c>
      <c r="D1368" t="s">
        <v>204</v>
      </c>
      <c r="E1368" t="s">
        <v>205</v>
      </c>
      <c r="F1368">
        <v>2000</v>
      </c>
      <c r="G1368">
        <v>2001</v>
      </c>
      <c r="H1368">
        <v>2002</v>
      </c>
      <c r="I1368">
        <v>2003</v>
      </c>
      <c r="J1368">
        <v>2004</v>
      </c>
      <c r="K1368">
        <v>2005</v>
      </c>
      <c r="L1368">
        <v>2006</v>
      </c>
      <c r="M1368">
        <v>2007</v>
      </c>
      <c r="N1368">
        <v>2008</v>
      </c>
      <c r="O1368">
        <v>2009</v>
      </c>
      <c r="P1368">
        <v>2010</v>
      </c>
      <c r="Q1368">
        <v>2011</v>
      </c>
      <c r="R1368">
        <v>2012</v>
      </c>
      <c r="S1368">
        <v>2013</v>
      </c>
      <c r="T1368">
        <v>2014</v>
      </c>
      <c r="U1368">
        <v>2015</v>
      </c>
      <c r="V1368" t="s">
        <v>194</v>
      </c>
      <c r="W1368" t="s">
        <v>195</v>
      </c>
      <c r="X1368" t="s">
        <v>196</v>
      </c>
      <c r="Y1368" t="s">
        <v>197</v>
      </c>
      <c r="Z1368" t="s">
        <v>198</v>
      </c>
    </row>
    <row r="1369" spans="1:26" x14ac:dyDescent="0.25">
      <c r="A1369" t="str">
        <f t="shared" si="43"/>
        <v>AT Oil consumption of water heating for residential</v>
      </c>
      <c r="B1369" t="str">
        <f t="shared" si="42"/>
        <v>Oil consumption of water heating for residential</v>
      </c>
      <c r="C1369" t="s">
        <v>17</v>
      </c>
      <c r="D1369" t="s">
        <v>40</v>
      </c>
      <c r="E1369" t="s">
        <v>483</v>
      </c>
      <c r="F1369">
        <v>0.16</v>
      </c>
      <c r="G1369">
        <v>0.14000000000000001</v>
      </c>
      <c r="H1369">
        <v>0.15</v>
      </c>
      <c r="I1369">
        <v>0.14000000000000001</v>
      </c>
      <c r="J1369">
        <v>0.13</v>
      </c>
      <c r="K1369">
        <v>0.12</v>
      </c>
      <c r="L1369">
        <v>0.12</v>
      </c>
      <c r="M1369">
        <v>0.12</v>
      </c>
      <c r="N1369">
        <v>0.15</v>
      </c>
      <c r="O1369">
        <v>0.13</v>
      </c>
      <c r="P1369">
        <v>0.13</v>
      </c>
      <c r="Q1369">
        <v>0.12</v>
      </c>
      <c r="R1369">
        <v>0.12</v>
      </c>
      <c r="S1369">
        <v>0.11</v>
      </c>
      <c r="T1369" t="s">
        <v>207</v>
      </c>
      <c r="U1369" t="s">
        <v>207</v>
      </c>
      <c r="V1369" t="s">
        <v>270</v>
      </c>
      <c r="W1369" t="s">
        <v>497</v>
      </c>
      <c r="X1369" t="s">
        <v>549</v>
      </c>
      <c r="Y1369">
        <v>4</v>
      </c>
      <c r="Z1369" t="s">
        <v>550</v>
      </c>
    </row>
    <row r="1370" spans="1:26" x14ac:dyDescent="0.25">
      <c r="A1370" t="str">
        <f t="shared" si="43"/>
        <v>BE Oil consumption of water heating for residential</v>
      </c>
      <c r="B1370" t="str">
        <f t="shared" si="42"/>
        <v>Oil consumption of water heating for residential</v>
      </c>
      <c r="C1370" t="s">
        <v>11</v>
      </c>
      <c r="D1370" t="s">
        <v>41</v>
      </c>
      <c r="E1370" t="s">
        <v>483</v>
      </c>
      <c r="F1370">
        <v>0.24</v>
      </c>
      <c r="G1370">
        <v>0.25</v>
      </c>
      <c r="H1370">
        <v>0.25</v>
      </c>
      <c r="I1370">
        <v>0.25</v>
      </c>
      <c r="J1370">
        <v>0.26</v>
      </c>
      <c r="K1370">
        <v>0.26</v>
      </c>
      <c r="L1370">
        <v>0.26</v>
      </c>
      <c r="M1370">
        <v>0.26</v>
      </c>
      <c r="N1370">
        <v>0.27</v>
      </c>
      <c r="O1370">
        <v>0.27</v>
      </c>
      <c r="P1370">
        <v>0.27</v>
      </c>
      <c r="Q1370">
        <v>0.28000000000000003</v>
      </c>
      <c r="R1370">
        <v>0.28000000000000003</v>
      </c>
      <c r="S1370">
        <v>0.28000000000000003</v>
      </c>
      <c r="T1370" t="s">
        <v>207</v>
      </c>
      <c r="U1370" t="s">
        <v>207</v>
      </c>
      <c r="V1370" t="s">
        <v>270</v>
      </c>
      <c r="W1370" t="s">
        <v>497</v>
      </c>
      <c r="X1370" t="s">
        <v>549</v>
      </c>
      <c r="Y1370">
        <v>4</v>
      </c>
      <c r="Z1370" t="s">
        <v>550</v>
      </c>
    </row>
    <row r="1371" spans="1:26" x14ac:dyDescent="0.25">
      <c r="A1371" t="str">
        <f t="shared" si="43"/>
        <v>BG Oil consumption of water heating for residential</v>
      </c>
      <c r="B1371" t="str">
        <f t="shared" si="42"/>
        <v>Oil consumption of water heating for residential</v>
      </c>
      <c r="C1371" t="s">
        <v>21</v>
      </c>
      <c r="D1371" t="s">
        <v>42</v>
      </c>
      <c r="E1371" t="s">
        <v>483</v>
      </c>
      <c r="F1371" t="s">
        <v>207</v>
      </c>
      <c r="G1371" t="s">
        <v>207</v>
      </c>
      <c r="H1371" t="s">
        <v>207</v>
      </c>
      <c r="I1371" t="s">
        <v>207</v>
      </c>
      <c r="J1371" t="s">
        <v>207</v>
      </c>
      <c r="K1371" t="s">
        <v>207</v>
      </c>
      <c r="L1371" t="s">
        <v>207</v>
      </c>
      <c r="M1371" t="s">
        <v>207</v>
      </c>
      <c r="N1371" t="s">
        <v>207</v>
      </c>
      <c r="O1371" t="s">
        <v>207</v>
      </c>
      <c r="P1371">
        <v>0</v>
      </c>
      <c r="Q1371">
        <v>0</v>
      </c>
      <c r="R1371">
        <v>0</v>
      </c>
      <c r="S1371">
        <v>0</v>
      </c>
      <c r="T1371" t="s">
        <v>207</v>
      </c>
      <c r="U1371" t="s">
        <v>207</v>
      </c>
      <c r="V1371" t="s">
        <v>270</v>
      </c>
      <c r="W1371" t="s">
        <v>497</v>
      </c>
      <c r="X1371" t="s">
        <v>549</v>
      </c>
      <c r="Y1371">
        <v>4</v>
      </c>
      <c r="Z1371" t="s">
        <v>550</v>
      </c>
    </row>
    <row r="1372" spans="1:26" x14ac:dyDescent="0.25">
      <c r="A1372" t="str">
        <f t="shared" si="43"/>
        <v>HR Oil consumption of water heating for residential</v>
      </c>
      <c r="B1372" t="str">
        <f t="shared" si="42"/>
        <v>Oil consumption of water heating for residential</v>
      </c>
      <c r="C1372" t="s">
        <v>24</v>
      </c>
      <c r="D1372" t="s">
        <v>43</v>
      </c>
      <c r="E1372" t="s">
        <v>483</v>
      </c>
      <c r="F1372">
        <v>0.01</v>
      </c>
      <c r="G1372">
        <v>0.02</v>
      </c>
      <c r="H1372">
        <v>0.02</v>
      </c>
      <c r="I1372">
        <v>0.01</v>
      </c>
      <c r="J1372">
        <v>0.01</v>
      </c>
      <c r="K1372">
        <v>0.01</v>
      </c>
      <c r="L1372">
        <v>0.01</v>
      </c>
      <c r="M1372">
        <v>0.01</v>
      </c>
      <c r="N1372">
        <v>0.01</v>
      </c>
      <c r="O1372">
        <v>0.01</v>
      </c>
      <c r="P1372">
        <v>0.01</v>
      </c>
      <c r="Q1372">
        <v>0.01</v>
      </c>
      <c r="R1372">
        <v>0.01</v>
      </c>
      <c r="S1372">
        <v>0.01</v>
      </c>
      <c r="T1372" t="s">
        <v>207</v>
      </c>
      <c r="U1372" t="s">
        <v>207</v>
      </c>
      <c r="V1372" t="s">
        <v>270</v>
      </c>
      <c r="W1372" t="s">
        <v>497</v>
      </c>
      <c r="X1372" t="s">
        <v>549</v>
      </c>
      <c r="Y1372">
        <v>4</v>
      </c>
      <c r="Z1372" t="s">
        <v>550</v>
      </c>
    </row>
    <row r="1373" spans="1:26" x14ac:dyDescent="0.25">
      <c r="A1373" t="str">
        <f t="shared" si="43"/>
        <v>CY Oil consumption of water heating for residential</v>
      </c>
      <c r="B1373" t="str">
        <f t="shared" si="42"/>
        <v>Oil consumption of water heating for residential</v>
      </c>
      <c r="C1373" t="s">
        <v>15</v>
      </c>
      <c r="D1373" t="s">
        <v>44</v>
      </c>
      <c r="E1373" t="s">
        <v>483</v>
      </c>
      <c r="F1373">
        <v>0</v>
      </c>
      <c r="G1373">
        <v>0</v>
      </c>
      <c r="H1373">
        <v>0.01</v>
      </c>
      <c r="I1373">
        <v>0.01</v>
      </c>
      <c r="J1373">
        <v>0.01</v>
      </c>
      <c r="K1373">
        <v>0.01</v>
      </c>
      <c r="L1373">
        <v>0.01</v>
      </c>
      <c r="M1373">
        <v>0.01</v>
      </c>
      <c r="N1373">
        <v>0.01</v>
      </c>
      <c r="O1373">
        <v>0.01</v>
      </c>
      <c r="P1373">
        <v>0.01</v>
      </c>
      <c r="Q1373">
        <v>0.01</v>
      </c>
      <c r="R1373">
        <v>0.01</v>
      </c>
      <c r="S1373">
        <v>0.01</v>
      </c>
      <c r="T1373" t="s">
        <v>207</v>
      </c>
      <c r="U1373" t="s">
        <v>207</v>
      </c>
      <c r="V1373" t="s">
        <v>270</v>
      </c>
      <c r="W1373" t="s">
        <v>497</v>
      </c>
      <c r="X1373" t="s">
        <v>549</v>
      </c>
      <c r="Y1373">
        <v>4</v>
      </c>
      <c r="Z1373" t="s">
        <v>550</v>
      </c>
    </row>
    <row r="1374" spans="1:26" x14ac:dyDescent="0.25">
      <c r="A1374" t="str">
        <f t="shared" si="43"/>
        <v>CZ Oil consumption of water heating for residential</v>
      </c>
      <c r="B1374" t="str">
        <f t="shared" si="42"/>
        <v>Oil consumption of water heating for residential</v>
      </c>
      <c r="C1374" t="s">
        <v>23</v>
      </c>
      <c r="D1374" t="s">
        <v>45</v>
      </c>
      <c r="E1374" t="s">
        <v>483</v>
      </c>
      <c r="F1374">
        <v>0</v>
      </c>
      <c r="G1374">
        <v>0</v>
      </c>
      <c r="H1374">
        <v>0</v>
      </c>
      <c r="I1374">
        <v>0</v>
      </c>
      <c r="J1374">
        <v>0</v>
      </c>
      <c r="K1374">
        <v>0</v>
      </c>
      <c r="L1374">
        <v>0</v>
      </c>
      <c r="M1374">
        <v>0</v>
      </c>
      <c r="N1374">
        <v>0</v>
      </c>
      <c r="O1374">
        <v>0</v>
      </c>
      <c r="P1374" t="s">
        <v>207</v>
      </c>
      <c r="Q1374" t="s">
        <v>207</v>
      </c>
      <c r="R1374" t="s">
        <v>207</v>
      </c>
      <c r="S1374" t="s">
        <v>207</v>
      </c>
      <c r="T1374" t="s">
        <v>207</v>
      </c>
      <c r="U1374" t="s">
        <v>207</v>
      </c>
      <c r="V1374" t="s">
        <v>270</v>
      </c>
      <c r="W1374" t="s">
        <v>497</v>
      </c>
      <c r="X1374" t="s">
        <v>549</v>
      </c>
      <c r="Y1374">
        <v>4</v>
      </c>
      <c r="Z1374" t="s">
        <v>550</v>
      </c>
    </row>
    <row r="1375" spans="1:26" x14ac:dyDescent="0.25">
      <c r="A1375" t="str">
        <f t="shared" si="43"/>
        <v>DK Oil consumption of water heating for residential</v>
      </c>
      <c r="B1375" t="str">
        <f t="shared" si="42"/>
        <v>Oil consumption of water heating for residential</v>
      </c>
      <c r="C1375" t="s">
        <v>9</v>
      </c>
      <c r="D1375" t="s">
        <v>46</v>
      </c>
      <c r="E1375" t="s">
        <v>483</v>
      </c>
      <c r="F1375">
        <v>0.14000000000000001</v>
      </c>
      <c r="G1375">
        <v>0.13</v>
      </c>
      <c r="H1375">
        <v>0.13</v>
      </c>
      <c r="I1375">
        <v>0.12</v>
      </c>
      <c r="J1375">
        <v>0.11</v>
      </c>
      <c r="K1375">
        <v>0.11</v>
      </c>
      <c r="L1375">
        <v>0.1</v>
      </c>
      <c r="M1375">
        <v>0.09</v>
      </c>
      <c r="N1375">
        <v>0.08</v>
      </c>
      <c r="O1375">
        <v>0.08</v>
      </c>
      <c r="P1375">
        <v>7.0000000000000007E-2</v>
      </c>
      <c r="Q1375">
        <v>7.0000000000000007E-2</v>
      </c>
      <c r="R1375">
        <v>0.06</v>
      </c>
      <c r="S1375">
        <v>0.05</v>
      </c>
      <c r="T1375">
        <v>0.04</v>
      </c>
      <c r="U1375" t="s">
        <v>207</v>
      </c>
      <c r="V1375" t="s">
        <v>214</v>
      </c>
      <c r="Y1375">
        <v>0</v>
      </c>
    </row>
    <row r="1376" spans="1:26" x14ac:dyDescent="0.25">
      <c r="A1376" t="str">
        <f t="shared" si="43"/>
        <v>EE Oil consumption of water heating for residential</v>
      </c>
      <c r="B1376" t="str">
        <f t="shared" si="42"/>
        <v>Oil consumption of water heating for residential</v>
      </c>
      <c r="C1376" t="s">
        <v>27</v>
      </c>
      <c r="D1376" t="s">
        <v>47</v>
      </c>
      <c r="E1376" t="s">
        <v>483</v>
      </c>
      <c r="F1376">
        <v>0</v>
      </c>
      <c r="G1376">
        <v>0</v>
      </c>
      <c r="H1376">
        <v>0</v>
      </c>
      <c r="I1376">
        <v>0</v>
      </c>
      <c r="J1376">
        <v>0</v>
      </c>
      <c r="K1376">
        <v>0</v>
      </c>
      <c r="L1376">
        <v>0</v>
      </c>
      <c r="M1376">
        <v>0</v>
      </c>
      <c r="N1376">
        <v>0</v>
      </c>
      <c r="O1376">
        <v>0</v>
      </c>
      <c r="P1376">
        <v>0</v>
      </c>
      <c r="Q1376">
        <v>0</v>
      </c>
      <c r="R1376">
        <v>0</v>
      </c>
      <c r="S1376">
        <v>0</v>
      </c>
      <c r="T1376" t="s">
        <v>207</v>
      </c>
      <c r="U1376" t="s">
        <v>207</v>
      </c>
      <c r="V1376" t="s">
        <v>270</v>
      </c>
      <c r="W1376" t="s">
        <v>497</v>
      </c>
      <c r="X1376" t="s">
        <v>549</v>
      </c>
      <c r="Y1376">
        <v>4</v>
      </c>
      <c r="Z1376" t="s">
        <v>550</v>
      </c>
    </row>
    <row r="1377" spans="1:26" x14ac:dyDescent="0.25">
      <c r="A1377" t="str">
        <f t="shared" si="43"/>
        <v>FR Oil consumption of water heating for residential</v>
      </c>
      <c r="B1377" t="str">
        <f t="shared" si="42"/>
        <v>Oil consumption of water heating for residential</v>
      </c>
      <c r="C1377" t="s">
        <v>10</v>
      </c>
      <c r="D1377" t="s">
        <v>48</v>
      </c>
      <c r="E1377" t="s">
        <v>483</v>
      </c>
      <c r="F1377">
        <v>1.06</v>
      </c>
      <c r="G1377">
        <v>1.1000000000000001</v>
      </c>
      <c r="H1377">
        <v>1.05</v>
      </c>
      <c r="I1377">
        <v>1.05</v>
      </c>
      <c r="J1377">
        <v>0.95</v>
      </c>
      <c r="K1377">
        <v>0.83</v>
      </c>
      <c r="L1377">
        <v>0.73</v>
      </c>
      <c r="M1377">
        <v>0.69</v>
      </c>
      <c r="N1377">
        <v>0.73</v>
      </c>
      <c r="O1377">
        <v>0.74</v>
      </c>
      <c r="P1377">
        <v>0.61</v>
      </c>
      <c r="Q1377">
        <v>0.62</v>
      </c>
      <c r="R1377">
        <v>0.59</v>
      </c>
      <c r="S1377">
        <v>0.59</v>
      </c>
      <c r="T1377" t="s">
        <v>207</v>
      </c>
      <c r="U1377" t="s">
        <v>207</v>
      </c>
      <c r="V1377" t="s">
        <v>270</v>
      </c>
      <c r="W1377" t="s">
        <v>497</v>
      </c>
      <c r="X1377" t="s">
        <v>549</v>
      </c>
      <c r="Y1377">
        <v>4</v>
      </c>
      <c r="Z1377" t="s">
        <v>550</v>
      </c>
    </row>
    <row r="1378" spans="1:26" x14ac:dyDescent="0.25">
      <c r="A1378" t="str">
        <f t="shared" si="43"/>
        <v>EL Oil consumption of water heating for residential</v>
      </c>
      <c r="B1378" t="str">
        <f t="shared" si="42"/>
        <v>Oil consumption of water heating for residential</v>
      </c>
      <c r="C1378" t="s">
        <v>20</v>
      </c>
      <c r="D1378" t="s">
        <v>49</v>
      </c>
      <c r="E1378" t="s">
        <v>483</v>
      </c>
      <c r="F1378">
        <v>0.09</v>
      </c>
      <c r="G1378">
        <v>0.1</v>
      </c>
      <c r="H1378">
        <v>0.1</v>
      </c>
      <c r="I1378">
        <v>0.11</v>
      </c>
      <c r="J1378">
        <v>0.1</v>
      </c>
      <c r="K1378">
        <v>0.08</v>
      </c>
      <c r="L1378">
        <v>0.08</v>
      </c>
      <c r="M1378">
        <v>0.08</v>
      </c>
      <c r="N1378">
        <v>0.09</v>
      </c>
      <c r="O1378">
        <v>0.08</v>
      </c>
      <c r="P1378">
        <v>7.0000000000000007E-2</v>
      </c>
      <c r="Q1378">
        <v>0.09</v>
      </c>
      <c r="R1378">
        <v>7.0000000000000007E-2</v>
      </c>
      <c r="S1378">
        <v>0.03</v>
      </c>
      <c r="T1378" t="s">
        <v>207</v>
      </c>
      <c r="U1378" t="s">
        <v>207</v>
      </c>
      <c r="V1378" t="s">
        <v>270</v>
      </c>
      <c r="W1378" t="s">
        <v>497</v>
      </c>
      <c r="X1378" t="s">
        <v>549</v>
      </c>
      <c r="Y1378">
        <v>4</v>
      </c>
      <c r="Z1378" t="s">
        <v>550</v>
      </c>
    </row>
    <row r="1379" spans="1:26" x14ac:dyDescent="0.25">
      <c r="A1379" t="str">
        <f t="shared" si="43"/>
        <v>FI Oil consumption of water heating for residential</v>
      </c>
      <c r="B1379" t="str">
        <f t="shared" si="42"/>
        <v>Oil consumption of water heating for residential</v>
      </c>
      <c r="C1379" t="s">
        <v>30</v>
      </c>
      <c r="D1379" t="s">
        <v>50</v>
      </c>
      <c r="E1379" t="s">
        <v>483</v>
      </c>
      <c r="F1379">
        <v>0.14000000000000001</v>
      </c>
      <c r="G1379">
        <v>0.15</v>
      </c>
      <c r="H1379">
        <v>0.14000000000000001</v>
      </c>
      <c r="I1379">
        <v>0.14000000000000001</v>
      </c>
      <c r="J1379">
        <v>0.13</v>
      </c>
      <c r="K1379">
        <v>0.13</v>
      </c>
      <c r="L1379">
        <v>0.13</v>
      </c>
      <c r="M1379">
        <v>0.12</v>
      </c>
      <c r="N1379">
        <v>0.1</v>
      </c>
      <c r="O1379">
        <v>0.1</v>
      </c>
      <c r="P1379">
        <v>0.09</v>
      </c>
      <c r="Q1379">
        <v>0.09</v>
      </c>
      <c r="R1379">
        <v>0.08</v>
      </c>
      <c r="S1379">
        <v>0.08</v>
      </c>
      <c r="T1379" t="s">
        <v>207</v>
      </c>
      <c r="U1379" t="s">
        <v>207</v>
      </c>
      <c r="V1379" t="s">
        <v>270</v>
      </c>
      <c r="W1379" t="s">
        <v>497</v>
      </c>
      <c r="X1379" t="s">
        <v>549</v>
      </c>
      <c r="Y1379">
        <v>4</v>
      </c>
      <c r="Z1379" t="s">
        <v>550</v>
      </c>
    </row>
    <row r="1380" spans="1:26" x14ac:dyDescent="0.25">
      <c r="A1380" t="str">
        <f t="shared" si="43"/>
        <v>DE Oil consumption of water heating for residential</v>
      </c>
      <c r="B1380" t="str">
        <f t="shared" si="42"/>
        <v>Oil consumption of water heating for residential</v>
      </c>
      <c r="C1380" t="s">
        <v>1</v>
      </c>
      <c r="D1380" t="s">
        <v>51</v>
      </c>
      <c r="E1380" t="s">
        <v>483</v>
      </c>
      <c r="F1380">
        <v>1.72</v>
      </c>
      <c r="G1380">
        <v>1.7</v>
      </c>
      <c r="H1380">
        <v>1.51</v>
      </c>
      <c r="I1380">
        <v>1.46</v>
      </c>
      <c r="J1380">
        <v>1.53</v>
      </c>
      <c r="K1380">
        <v>1.57</v>
      </c>
      <c r="L1380">
        <v>1.46</v>
      </c>
      <c r="M1380">
        <v>1.1499999999999999</v>
      </c>
      <c r="N1380">
        <v>2.19</v>
      </c>
      <c r="O1380">
        <v>1.73</v>
      </c>
      <c r="P1380">
        <v>2.0299999999999998</v>
      </c>
      <c r="Q1380">
        <v>2.12</v>
      </c>
      <c r="R1380">
        <v>2.11</v>
      </c>
      <c r="S1380">
        <v>2.2999999999999998</v>
      </c>
      <c r="T1380" t="s">
        <v>207</v>
      </c>
      <c r="U1380" t="s">
        <v>207</v>
      </c>
      <c r="V1380" t="s">
        <v>270</v>
      </c>
      <c r="W1380" t="s">
        <v>551</v>
      </c>
      <c r="Y1380">
        <v>4</v>
      </c>
      <c r="Z1380" t="s">
        <v>552</v>
      </c>
    </row>
    <row r="1381" spans="1:26" x14ac:dyDescent="0.25">
      <c r="A1381" t="str">
        <f t="shared" si="43"/>
        <v>HU Oil consumption of water heating for residential</v>
      </c>
      <c r="B1381" t="str">
        <f t="shared" si="42"/>
        <v>Oil consumption of water heating for residential</v>
      </c>
      <c r="C1381" t="s">
        <v>16</v>
      </c>
      <c r="D1381" t="s">
        <v>52</v>
      </c>
      <c r="E1381" t="s">
        <v>483</v>
      </c>
      <c r="F1381" t="s">
        <v>207</v>
      </c>
      <c r="G1381" t="s">
        <v>207</v>
      </c>
      <c r="H1381">
        <v>0</v>
      </c>
      <c r="I1381" t="s">
        <v>207</v>
      </c>
      <c r="J1381" t="s">
        <v>207</v>
      </c>
      <c r="K1381" t="s">
        <v>207</v>
      </c>
      <c r="L1381" t="s">
        <v>207</v>
      </c>
      <c r="M1381" t="s">
        <v>207</v>
      </c>
      <c r="N1381" t="s">
        <v>207</v>
      </c>
      <c r="O1381" t="s">
        <v>207</v>
      </c>
      <c r="P1381" t="s">
        <v>207</v>
      </c>
      <c r="Q1381" t="s">
        <v>207</v>
      </c>
      <c r="R1381" t="s">
        <v>207</v>
      </c>
      <c r="S1381" t="s">
        <v>207</v>
      </c>
      <c r="T1381" t="s">
        <v>207</v>
      </c>
      <c r="U1381" t="s">
        <v>207</v>
      </c>
      <c r="V1381" t="s">
        <v>270</v>
      </c>
      <c r="W1381" t="s">
        <v>553</v>
      </c>
      <c r="X1381" t="s">
        <v>549</v>
      </c>
      <c r="Y1381">
        <v>5</v>
      </c>
    </row>
    <row r="1382" spans="1:26" x14ac:dyDescent="0.25">
      <c r="A1382" t="str">
        <f t="shared" si="43"/>
        <v>IE Oil consumption of water heating for residential</v>
      </c>
      <c r="B1382" t="str">
        <f t="shared" si="42"/>
        <v>Oil consumption of water heating for residential</v>
      </c>
      <c r="C1382" t="s">
        <v>5</v>
      </c>
      <c r="D1382" t="s">
        <v>53</v>
      </c>
      <c r="E1382" t="s">
        <v>483</v>
      </c>
      <c r="F1382">
        <v>0.14000000000000001</v>
      </c>
      <c r="G1382">
        <v>0.15</v>
      </c>
      <c r="H1382">
        <v>0.16</v>
      </c>
      <c r="I1382">
        <v>0.17</v>
      </c>
      <c r="J1382">
        <v>0.17</v>
      </c>
      <c r="K1382">
        <v>0.18</v>
      </c>
      <c r="L1382">
        <v>0.19</v>
      </c>
      <c r="M1382">
        <v>0.19</v>
      </c>
      <c r="N1382">
        <v>0.18</v>
      </c>
      <c r="O1382">
        <v>0.18</v>
      </c>
      <c r="P1382">
        <v>0.17</v>
      </c>
      <c r="Q1382">
        <v>0.15</v>
      </c>
      <c r="R1382">
        <v>0.13</v>
      </c>
      <c r="S1382">
        <v>0.14000000000000001</v>
      </c>
      <c r="T1382" t="s">
        <v>207</v>
      </c>
      <c r="U1382" t="s">
        <v>207</v>
      </c>
      <c r="V1382" t="s">
        <v>270</v>
      </c>
      <c r="W1382" t="s">
        <v>553</v>
      </c>
      <c r="X1382" t="s">
        <v>549</v>
      </c>
      <c r="Y1382">
        <v>5</v>
      </c>
    </row>
    <row r="1383" spans="1:26" x14ac:dyDescent="0.25">
      <c r="A1383" t="str">
        <f t="shared" si="43"/>
        <v>IT Oil consumption of water heating for residential</v>
      </c>
      <c r="B1383" t="str">
        <f t="shared" si="42"/>
        <v>Oil consumption of water heating for residential</v>
      </c>
      <c r="C1383" t="s">
        <v>29</v>
      </c>
      <c r="D1383" t="s">
        <v>54</v>
      </c>
      <c r="E1383" t="s">
        <v>483</v>
      </c>
      <c r="F1383">
        <v>0.34</v>
      </c>
      <c r="G1383">
        <v>0.33</v>
      </c>
      <c r="H1383">
        <v>0.32</v>
      </c>
      <c r="I1383">
        <v>0.3</v>
      </c>
      <c r="J1383">
        <v>0.28999999999999998</v>
      </c>
      <c r="K1383">
        <v>0.28000000000000003</v>
      </c>
      <c r="L1383">
        <v>0.26</v>
      </c>
      <c r="M1383">
        <v>0.25</v>
      </c>
      <c r="N1383">
        <v>0.24</v>
      </c>
      <c r="O1383">
        <v>0.24</v>
      </c>
      <c r="P1383">
        <v>0.23</v>
      </c>
      <c r="Q1383">
        <v>0.23</v>
      </c>
      <c r="R1383">
        <v>0.23</v>
      </c>
      <c r="S1383">
        <v>0.22</v>
      </c>
      <c r="T1383" t="s">
        <v>207</v>
      </c>
      <c r="U1383" t="s">
        <v>207</v>
      </c>
      <c r="V1383" t="s">
        <v>270</v>
      </c>
      <c r="W1383" t="s">
        <v>553</v>
      </c>
      <c r="X1383" t="s">
        <v>549</v>
      </c>
      <c r="Y1383">
        <v>5</v>
      </c>
    </row>
    <row r="1384" spans="1:26" x14ac:dyDescent="0.25">
      <c r="A1384" t="str">
        <f t="shared" si="43"/>
        <v>LV Oil consumption of water heating for residential</v>
      </c>
      <c r="B1384" t="str">
        <f t="shared" si="42"/>
        <v>Oil consumption of water heating for residential</v>
      </c>
      <c r="C1384" t="s">
        <v>25</v>
      </c>
      <c r="D1384" t="s">
        <v>55</v>
      </c>
      <c r="E1384" t="s">
        <v>483</v>
      </c>
      <c r="F1384" t="s">
        <v>207</v>
      </c>
      <c r="G1384">
        <v>0</v>
      </c>
      <c r="H1384">
        <v>0</v>
      </c>
      <c r="I1384">
        <v>0</v>
      </c>
      <c r="J1384">
        <v>0</v>
      </c>
      <c r="K1384">
        <v>0</v>
      </c>
      <c r="L1384">
        <v>0</v>
      </c>
      <c r="M1384">
        <v>0</v>
      </c>
      <c r="N1384">
        <v>0</v>
      </c>
      <c r="O1384">
        <v>0</v>
      </c>
      <c r="P1384">
        <v>0</v>
      </c>
      <c r="Q1384">
        <v>0</v>
      </c>
      <c r="R1384">
        <v>0</v>
      </c>
      <c r="S1384">
        <v>0</v>
      </c>
      <c r="T1384" t="s">
        <v>207</v>
      </c>
      <c r="U1384" t="s">
        <v>207</v>
      </c>
      <c r="V1384" t="s">
        <v>270</v>
      </c>
      <c r="W1384" t="s">
        <v>553</v>
      </c>
      <c r="X1384" t="s">
        <v>549</v>
      </c>
      <c r="Y1384">
        <v>5</v>
      </c>
    </row>
    <row r="1385" spans="1:26" x14ac:dyDescent="0.25">
      <c r="A1385" t="str">
        <f t="shared" si="43"/>
        <v>LT Oil consumption of water heating for residential</v>
      </c>
      <c r="B1385" t="str">
        <f t="shared" si="42"/>
        <v>Oil consumption of water heating for residential</v>
      </c>
      <c r="C1385" t="s">
        <v>22</v>
      </c>
      <c r="D1385" t="s">
        <v>56</v>
      </c>
      <c r="E1385" t="s">
        <v>483</v>
      </c>
      <c r="F1385">
        <v>0.08</v>
      </c>
      <c r="G1385" t="s">
        <v>207</v>
      </c>
      <c r="H1385" t="s">
        <v>207</v>
      </c>
      <c r="I1385">
        <v>7.0000000000000007E-2</v>
      </c>
      <c r="J1385">
        <v>0.06</v>
      </c>
      <c r="K1385">
        <v>0.06</v>
      </c>
      <c r="L1385">
        <v>0.06</v>
      </c>
      <c r="M1385">
        <v>0.04</v>
      </c>
      <c r="N1385">
        <v>0.04</v>
      </c>
      <c r="O1385">
        <v>0.04</v>
      </c>
      <c r="P1385">
        <v>0.05</v>
      </c>
      <c r="Q1385">
        <v>0.05</v>
      </c>
      <c r="R1385">
        <v>0.06</v>
      </c>
      <c r="S1385">
        <v>0.05</v>
      </c>
      <c r="T1385" t="s">
        <v>207</v>
      </c>
      <c r="U1385" t="s">
        <v>207</v>
      </c>
      <c r="V1385" t="s">
        <v>270</v>
      </c>
      <c r="W1385" t="s">
        <v>553</v>
      </c>
      <c r="X1385" t="s">
        <v>549</v>
      </c>
      <c r="Y1385">
        <v>5</v>
      </c>
    </row>
    <row r="1386" spans="1:26" x14ac:dyDescent="0.25">
      <c r="A1386" t="str">
        <f t="shared" si="43"/>
        <v>LU Oil consumption of water heating for residential</v>
      </c>
      <c r="B1386" t="str">
        <f t="shared" si="42"/>
        <v>Oil consumption of water heating for residential</v>
      </c>
      <c r="C1386" t="s">
        <v>7</v>
      </c>
      <c r="D1386" t="s">
        <v>57</v>
      </c>
      <c r="E1386" t="s">
        <v>483</v>
      </c>
      <c r="F1386" t="s">
        <v>207</v>
      </c>
      <c r="G1386" t="s">
        <v>207</v>
      </c>
      <c r="H1386" t="s">
        <v>207</v>
      </c>
      <c r="I1386" t="s">
        <v>207</v>
      </c>
      <c r="J1386" t="s">
        <v>207</v>
      </c>
      <c r="K1386" t="s">
        <v>207</v>
      </c>
      <c r="L1386" t="s">
        <v>207</v>
      </c>
      <c r="M1386" t="s">
        <v>207</v>
      </c>
      <c r="N1386">
        <v>0.02</v>
      </c>
      <c r="O1386">
        <v>0.02</v>
      </c>
      <c r="P1386">
        <v>0.02</v>
      </c>
      <c r="Q1386">
        <v>0.02</v>
      </c>
      <c r="R1386">
        <v>0.02</v>
      </c>
      <c r="S1386">
        <v>0.02</v>
      </c>
      <c r="T1386" t="s">
        <v>207</v>
      </c>
      <c r="U1386" t="s">
        <v>207</v>
      </c>
      <c r="V1386" t="s">
        <v>270</v>
      </c>
      <c r="W1386" t="s">
        <v>553</v>
      </c>
      <c r="X1386" t="s">
        <v>549</v>
      </c>
      <c r="Y1386">
        <v>5</v>
      </c>
    </row>
    <row r="1387" spans="1:26" x14ac:dyDescent="0.25">
      <c r="A1387" t="str">
        <f t="shared" si="43"/>
        <v>MT Oil consumption of water heating for residential</v>
      </c>
      <c r="B1387" t="str">
        <f t="shared" si="42"/>
        <v>Oil consumption of water heating for residential</v>
      </c>
      <c r="C1387" t="s">
        <v>26</v>
      </c>
      <c r="D1387" t="s">
        <v>58</v>
      </c>
      <c r="E1387" t="s">
        <v>483</v>
      </c>
      <c r="F1387">
        <v>0</v>
      </c>
      <c r="G1387">
        <v>0</v>
      </c>
      <c r="H1387">
        <v>0</v>
      </c>
      <c r="I1387">
        <v>0</v>
      </c>
      <c r="J1387">
        <v>0</v>
      </c>
      <c r="K1387">
        <v>0</v>
      </c>
      <c r="L1387">
        <v>0</v>
      </c>
      <c r="M1387">
        <v>0</v>
      </c>
      <c r="N1387">
        <v>0</v>
      </c>
      <c r="O1387">
        <v>0</v>
      </c>
      <c r="P1387">
        <v>0</v>
      </c>
      <c r="Q1387">
        <v>0</v>
      </c>
      <c r="R1387">
        <v>0</v>
      </c>
      <c r="S1387">
        <v>0</v>
      </c>
      <c r="T1387" t="s">
        <v>207</v>
      </c>
      <c r="U1387" t="s">
        <v>207</v>
      </c>
      <c r="V1387" t="s">
        <v>270</v>
      </c>
      <c r="W1387" t="s">
        <v>553</v>
      </c>
      <c r="X1387" t="s">
        <v>549</v>
      </c>
      <c r="Y1387">
        <v>5</v>
      </c>
    </row>
    <row r="1388" spans="1:26" x14ac:dyDescent="0.25">
      <c r="A1388" t="str">
        <f t="shared" si="43"/>
        <v>NL Oil consumption of water heating for residential</v>
      </c>
      <c r="B1388" t="str">
        <f t="shared" si="42"/>
        <v>Oil consumption of water heating for residential</v>
      </c>
      <c r="C1388" t="s">
        <v>6</v>
      </c>
      <c r="D1388" t="s">
        <v>59</v>
      </c>
      <c r="E1388" t="s">
        <v>483</v>
      </c>
      <c r="F1388" t="s">
        <v>207</v>
      </c>
      <c r="G1388" t="s">
        <v>207</v>
      </c>
      <c r="H1388" t="s">
        <v>207</v>
      </c>
      <c r="I1388" t="s">
        <v>207</v>
      </c>
      <c r="J1388" t="s">
        <v>207</v>
      </c>
      <c r="K1388" t="s">
        <v>207</v>
      </c>
      <c r="L1388" t="s">
        <v>207</v>
      </c>
      <c r="M1388" t="s">
        <v>207</v>
      </c>
      <c r="N1388" t="s">
        <v>207</v>
      </c>
      <c r="O1388" t="s">
        <v>207</v>
      </c>
      <c r="P1388" t="s">
        <v>207</v>
      </c>
      <c r="Q1388" t="s">
        <v>207</v>
      </c>
      <c r="R1388" t="s">
        <v>207</v>
      </c>
      <c r="S1388" t="s">
        <v>207</v>
      </c>
      <c r="T1388" t="s">
        <v>207</v>
      </c>
      <c r="U1388" t="s">
        <v>207</v>
      </c>
    </row>
    <row r="1389" spans="1:26" x14ac:dyDescent="0.25">
      <c r="A1389" t="str">
        <f t="shared" si="43"/>
        <v>PL Oil consumption of water heating for residential</v>
      </c>
      <c r="B1389" t="str">
        <f t="shared" si="42"/>
        <v>Oil consumption of water heating for residential</v>
      </c>
      <c r="C1389" t="s">
        <v>12</v>
      </c>
      <c r="D1389" t="s">
        <v>60</v>
      </c>
      <c r="E1389" t="s">
        <v>483</v>
      </c>
      <c r="F1389">
        <v>0.45</v>
      </c>
      <c r="G1389">
        <v>0.46</v>
      </c>
      <c r="H1389">
        <v>0.47</v>
      </c>
      <c r="I1389">
        <v>0.56000000000000005</v>
      </c>
      <c r="J1389">
        <v>0.48</v>
      </c>
      <c r="K1389">
        <v>0.51</v>
      </c>
      <c r="L1389">
        <v>0.51</v>
      </c>
      <c r="M1389">
        <v>0.53</v>
      </c>
      <c r="N1389">
        <v>0.54</v>
      </c>
      <c r="O1389">
        <v>0.56000000000000005</v>
      </c>
      <c r="P1389">
        <v>0.55000000000000004</v>
      </c>
      <c r="Q1389">
        <v>0.5</v>
      </c>
      <c r="R1389">
        <v>0.5</v>
      </c>
      <c r="S1389">
        <v>0.47</v>
      </c>
      <c r="T1389" t="s">
        <v>207</v>
      </c>
      <c r="U1389" t="s">
        <v>207</v>
      </c>
      <c r="V1389" t="s">
        <v>270</v>
      </c>
      <c r="W1389" t="s">
        <v>497</v>
      </c>
      <c r="X1389" t="s">
        <v>549</v>
      </c>
      <c r="Y1389">
        <v>4</v>
      </c>
      <c r="Z1389" t="s">
        <v>550</v>
      </c>
    </row>
    <row r="1390" spans="1:26" x14ac:dyDescent="0.25">
      <c r="A1390" t="str">
        <f t="shared" si="43"/>
        <v>PT Oil consumption of water heating for residential</v>
      </c>
      <c r="B1390" t="str">
        <f t="shared" si="42"/>
        <v>Oil consumption of water heating for residential</v>
      </c>
      <c r="C1390" t="s">
        <v>14</v>
      </c>
      <c r="D1390" t="s">
        <v>61</v>
      </c>
      <c r="E1390" t="s">
        <v>483</v>
      </c>
      <c r="F1390">
        <v>0.36</v>
      </c>
      <c r="G1390">
        <v>0.35</v>
      </c>
      <c r="H1390">
        <v>0.37</v>
      </c>
      <c r="I1390">
        <v>0.41</v>
      </c>
      <c r="J1390">
        <v>0.41</v>
      </c>
      <c r="K1390">
        <v>0.37</v>
      </c>
      <c r="L1390">
        <v>0.36</v>
      </c>
      <c r="M1390">
        <v>0.33</v>
      </c>
      <c r="N1390">
        <v>0.28999999999999998</v>
      </c>
      <c r="O1390">
        <v>0.28000000000000003</v>
      </c>
      <c r="P1390">
        <v>0.34</v>
      </c>
      <c r="Q1390">
        <v>0.3</v>
      </c>
      <c r="R1390">
        <v>0.27</v>
      </c>
      <c r="S1390">
        <v>0.26</v>
      </c>
      <c r="T1390" t="s">
        <v>207</v>
      </c>
      <c r="U1390" t="s">
        <v>207</v>
      </c>
      <c r="V1390" t="s">
        <v>270</v>
      </c>
      <c r="W1390" t="s">
        <v>497</v>
      </c>
      <c r="X1390" t="s">
        <v>549</v>
      </c>
      <c r="Y1390">
        <v>4</v>
      </c>
      <c r="Z1390" t="s">
        <v>550</v>
      </c>
    </row>
    <row r="1391" spans="1:26" x14ac:dyDescent="0.25">
      <c r="A1391" t="str">
        <f t="shared" si="43"/>
        <v>RO Oil consumption of water heating for residential</v>
      </c>
      <c r="B1391" t="str">
        <f t="shared" si="42"/>
        <v>Oil consumption of water heating for residential</v>
      </c>
      <c r="C1391" t="s">
        <v>13</v>
      </c>
      <c r="D1391" t="s">
        <v>62</v>
      </c>
      <c r="E1391" t="s">
        <v>483</v>
      </c>
      <c r="F1391">
        <v>0.08</v>
      </c>
      <c r="G1391">
        <v>7.0000000000000007E-2</v>
      </c>
      <c r="H1391">
        <v>0.06</v>
      </c>
      <c r="I1391">
        <v>0.08</v>
      </c>
      <c r="J1391">
        <v>0.08</v>
      </c>
      <c r="K1391">
        <v>0.16</v>
      </c>
      <c r="L1391">
        <v>0.11</v>
      </c>
      <c r="M1391">
        <v>0.17</v>
      </c>
      <c r="N1391">
        <v>0.08</v>
      </c>
      <c r="O1391">
        <v>0.12</v>
      </c>
      <c r="P1391">
        <v>0.09</v>
      </c>
      <c r="Q1391">
        <v>0.09</v>
      </c>
      <c r="R1391">
        <v>7.0000000000000007E-2</v>
      </c>
      <c r="S1391">
        <v>7.0000000000000007E-2</v>
      </c>
      <c r="T1391" t="s">
        <v>207</v>
      </c>
      <c r="U1391" t="s">
        <v>207</v>
      </c>
      <c r="V1391" t="s">
        <v>270</v>
      </c>
      <c r="W1391" t="s">
        <v>497</v>
      </c>
      <c r="X1391" t="s">
        <v>549</v>
      </c>
      <c r="Y1391">
        <v>4</v>
      </c>
      <c r="Z1391" t="s">
        <v>550</v>
      </c>
    </row>
    <row r="1392" spans="1:26" x14ac:dyDescent="0.25">
      <c r="A1392" t="str">
        <f t="shared" si="43"/>
        <v>SK Oil consumption of water heating for residential</v>
      </c>
      <c r="B1392" t="str">
        <f t="shared" si="42"/>
        <v>Oil consumption of water heating for residential</v>
      </c>
      <c r="C1392" t="s">
        <v>18</v>
      </c>
      <c r="D1392" t="s">
        <v>63</v>
      </c>
      <c r="E1392" t="s">
        <v>483</v>
      </c>
      <c r="F1392">
        <v>0</v>
      </c>
      <c r="G1392">
        <v>0</v>
      </c>
      <c r="H1392">
        <v>0</v>
      </c>
      <c r="I1392">
        <v>0</v>
      </c>
      <c r="J1392">
        <v>0</v>
      </c>
      <c r="K1392">
        <v>0</v>
      </c>
      <c r="L1392">
        <v>0</v>
      </c>
      <c r="M1392">
        <v>0</v>
      </c>
      <c r="N1392">
        <v>0</v>
      </c>
      <c r="O1392">
        <v>0</v>
      </c>
      <c r="P1392">
        <v>0</v>
      </c>
      <c r="Q1392">
        <v>0</v>
      </c>
      <c r="R1392">
        <v>0</v>
      </c>
      <c r="S1392">
        <v>0</v>
      </c>
      <c r="T1392" t="s">
        <v>207</v>
      </c>
      <c r="U1392" t="s">
        <v>207</v>
      </c>
      <c r="V1392" t="s">
        <v>270</v>
      </c>
      <c r="W1392" t="s">
        <v>497</v>
      </c>
      <c r="X1392" t="s">
        <v>549</v>
      </c>
      <c r="Y1392">
        <v>4</v>
      </c>
      <c r="Z1392" t="s">
        <v>550</v>
      </c>
    </row>
    <row r="1393" spans="1:26" x14ac:dyDescent="0.25">
      <c r="A1393" t="str">
        <f t="shared" si="43"/>
        <v>SI Oil consumption of water heating for residential</v>
      </c>
      <c r="B1393" t="str">
        <f t="shared" si="42"/>
        <v>Oil consumption of water heating for residential</v>
      </c>
      <c r="C1393" t="s">
        <v>8</v>
      </c>
      <c r="D1393" t="s">
        <v>64</v>
      </c>
      <c r="E1393" t="s">
        <v>483</v>
      </c>
      <c r="F1393">
        <v>0.01</v>
      </c>
      <c r="G1393">
        <v>0.01</v>
      </c>
      <c r="H1393">
        <v>0.01</v>
      </c>
      <c r="I1393">
        <v>0.02</v>
      </c>
      <c r="J1393">
        <v>0.01</v>
      </c>
      <c r="K1393">
        <v>0.04</v>
      </c>
      <c r="L1393">
        <v>0.04</v>
      </c>
      <c r="M1393">
        <v>0.04</v>
      </c>
      <c r="N1393">
        <v>0.04</v>
      </c>
      <c r="O1393">
        <v>0.05</v>
      </c>
      <c r="P1393">
        <v>0.05</v>
      </c>
      <c r="Q1393">
        <v>0.04</v>
      </c>
      <c r="R1393">
        <v>0.04</v>
      </c>
      <c r="S1393">
        <v>0.03</v>
      </c>
      <c r="T1393" t="s">
        <v>207</v>
      </c>
      <c r="U1393" t="s">
        <v>207</v>
      </c>
      <c r="V1393" t="s">
        <v>270</v>
      </c>
      <c r="W1393" t="s">
        <v>497</v>
      </c>
      <c r="X1393" t="s">
        <v>549</v>
      </c>
      <c r="Y1393">
        <v>4</v>
      </c>
      <c r="Z1393" t="s">
        <v>550</v>
      </c>
    </row>
    <row r="1394" spans="1:26" x14ac:dyDescent="0.25">
      <c r="A1394" t="str">
        <f t="shared" si="43"/>
        <v>ES Oil consumption of water heating for residential</v>
      </c>
      <c r="B1394" t="str">
        <f t="shared" si="42"/>
        <v>Oil consumption of water heating for residential</v>
      </c>
      <c r="C1394" t="s">
        <v>28</v>
      </c>
      <c r="D1394" t="s">
        <v>65</v>
      </c>
      <c r="E1394" t="s">
        <v>483</v>
      </c>
      <c r="F1394">
        <v>1.56</v>
      </c>
      <c r="G1394">
        <v>1.91</v>
      </c>
      <c r="H1394">
        <v>2.23</v>
      </c>
      <c r="I1394">
        <v>2.58</v>
      </c>
      <c r="J1394">
        <v>2.41</v>
      </c>
      <c r="K1394">
        <v>1.37</v>
      </c>
      <c r="L1394">
        <v>1.18</v>
      </c>
      <c r="M1394">
        <v>1.1399999999999999</v>
      </c>
      <c r="N1394">
        <v>1.0900000000000001</v>
      </c>
      <c r="O1394">
        <v>1.03</v>
      </c>
      <c r="P1394">
        <v>1.08</v>
      </c>
      <c r="Q1394">
        <v>0.91</v>
      </c>
      <c r="R1394">
        <v>0.86</v>
      </c>
      <c r="S1394">
        <v>0.87</v>
      </c>
      <c r="T1394" t="s">
        <v>207</v>
      </c>
      <c r="U1394" t="s">
        <v>207</v>
      </c>
      <c r="V1394" t="s">
        <v>270</v>
      </c>
      <c r="W1394" t="s">
        <v>497</v>
      </c>
      <c r="X1394" t="s">
        <v>549</v>
      </c>
      <c r="Y1394">
        <v>4</v>
      </c>
      <c r="Z1394" t="s">
        <v>550</v>
      </c>
    </row>
    <row r="1395" spans="1:26" x14ac:dyDescent="0.25">
      <c r="A1395" t="str">
        <f t="shared" si="43"/>
        <v>SE Oil consumption of water heating for residential</v>
      </c>
      <c r="B1395" t="str">
        <f t="shared" si="42"/>
        <v>Oil consumption of water heating for residential</v>
      </c>
      <c r="C1395" t="s">
        <v>19</v>
      </c>
      <c r="D1395" t="s">
        <v>66</v>
      </c>
      <c r="E1395" t="s">
        <v>483</v>
      </c>
      <c r="F1395">
        <v>0.11</v>
      </c>
      <c r="G1395">
        <v>0.1</v>
      </c>
      <c r="H1395">
        <v>0.09</v>
      </c>
      <c r="I1395">
        <v>0.09</v>
      </c>
      <c r="J1395">
        <v>0.06</v>
      </c>
      <c r="K1395">
        <v>0.05</v>
      </c>
      <c r="L1395">
        <v>0.03</v>
      </c>
      <c r="M1395">
        <v>0.02</v>
      </c>
      <c r="N1395">
        <v>0.01</v>
      </c>
      <c r="O1395">
        <v>0.01</v>
      </c>
      <c r="P1395">
        <v>0.01</v>
      </c>
      <c r="Q1395">
        <v>0.01</v>
      </c>
      <c r="R1395">
        <v>0.01</v>
      </c>
      <c r="S1395">
        <v>0.01</v>
      </c>
      <c r="T1395" t="s">
        <v>207</v>
      </c>
      <c r="U1395" t="s">
        <v>207</v>
      </c>
      <c r="V1395" t="s">
        <v>270</v>
      </c>
      <c r="W1395" t="s">
        <v>497</v>
      </c>
      <c r="X1395" t="s">
        <v>549</v>
      </c>
      <c r="Y1395">
        <v>4</v>
      </c>
      <c r="Z1395" t="s">
        <v>550</v>
      </c>
    </row>
    <row r="1396" spans="1:26" x14ac:dyDescent="0.25">
      <c r="A1396" t="str">
        <f t="shared" si="43"/>
        <v>UK Oil consumption of water heating for residential</v>
      </c>
      <c r="B1396" t="str">
        <f t="shared" si="42"/>
        <v>Oil consumption of water heating for residential</v>
      </c>
      <c r="C1396" t="s">
        <v>4</v>
      </c>
      <c r="D1396" t="s">
        <v>67</v>
      </c>
      <c r="E1396" t="s">
        <v>483</v>
      </c>
      <c r="F1396">
        <v>0.52</v>
      </c>
      <c r="G1396">
        <v>0.54</v>
      </c>
      <c r="H1396">
        <v>0.48</v>
      </c>
      <c r="I1396">
        <v>0.46</v>
      </c>
      <c r="J1396">
        <v>0.49</v>
      </c>
      <c r="K1396">
        <v>0.48</v>
      </c>
      <c r="L1396">
        <v>0.52</v>
      </c>
      <c r="M1396">
        <v>0.47</v>
      </c>
      <c r="N1396">
        <v>0.47</v>
      </c>
      <c r="O1396">
        <v>0.49</v>
      </c>
      <c r="P1396">
        <v>0.45</v>
      </c>
      <c r="Q1396">
        <v>0.46</v>
      </c>
      <c r="R1396">
        <v>0.4</v>
      </c>
      <c r="S1396">
        <v>0.45</v>
      </c>
      <c r="T1396" t="s">
        <v>207</v>
      </c>
      <c r="U1396" t="s">
        <v>207</v>
      </c>
      <c r="V1396" t="s">
        <v>270</v>
      </c>
      <c r="W1396" t="s">
        <v>497</v>
      </c>
      <c r="X1396" t="s">
        <v>549</v>
      </c>
      <c r="Y1396">
        <v>4</v>
      </c>
      <c r="Z1396" t="s">
        <v>550</v>
      </c>
    </row>
    <row r="1397" spans="1:26" x14ac:dyDescent="0.25">
      <c r="A1397" t="str">
        <f t="shared" si="43"/>
        <v xml:space="preserve"> Oil consumption of water heating for residential</v>
      </c>
      <c r="B1397" t="str">
        <f t="shared" si="42"/>
        <v>Oil consumption of water heating for residential</v>
      </c>
    </row>
    <row r="1398" spans="1:26" x14ac:dyDescent="0.25">
      <c r="A1398" t="str">
        <f t="shared" si="43"/>
        <v xml:space="preserve"> Electricity consumption of water heating for residential</v>
      </c>
      <c r="B1398" t="str">
        <f t="shared" si="42"/>
        <v>Electricity consumption of water heating for residential</v>
      </c>
      <c r="C1398" t="s">
        <v>554</v>
      </c>
    </row>
    <row r="1399" spans="1:26" x14ac:dyDescent="0.25">
      <c r="A1399" t="str">
        <f t="shared" si="43"/>
        <v>ISO code Electricity consumption of water heating for residential</v>
      </c>
      <c r="B1399" t="str">
        <f t="shared" si="42"/>
        <v>Electricity consumption of water heating for residential</v>
      </c>
      <c r="D1399" t="s">
        <v>204</v>
      </c>
      <c r="E1399" t="s">
        <v>205</v>
      </c>
      <c r="F1399">
        <v>2000</v>
      </c>
      <c r="G1399">
        <v>2001</v>
      </c>
      <c r="H1399">
        <v>2002</v>
      </c>
      <c r="I1399">
        <v>2003</v>
      </c>
      <c r="J1399">
        <v>2004</v>
      </c>
      <c r="K1399">
        <v>2005</v>
      </c>
      <c r="L1399">
        <v>2006</v>
      </c>
      <c r="M1399">
        <v>2007</v>
      </c>
      <c r="N1399">
        <v>2008</v>
      </c>
      <c r="O1399">
        <v>2009</v>
      </c>
      <c r="P1399">
        <v>2010</v>
      </c>
      <c r="Q1399">
        <v>2011</v>
      </c>
      <c r="R1399">
        <v>2012</v>
      </c>
      <c r="S1399">
        <v>2013</v>
      </c>
      <c r="T1399">
        <v>2014</v>
      </c>
      <c r="U1399">
        <v>2015</v>
      </c>
      <c r="V1399" t="s">
        <v>194</v>
      </c>
      <c r="W1399" t="s">
        <v>195</v>
      </c>
      <c r="X1399" t="s">
        <v>196</v>
      </c>
      <c r="Y1399" t="s">
        <v>197</v>
      </c>
      <c r="Z1399" t="s">
        <v>198</v>
      </c>
    </row>
    <row r="1400" spans="1:26" x14ac:dyDescent="0.25">
      <c r="A1400" t="str">
        <f t="shared" si="43"/>
        <v>AT Electricity consumption of water heating for residential</v>
      </c>
      <c r="B1400" t="str">
        <f t="shared" si="42"/>
        <v>Electricity consumption of water heating for residential</v>
      </c>
      <c r="C1400" t="s">
        <v>17</v>
      </c>
      <c r="D1400" t="s">
        <v>40</v>
      </c>
      <c r="E1400" t="s">
        <v>483</v>
      </c>
      <c r="F1400">
        <v>0.19</v>
      </c>
      <c r="G1400">
        <v>0.19</v>
      </c>
      <c r="H1400">
        <v>0.19</v>
      </c>
      <c r="I1400">
        <v>0.19</v>
      </c>
      <c r="J1400">
        <v>0.2</v>
      </c>
      <c r="K1400">
        <v>0.2</v>
      </c>
      <c r="L1400">
        <v>0.2</v>
      </c>
      <c r="M1400">
        <v>0.21</v>
      </c>
      <c r="N1400">
        <v>0.19</v>
      </c>
      <c r="O1400">
        <v>0.19</v>
      </c>
      <c r="P1400">
        <v>0.19</v>
      </c>
      <c r="Q1400">
        <v>0.19</v>
      </c>
      <c r="R1400">
        <v>0.19</v>
      </c>
      <c r="S1400">
        <v>0.18</v>
      </c>
      <c r="T1400" t="s">
        <v>207</v>
      </c>
      <c r="U1400" t="s">
        <v>207</v>
      </c>
      <c r="V1400" t="s">
        <v>270</v>
      </c>
      <c r="W1400" t="s">
        <v>497</v>
      </c>
      <c r="X1400" t="s">
        <v>549</v>
      </c>
      <c r="Y1400">
        <v>4</v>
      </c>
      <c r="Z1400" t="s">
        <v>550</v>
      </c>
    </row>
    <row r="1401" spans="1:26" x14ac:dyDescent="0.25">
      <c r="A1401" t="str">
        <f t="shared" si="43"/>
        <v>BE Electricity consumption of water heating for residential</v>
      </c>
      <c r="B1401" t="str">
        <f t="shared" si="42"/>
        <v>Electricity consumption of water heating for residential</v>
      </c>
      <c r="C1401" t="s">
        <v>11</v>
      </c>
      <c r="D1401" t="s">
        <v>41</v>
      </c>
      <c r="E1401" t="s">
        <v>483</v>
      </c>
      <c r="F1401">
        <v>0.16</v>
      </c>
      <c r="G1401">
        <v>0.16</v>
      </c>
      <c r="H1401">
        <v>0.16</v>
      </c>
      <c r="I1401">
        <v>0.16</v>
      </c>
      <c r="J1401">
        <v>0.16</v>
      </c>
      <c r="K1401">
        <v>0.17</v>
      </c>
      <c r="L1401">
        <v>0.17</v>
      </c>
      <c r="M1401">
        <v>0.17</v>
      </c>
      <c r="N1401">
        <v>0.17</v>
      </c>
      <c r="O1401">
        <v>0.17</v>
      </c>
      <c r="P1401">
        <v>0.17</v>
      </c>
      <c r="Q1401">
        <v>0.18</v>
      </c>
      <c r="R1401">
        <v>0.18</v>
      </c>
      <c r="S1401">
        <v>0.18</v>
      </c>
      <c r="T1401" t="s">
        <v>207</v>
      </c>
      <c r="U1401" t="s">
        <v>207</v>
      </c>
      <c r="V1401" t="s">
        <v>270</v>
      </c>
      <c r="W1401" t="s">
        <v>497</v>
      </c>
      <c r="X1401" t="s">
        <v>549</v>
      </c>
      <c r="Y1401">
        <v>4</v>
      </c>
      <c r="Z1401" t="s">
        <v>550</v>
      </c>
    </row>
    <row r="1402" spans="1:26" x14ac:dyDescent="0.25">
      <c r="A1402" t="str">
        <f t="shared" si="43"/>
        <v>BG Electricity consumption of water heating for residential</v>
      </c>
      <c r="B1402" t="str">
        <f t="shared" si="42"/>
        <v>Electricity consumption of water heating for residential</v>
      </c>
      <c r="C1402" t="s">
        <v>21</v>
      </c>
      <c r="D1402" t="s">
        <v>42</v>
      </c>
      <c r="E1402" t="s">
        <v>483</v>
      </c>
      <c r="F1402">
        <v>0.08</v>
      </c>
      <c r="G1402">
        <v>0.08</v>
      </c>
      <c r="H1402">
        <v>0.08</v>
      </c>
      <c r="I1402">
        <v>0.08</v>
      </c>
      <c r="J1402">
        <v>0.08</v>
      </c>
      <c r="K1402">
        <v>0.08</v>
      </c>
      <c r="L1402">
        <v>0.08</v>
      </c>
      <c r="M1402">
        <v>0.08</v>
      </c>
      <c r="N1402">
        <v>0.08</v>
      </c>
      <c r="O1402">
        <v>0.08</v>
      </c>
      <c r="P1402">
        <v>0.08</v>
      </c>
      <c r="Q1402">
        <v>0.09</v>
      </c>
      <c r="R1402">
        <v>0.09</v>
      </c>
      <c r="S1402">
        <v>0.09</v>
      </c>
      <c r="T1402" t="s">
        <v>207</v>
      </c>
      <c r="U1402" t="s">
        <v>207</v>
      </c>
      <c r="V1402" t="s">
        <v>270</v>
      </c>
      <c r="W1402" t="s">
        <v>497</v>
      </c>
      <c r="X1402" t="s">
        <v>549</v>
      </c>
      <c r="Y1402">
        <v>4</v>
      </c>
      <c r="Z1402" t="s">
        <v>550</v>
      </c>
    </row>
    <row r="1403" spans="1:26" x14ac:dyDescent="0.25">
      <c r="A1403" t="str">
        <f t="shared" si="43"/>
        <v>HR Electricity consumption of water heating for residential</v>
      </c>
      <c r="B1403" t="str">
        <f t="shared" si="42"/>
        <v>Electricity consumption of water heating for residential</v>
      </c>
      <c r="C1403" t="s">
        <v>24</v>
      </c>
      <c r="D1403" t="s">
        <v>43</v>
      </c>
      <c r="E1403" t="s">
        <v>483</v>
      </c>
      <c r="F1403">
        <v>0.1</v>
      </c>
      <c r="G1403">
        <v>0.09</v>
      </c>
      <c r="H1403">
        <v>0.09</v>
      </c>
      <c r="I1403">
        <v>0.08</v>
      </c>
      <c r="J1403">
        <v>0.08</v>
      </c>
      <c r="K1403">
        <v>0.08</v>
      </c>
      <c r="L1403">
        <v>7.0000000000000007E-2</v>
      </c>
      <c r="M1403">
        <v>7.0000000000000007E-2</v>
      </c>
      <c r="N1403">
        <v>7.0000000000000007E-2</v>
      </c>
      <c r="O1403">
        <v>0.06</v>
      </c>
      <c r="P1403">
        <v>0.06</v>
      </c>
      <c r="Q1403">
        <v>0.06</v>
      </c>
      <c r="R1403">
        <v>0.06</v>
      </c>
      <c r="S1403">
        <v>0.05</v>
      </c>
      <c r="T1403" t="s">
        <v>207</v>
      </c>
      <c r="U1403" t="s">
        <v>207</v>
      </c>
      <c r="V1403" t="s">
        <v>270</v>
      </c>
      <c r="W1403" t="s">
        <v>497</v>
      </c>
      <c r="X1403" t="s">
        <v>549</v>
      </c>
      <c r="Y1403">
        <v>4</v>
      </c>
      <c r="Z1403" t="s">
        <v>550</v>
      </c>
    </row>
    <row r="1404" spans="1:26" x14ac:dyDescent="0.25">
      <c r="A1404" t="str">
        <f t="shared" si="43"/>
        <v>CY Electricity consumption of water heating for residential</v>
      </c>
      <c r="B1404" t="str">
        <f t="shared" si="42"/>
        <v>Electricity consumption of water heating for residential</v>
      </c>
      <c r="C1404" t="s">
        <v>15</v>
      </c>
      <c r="D1404" t="s">
        <v>44</v>
      </c>
      <c r="E1404" t="s">
        <v>483</v>
      </c>
      <c r="F1404">
        <v>0.01</v>
      </c>
      <c r="G1404">
        <v>0.01</v>
      </c>
      <c r="H1404">
        <v>0.01</v>
      </c>
      <c r="I1404">
        <v>0.01</v>
      </c>
      <c r="J1404">
        <v>0.01</v>
      </c>
      <c r="K1404">
        <v>0.01</v>
      </c>
      <c r="L1404">
        <v>0.01</v>
      </c>
      <c r="M1404">
        <v>0.01</v>
      </c>
      <c r="N1404">
        <v>0.01</v>
      </c>
      <c r="O1404">
        <v>0.01</v>
      </c>
      <c r="P1404">
        <v>0.01</v>
      </c>
      <c r="Q1404">
        <v>0.01</v>
      </c>
      <c r="R1404">
        <v>0.01</v>
      </c>
      <c r="S1404">
        <v>0.01</v>
      </c>
      <c r="T1404" t="s">
        <v>207</v>
      </c>
      <c r="U1404" t="s">
        <v>207</v>
      </c>
      <c r="V1404" t="s">
        <v>270</v>
      </c>
      <c r="W1404" t="s">
        <v>497</v>
      </c>
      <c r="X1404" t="s">
        <v>549</v>
      </c>
      <c r="Y1404">
        <v>4</v>
      </c>
      <c r="Z1404" t="s">
        <v>550</v>
      </c>
    </row>
    <row r="1405" spans="1:26" x14ac:dyDescent="0.25">
      <c r="A1405" t="str">
        <f t="shared" si="43"/>
        <v>CZ Electricity consumption of water heating for residential</v>
      </c>
      <c r="B1405" t="str">
        <f t="shared" si="42"/>
        <v>Electricity consumption of water heating for residential</v>
      </c>
      <c r="C1405" t="s">
        <v>23</v>
      </c>
      <c r="D1405" t="s">
        <v>45</v>
      </c>
      <c r="E1405" t="s">
        <v>483</v>
      </c>
      <c r="F1405">
        <v>0.26</v>
      </c>
      <c r="G1405">
        <v>0.26</v>
      </c>
      <c r="H1405">
        <v>0.27</v>
      </c>
      <c r="I1405">
        <v>0.27</v>
      </c>
      <c r="J1405">
        <v>0.28000000000000003</v>
      </c>
      <c r="K1405">
        <v>0.27</v>
      </c>
      <c r="L1405">
        <v>0.26</v>
      </c>
      <c r="M1405">
        <v>0.25</v>
      </c>
      <c r="N1405">
        <v>0.25</v>
      </c>
      <c r="O1405">
        <v>0.25</v>
      </c>
      <c r="P1405">
        <v>0.26</v>
      </c>
      <c r="Q1405">
        <v>0.25</v>
      </c>
      <c r="R1405">
        <v>0.25</v>
      </c>
      <c r="S1405">
        <v>0.25</v>
      </c>
      <c r="T1405" t="s">
        <v>207</v>
      </c>
      <c r="U1405" t="s">
        <v>207</v>
      </c>
      <c r="V1405" t="s">
        <v>270</v>
      </c>
      <c r="W1405" t="s">
        <v>497</v>
      </c>
      <c r="X1405" t="s">
        <v>549</v>
      </c>
      <c r="Y1405">
        <v>4</v>
      </c>
      <c r="Z1405" t="s">
        <v>550</v>
      </c>
    </row>
    <row r="1406" spans="1:26" x14ac:dyDescent="0.25">
      <c r="A1406" t="str">
        <f t="shared" si="43"/>
        <v>DK Electricity consumption of water heating for residential</v>
      </c>
      <c r="B1406" t="str">
        <f t="shared" si="42"/>
        <v>Electricity consumption of water heating for residential</v>
      </c>
      <c r="C1406" t="s">
        <v>9</v>
      </c>
      <c r="D1406" t="s">
        <v>46</v>
      </c>
      <c r="E1406" t="s">
        <v>483</v>
      </c>
      <c r="F1406">
        <v>0.03</v>
      </c>
      <c r="G1406">
        <v>0.03</v>
      </c>
      <c r="H1406">
        <v>0.03</v>
      </c>
      <c r="I1406">
        <v>0.03</v>
      </c>
      <c r="J1406">
        <v>0.03</v>
      </c>
      <c r="K1406">
        <v>0.03</v>
      </c>
      <c r="L1406">
        <v>0.03</v>
      </c>
      <c r="M1406">
        <v>0.02</v>
      </c>
      <c r="N1406">
        <v>0.02</v>
      </c>
      <c r="O1406">
        <v>0.02</v>
      </c>
      <c r="P1406">
        <v>0.03</v>
      </c>
      <c r="Q1406">
        <v>0.03</v>
      </c>
      <c r="R1406">
        <v>0.03</v>
      </c>
      <c r="S1406">
        <v>0.03</v>
      </c>
      <c r="T1406">
        <v>0.03</v>
      </c>
      <c r="U1406" t="s">
        <v>207</v>
      </c>
      <c r="V1406" t="s">
        <v>214</v>
      </c>
      <c r="Y1406">
        <v>0</v>
      </c>
    </row>
    <row r="1407" spans="1:26" x14ac:dyDescent="0.25">
      <c r="A1407" t="str">
        <f t="shared" si="43"/>
        <v>EE Electricity consumption of water heating for residential</v>
      </c>
      <c r="B1407" t="str">
        <f t="shared" si="42"/>
        <v>Electricity consumption of water heating for residential</v>
      </c>
      <c r="C1407" t="s">
        <v>27</v>
      </c>
      <c r="D1407" t="s">
        <v>47</v>
      </c>
      <c r="E1407" t="s">
        <v>483</v>
      </c>
      <c r="F1407">
        <v>0.03</v>
      </c>
      <c r="G1407">
        <v>0.03</v>
      </c>
      <c r="H1407">
        <v>0.03</v>
      </c>
      <c r="I1407">
        <v>0.03</v>
      </c>
      <c r="J1407">
        <v>0.03</v>
      </c>
      <c r="K1407">
        <v>0.03</v>
      </c>
      <c r="L1407">
        <v>0.03</v>
      </c>
      <c r="M1407">
        <v>0.04</v>
      </c>
      <c r="N1407">
        <v>0.04</v>
      </c>
      <c r="O1407">
        <v>0.04</v>
      </c>
      <c r="P1407">
        <v>0.04</v>
      </c>
      <c r="Q1407">
        <v>0.04</v>
      </c>
      <c r="R1407">
        <v>0.04</v>
      </c>
      <c r="S1407">
        <v>0.04</v>
      </c>
      <c r="T1407" t="s">
        <v>207</v>
      </c>
      <c r="U1407" t="s">
        <v>207</v>
      </c>
      <c r="V1407" t="s">
        <v>270</v>
      </c>
      <c r="W1407" t="s">
        <v>497</v>
      </c>
      <c r="X1407" t="s">
        <v>549</v>
      </c>
      <c r="Y1407">
        <v>4</v>
      </c>
      <c r="Z1407" t="s">
        <v>550</v>
      </c>
    </row>
    <row r="1408" spans="1:26" x14ac:dyDescent="0.25">
      <c r="A1408" t="str">
        <f t="shared" si="43"/>
        <v>FR Electricity consumption of water heating for residential</v>
      </c>
      <c r="B1408" t="str">
        <f t="shared" si="42"/>
        <v>Electricity consumption of water heating for residential</v>
      </c>
      <c r="C1408" t="s">
        <v>10</v>
      </c>
      <c r="D1408" t="s">
        <v>48</v>
      </c>
      <c r="E1408" t="s">
        <v>483</v>
      </c>
      <c r="F1408">
        <v>1.66</v>
      </c>
      <c r="G1408">
        <v>1.7</v>
      </c>
      <c r="H1408">
        <v>1.7</v>
      </c>
      <c r="I1408">
        <v>1.74</v>
      </c>
      <c r="J1408">
        <v>1.71</v>
      </c>
      <c r="K1408">
        <v>1.61</v>
      </c>
      <c r="L1408">
        <v>1.65</v>
      </c>
      <c r="M1408">
        <v>1.64</v>
      </c>
      <c r="N1408">
        <v>1.73</v>
      </c>
      <c r="O1408">
        <v>1.69</v>
      </c>
      <c r="P1408">
        <v>1.78</v>
      </c>
      <c r="Q1408">
        <v>1.65</v>
      </c>
      <c r="R1408">
        <v>1.78</v>
      </c>
      <c r="S1408">
        <v>1.86</v>
      </c>
      <c r="T1408" t="s">
        <v>207</v>
      </c>
      <c r="U1408" t="s">
        <v>207</v>
      </c>
      <c r="V1408" t="s">
        <v>270</v>
      </c>
      <c r="W1408" t="s">
        <v>497</v>
      </c>
      <c r="X1408" t="s">
        <v>549</v>
      </c>
      <c r="Y1408">
        <v>4</v>
      </c>
      <c r="Z1408" t="s">
        <v>550</v>
      </c>
    </row>
    <row r="1409" spans="1:26" x14ac:dyDescent="0.25">
      <c r="A1409" t="str">
        <f t="shared" si="43"/>
        <v>EL Electricity consumption of water heating for residential</v>
      </c>
      <c r="B1409" t="str">
        <f t="shared" si="42"/>
        <v>Electricity consumption of water heating for residential</v>
      </c>
      <c r="C1409" t="s">
        <v>20</v>
      </c>
      <c r="D1409" t="s">
        <v>49</v>
      </c>
      <c r="E1409" t="s">
        <v>483</v>
      </c>
      <c r="F1409">
        <v>0.1</v>
      </c>
      <c r="G1409">
        <v>0.1</v>
      </c>
      <c r="H1409">
        <v>0.1</v>
      </c>
      <c r="I1409">
        <v>0.11</v>
      </c>
      <c r="J1409">
        <v>0.11</v>
      </c>
      <c r="K1409">
        <v>0.11</v>
      </c>
      <c r="L1409">
        <v>0.11</v>
      </c>
      <c r="M1409">
        <v>0.12</v>
      </c>
      <c r="N1409">
        <v>0.12</v>
      </c>
      <c r="O1409">
        <v>0.12</v>
      </c>
      <c r="P1409">
        <v>0.12</v>
      </c>
      <c r="Q1409">
        <v>0.11</v>
      </c>
      <c r="R1409">
        <v>0.12</v>
      </c>
      <c r="S1409">
        <v>0.11</v>
      </c>
      <c r="T1409" t="s">
        <v>207</v>
      </c>
      <c r="U1409" t="s">
        <v>207</v>
      </c>
      <c r="V1409" t="s">
        <v>270</v>
      </c>
      <c r="W1409" t="s">
        <v>497</v>
      </c>
      <c r="X1409" t="s">
        <v>549</v>
      </c>
      <c r="Y1409">
        <v>4</v>
      </c>
      <c r="Z1409" t="s">
        <v>550</v>
      </c>
    </row>
    <row r="1410" spans="1:26" x14ac:dyDescent="0.25">
      <c r="A1410" t="str">
        <f t="shared" si="43"/>
        <v>FI Electricity consumption of water heating for residential</v>
      </c>
      <c r="B1410" t="str">
        <f t="shared" si="42"/>
        <v>Electricity consumption of water heating for residential</v>
      </c>
      <c r="C1410" t="s">
        <v>30</v>
      </c>
      <c r="D1410" t="s">
        <v>50</v>
      </c>
      <c r="E1410" t="s">
        <v>483</v>
      </c>
      <c r="F1410">
        <v>0.11</v>
      </c>
      <c r="G1410">
        <v>0.12</v>
      </c>
      <c r="H1410">
        <v>0.12</v>
      </c>
      <c r="I1410">
        <v>0.13</v>
      </c>
      <c r="J1410">
        <v>0.13</v>
      </c>
      <c r="K1410">
        <v>0.13</v>
      </c>
      <c r="L1410">
        <v>0.14000000000000001</v>
      </c>
      <c r="M1410">
        <v>0.14000000000000001</v>
      </c>
      <c r="N1410">
        <v>0.24</v>
      </c>
      <c r="O1410">
        <v>0.23</v>
      </c>
      <c r="P1410">
        <v>0.23</v>
      </c>
      <c r="Q1410">
        <v>0.23</v>
      </c>
      <c r="R1410">
        <v>0.23</v>
      </c>
      <c r="S1410">
        <v>0.22</v>
      </c>
      <c r="T1410" t="s">
        <v>207</v>
      </c>
      <c r="U1410" t="s">
        <v>207</v>
      </c>
      <c r="V1410" t="s">
        <v>270</v>
      </c>
      <c r="W1410" t="s">
        <v>497</v>
      </c>
      <c r="X1410" t="s">
        <v>549</v>
      </c>
      <c r="Y1410">
        <v>4</v>
      </c>
      <c r="Z1410" t="s">
        <v>550</v>
      </c>
    </row>
    <row r="1411" spans="1:26" x14ac:dyDescent="0.25">
      <c r="A1411" t="str">
        <f t="shared" si="43"/>
        <v>DE Electricity consumption of water heating for residential</v>
      </c>
      <c r="B1411" t="str">
        <f t="shared" si="42"/>
        <v>Electricity consumption of water heating for residential</v>
      </c>
      <c r="C1411" t="s">
        <v>1</v>
      </c>
      <c r="D1411" t="s">
        <v>51</v>
      </c>
      <c r="E1411" t="s">
        <v>483</v>
      </c>
      <c r="F1411">
        <v>1.53</v>
      </c>
      <c r="G1411">
        <v>1.57</v>
      </c>
      <c r="H1411">
        <v>1.6</v>
      </c>
      <c r="I1411">
        <v>1.63</v>
      </c>
      <c r="J1411">
        <v>1.64</v>
      </c>
      <c r="K1411">
        <v>1.65</v>
      </c>
      <c r="L1411">
        <v>1.65</v>
      </c>
      <c r="M1411">
        <v>1.64</v>
      </c>
      <c r="N1411">
        <v>1.63</v>
      </c>
      <c r="O1411">
        <v>1.63</v>
      </c>
      <c r="P1411">
        <v>1.69</v>
      </c>
      <c r="Q1411">
        <v>1.68</v>
      </c>
      <c r="R1411">
        <v>1.64</v>
      </c>
      <c r="S1411">
        <v>1.63</v>
      </c>
      <c r="T1411" t="s">
        <v>207</v>
      </c>
      <c r="U1411" t="s">
        <v>207</v>
      </c>
      <c r="V1411" t="s">
        <v>270</v>
      </c>
      <c r="W1411" t="s">
        <v>551</v>
      </c>
      <c r="Y1411">
        <v>4</v>
      </c>
      <c r="Z1411" t="s">
        <v>552</v>
      </c>
    </row>
    <row r="1412" spans="1:26" x14ac:dyDescent="0.25">
      <c r="A1412" t="str">
        <f t="shared" si="43"/>
        <v>HU Electricity consumption of water heating for residential</v>
      </c>
      <c r="B1412" t="str">
        <f t="shared" ref="B1412:B1475" si="44">IF(AND(C1412&lt;&gt;"",D1412=""),C1412,B1411)</f>
        <v>Electricity consumption of water heating for residential</v>
      </c>
      <c r="C1412" t="s">
        <v>16</v>
      </c>
      <c r="D1412" t="s">
        <v>52</v>
      </c>
      <c r="E1412" t="s">
        <v>483</v>
      </c>
      <c r="F1412">
        <v>0.25</v>
      </c>
      <c r="G1412">
        <v>0.25</v>
      </c>
      <c r="H1412">
        <v>0.25</v>
      </c>
      <c r="I1412">
        <v>0.24</v>
      </c>
      <c r="J1412">
        <v>0.23</v>
      </c>
      <c r="K1412">
        <v>0.23</v>
      </c>
      <c r="L1412">
        <v>0.23</v>
      </c>
      <c r="M1412">
        <v>0.23</v>
      </c>
      <c r="N1412">
        <v>0.22</v>
      </c>
      <c r="O1412">
        <v>0.22</v>
      </c>
      <c r="P1412">
        <v>0.21</v>
      </c>
      <c r="Q1412">
        <v>0.21</v>
      </c>
      <c r="R1412">
        <v>0.2</v>
      </c>
      <c r="S1412">
        <v>0.2</v>
      </c>
      <c r="T1412" t="s">
        <v>207</v>
      </c>
      <c r="U1412" t="s">
        <v>207</v>
      </c>
      <c r="V1412" t="s">
        <v>270</v>
      </c>
      <c r="W1412" t="s">
        <v>553</v>
      </c>
      <c r="X1412" t="s">
        <v>549</v>
      </c>
      <c r="Y1412">
        <v>5</v>
      </c>
    </row>
    <row r="1413" spans="1:26" x14ac:dyDescent="0.25">
      <c r="A1413" t="str">
        <f t="shared" si="43"/>
        <v>IE Electricity consumption of water heating for residential</v>
      </c>
      <c r="B1413" t="str">
        <f t="shared" si="44"/>
        <v>Electricity consumption of water heating for residential</v>
      </c>
      <c r="C1413" t="s">
        <v>5</v>
      </c>
      <c r="D1413" t="s">
        <v>53</v>
      </c>
      <c r="E1413" t="s">
        <v>483</v>
      </c>
      <c r="F1413">
        <v>0.14000000000000001</v>
      </c>
      <c r="G1413">
        <v>0.14000000000000001</v>
      </c>
      <c r="H1413">
        <v>0.14000000000000001</v>
      </c>
      <c r="I1413">
        <v>0.14000000000000001</v>
      </c>
      <c r="J1413">
        <v>0.15</v>
      </c>
      <c r="K1413">
        <v>0.15</v>
      </c>
      <c r="L1413">
        <v>0.15</v>
      </c>
      <c r="M1413">
        <v>0.16</v>
      </c>
      <c r="N1413">
        <v>0.16</v>
      </c>
      <c r="O1413">
        <v>0.16</v>
      </c>
      <c r="P1413">
        <v>0.16</v>
      </c>
      <c r="Q1413">
        <v>0.17</v>
      </c>
      <c r="R1413">
        <v>0.17</v>
      </c>
      <c r="S1413">
        <v>0.17</v>
      </c>
      <c r="T1413" t="s">
        <v>207</v>
      </c>
      <c r="U1413" t="s">
        <v>207</v>
      </c>
      <c r="V1413" t="s">
        <v>270</v>
      </c>
      <c r="W1413" t="s">
        <v>553</v>
      </c>
      <c r="X1413" t="s">
        <v>549</v>
      </c>
      <c r="Y1413">
        <v>5</v>
      </c>
    </row>
    <row r="1414" spans="1:26" x14ac:dyDescent="0.25">
      <c r="A1414" t="str">
        <f t="shared" ref="A1414:A1477" si="45">D1414&amp;" "&amp;B1414</f>
        <v>IT Electricity consumption of water heating for residential</v>
      </c>
      <c r="B1414" t="str">
        <f t="shared" si="44"/>
        <v>Electricity consumption of water heating for residential</v>
      </c>
      <c r="C1414" t="s">
        <v>29</v>
      </c>
      <c r="D1414" t="s">
        <v>54</v>
      </c>
      <c r="E1414" t="s">
        <v>483</v>
      </c>
      <c r="F1414">
        <v>0.9</v>
      </c>
      <c r="G1414">
        <v>0.85</v>
      </c>
      <c r="H1414">
        <v>0.82</v>
      </c>
      <c r="I1414">
        <v>0.8</v>
      </c>
      <c r="J1414">
        <v>0.79</v>
      </c>
      <c r="K1414">
        <v>0.74</v>
      </c>
      <c r="L1414">
        <v>0.71</v>
      </c>
      <c r="M1414">
        <v>0.68</v>
      </c>
      <c r="N1414">
        <v>0.65</v>
      </c>
      <c r="O1414">
        <v>0.62</v>
      </c>
      <c r="P1414">
        <v>0.59</v>
      </c>
      <c r="Q1414">
        <v>0.57999999999999996</v>
      </c>
      <c r="R1414">
        <v>0.57999999999999996</v>
      </c>
      <c r="S1414">
        <v>0.52</v>
      </c>
      <c r="T1414" t="s">
        <v>207</v>
      </c>
      <c r="U1414" t="s">
        <v>207</v>
      </c>
      <c r="V1414" t="s">
        <v>270</v>
      </c>
      <c r="W1414" t="s">
        <v>553</v>
      </c>
      <c r="X1414" t="s">
        <v>549</v>
      </c>
      <c r="Y1414">
        <v>5</v>
      </c>
    </row>
    <row r="1415" spans="1:26" x14ac:dyDescent="0.25">
      <c r="A1415" t="str">
        <f t="shared" si="45"/>
        <v>LV Electricity consumption of water heating for residential</v>
      </c>
      <c r="B1415" t="str">
        <f t="shared" si="44"/>
        <v>Electricity consumption of water heating for residential</v>
      </c>
      <c r="C1415" t="s">
        <v>25</v>
      </c>
      <c r="D1415" t="s">
        <v>55</v>
      </c>
      <c r="E1415" t="s">
        <v>483</v>
      </c>
      <c r="F1415" t="s">
        <v>207</v>
      </c>
      <c r="G1415">
        <v>0.01</v>
      </c>
      <c r="H1415">
        <v>0.02</v>
      </c>
      <c r="I1415">
        <v>0.02</v>
      </c>
      <c r="J1415">
        <v>0.02</v>
      </c>
      <c r="K1415">
        <v>0.02</v>
      </c>
      <c r="L1415">
        <v>0.03</v>
      </c>
      <c r="M1415">
        <v>0.03</v>
      </c>
      <c r="N1415">
        <v>0.03</v>
      </c>
      <c r="O1415">
        <v>0.03</v>
      </c>
      <c r="P1415">
        <v>0.03</v>
      </c>
      <c r="Q1415">
        <v>0.03</v>
      </c>
      <c r="R1415">
        <v>0.03</v>
      </c>
      <c r="S1415">
        <v>0.03</v>
      </c>
      <c r="T1415" t="s">
        <v>207</v>
      </c>
      <c r="U1415" t="s">
        <v>207</v>
      </c>
      <c r="V1415" t="s">
        <v>270</v>
      </c>
      <c r="W1415" t="s">
        <v>553</v>
      </c>
      <c r="X1415" t="s">
        <v>549</v>
      </c>
      <c r="Y1415">
        <v>5</v>
      </c>
    </row>
    <row r="1416" spans="1:26" x14ac:dyDescent="0.25">
      <c r="A1416" t="str">
        <f t="shared" si="45"/>
        <v>LT Electricity consumption of water heating for residential</v>
      </c>
      <c r="B1416" t="str">
        <f t="shared" si="44"/>
        <v>Electricity consumption of water heating for residential</v>
      </c>
      <c r="C1416" t="s">
        <v>22</v>
      </c>
      <c r="D1416" t="s">
        <v>56</v>
      </c>
      <c r="E1416" t="s">
        <v>483</v>
      </c>
      <c r="F1416">
        <v>0</v>
      </c>
      <c r="G1416">
        <v>0</v>
      </c>
      <c r="H1416">
        <v>0</v>
      </c>
      <c r="I1416">
        <v>0.01</v>
      </c>
      <c r="J1416">
        <v>0.01</v>
      </c>
      <c r="K1416">
        <v>0.01</v>
      </c>
      <c r="L1416">
        <v>0.01</v>
      </c>
      <c r="M1416">
        <v>0.01</v>
      </c>
      <c r="N1416">
        <v>0.01</v>
      </c>
      <c r="O1416">
        <v>0.01</v>
      </c>
      <c r="P1416">
        <v>0.01</v>
      </c>
      <c r="Q1416">
        <v>0.01</v>
      </c>
      <c r="R1416">
        <v>0.01</v>
      </c>
      <c r="S1416">
        <v>0.01</v>
      </c>
      <c r="T1416" t="s">
        <v>207</v>
      </c>
      <c r="U1416" t="s">
        <v>207</v>
      </c>
      <c r="V1416" t="s">
        <v>270</v>
      </c>
      <c r="W1416" t="s">
        <v>553</v>
      </c>
      <c r="X1416" t="s">
        <v>549</v>
      </c>
      <c r="Y1416">
        <v>5</v>
      </c>
    </row>
    <row r="1417" spans="1:26" x14ac:dyDescent="0.25">
      <c r="A1417" t="str">
        <f t="shared" si="45"/>
        <v>LU Electricity consumption of water heating for residential</v>
      </c>
      <c r="B1417" t="str">
        <f t="shared" si="44"/>
        <v>Electricity consumption of water heating for residential</v>
      </c>
      <c r="C1417" t="s">
        <v>7</v>
      </c>
      <c r="D1417" t="s">
        <v>57</v>
      </c>
      <c r="E1417" t="s">
        <v>483</v>
      </c>
      <c r="F1417" t="s">
        <v>207</v>
      </c>
      <c r="G1417" t="s">
        <v>207</v>
      </c>
      <c r="H1417" t="s">
        <v>207</v>
      </c>
      <c r="I1417" t="s">
        <v>207</v>
      </c>
      <c r="J1417" t="s">
        <v>207</v>
      </c>
      <c r="K1417" t="s">
        <v>207</v>
      </c>
      <c r="L1417" t="s">
        <v>207</v>
      </c>
      <c r="M1417" t="s">
        <v>207</v>
      </c>
      <c r="N1417">
        <v>0</v>
      </c>
      <c r="O1417">
        <v>0</v>
      </c>
      <c r="P1417">
        <v>0</v>
      </c>
      <c r="Q1417">
        <v>0</v>
      </c>
      <c r="R1417">
        <v>0</v>
      </c>
      <c r="S1417">
        <v>0</v>
      </c>
      <c r="T1417" t="s">
        <v>207</v>
      </c>
      <c r="U1417" t="s">
        <v>207</v>
      </c>
      <c r="V1417" t="s">
        <v>270</v>
      </c>
      <c r="W1417" t="s">
        <v>553</v>
      </c>
      <c r="X1417" t="s">
        <v>549</v>
      </c>
      <c r="Y1417">
        <v>5</v>
      </c>
    </row>
    <row r="1418" spans="1:26" x14ac:dyDescent="0.25">
      <c r="A1418" t="str">
        <f t="shared" si="45"/>
        <v>MT Electricity consumption of water heating for residential</v>
      </c>
      <c r="B1418" t="str">
        <f t="shared" si="44"/>
        <v>Electricity consumption of water heating for residential</v>
      </c>
      <c r="C1418" t="s">
        <v>26</v>
      </c>
      <c r="D1418" t="s">
        <v>58</v>
      </c>
      <c r="E1418" t="s">
        <v>483</v>
      </c>
      <c r="F1418">
        <v>0.01</v>
      </c>
      <c r="G1418">
        <v>0.01</v>
      </c>
      <c r="H1418">
        <v>0.01</v>
      </c>
      <c r="I1418">
        <v>0.01</v>
      </c>
      <c r="J1418">
        <v>0.01</v>
      </c>
      <c r="K1418">
        <v>0.01</v>
      </c>
      <c r="L1418">
        <v>0.01</v>
      </c>
      <c r="M1418">
        <v>0.01</v>
      </c>
      <c r="N1418">
        <v>0.01</v>
      </c>
      <c r="O1418">
        <v>0.01</v>
      </c>
      <c r="P1418">
        <v>0.01</v>
      </c>
      <c r="Q1418">
        <v>0.01</v>
      </c>
      <c r="R1418">
        <v>0.01</v>
      </c>
      <c r="S1418">
        <v>0.01</v>
      </c>
      <c r="T1418" t="s">
        <v>207</v>
      </c>
      <c r="U1418" t="s">
        <v>207</v>
      </c>
      <c r="V1418" t="s">
        <v>270</v>
      </c>
      <c r="W1418" t="s">
        <v>553</v>
      </c>
      <c r="X1418" t="s">
        <v>549</v>
      </c>
      <c r="Y1418">
        <v>5</v>
      </c>
    </row>
    <row r="1419" spans="1:26" x14ac:dyDescent="0.25">
      <c r="A1419" t="str">
        <f t="shared" si="45"/>
        <v>NL Electricity consumption of water heating for residential</v>
      </c>
      <c r="B1419" t="str">
        <f t="shared" si="44"/>
        <v>Electricity consumption of water heating for residential</v>
      </c>
      <c r="C1419" t="s">
        <v>6</v>
      </c>
      <c r="D1419" t="s">
        <v>59</v>
      </c>
      <c r="E1419" t="s">
        <v>483</v>
      </c>
      <c r="F1419">
        <v>0.16</v>
      </c>
      <c r="G1419">
        <v>0.16</v>
      </c>
      <c r="H1419">
        <v>0.17</v>
      </c>
      <c r="I1419">
        <v>0.17</v>
      </c>
      <c r="J1419">
        <v>0.17</v>
      </c>
      <c r="K1419">
        <v>0.17</v>
      </c>
      <c r="L1419">
        <v>0.17</v>
      </c>
      <c r="M1419">
        <v>0.17</v>
      </c>
      <c r="N1419">
        <v>0.17</v>
      </c>
      <c r="O1419">
        <v>0.18</v>
      </c>
      <c r="P1419">
        <v>0.17</v>
      </c>
      <c r="Q1419">
        <v>0.18</v>
      </c>
      <c r="R1419">
        <v>0.17</v>
      </c>
      <c r="S1419">
        <v>0.18</v>
      </c>
      <c r="T1419" t="s">
        <v>207</v>
      </c>
      <c r="U1419" t="s">
        <v>207</v>
      </c>
      <c r="V1419" t="s">
        <v>270</v>
      </c>
      <c r="W1419" t="s">
        <v>553</v>
      </c>
      <c r="X1419" t="s">
        <v>549</v>
      </c>
      <c r="Y1419">
        <v>5</v>
      </c>
    </row>
    <row r="1420" spans="1:26" x14ac:dyDescent="0.25">
      <c r="A1420" t="str">
        <f t="shared" si="45"/>
        <v>PL Electricity consumption of water heating for residential</v>
      </c>
      <c r="B1420" t="str">
        <f t="shared" si="44"/>
        <v>Electricity consumption of water heating for residential</v>
      </c>
      <c r="C1420" t="s">
        <v>12</v>
      </c>
      <c r="D1420" t="s">
        <v>60</v>
      </c>
      <c r="E1420" t="s">
        <v>483</v>
      </c>
      <c r="F1420">
        <v>1.1599999999999999</v>
      </c>
      <c r="G1420">
        <v>1.17</v>
      </c>
      <c r="H1420">
        <v>1.18</v>
      </c>
      <c r="I1420">
        <v>1.39</v>
      </c>
      <c r="J1420">
        <v>1.43</v>
      </c>
      <c r="K1420">
        <v>1.42</v>
      </c>
      <c r="L1420">
        <v>1.49</v>
      </c>
      <c r="M1420">
        <v>1.48</v>
      </c>
      <c r="N1420">
        <v>1.53</v>
      </c>
      <c r="O1420">
        <v>1.54</v>
      </c>
      <c r="P1420">
        <v>1.6</v>
      </c>
      <c r="Q1420">
        <v>1.58</v>
      </c>
      <c r="R1420">
        <v>1.57</v>
      </c>
      <c r="S1420">
        <v>1.58</v>
      </c>
      <c r="T1420" t="s">
        <v>207</v>
      </c>
      <c r="U1420" t="s">
        <v>207</v>
      </c>
      <c r="V1420" t="s">
        <v>270</v>
      </c>
      <c r="W1420" t="s">
        <v>497</v>
      </c>
      <c r="X1420" t="s">
        <v>549</v>
      </c>
      <c r="Y1420">
        <v>4</v>
      </c>
      <c r="Z1420" t="s">
        <v>550</v>
      </c>
    </row>
    <row r="1421" spans="1:26" x14ac:dyDescent="0.25">
      <c r="A1421" t="str">
        <f t="shared" si="45"/>
        <v>PT Electricity consumption of water heating for residential</v>
      </c>
      <c r="B1421" t="str">
        <f t="shared" si="44"/>
        <v>Electricity consumption of water heating for residential</v>
      </c>
      <c r="C1421" t="s">
        <v>14</v>
      </c>
      <c r="D1421" t="s">
        <v>61</v>
      </c>
      <c r="E1421" t="s">
        <v>483</v>
      </c>
      <c r="F1421">
        <v>0.02</v>
      </c>
      <c r="G1421">
        <v>0.02</v>
      </c>
      <c r="H1421">
        <v>0.02</v>
      </c>
      <c r="I1421">
        <v>0.02</v>
      </c>
      <c r="J1421">
        <v>0.03</v>
      </c>
      <c r="K1421">
        <v>0.03</v>
      </c>
      <c r="L1421">
        <v>0.03</v>
      </c>
      <c r="M1421">
        <v>0.03</v>
      </c>
      <c r="N1421">
        <v>0.03</v>
      </c>
      <c r="O1421">
        <v>0.03</v>
      </c>
      <c r="P1421">
        <v>0.03</v>
      </c>
      <c r="Q1421">
        <v>0.03</v>
      </c>
      <c r="R1421">
        <v>0.03</v>
      </c>
      <c r="S1421">
        <v>0.03</v>
      </c>
      <c r="T1421" t="s">
        <v>207</v>
      </c>
      <c r="U1421" t="s">
        <v>207</v>
      </c>
      <c r="V1421" t="s">
        <v>270</v>
      </c>
      <c r="W1421" t="s">
        <v>497</v>
      </c>
      <c r="X1421" t="s">
        <v>549</v>
      </c>
      <c r="Y1421">
        <v>4</v>
      </c>
      <c r="Z1421" t="s">
        <v>550</v>
      </c>
    </row>
    <row r="1422" spans="1:26" x14ac:dyDescent="0.25">
      <c r="A1422" t="str">
        <f t="shared" si="45"/>
        <v>RO Electricity consumption of water heating for residential</v>
      </c>
      <c r="B1422" t="str">
        <f t="shared" si="44"/>
        <v>Electricity consumption of water heating for residential</v>
      </c>
      <c r="C1422" t="s">
        <v>13</v>
      </c>
      <c r="D1422" t="s">
        <v>62</v>
      </c>
      <c r="E1422" t="s">
        <v>483</v>
      </c>
      <c r="F1422">
        <v>0.01</v>
      </c>
      <c r="G1422">
        <v>0.01</v>
      </c>
      <c r="H1422">
        <v>0.01</v>
      </c>
      <c r="I1422">
        <v>0.01</v>
      </c>
      <c r="J1422">
        <v>0.01</v>
      </c>
      <c r="K1422">
        <v>0.01</v>
      </c>
      <c r="L1422">
        <v>0.01</v>
      </c>
      <c r="M1422">
        <v>0.01</v>
      </c>
      <c r="N1422">
        <v>0.01</v>
      </c>
      <c r="O1422">
        <v>0.01</v>
      </c>
      <c r="P1422">
        <v>0.01</v>
      </c>
      <c r="Q1422">
        <v>0.01</v>
      </c>
      <c r="R1422">
        <v>0.03</v>
      </c>
      <c r="S1422">
        <v>0.03</v>
      </c>
      <c r="T1422" t="s">
        <v>207</v>
      </c>
      <c r="U1422" t="s">
        <v>207</v>
      </c>
      <c r="V1422" t="s">
        <v>270</v>
      </c>
      <c r="W1422" t="s">
        <v>497</v>
      </c>
      <c r="X1422" t="s">
        <v>549</v>
      </c>
      <c r="Y1422">
        <v>4</v>
      </c>
      <c r="Z1422" t="s">
        <v>550</v>
      </c>
    </row>
    <row r="1423" spans="1:26" x14ac:dyDescent="0.25">
      <c r="A1423" t="str">
        <f t="shared" si="45"/>
        <v>SK Electricity consumption of water heating for residential</v>
      </c>
      <c r="B1423" t="str">
        <f t="shared" si="44"/>
        <v>Electricity consumption of water heating for residential</v>
      </c>
      <c r="C1423" t="s">
        <v>18</v>
      </c>
      <c r="D1423" t="s">
        <v>63</v>
      </c>
      <c r="E1423" t="s">
        <v>483</v>
      </c>
      <c r="F1423">
        <v>0.02</v>
      </c>
      <c r="G1423">
        <v>0.02</v>
      </c>
      <c r="H1423">
        <v>0.02</v>
      </c>
      <c r="I1423">
        <v>0.02</v>
      </c>
      <c r="J1423">
        <v>0.02</v>
      </c>
      <c r="K1423">
        <v>0.02</v>
      </c>
      <c r="L1423">
        <v>0.02</v>
      </c>
      <c r="M1423">
        <v>0.02</v>
      </c>
      <c r="N1423">
        <v>0.02</v>
      </c>
      <c r="O1423">
        <v>0.02</v>
      </c>
      <c r="P1423">
        <v>0.02</v>
      </c>
      <c r="Q1423">
        <v>0.02</v>
      </c>
      <c r="R1423">
        <v>0.02</v>
      </c>
      <c r="S1423">
        <v>0.02</v>
      </c>
      <c r="T1423" t="s">
        <v>207</v>
      </c>
      <c r="U1423" t="s">
        <v>207</v>
      </c>
      <c r="V1423" t="s">
        <v>270</v>
      </c>
      <c r="W1423" t="s">
        <v>497</v>
      </c>
      <c r="X1423" t="s">
        <v>549</v>
      </c>
      <c r="Y1423">
        <v>4</v>
      </c>
      <c r="Z1423" t="s">
        <v>550</v>
      </c>
    </row>
    <row r="1424" spans="1:26" x14ac:dyDescent="0.25">
      <c r="A1424" t="str">
        <f t="shared" si="45"/>
        <v>SI Electricity consumption of water heating for residential</v>
      </c>
      <c r="B1424" t="str">
        <f t="shared" si="44"/>
        <v>Electricity consumption of water heating for residential</v>
      </c>
      <c r="C1424" t="s">
        <v>8</v>
      </c>
      <c r="D1424" t="s">
        <v>64</v>
      </c>
      <c r="E1424" t="s">
        <v>483</v>
      </c>
      <c r="F1424">
        <v>0.05</v>
      </c>
      <c r="G1424">
        <v>0.04</v>
      </c>
      <c r="H1424">
        <v>0.04</v>
      </c>
      <c r="I1424">
        <v>0.06</v>
      </c>
      <c r="J1424">
        <v>0.06</v>
      </c>
      <c r="K1424">
        <v>0.06</v>
      </c>
      <c r="L1424">
        <v>0.06</v>
      </c>
      <c r="M1424">
        <v>0.06</v>
      </c>
      <c r="N1424">
        <v>0.05</v>
      </c>
      <c r="O1424">
        <v>0.05</v>
      </c>
      <c r="P1424">
        <v>0.05</v>
      </c>
      <c r="Q1424">
        <v>0.05</v>
      </c>
      <c r="R1424">
        <v>0.05</v>
      </c>
      <c r="S1424">
        <v>0.05</v>
      </c>
      <c r="T1424" t="s">
        <v>207</v>
      </c>
      <c r="U1424" t="s">
        <v>207</v>
      </c>
      <c r="V1424" t="s">
        <v>270</v>
      </c>
      <c r="W1424" t="s">
        <v>497</v>
      </c>
      <c r="X1424" t="s">
        <v>549</v>
      </c>
      <c r="Y1424">
        <v>4</v>
      </c>
      <c r="Z1424" t="s">
        <v>550</v>
      </c>
    </row>
    <row r="1425" spans="1:26" x14ac:dyDescent="0.25">
      <c r="A1425" t="str">
        <f t="shared" si="45"/>
        <v>ES Electricity consumption of water heating for residential</v>
      </c>
      <c r="B1425" t="str">
        <f t="shared" si="44"/>
        <v>Electricity consumption of water heating for residential</v>
      </c>
      <c r="C1425" t="s">
        <v>28</v>
      </c>
      <c r="D1425" t="s">
        <v>65</v>
      </c>
      <c r="E1425" t="s">
        <v>483</v>
      </c>
      <c r="F1425">
        <v>0.35</v>
      </c>
      <c r="G1425">
        <v>0.53</v>
      </c>
      <c r="H1425">
        <v>0.66</v>
      </c>
      <c r="I1425">
        <v>0.62</v>
      </c>
      <c r="J1425">
        <v>0.56999999999999995</v>
      </c>
      <c r="K1425">
        <v>0.51</v>
      </c>
      <c r="L1425">
        <v>0.99</v>
      </c>
      <c r="M1425">
        <v>0.72</v>
      </c>
      <c r="N1425">
        <v>0.71</v>
      </c>
      <c r="O1425">
        <v>0.82</v>
      </c>
      <c r="P1425">
        <v>0.85</v>
      </c>
      <c r="Q1425">
        <v>0.84</v>
      </c>
      <c r="R1425">
        <v>0.83</v>
      </c>
      <c r="S1425">
        <v>0.8</v>
      </c>
      <c r="T1425" t="s">
        <v>207</v>
      </c>
      <c r="U1425" t="s">
        <v>207</v>
      </c>
      <c r="V1425" t="s">
        <v>270</v>
      </c>
      <c r="W1425" t="s">
        <v>497</v>
      </c>
      <c r="X1425" t="s">
        <v>549</v>
      </c>
      <c r="Y1425">
        <v>4</v>
      </c>
      <c r="Z1425" t="s">
        <v>550</v>
      </c>
    </row>
    <row r="1426" spans="1:26" x14ac:dyDescent="0.25">
      <c r="A1426" t="str">
        <f t="shared" si="45"/>
        <v>SE Electricity consumption of water heating for residential</v>
      </c>
      <c r="B1426" t="str">
        <f t="shared" si="44"/>
        <v>Electricity consumption of water heating for residential</v>
      </c>
      <c r="C1426" t="s">
        <v>19</v>
      </c>
      <c r="D1426" t="s">
        <v>66</v>
      </c>
      <c r="E1426" t="s">
        <v>483</v>
      </c>
      <c r="F1426">
        <v>0.17</v>
      </c>
      <c r="G1426">
        <v>0.17</v>
      </c>
      <c r="H1426">
        <v>0.16</v>
      </c>
      <c r="I1426">
        <v>0.17</v>
      </c>
      <c r="J1426">
        <v>0.17</v>
      </c>
      <c r="K1426">
        <v>0.16</v>
      </c>
      <c r="L1426">
        <v>0.16</v>
      </c>
      <c r="M1426">
        <v>0.13</v>
      </c>
      <c r="N1426">
        <v>0.12</v>
      </c>
      <c r="O1426">
        <v>0.14000000000000001</v>
      </c>
      <c r="P1426">
        <v>0.16</v>
      </c>
      <c r="Q1426">
        <v>0.14000000000000001</v>
      </c>
      <c r="R1426">
        <v>0.15</v>
      </c>
      <c r="S1426">
        <v>0.15</v>
      </c>
      <c r="T1426" t="s">
        <v>207</v>
      </c>
      <c r="U1426" t="s">
        <v>207</v>
      </c>
      <c r="V1426" t="s">
        <v>270</v>
      </c>
      <c r="W1426" t="s">
        <v>497</v>
      </c>
      <c r="X1426" t="s">
        <v>549</v>
      </c>
      <c r="Y1426">
        <v>4</v>
      </c>
      <c r="Z1426" t="s">
        <v>550</v>
      </c>
    </row>
    <row r="1427" spans="1:26" x14ac:dyDescent="0.25">
      <c r="A1427" t="str">
        <f t="shared" si="45"/>
        <v>UK Electricity consumption of water heating for residential</v>
      </c>
      <c r="B1427" t="str">
        <f t="shared" si="44"/>
        <v>Electricity consumption of water heating for residential</v>
      </c>
      <c r="C1427" t="s">
        <v>4</v>
      </c>
      <c r="D1427" t="s">
        <v>67</v>
      </c>
      <c r="E1427" t="s">
        <v>483</v>
      </c>
      <c r="F1427">
        <v>1.06</v>
      </c>
      <c r="G1427">
        <v>1.1000000000000001</v>
      </c>
      <c r="H1427">
        <v>1.07</v>
      </c>
      <c r="I1427">
        <v>1.1299999999999999</v>
      </c>
      <c r="J1427">
        <v>1.07</v>
      </c>
      <c r="K1427">
        <v>1.0900000000000001</v>
      </c>
      <c r="L1427">
        <v>1.04</v>
      </c>
      <c r="M1427">
        <v>0.98</v>
      </c>
      <c r="N1427">
        <v>0.96</v>
      </c>
      <c r="O1427">
        <v>0.67</v>
      </c>
      <c r="P1427">
        <v>0.56999999999999995</v>
      </c>
      <c r="Q1427">
        <v>0.67</v>
      </c>
      <c r="R1427">
        <v>0.62</v>
      </c>
      <c r="S1427">
        <v>0.62</v>
      </c>
      <c r="T1427" t="s">
        <v>207</v>
      </c>
      <c r="U1427" t="s">
        <v>207</v>
      </c>
      <c r="V1427" t="s">
        <v>270</v>
      </c>
      <c r="W1427" t="s">
        <v>497</v>
      </c>
      <c r="X1427" t="s">
        <v>549</v>
      </c>
      <c r="Y1427">
        <v>4</v>
      </c>
      <c r="Z1427" t="s">
        <v>550</v>
      </c>
    </row>
    <row r="1428" spans="1:26" x14ac:dyDescent="0.25">
      <c r="A1428" t="str">
        <f t="shared" si="45"/>
        <v xml:space="preserve"> Electricity consumption of water heating for residential</v>
      </c>
      <c r="B1428" t="str">
        <f t="shared" si="44"/>
        <v>Electricity consumption of water heating for residential</v>
      </c>
    </row>
    <row r="1429" spans="1:26" x14ac:dyDescent="0.25">
      <c r="A1429" t="str">
        <f t="shared" si="45"/>
        <v xml:space="preserve"> Heat consumption of water heating for residential</v>
      </c>
      <c r="B1429" t="str">
        <f t="shared" si="44"/>
        <v>Heat consumption of water heating for residential</v>
      </c>
      <c r="C1429" t="s">
        <v>555</v>
      </c>
    </row>
    <row r="1430" spans="1:26" x14ac:dyDescent="0.25">
      <c r="A1430" t="str">
        <f t="shared" si="45"/>
        <v>ISO code Heat consumption of water heating for residential</v>
      </c>
      <c r="B1430" t="str">
        <f t="shared" si="44"/>
        <v>Heat consumption of water heating for residential</v>
      </c>
      <c r="D1430" t="s">
        <v>204</v>
      </c>
      <c r="E1430" t="s">
        <v>205</v>
      </c>
      <c r="F1430">
        <v>2000</v>
      </c>
      <c r="G1430">
        <v>2001</v>
      </c>
      <c r="H1430">
        <v>2002</v>
      </c>
      <c r="I1430">
        <v>2003</v>
      </c>
      <c r="J1430">
        <v>2004</v>
      </c>
      <c r="K1430">
        <v>2005</v>
      </c>
      <c r="L1430">
        <v>2006</v>
      </c>
      <c r="M1430">
        <v>2007</v>
      </c>
      <c r="N1430">
        <v>2008</v>
      </c>
      <c r="O1430">
        <v>2009</v>
      </c>
      <c r="P1430">
        <v>2010</v>
      </c>
      <c r="Q1430">
        <v>2011</v>
      </c>
      <c r="R1430">
        <v>2012</v>
      </c>
      <c r="S1430">
        <v>2013</v>
      </c>
      <c r="T1430">
        <v>2014</v>
      </c>
      <c r="U1430">
        <v>2015</v>
      </c>
      <c r="V1430" t="s">
        <v>194</v>
      </c>
      <c r="W1430" t="s">
        <v>195</v>
      </c>
      <c r="X1430" t="s">
        <v>196</v>
      </c>
      <c r="Y1430" t="s">
        <v>197</v>
      </c>
      <c r="Z1430" t="s">
        <v>198</v>
      </c>
    </row>
    <row r="1431" spans="1:26" x14ac:dyDescent="0.25">
      <c r="A1431" t="str">
        <f t="shared" si="45"/>
        <v>AT Heat consumption of water heating for residential</v>
      </c>
      <c r="B1431" t="str">
        <f t="shared" si="44"/>
        <v>Heat consumption of water heating for residential</v>
      </c>
      <c r="C1431" t="s">
        <v>17</v>
      </c>
      <c r="D1431" t="s">
        <v>40</v>
      </c>
      <c r="E1431" t="s">
        <v>483</v>
      </c>
      <c r="F1431">
        <v>0.05</v>
      </c>
      <c r="G1431">
        <v>0.05</v>
      </c>
      <c r="H1431">
        <v>0.05</v>
      </c>
      <c r="I1431">
        <v>0.05</v>
      </c>
      <c r="J1431">
        <v>0.05</v>
      </c>
      <c r="K1431">
        <v>0.04</v>
      </c>
      <c r="L1431">
        <v>0.04</v>
      </c>
      <c r="M1431">
        <v>0.05</v>
      </c>
      <c r="N1431">
        <v>0.05</v>
      </c>
      <c r="O1431">
        <v>0.05</v>
      </c>
      <c r="P1431">
        <v>0.05</v>
      </c>
      <c r="Q1431">
        <v>0.05</v>
      </c>
      <c r="R1431">
        <v>0.06</v>
      </c>
      <c r="S1431">
        <v>7.0000000000000007E-2</v>
      </c>
      <c r="T1431" t="s">
        <v>207</v>
      </c>
      <c r="U1431" t="s">
        <v>207</v>
      </c>
      <c r="V1431" t="s">
        <v>270</v>
      </c>
      <c r="W1431" t="s">
        <v>497</v>
      </c>
      <c r="X1431" t="s">
        <v>549</v>
      </c>
      <c r="Y1431">
        <v>4</v>
      </c>
      <c r="Z1431" t="s">
        <v>550</v>
      </c>
    </row>
    <row r="1432" spans="1:26" x14ac:dyDescent="0.25">
      <c r="A1432" t="str">
        <f t="shared" si="45"/>
        <v>BE Heat consumption of water heating for residential</v>
      </c>
      <c r="B1432" t="str">
        <f t="shared" si="44"/>
        <v>Heat consumption of water heating for residential</v>
      </c>
      <c r="C1432" t="s">
        <v>11</v>
      </c>
      <c r="D1432" t="s">
        <v>41</v>
      </c>
      <c r="E1432" t="s">
        <v>483</v>
      </c>
      <c r="F1432" t="s">
        <v>207</v>
      </c>
      <c r="G1432" t="s">
        <v>207</v>
      </c>
      <c r="H1432" t="s">
        <v>207</v>
      </c>
      <c r="I1432" t="s">
        <v>207</v>
      </c>
      <c r="J1432" t="s">
        <v>207</v>
      </c>
      <c r="K1432" t="s">
        <v>207</v>
      </c>
      <c r="L1432" t="s">
        <v>207</v>
      </c>
      <c r="M1432" t="s">
        <v>207</v>
      </c>
      <c r="N1432" t="s">
        <v>207</v>
      </c>
      <c r="O1432" t="s">
        <v>207</v>
      </c>
      <c r="P1432" t="s">
        <v>207</v>
      </c>
      <c r="Q1432" t="s">
        <v>207</v>
      </c>
      <c r="R1432" t="s">
        <v>207</v>
      </c>
      <c r="S1432" t="s">
        <v>207</v>
      </c>
      <c r="T1432" t="s">
        <v>207</v>
      </c>
      <c r="U1432" t="s">
        <v>207</v>
      </c>
    </row>
    <row r="1433" spans="1:26" x14ac:dyDescent="0.25">
      <c r="A1433" t="str">
        <f t="shared" si="45"/>
        <v>BG Heat consumption of water heating for residential</v>
      </c>
      <c r="B1433" t="str">
        <f t="shared" si="44"/>
        <v>Heat consumption of water heating for residential</v>
      </c>
      <c r="C1433" t="s">
        <v>21</v>
      </c>
      <c r="D1433" t="s">
        <v>42</v>
      </c>
      <c r="E1433" t="s">
        <v>483</v>
      </c>
      <c r="F1433">
        <v>0.05</v>
      </c>
      <c r="G1433">
        <v>0.05</v>
      </c>
      <c r="H1433">
        <v>0.04</v>
      </c>
      <c r="I1433">
        <v>0.05</v>
      </c>
      <c r="J1433">
        <v>0.04</v>
      </c>
      <c r="K1433">
        <v>0.04</v>
      </c>
      <c r="L1433">
        <v>0.04</v>
      </c>
      <c r="M1433">
        <v>0.03</v>
      </c>
      <c r="N1433">
        <v>0.03</v>
      </c>
      <c r="O1433">
        <v>0.03</v>
      </c>
      <c r="P1433">
        <v>0.03</v>
      </c>
      <c r="Q1433">
        <v>7.0000000000000007E-2</v>
      </c>
      <c r="R1433">
        <v>7.0000000000000007E-2</v>
      </c>
      <c r="S1433">
        <v>0.06</v>
      </c>
      <c r="T1433" t="s">
        <v>207</v>
      </c>
      <c r="U1433" t="s">
        <v>207</v>
      </c>
      <c r="V1433" t="s">
        <v>270</v>
      </c>
      <c r="W1433" t="s">
        <v>497</v>
      </c>
      <c r="X1433" t="s">
        <v>549</v>
      </c>
      <c r="Y1433">
        <v>4</v>
      </c>
      <c r="Z1433" t="s">
        <v>550</v>
      </c>
    </row>
    <row r="1434" spans="1:26" x14ac:dyDescent="0.25">
      <c r="A1434" t="str">
        <f t="shared" si="45"/>
        <v>HR Heat consumption of water heating for residential</v>
      </c>
      <c r="B1434" t="str">
        <f t="shared" si="44"/>
        <v>Heat consumption of water heating for residential</v>
      </c>
      <c r="C1434" t="s">
        <v>24</v>
      </c>
      <c r="D1434" t="s">
        <v>43</v>
      </c>
      <c r="E1434" t="s">
        <v>483</v>
      </c>
      <c r="F1434">
        <v>0.01</v>
      </c>
      <c r="G1434">
        <v>0.02</v>
      </c>
      <c r="H1434">
        <v>0.01</v>
      </c>
      <c r="I1434">
        <v>0.02</v>
      </c>
      <c r="J1434">
        <v>0.02</v>
      </c>
      <c r="K1434">
        <v>0.02</v>
      </c>
      <c r="L1434">
        <v>0.01</v>
      </c>
      <c r="M1434">
        <v>0.01</v>
      </c>
      <c r="N1434">
        <v>0.01</v>
      </c>
      <c r="O1434">
        <v>0.01</v>
      </c>
      <c r="P1434">
        <v>0.02</v>
      </c>
      <c r="Q1434">
        <v>0.01</v>
      </c>
      <c r="R1434">
        <v>0.01</v>
      </c>
      <c r="S1434">
        <v>0.01</v>
      </c>
      <c r="T1434" t="s">
        <v>207</v>
      </c>
      <c r="U1434" t="s">
        <v>207</v>
      </c>
      <c r="V1434" t="s">
        <v>270</v>
      </c>
      <c r="W1434" t="s">
        <v>497</v>
      </c>
      <c r="X1434" t="s">
        <v>549</v>
      </c>
      <c r="Y1434">
        <v>4</v>
      </c>
      <c r="Z1434" t="s">
        <v>550</v>
      </c>
    </row>
    <row r="1435" spans="1:26" x14ac:dyDescent="0.25">
      <c r="A1435" t="str">
        <f t="shared" si="45"/>
        <v>CY Heat consumption of water heating for residential</v>
      </c>
      <c r="B1435" t="str">
        <f t="shared" si="44"/>
        <v>Heat consumption of water heating for residential</v>
      </c>
      <c r="C1435" t="s">
        <v>15</v>
      </c>
      <c r="D1435" t="s">
        <v>44</v>
      </c>
      <c r="E1435" t="s">
        <v>483</v>
      </c>
      <c r="F1435" t="s">
        <v>207</v>
      </c>
      <c r="G1435" t="s">
        <v>207</v>
      </c>
      <c r="H1435" t="s">
        <v>207</v>
      </c>
      <c r="I1435" t="s">
        <v>207</v>
      </c>
      <c r="J1435" t="s">
        <v>207</v>
      </c>
      <c r="K1435" t="s">
        <v>207</v>
      </c>
      <c r="L1435" t="s">
        <v>207</v>
      </c>
      <c r="M1435" t="s">
        <v>207</v>
      </c>
      <c r="N1435" t="s">
        <v>207</v>
      </c>
      <c r="O1435" t="s">
        <v>207</v>
      </c>
      <c r="P1435" t="s">
        <v>207</v>
      </c>
      <c r="Q1435" t="s">
        <v>207</v>
      </c>
      <c r="R1435" t="s">
        <v>207</v>
      </c>
      <c r="S1435" t="s">
        <v>207</v>
      </c>
      <c r="T1435" t="s">
        <v>207</v>
      </c>
      <c r="U1435" t="s">
        <v>207</v>
      </c>
    </row>
    <row r="1436" spans="1:26" x14ac:dyDescent="0.25">
      <c r="A1436" t="str">
        <f t="shared" si="45"/>
        <v>CZ Heat consumption of water heating for residential</v>
      </c>
      <c r="B1436" t="str">
        <f t="shared" si="44"/>
        <v>Heat consumption of water heating for residential</v>
      </c>
      <c r="C1436" t="s">
        <v>23</v>
      </c>
      <c r="D1436" t="s">
        <v>45</v>
      </c>
      <c r="E1436" t="s">
        <v>483</v>
      </c>
      <c r="F1436">
        <v>0.38</v>
      </c>
      <c r="G1436">
        <v>0.38</v>
      </c>
      <c r="H1436">
        <v>0.39</v>
      </c>
      <c r="I1436">
        <v>0.39</v>
      </c>
      <c r="J1436">
        <v>0.4</v>
      </c>
      <c r="K1436">
        <v>0.4</v>
      </c>
      <c r="L1436">
        <v>0.4</v>
      </c>
      <c r="M1436">
        <v>0.4</v>
      </c>
      <c r="N1436">
        <v>0.4</v>
      </c>
      <c r="O1436">
        <v>0.4</v>
      </c>
      <c r="P1436">
        <v>0.4</v>
      </c>
      <c r="Q1436">
        <v>0.4</v>
      </c>
      <c r="R1436">
        <v>0.44</v>
      </c>
      <c r="S1436">
        <v>0.44</v>
      </c>
      <c r="T1436" t="s">
        <v>207</v>
      </c>
      <c r="U1436" t="s">
        <v>207</v>
      </c>
      <c r="V1436" t="s">
        <v>270</v>
      </c>
      <c r="W1436" t="s">
        <v>497</v>
      </c>
      <c r="X1436" t="s">
        <v>549</v>
      </c>
      <c r="Y1436">
        <v>4</v>
      </c>
      <c r="Z1436" t="s">
        <v>550</v>
      </c>
    </row>
    <row r="1437" spans="1:26" x14ac:dyDescent="0.25">
      <c r="A1437" t="str">
        <f t="shared" si="45"/>
        <v>DK Heat consumption of water heating for residential</v>
      </c>
      <c r="B1437" t="str">
        <f t="shared" si="44"/>
        <v>Heat consumption of water heating for residential</v>
      </c>
      <c r="C1437" t="s">
        <v>9</v>
      </c>
      <c r="D1437" t="s">
        <v>46</v>
      </c>
      <c r="E1437" t="s">
        <v>483</v>
      </c>
      <c r="F1437">
        <v>0.25</v>
      </c>
      <c r="G1437">
        <v>0.26</v>
      </c>
      <c r="H1437">
        <v>0.26</v>
      </c>
      <c r="I1437">
        <v>0.26</v>
      </c>
      <c r="J1437">
        <v>0.26</v>
      </c>
      <c r="K1437">
        <v>0.26</v>
      </c>
      <c r="L1437">
        <v>0.26</v>
      </c>
      <c r="M1437">
        <v>0.26</v>
      </c>
      <c r="N1437">
        <v>0.27</v>
      </c>
      <c r="O1437">
        <v>0.26</v>
      </c>
      <c r="P1437">
        <v>0.28000000000000003</v>
      </c>
      <c r="Q1437">
        <v>0.28000000000000003</v>
      </c>
      <c r="R1437">
        <v>0.27</v>
      </c>
      <c r="S1437">
        <v>0.27</v>
      </c>
      <c r="T1437">
        <v>0.27</v>
      </c>
      <c r="U1437" t="s">
        <v>207</v>
      </c>
      <c r="V1437" t="s">
        <v>214</v>
      </c>
      <c r="Y1437">
        <v>0</v>
      </c>
    </row>
    <row r="1438" spans="1:26" x14ac:dyDescent="0.25">
      <c r="A1438" t="str">
        <f t="shared" si="45"/>
        <v>EE Heat consumption of water heating for residential</v>
      </c>
      <c r="B1438" t="str">
        <f t="shared" si="44"/>
        <v>Heat consumption of water heating for residential</v>
      </c>
      <c r="C1438" t="s">
        <v>27</v>
      </c>
      <c r="D1438" t="s">
        <v>47</v>
      </c>
      <c r="E1438" t="s">
        <v>483</v>
      </c>
      <c r="F1438">
        <v>0.1</v>
      </c>
      <c r="G1438">
        <v>0.1</v>
      </c>
      <c r="H1438">
        <v>0.1</v>
      </c>
      <c r="I1438">
        <v>0.09</v>
      </c>
      <c r="J1438">
        <v>0.1</v>
      </c>
      <c r="K1438">
        <v>0.1</v>
      </c>
      <c r="L1438">
        <v>0.1</v>
      </c>
      <c r="M1438">
        <v>0.1</v>
      </c>
      <c r="N1438">
        <v>0.09</v>
      </c>
      <c r="O1438">
        <v>0.08</v>
      </c>
      <c r="P1438">
        <v>0.08</v>
      </c>
      <c r="Q1438">
        <v>0.08</v>
      </c>
      <c r="R1438">
        <v>0.08</v>
      </c>
      <c r="S1438">
        <v>0.08</v>
      </c>
      <c r="T1438" t="s">
        <v>207</v>
      </c>
      <c r="U1438" t="s">
        <v>207</v>
      </c>
      <c r="V1438" t="s">
        <v>270</v>
      </c>
      <c r="W1438" t="s">
        <v>497</v>
      </c>
      <c r="X1438" t="s">
        <v>549</v>
      </c>
      <c r="Y1438">
        <v>4</v>
      </c>
      <c r="Z1438" t="s">
        <v>550</v>
      </c>
    </row>
    <row r="1439" spans="1:26" x14ac:dyDescent="0.25">
      <c r="A1439" t="str">
        <f t="shared" si="45"/>
        <v>FR Heat consumption of water heating for residential</v>
      </c>
      <c r="B1439" t="str">
        <f t="shared" si="44"/>
        <v>Heat consumption of water heating for residential</v>
      </c>
      <c r="C1439" t="s">
        <v>10</v>
      </c>
      <c r="D1439" t="s">
        <v>48</v>
      </c>
      <c r="E1439" t="s">
        <v>483</v>
      </c>
      <c r="F1439" t="s">
        <v>207</v>
      </c>
      <c r="G1439" t="s">
        <v>207</v>
      </c>
      <c r="H1439" t="s">
        <v>207</v>
      </c>
      <c r="I1439" t="s">
        <v>207</v>
      </c>
      <c r="J1439" t="s">
        <v>207</v>
      </c>
      <c r="K1439" t="s">
        <v>207</v>
      </c>
      <c r="L1439" t="s">
        <v>207</v>
      </c>
      <c r="M1439" t="s">
        <v>207</v>
      </c>
      <c r="N1439" t="s">
        <v>207</v>
      </c>
      <c r="O1439" t="s">
        <v>207</v>
      </c>
      <c r="P1439" t="s">
        <v>207</v>
      </c>
      <c r="Q1439">
        <v>0.33</v>
      </c>
      <c r="R1439">
        <v>0.24</v>
      </c>
      <c r="S1439">
        <v>0.22</v>
      </c>
      <c r="T1439" t="s">
        <v>207</v>
      </c>
      <c r="U1439" t="s">
        <v>207</v>
      </c>
      <c r="V1439" t="s">
        <v>270</v>
      </c>
      <c r="W1439" t="s">
        <v>497</v>
      </c>
      <c r="X1439" t="s">
        <v>549</v>
      </c>
      <c r="Y1439">
        <v>4</v>
      </c>
      <c r="Z1439" t="s">
        <v>550</v>
      </c>
    </row>
    <row r="1440" spans="1:26" x14ac:dyDescent="0.25">
      <c r="A1440" t="str">
        <f t="shared" si="45"/>
        <v>EL Heat consumption of water heating for residential</v>
      </c>
      <c r="B1440" t="str">
        <f t="shared" si="44"/>
        <v>Heat consumption of water heating for residential</v>
      </c>
      <c r="C1440" t="s">
        <v>20</v>
      </c>
      <c r="D1440" t="s">
        <v>49</v>
      </c>
      <c r="E1440" t="s">
        <v>483</v>
      </c>
      <c r="F1440" t="s">
        <v>207</v>
      </c>
      <c r="G1440" t="s">
        <v>207</v>
      </c>
      <c r="H1440" t="s">
        <v>207</v>
      </c>
      <c r="I1440" t="s">
        <v>207</v>
      </c>
      <c r="J1440" t="s">
        <v>207</v>
      </c>
      <c r="K1440" t="s">
        <v>207</v>
      </c>
      <c r="L1440" t="s">
        <v>207</v>
      </c>
      <c r="M1440" t="s">
        <v>207</v>
      </c>
      <c r="N1440" t="s">
        <v>207</v>
      </c>
      <c r="O1440" t="s">
        <v>207</v>
      </c>
      <c r="P1440" t="s">
        <v>207</v>
      </c>
      <c r="Q1440" t="s">
        <v>207</v>
      </c>
      <c r="R1440" t="s">
        <v>207</v>
      </c>
      <c r="S1440" t="s">
        <v>207</v>
      </c>
      <c r="T1440" t="s">
        <v>207</v>
      </c>
      <c r="U1440" t="s">
        <v>207</v>
      </c>
    </row>
    <row r="1441" spans="1:26" x14ac:dyDescent="0.25">
      <c r="A1441" t="str">
        <f t="shared" si="45"/>
        <v>FI Heat consumption of water heating for residential</v>
      </c>
      <c r="B1441" t="str">
        <f t="shared" si="44"/>
        <v>Heat consumption of water heating for residential</v>
      </c>
      <c r="C1441" t="s">
        <v>30</v>
      </c>
      <c r="D1441" t="s">
        <v>50</v>
      </c>
      <c r="E1441" t="s">
        <v>483</v>
      </c>
      <c r="F1441">
        <v>0.24</v>
      </c>
      <c r="G1441">
        <v>0.26</v>
      </c>
      <c r="H1441">
        <v>0.26</v>
      </c>
      <c r="I1441">
        <v>0.28000000000000003</v>
      </c>
      <c r="J1441">
        <v>0.27</v>
      </c>
      <c r="K1441">
        <v>0.26</v>
      </c>
      <c r="L1441">
        <v>0.27</v>
      </c>
      <c r="M1441">
        <v>0.28000000000000003</v>
      </c>
      <c r="N1441">
        <v>0.41</v>
      </c>
      <c r="O1441">
        <v>0.41</v>
      </c>
      <c r="P1441">
        <v>0.42</v>
      </c>
      <c r="Q1441">
        <v>0.42</v>
      </c>
      <c r="R1441">
        <v>0.43</v>
      </c>
      <c r="S1441">
        <v>0.44</v>
      </c>
      <c r="T1441" t="s">
        <v>207</v>
      </c>
      <c r="U1441" t="s">
        <v>207</v>
      </c>
      <c r="V1441" t="s">
        <v>270</v>
      </c>
      <c r="W1441" t="s">
        <v>497</v>
      </c>
      <c r="X1441" t="s">
        <v>549</v>
      </c>
      <c r="Y1441">
        <v>4</v>
      </c>
      <c r="Z1441" t="s">
        <v>550</v>
      </c>
    </row>
    <row r="1442" spans="1:26" x14ac:dyDescent="0.25">
      <c r="A1442" t="str">
        <f t="shared" si="45"/>
        <v>DE Heat consumption of water heating for residential</v>
      </c>
      <c r="B1442" t="str">
        <f t="shared" si="44"/>
        <v>Heat consumption of water heating for residential</v>
      </c>
      <c r="C1442" t="s">
        <v>1</v>
      </c>
      <c r="D1442" t="s">
        <v>51</v>
      </c>
      <c r="E1442" t="s">
        <v>483</v>
      </c>
      <c r="F1442">
        <v>0.55000000000000004</v>
      </c>
      <c r="G1442">
        <v>0.53</v>
      </c>
      <c r="H1442">
        <v>0.52</v>
      </c>
      <c r="I1442">
        <v>0.44</v>
      </c>
      <c r="J1442">
        <v>0.62</v>
      </c>
      <c r="K1442">
        <v>0.51</v>
      </c>
      <c r="L1442">
        <v>0.55000000000000004</v>
      </c>
      <c r="M1442">
        <v>0.5</v>
      </c>
      <c r="N1442">
        <v>0.34</v>
      </c>
      <c r="O1442">
        <v>0.35</v>
      </c>
      <c r="P1442">
        <v>0.42</v>
      </c>
      <c r="Q1442">
        <v>0.44</v>
      </c>
      <c r="R1442">
        <v>0.36</v>
      </c>
      <c r="S1442">
        <v>0.47</v>
      </c>
      <c r="T1442" t="s">
        <v>207</v>
      </c>
      <c r="U1442" t="s">
        <v>207</v>
      </c>
      <c r="V1442" t="s">
        <v>270</v>
      </c>
      <c r="W1442" t="s">
        <v>551</v>
      </c>
      <c r="Y1442">
        <v>4</v>
      </c>
      <c r="Z1442" t="s">
        <v>552</v>
      </c>
    </row>
    <row r="1443" spans="1:26" x14ac:dyDescent="0.25">
      <c r="A1443" t="str">
        <f t="shared" si="45"/>
        <v>HU Heat consumption of water heating for residential</v>
      </c>
      <c r="B1443" t="str">
        <f t="shared" si="44"/>
        <v>Heat consumption of water heating for residential</v>
      </c>
      <c r="C1443" t="s">
        <v>16</v>
      </c>
      <c r="D1443" t="s">
        <v>52</v>
      </c>
      <c r="E1443" t="s">
        <v>483</v>
      </c>
      <c r="F1443">
        <v>0.11</v>
      </c>
      <c r="G1443">
        <v>0.12</v>
      </c>
      <c r="H1443">
        <v>0.1</v>
      </c>
      <c r="I1443">
        <v>0.09</v>
      </c>
      <c r="J1443">
        <v>0.1</v>
      </c>
      <c r="K1443">
        <v>0.14000000000000001</v>
      </c>
      <c r="L1443">
        <v>0.14000000000000001</v>
      </c>
      <c r="M1443">
        <v>0.14000000000000001</v>
      </c>
      <c r="N1443">
        <v>0.12</v>
      </c>
      <c r="O1443">
        <v>0.12</v>
      </c>
      <c r="P1443">
        <v>0.11</v>
      </c>
      <c r="Q1443">
        <v>0.11</v>
      </c>
      <c r="R1443">
        <v>0.11</v>
      </c>
      <c r="S1443">
        <v>0.1</v>
      </c>
      <c r="T1443" t="s">
        <v>207</v>
      </c>
      <c r="U1443" t="s">
        <v>207</v>
      </c>
      <c r="V1443" t="s">
        <v>270</v>
      </c>
      <c r="W1443" t="s">
        <v>553</v>
      </c>
      <c r="X1443" t="s">
        <v>549</v>
      </c>
      <c r="Y1443">
        <v>5</v>
      </c>
    </row>
    <row r="1444" spans="1:26" x14ac:dyDescent="0.25">
      <c r="A1444" t="str">
        <f t="shared" si="45"/>
        <v>IE Heat consumption of water heating for residential</v>
      </c>
      <c r="B1444" t="str">
        <f t="shared" si="44"/>
        <v>Heat consumption of water heating for residential</v>
      </c>
      <c r="C1444" t="s">
        <v>5</v>
      </c>
      <c r="D1444" t="s">
        <v>53</v>
      </c>
      <c r="E1444" t="s">
        <v>483</v>
      </c>
      <c r="F1444" t="s">
        <v>207</v>
      </c>
      <c r="G1444" t="s">
        <v>207</v>
      </c>
      <c r="H1444" t="s">
        <v>207</v>
      </c>
      <c r="I1444" t="s">
        <v>207</v>
      </c>
      <c r="J1444" t="s">
        <v>207</v>
      </c>
      <c r="K1444" t="s">
        <v>207</v>
      </c>
      <c r="L1444" t="s">
        <v>207</v>
      </c>
      <c r="M1444" t="s">
        <v>207</v>
      </c>
      <c r="N1444" t="s">
        <v>207</v>
      </c>
      <c r="O1444" t="s">
        <v>207</v>
      </c>
      <c r="P1444" t="s">
        <v>207</v>
      </c>
      <c r="Q1444" t="s">
        <v>207</v>
      </c>
      <c r="R1444" t="s">
        <v>207</v>
      </c>
      <c r="S1444" t="s">
        <v>207</v>
      </c>
      <c r="T1444" t="s">
        <v>207</v>
      </c>
      <c r="U1444" t="s">
        <v>207</v>
      </c>
    </row>
    <row r="1445" spans="1:26" x14ac:dyDescent="0.25">
      <c r="A1445" t="str">
        <f t="shared" si="45"/>
        <v>IT Heat consumption of water heating for residential</v>
      </c>
      <c r="B1445" t="str">
        <f t="shared" si="44"/>
        <v>Heat consumption of water heating for residential</v>
      </c>
      <c r="C1445" t="s">
        <v>29</v>
      </c>
      <c r="D1445" t="s">
        <v>54</v>
      </c>
      <c r="E1445" t="s">
        <v>483</v>
      </c>
      <c r="F1445" t="s">
        <v>207</v>
      </c>
      <c r="G1445" t="s">
        <v>207</v>
      </c>
      <c r="H1445" t="s">
        <v>207</v>
      </c>
      <c r="I1445" t="s">
        <v>207</v>
      </c>
      <c r="J1445">
        <v>0</v>
      </c>
      <c r="K1445">
        <v>0</v>
      </c>
      <c r="L1445">
        <v>0</v>
      </c>
      <c r="M1445">
        <v>0</v>
      </c>
      <c r="N1445">
        <v>0</v>
      </c>
      <c r="O1445">
        <v>0</v>
      </c>
      <c r="P1445" t="s">
        <v>207</v>
      </c>
      <c r="Q1445">
        <v>0</v>
      </c>
      <c r="R1445">
        <v>0</v>
      </c>
      <c r="S1445" t="s">
        <v>207</v>
      </c>
      <c r="T1445" t="s">
        <v>207</v>
      </c>
      <c r="U1445" t="s">
        <v>207</v>
      </c>
      <c r="V1445" t="s">
        <v>270</v>
      </c>
      <c r="W1445" t="s">
        <v>553</v>
      </c>
      <c r="X1445" t="s">
        <v>549</v>
      </c>
      <c r="Y1445">
        <v>5</v>
      </c>
    </row>
    <row r="1446" spans="1:26" x14ac:dyDescent="0.25">
      <c r="A1446" t="str">
        <f t="shared" si="45"/>
        <v>LV Heat consumption of water heating for residential</v>
      </c>
      <c r="B1446" t="str">
        <f t="shared" si="44"/>
        <v>Heat consumption of water heating for residential</v>
      </c>
      <c r="C1446" t="s">
        <v>25</v>
      </c>
      <c r="D1446" t="s">
        <v>55</v>
      </c>
      <c r="E1446" t="s">
        <v>483</v>
      </c>
      <c r="F1446" t="s">
        <v>207</v>
      </c>
      <c r="G1446">
        <v>0.09</v>
      </c>
      <c r="H1446">
        <v>0.09</v>
      </c>
      <c r="I1446">
        <v>0.11</v>
      </c>
      <c r="J1446">
        <v>0.11</v>
      </c>
      <c r="K1446">
        <v>0.12</v>
      </c>
      <c r="L1446">
        <v>0.12</v>
      </c>
      <c r="M1446">
        <v>0.11</v>
      </c>
      <c r="N1446">
        <v>0.11</v>
      </c>
      <c r="O1446">
        <v>0.11</v>
      </c>
      <c r="P1446">
        <v>0.11</v>
      </c>
      <c r="Q1446">
        <v>0.1</v>
      </c>
      <c r="R1446">
        <v>0.1</v>
      </c>
      <c r="S1446">
        <v>0.1</v>
      </c>
      <c r="T1446" t="s">
        <v>207</v>
      </c>
      <c r="U1446" t="s">
        <v>207</v>
      </c>
      <c r="V1446" t="s">
        <v>270</v>
      </c>
      <c r="W1446" t="s">
        <v>553</v>
      </c>
      <c r="X1446" t="s">
        <v>549</v>
      </c>
      <c r="Y1446">
        <v>5</v>
      </c>
    </row>
    <row r="1447" spans="1:26" x14ac:dyDescent="0.25">
      <c r="A1447" t="str">
        <f t="shared" si="45"/>
        <v>LT Heat consumption of water heating for residential</v>
      </c>
      <c r="B1447" t="str">
        <f t="shared" si="44"/>
        <v>Heat consumption of water heating for residential</v>
      </c>
      <c r="C1447" t="s">
        <v>22</v>
      </c>
      <c r="D1447" t="s">
        <v>56</v>
      </c>
      <c r="E1447" t="s">
        <v>483</v>
      </c>
      <c r="F1447">
        <v>0.05</v>
      </c>
      <c r="G1447">
        <v>0.05</v>
      </c>
      <c r="H1447">
        <v>0.06</v>
      </c>
      <c r="I1447">
        <v>0.05</v>
      </c>
      <c r="J1447">
        <v>0.05</v>
      </c>
      <c r="K1447">
        <v>0.05</v>
      </c>
      <c r="L1447">
        <v>0.06</v>
      </c>
      <c r="M1447">
        <v>0.05</v>
      </c>
      <c r="N1447">
        <v>0.06</v>
      </c>
      <c r="O1447">
        <v>0.05</v>
      </c>
      <c r="P1447">
        <v>0.05</v>
      </c>
      <c r="Q1447">
        <v>0.05</v>
      </c>
      <c r="R1447">
        <v>0.05</v>
      </c>
      <c r="S1447">
        <v>0.05</v>
      </c>
      <c r="T1447" t="s">
        <v>207</v>
      </c>
      <c r="U1447" t="s">
        <v>207</v>
      </c>
      <c r="V1447" t="s">
        <v>270</v>
      </c>
      <c r="W1447" t="s">
        <v>553</v>
      </c>
      <c r="X1447" t="s">
        <v>549</v>
      </c>
      <c r="Y1447">
        <v>5</v>
      </c>
    </row>
    <row r="1448" spans="1:26" x14ac:dyDescent="0.25">
      <c r="A1448" t="str">
        <f t="shared" si="45"/>
        <v>LU Heat consumption of water heating for residential</v>
      </c>
      <c r="B1448" t="str">
        <f t="shared" si="44"/>
        <v>Heat consumption of water heating for residential</v>
      </c>
      <c r="C1448" t="s">
        <v>7</v>
      </c>
      <c r="D1448" t="s">
        <v>57</v>
      </c>
      <c r="E1448" t="s">
        <v>483</v>
      </c>
      <c r="F1448" t="s">
        <v>207</v>
      </c>
      <c r="G1448" t="s">
        <v>207</v>
      </c>
      <c r="H1448" t="s">
        <v>207</v>
      </c>
      <c r="I1448" t="s">
        <v>207</v>
      </c>
      <c r="J1448" t="s">
        <v>207</v>
      </c>
      <c r="K1448" t="s">
        <v>207</v>
      </c>
      <c r="L1448" t="s">
        <v>207</v>
      </c>
      <c r="M1448" t="s">
        <v>207</v>
      </c>
      <c r="N1448" t="s">
        <v>207</v>
      </c>
      <c r="O1448" t="s">
        <v>207</v>
      </c>
      <c r="P1448" t="s">
        <v>207</v>
      </c>
      <c r="Q1448" t="s">
        <v>207</v>
      </c>
      <c r="R1448" t="s">
        <v>207</v>
      </c>
      <c r="S1448" t="s">
        <v>207</v>
      </c>
      <c r="T1448" t="s">
        <v>207</v>
      </c>
      <c r="U1448" t="s">
        <v>207</v>
      </c>
    </row>
    <row r="1449" spans="1:26" x14ac:dyDescent="0.25">
      <c r="A1449" t="str">
        <f t="shared" si="45"/>
        <v>MT Heat consumption of water heating for residential</v>
      </c>
      <c r="B1449" t="str">
        <f t="shared" si="44"/>
        <v>Heat consumption of water heating for residential</v>
      </c>
      <c r="C1449" t="s">
        <v>26</v>
      </c>
      <c r="D1449" t="s">
        <v>58</v>
      </c>
      <c r="E1449" t="s">
        <v>483</v>
      </c>
      <c r="F1449" t="s">
        <v>207</v>
      </c>
      <c r="G1449" t="s">
        <v>207</v>
      </c>
      <c r="H1449" t="s">
        <v>207</v>
      </c>
      <c r="I1449" t="s">
        <v>207</v>
      </c>
      <c r="J1449" t="s">
        <v>207</v>
      </c>
      <c r="K1449" t="s">
        <v>207</v>
      </c>
      <c r="L1449" t="s">
        <v>207</v>
      </c>
      <c r="M1449" t="s">
        <v>207</v>
      </c>
      <c r="N1449" t="s">
        <v>207</v>
      </c>
      <c r="O1449" t="s">
        <v>207</v>
      </c>
      <c r="P1449" t="s">
        <v>207</v>
      </c>
      <c r="Q1449" t="s">
        <v>207</v>
      </c>
      <c r="R1449" t="s">
        <v>207</v>
      </c>
      <c r="S1449" t="s">
        <v>207</v>
      </c>
      <c r="T1449" t="s">
        <v>207</v>
      </c>
      <c r="U1449" t="s">
        <v>207</v>
      </c>
    </row>
    <row r="1450" spans="1:26" x14ac:dyDescent="0.25">
      <c r="A1450" t="str">
        <f t="shared" si="45"/>
        <v>NL Heat consumption of water heating for residential</v>
      </c>
      <c r="B1450" t="str">
        <f t="shared" si="44"/>
        <v>Heat consumption of water heating for residential</v>
      </c>
      <c r="C1450" t="s">
        <v>6</v>
      </c>
      <c r="D1450" t="s">
        <v>59</v>
      </c>
      <c r="E1450" t="s">
        <v>483</v>
      </c>
      <c r="F1450">
        <v>0.03</v>
      </c>
      <c r="G1450">
        <v>0.04</v>
      </c>
      <c r="H1450">
        <v>0.04</v>
      </c>
      <c r="I1450">
        <v>0.04</v>
      </c>
      <c r="J1450">
        <v>0.02</v>
      </c>
      <c r="K1450" t="s">
        <v>207</v>
      </c>
      <c r="L1450" t="s">
        <v>207</v>
      </c>
      <c r="M1450">
        <v>0.03</v>
      </c>
      <c r="N1450">
        <v>0.03</v>
      </c>
      <c r="O1450">
        <v>0.02</v>
      </c>
      <c r="P1450">
        <v>0.02</v>
      </c>
      <c r="Q1450">
        <v>0.02</v>
      </c>
      <c r="R1450">
        <v>0.04</v>
      </c>
      <c r="S1450">
        <v>0.04</v>
      </c>
      <c r="T1450" t="s">
        <v>207</v>
      </c>
      <c r="U1450" t="s">
        <v>207</v>
      </c>
      <c r="V1450" t="s">
        <v>270</v>
      </c>
      <c r="W1450" t="s">
        <v>553</v>
      </c>
      <c r="X1450" t="s">
        <v>549</v>
      </c>
      <c r="Y1450">
        <v>5</v>
      </c>
    </row>
    <row r="1451" spans="1:26" x14ac:dyDescent="0.25">
      <c r="A1451" t="str">
        <f t="shared" si="45"/>
        <v>PL Heat consumption of water heating for residential</v>
      </c>
      <c r="B1451" t="str">
        <f t="shared" si="44"/>
        <v>Heat consumption of water heating for residential</v>
      </c>
      <c r="C1451" t="s">
        <v>12</v>
      </c>
      <c r="D1451" t="s">
        <v>60</v>
      </c>
      <c r="E1451" t="s">
        <v>483</v>
      </c>
      <c r="F1451">
        <v>0.98</v>
      </c>
      <c r="G1451">
        <v>1.1100000000000001</v>
      </c>
      <c r="H1451">
        <v>0.99</v>
      </c>
      <c r="I1451">
        <v>0.96</v>
      </c>
      <c r="J1451">
        <v>0.92</v>
      </c>
      <c r="K1451">
        <v>0.91</v>
      </c>
      <c r="L1451">
        <v>0.79</v>
      </c>
      <c r="M1451">
        <v>0.86</v>
      </c>
      <c r="N1451">
        <v>0.84</v>
      </c>
      <c r="O1451">
        <v>0.85</v>
      </c>
      <c r="P1451">
        <v>0.93</v>
      </c>
      <c r="Q1451">
        <v>0.84</v>
      </c>
      <c r="R1451">
        <v>0.86</v>
      </c>
      <c r="S1451">
        <v>0.84</v>
      </c>
      <c r="T1451" t="s">
        <v>207</v>
      </c>
      <c r="U1451" t="s">
        <v>207</v>
      </c>
      <c r="V1451" t="s">
        <v>270</v>
      </c>
      <c r="W1451" t="s">
        <v>497</v>
      </c>
      <c r="X1451" t="s">
        <v>549</v>
      </c>
      <c r="Y1451">
        <v>4</v>
      </c>
      <c r="Z1451" t="s">
        <v>550</v>
      </c>
    </row>
    <row r="1452" spans="1:26" x14ac:dyDescent="0.25">
      <c r="A1452" t="str">
        <f t="shared" si="45"/>
        <v>PT Heat consumption of water heating for residential</v>
      </c>
      <c r="B1452" t="str">
        <f t="shared" si="44"/>
        <v>Heat consumption of water heating for residential</v>
      </c>
      <c r="C1452" t="s">
        <v>14</v>
      </c>
      <c r="D1452" t="s">
        <v>61</v>
      </c>
      <c r="E1452" t="s">
        <v>483</v>
      </c>
      <c r="F1452">
        <v>0</v>
      </c>
      <c r="G1452">
        <v>0</v>
      </c>
      <c r="H1452">
        <v>0.01</v>
      </c>
      <c r="I1452">
        <v>0.01</v>
      </c>
      <c r="J1452">
        <v>0.01</v>
      </c>
      <c r="K1452" t="s">
        <v>207</v>
      </c>
      <c r="L1452">
        <v>0</v>
      </c>
      <c r="M1452">
        <v>0</v>
      </c>
      <c r="N1452">
        <v>0</v>
      </c>
      <c r="O1452">
        <v>0</v>
      </c>
      <c r="P1452">
        <v>0.01</v>
      </c>
      <c r="Q1452">
        <v>0.01</v>
      </c>
      <c r="R1452">
        <v>0.01</v>
      </c>
      <c r="S1452">
        <v>0.01</v>
      </c>
      <c r="T1452" t="s">
        <v>207</v>
      </c>
      <c r="U1452" t="s">
        <v>207</v>
      </c>
      <c r="V1452" t="s">
        <v>270</v>
      </c>
      <c r="W1452" t="s">
        <v>497</v>
      </c>
      <c r="X1452" t="s">
        <v>549</v>
      </c>
      <c r="Y1452">
        <v>4</v>
      </c>
      <c r="Z1452" t="s">
        <v>550</v>
      </c>
    </row>
    <row r="1453" spans="1:26" x14ac:dyDescent="0.25">
      <c r="A1453" t="str">
        <f t="shared" si="45"/>
        <v>RO Heat consumption of water heating for residential</v>
      </c>
      <c r="B1453" t="str">
        <f t="shared" si="44"/>
        <v>Heat consumption of water heating for residential</v>
      </c>
      <c r="C1453" t="s">
        <v>13</v>
      </c>
      <c r="D1453" t="s">
        <v>62</v>
      </c>
      <c r="E1453" t="s">
        <v>483</v>
      </c>
      <c r="F1453">
        <v>0.69</v>
      </c>
      <c r="G1453">
        <v>0.67</v>
      </c>
      <c r="H1453">
        <v>0.55000000000000004</v>
      </c>
      <c r="I1453">
        <v>0.51</v>
      </c>
      <c r="J1453">
        <v>0.43</v>
      </c>
      <c r="K1453">
        <v>0.39</v>
      </c>
      <c r="L1453">
        <v>0.3</v>
      </c>
      <c r="M1453">
        <v>0.27</v>
      </c>
      <c r="N1453">
        <v>0.26</v>
      </c>
      <c r="O1453">
        <v>0.26</v>
      </c>
      <c r="P1453">
        <v>0.25</v>
      </c>
      <c r="Q1453">
        <v>0.24</v>
      </c>
      <c r="R1453">
        <v>0.3</v>
      </c>
      <c r="S1453">
        <v>0.28999999999999998</v>
      </c>
      <c r="T1453" t="s">
        <v>207</v>
      </c>
      <c r="U1453" t="s">
        <v>207</v>
      </c>
      <c r="V1453" t="s">
        <v>270</v>
      </c>
      <c r="W1453" t="s">
        <v>497</v>
      </c>
      <c r="X1453" t="s">
        <v>549</v>
      </c>
      <c r="Y1453">
        <v>4</v>
      </c>
      <c r="Z1453" t="s">
        <v>550</v>
      </c>
    </row>
    <row r="1454" spans="1:26" x14ac:dyDescent="0.25">
      <c r="A1454" t="str">
        <f t="shared" si="45"/>
        <v>SK Heat consumption of water heating for residential</v>
      </c>
      <c r="B1454" t="str">
        <f t="shared" si="44"/>
        <v>Heat consumption of water heating for residential</v>
      </c>
      <c r="C1454" t="s">
        <v>18</v>
      </c>
      <c r="D1454" t="s">
        <v>63</v>
      </c>
      <c r="E1454" t="s">
        <v>483</v>
      </c>
      <c r="F1454">
        <v>0.12</v>
      </c>
      <c r="G1454">
        <v>0.26</v>
      </c>
      <c r="H1454">
        <v>0.23</v>
      </c>
      <c r="I1454">
        <v>0.2</v>
      </c>
      <c r="J1454">
        <v>0.19</v>
      </c>
      <c r="K1454">
        <v>0.19</v>
      </c>
      <c r="L1454">
        <v>0.16</v>
      </c>
      <c r="M1454">
        <v>0.14000000000000001</v>
      </c>
      <c r="N1454">
        <v>0.13</v>
      </c>
      <c r="O1454">
        <v>0.14000000000000001</v>
      </c>
      <c r="P1454">
        <v>0.15</v>
      </c>
      <c r="Q1454">
        <v>0.14000000000000001</v>
      </c>
      <c r="R1454">
        <v>0.18</v>
      </c>
      <c r="S1454">
        <v>0.19</v>
      </c>
      <c r="T1454" t="s">
        <v>207</v>
      </c>
      <c r="U1454" t="s">
        <v>207</v>
      </c>
      <c r="V1454" t="s">
        <v>270</v>
      </c>
      <c r="W1454" t="s">
        <v>497</v>
      </c>
      <c r="X1454" t="s">
        <v>549</v>
      </c>
      <c r="Y1454">
        <v>4</v>
      </c>
      <c r="Z1454" t="s">
        <v>550</v>
      </c>
    </row>
    <row r="1455" spans="1:26" x14ac:dyDescent="0.25">
      <c r="A1455" t="str">
        <f t="shared" si="45"/>
        <v>SI Heat consumption of water heating for residential</v>
      </c>
      <c r="B1455" t="str">
        <f t="shared" si="44"/>
        <v>Heat consumption of water heating for residential</v>
      </c>
      <c r="C1455" t="s">
        <v>8</v>
      </c>
      <c r="D1455" t="s">
        <v>64</v>
      </c>
      <c r="E1455" t="s">
        <v>483</v>
      </c>
      <c r="F1455">
        <v>0</v>
      </c>
      <c r="G1455">
        <v>0.01</v>
      </c>
      <c r="H1455">
        <v>0.01</v>
      </c>
      <c r="I1455">
        <v>0.01</v>
      </c>
      <c r="J1455">
        <v>0.01</v>
      </c>
      <c r="K1455">
        <v>0.02</v>
      </c>
      <c r="L1455">
        <v>0.02</v>
      </c>
      <c r="M1455">
        <v>0.02</v>
      </c>
      <c r="N1455">
        <v>0.02</v>
      </c>
      <c r="O1455">
        <v>0.02</v>
      </c>
      <c r="P1455">
        <v>0.02</v>
      </c>
      <c r="Q1455">
        <v>0.02</v>
      </c>
      <c r="R1455">
        <v>0.01</v>
      </c>
      <c r="S1455">
        <v>0.01</v>
      </c>
      <c r="T1455" t="s">
        <v>207</v>
      </c>
      <c r="U1455" t="s">
        <v>207</v>
      </c>
      <c r="V1455" t="s">
        <v>270</v>
      </c>
      <c r="W1455" t="s">
        <v>497</v>
      </c>
      <c r="X1455" t="s">
        <v>549</v>
      </c>
      <c r="Y1455">
        <v>4</v>
      </c>
      <c r="Z1455" t="s">
        <v>550</v>
      </c>
    </row>
    <row r="1456" spans="1:26" x14ac:dyDescent="0.25">
      <c r="A1456" t="str">
        <f t="shared" si="45"/>
        <v>ES Heat consumption of water heating for residential</v>
      </c>
      <c r="B1456" t="str">
        <f t="shared" si="44"/>
        <v>Heat consumption of water heating for residential</v>
      </c>
      <c r="C1456" t="s">
        <v>28</v>
      </c>
      <c r="D1456" t="s">
        <v>65</v>
      </c>
      <c r="E1456" t="s">
        <v>483</v>
      </c>
      <c r="F1456" t="s">
        <v>207</v>
      </c>
      <c r="G1456" t="s">
        <v>207</v>
      </c>
      <c r="H1456" t="s">
        <v>207</v>
      </c>
      <c r="I1456" t="s">
        <v>207</v>
      </c>
      <c r="J1456" t="s">
        <v>207</v>
      </c>
      <c r="K1456" t="s">
        <v>207</v>
      </c>
      <c r="L1456" t="s">
        <v>207</v>
      </c>
      <c r="M1456" t="s">
        <v>207</v>
      </c>
      <c r="N1456" t="s">
        <v>207</v>
      </c>
      <c r="O1456" t="s">
        <v>207</v>
      </c>
      <c r="P1456" t="s">
        <v>207</v>
      </c>
      <c r="Q1456" t="s">
        <v>207</v>
      </c>
      <c r="R1456" t="s">
        <v>207</v>
      </c>
      <c r="S1456" t="s">
        <v>207</v>
      </c>
      <c r="T1456" t="s">
        <v>207</v>
      </c>
      <c r="U1456" t="s">
        <v>207</v>
      </c>
    </row>
    <row r="1457" spans="1:26" x14ac:dyDescent="0.25">
      <c r="A1457" t="str">
        <f t="shared" si="45"/>
        <v>SE Heat consumption of water heating for residential</v>
      </c>
      <c r="B1457" t="str">
        <f t="shared" si="44"/>
        <v>Heat consumption of water heating for residential</v>
      </c>
      <c r="C1457" t="s">
        <v>19</v>
      </c>
      <c r="D1457" t="s">
        <v>66</v>
      </c>
      <c r="E1457" t="s">
        <v>483</v>
      </c>
      <c r="F1457">
        <v>0.39</v>
      </c>
      <c r="G1457">
        <v>0.45</v>
      </c>
      <c r="H1457">
        <v>0.45</v>
      </c>
      <c r="I1457">
        <v>0.45</v>
      </c>
      <c r="J1457">
        <v>0.45</v>
      </c>
      <c r="K1457">
        <v>0.47</v>
      </c>
      <c r="L1457">
        <v>0.46</v>
      </c>
      <c r="M1457">
        <v>0.46</v>
      </c>
      <c r="N1457">
        <v>0.44</v>
      </c>
      <c r="O1457">
        <v>0.47</v>
      </c>
      <c r="P1457">
        <v>0.59</v>
      </c>
      <c r="Q1457">
        <v>0.45</v>
      </c>
      <c r="R1457">
        <v>0.49</v>
      </c>
      <c r="S1457">
        <v>0.48</v>
      </c>
      <c r="T1457" t="s">
        <v>207</v>
      </c>
      <c r="U1457" t="s">
        <v>207</v>
      </c>
      <c r="V1457" t="s">
        <v>270</v>
      </c>
      <c r="W1457" t="s">
        <v>497</v>
      </c>
      <c r="X1457" t="s">
        <v>549</v>
      </c>
      <c r="Y1457">
        <v>4</v>
      </c>
      <c r="Z1457" t="s">
        <v>550</v>
      </c>
    </row>
    <row r="1458" spans="1:26" x14ac:dyDescent="0.25">
      <c r="A1458" t="str">
        <f t="shared" si="45"/>
        <v>UK Heat consumption of water heating for residential</v>
      </c>
      <c r="B1458" t="str">
        <f t="shared" si="44"/>
        <v>Heat consumption of water heating for residential</v>
      </c>
      <c r="C1458" t="s">
        <v>4</v>
      </c>
      <c r="D1458" t="s">
        <v>67</v>
      </c>
      <c r="E1458" t="s">
        <v>483</v>
      </c>
      <c r="F1458" t="s">
        <v>207</v>
      </c>
      <c r="G1458" t="s">
        <v>207</v>
      </c>
      <c r="H1458" t="s">
        <v>207</v>
      </c>
      <c r="I1458" t="s">
        <v>207</v>
      </c>
      <c r="J1458" t="s">
        <v>207</v>
      </c>
      <c r="K1458" t="s">
        <v>207</v>
      </c>
      <c r="L1458" t="s">
        <v>207</v>
      </c>
      <c r="M1458" t="s">
        <v>207</v>
      </c>
      <c r="N1458" t="s">
        <v>207</v>
      </c>
      <c r="O1458" t="s">
        <v>207</v>
      </c>
      <c r="P1458" t="s">
        <v>207</v>
      </c>
      <c r="Q1458" t="s">
        <v>207</v>
      </c>
      <c r="R1458" t="s">
        <v>207</v>
      </c>
      <c r="S1458" t="s">
        <v>207</v>
      </c>
      <c r="T1458" t="s">
        <v>207</v>
      </c>
      <c r="U1458" t="s">
        <v>207</v>
      </c>
    </row>
    <row r="1459" spans="1:26" x14ac:dyDescent="0.25">
      <c r="A1459" t="str">
        <f t="shared" si="45"/>
        <v xml:space="preserve"> Heat consumption of water heating for residential</v>
      </c>
      <c r="B1459" t="str">
        <f t="shared" si="44"/>
        <v>Heat consumption of water heating for residential</v>
      </c>
    </row>
    <row r="1460" spans="1:26" x14ac:dyDescent="0.25">
      <c r="A1460" t="str">
        <f t="shared" si="45"/>
        <v xml:space="preserve"> Renewable energy consumption of water heating for residential</v>
      </c>
      <c r="B1460" t="str">
        <f t="shared" si="44"/>
        <v>Renewable energy consumption of water heating for residential</v>
      </c>
      <c r="C1460" t="s">
        <v>556</v>
      </c>
    </row>
    <row r="1461" spans="1:26" x14ac:dyDescent="0.25">
      <c r="A1461" t="str">
        <f t="shared" si="45"/>
        <v>ISO code Renewable energy consumption of water heating for residential</v>
      </c>
      <c r="B1461" t="str">
        <f t="shared" si="44"/>
        <v>Renewable energy consumption of water heating for residential</v>
      </c>
      <c r="D1461" t="s">
        <v>204</v>
      </c>
      <c r="E1461" t="s">
        <v>205</v>
      </c>
      <c r="F1461">
        <v>2000</v>
      </c>
      <c r="G1461">
        <v>2001</v>
      </c>
      <c r="H1461">
        <v>2002</v>
      </c>
      <c r="I1461">
        <v>2003</v>
      </c>
      <c r="J1461">
        <v>2004</v>
      </c>
      <c r="K1461">
        <v>2005</v>
      </c>
      <c r="L1461">
        <v>2006</v>
      </c>
      <c r="M1461">
        <v>2007</v>
      </c>
      <c r="N1461">
        <v>2008</v>
      </c>
      <c r="O1461">
        <v>2009</v>
      </c>
      <c r="P1461">
        <v>2010</v>
      </c>
      <c r="Q1461">
        <v>2011</v>
      </c>
      <c r="R1461">
        <v>2012</v>
      </c>
      <c r="S1461">
        <v>2013</v>
      </c>
      <c r="T1461">
        <v>2014</v>
      </c>
      <c r="U1461">
        <v>2015</v>
      </c>
      <c r="V1461" t="s">
        <v>194</v>
      </c>
      <c r="W1461" t="s">
        <v>195</v>
      </c>
      <c r="X1461" t="s">
        <v>196</v>
      </c>
      <c r="Y1461" t="s">
        <v>197</v>
      </c>
      <c r="Z1461" t="s">
        <v>198</v>
      </c>
    </row>
    <row r="1462" spans="1:26" x14ac:dyDescent="0.25">
      <c r="A1462" t="str">
        <f t="shared" si="45"/>
        <v>AT Renewable energy consumption of water heating for residential</v>
      </c>
      <c r="B1462" t="str">
        <f t="shared" si="44"/>
        <v>Renewable energy consumption of water heating for residential</v>
      </c>
      <c r="C1462" t="s">
        <v>17</v>
      </c>
      <c r="D1462" t="s">
        <v>40</v>
      </c>
      <c r="E1462" t="s">
        <v>483</v>
      </c>
      <c r="F1462">
        <v>0.16</v>
      </c>
      <c r="G1462">
        <v>0.16</v>
      </c>
      <c r="H1462">
        <v>0.16</v>
      </c>
      <c r="I1462">
        <v>0.15</v>
      </c>
      <c r="J1462">
        <v>0.15</v>
      </c>
      <c r="K1462">
        <v>0.17</v>
      </c>
      <c r="L1462">
        <v>0.18</v>
      </c>
      <c r="M1462">
        <v>0.2</v>
      </c>
      <c r="N1462">
        <v>0.21</v>
      </c>
      <c r="O1462">
        <v>0.21</v>
      </c>
      <c r="P1462">
        <v>0.28999999999999998</v>
      </c>
      <c r="Q1462">
        <v>0.3</v>
      </c>
      <c r="R1462">
        <v>0.32</v>
      </c>
      <c r="S1462">
        <v>0.35</v>
      </c>
      <c r="T1462" t="s">
        <v>207</v>
      </c>
      <c r="U1462" t="s">
        <v>207</v>
      </c>
      <c r="V1462" t="s">
        <v>270</v>
      </c>
      <c r="W1462" t="s">
        <v>497</v>
      </c>
      <c r="X1462" t="s">
        <v>549</v>
      </c>
      <c r="Y1462">
        <v>4</v>
      </c>
      <c r="Z1462" t="s">
        <v>550</v>
      </c>
    </row>
    <row r="1463" spans="1:26" x14ac:dyDescent="0.25">
      <c r="A1463" t="str">
        <f t="shared" si="45"/>
        <v>BE Renewable energy consumption of water heating for residential</v>
      </c>
      <c r="B1463" t="str">
        <f t="shared" si="44"/>
        <v>Renewable energy consumption of water heating for residential</v>
      </c>
      <c r="C1463" t="s">
        <v>11</v>
      </c>
      <c r="D1463" t="s">
        <v>41</v>
      </c>
      <c r="E1463" t="s">
        <v>483</v>
      </c>
      <c r="F1463" t="s">
        <v>207</v>
      </c>
      <c r="G1463" t="s">
        <v>207</v>
      </c>
      <c r="H1463" t="s">
        <v>207</v>
      </c>
      <c r="I1463" t="s">
        <v>207</v>
      </c>
      <c r="J1463" t="s">
        <v>207</v>
      </c>
      <c r="K1463" t="s">
        <v>207</v>
      </c>
      <c r="L1463" t="s">
        <v>207</v>
      </c>
      <c r="M1463" t="s">
        <v>207</v>
      </c>
      <c r="N1463" t="s">
        <v>207</v>
      </c>
      <c r="O1463" t="s">
        <v>207</v>
      </c>
      <c r="P1463" t="s">
        <v>207</v>
      </c>
      <c r="Q1463" t="s">
        <v>207</v>
      </c>
      <c r="R1463" t="s">
        <v>207</v>
      </c>
      <c r="S1463" t="s">
        <v>207</v>
      </c>
      <c r="T1463" t="s">
        <v>207</v>
      </c>
      <c r="U1463" t="s">
        <v>207</v>
      </c>
    </row>
    <row r="1464" spans="1:26" x14ac:dyDescent="0.25">
      <c r="A1464" t="str">
        <f t="shared" si="45"/>
        <v>BG Renewable energy consumption of water heating for residential</v>
      </c>
      <c r="B1464" t="str">
        <f t="shared" si="44"/>
        <v>Renewable energy consumption of water heating for residential</v>
      </c>
      <c r="C1464" t="s">
        <v>21</v>
      </c>
      <c r="D1464" t="s">
        <v>42</v>
      </c>
      <c r="E1464" t="s">
        <v>483</v>
      </c>
      <c r="F1464">
        <v>0.02</v>
      </c>
      <c r="G1464">
        <v>0.02</v>
      </c>
      <c r="H1464">
        <v>0.02</v>
      </c>
      <c r="I1464">
        <v>0.03</v>
      </c>
      <c r="J1464">
        <v>0.03</v>
      </c>
      <c r="K1464">
        <v>0.02</v>
      </c>
      <c r="L1464">
        <v>0.02</v>
      </c>
      <c r="M1464">
        <v>0.01</v>
      </c>
      <c r="N1464">
        <v>0.01</v>
      </c>
      <c r="O1464">
        <v>0.01</v>
      </c>
      <c r="P1464">
        <v>0.02</v>
      </c>
      <c r="Q1464">
        <v>0.02</v>
      </c>
      <c r="R1464">
        <v>0.02</v>
      </c>
      <c r="S1464">
        <v>0.02</v>
      </c>
      <c r="T1464" t="s">
        <v>207</v>
      </c>
      <c r="U1464" t="s">
        <v>207</v>
      </c>
      <c r="V1464" t="s">
        <v>270</v>
      </c>
      <c r="W1464" t="s">
        <v>497</v>
      </c>
      <c r="X1464" t="s">
        <v>549</v>
      </c>
      <c r="Y1464">
        <v>4</v>
      </c>
      <c r="Z1464" t="s">
        <v>550</v>
      </c>
    </row>
    <row r="1465" spans="1:26" x14ac:dyDescent="0.25">
      <c r="A1465" t="str">
        <f t="shared" si="45"/>
        <v>HR Renewable energy consumption of water heating for residential</v>
      </c>
      <c r="B1465" t="str">
        <f t="shared" si="44"/>
        <v>Renewable energy consumption of water heating for residential</v>
      </c>
      <c r="C1465" t="s">
        <v>24</v>
      </c>
      <c r="D1465" t="s">
        <v>43</v>
      </c>
      <c r="E1465" t="s">
        <v>483</v>
      </c>
      <c r="F1465">
        <v>7.0000000000000007E-2</v>
      </c>
      <c r="G1465">
        <v>0.05</v>
      </c>
      <c r="H1465">
        <v>0.05</v>
      </c>
      <c r="I1465">
        <v>0.05</v>
      </c>
      <c r="J1465">
        <v>0.05</v>
      </c>
      <c r="K1465">
        <v>0.05</v>
      </c>
      <c r="L1465">
        <v>0.05</v>
      </c>
      <c r="M1465">
        <v>0.05</v>
      </c>
      <c r="N1465">
        <v>0.05</v>
      </c>
      <c r="O1465">
        <v>0.06</v>
      </c>
      <c r="P1465">
        <v>7.0000000000000007E-2</v>
      </c>
      <c r="Q1465">
        <v>0.09</v>
      </c>
      <c r="R1465">
        <v>0.09</v>
      </c>
      <c r="S1465">
        <v>0.09</v>
      </c>
      <c r="T1465" t="s">
        <v>207</v>
      </c>
      <c r="U1465" t="s">
        <v>207</v>
      </c>
      <c r="V1465" t="s">
        <v>270</v>
      </c>
      <c r="W1465" t="s">
        <v>497</v>
      </c>
      <c r="X1465" t="s">
        <v>549</v>
      </c>
      <c r="Y1465">
        <v>4</v>
      </c>
      <c r="Z1465" t="s">
        <v>550</v>
      </c>
    </row>
    <row r="1466" spans="1:26" x14ac:dyDescent="0.25">
      <c r="A1466" t="str">
        <f t="shared" si="45"/>
        <v>CY Renewable energy consumption of water heating for residential</v>
      </c>
      <c r="B1466" t="str">
        <f t="shared" si="44"/>
        <v>Renewable energy consumption of water heating for residential</v>
      </c>
      <c r="C1466" t="s">
        <v>15</v>
      </c>
      <c r="D1466" t="s">
        <v>44</v>
      </c>
      <c r="E1466" t="s">
        <v>483</v>
      </c>
      <c r="F1466" t="s">
        <v>207</v>
      </c>
      <c r="G1466" t="s">
        <v>207</v>
      </c>
      <c r="H1466" t="s">
        <v>207</v>
      </c>
      <c r="I1466" t="s">
        <v>207</v>
      </c>
      <c r="J1466" t="s">
        <v>207</v>
      </c>
      <c r="K1466">
        <v>0.03</v>
      </c>
      <c r="L1466">
        <v>0.04</v>
      </c>
      <c r="M1466">
        <v>0.05</v>
      </c>
      <c r="N1466">
        <v>0.05</v>
      </c>
      <c r="O1466">
        <v>0.05</v>
      </c>
      <c r="P1466">
        <v>0.05</v>
      </c>
      <c r="Q1466">
        <v>0.05</v>
      </c>
      <c r="R1466">
        <v>0.06</v>
      </c>
      <c r="S1466">
        <v>0.06</v>
      </c>
      <c r="T1466" t="s">
        <v>207</v>
      </c>
      <c r="U1466" t="s">
        <v>207</v>
      </c>
      <c r="V1466" t="s">
        <v>270</v>
      </c>
      <c r="W1466" t="s">
        <v>497</v>
      </c>
      <c r="X1466" t="s">
        <v>549</v>
      </c>
      <c r="Y1466">
        <v>4</v>
      </c>
      <c r="Z1466" t="s">
        <v>550</v>
      </c>
    </row>
    <row r="1467" spans="1:26" x14ac:dyDescent="0.25">
      <c r="A1467" t="str">
        <f t="shared" si="45"/>
        <v>CZ Renewable energy consumption of water heating for residential</v>
      </c>
      <c r="B1467" t="str">
        <f t="shared" si="44"/>
        <v>Renewable energy consumption of water heating for residential</v>
      </c>
      <c r="C1467" t="s">
        <v>23</v>
      </c>
      <c r="D1467" t="s">
        <v>45</v>
      </c>
      <c r="E1467" t="s">
        <v>483</v>
      </c>
      <c r="F1467">
        <v>0.03</v>
      </c>
      <c r="G1467">
        <v>0.03</v>
      </c>
      <c r="H1467">
        <v>0.02</v>
      </c>
      <c r="I1467">
        <v>0.02</v>
      </c>
      <c r="J1467">
        <v>0.02</v>
      </c>
      <c r="K1467">
        <v>0.02</v>
      </c>
      <c r="L1467">
        <v>0.02</v>
      </c>
      <c r="M1467">
        <v>0.02</v>
      </c>
      <c r="N1467">
        <v>0.02</v>
      </c>
      <c r="O1467">
        <v>0.02</v>
      </c>
      <c r="P1467">
        <v>0.02</v>
      </c>
      <c r="Q1467">
        <v>0.02</v>
      </c>
      <c r="R1467">
        <v>0.02</v>
      </c>
      <c r="S1467">
        <v>0.02</v>
      </c>
      <c r="T1467" t="s">
        <v>207</v>
      </c>
      <c r="U1467" t="s">
        <v>207</v>
      </c>
      <c r="V1467" t="s">
        <v>270</v>
      </c>
      <c r="W1467" t="s">
        <v>497</v>
      </c>
      <c r="X1467" t="s">
        <v>549</v>
      </c>
      <c r="Y1467">
        <v>4</v>
      </c>
      <c r="Z1467" t="s">
        <v>550</v>
      </c>
    </row>
    <row r="1468" spans="1:26" x14ac:dyDescent="0.25">
      <c r="A1468" t="str">
        <f t="shared" si="45"/>
        <v>DK Renewable energy consumption of water heating for residential</v>
      </c>
      <c r="B1468" t="str">
        <f t="shared" si="44"/>
        <v>Renewable energy consumption of water heating for residential</v>
      </c>
      <c r="C1468" t="s">
        <v>9</v>
      </c>
      <c r="D1468" t="s">
        <v>46</v>
      </c>
      <c r="E1468" t="s">
        <v>483</v>
      </c>
      <c r="F1468">
        <v>0.08</v>
      </c>
      <c r="G1468">
        <v>0.08</v>
      </c>
      <c r="H1468">
        <v>0.09</v>
      </c>
      <c r="I1468">
        <v>0.1</v>
      </c>
      <c r="J1468">
        <v>0.1</v>
      </c>
      <c r="K1468">
        <v>0.12</v>
      </c>
      <c r="L1468">
        <v>0.14000000000000001</v>
      </c>
      <c r="M1468">
        <v>0.16</v>
      </c>
      <c r="N1468">
        <v>0.16</v>
      </c>
      <c r="O1468">
        <v>0.15</v>
      </c>
      <c r="P1468">
        <v>0.15</v>
      </c>
      <c r="Q1468">
        <v>0.15</v>
      </c>
      <c r="R1468">
        <v>0.14000000000000001</v>
      </c>
      <c r="S1468">
        <v>0.15</v>
      </c>
      <c r="T1468">
        <v>0.16</v>
      </c>
      <c r="U1468" t="s">
        <v>207</v>
      </c>
      <c r="V1468" t="s">
        <v>214</v>
      </c>
      <c r="Y1468">
        <v>0</v>
      </c>
    </row>
    <row r="1469" spans="1:26" x14ac:dyDescent="0.25">
      <c r="A1469" t="str">
        <f t="shared" si="45"/>
        <v>EE Renewable energy consumption of water heating for residential</v>
      </c>
      <c r="B1469" t="str">
        <f t="shared" si="44"/>
        <v>Renewable energy consumption of water heating for residential</v>
      </c>
      <c r="C1469" t="s">
        <v>27</v>
      </c>
      <c r="D1469" t="s">
        <v>47</v>
      </c>
      <c r="E1469" t="s">
        <v>483</v>
      </c>
      <c r="F1469">
        <v>0.05</v>
      </c>
      <c r="G1469">
        <v>0.05</v>
      </c>
      <c r="H1469">
        <v>0.04</v>
      </c>
      <c r="I1469">
        <v>0.05</v>
      </c>
      <c r="J1469">
        <v>0.05</v>
      </c>
      <c r="K1469">
        <v>0.04</v>
      </c>
      <c r="L1469">
        <v>0.04</v>
      </c>
      <c r="M1469">
        <v>0.06</v>
      </c>
      <c r="N1469">
        <v>0.06</v>
      </c>
      <c r="O1469">
        <v>0.06</v>
      </c>
      <c r="P1469">
        <v>0.06</v>
      </c>
      <c r="Q1469">
        <v>0.05</v>
      </c>
      <c r="R1469">
        <v>0.05</v>
      </c>
      <c r="S1469">
        <v>0.05</v>
      </c>
      <c r="T1469" t="s">
        <v>207</v>
      </c>
      <c r="U1469" t="s">
        <v>207</v>
      </c>
      <c r="V1469" t="s">
        <v>270</v>
      </c>
      <c r="W1469" t="s">
        <v>497</v>
      </c>
      <c r="X1469" t="s">
        <v>549</v>
      </c>
      <c r="Y1469">
        <v>4</v>
      </c>
      <c r="Z1469" t="s">
        <v>550</v>
      </c>
    </row>
    <row r="1470" spans="1:26" x14ac:dyDescent="0.25">
      <c r="A1470" t="str">
        <f t="shared" si="45"/>
        <v>FR Renewable energy consumption of water heating for residential</v>
      </c>
      <c r="B1470" t="str">
        <f t="shared" si="44"/>
        <v>Renewable energy consumption of water heating for residential</v>
      </c>
      <c r="C1470" t="s">
        <v>10</v>
      </c>
      <c r="D1470" t="s">
        <v>48</v>
      </c>
      <c r="E1470" t="s">
        <v>483</v>
      </c>
      <c r="F1470">
        <v>0.09</v>
      </c>
      <c r="G1470">
        <v>0.09</v>
      </c>
      <c r="H1470">
        <v>7.0000000000000007E-2</v>
      </c>
      <c r="I1470">
        <v>7.0000000000000007E-2</v>
      </c>
      <c r="J1470">
        <v>7.0000000000000007E-2</v>
      </c>
      <c r="K1470">
        <v>0.06</v>
      </c>
      <c r="L1470">
        <v>0.06</v>
      </c>
      <c r="M1470">
        <v>0.06</v>
      </c>
      <c r="N1470">
        <v>0.06</v>
      </c>
      <c r="O1470">
        <v>0.05</v>
      </c>
      <c r="P1470">
        <v>0.05</v>
      </c>
      <c r="Q1470">
        <v>0.06</v>
      </c>
      <c r="R1470">
        <v>0.05</v>
      </c>
      <c r="S1470">
        <v>0.05</v>
      </c>
      <c r="T1470" t="s">
        <v>207</v>
      </c>
      <c r="U1470" t="s">
        <v>207</v>
      </c>
      <c r="V1470" t="s">
        <v>270</v>
      </c>
      <c r="W1470" t="s">
        <v>497</v>
      </c>
      <c r="X1470" t="s">
        <v>549</v>
      </c>
      <c r="Y1470">
        <v>4</v>
      </c>
      <c r="Z1470" t="s">
        <v>550</v>
      </c>
    </row>
    <row r="1471" spans="1:26" x14ac:dyDescent="0.25">
      <c r="A1471" t="str">
        <f t="shared" si="45"/>
        <v>EL Renewable energy consumption of water heating for residential</v>
      </c>
      <c r="B1471" t="str">
        <f t="shared" si="44"/>
        <v>Renewable energy consumption of water heating for residential</v>
      </c>
      <c r="C1471" t="s">
        <v>20</v>
      </c>
      <c r="D1471" t="s">
        <v>49</v>
      </c>
      <c r="E1471" t="s">
        <v>483</v>
      </c>
      <c r="F1471">
        <v>0.13</v>
      </c>
      <c r="G1471">
        <v>0.13</v>
      </c>
      <c r="H1471">
        <v>0.13</v>
      </c>
      <c r="I1471">
        <v>0.13</v>
      </c>
      <c r="J1471">
        <v>0.12</v>
      </c>
      <c r="K1471">
        <v>0.12</v>
      </c>
      <c r="L1471">
        <v>0.12</v>
      </c>
      <c r="M1471">
        <v>0.14000000000000001</v>
      </c>
      <c r="N1471">
        <v>0.12</v>
      </c>
      <c r="O1471">
        <v>0.11</v>
      </c>
      <c r="P1471">
        <v>0.12</v>
      </c>
      <c r="Q1471">
        <v>0.14000000000000001</v>
      </c>
      <c r="R1471">
        <v>0.17</v>
      </c>
      <c r="S1471">
        <v>0.15</v>
      </c>
      <c r="T1471" t="s">
        <v>207</v>
      </c>
      <c r="U1471" t="s">
        <v>207</v>
      </c>
      <c r="V1471" t="s">
        <v>270</v>
      </c>
      <c r="W1471" t="s">
        <v>497</v>
      </c>
      <c r="X1471" t="s">
        <v>549</v>
      </c>
      <c r="Y1471">
        <v>4</v>
      </c>
      <c r="Z1471" t="s">
        <v>550</v>
      </c>
    </row>
    <row r="1472" spans="1:26" x14ac:dyDescent="0.25">
      <c r="A1472" t="str">
        <f t="shared" si="45"/>
        <v>FI Renewable energy consumption of water heating for residential</v>
      </c>
      <c r="B1472" t="str">
        <f t="shared" si="44"/>
        <v>Renewable energy consumption of water heating for residential</v>
      </c>
      <c r="C1472" t="s">
        <v>30</v>
      </c>
      <c r="D1472" t="s">
        <v>50</v>
      </c>
      <c r="E1472" t="s">
        <v>483</v>
      </c>
      <c r="F1472">
        <v>0.17</v>
      </c>
      <c r="G1472">
        <v>0.19</v>
      </c>
      <c r="H1472">
        <v>0.2</v>
      </c>
      <c r="I1472">
        <v>0.2</v>
      </c>
      <c r="J1472">
        <v>0.2</v>
      </c>
      <c r="K1472">
        <v>0.2</v>
      </c>
      <c r="L1472">
        <v>0.21</v>
      </c>
      <c r="M1472">
        <v>0.21</v>
      </c>
      <c r="N1472">
        <v>0.04</v>
      </c>
      <c r="O1472">
        <v>0.04</v>
      </c>
      <c r="P1472">
        <v>0.04</v>
      </c>
      <c r="Q1472">
        <v>0.04</v>
      </c>
      <c r="R1472">
        <v>0.04</v>
      </c>
      <c r="S1472">
        <v>0.03</v>
      </c>
      <c r="T1472" t="s">
        <v>207</v>
      </c>
      <c r="U1472" t="s">
        <v>207</v>
      </c>
      <c r="V1472" t="s">
        <v>270</v>
      </c>
      <c r="W1472" t="s">
        <v>497</v>
      </c>
      <c r="X1472" t="s">
        <v>549</v>
      </c>
      <c r="Y1472">
        <v>4</v>
      </c>
      <c r="Z1472" t="s">
        <v>550</v>
      </c>
    </row>
    <row r="1473" spans="1:26" x14ac:dyDescent="0.25">
      <c r="A1473" t="str">
        <f t="shared" si="45"/>
        <v>DE Renewable energy consumption of water heating for residential</v>
      </c>
      <c r="B1473" t="str">
        <f t="shared" si="44"/>
        <v>Renewable energy consumption of water heating for residential</v>
      </c>
      <c r="C1473" t="s">
        <v>1</v>
      </c>
      <c r="D1473" t="s">
        <v>51</v>
      </c>
      <c r="E1473" t="s">
        <v>483</v>
      </c>
      <c r="F1473">
        <v>0.16</v>
      </c>
      <c r="G1473">
        <v>0.14000000000000001</v>
      </c>
      <c r="H1473">
        <v>0.14000000000000001</v>
      </c>
      <c r="I1473">
        <v>0.15</v>
      </c>
      <c r="J1473">
        <v>0.22</v>
      </c>
      <c r="K1473">
        <v>0.22</v>
      </c>
      <c r="L1473">
        <v>0.23</v>
      </c>
      <c r="M1473">
        <v>0.23</v>
      </c>
      <c r="N1473">
        <v>0.28000000000000003</v>
      </c>
      <c r="O1473">
        <v>0.36</v>
      </c>
      <c r="P1473">
        <v>0.4</v>
      </c>
      <c r="Q1473">
        <v>0.36</v>
      </c>
      <c r="R1473">
        <v>0.49</v>
      </c>
      <c r="S1473">
        <v>0.44</v>
      </c>
      <c r="T1473" t="s">
        <v>207</v>
      </c>
      <c r="U1473" t="s">
        <v>207</v>
      </c>
      <c r="V1473" t="s">
        <v>270</v>
      </c>
      <c r="W1473" t="s">
        <v>551</v>
      </c>
      <c r="Y1473">
        <v>4</v>
      </c>
      <c r="Z1473" t="s">
        <v>552</v>
      </c>
    </row>
    <row r="1474" spans="1:26" x14ac:dyDescent="0.25">
      <c r="A1474" t="str">
        <f t="shared" si="45"/>
        <v>HU Renewable energy consumption of water heating for residential</v>
      </c>
      <c r="B1474" t="str">
        <f t="shared" si="44"/>
        <v>Renewable energy consumption of water heating for residential</v>
      </c>
      <c r="C1474" t="s">
        <v>16</v>
      </c>
      <c r="D1474" t="s">
        <v>52</v>
      </c>
      <c r="E1474" t="s">
        <v>483</v>
      </c>
      <c r="F1474">
        <v>0.05</v>
      </c>
      <c r="G1474">
        <v>0.05</v>
      </c>
      <c r="H1474">
        <v>0.05</v>
      </c>
      <c r="I1474">
        <v>0.04</v>
      </c>
      <c r="J1474">
        <v>0.04</v>
      </c>
      <c r="K1474">
        <v>0.02</v>
      </c>
      <c r="L1474">
        <v>0.03</v>
      </c>
      <c r="M1474">
        <v>0.03</v>
      </c>
      <c r="N1474">
        <v>0.03</v>
      </c>
      <c r="O1474">
        <v>0.03</v>
      </c>
      <c r="P1474">
        <v>0.03</v>
      </c>
      <c r="Q1474">
        <v>0.04</v>
      </c>
      <c r="R1474">
        <v>0.04</v>
      </c>
      <c r="S1474">
        <v>0.03</v>
      </c>
      <c r="T1474" t="s">
        <v>207</v>
      </c>
      <c r="U1474" t="s">
        <v>207</v>
      </c>
      <c r="V1474" t="s">
        <v>270</v>
      </c>
      <c r="W1474" t="s">
        <v>553</v>
      </c>
      <c r="X1474" t="s">
        <v>549</v>
      </c>
      <c r="Y1474">
        <v>5</v>
      </c>
    </row>
    <row r="1475" spans="1:26" x14ac:dyDescent="0.25">
      <c r="A1475" t="str">
        <f t="shared" si="45"/>
        <v>IE Renewable energy consumption of water heating for residential</v>
      </c>
      <c r="B1475" t="str">
        <f t="shared" si="44"/>
        <v>Renewable energy consumption of water heating for residential</v>
      </c>
      <c r="C1475" t="s">
        <v>5</v>
      </c>
      <c r="D1475" t="s">
        <v>53</v>
      </c>
      <c r="E1475" t="s">
        <v>483</v>
      </c>
      <c r="F1475" t="s">
        <v>207</v>
      </c>
      <c r="G1475" t="s">
        <v>207</v>
      </c>
      <c r="H1475" t="s">
        <v>207</v>
      </c>
      <c r="I1475" t="s">
        <v>207</v>
      </c>
      <c r="J1475" t="s">
        <v>207</v>
      </c>
      <c r="K1475" t="s">
        <v>207</v>
      </c>
      <c r="L1475" t="s">
        <v>207</v>
      </c>
      <c r="M1475" t="s">
        <v>207</v>
      </c>
      <c r="N1475" t="s">
        <v>207</v>
      </c>
      <c r="O1475" t="s">
        <v>207</v>
      </c>
      <c r="P1475" t="s">
        <v>207</v>
      </c>
      <c r="Q1475" t="s">
        <v>207</v>
      </c>
      <c r="R1475" t="s">
        <v>207</v>
      </c>
      <c r="S1475" t="s">
        <v>207</v>
      </c>
      <c r="T1475" t="s">
        <v>207</v>
      </c>
      <c r="U1475" t="s">
        <v>207</v>
      </c>
    </row>
    <row r="1476" spans="1:26" x14ac:dyDescent="0.25">
      <c r="A1476" t="str">
        <f t="shared" si="45"/>
        <v>IT Renewable energy consumption of water heating for residential</v>
      </c>
      <c r="B1476" t="str">
        <f t="shared" ref="B1476:B1539" si="46">IF(AND(C1476&lt;&gt;"",D1476=""),C1476,B1475)</f>
        <v>Renewable energy consumption of water heating for residential</v>
      </c>
      <c r="C1476" t="s">
        <v>29</v>
      </c>
      <c r="D1476" t="s">
        <v>54</v>
      </c>
      <c r="E1476" t="s">
        <v>483</v>
      </c>
      <c r="F1476">
        <v>0.01</v>
      </c>
      <c r="G1476">
        <v>0.01</v>
      </c>
      <c r="H1476">
        <v>0.01</v>
      </c>
      <c r="I1476">
        <v>0.01</v>
      </c>
      <c r="J1476">
        <v>0.01</v>
      </c>
      <c r="K1476">
        <v>0.02</v>
      </c>
      <c r="L1476">
        <v>0.03</v>
      </c>
      <c r="M1476">
        <v>0.04</v>
      </c>
      <c r="N1476">
        <v>0.05</v>
      </c>
      <c r="O1476">
        <v>7.0000000000000007E-2</v>
      </c>
      <c r="P1476">
        <v>0.1</v>
      </c>
      <c r="Q1476">
        <v>0.1</v>
      </c>
      <c r="R1476">
        <v>0.11</v>
      </c>
      <c r="S1476">
        <v>0.12</v>
      </c>
      <c r="T1476" t="s">
        <v>207</v>
      </c>
      <c r="U1476" t="s">
        <v>207</v>
      </c>
      <c r="V1476" t="s">
        <v>270</v>
      </c>
      <c r="W1476" t="s">
        <v>553</v>
      </c>
      <c r="X1476" t="s">
        <v>549</v>
      </c>
      <c r="Y1476">
        <v>5</v>
      </c>
    </row>
    <row r="1477" spans="1:26" x14ac:dyDescent="0.25">
      <c r="A1477" t="str">
        <f t="shared" si="45"/>
        <v>LV Renewable energy consumption of water heating for residential</v>
      </c>
      <c r="B1477" t="str">
        <f t="shared" si="46"/>
        <v>Renewable energy consumption of water heating for residential</v>
      </c>
      <c r="C1477" t="s">
        <v>25</v>
      </c>
      <c r="D1477" t="s">
        <v>55</v>
      </c>
      <c r="E1477" t="s">
        <v>483</v>
      </c>
      <c r="F1477" t="s">
        <v>207</v>
      </c>
      <c r="G1477">
        <v>0.05</v>
      </c>
      <c r="H1477">
        <v>0.06</v>
      </c>
      <c r="I1477">
        <v>7.0000000000000007E-2</v>
      </c>
      <c r="J1477">
        <v>7.0000000000000007E-2</v>
      </c>
      <c r="K1477">
        <v>0.08</v>
      </c>
      <c r="L1477">
        <v>0.09</v>
      </c>
      <c r="M1477">
        <v>0.09</v>
      </c>
      <c r="N1477">
        <v>0.09</v>
      </c>
      <c r="O1477">
        <v>0.1</v>
      </c>
      <c r="P1477">
        <v>7.0000000000000007E-2</v>
      </c>
      <c r="Q1477">
        <v>0.08</v>
      </c>
      <c r="R1477">
        <v>0.08</v>
      </c>
      <c r="S1477">
        <v>7.0000000000000007E-2</v>
      </c>
      <c r="T1477" t="s">
        <v>207</v>
      </c>
      <c r="U1477" t="s">
        <v>207</v>
      </c>
      <c r="V1477" t="s">
        <v>270</v>
      </c>
      <c r="W1477" t="s">
        <v>553</v>
      </c>
      <c r="X1477" t="s">
        <v>549</v>
      </c>
      <c r="Y1477">
        <v>5</v>
      </c>
    </row>
    <row r="1478" spans="1:26" x14ac:dyDescent="0.25">
      <c r="A1478" t="str">
        <f t="shared" ref="A1478:A1541" si="47">D1478&amp;" "&amp;B1478</f>
        <v>LT Renewable energy consumption of water heating for residential</v>
      </c>
      <c r="B1478" t="str">
        <f t="shared" si="46"/>
        <v>Renewable energy consumption of water heating for residential</v>
      </c>
      <c r="C1478" t="s">
        <v>22</v>
      </c>
      <c r="D1478" t="s">
        <v>56</v>
      </c>
      <c r="E1478" t="s">
        <v>483</v>
      </c>
      <c r="F1478">
        <v>0.02</v>
      </c>
      <c r="G1478">
        <v>0.02</v>
      </c>
      <c r="H1478">
        <v>0.02</v>
      </c>
      <c r="I1478">
        <v>0.02</v>
      </c>
      <c r="J1478">
        <v>0.02</v>
      </c>
      <c r="K1478">
        <v>0.02</v>
      </c>
      <c r="L1478">
        <v>0.02</v>
      </c>
      <c r="M1478">
        <v>0.02</v>
      </c>
      <c r="N1478">
        <v>0.02</v>
      </c>
      <c r="O1478">
        <v>0.02</v>
      </c>
      <c r="P1478">
        <v>0.02</v>
      </c>
      <c r="Q1478">
        <v>0.02</v>
      </c>
      <c r="R1478">
        <v>0.02</v>
      </c>
      <c r="S1478">
        <v>0.02</v>
      </c>
      <c r="T1478" t="s">
        <v>207</v>
      </c>
      <c r="U1478" t="s">
        <v>207</v>
      </c>
      <c r="V1478" t="s">
        <v>270</v>
      </c>
      <c r="W1478" t="s">
        <v>553</v>
      </c>
      <c r="X1478" t="s">
        <v>549</v>
      </c>
      <c r="Y1478">
        <v>5</v>
      </c>
    </row>
    <row r="1479" spans="1:26" x14ac:dyDescent="0.25">
      <c r="A1479" t="str">
        <f t="shared" si="47"/>
        <v>LU Renewable energy consumption of water heating for residential</v>
      </c>
      <c r="B1479" t="str">
        <f t="shared" si="46"/>
        <v>Renewable energy consumption of water heating for residential</v>
      </c>
      <c r="C1479" t="s">
        <v>7</v>
      </c>
      <c r="D1479" t="s">
        <v>57</v>
      </c>
      <c r="E1479" t="s">
        <v>483</v>
      </c>
      <c r="F1479" t="s">
        <v>207</v>
      </c>
      <c r="G1479" t="s">
        <v>207</v>
      </c>
      <c r="H1479" t="s">
        <v>207</v>
      </c>
      <c r="I1479" t="s">
        <v>207</v>
      </c>
      <c r="J1479" t="s">
        <v>207</v>
      </c>
      <c r="K1479" t="s">
        <v>207</v>
      </c>
      <c r="L1479" t="s">
        <v>207</v>
      </c>
      <c r="M1479" t="s">
        <v>207</v>
      </c>
      <c r="N1479">
        <v>0</v>
      </c>
      <c r="O1479">
        <v>0</v>
      </c>
      <c r="P1479">
        <v>0</v>
      </c>
      <c r="Q1479">
        <v>0</v>
      </c>
      <c r="R1479">
        <v>0</v>
      </c>
      <c r="S1479">
        <v>0</v>
      </c>
      <c r="T1479" t="s">
        <v>207</v>
      </c>
      <c r="U1479" t="s">
        <v>207</v>
      </c>
      <c r="V1479" t="s">
        <v>270</v>
      </c>
      <c r="W1479" t="s">
        <v>553</v>
      </c>
      <c r="X1479" t="s">
        <v>549</v>
      </c>
      <c r="Y1479">
        <v>5</v>
      </c>
    </row>
    <row r="1480" spans="1:26" x14ac:dyDescent="0.25">
      <c r="A1480" t="str">
        <f t="shared" si="47"/>
        <v>MT Renewable energy consumption of water heating for residential</v>
      </c>
      <c r="B1480" t="str">
        <f t="shared" si="46"/>
        <v>Renewable energy consumption of water heating for residential</v>
      </c>
      <c r="C1480" t="s">
        <v>26</v>
      </c>
      <c r="D1480" t="s">
        <v>58</v>
      </c>
      <c r="E1480" t="s">
        <v>483</v>
      </c>
      <c r="F1480" t="s">
        <v>207</v>
      </c>
      <c r="G1480" t="s">
        <v>207</v>
      </c>
      <c r="H1480" t="s">
        <v>207</v>
      </c>
      <c r="I1480" t="s">
        <v>207</v>
      </c>
      <c r="J1480" t="s">
        <v>207</v>
      </c>
      <c r="K1480" t="s">
        <v>207</v>
      </c>
      <c r="L1480" t="s">
        <v>207</v>
      </c>
      <c r="M1480" t="s">
        <v>207</v>
      </c>
      <c r="N1480" t="s">
        <v>207</v>
      </c>
      <c r="O1480" t="s">
        <v>207</v>
      </c>
      <c r="P1480">
        <v>0</v>
      </c>
      <c r="Q1480">
        <v>0</v>
      </c>
      <c r="R1480">
        <v>0.01</v>
      </c>
      <c r="S1480">
        <v>0.01</v>
      </c>
      <c r="T1480" t="s">
        <v>207</v>
      </c>
      <c r="U1480" t="s">
        <v>207</v>
      </c>
      <c r="V1480" t="s">
        <v>270</v>
      </c>
      <c r="W1480" t="s">
        <v>553</v>
      </c>
      <c r="X1480" t="s">
        <v>549</v>
      </c>
      <c r="Y1480">
        <v>5</v>
      </c>
    </row>
    <row r="1481" spans="1:26" x14ac:dyDescent="0.25">
      <c r="A1481" t="str">
        <f t="shared" si="47"/>
        <v>NL Renewable energy consumption of water heating for residential</v>
      </c>
      <c r="B1481" t="str">
        <f t="shared" si="46"/>
        <v>Renewable energy consumption of water heating for residential</v>
      </c>
      <c r="C1481" t="s">
        <v>6</v>
      </c>
      <c r="D1481" t="s">
        <v>59</v>
      </c>
      <c r="E1481" t="s">
        <v>483</v>
      </c>
      <c r="F1481">
        <v>0.11</v>
      </c>
      <c r="G1481">
        <v>0.11</v>
      </c>
      <c r="H1481">
        <v>0.11</v>
      </c>
      <c r="I1481">
        <v>0.12</v>
      </c>
      <c r="J1481">
        <v>0.14000000000000001</v>
      </c>
      <c r="K1481">
        <v>0.16</v>
      </c>
      <c r="L1481">
        <v>0.18</v>
      </c>
      <c r="M1481">
        <v>0.18</v>
      </c>
      <c r="N1481">
        <v>0.18</v>
      </c>
      <c r="O1481">
        <v>0.18</v>
      </c>
      <c r="P1481">
        <v>0.18</v>
      </c>
      <c r="Q1481">
        <v>0.19</v>
      </c>
      <c r="R1481">
        <v>0.19</v>
      </c>
      <c r="S1481">
        <v>0.2</v>
      </c>
      <c r="T1481" t="s">
        <v>207</v>
      </c>
      <c r="U1481" t="s">
        <v>207</v>
      </c>
      <c r="V1481" t="s">
        <v>270</v>
      </c>
      <c r="W1481" t="s">
        <v>553</v>
      </c>
      <c r="X1481" t="s">
        <v>549</v>
      </c>
      <c r="Y1481">
        <v>5</v>
      </c>
    </row>
    <row r="1482" spans="1:26" x14ac:dyDescent="0.25">
      <c r="A1482" t="str">
        <f t="shared" si="47"/>
        <v>PL Renewable energy consumption of water heating for residential</v>
      </c>
      <c r="B1482" t="str">
        <f t="shared" si="46"/>
        <v>Renewable energy consumption of water heating for residential</v>
      </c>
      <c r="C1482" t="s">
        <v>12</v>
      </c>
      <c r="D1482" t="s">
        <v>60</v>
      </c>
      <c r="E1482" t="s">
        <v>483</v>
      </c>
      <c r="F1482" t="s">
        <v>207</v>
      </c>
      <c r="G1482" t="s">
        <v>207</v>
      </c>
      <c r="H1482" t="s">
        <v>207</v>
      </c>
      <c r="I1482" t="s">
        <v>207</v>
      </c>
      <c r="J1482" t="s">
        <v>207</v>
      </c>
      <c r="K1482" t="s">
        <v>207</v>
      </c>
      <c r="L1482" t="s">
        <v>207</v>
      </c>
      <c r="M1482" t="s">
        <v>207</v>
      </c>
      <c r="N1482" t="s">
        <v>207</v>
      </c>
      <c r="O1482" t="s">
        <v>207</v>
      </c>
      <c r="P1482" t="s">
        <v>207</v>
      </c>
      <c r="Q1482" t="s">
        <v>207</v>
      </c>
      <c r="R1482" t="s">
        <v>207</v>
      </c>
      <c r="S1482" t="s">
        <v>207</v>
      </c>
      <c r="T1482" t="s">
        <v>207</v>
      </c>
      <c r="U1482" t="s">
        <v>207</v>
      </c>
    </row>
    <row r="1483" spans="1:26" x14ac:dyDescent="0.25">
      <c r="A1483" t="str">
        <f t="shared" si="47"/>
        <v>PT Renewable energy consumption of water heating for residential</v>
      </c>
      <c r="B1483" t="str">
        <f t="shared" si="46"/>
        <v>Renewable energy consumption of water heating for residential</v>
      </c>
      <c r="C1483" t="s">
        <v>14</v>
      </c>
      <c r="D1483" t="s">
        <v>61</v>
      </c>
      <c r="E1483" t="s">
        <v>483</v>
      </c>
      <c r="F1483">
        <v>7.0000000000000007E-2</v>
      </c>
      <c r="G1483">
        <v>7.0000000000000007E-2</v>
      </c>
      <c r="H1483">
        <v>7.0000000000000007E-2</v>
      </c>
      <c r="I1483">
        <v>7.0000000000000007E-2</v>
      </c>
      <c r="J1483">
        <v>7.0000000000000007E-2</v>
      </c>
      <c r="K1483">
        <v>0.08</v>
      </c>
      <c r="L1483">
        <v>0.08</v>
      </c>
      <c r="M1483">
        <v>0.08</v>
      </c>
      <c r="N1483">
        <v>0.09</v>
      </c>
      <c r="O1483">
        <v>0.09</v>
      </c>
      <c r="P1483">
        <v>0.06</v>
      </c>
      <c r="Q1483">
        <v>0.06</v>
      </c>
      <c r="R1483">
        <v>0.06</v>
      </c>
      <c r="S1483">
        <v>7.0000000000000007E-2</v>
      </c>
      <c r="T1483" t="s">
        <v>207</v>
      </c>
      <c r="U1483" t="s">
        <v>207</v>
      </c>
      <c r="V1483" t="s">
        <v>270</v>
      </c>
      <c r="W1483" t="s">
        <v>497</v>
      </c>
      <c r="X1483" t="s">
        <v>549</v>
      </c>
      <c r="Y1483">
        <v>4</v>
      </c>
      <c r="Z1483" t="s">
        <v>550</v>
      </c>
    </row>
    <row r="1484" spans="1:26" x14ac:dyDescent="0.25">
      <c r="A1484" t="str">
        <f t="shared" si="47"/>
        <v>RO Renewable energy consumption of water heating for residential</v>
      </c>
      <c r="B1484" t="str">
        <f t="shared" si="46"/>
        <v>Renewable energy consumption of water heating for residential</v>
      </c>
      <c r="C1484" t="s">
        <v>13</v>
      </c>
      <c r="D1484" t="s">
        <v>62</v>
      </c>
      <c r="E1484" t="s">
        <v>483</v>
      </c>
      <c r="F1484">
        <v>0.26</v>
      </c>
      <c r="G1484">
        <v>0.18</v>
      </c>
      <c r="H1484">
        <v>0.19</v>
      </c>
      <c r="I1484">
        <v>0.23</v>
      </c>
      <c r="J1484">
        <v>0.28000000000000003</v>
      </c>
      <c r="K1484">
        <v>0.24</v>
      </c>
      <c r="L1484">
        <v>0.26</v>
      </c>
      <c r="M1484">
        <v>0.27</v>
      </c>
      <c r="N1484">
        <v>0.34</v>
      </c>
      <c r="O1484">
        <v>0.34</v>
      </c>
      <c r="P1484">
        <v>0.35</v>
      </c>
      <c r="Q1484">
        <v>0.32</v>
      </c>
      <c r="R1484">
        <v>0.18</v>
      </c>
      <c r="S1484">
        <v>0.18</v>
      </c>
      <c r="T1484" t="s">
        <v>207</v>
      </c>
      <c r="U1484" t="s">
        <v>207</v>
      </c>
      <c r="V1484" t="s">
        <v>270</v>
      </c>
      <c r="W1484" t="s">
        <v>497</v>
      </c>
      <c r="X1484" t="s">
        <v>549</v>
      </c>
      <c r="Y1484">
        <v>4</v>
      </c>
      <c r="Z1484" t="s">
        <v>550</v>
      </c>
    </row>
    <row r="1485" spans="1:26" x14ac:dyDescent="0.25">
      <c r="A1485" t="str">
        <f t="shared" si="47"/>
        <v>SK Renewable energy consumption of water heating for residential</v>
      </c>
      <c r="B1485" t="str">
        <f t="shared" si="46"/>
        <v>Renewable energy consumption of water heating for residential</v>
      </c>
      <c r="C1485" t="s">
        <v>18</v>
      </c>
      <c r="D1485" t="s">
        <v>63</v>
      </c>
      <c r="E1485" t="s">
        <v>483</v>
      </c>
      <c r="F1485">
        <v>0</v>
      </c>
      <c r="G1485">
        <v>0</v>
      </c>
      <c r="H1485" t="s">
        <v>207</v>
      </c>
      <c r="I1485" t="s">
        <v>207</v>
      </c>
      <c r="J1485">
        <v>0</v>
      </c>
      <c r="K1485">
        <v>0.01</v>
      </c>
      <c r="L1485">
        <v>0</v>
      </c>
      <c r="M1485">
        <v>0.01</v>
      </c>
      <c r="N1485">
        <v>0.01</v>
      </c>
      <c r="O1485">
        <v>0.01</v>
      </c>
      <c r="P1485">
        <v>0.01</v>
      </c>
      <c r="Q1485">
        <v>0.01</v>
      </c>
      <c r="R1485">
        <v>0.01</v>
      </c>
      <c r="S1485">
        <v>0.01</v>
      </c>
      <c r="T1485" t="s">
        <v>207</v>
      </c>
      <c r="U1485" t="s">
        <v>207</v>
      </c>
      <c r="V1485" t="s">
        <v>270</v>
      </c>
      <c r="W1485" t="s">
        <v>497</v>
      </c>
      <c r="X1485" t="s">
        <v>549</v>
      </c>
      <c r="Y1485">
        <v>4</v>
      </c>
      <c r="Z1485" t="s">
        <v>550</v>
      </c>
    </row>
    <row r="1486" spans="1:26" x14ac:dyDescent="0.25">
      <c r="A1486" t="str">
        <f t="shared" si="47"/>
        <v>SI Renewable energy consumption of water heating for residential</v>
      </c>
      <c r="B1486" t="str">
        <f t="shared" si="46"/>
        <v>Renewable energy consumption of water heating for residential</v>
      </c>
      <c r="C1486" t="s">
        <v>8</v>
      </c>
      <c r="D1486" t="s">
        <v>64</v>
      </c>
      <c r="E1486" t="s">
        <v>483</v>
      </c>
      <c r="F1486">
        <v>0.02</v>
      </c>
      <c r="G1486">
        <v>0.01</v>
      </c>
      <c r="H1486">
        <v>0.01</v>
      </c>
      <c r="I1486">
        <v>0.01</v>
      </c>
      <c r="J1486">
        <v>0.01</v>
      </c>
      <c r="K1486">
        <v>0.04</v>
      </c>
      <c r="L1486">
        <v>0.05</v>
      </c>
      <c r="M1486">
        <v>0.05</v>
      </c>
      <c r="N1486">
        <v>0.05</v>
      </c>
      <c r="O1486">
        <v>0.09</v>
      </c>
      <c r="P1486">
        <v>0.11</v>
      </c>
      <c r="Q1486">
        <v>0.11</v>
      </c>
      <c r="R1486">
        <v>0.11</v>
      </c>
      <c r="S1486">
        <v>0.12</v>
      </c>
      <c r="T1486" t="s">
        <v>207</v>
      </c>
      <c r="U1486" t="s">
        <v>207</v>
      </c>
      <c r="V1486" t="s">
        <v>270</v>
      </c>
      <c r="W1486" t="s">
        <v>497</v>
      </c>
      <c r="X1486" t="s">
        <v>549</v>
      </c>
      <c r="Y1486">
        <v>4</v>
      </c>
      <c r="Z1486" t="s">
        <v>550</v>
      </c>
    </row>
    <row r="1487" spans="1:26" x14ac:dyDescent="0.25">
      <c r="A1487" t="str">
        <f t="shared" si="47"/>
        <v>ES Renewable energy consumption of water heating for residential</v>
      </c>
      <c r="B1487" t="str">
        <f t="shared" si="46"/>
        <v>Renewable energy consumption of water heating for residential</v>
      </c>
      <c r="C1487" t="s">
        <v>28</v>
      </c>
      <c r="D1487" t="s">
        <v>65</v>
      </c>
      <c r="E1487" t="s">
        <v>483</v>
      </c>
      <c r="F1487">
        <v>0.02</v>
      </c>
      <c r="G1487">
        <v>0.03</v>
      </c>
      <c r="H1487">
        <v>0.04</v>
      </c>
      <c r="I1487">
        <v>0.03</v>
      </c>
      <c r="J1487">
        <v>0.04</v>
      </c>
      <c r="K1487">
        <v>0.04</v>
      </c>
      <c r="L1487">
        <v>0.05</v>
      </c>
      <c r="M1487">
        <v>7.0000000000000007E-2</v>
      </c>
      <c r="N1487">
        <v>0.1</v>
      </c>
      <c r="O1487">
        <v>0.12</v>
      </c>
      <c r="P1487">
        <v>0.14000000000000001</v>
      </c>
      <c r="Q1487">
        <v>0.04</v>
      </c>
      <c r="R1487">
        <v>0.05</v>
      </c>
      <c r="S1487">
        <v>0.05</v>
      </c>
      <c r="T1487" t="s">
        <v>207</v>
      </c>
      <c r="U1487" t="s">
        <v>207</v>
      </c>
      <c r="V1487" t="s">
        <v>270</v>
      </c>
      <c r="W1487" t="s">
        <v>497</v>
      </c>
      <c r="X1487" t="s">
        <v>549</v>
      </c>
      <c r="Y1487">
        <v>4</v>
      </c>
      <c r="Z1487" t="s">
        <v>550</v>
      </c>
    </row>
    <row r="1488" spans="1:26" x14ac:dyDescent="0.25">
      <c r="A1488" t="str">
        <f t="shared" si="47"/>
        <v>SE Renewable energy consumption of water heating for residential</v>
      </c>
      <c r="B1488" t="str">
        <f t="shared" si="46"/>
        <v>Renewable energy consumption of water heating for residential</v>
      </c>
      <c r="C1488" t="s">
        <v>19</v>
      </c>
      <c r="D1488" t="s">
        <v>66</v>
      </c>
      <c r="E1488" t="s">
        <v>483</v>
      </c>
      <c r="F1488">
        <v>0.06</v>
      </c>
      <c r="G1488">
        <v>0.06</v>
      </c>
      <c r="H1488">
        <v>0.06</v>
      </c>
      <c r="I1488">
        <v>0.06</v>
      </c>
      <c r="J1488">
        <v>0.06</v>
      </c>
      <c r="K1488">
        <v>7.0000000000000007E-2</v>
      </c>
      <c r="L1488">
        <v>0.06</v>
      </c>
      <c r="M1488">
        <v>0.06</v>
      </c>
      <c r="N1488">
        <v>7.0000000000000007E-2</v>
      </c>
      <c r="O1488">
        <v>7.0000000000000007E-2</v>
      </c>
      <c r="P1488">
        <v>7.0000000000000007E-2</v>
      </c>
      <c r="Q1488">
        <v>0.12</v>
      </c>
      <c r="R1488">
        <v>0.13</v>
      </c>
      <c r="S1488">
        <v>0.1</v>
      </c>
      <c r="T1488" t="s">
        <v>207</v>
      </c>
      <c r="U1488" t="s">
        <v>207</v>
      </c>
      <c r="V1488" t="s">
        <v>270</v>
      </c>
      <c r="W1488" t="s">
        <v>497</v>
      </c>
      <c r="X1488" t="s">
        <v>549</v>
      </c>
      <c r="Y1488">
        <v>4</v>
      </c>
      <c r="Z1488" t="s">
        <v>550</v>
      </c>
    </row>
    <row r="1489" spans="1:26" x14ac:dyDescent="0.25">
      <c r="A1489" t="str">
        <f t="shared" si="47"/>
        <v>UK Renewable energy consumption of water heating for residential</v>
      </c>
      <c r="B1489" t="str">
        <f t="shared" si="46"/>
        <v>Renewable energy consumption of water heating for residential</v>
      </c>
      <c r="C1489" t="s">
        <v>4</v>
      </c>
      <c r="D1489" t="s">
        <v>67</v>
      </c>
      <c r="E1489" t="s">
        <v>483</v>
      </c>
      <c r="F1489" t="s">
        <v>207</v>
      </c>
      <c r="G1489" t="s">
        <v>207</v>
      </c>
      <c r="H1489" t="s">
        <v>207</v>
      </c>
      <c r="I1489" t="s">
        <v>207</v>
      </c>
      <c r="J1489" t="s">
        <v>207</v>
      </c>
      <c r="K1489" t="s">
        <v>207</v>
      </c>
      <c r="L1489" t="s">
        <v>207</v>
      </c>
      <c r="M1489" t="s">
        <v>207</v>
      </c>
      <c r="N1489" t="s">
        <v>207</v>
      </c>
      <c r="O1489" t="s">
        <v>207</v>
      </c>
      <c r="P1489" t="s">
        <v>207</v>
      </c>
      <c r="Q1489" t="s">
        <v>207</v>
      </c>
      <c r="R1489" t="s">
        <v>207</v>
      </c>
      <c r="S1489" t="s">
        <v>207</v>
      </c>
      <c r="T1489" t="s">
        <v>207</v>
      </c>
      <c r="U1489" t="s">
        <v>207</v>
      </c>
    </row>
    <row r="1490" spans="1:26" x14ac:dyDescent="0.25">
      <c r="A1490" t="str">
        <f t="shared" si="47"/>
        <v xml:space="preserve"> Renewable energy consumption of water heating for residential</v>
      </c>
      <c r="B1490" t="str">
        <f t="shared" si="46"/>
        <v>Renewable energy consumption of water heating for residential</v>
      </c>
    </row>
    <row r="1491" spans="1:26" x14ac:dyDescent="0.25">
      <c r="A1491" t="str">
        <f t="shared" si="47"/>
        <v xml:space="preserve"> Energy consumption of water heating for non-residential</v>
      </c>
      <c r="B1491" t="str">
        <f t="shared" si="46"/>
        <v>Energy consumption of water heating for non-residential</v>
      </c>
      <c r="C1491" t="s">
        <v>557</v>
      </c>
    </row>
    <row r="1492" spans="1:26" x14ac:dyDescent="0.25">
      <c r="A1492" t="str">
        <f t="shared" si="47"/>
        <v>ISO code Energy consumption of water heating for non-residential</v>
      </c>
      <c r="B1492" t="str">
        <f t="shared" si="46"/>
        <v>Energy consumption of water heating for non-residential</v>
      </c>
      <c r="D1492" t="s">
        <v>204</v>
      </c>
      <c r="E1492" t="s">
        <v>205</v>
      </c>
      <c r="F1492">
        <v>2000</v>
      </c>
      <c r="G1492">
        <v>2001</v>
      </c>
      <c r="H1492">
        <v>2002</v>
      </c>
      <c r="I1492">
        <v>2003</v>
      </c>
      <c r="J1492">
        <v>2004</v>
      </c>
      <c r="K1492">
        <v>2005</v>
      </c>
      <c r="L1492">
        <v>2006</v>
      </c>
      <c r="M1492">
        <v>2007</v>
      </c>
      <c r="N1492">
        <v>2008</v>
      </c>
      <c r="O1492">
        <v>2009</v>
      </c>
      <c r="P1492">
        <v>2010</v>
      </c>
      <c r="Q1492">
        <v>2011</v>
      </c>
      <c r="R1492">
        <v>2012</v>
      </c>
      <c r="S1492">
        <v>2013</v>
      </c>
      <c r="T1492">
        <v>2014</v>
      </c>
      <c r="U1492">
        <v>2015</v>
      </c>
      <c r="V1492" t="s">
        <v>194</v>
      </c>
      <c r="W1492" t="s">
        <v>195</v>
      </c>
      <c r="X1492" t="s">
        <v>196</v>
      </c>
      <c r="Y1492" t="s">
        <v>197</v>
      </c>
      <c r="Z1492" t="s">
        <v>198</v>
      </c>
    </row>
    <row r="1493" spans="1:26" x14ac:dyDescent="0.25">
      <c r="A1493" t="str">
        <f t="shared" si="47"/>
        <v>AT Energy consumption of water heating for non-residential</v>
      </c>
      <c r="B1493" t="str">
        <f t="shared" si="46"/>
        <v>Energy consumption of water heating for non-residential</v>
      </c>
      <c r="C1493" t="s">
        <v>17</v>
      </c>
      <c r="D1493" t="s">
        <v>40</v>
      </c>
      <c r="E1493" t="s">
        <v>483</v>
      </c>
      <c r="F1493">
        <v>0.23</v>
      </c>
      <c r="G1493">
        <v>0.23</v>
      </c>
      <c r="H1493">
        <v>0.23</v>
      </c>
      <c r="I1493">
        <v>0.24</v>
      </c>
      <c r="J1493">
        <v>0.24</v>
      </c>
      <c r="K1493">
        <v>0.27</v>
      </c>
      <c r="L1493">
        <v>0.27</v>
      </c>
      <c r="M1493">
        <v>0.25</v>
      </c>
      <c r="N1493">
        <v>0.27</v>
      </c>
      <c r="O1493">
        <v>0.31</v>
      </c>
      <c r="P1493">
        <v>0.28000000000000003</v>
      </c>
      <c r="Q1493">
        <v>0.26</v>
      </c>
      <c r="R1493">
        <v>0.25</v>
      </c>
      <c r="S1493">
        <v>0.25</v>
      </c>
      <c r="T1493">
        <v>0.24</v>
      </c>
      <c r="U1493" t="s">
        <v>207</v>
      </c>
      <c r="V1493" t="s">
        <v>522</v>
      </c>
      <c r="W1493" t="s">
        <v>523</v>
      </c>
      <c r="X1493" t="s">
        <v>524</v>
      </c>
      <c r="Y1493">
        <v>4</v>
      </c>
      <c r="Z1493" t="s">
        <v>525</v>
      </c>
    </row>
    <row r="1494" spans="1:26" x14ac:dyDescent="0.25">
      <c r="A1494" t="str">
        <f t="shared" si="47"/>
        <v>BE Energy consumption of water heating for non-residential</v>
      </c>
      <c r="B1494" t="str">
        <f t="shared" si="46"/>
        <v>Energy consumption of water heating for non-residential</v>
      </c>
      <c r="C1494" t="s">
        <v>11</v>
      </c>
      <c r="D1494" t="s">
        <v>41</v>
      </c>
      <c r="E1494" t="s">
        <v>483</v>
      </c>
      <c r="F1494">
        <v>0.3</v>
      </c>
      <c r="G1494">
        <v>0.3</v>
      </c>
      <c r="H1494">
        <v>0.3</v>
      </c>
      <c r="I1494">
        <v>0.3</v>
      </c>
      <c r="J1494">
        <v>0.3</v>
      </c>
      <c r="K1494">
        <v>0.3</v>
      </c>
      <c r="L1494">
        <v>0.3</v>
      </c>
      <c r="M1494">
        <v>0.28999999999999998</v>
      </c>
      <c r="N1494">
        <v>0.31</v>
      </c>
      <c r="O1494">
        <v>0.3</v>
      </c>
      <c r="P1494">
        <v>0.31</v>
      </c>
      <c r="Q1494">
        <v>0.27</v>
      </c>
      <c r="R1494">
        <v>0.28000000000000003</v>
      </c>
      <c r="S1494">
        <v>0.3</v>
      </c>
      <c r="T1494">
        <v>0.26</v>
      </c>
      <c r="U1494" t="s">
        <v>207</v>
      </c>
      <c r="V1494" t="s">
        <v>522</v>
      </c>
      <c r="W1494" t="s">
        <v>523</v>
      </c>
      <c r="X1494" t="s">
        <v>524</v>
      </c>
      <c r="Y1494">
        <v>4</v>
      </c>
      <c r="Z1494" t="s">
        <v>525</v>
      </c>
    </row>
    <row r="1495" spans="1:26" x14ac:dyDescent="0.25">
      <c r="A1495" t="str">
        <f t="shared" si="47"/>
        <v>BG Energy consumption of water heating for non-residential</v>
      </c>
      <c r="B1495" t="str">
        <f t="shared" si="46"/>
        <v>Energy consumption of water heating for non-residential</v>
      </c>
      <c r="C1495" t="s">
        <v>21</v>
      </c>
      <c r="D1495" t="s">
        <v>42</v>
      </c>
      <c r="E1495" t="s">
        <v>483</v>
      </c>
      <c r="F1495">
        <v>0.08</v>
      </c>
      <c r="G1495">
        <v>0.1</v>
      </c>
      <c r="H1495">
        <v>0.09</v>
      </c>
      <c r="I1495">
        <v>0.09</v>
      </c>
      <c r="J1495">
        <v>0.08</v>
      </c>
      <c r="K1495">
        <v>0.09</v>
      </c>
      <c r="L1495">
        <v>0.11</v>
      </c>
      <c r="M1495">
        <v>0.1</v>
      </c>
      <c r="N1495">
        <v>0.11</v>
      </c>
      <c r="O1495">
        <v>0.1</v>
      </c>
      <c r="P1495">
        <v>0.11</v>
      </c>
      <c r="Q1495">
        <v>0.11</v>
      </c>
      <c r="R1495">
        <v>0.11</v>
      </c>
      <c r="S1495">
        <v>0.11</v>
      </c>
      <c r="T1495">
        <v>0.1</v>
      </c>
      <c r="U1495" t="s">
        <v>207</v>
      </c>
      <c r="V1495" t="s">
        <v>522</v>
      </c>
      <c r="W1495" t="s">
        <v>523</v>
      </c>
      <c r="X1495" t="s">
        <v>524</v>
      </c>
      <c r="Y1495">
        <v>4</v>
      </c>
      <c r="Z1495" t="s">
        <v>525</v>
      </c>
    </row>
    <row r="1496" spans="1:26" x14ac:dyDescent="0.25">
      <c r="A1496" t="str">
        <f t="shared" si="47"/>
        <v>HR Energy consumption of water heating for non-residential</v>
      </c>
      <c r="B1496" t="str">
        <f t="shared" si="46"/>
        <v>Energy consumption of water heating for non-residential</v>
      </c>
      <c r="C1496" t="s">
        <v>24</v>
      </c>
      <c r="D1496" t="s">
        <v>43</v>
      </c>
      <c r="E1496" t="s">
        <v>483</v>
      </c>
      <c r="F1496">
        <v>7.0000000000000007E-2</v>
      </c>
      <c r="G1496">
        <v>0.08</v>
      </c>
      <c r="H1496">
        <v>0.08</v>
      </c>
      <c r="I1496">
        <v>0.08</v>
      </c>
      <c r="J1496">
        <v>0.08</v>
      </c>
      <c r="K1496">
        <v>0.08</v>
      </c>
      <c r="L1496">
        <v>0.08</v>
      </c>
      <c r="M1496">
        <v>0.09</v>
      </c>
      <c r="N1496">
        <v>0.09</v>
      </c>
      <c r="O1496">
        <v>0.09</v>
      </c>
      <c r="P1496">
        <v>0.09</v>
      </c>
      <c r="Q1496">
        <v>0.09</v>
      </c>
      <c r="R1496">
        <v>0.09</v>
      </c>
      <c r="S1496">
        <v>0.08</v>
      </c>
      <c r="T1496">
        <v>0.08</v>
      </c>
      <c r="U1496" t="s">
        <v>207</v>
      </c>
      <c r="V1496" t="s">
        <v>522</v>
      </c>
      <c r="W1496" t="s">
        <v>523</v>
      </c>
      <c r="X1496" t="s">
        <v>524</v>
      </c>
      <c r="Y1496">
        <v>4</v>
      </c>
      <c r="Z1496" t="s">
        <v>525</v>
      </c>
    </row>
    <row r="1497" spans="1:26" x14ac:dyDescent="0.25">
      <c r="A1497" t="str">
        <f t="shared" si="47"/>
        <v>CY Energy consumption of water heating for non-residential</v>
      </c>
      <c r="B1497" t="str">
        <f t="shared" si="46"/>
        <v>Energy consumption of water heating for non-residential</v>
      </c>
      <c r="C1497" t="s">
        <v>15</v>
      </c>
      <c r="D1497" t="s">
        <v>44</v>
      </c>
      <c r="E1497" t="s">
        <v>483</v>
      </c>
      <c r="F1497">
        <v>0.01</v>
      </c>
      <c r="G1497">
        <v>0.01</v>
      </c>
      <c r="H1497">
        <v>0.01</v>
      </c>
      <c r="I1497">
        <v>0.01</v>
      </c>
      <c r="J1497">
        <v>0.01</v>
      </c>
      <c r="K1497">
        <v>0.01</v>
      </c>
      <c r="L1497">
        <v>0.02</v>
      </c>
      <c r="M1497">
        <v>0.02</v>
      </c>
      <c r="N1497">
        <v>0.02</v>
      </c>
      <c r="O1497">
        <v>0.02</v>
      </c>
      <c r="P1497">
        <v>0.02</v>
      </c>
      <c r="Q1497">
        <v>0.02</v>
      </c>
      <c r="R1497">
        <v>0.02</v>
      </c>
      <c r="S1497">
        <v>0.02</v>
      </c>
      <c r="T1497">
        <v>0.02</v>
      </c>
      <c r="U1497" t="s">
        <v>207</v>
      </c>
      <c r="V1497" t="s">
        <v>522</v>
      </c>
      <c r="W1497" t="s">
        <v>523</v>
      </c>
      <c r="X1497" t="s">
        <v>524</v>
      </c>
      <c r="Y1497">
        <v>4</v>
      </c>
      <c r="Z1497" t="s">
        <v>525</v>
      </c>
    </row>
    <row r="1498" spans="1:26" x14ac:dyDescent="0.25">
      <c r="A1498" t="str">
        <f t="shared" si="47"/>
        <v>CZ Energy consumption of water heating for non-residential</v>
      </c>
      <c r="B1498" t="str">
        <f t="shared" si="46"/>
        <v>Energy consumption of water heating for non-residential</v>
      </c>
      <c r="C1498" t="s">
        <v>23</v>
      </c>
      <c r="D1498" t="s">
        <v>45</v>
      </c>
      <c r="E1498" t="s">
        <v>483</v>
      </c>
      <c r="F1498">
        <v>0.22</v>
      </c>
      <c r="G1498">
        <v>0.24</v>
      </c>
      <c r="H1498">
        <v>0.23</v>
      </c>
      <c r="I1498">
        <v>0.24</v>
      </c>
      <c r="J1498">
        <v>0.24</v>
      </c>
      <c r="K1498">
        <v>0.23</v>
      </c>
      <c r="L1498">
        <v>0.23</v>
      </c>
      <c r="M1498">
        <v>0.24</v>
      </c>
      <c r="N1498">
        <v>0.24</v>
      </c>
      <c r="O1498">
        <v>0.24</v>
      </c>
      <c r="P1498">
        <v>0.24</v>
      </c>
      <c r="Q1498">
        <v>0.24</v>
      </c>
      <c r="R1498">
        <v>0.23</v>
      </c>
      <c r="S1498">
        <v>0.23</v>
      </c>
      <c r="T1498">
        <v>0.21</v>
      </c>
      <c r="U1498" t="s">
        <v>207</v>
      </c>
      <c r="V1498" t="s">
        <v>522</v>
      </c>
      <c r="W1498" t="s">
        <v>523</v>
      </c>
      <c r="X1498" t="s">
        <v>524</v>
      </c>
      <c r="Y1498">
        <v>4</v>
      </c>
      <c r="Z1498" t="s">
        <v>525</v>
      </c>
    </row>
    <row r="1499" spans="1:26" x14ac:dyDescent="0.25">
      <c r="A1499" t="str">
        <f t="shared" si="47"/>
        <v>DK Energy consumption of water heating for non-residential</v>
      </c>
      <c r="B1499" t="str">
        <f t="shared" si="46"/>
        <v>Energy consumption of water heating for non-residential</v>
      </c>
      <c r="C1499" t="s">
        <v>9</v>
      </c>
      <c r="D1499" t="s">
        <v>46</v>
      </c>
      <c r="E1499" t="s">
        <v>483</v>
      </c>
      <c r="F1499">
        <v>0.16</v>
      </c>
      <c r="G1499">
        <v>0.16</v>
      </c>
      <c r="H1499">
        <v>0.16</v>
      </c>
      <c r="I1499">
        <v>0.17</v>
      </c>
      <c r="J1499">
        <v>0.17</v>
      </c>
      <c r="K1499">
        <v>0.17</v>
      </c>
      <c r="L1499">
        <v>0.16</v>
      </c>
      <c r="M1499">
        <v>0.17</v>
      </c>
      <c r="N1499">
        <v>0.17</v>
      </c>
      <c r="O1499">
        <v>0.17</v>
      </c>
      <c r="P1499">
        <v>0.16</v>
      </c>
      <c r="Q1499">
        <v>0.15</v>
      </c>
      <c r="R1499">
        <v>0.15</v>
      </c>
      <c r="S1499">
        <v>0.15</v>
      </c>
      <c r="T1499">
        <v>0.14000000000000001</v>
      </c>
      <c r="U1499" t="s">
        <v>207</v>
      </c>
      <c r="V1499" t="s">
        <v>522</v>
      </c>
      <c r="W1499" t="s">
        <v>523</v>
      </c>
      <c r="X1499" t="s">
        <v>524</v>
      </c>
      <c r="Y1499">
        <v>4</v>
      </c>
      <c r="Z1499" t="s">
        <v>525</v>
      </c>
    </row>
    <row r="1500" spans="1:26" x14ac:dyDescent="0.25">
      <c r="A1500" t="str">
        <f t="shared" si="47"/>
        <v>EE Energy consumption of water heating for non-residential</v>
      </c>
      <c r="B1500" t="str">
        <f t="shared" si="46"/>
        <v>Energy consumption of water heating for non-residential</v>
      </c>
      <c r="C1500" t="s">
        <v>27</v>
      </c>
      <c r="D1500" t="s">
        <v>47</v>
      </c>
      <c r="E1500" t="s">
        <v>483</v>
      </c>
      <c r="F1500">
        <v>0.04</v>
      </c>
      <c r="G1500">
        <v>0.03</v>
      </c>
      <c r="H1500">
        <v>0.03</v>
      </c>
      <c r="I1500">
        <v>0.03</v>
      </c>
      <c r="J1500">
        <v>0.03</v>
      </c>
      <c r="K1500">
        <v>0.03</v>
      </c>
      <c r="L1500">
        <v>0.03</v>
      </c>
      <c r="M1500">
        <v>0.03</v>
      </c>
      <c r="N1500">
        <v>0.03</v>
      </c>
      <c r="O1500">
        <v>0.03</v>
      </c>
      <c r="P1500">
        <v>0.03</v>
      </c>
      <c r="Q1500">
        <v>0.03</v>
      </c>
      <c r="R1500">
        <v>0.03</v>
      </c>
      <c r="S1500">
        <v>0.03</v>
      </c>
      <c r="T1500">
        <v>0.04</v>
      </c>
      <c r="U1500" t="s">
        <v>207</v>
      </c>
      <c r="V1500" t="s">
        <v>522</v>
      </c>
      <c r="W1500" t="s">
        <v>523</v>
      </c>
      <c r="X1500" t="s">
        <v>524</v>
      </c>
      <c r="Y1500">
        <v>4</v>
      </c>
      <c r="Z1500" t="s">
        <v>525</v>
      </c>
    </row>
    <row r="1501" spans="1:26" x14ac:dyDescent="0.25">
      <c r="A1501" t="str">
        <f t="shared" si="47"/>
        <v>FR Energy consumption of water heating for non-residential</v>
      </c>
      <c r="B1501" t="str">
        <f t="shared" si="46"/>
        <v>Energy consumption of water heating for non-residential</v>
      </c>
      <c r="C1501" t="s">
        <v>10</v>
      </c>
      <c r="D1501" t="s">
        <v>48</v>
      </c>
      <c r="E1501" t="s">
        <v>483</v>
      </c>
      <c r="F1501">
        <v>1.48</v>
      </c>
      <c r="G1501">
        <v>1.62</v>
      </c>
      <c r="H1501">
        <v>1.62</v>
      </c>
      <c r="I1501">
        <v>1.66</v>
      </c>
      <c r="J1501">
        <v>1.68</v>
      </c>
      <c r="K1501">
        <v>1.61</v>
      </c>
      <c r="L1501">
        <v>1.62</v>
      </c>
      <c r="M1501">
        <v>1.64</v>
      </c>
      <c r="N1501">
        <v>1.62</v>
      </c>
      <c r="O1501">
        <v>1.66</v>
      </c>
      <c r="P1501">
        <v>1.67</v>
      </c>
      <c r="Q1501">
        <v>1.57</v>
      </c>
      <c r="R1501">
        <v>1.65</v>
      </c>
      <c r="S1501">
        <v>1.68</v>
      </c>
      <c r="T1501">
        <v>1.53</v>
      </c>
      <c r="U1501" t="s">
        <v>207</v>
      </c>
      <c r="V1501" t="s">
        <v>522</v>
      </c>
      <c r="W1501" t="s">
        <v>523</v>
      </c>
      <c r="X1501" t="s">
        <v>524</v>
      </c>
      <c r="Y1501">
        <v>4</v>
      </c>
      <c r="Z1501" t="s">
        <v>525</v>
      </c>
    </row>
    <row r="1502" spans="1:26" x14ac:dyDescent="0.25">
      <c r="A1502" t="str">
        <f t="shared" si="47"/>
        <v>EL Energy consumption of water heating for non-residential</v>
      </c>
      <c r="B1502" t="str">
        <f t="shared" si="46"/>
        <v>Energy consumption of water heating for non-residential</v>
      </c>
      <c r="C1502" t="s">
        <v>20</v>
      </c>
      <c r="D1502" t="s">
        <v>49</v>
      </c>
      <c r="E1502" t="s">
        <v>483</v>
      </c>
      <c r="F1502">
        <v>0.19</v>
      </c>
      <c r="G1502">
        <v>0.21</v>
      </c>
      <c r="H1502">
        <v>0.22</v>
      </c>
      <c r="I1502">
        <v>0.23</v>
      </c>
      <c r="J1502">
        <v>0.25</v>
      </c>
      <c r="K1502">
        <v>0.27</v>
      </c>
      <c r="L1502">
        <v>0.28000000000000003</v>
      </c>
      <c r="M1502">
        <v>0.28999999999999998</v>
      </c>
      <c r="N1502">
        <v>0.28999999999999998</v>
      </c>
      <c r="O1502">
        <v>0.28999999999999998</v>
      </c>
      <c r="P1502">
        <v>0.24</v>
      </c>
      <c r="Q1502">
        <v>0.23</v>
      </c>
      <c r="R1502">
        <v>0.24</v>
      </c>
      <c r="S1502">
        <v>0.23</v>
      </c>
      <c r="T1502">
        <v>0.21</v>
      </c>
      <c r="U1502" t="s">
        <v>207</v>
      </c>
      <c r="V1502" t="s">
        <v>522</v>
      </c>
      <c r="W1502" t="s">
        <v>523</v>
      </c>
      <c r="X1502" t="s">
        <v>524</v>
      </c>
      <c r="Y1502">
        <v>4</v>
      </c>
      <c r="Z1502" t="s">
        <v>525</v>
      </c>
    </row>
    <row r="1503" spans="1:26" x14ac:dyDescent="0.25">
      <c r="A1503" t="str">
        <f t="shared" si="47"/>
        <v>FI Energy consumption of water heating for non-residential</v>
      </c>
      <c r="B1503" t="str">
        <f t="shared" si="46"/>
        <v>Energy consumption of water heating for non-residential</v>
      </c>
      <c r="C1503" t="s">
        <v>30</v>
      </c>
      <c r="D1503" t="s">
        <v>50</v>
      </c>
      <c r="E1503" t="s">
        <v>483</v>
      </c>
      <c r="F1503">
        <v>0.15</v>
      </c>
      <c r="G1503">
        <v>0.15</v>
      </c>
      <c r="H1503">
        <v>0.15</v>
      </c>
      <c r="I1503">
        <v>0.15</v>
      </c>
      <c r="J1503">
        <v>0.15</v>
      </c>
      <c r="K1503">
        <v>0.16</v>
      </c>
      <c r="L1503">
        <v>0.15</v>
      </c>
      <c r="M1503">
        <v>0.16</v>
      </c>
      <c r="N1503">
        <v>0.16</v>
      </c>
      <c r="O1503">
        <v>0.16</v>
      </c>
      <c r="P1503">
        <v>0.16</v>
      </c>
      <c r="Q1503">
        <v>0.15</v>
      </c>
      <c r="R1503">
        <v>0.16</v>
      </c>
      <c r="S1503">
        <v>0.15</v>
      </c>
      <c r="T1503">
        <v>0.15</v>
      </c>
      <c r="U1503" t="s">
        <v>207</v>
      </c>
      <c r="V1503" t="s">
        <v>522</v>
      </c>
      <c r="W1503" t="s">
        <v>523</v>
      </c>
      <c r="X1503" t="s">
        <v>524</v>
      </c>
      <c r="Y1503">
        <v>4</v>
      </c>
      <c r="Z1503" t="s">
        <v>525</v>
      </c>
    </row>
    <row r="1504" spans="1:26" x14ac:dyDescent="0.25">
      <c r="A1504" t="str">
        <f t="shared" si="47"/>
        <v>DE Energy consumption of water heating for non-residential</v>
      </c>
      <c r="B1504" t="str">
        <f t="shared" si="46"/>
        <v>Energy consumption of water heating for non-residential</v>
      </c>
      <c r="C1504" t="s">
        <v>1</v>
      </c>
      <c r="D1504" t="s">
        <v>51</v>
      </c>
      <c r="E1504" t="s">
        <v>483</v>
      </c>
      <c r="F1504">
        <v>2.0699999999999998</v>
      </c>
      <c r="G1504">
        <v>2.04</v>
      </c>
      <c r="H1504">
        <v>2</v>
      </c>
      <c r="I1504">
        <v>2.2799999999999998</v>
      </c>
      <c r="J1504">
        <v>2.23</v>
      </c>
      <c r="K1504">
        <v>2.2000000000000002</v>
      </c>
      <c r="L1504">
        <v>2.2400000000000002</v>
      </c>
      <c r="M1504">
        <v>2.41</v>
      </c>
      <c r="N1504">
        <v>2.38</v>
      </c>
      <c r="O1504">
        <v>2.2599999999999998</v>
      </c>
      <c r="P1504">
        <v>2.5</v>
      </c>
      <c r="Q1504">
        <v>2.2599999999999998</v>
      </c>
      <c r="R1504">
        <v>2.35</v>
      </c>
      <c r="S1504">
        <v>2.44</v>
      </c>
      <c r="T1504">
        <v>2.34</v>
      </c>
      <c r="U1504" t="s">
        <v>207</v>
      </c>
      <c r="V1504" t="s">
        <v>522</v>
      </c>
      <c r="W1504" t="s">
        <v>523</v>
      </c>
      <c r="X1504" t="s">
        <v>524</v>
      </c>
      <c r="Y1504">
        <v>4</v>
      </c>
      <c r="Z1504" t="s">
        <v>525</v>
      </c>
    </row>
    <row r="1505" spans="1:26" x14ac:dyDescent="0.25">
      <c r="A1505" t="str">
        <f t="shared" si="47"/>
        <v>HU Energy consumption of water heating for non-residential</v>
      </c>
      <c r="B1505" t="str">
        <f t="shared" si="46"/>
        <v>Energy consumption of water heating for non-residential</v>
      </c>
      <c r="C1505" t="s">
        <v>16</v>
      </c>
      <c r="D1505" t="s">
        <v>52</v>
      </c>
      <c r="E1505" t="s">
        <v>483</v>
      </c>
      <c r="F1505">
        <v>0.24</v>
      </c>
      <c r="G1505">
        <v>0.24</v>
      </c>
      <c r="H1505">
        <v>0.24</v>
      </c>
      <c r="I1505">
        <v>0.24</v>
      </c>
      <c r="J1505">
        <v>0.27</v>
      </c>
      <c r="K1505">
        <v>0.24</v>
      </c>
      <c r="L1505">
        <v>0.24</v>
      </c>
      <c r="M1505">
        <v>0.24</v>
      </c>
      <c r="N1505">
        <v>0.24</v>
      </c>
      <c r="O1505">
        <v>0.23</v>
      </c>
      <c r="P1505">
        <v>0.24</v>
      </c>
      <c r="Q1505">
        <v>0.24</v>
      </c>
      <c r="R1505">
        <v>0.21</v>
      </c>
      <c r="S1505">
        <v>0.18</v>
      </c>
      <c r="T1505">
        <v>0.17</v>
      </c>
      <c r="U1505" t="s">
        <v>207</v>
      </c>
      <c r="V1505" t="s">
        <v>522</v>
      </c>
      <c r="W1505" t="s">
        <v>523</v>
      </c>
      <c r="X1505" t="s">
        <v>524</v>
      </c>
      <c r="Y1505">
        <v>4</v>
      </c>
      <c r="Z1505" t="s">
        <v>525</v>
      </c>
    </row>
    <row r="1506" spans="1:26" x14ac:dyDescent="0.25">
      <c r="A1506" t="str">
        <f t="shared" si="47"/>
        <v>IE Energy consumption of water heating for non-residential</v>
      </c>
      <c r="B1506" t="str">
        <f t="shared" si="46"/>
        <v>Energy consumption of water heating for non-residential</v>
      </c>
      <c r="C1506" t="s">
        <v>5</v>
      </c>
      <c r="D1506" t="s">
        <v>53</v>
      </c>
      <c r="E1506" t="s">
        <v>483</v>
      </c>
      <c r="F1506">
        <v>0.11</v>
      </c>
      <c r="G1506">
        <v>0.11</v>
      </c>
      <c r="H1506">
        <v>0.12</v>
      </c>
      <c r="I1506">
        <v>0.12</v>
      </c>
      <c r="J1506">
        <v>0.12</v>
      </c>
      <c r="K1506">
        <v>0.12</v>
      </c>
      <c r="L1506">
        <v>0.12</v>
      </c>
      <c r="M1506">
        <v>0.13</v>
      </c>
      <c r="N1506">
        <v>0.13</v>
      </c>
      <c r="O1506">
        <v>0.13</v>
      </c>
      <c r="P1506">
        <v>0.12</v>
      </c>
      <c r="Q1506">
        <v>0.1</v>
      </c>
      <c r="R1506">
        <v>0.1</v>
      </c>
      <c r="S1506">
        <v>0.1</v>
      </c>
      <c r="T1506">
        <v>0.1</v>
      </c>
      <c r="U1506" t="s">
        <v>207</v>
      </c>
      <c r="V1506" t="s">
        <v>522</v>
      </c>
      <c r="W1506" t="s">
        <v>523</v>
      </c>
      <c r="X1506" t="s">
        <v>524</v>
      </c>
      <c r="Y1506">
        <v>4</v>
      </c>
      <c r="Z1506" t="s">
        <v>525</v>
      </c>
    </row>
    <row r="1507" spans="1:26" x14ac:dyDescent="0.25">
      <c r="A1507" t="str">
        <f t="shared" si="47"/>
        <v>IT Energy consumption of water heating for non-residential</v>
      </c>
      <c r="B1507" t="str">
        <f t="shared" si="46"/>
        <v>Energy consumption of water heating for non-residential</v>
      </c>
      <c r="C1507" t="s">
        <v>29</v>
      </c>
      <c r="D1507" t="s">
        <v>54</v>
      </c>
      <c r="E1507" t="s">
        <v>483</v>
      </c>
      <c r="F1507">
        <v>1.58</v>
      </c>
      <c r="G1507">
        <v>1.56</v>
      </c>
      <c r="H1507">
        <v>1.56</v>
      </c>
      <c r="I1507">
        <v>1.58</v>
      </c>
      <c r="J1507">
        <v>1.59</v>
      </c>
      <c r="K1507">
        <v>1.6</v>
      </c>
      <c r="L1507">
        <v>1.61</v>
      </c>
      <c r="M1507">
        <v>1.65</v>
      </c>
      <c r="N1507">
        <v>1.69</v>
      </c>
      <c r="O1507">
        <v>1.64</v>
      </c>
      <c r="P1507">
        <v>1.64</v>
      </c>
      <c r="Q1507">
        <v>1.52</v>
      </c>
      <c r="R1507">
        <v>1.54</v>
      </c>
      <c r="S1507">
        <v>1.53</v>
      </c>
      <c r="T1507">
        <v>1.41</v>
      </c>
      <c r="U1507" t="s">
        <v>207</v>
      </c>
      <c r="V1507" t="s">
        <v>522</v>
      </c>
      <c r="W1507" t="s">
        <v>523</v>
      </c>
      <c r="X1507" t="s">
        <v>524</v>
      </c>
      <c r="Y1507">
        <v>4</v>
      </c>
      <c r="Z1507" t="s">
        <v>525</v>
      </c>
    </row>
    <row r="1508" spans="1:26" x14ac:dyDescent="0.25">
      <c r="A1508" t="str">
        <f t="shared" si="47"/>
        <v>LV Energy consumption of water heating for non-residential</v>
      </c>
      <c r="B1508" t="str">
        <f t="shared" si="46"/>
        <v>Energy consumption of water heating for non-residential</v>
      </c>
      <c r="C1508" t="s">
        <v>25</v>
      </c>
      <c r="D1508" t="s">
        <v>55</v>
      </c>
      <c r="E1508" t="s">
        <v>483</v>
      </c>
      <c r="F1508">
        <v>0.06</v>
      </c>
      <c r="G1508">
        <v>0.06</v>
      </c>
      <c r="H1508">
        <v>0.06</v>
      </c>
      <c r="I1508">
        <v>0.06</v>
      </c>
      <c r="J1508">
        <v>0.06</v>
      </c>
      <c r="K1508">
        <v>0.06</v>
      </c>
      <c r="L1508">
        <v>0.06</v>
      </c>
      <c r="M1508">
        <v>0.06</v>
      </c>
      <c r="N1508">
        <v>0.06</v>
      </c>
      <c r="O1508">
        <v>0.05</v>
      </c>
      <c r="P1508">
        <v>0.05</v>
      </c>
      <c r="Q1508">
        <v>0.05</v>
      </c>
      <c r="R1508">
        <v>0.05</v>
      </c>
      <c r="S1508">
        <v>0.05</v>
      </c>
      <c r="T1508">
        <v>0.05</v>
      </c>
      <c r="U1508" t="s">
        <v>207</v>
      </c>
      <c r="V1508" t="s">
        <v>522</v>
      </c>
      <c r="W1508" t="s">
        <v>523</v>
      </c>
      <c r="X1508" t="s">
        <v>524</v>
      </c>
      <c r="Y1508">
        <v>4</v>
      </c>
      <c r="Z1508" t="s">
        <v>525</v>
      </c>
    </row>
    <row r="1509" spans="1:26" x14ac:dyDescent="0.25">
      <c r="A1509" t="str">
        <f t="shared" si="47"/>
        <v>LT Energy consumption of water heating for non-residential</v>
      </c>
      <c r="B1509" t="str">
        <f t="shared" si="46"/>
        <v>Energy consumption of water heating for non-residential</v>
      </c>
      <c r="C1509" t="s">
        <v>22</v>
      </c>
      <c r="D1509" t="s">
        <v>56</v>
      </c>
      <c r="E1509" t="s">
        <v>483</v>
      </c>
      <c r="F1509">
        <v>7.0000000000000007E-2</v>
      </c>
      <c r="G1509">
        <v>7.0000000000000007E-2</v>
      </c>
      <c r="H1509">
        <v>7.0000000000000007E-2</v>
      </c>
      <c r="I1509">
        <v>7.0000000000000007E-2</v>
      </c>
      <c r="J1509">
        <v>7.0000000000000007E-2</v>
      </c>
      <c r="K1509">
        <v>7.0000000000000007E-2</v>
      </c>
      <c r="L1509">
        <v>7.0000000000000007E-2</v>
      </c>
      <c r="M1509">
        <v>7.0000000000000007E-2</v>
      </c>
      <c r="N1509">
        <v>7.0000000000000007E-2</v>
      </c>
      <c r="O1509">
        <v>7.0000000000000007E-2</v>
      </c>
      <c r="P1509">
        <v>7.0000000000000007E-2</v>
      </c>
      <c r="Q1509">
        <v>7.0000000000000007E-2</v>
      </c>
      <c r="R1509">
        <v>7.0000000000000007E-2</v>
      </c>
      <c r="S1509">
        <v>7.0000000000000007E-2</v>
      </c>
      <c r="T1509">
        <v>7.0000000000000007E-2</v>
      </c>
      <c r="U1509" t="s">
        <v>207</v>
      </c>
      <c r="V1509" t="s">
        <v>522</v>
      </c>
      <c r="W1509" t="s">
        <v>523</v>
      </c>
      <c r="X1509" t="s">
        <v>524</v>
      </c>
      <c r="Y1509">
        <v>4</v>
      </c>
      <c r="Z1509" t="s">
        <v>525</v>
      </c>
    </row>
    <row r="1510" spans="1:26" x14ac:dyDescent="0.25">
      <c r="A1510" t="str">
        <f t="shared" si="47"/>
        <v>LU Energy consumption of water heating for non-residential</v>
      </c>
      <c r="B1510" t="str">
        <f t="shared" si="46"/>
        <v>Energy consumption of water heating for non-residential</v>
      </c>
      <c r="C1510" t="s">
        <v>7</v>
      </c>
      <c r="D1510" t="s">
        <v>57</v>
      </c>
      <c r="E1510" t="s">
        <v>483</v>
      </c>
      <c r="F1510">
        <v>0.01</v>
      </c>
      <c r="G1510">
        <v>0.01</v>
      </c>
      <c r="H1510">
        <v>0.01</v>
      </c>
      <c r="I1510">
        <v>0.01</v>
      </c>
      <c r="J1510">
        <v>0.02</v>
      </c>
      <c r="K1510">
        <v>0.02</v>
      </c>
      <c r="L1510">
        <v>0.02</v>
      </c>
      <c r="M1510">
        <v>0.02</v>
      </c>
      <c r="N1510">
        <v>0.02</v>
      </c>
      <c r="O1510">
        <v>0.02</v>
      </c>
      <c r="P1510">
        <v>0.02</v>
      </c>
      <c r="Q1510">
        <v>0.02</v>
      </c>
      <c r="R1510">
        <v>0.02</v>
      </c>
      <c r="S1510">
        <v>0.02</v>
      </c>
      <c r="T1510">
        <v>0.01</v>
      </c>
      <c r="U1510" t="s">
        <v>207</v>
      </c>
      <c r="V1510" t="s">
        <v>522</v>
      </c>
      <c r="W1510" t="s">
        <v>523</v>
      </c>
      <c r="X1510" t="s">
        <v>524</v>
      </c>
      <c r="Y1510">
        <v>4</v>
      </c>
      <c r="Z1510" t="s">
        <v>525</v>
      </c>
    </row>
    <row r="1511" spans="1:26" x14ac:dyDescent="0.25">
      <c r="A1511" t="str">
        <f t="shared" si="47"/>
        <v>MT Energy consumption of water heating for non-residential</v>
      </c>
      <c r="B1511" t="str">
        <f t="shared" si="46"/>
        <v>Energy consumption of water heating for non-residential</v>
      </c>
      <c r="C1511" t="s">
        <v>26</v>
      </c>
      <c r="D1511" t="s">
        <v>58</v>
      </c>
      <c r="E1511" t="s">
        <v>483</v>
      </c>
      <c r="F1511">
        <v>0.01</v>
      </c>
      <c r="G1511">
        <v>0.01</v>
      </c>
      <c r="H1511">
        <v>0.01</v>
      </c>
      <c r="I1511">
        <v>0.01</v>
      </c>
      <c r="J1511">
        <v>0.01</v>
      </c>
      <c r="K1511">
        <v>0.01</v>
      </c>
      <c r="L1511">
        <v>0.01</v>
      </c>
      <c r="M1511">
        <v>0.01</v>
      </c>
      <c r="N1511">
        <v>0.01</v>
      </c>
      <c r="O1511">
        <v>0.01</v>
      </c>
      <c r="P1511">
        <v>0.02</v>
      </c>
      <c r="Q1511">
        <v>0.02</v>
      </c>
      <c r="R1511">
        <v>0.02</v>
      </c>
      <c r="S1511">
        <v>0.02</v>
      </c>
      <c r="T1511">
        <v>0.02</v>
      </c>
      <c r="U1511" t="s">
        <v>207</v>
      </c>
      <c r="V1511" t="s">
        <v>522</v>
      </c>
      <c r="W1511" t="s">
        <v>523</v>
      </c>
      <c r="X1511" t="s">
        <v>524</v>
      </c>
      <c r="Y1511">
        <v>4</v>
      </c>
      <c r="Z1511" t="s">
        <v>525</v>
      </c>
    </row>
    <row r="1512" spans="1:26" x14ac:dyDescent="0.25">
      <c r="A1512" t="str">
        <f t="shared" si="47"/>
        <v>NL Energy consumption of water heating for non-residential</v>
      </c>
      <c r="B1512" t="str">
        <f t="shared" si="46"/>
        <v>Energy consumption of water heating for non-residential</v>
      </c>
      <c r="C1512" t="s">
        <v>6</v>
      </c>
      <c r="D1512" t="s">
        <v>59</v>
      </c>
      <c r="E1512" t="s">
        <v>483</v>
      </c>
      <c r="F1512">
        <v>0.41</v>
      </c>
      <c r="G1512">
        <v>0.4</v>
      </c>
      <c r="H1512">
        <v>0.38</v>
      </c>
      <c r="I1512">
        <v>0.4</v>
      </c>
      <c r="J1512">
        <v>0.42</v>
      </c>
      <c r="K1512">
        <v>0.42</v>
      </c>
      <c r="L1512">
        <v>0.39</v>
      </c>
      <c r="M1512">
        <v>0.38</v>
      </c>
      <c r="N1512">
        <v>0.38</v>
      </c>
      <c r="O1512">
        <v>0.39</v>
      </c>
      <c r="P1512">
        <v>0.39</v>
      </c>
      <c r="Q1512">
        <v>0.35</v>
      </c>
      <c r="R1512">
        <v>0.36</v>
      </c>
      <c r="S1512">
        <v>0.36</v>
      </c>
      <c r="T1512">
        <v>0.32</v>
      </c>
      <c r="U1512" t="s">
        <v>207</v>
      </c>
      <c r="V1512" t="s">
        <v>522</v>
      </c>
      <c r="W1512" t="s">
        <v>523</v>
      </c>
      <c r="X1512" t="s">
        <v>524</v>
      </c>
      <c r="Y1512">
        <v>4</v>
      </c>
      <c r="Z1512" t="s">
        <v>525</v>
      </c>
    </row>
    <row r="1513" spans="1:26" x14ac:dyDescent="0.25">
      <c r="A1513" t="str">
        <f t="shared" si="47"/>
        <v>PL Energy consumption of water heating for non-residential</v>
      </c>
      <c r="B1513" t="str">
        <f t="shared" si="46"/>
        <v>Energy consumption of water heating for non-residential</v>
      </c>
      <c r="C1513" t="s">
        <v>12</v>
      </c>
      <c r="D1513" t="s">
        <v>60</v>
      </c>
      <c r="E1513" t="s">
        <v>483</v>
      </c>
      <c r="F1513">
        <v>0.66</v>
      </c>
      <c r="G1513">
        <v>0.7</v>
      </c>
      <c r="H1513">
        <v>0.83</v>
      </c>
      <c r="I1513">
        <v>0.81</v>
      </c>
      <c r="J1513">
        <v>0.79</v>
      </c>
      <c r="K1513">
        <v>0.79</v>
      </c>
      <c r="L1513">
        <v>0.82</v>
      </c>
      <c r="M1513">
        <v>0.93</v>
      </c>
      <c r="N1513">
        <v>1.01</v>
      </c>
      <c r="O1513">
        <v>1.03</v>
      </c>
      <c r="P1513">
        <v>1.02</v>
      </c>
      <c r="Q1513">
        <v>0.97</v>
      </c>
      <c r="R1513">
        <v>0.96</v>
      </c>
      <c r="S1513">
        <v>0.93</v>
      </c>
      <c r="T1513">
        <v>0.9</v>
      </c>
      <c r="U1513" t="s">
        <v>207</v>
      </c>
      <c r="V1513" t="s">
        <v>522</v>
      </c>
      <c r="W1513" t="s">
        <v>523</v>
      </c>
      <c r="X1513" t="s">
        <v>524</v>
      </c>
      <c r="Y1513">
        <v>4</v>
      </c>
      <c r="Z1513" t="s">
        <v>525</v>
      </c>
    </row>
    <row r="1514" spans="1:26" x14ac:dyDescent="0.25">
      <c r="A1514" t="str">
        <f t="shared" si="47"/>
        <v>PT Energy consumption of water heating for non-residential</v>
      </c>
      <c r="B1514" t="str">
        <f t="shared" si="46"/>
        <v>Energy consumption of water heating for non-residential</v>
      </c>
      <c r="C1514" t="s">
        <v>14</v>
      </c>
      <c r="D1514" t="s">
        <v>61</v>
      </c>
      <c r="E1514" t="s">
        <v>483</v>
      </c>
      <c r="F1514">
        <v>0.15</v>
      </c>
      <c r="G1514">
        <v>0.19</v>
      </c>
      <c r="H1514">
        <v>0.21</v>
      </c>
      <c r="I1514">
        <v>0.19</v>
      </c>
      <c r="J1514">
        <v>0.2</v>
      </c>
      <c r="K1514">
        <v>0.23</v>
      </c>
      <c r="L1514">
        <v>0.21</v>
      </c>
      <c r="M1514">
        <v>0.22</v>
      </c>
      <c r="N1514">
        <v>0.2</v>
      </c>
      <c r="O1514">
        <v>0.21</v>
      </c>
      <c r="P1514">
        <v>0.18</v>
      </c>
      <c r="Q1514">
        <v>0.17</v>
      </c>
      <c r="R1514">
        <v>0.17</v>
      </c>
      <c r="S1514">
        <v>0.17</v>
      </c>
      <c r="T1514">
        <v>0.18</v>
      </c>
      <c r="U1514" t="s">
        <v>207</v>
      </c>
      <c r="V1514" t="s">
        <v>522</v>
      </c>
      <c r="W1514" t="s">
        <v>523</v>
      </c>
      <c r="X1514" t="s">
        <v>524</v>
      </c>
      <c r="Y1514">
        <v>4</v>
      </c>
      <c r="Z1514" t="s">
        <v>525</v>
      </c>
    </row>
    <row r="1515" spans="1:26" x14ac:dyDescent="0.25">
      <c r="A1515" t="str">
        <f t="shared" si="47"/>
        <v>RO Energy consumption of water heating for non-residential</v>
      </c>
      <c r="B1515" t="str">
        <f t="shared" si="46"/>
        <v>Energy consumption of water heating for non-residential</v>
      </c>
      <c r="C1515" t="s">
        <v>13</v>
      </c>
      <c r="D1515" t="s">
        <v>62</v>
      </c>
      <c r="E1515" t="s">
        <v>483</v>
      </c>
      <c r="F1515">
        <v>0.11</v>
      </c>
      <c r="G1515">
        <v>0.17</v>
      </c>
      <c r="H1515">
        <v>0.09</v>
      </c>
      <c r="I1515">
        <v>0.17</v>
      </c>
      <c r="J1515">
        <v>0.2</v>
      </c>
      <c r="K1515">
        <v>0.26</v>
      </c>
      <c r="L1515">
        <v>0.38</v>
      </c>
      <c r="M1515">
        <v>0.33</v>
      </c>
      <c r="N1515">
        <v>0.25</v>
      </c>
      <c r="O1515">
        <v>0.26</v>
      </c>
      <c r="P1515">
        <v>0.26</v>
      </c>
      <c r="Q1515">
        <v>0.25</v>
      </c>
      <c r="R1515">
        <v>0.24</v>
      </c>
      <c r="S1515">
        <v>0.25</v>
      </c>
      <c r="T1515">
        <v>0.24</v>
      </c>
      <c r="U1515" t="s">
        <v>207</v>
      </c>
      <c r="V1515" t="s">
        <v>522</v>
      </c>
      <c r="W1515" t="s">
        <v>523</v>
      </c>
      <c r="X1515" t="s">
        <v>524</v>
      </c>
      <c r="Y1515">
        <v>4</v>
      </c>
      <c r="Z1515" t="s">
        <v>525</v>
      </c>
    </row>
    <row r="1516" spans="1:26" x14ac:dyDescent="0.25">
      <c r="A1516" t="str">
        <f t="shared" si="47"/>
        <v>SK Energy consumption of water heating for non-residential</v>
      </c>
      <c r="B1516" t="str">
        <f t="shared" si="46"/>
        <v>Energy consumption of water heating for non-residential</v>
      </c>
      <c r="C1516" t="s">
        <v>18</v>
      </c>
      <c r="D1516" t="s">
        <v>63</v>
      </c>
      <c r="E1516" t="s">
        <v>483</v>
      </c>
      <c r="F1516">
        <v>0.13</v>
      </c>
      <c r="G1516">
        <v>0.13</v>
      </c>
      <c r="H1516">
        <v>0.13</v>
      </c>
      <c r="I1516">
        <v>0.13</v>
      </c>
      <c r="J1516">
        <v>0.13</v>
      </c>
      <c r="K1516">
        <v>0.13</v>
      </c>
      <c r="L1516">
        <v>0.13</v>
      </c>
      <c r="M1516">
        <v>0.13</v>
      </c>
      <c r="N1516">
        <v>0.13</v>
      </c>
      <c r="O1516">
        <v>0.13</v>
      </c>
      <c r="P1516">
        <v>0.13</v>
      </c>
      <c r="Q1516">
        <v>0.1</v>
      </c>
      <c r="R1516">
        <v>0.09</v>
      </c>
      <c r="S1516">
        <v>0.1</v>
      </c>
      <c r="T1516">
        <v>0.08</v>
      </c>
      <c r="U1516" t="s">
        <v>207</v>
      </c>
      <c r="V1516" t="s">
        <v>522</v>
      </c>
      <c r="W1516" t="s">
        <v>523</v>
      </c>
      <c r="X1516" t="s">
        <v>524</v>
      </c>
      <c r="Y1516">
        <v>4</v>
      </c>
      <c r="Z1516" t="s">
        <v>525</v>
      </c>
    </row>
    <row r="1517" spans="1:26" x14ac:dyDescent="0.25">
      <c r="A1517" t="str">
        <f t="shared" si="47"/>
        <v>SI Energy consumption of water heating for non-residential</v>
      </c>
      <c r="B1517" t="str">
        <f t="shared" si="46"/>
        <v>Energy consumption of water heating for non-residential</v>
      </c>
      <c r="C1517" t="s">
        <v>8</v>
      </c>
      <c r="D1517" t="s">
        <v>64</v>
      </c>
      <c r="E1517" t="s">
        <v>483</v>
      </c>
      <c r="F1517">
        <v>0.05</v>
      </c>
      <c r="G1517">
        <v>0.05</v>
      </c>
      <c r="H1517">
        <v>0.05</v>
      </c>
      <c r="I1517">
        <v>0.05</v>
      </c>
      <c r="J1517">
        <v>0.05</v>
      </c>
      <c r="K1517">
        <v>0.05</v>
      </c>
      <c r="L1517">
        <v>0.05</v>
      </c>
      <c r="M1517">
        <v>0.04</v>
      </c>
      <c r="N1517">
        <v>0.05</v>
      </c>
      <c r="O1517">
        <v>0.05</v>
      </c>
      <c r="P1517">
        <v>0.05</v>
      </c>
      <c r="Q1517">
        <v>0.05</v>
      </c>
      <c r="R1517">
        <v>0.05</v>
      </c>
      <c r="S1517">
        <v>0.05</v>
      </c>
      <c r="T1517">
        <v>0.04</v>
      </c>
      <c r="U1517" t="s">
        <v>207</v>
      </c>
      <c r="V1517" t="s">
        <v>522</v>
      </c>
      <c r="W1517" t="s">
        <v>523</v>
      </c>
      <c r="X1517" t="s">
        <v>524</v>
      </c>
      <c r="Y1517">
        <v>4</v>
      </c>
      <c r="Z1517" t="s">
        <v>525</v>
      </c>
    </row>
    <row r="1518" spans="1:26" x14ac:dyDescent="0.25">
      <c r="A1518" t="str">
        <f t="shared" si="47"/>
        <v>ES Energy consumption of water heating for non-residential</v>
      </c>
      <c r="B1518" t="str">
        <f t="shared" si="46"/>
        <v>Energy consumption of water heating for non-residential</v>
      </c>
      <c r="C1518" t="s">
        <v>28</v>
      </c>
      <c r="D1518" t="s">
        <v>65</v>
      </c>
      <c r="E1518" t="s">
        <v>483</v>
      </c>
      <c r="F1518">
        <v>0.8</v>
      </c>
      <c r="G1518">
        <v>0.82</v>
      </c>
      <c r="H1518">
        <v>0.84</v>
      </c>
      <c r="I1518">
        <v>0.76</v>
      </c>
      <c r="J1518">
        <v>0.82</v>
      </c>
      <c r="K1518">
        <v>0.86</v>
      </c>
      <c r="L1518">
        <v>0.91</v>
      </c>
      <c r="M1518">
        <v>0.93</v>
      </c>
      <c r="N1518">
        <v>0.93</v>
      </c>
      <c r="O1518">
        <v>0.94</v>
      </c>
      <c r="P1518">
        <v>0.97</v>
      </c>
      <c r="Q1518">
        <v>1.01</v>
      </c>
      <c r="R1518">
        <v>0.99</v>
      </c>
      <c r="S1518">
        <v>0.95</v>
      </c>
      <c r="T1518">
        <v>0.87</v>
      </c>
      <c r="U1518" t="s">
        <v>207</v>
      </c>
      <c r="V1518" t="s">
        <v>522</v>
      </c>
      <c r="W1518" t="s">
        <v>523</v>
      </c>
      <c r="X1518" t="s">
        <v>524</v>
      </c>
      <c r="Y1518">
        <v>4</v>
      </c>
      <c r="Z1518" t="s">
        <v>525</v>
      </c>
    </row>
    <row r="1519" spans="1:26" x14ac:dyDescent="0.25">
      <c r="A1519" t="str">
        <f t="shared" si="47"/>
        <v>SE Energy consumption of water heating for non-residential</v>
      </c>
      <c r="B1519" t="str">
        <f t="shared" si="46"/>
        <v>Energy consumption of water heating for non-residential</v>
      </c>
      <c r="C1519" t="s">
        <v>19</v>
      </c>
      <c r="D1519" t="s">
        <v>66</v>
      </c>
      <c r="E1519" t="s">
        <v>483</v>
      </c>
      <c r="F1519">
        <v>0.27</v>
      </c>
      <c r="G1519">
        <v>0.26</v>
      </c>
      <c r="H1519">
        <v>0.26</v>
      </c>
      <c r="I1519">
        <v>0.26</v>
      </c>
      <c r="J1519">
        <v>0.26</v>
      </c>
      <c r="K1519">
        <v>0.26</v>
      </c>
      <c r="L1519">
        <v>0.26</v>
      </c>
      <c r="M1519">
        <v>0.26</v>
      </c>
      <c r="N1519">
        <v>0.27</v>
      </c>
      <c r="O1519">
        <v>0.27</v>
      </c>
      <c r="P1519">
        <v>0.25</v>
      </c>
      <c r="Q1519">
        <v>0.22</v>
      </c>
      <c r="R1519">
        <v>0.22</v>
      </c>
      <c r="S1519">
        <v>0.22</v>
      </c>
      <c r="T1519">
        <v>0.24</v>
      </c>
      <c r="U1519" t="s">
        <v>207</v>
      </c>
      <c r="V1519" t="s">
        <v>522</v>
      </c>
      <c r="W1519" t="s">
        <v>523</v>
      </c>
      <c r="X1519" t="s">
        <v>524</v>
      </c>
      <c r="Y1519">
        <v>4</v>
      </c>
      <c r="Z1519" t="s">
        <v>525</v>
      </c>
    </row>
    <row r="1520" spans="1:26" x14ac:dyDescent="0.25">
      <c r="A1520" t="str">
        <f t="shared" si="47"/>
        <v>UK Energy consumption of water heating for non-residential</v>
      </c>
      <c r="B1520" t="str">
        <f t="shared" si="46"/>
        <v>Energy consumption of water heating for non-residential</v>
      </c>
      <c r="C1520" t="s">
        <v>4</v>
      </c>
      <c r="D1520" t="s">
        <v>67</v>
      </c>
      <c r="E1520" t="s">
        <v>483</v>
      </c>
      <c r="F1520">
        <v>1.69</v>
      </c>
      <c r="G1520">
        <v>1.69</v>
      </c>
      <c r="H1520">
        <v>1.71</v>
      </c>
      <c r="I1520">
        <v>1.74</v>
      </c>
      <c r="J1520">
        <v>1.73</v>
      </c>
      <c r="K1520">
        <v>1.71</v>
      </c>
      <c r="L1520">
        <v>1.71</v>
      </c>
      <c r="M1520">
        <v>1.73</v>
      </c>
      <c r="N1520">
        <v>2.09</v>
      </c>
      <c r="O1520">
        <v>1.96</v>
      </c>
      <c r="P1520">
        <v>1.99</v>
      </c>
      <c r="Q1520">
        <v>1.95</v>
      </c>
      <c r="R1520">
        <v>1.97</v>
      </c>
      <c r="S1520">
        <v>2</v>
      </c>
      <c r="T1520">
        <v>1.81</v>
      </c>
      <c r="U1520" t="s">
        <v>207</v>
      </c>
      <c r="V1520" t="s">
        <v>522</v>
      </c>
      <c r="W1520" t="s">
        <v>523</v>
      </c>
      <c r="X1520" t="s">
        <v>524</v>
      </c>
      <c r="Y1520">
        <v>4</v>
      </c>
      <c r="Z1520" t="s">
        <v>525</v>
      </c>
    </row>
    <row r="1521" spans="1:26" x14ac:dyDescent="0.25">
      <c r="A1521" t="str">
        <f t="shared" si="47"/>
        <v xml:space="preserve"> Energy consumption of water heating for non-residential</v>
      </c>
      <c r="B1521" t="str">
        <f t="shared" si="46"/>
        <v>Energy consumption of water heating for non-residential</v>
      </c>
    </row>
    <row r="1522" spans="1:26" x14ac:dyDescent="0.25">
      <c r="A1522" t="str">
        <f t="shared" si="47"/>
        <v xml:space="preserve"> Oil consumption of water heating for non-residential</v>
      </c>
      <c r="B1522" t="str">
        <f t="shared" si="46"/>
        <v>Oil consumption of water heating for non-residential</v>
      </c>
      <c r="C1522" t="s">
        <v>558</v>
      </c>
    </row>
    <row r="1523" spans="1:26" x14ac:dyDescent="0.25">
      <c r="A1523" t="str">
        <f t="shared" si="47"/>
        <v>ISO code Oil consumption of water heating for non-residential</v>
      </c>
      <c r="B1523" t="str">
        <f t="shared" si="46"/>
        <v>Oil consumption of water heating for non-residential</v>
      </c>
      <c r="D1523" t="s">
        <v>204</v>
      </c>
      <c r="E1523" t="s">
        <v>205</v>
      </c>
      <c r="F1523">
        <v>2000</v>
      </c>
      <c r="G1523">
        <v>2001</v>
      </c>
      <c r="H1523">
        <v>2002</v>
      </c>
      <c r="I1523">
        <v>2003</v>
      </c>
      <c r="J1523">
        <v>2004</v>
      </c>
      <c r="K1523">
        <v>2005</v>
      </c>
      <c r="L1523">
        <v>2006</v>
      </c>
      <c r="M1523">
        <v>2007</v>
      </c>
      <c r="N1523">
        <v>2008</v>
      </c>
      <c r="O1523">
        <v>2009</v>
      </c>
      <c r="P1523">
        <v>2010</v>
      </c>
      <c r="Q1523">
        <v>2011</v>
      </c>
      <c r="R1523">
        <v>2012</v>
      </c>
      <c r="S1523">
        <v>2013</v>
      </c>
      <c r="T1523">
        <v>2014</v>
      </c>
      <c r="U1523">
        <v>2015</v>
      </c>
      <c r="V1523" t="s">
        <v>194</v>
      </c>
      <c r="W1523" t="s">
        <v>195</v>
      </c>
      <c r="X1523" t="s">
        <v>196</v>
      </c>
      <c r="Y1523" t="s">
        <v>197</v>
      </c>
      <c r="Z1523" t="s">
        <v>198</v>
      </c>
    </row>
    <row r="1524" spans="1:26" x14ac:dyDescent="0.25">
      <c r="A1524" t="str">
        <f t="shared" si="47"/>
        <v>AT Oil consumption of water heating for non-residential</v>
      </c>
      <c r="B1524" t="str">
        <f t="shared" si="46"/>
        <v>Oil consumption of water heating for non-residential</v>
      </c>
      <c r="C1524" t="s">
        <v>17</v>
      </c>
      <c r="D1524" t="s">
        <v>40</v>
      </c>
      <c r="E1524" t="s">
        <v>483</v>
      </c>
      <c r="F1524" t="s">
        <v>207</v>
      </c>
      <c r="G1524" t="s">
        <v>207</v>
      </c>
      <c r="H1524" t="s">
        <v>207</v>
      </c>
      <c r="I1524" t="s">
        <v>207</v>
      </c>
      <c r="J1524" t="s">
        <v>207</v>
      </c>
      <c r="K1524" t="s">
        <v>207</v>
      </c>
      <c r="L1524" t="s">
        <v>207</v>
      </c>
      <c r="M1524" t="s">
        <v>207</v>
      </c>
      <c r="N1524" t="s">
        <v>207</v>
      </c>
      <c r="O1524" t="s">
        <v>207</v>
      </c>
      <c r="P1524" t="s">
        <v>207</v>
      </c>
      <c r="Q1524" t="s">
        <v>207</v>
      </c>
      <c r="R1524" t="s">
        <v>207</v>
      </c>
      <c r="S1524" t="s">
        <v>207</v>
      </c>
      <c r="T1524" t="s">
        <v>207</v>
      </c>
      <c r="U1524" t="s">
        <v>207</v>
      </c>
    </row>
    <row r="1525" spans="1:26" x14ac:dyDescent="0.25">
      <c r="A1525" t="str">
        <f t="shared" si="47"/>
        <v>BE Oil consumption of water heating for non-residential</v>
      </c>
      <c r="B1525" t="str">
        <f t="shared" si="46"/>
        <v>Oil consumption of water heating for non-residential</v>
      </c>
      <c r="C1525" t="s">
        <v>11</v>
      </c>
      <c r="D1525" t="s">
        <v>41</v>
      </c>
      <c r="E1525" t="s">
        <v>483</v>
      </c>
      <c r="F1525" t="s">
        <v>207</v>
      </c>
      <c r="G1525" t="s">
        <v>207</v>
      </c>
      <c r="H1525" t="s">
        <v>207</v>
      </c>
      <c r="I1525" t="s">
        <v>207</v>
      </c>
      <c r="J1525" t="s">
        <v>207</v>
      </c>
      <c r="K1525" t="s">
        <v>207</v>
      </c>
      <c r="L1525" t="s">
        <v>207</v>
      </c>
      <c r="M1525" t="s">
        <v>207</v>
      </c>
      <c r="N1525" t="s">
        <v>207</v>
      </c>
      <c r="O1525" t="s">
        <v>207</v>
      </c>
      <c r="P1525" t="s">
        <v>207</v>
      </c>
      <c r="Q1525" t="s">
        <v>207</v>
      </c>
      <c r="R1525" t="s">
        <v>207</v>
      </c>
      <c r="S1525" t="s">
        <v>207</v>
      </c>
      <c r="T1525" t="s">
        <v>207</v>
      </c>
      <c r="U1525" t="s">
        <v>207</v>
      </c>
    </row>
    <row r="1526" spans="1:26" x14ac:dyDescent="0.25">
      <c r="A1526" t="str">
        <f t="shared" si="47"/>
        <v>BG Oil consumption of water heating for non-residential</v>
      </c>
      <c r="B1526" t="str">
        <f t="shared" si="46"/>
        <v>Oil consumption of water heating for non-residential</v>
      </c>
      <c r="C1526" t="s">
        <v>21</v>
      </c>
      <c r="D1526" t="s">
        <v>42</v>
      </c>
      <c r="E1526" t="s">
        <v>483</v>
      </c>
      <c r="F1526" t="s">
        <v>207</v>
      </c>
      <c r="G1526" t="s">
        <v>207</v>
      </c>
      <c r="H1526" t="s">
        <v>207</v>
      </c>
      <c r="I1526" t="s">
        <v>207</v>
      </c>
      <c r="J1526" t="s">
        <v>207</v>
      </c>
      <c r="K1526" t="s">
        <v>207</v>
      </c>
      <c r="L1526" t="s">
        <v>207</v>
      </c>
      <c r="M1526" t="s">
        <v>207</v>
      </c>
      <c r="N1526" t="s">
        <v>207</v>
      </c>
      <c r="O1526" t="s">
        <v>207</v>
      </c>
      <c r="P1526" t="s">
        <v>207</v>
      </c>
      <c r="Q1526" t="s">
        <v>207</v>
      </c>
      <c r="R1526" t="s">
        <v>207</v>
      </c>
      <c r="S1526" t="s">
        <v>207</v>
      </c>
      <c r="T1526" t="s">
        <v>207</v>
      </c>
      <c r="U1526" t="s">
        <v>207</v>
      </c>
    </row>
    <row r="1527" spans="1:26" x14ac:dyDescent="0.25">
      <c r="A1527" t="str">
        <f t="shared" si="47"/>
        <v>HR Oil consumption of water heating for non-residential</v>
      </c>
      <c r="B1527" t="str">
        <f t="shared" si="46"/>
        <v>Oil consumption of water heating for non-residential</v>
      </c>
      <c r="C1527" t="s">
        <v>24</v>
      </c>
      <c r="D1527" t="s">
        <v>43</v>
      </c>
      <c r="E1527" t="s">
        <v>483</v>
      </c>
      <c r="F1527" t="s">
        <v>207</v>
      </c>
      <c r="G1527" t="s">
        <v>207</v>
      </c>
      <c r="H1527" t="s">
        <v>207</v>
      </c>
      <c r="I1527" t="s">
        <v>207</v>
      </c>
      <c r="J1527" t="s">
        <v>207</v>
      </c>
      <c r="K1527" t="s">
        <v>207</v>
      </c>
      <c r="L1527" t="s">
        <v>207</v>
      </c>
      <c r="M1527" t="s">
        <v>207</v>
      </c>
      <c r="N1527" t="s">
        <v>207</v>
      </c>
      <c r="O1527" t="s">
        <v>207</v>
      </c>
      <c r="P1527" t="s">
        <v>207</v>
      </c>
      <c r="Q1527" t="s">
        <v>207</v>
      </c>
      <c r="R1527" t="s">
        <v>207</v>
      </c>
      <c r="S1527" t="s">
        <v>207</v>
      </c>
      <c r="T1527" t="s">
        <v>207</v>
      </c>
      <c r="U1527" t="s">
        <v>207</v>
      </c>
    </row>
    <row r="1528" spans="1:26" x14ac:dyDescent="0.25">
      <c r="A1528" t="str">
        <f t="shared" si="47"/>
        <v>CY Oil consumption of water heating for non-residential</v>
      </c>
      <c r="B1528" t="str">
        <f t="shared" si="46"/>
        <v>Oil consumption of water heating for non-residential</v>
      </c>
      <c r="C1528" t="s">
        <v>15</v>
      </c>
      <c r="D1528" t="s">
        <v>44</v>
      </c>
      <c r="E1528" t="s">
        <v>483</v>
      </c>
      <c r="F1528" t="s">
        <v>207</v>
      </c>
      <c r="G1528" t="s">
        <v>207</v>
      </c>
      <c r="H1528" t="s">
        <v>207</v>
      </c>
      <c r="I1528" t="s">
        <v>207</v>
      </c>
      <c r="J1528" t="s">
        <v>207</v>
      </c>
      <c r="K1528" t="s">
        <v>207</v>
      </c>
      <c r="L1528" t="s">
        <v>207</v>
      </c>
      <c r="M1528" t="s">
        <v>207</v>
      </c>
      <c r="N1528" t="s">
        <v>207</v>
      </c>
      <c r="O1528" t="s">
        <v>207</v>
      </c>
      <c r="P1528" t="s">
        <v>207</v>
      </c>
      <c r="Q1528" t="s">
        <v>207</v>
      </c>
      <c r="R1528" t="s">
        <v>207</v>
      </c>
      <c r="S1528" t="s">
        <v>207</v>
      </c>
      <c r="T1528" t="s">
        <v>207</v>
      </c>
      <c r="U1528" t="s">
        <v>207</v>
      </c>
    </row>
    <row r="1529" spans="1:26" x14ac:dyDescent="0.25">
      <c r="A1529" t="str">
        <f t="shared" si="47"/>
        <v>CZ Oil consumption of water heating for non-residential</v>
      </c>
      <c r="B1529" t="str">
        <f t="shared" si="46"/>
        <v>Oil consumption of water heating for non-residential</v>
      </c>
      <c r="C1529" t="s">
        <v>23</v>
      </c>
      <c r="D1529" t="s">
        <v>45</v>
      </c>
      <c r="E1529" t="s">
        <v>483</v>
      </c>
      <c r="F1529" t="s">
        <v>207</v>
      </c>
      <c r="G1529" t="s">
        <v>207</v>
      </c>
      <c r="H1529" t="s">
        <v>207</v>
      </c>
      <c r="I1529" t="s">
        <v>207</v>
      </c>
      <c r="J1529" t="s">
        <v>207</v>
      </c>
      <c r="K1529" t="s">
        <v>207</v>
      </c>
      <c r="L1529" t="s">
        <v>207</v>
      </c>
      <c r="M1529" t="s">
        <v>207</v>
      </c>
      <c r="N1529" t="s">
        <v>207</v>
      </c>
      <c r="O1529" t="s">
        <v>207</v>
      </c>
      <c r="P1529" t="s">
        <v>207</v>
      </c>
      <c r="Q1529" t="s">
        <v>207</v>
      </c>
      <c r="R1529" t="s">
        <v>207</v>
      </c>
      <c r="S1529" t="s">
        <v>207</v>
      </c>
      <c r="T1529" t="s">
        <v>207</v>
      </c>
      <c r="U1529" t="s">
        <v>207</v>
      </c>
    </row>
    <row r="1530" spans="1:26" x14ac:dyDescent="0.25">
      <c r="A1530" t="str">
        <f t="shared" si="47"/>
        <v>DK Oil consumption of water heating for non-residential</v>
      </c>
      <c r="B1530" t="str">
        <f t="shared" si="46"/>
        <v>Oil consumption of water heating for non-residential</v>
      </c>
      <c r="C1530" t="s">
        <v>9</v>
      </c>
      <c r="D1530" t="s">
        <v>46</v>
      </c>
      <c r="E1530" t="s">
        <v>483</v>
      </c>
      <c r="F1530" t="s">
        <v>207</v>
      </c>
      <c r="G1530" t="s">
        <v>207</v>
      </c>
      <c r="H1530" t="s">
        <v>207</v>
      </c>
      <c r="I1530" t="s">
        <v>207</v>
      </c>
      <c r="J1530" t="s">
        <v>207</v>
      </c>
      <c r="K1530" t="s">
        <v>207</v>
      </c>
      <c r="L1530" t="s">
        <v>207</v>
      </c>
      <c r="M1530" t="s">
        <v>207</v>
      </c>
      <c r="N1530" t="s">
        <v>207</v>
      </c>
      <c r="O1530" t="s">
        <v>207</v>
      </c>
      <c r="P1530" t="s">
        <v>207</v>
      </c>
      <c r="Q1530" t="s">
        <v>207</v>
      </c>
      <c r="R1530" t="s">
        <v>207</v>
      </c>
      <c r="S1530" t="s">
        <v>207</v>
      </c>
      <c r="T1530" t="s">
        <v>207</v>
      </c>
      <c r="U1530" t="s">
        <v>207</v>
      </c>
    </row>
    <row r="1531" spans="1:26" x14ac:dyDescent="0.25">
      <c r="A1531" t="str">
        <f t="shared" si="47"/>
        <v>EE Oil consumption of water heating for non-residential</v>
      </c>
      <c r="B1531" t="str">
        <f t="shared" si="46"/>
        <v>Oil consumption of water heating for non-residential</v>
      </c>
      <c r="C1531" t="s">
        <v>27</v>
      </c>
      <c r="D1531" t="s">
        <v>47</v>
      </c>
      <c r="E1531" t="s">
        <v>483</v>
      </c>
      <c r="F1531" t="s">
        <v>207</v>
      </c>
      <c r="G1531" t="s">
        <v>207</v>
      </c>
      <c r="H1531" t="s">
        <v>207</v>
      </c>
      <c r="I1531" t="s">
        <v>207</v>
      </c>
      <c r="J1531" t="s">
        <v>207</v>
      </c>
      <c r="K1531" t="s">
        <v>207</v>
      </c>
      <c r="L1531" t="s">
        <v>207</v>
      </c>
      <c r="M1531" t="s">
        <v>207</v>
      </c>
      <c r="N1531" t="s">
        <v>207</v>
      </c>
      <c r="O1531" t="s">
        <v>207</v>
      </c>
      <c r="P1531" t="s">
        <v>207</v>
      </c>
      <c r="Q1531" t="s">
        <v>207</v>
      </c>
      <c r="R1531" t="s">
        <v>207</v>
      </c>
      <c r="S1531" t="s">
        <v>207</v>
      </c>
      <c r="T1531" t="s">
        <v>207</v>
      </c>
      <c r="U1531" t="s">
        <v>207</v>
      </c>
    </row>
    <row r="1532" spans="1:26" x14ac:dyDescent="0.25">
      <c r="A1532" t="str">
        <f t="shared" si="47"/>
        <v>FR Oil consumption of water heating for non-residential</v>
      </c>
      <c r="B1532" t="str">
        <f t="shared" si="46"/>
        <v>Oil consumption of water heating for non-residential</v>
      </c>
      <c r="C1532" t="s">
        <v>10</v>
      </c>
      <c r="D1532" t="s">
        <v>48</v>
      </c>
      <c r="E1532" t="s">
        <v>483</v>
      </c>
      <c r="F1532" t="s">
        <v>207</v>
      </c>
      <c r="G1532" t="s">
        <v>207</v>
      </c>
      <c r="H1532" t="s">
        <v>207</v>
      </c>
      <c r="I1532" t="s">
        <v>207</v>
      </c>
      <c r="J1532" t="s">
        <v>207</v>
      </c>
      <c r="K1532" t="s">
        <v>207</v>
      </c>
      <c r="L1532" t="s">
        <v>207</v>
      </c>
      <c r="M1532" t="s">
        <v>207</v>
      </c>
      <c r="N1532" t="s">
        <v>207</v>
      </c>
      <c r="O1532" t="s">
        <v>207</v>
      </c>
      <c r="P1532" t="s">
        <v>207</v>
      </c>
      <c r="Q1532" t="s">
        <v>207</v>
      </c>
      <c r="R1532" t="s">
        <v>207</v>
      </c>
      <c r="S1532" t="s">
        <v>207</v>
      </c>
      <c r="T1532" t="s">
        <v>207</v>
      </c>
      <c r="U1532" t="s">
        <v>207</v>
      </c>
    </row>
    <row r="1533" spans="1:26" x14ac:dyDescent="0.25">
      <c r="A1533" t="str">
        <f t="shared" si="47"/>
        <v>EL Oil consumption of water heating for non-residential</v>
      </c>
      <c r="B1533" t="str">
        <f t="shared" si="46"/>
        <v>Oil consumption of water heating for non-residential</v>
      </c>
      <c r="C1533" t="s">
        <v>20</v>
      </c>
      <c r="D1533" t="s">
        <v>49</v>
      </c>
      <c r="E1533" t="s">
        <v>483</v>
      </c>
      <c r="F1533" t="s">
        <v>207</v>
      </c>
      <c r="G1533" t="s">
        <v>207</v>
      </c>
      <c r="H1533" t="s">
        <v>207</v>
      </c>
      <c r="I1533" t="s">
        <v>207</v>
      </c>
      <c r="J1533" t="s">
        <v>207</v>
      </c>
      <c r="K1533" t="s">
        <v>207</v>
      </c>
      <c r="L1533" t="s">
        <v>207</v>
      </c>
      <c r="M1533" t="s">
        <v>207</v>
      </c>
      <c r="N1533" t="s">
        <v>207</v>
      </c>
      <c r="O1533" t="s">
        <v>207</v>
      </c>
      <c r="P1533" t="s">
        <v>207</v>
      </c>
      <c r="Q1533" t="s">
        <v>207</v>
      </c>
      <c r="R1533" t="s">
        <v>207</v>
      </c>
      <c r="S1533" t="s">
        <v>207</v>
      </c>
      <c r="T1533" t="s">
        <v>207</v>
      </c>
      <c r="U1533" t="s">
        <v>207</v>
      </c>
    </row>
    <row r="1534" spans="1:26" x14ac:dyDescent="0.25">
      <c r="A1534" t="str">
        <f t="shared" si="47"/>
        <v>FI Oil consumption of water heating for non-residential</v>
      </c>
      <c r="B1534" t="str">
        <f t="shared" si="46"/>
        <v>Oil consumption of water heating for non-residential</v>
      </c>
      <c r="C1534" t="s">
        <v>30</v>
      </c>
      <c r="D1534" t="s">
        <v>50</v>
      </c>
      <c r="E1534" t="s">
        <v>483</v>
      </c>
      <c r="F1534" t="s">
        <v>207</v>
      </c>
      <c r="G1534" t="s">
        <v>207</v>
      </c>
      <c r="H1534" t="s">
        <v>207</v>
      </c>
      <c r="I1534" t="s">
        <v>207</v>
      </c>
      <c r="J1534" t="s">
        <v>207</v>
      </c>
      <c r="K1534" t="s">
        <v>207</v>
      </c>
      <c r="L1534" t="s">
        <v>207</v>
      </c>
      <c r="M1534" t="s">
        <v>207</v>
      </c>
      <c r="N1534" t="s">
        <v>207</v>
      </c>
      <c r="O1534" t="s">
        <v>207</v>
      </c>
      <c r="P1534" t="s">
        <v>207</v>
      </c>
      <c r="Q1534" t="s">
        <v>207</v>
      </c>
      <c r="R1534" t="s">
        <v>207</v>
      </c>
      <c r="S1534" t="s">
        <v>207</v>
      </c>
      <c r="T1534" t="s">
        <v>207</v>
      </c>
      <c r="U1534" t="s">
        <v>207</v>
      </c>
    </row>
    <row r="1535" spans="1:26" x14ac:dyDescent="0.25">
      <c r="A1535" t="str">
        <f t="shared" si="47"/>
        <v>DE Oil consumption of water heating for non-residential</v>
      </c>
      <c r="B1535" t="str">
        <f t="shared" si="46"/>
        <v>Oil consumption of water heating for non-residential</v>
      </c>
      <c r="C1535" t="s">
        <v>1</v>
      </c>
      <c r="D1535" t="s">
        <v>51</v>
      </c>
      <c r="E1535" t="s">
        <v>483</v>
      </c>
      <c r="F1535" t="s">
        <v>207</v>
      </c>
      <c r="G1535" t="s">
        <v>207</v>
      </c>
      <c r="H1535" t="s">
        <v>207</v>
      </c>
      <c r="I1535" t="s">
        <v>207</v>
      </c>
      <c r="J1535" t="s">
        <v>207</v>
      </c>
      <c r="K1535" t="s">
        <v>207</v>
      </c>
      <c r="L1535" t="s">
        <v>207</v>
      </c>
      <c r="M1535" t="s">
        <v>207</v>
      </c>
      <c r="N1535" t="s">
        <v>207</v>
      </c>
      <c r="O1535">
        <v>0.35</v>
      </c>
      <c r="P1535">
        <v>0.37</v>
      </c>
      <c r="Q1535">
        <v>0.31</v>
      </c>
      <c r="R1535">
        <v>0.34</v>
      </c>
      <c r="S1535" t="s">
        <v>207</v>
      </c>
      <c r="T1535" t="s">
        <v>207</v>
      </c>
      <c r="U1535" t="s">
        <v>207</v>
      </c>
      <c r="V1535" t="s">
        <v>522</v>
      </c>
      <c r="W1535" t="s">
        <v>523</v>
      </c>
      <c r="X1535" t="s">
        <v>524</v>
      </c>
      <c r="Y1535">
        <v>4</v>
      </c>
      <c r="Z1535" t="s">
        <v>525</v>
      </c>
    </row>
    <row r="1536" spans="1:26" x14ac:dyDescent="0.25">
      <c r="A1536" t="str">
        <f t="shared" si="47"/>
        <v>HU Oil consumption of water heating for non-residential</v>
      </c>
      <c r="B1536" t="str">
        <f t="shared" si="46"/>
        <v>Oil consumption of water heating for non-residential</v>
      </c>
      <c r="C1536" t="s">
        <v>16</v>
      </c>
      <c r="D1536" t="s">
        <v>52</v>
      </c>
      <c r="E1536" t="s">
        <v>483</v>
      </c>
      <c r="F1536" t="s">
        <v>207</v>
      </c>
      <c r="G1536" t="s">
        <v>207</v>
      </c>
      <c r="H1536" t="s">
        <v>207</v>
      </c>
      <c r="I1536" t="s">
        <v>207</v>
      </c>
      <c r="J1536" t="s">
        <v>207</v>
      </c>
      <c r="K1536" t="s">
        <v>207</v>
      </c>
      <c r="L1536" t="s">
        <v>207</v>
      </c>
      <c r="M1536" t="s">
        <v>207</v>
      </c>
      <c r="N1536" t="s">
        <v>207</v>
      </c>
      <c r="O1536" t="s">
        <v>207</v>
      </c>
      <c r="P1536" t="s">
        <v>207</v>
      </c>
      <c r="Q1536" t="s">
        <v>207</v>
      </c>
      <c r="R1536" t="s">
        <v>207</v>
      </c>
      <c r="S1536" t="s">
        <v>207</v>
      </c>
      <c r="T1536" t="s">
        <v>207</v>
      </c>
      <c r="U1536" t="s">
        <v>207</v>
      </c>
    </row>
    <row r="1537" spans="1:21" x14ac:dyDescent="0.25">
      <c r="A1537" t="str">
        <f t="shared" si="47"/>
        <v>IE Oil consumption of water heating for non-residential</v>
      </c>
      <c r="B1537" t="str">
        <f t="shared" si="46"/>
        <v>Oil consumption of water heating for non-residential</v>
      </c>
      <c r="C1537" t="s">
        <v>5</v>
      </c>
      <c r="D1537" t="s">
        <v>53</v>
      </c>
      <c r="E1537" t="s">
        <v>483</v>
      </c>
      <c r="F1537" t="s">
        <v>207</v>
      </c>
      <c r="G1537" t="s">
        <v>207</v>
      </c>
      <c r="H1537" t="s">
        <v>207</v>
      </c>
      <c r="I1537" t="s">
        <v>207</v>
      </c>
      <c r="J1537" t="s">
        <v>207</v>
      </c>
      <c r="K1537" t="s">
        <v>207</v>
      </c>
      <c r="L1537" t="s">
        <v>207</v>
      </c>
      <c r="M1537" t="s">
        <v>207</v>
      </c>
      <c r="N1537" t="s">
        <v>207</v>
      </c>
      <c r="O1537" t="s">
        <v>207</v>
      </c>
      <c r="P1537" t="s">
        <v>207</v>
      </c>
      <c r="Q1537" t="s">
        <v>207</v>
      </c>
      <c r="R1537" t="s">
        <v>207</v>
      </c>
      <c r="S1537" t="s">
        <v>207</v>
      </c>
      <c r="T1537" t="s">
        <v>207</v>
      </c>
      <c r="U1537" t="s">
        <v>207</v>
      </c>
    </row>
    <row r="1538" spans="1:21" x14ac:dyDescent="0.25">
      <c r="A1538" t="str">
        <f t="shared" si="47"/>
        <v>IT Oil consumption of water heating for non-residential</v>
      </c>
      <c r="B1538" t="str">
        <f t="shared" si="46"/>
        <v>Oil consumption of water heating for non-residential</v>
      </c>
      <c r="C1538" t="s">
        <v>29</v>
      </c>
      <c r="D1538" t="s">
        <v>54</v>
      </c>
      <c r="E1538" t="s">
        <v>483</v>
      </c>
      <c r="F1538" t="s">
        <v>207</v>
      </c>
      <c r="G1538" t="s">
        <v>207</v>
      </c>
      <c r="H1538" t="s">
        <v>207</v>
      </c>
      <c r="I1538" t="s">
        <v>207</v>
      </c>
      <c r="J1538" t="s">
        <v>207</v>
      </c>
      <c r="K1538" t="s">
        <v>207</v>
      </c>
      <c r="L1538" t="s">
        <v>207</v>
      </c>
      <c r="M1538" t="s">
        <v>207</v>
      </c>
      <c r="N1538" t="s">
        <v>207</v>
      </c>
      <c r="O1538" t="s">
        <v>207</v>
      </c>
      <c r="P1538" t="s">
        <v>207</v>
      </c>
      <c r="Q1538" t="s">
        <v>207</v>
      </c>
      <c r="R1538" t="s">
        <v>207</v>
      </c>
      <c r="S1538" t="s">
        <v>207</v>
      </c>
      <c r="T1538" t="s">
        <v>207</v>
      </c>
      <c r="U1538" t="s">
        <v>207</v>
      </c>
    </row>
    <row r="1539" spans="1:21" x14ac:dyDescent="0.25">
      <c r="A1539" t="str">
        <f t="shared" si="47"/>
        <v>LV Oil consumption of water heating for non-residential</v>
      </c>
      <c r="B1539" t="str">
        <f t="shared" si="46"/>
        <v>Oil consumption of water heating for non-residential</v>
      </c>
      <c r="C1539" t="s">
        <v>25</v>
      </c>
      <c r="D1539" t="s">
        <v>55</v>
      </c>
      <c r="E1539" t="s">
        <v>483</v>
      </c>
      <c r="F1539" t="s">
        <v>207</v>
      </c>
      <c r="G1539" t="s">
        <v>207</v>
      </c>
      <c r="H1539" t="s">
        <v>207</v>
      </c>
      <c r="I1539" t="s">
        <v>207</v>
      </c>
      <c r="J1539" t="s">
        <v>207</v>
      </c>
      <c r="K1539" t="s">
        <v>207</v>
      </c>
      <c r="L1539" t="s">
        <v>207</v>
      </c>
      <c r="M1539" t="s">
        <v>207</v>
      </c>
      <c r="N1539" t="s">
        <v>207</v>
      </c>
      <c r="O1539" t="s">
        <v>207</v>
      </c>
      <c r="P1539" t="s">
        <v>207</v>
      </c>
      <c r="Q1539" t="s">
        <v>207</v>
      </c>
      <c r="R1539" t="s">
        <v>207</v>
      </c>
      <c r="S1539" t="s">
        <v>207</v>
      </c>
      <c r="T1539" t="s">
        <v>207</v>
      </c>
      <c r="U1539" t="s">
        <v>207</v>
      </c>
    </row>
    <row r="1540" spans="1:21" x14ac:dyDescent="0.25">
      <c r="A1540" t="str">
        <f t="shared" si="47"/>
        <v>LT Oil consumption of water heating for non-residential</v>
      </c>
      <c r="B1540" t="str">
        <f t="shared" ref="B1540:B1603" si="48">IF(AND(C1540&lt;&gt;"",D1540=""),C1540,B1539)</f>
        <v>Oil consumption of water heating for non-residential</v>
      </c>
      <c r="C1540" t="s">
        <v>22</v>
      </c>
      <c r="D1540" t="s">
        <v>56</v>
      </c>
      <c r="E1540" t="s">
        <v>483</v>
      </c>
      <c r="F1540" t="s">
        <v>207</v>
      </c>
      <c r="G1540" t="s">
        <v>207</v>
      </c>
      <c r="H1540" t="s">
        <v>207</v>
      </c>
      <c r="I1540" t="s">
        <v>207</v>
      </c>
      <c r="J1540" t="s">
        <v>207</v>
      </c>
      <c r="K1540" t="s">
        <v>207</v>
      </c>
      <c r="L1540" t="s">
        <v>207</v>
      </c>
      <c r="M1540" t="s">
        <v>207</v>
      </c>
      <c r="N1540" t="s">
        <v>207</v>
      </c>
      <c r="O1540" t="s">
        <v>207</v>
      </c>
      <c r="P1540" t="s">
        <v>207</v>
      </c>
      <c r="Q1540" t="s">
        <v>207</v>
      </c>
      <c r="R1540" t="s">
        <v>207</v>
      </c>
      <c r="S1540" t="s">
        <v>207</v>
      </c>
      <c r="T1540" t="s">
        <v>207</v>
      </c>
      <c r="U1540" t="s">
        <v>207</v>
      </c>
    </row>
    <row r="1541" spans="1:21" x14ac:dyDescent="0.25">
      <c r="A1541" t="str">
        <f t="shared" si="47"/>
        <v>LU Oil consumption of water heating for non-residential</v>
      </c>
      <c r="B1541" t="str">
        <f t="shared" si="48"/>
        <v>Oil consumption of water heating for non-residential</v>
      </c>
      <c r="C1541" t="s">
        <v>7</v>
      </c>
      <c r="D1541" t="s">
        <v>57</v>
      </c>
      <c r="E1541" t="s">
        <v>483</v>
      </c>
      <c r="F1541" t="s">
        <v>207</v>
      </c>
      <c r="G1541" t="s">
        <v>207</v>
      </c>
      <c r="H1541" t="s">
        <v>207</v>
      </c>
      <c r="I1541" t="s">
        <v>207</v>
      </c>
      <c r="J1541" t="s">
        <v>207</v>
      </c>
      <c r="K1541" t="s">
        <v>207</v>
      </c>
      <c r="L1541" t="s">
        <v>207</v>
      </c>
      <c r="M1541" t="s">
        <v>207</v>
      </c>
      <c r="N1541" t="s">
        <v>207</v>
      </c>
      <c r="O1541" t="s">
        <v>207</v>
      </c>
      <c r="P1541" t="s">
        <v>207</v>
      </c>
      <c r="Q1541" t="s">
        <v>207</v>
      </c>
      <c r="R1541" t="s">
        <v>207</v>
      </c>
      <c r="S1541" t="s">
        <v>207</v>
      </c>
      <c r="T1541" t="s">
        <v>207</v>
      </c>
      <c r="U1541" t="s">
        <v>207</v>
      </c>
    </row>
    <row r="1542" spans="1:21" x14ac:dyDescent="0.25">
      <c r="A1542" t="str">
        <f t="shared" ref="A1542:A1605" si="49">D1542&amp;" "&amp;B1542</f>
        <v>MT Oil consumption of water heating for non-residential</v>
      </c>
      <c r="B1542" t="str">
        <f t="shared" si="48"/>
        <v>Oil consumption of water heating for non-residential</v>
      </c>
      <c r="C1542" t="s">
        <v>26</v>
      </c>
      <c r="D1542" t="s">
        <v>58</v>
      </c>
      <c r="E1542" t="s">
        <v>483</v>
      </c>
      <c r="F1542" t="s">
        <v>207</v>
      </c>
      <c r="G1542" t="s">
        <v>207</v>
      </c>
      <c r="H1542" t="s">
        <v>207</v>
      </c>
      <c r="I1542" t="s">
        <v>207</v>
      </c>
      <c r="J1542" t="s">
        <v>207</v>
      </c>
      <c r="K1542" t="s">
        <v>207</v>
      </c>
      <c r="L1542" t="s">
        <v>207</v>
      </c>
      <c r="M1542" t="s">
        <v>207</v>
      </c>
      <c r="N1542" t="s">
        <v>207</v>
      </c>
      <c r="O1542" t="s">
        <v>207</v>
      </c>
      <c r="P1542" t="s">
        <v>207</v>
      </c>
      <c r="Q1542" t="s">
        <v>207</v>
      </c>
      <c r="R1542" t="s">
        <v>207</v>
      </c>
      <c r="S1542" t="s">
        <v>207</v>
      </c>
      <c r="T1542" t="s">
        <v>207</v>
      </c>
      <c r="U1542" t="s">
        <v>207</v>
      </c>
    </row>
    <row r="1543" spans="1:21" x14ac:dyDescent="0.25">
      <c r="A1543" t="str">
        <f t="shared" si="49"/>
        <v>NL Oil consumption of water heating for non-residential</v>
      </c>
      <c r="B1543" t="str">
        <f t="shared" si="48"/>
        <v>Oil consumption of water heating for non-residential</v>
      </c>
      <c r="C1543" t="s">
        <v>6</v>
      </c>
      <c r="D1543" t="s">
        <v>59</v>
      </c>
      <c r="E1543" t="s">
        <v>483</v>
      </c>
      <c r="F1543" t="s">
        <v>207</v>
      </c>
      <c r="G1543" t="s">
        <v>207</v>
      </c>
      <c r="H1543" t="s">
        <v>207</v>
      </c>
      <c r="I1543" t="s">
        <v>207</v>
      </c>
      <c r="J1543" t="s">
        <v>207</v>
      </c>
      <c r="K1543" t="s">
        <v>207</v>
      </c>
      <c r="L1543" t="s">
        <v>207</v>
      </c>
      <c r="M1543" t="s">
        <v>207</v>
      </c>
      <c r="N1543" t="s">
        <v>207</v>
      </c>
      <c r="O1543" t="s">
        <v>207</v>
      </c>
      <c r="P1543" t="s">
        <v>207</v>
      </c>
      <c r="Q1543" t="s">
        <v>207</v>
      </c>
      <c r="R1543" t="s">
        <v>207</v>
      </c>
      <c r="S1543" t="s">
        <v>207</v>
      </c>
      <c r="T1543" t="s">
        <v>207</v>
      </c>
      <c r="U1543" t="s">
        <v>207</v>
      </c>
    </row>
    <row r="1544" spans="1:21" x14ac:dyDescent="0.25">
      <c r="A1544" t="str">
        <f t="shared" si="49"/>
        <v>PL Oil consumption of water heating for non-residential</v>
      </c>
      <c r="B1544" t="str">
        <f t="shared" si="48"/>
        <v>Oil consumption of water heating for non-residential</v>
      </c>
      <c r="C1544" t="s">
        <v>12</v>
      </c>
      <c r="D1544" t="s">
        <v>60</v>
      </c>
      <c r="E1544" t="s">
        <v>483</v>
      </c>
      <c r="F1544" t="s">
        <v>207</v>
      </c>
      <c r="G1544" t="s">
        <v>207</v>
      </c>
      <c r="H1544" t="s">
        <v>207</v>
      </c>
      <c r="I1544" t="s">
        <v>207</v>
      </c>
      <c r="J1544" t="s">
        <v>207</v>
      </c>
      <c r="K1544" t="s">
        <v>207</v>
      </c>
      <c r="L1544" t="s">
        <v>207</v>
      </c>
      <c r="M1544" t="s">
        <v>207</v>
      </c>
      <c r="N1544" t="s">
        <v>207</v>
      </c>
      <c r="O1544" t="s">
        <v>207</v>
      </c>
      <c r="P1544" t="s">
        <v>207</v>
      </c>
      <c r="Q1544" t="s">
        <v>207</v>
      </c>
      <c r="R1544" t="s">
        <v>207</v>
      </c>
      <c r="S1544" t="s">
        <v>207</v>
      </c>
      <c r="T1544" t="s">
        <v>207</v>
      </c>
      <c r="U1544" t="s">
        <v>207</v>
      </c>
    </row>
    <row r="1545" spans="1:21" x14ac:dyDescent="0.25">
      <c r="A1545" t="str">
        <f t="shared" si="49"/>
        <v>PT Oil consumption of water heating for non-residential</v>
      </c>
      <c r="B1545" t="str">
        <f t="shared" si="48"/>
        <v>Oil consumption of water heating for non-residential</v>
      </c>
      <c r="C1545" t="s">
        <v>14</v>
      </c>
      <c r="D1545" t="s">
        <v>61</v>
      </c>
      <c r="E1545" t="s">
        <v>483</v>
      </c>
      <c r="F1545" t="s">
        <v>207</v>
      </c>
      <c r="G1545" t="s">
        <v>207</v>
      </c>
      <c r="H1545" t="s">
        <v>207</v>
      </c>
      <c r="I1545" t="s">
        <v>207</v>
      </c>
      <c r="J1545" t="s">
        <v>207</v>
      </c>
      <c r="K1545" t="s">
        <v>207</v>
      </c>
      <c r="L1545" t="s">
        <v>207</v>
      </c>
      <c r="M1545" t="s">
        <v>207</v>
      </c>
      <c r="N1545" t="s">
        <v>207</v>
      </c>
      <c r="O1545" t="s">
        <v>207</v>
      </c>
      <c r="P1545" t="s">
        <v>207</v>
      </c>
      <c r="Q1545" t="s">
        <v>207</v>
      </c>
      <c r="R1545" t="s">
        <v>207</v>
      </c>
      <c r="S1545" t="s">
        <v>207</v>
      </c>
      <c r="T1545" t="s">
        <v>207</v>
      </c>
      <c r="U1545" t="s">
        <v>207</v>
      </c>
    </row>
    <row r="1546" spans="1:21" x14ac:dyDescent="0.25">
      <c r="A1546" t="str">
        <f t="shared" si="49"/>
        <v>RO Oil consumption of water heating for non-residential</v>
      </c>
      <c r="B1546" t="str">
        <f t="shared" si="48"/>
        <v>Oil consumption of water heating for non-residential</v>
      </c>
      <c r="C1546" t="s">
        <v>13</v>
      </c>
      <c r="D1546" t="s">
        <v>62</v>
      </c>
      <c r="E1546" t="s">
        <v>483</v>
      </c>
      <c r="F1546" t="s">
        <v>207</v>
      </c>
      <c r="G1546" t="s">
        <v>207</v>
      </c>
      <c r="H1546" t="s">
        <v>207</v>
      </c>
      <c r="I1546" t="s">
        <v>207</v>
      </c>
      <c r="J1546" t="s">
        <v>207</v>
      </c>
      <c r="K1546" t="s">
        <v>207</v>
      </c>
      <c r="L1546" t="s">
        <v>207</v>
      </c>
      <c r="M1546" t="s">
        <v>207</v>
      </c>
      <c r="N1546" t="s">
        <v>207</v>
      </c>
      <c r="O1546" t="s">
        <v>207</v>
      </c>
      <c r="P1546" t="s">
        <v>207</v>
      </c>
      <c r="Q1546" t="s">
        <v>207</v>
      </c>
      <c r="R1546" t="s">
        <v>207</v>
      </c>
      <c r="S1546" t="s">
        <v>207</v>
      </c>
      <c r="T1546" t="s">
        <v>207</v>
      </c>
      <c r="U1546" t="s">
        <v>207</v>
      </c>
    </row>
    <row r="1547" spans="1:21" x14ac:dyDescent="0.25">
      <c r="A1547" t="str">
        <f t="shared" si="49"/>
        <v>SK Oil consumption of water heating for non-residential</v>
      </c>
      <c r="B1547" t="str">
        <f t="shared" si="48"/>
        <v>Oil consumption of water heating for non-residential</v>
      </c>
      <c r="C1547" t="s">
        <v>18</v>
      </c>
      <c r="D1547" t="s">
        <v>63</v>
      </c>
      <c r="E1547" t="s">
        <v>483</v>
      </c>
      <c r="F1547" t="s">
        <v>207</v>
      </c>
      <c r="G1547" t="s">
        <v>207</v>
      </c>
      <c r="H1547" t="s">
        <v>207</v>
      </c>
      <c r="I1547" t="s">
        <v>207</v>
      </c>
      <c r="J1547" t="s">
        <v>207</v>
      </c>
      <c r="K1547" t="s">
        <v>207</v>
      </c>
      <c r="L1547" t="s">
        <v>207</v>
      </c>
      <c r="M1547" t="s">
        <v>207</v>
      </c>
      <c r="N1547" t="s">
        <v>207</v>
      </c>
      <c r="O1547" t="s">
        <v>207</v>
      </c>
      <c r="P1547" t="s">
        <v>207</v>
      </c>
      <c r="Q1547" t="s">
        <v>207</v>
      </c>
      <c r="R1547" t="s">
        <v>207</v>
      </c>
      <c r="S1547" t="s">
        <v>207</v>
      </c>
      <c r="T1547" t="s">
        <v>207</v>
      </c>
      <c r="U1547" t="s">
        <v>207</v>
      </c>
    </row>
    <row r="1548" spans="1:21" x14ac:dyDescent="0.25">
      <c r="A1548" t="str">
        <f t="shared" si="49"/>
        <v>SI Oil consumption of water heating for non-residential</v>
      </c>
      <c r="B1548" t="str">
        <f t="shared" si="48"/>
        <v>Oil consumption of water heating for non-residential</v>
      </c>
      <c r="C1548" t="s">
        <v>8</v>
      </c>
      <c r="D1548" t="s">
        <v>64</v>
      </c>
      <c r="E1548" t="s">
        <v>483</v>
      </c>
      <c r="F1548" t="s">
        <v>207</v>
      </c>
      <c r="G1548" t="s">
        <v>207</v>
      </c>
      <c r="H1548" t="s">
        <v>207</v>
      </c>
      <c r="I1548" t="s">
        <v>207</v>
      </c>
      <c r="J1548" t="s">
        <v>207</v>
      </c>
      <c r="K1548" t="s">
        <v>207</v>
      </c>
      <c r="L1548" t="s">
        <v>207</v>
      </c>
      <c r="M1548" t="s">
        <v>207</v>
      </c>
      <c r="N1548" t="s">
        <v>207</v>
      </c>
      <c r="O1548" t="s">
        <v>207</v>
      </c>
      <c r="P1548" t="s">
        <v>207</v>
      </c>
      <c r="Q1548" t="s">
        <v>207</v>
      </c>
      <c r="R1548" t="s">
        <v>207</v>
      </c>
      <c r="S1548" t="s">
        <v>207</v>
      </c>
      <c r="T1548" t="s">
        <v>207</v>
      </c>
      <c r="U1548" t="s">
        <v>207</v>
      </c>
    </row>
    <row r="1549" spans="1:21" x14ac:dyDescent="0.25">
      <c r="A1549" t="str">
        <f t="shared" si="49"/>
        <v>ES Oil consumption of water heating for non-residential</v>
      </c>
      <c r="B1549" t="str">
        <f t="shared" si="48"/>
        <v>Oil consumption of water heating for non-residential</v>
      </c>
      <c r="C1549" t="s">
        <v>28</v>
      </c>
      <c r="D1549" t="s">
        <v>65</v>
      </c>
      <c r="E1549" t="s">
        <v>483</v>
      </c>
      <c r="F1549" t="s">
        <v>207</v>
      </c>
      <c r="G1549" t="s">
        <v>207</v>
      </c>
      <c r="H1549" t="s">
        <v>207</v>
      </c>
      <c r="I1549" t="s">
        <v>207</v>
      </c>
      <c r="J1549" t="s">
        <v>207</v>
      </c>
      <c r="K1549" t="s">
        <v>207</v>
      </c>
      <c r="L1549" t="s">
        <v>207</v>
      </c>
      <c r="M1549" t="s">
        <v>207</v>
      </c>
      <c r="N1549" t="s">
        <v>207</v>
      </c>
      <c r="O1549" t="s">
        <v>207</v>
      </c>
      <c r="P1549" t="s">
        <v>207</v>
      </c>
      <c r="Q1549" t="s">
        <v>207</v>
      </c>
      <c r="R1549" t="s">
        <v>207</v>
      </c>
      <c r="S1549" t="s">
        <v>207</v>
      </c>
      <c r="T1549" t="s">
        <v>207</v>
      </c>
      <c r="U1549" t="s">
        <v>207</v>
      </c>
    </row>
    <row r="1550" spans="1:21" x14ac:dyDescent="0.25">
      <c r="A1550" t="str">
        <f t="shared" si="49"/>
        <v>SE Oil consumption of water heating for non-residential</v>
      </c>
      <c r="B1550" t="str">
        <f t="shared" si="48"/>
        <v>Oil consumption of water heating for non-residential</v>
      </c>
      <c r="C1550" t="s">
        <v>19</v>
      </c>
      <c r="D1550" t="s">
        <v>66</v>
      </c>
      <c r="E1550" t="s">
        <v>483</v>
      </c>
      <c r="F1550" t="s">
        <v>207</v>
      </c>
      <c r="G1550" t="s">
        <v>207</v>
      </c>
      <c r="H1550" t="s">
        <v>207</v>
      </c>
      <c r="I1550" t="s">
        <v>207</v>
      </c>
      <c r="J1550" t="s">
        <v>207</v>
      </c>
      <c r="K1550" t="s">
        <v>207</v>
      </c>
      <c r="L1550" t="s">
        <v>207</v>
      </c>
      <c r="M1550" t="s">
        <v>207</v>
      </c>
      <c r="N1550" t="s">
        <v>207</v>
      </c>
      <c r="O1550" t="s">
        <v>207</v>
      </c>
      <c r="P1550" t="s">
        <v>207</v>
      </c>
      <c r="Q1550" t="s">
        <v>207</v>
      </c>
      <c r="R1550" t="s">
        <v>207</v>
      </c>
      <c r="S1550" t="s">
        <v>207</v>
      </c>
      <c r="T1550" t="s">
        <v>207</v>
      </c>
      <c r="U1550" t="s">
        <v>207</v>
      </c>
    </row>
    <row r="1551" spans="1:21" x14ac:dyDescent="0.25">
      <c r="A1551" t="str">
        <f t="shared" si="49"/>
        <v>UK Oil consumption of water heating for non-residential</v>
      </c>
      <c r="B1551" t="str">
        <f t="shared" si="48"/>
        <v>Oil consumption of water heating for non-residential</v>
      </c>
      <c r="C1551" t="s">
        <v>4</v>
      </c>
      <c r="D1551" t="s">
        <v>67</v>
      </c>
      <c r="E1551" t="s">
        <v>483</v>
      </c>
      <c r="F1551" t="s">
        <v>207</v>
      </c>
      <c r="G1551" t="s">
        <v>207</v>
      </c>
      <c r="H1551" t="s">
        <v>207</v>
      </c>
      <c r="I1551" t="s">
        <v>207</v>
      </c>
      <c r="J1551" t="s">
        <v>207</v>
      </c>
      <c r="K1551" t="s">
        <v>207</v>
      </c>
      <c r="L1551" t="s">
        <v>207</v>
      </c>
      <c r="M1551" t="s">
        <v>207</v>
      </c>
      <c r="N1551" t="s">
        <v>207</v>
      </c>
      <c r="O1551" t="s">
        <v>207</v>
      </c>
      <c r="P1551" t="s">
        <v>207</v>
      </c>
      <c r="Q1551" t="s">
        <v>207</v>
      </c>
      <c r="R1551" t="s">
        <v>207</v>
      </c>
      <c r="S1551" t="s">
        <v>207</v>
      </c>
      <c r="T1551" t="s">
        <v>207</v>
      </c>
      <c r="U1551" t="s">
        <v>207</v>
      </c>
    </row>
    <row r="1552" spans="1:21" x14ac:dyDescent="0.25">
      <c r="A1552" t="str">
        <f t="shared" si="49"/>
        <v xml:space="preserve"> Oil consumption of water heating for non-residential</v>
      </c>
      <c r="B1552" t="str">
        <f t="shared" si="48"/>
        <v>Oil consumption of water heating for non-residential</v>
      </c>
    </row>
    <row r="1553" spans="1:26" x14ac:dyDescent="0.25">
      <c r="A1553" t="str">
        <f t="shared" si="49"/>
        <v xml:space="preserve"> Coal consumption of water heating for non-residential</v>
      </c>
      <c r="B1553" t="str">
        <f t="shared" si="48"/>
        <v>Coal consumption of water heating for non-residential</v>
      </c>
      <c r="C1553" t="s">
        <v>559</v>
      </c>
    </row>
    <row r="1554" spans="1:26" x14ac:dyDescent="0.25">
      <c r="A1554" t="str">
        <f t="shared" si="49"/>
        <v>ISO code Coal consumption of water heating for non-residential</v>
      </c>
      <c r="B1554" t="str">
        <f t="shared" si="48"/>
        <v>Coal consumption of water heating for non-residential</v>
      </c>
      <c r="D1554" t="s">
        <v>204</v>
      </c>
      <c r="E1554" t="s">
        <v>205</v>
      </c>
      <c r="F1554">
        <v>2000</v>
      </c>
      <c r="G1554">
        <v>2001</v>
      </c>
      <c r="H1554">
        <v>2002</v>
      </c>
      <c r="I1554">
        <v>2003</v>
      </c>
      <c r="J1554">
        <v>2004</v>
      </c>
      <c r="K1554">
        <v>2005</v>
      </c>
      <c r="L1554">
        <v>2006</v>
      </c>
      <c r="M1554">
        <v>2007</v>
      </c>
      <c r="N1554">
        <v>2008</v>
      </c>
      <c r="O1554">
        <v>2009</v>
      </c>
      <c r="P1554">
        <v>2010</v>
      </c>
      <c r="Q1554">
        <v>2011</v>
      </c>
      <c r="R1554">
        <v>2012</v>
      </c>
      <c r="S1554">
        <v>2013</v>
      </c>
      <c r="T1554">
        <v>2014</v>
      </c>
      <c r="U1554">
        <v>2015</v>
      </c>
      <c r="V1554" t="s">
        <v>194</v>
      </c>
      <c r="W1554" t="s">
        <v>195</v>
      </c>
      <c r="X1554" t="s">
        <v>196</v>
      </c>
      <c r="Y1554" t="s">
        <v>197</v>
      </c>
      <c r="Z1554" t="s">
        <v>198</v>
      </c>
    </row>
    <row r="1555" spans="1:26" x14ac:dyDescent="0.25">
      <c r="A1555" t="str">
        <f t="shared" si="49"/>
        <v>AT Coal consumption of water heating for non-residential</v>
      </c>
      <c r="B1555" t="str">
        <f t="shared" si="48"/>
        <v>Coal consumption of water heating for non-residential</v>
      </c>
      <c r="C1555" t="s">
        <v>17</v>
      </c>
      <c r="D1555" t="s">
        <v>40</v>
      </c>
      <c r="E1555" t="s">
        <v>483</v>
      </c>
      <c r="F1555" t="s">
        <v>207</v>
      </c>
      <c r="G1555" t="s">
        <v>207</v>
      </c>
      <c r="H1555" t="s">
        <v>207</v>
      </c>
      <c r="I1555" t="s">
        <v>207</v>
      </c>
      <c r="J1555" t="s">
        <v>207</v>
      </c>
      <c r="K1555" t="s">
        <v>207</v>
      </c>
      <c r="L1555" t="s">
        <v>207</v>
      </c>
      <c r="M1555" t="s">
        <v>207</v>
      </c>
      <c r="N1555" t="s">
        <v>207</v>
      </c>
      <c r="O1555" t="s">
        <v>207</v>
      </c>
      <c r="P1555" t="s">
        <v>207</v>
      </c>
      <c r="Q1555" t="s">
        <v>207</v>
      </c>
      <c r="R1555" t="s">
        <v>207</v>
      </c>
      <c r="S1555" t="s">
        <v>207</v>
      </c>
      <c r="T1555" t="s">
        <v>207</v>
      </c>
      <c r="U1555" t="s">
        <v>207</v>
      </c>
    </row>
    <row r="1556" spans="1:26" x14ac:dyDescent="0.25">
      <c r="A1556" t="str">
        <f t="shared" si="49"/>
        <v>BE Coal consumption of water heating for non-residential</v>
      </c>
      <c r="B1556" t="str">
        <f t="shared" si="48"/>
        <v>Coal consumption of water heating for non-residential</v>
      </c>
      <c r="C1556" t="s">
        <v>11</v>
      </c>
      <c r="D1556" t="s">
        <v>41</v>
      </c>
      <c r="E1556" t="s">
        <v>483</v>
      </c>
      <c r="F1556" t="s">
        <v>207</v>
      </c>
      <c r="G1556" t="s">
        <v>207</v>
      </c>
      <c r="H1556" t="s">
        <v>207</v>
      </c>
      <c r="I1556" t="s">
        <v>207</v>
      </c>
      <c r="J1556" t="s">
        <v>207</v>
      </c>
      <c r="K1556" t="s">
        <v>207</v>
      </c>
      <c r="L1556" t="s">
        <v>207</v>
      </c>
      <c r="M1556" t="s">
        <v>207</v>
      </c>
      <c r="N1556" t="s">
        <v>207</v>
      </c>
      <c r="O1556" t="s">
        <v>207</v>
      </c>
      <c r="P1556" t="s">
        <v>207</v>
      </c>
      <c r="Q1556" t="s">
        <v>207</v>
      </c>
      <c r="R1556" t="s">
        <v>207</v>
      </c>
      <c r="S1556" t="s">
        <v>207</v>
      </c>
      <c r="T1556" t="s">
        <v>207</v>
      </c>
      <c r="U1556" t="s">
        <v>207</v>
      </c>
    </row>
    <row r="1557" spans="1:26" x14ac:dyDescent="0.25">
      <c r="A1557" t="str">
        <f t="shared" si="49"/>
        <v>BG Coal consumption of water heating for non-residential</v>
      </c>
      <c r="B1557" t="str">
        <f t="shared" si="48"/>
        <v>Coal consumption of water heating for non-residential</v>
      </c>
      <c r="C1557" t="s">
        <v>21</v>
      </c>
      <c r="D1557" t="s">
        <v>42</v>
      </c>
      <c r="E1557" t="s">
        <v>483</v>
      </c>
      <c r="F1557" t="s">
        <v>207</v>
      </c>
      <c r="G1557" t="s">
        <v>207</v>
      </c>
      <c r="H1557" t="s">
        <v>207</v>
      </c>
      <c r="I1557" t="s">
        <v>207</v>
      </c>
      <c r="J1557" t="s">
        <v>207</v>
      </c>
      <c r="K1557" t="s">
        <v>207</v>
      </c>
      <c r="L1557" t="s">
        <v>207</v>
      </c>
      <c r="M1557" t="s">
        <v>207</v>
      </c>
      <c r="N1557" t="s">
        <v>207</v>
      </c>
      <c r="O1557" t="s">
        <v>207</v>
      </c>
      <c r="P1557" t="s">
        <v>207</v>
      </c>
      <c r="Q1557" t="s">
        <v>207</v>
      </c>
      <c r="R1557" t="s">
        <v>207</v>
      </c>
      <c r="S1557" t="s">
        <v>207</v>
      </c>
      <c r="T1557" t="s">
        <v>207</v>
      </c>
      <c r="U1557" t="s">
        <v>207</v>
      </c>
    </row>
    <row r="1558" spans="1:26" x14ac:dyDescent="0.25">
      <c r="A1558" t="str">
        <f t="shared" si="49"/>
        <v>HR Coal consumption of water heating for non-residential</v>
      </c>
      <c r="B1558" t="str">
        <f t="shared" si="48"/>
        <v>Coal consumption of water heating for non-residential</v>
      </c>
      <c r="C1558" t="s">
        <v>24</v>
      </c>
      <c r="D1558" t="s">
        <v>43</v>
      </c>
      <c r="E1558" t="s">
        <v>483</v>
      </c>
      <c r="F1558" t="s">
        <v>207</v>
      </c>
      <c r="G1558" t="s">
        <v>207</v>
      </c>
      <c r="H1558" t="s">
        <v>207</v>
      </c>
      <c r="I1558" t="s">
        <v>207</v>
      </c>
      <c r="J1558" t="s">
        <v>207</v>
      </c>
      <c r="K1558" t="s">
        <v>207</v>
      </c>
      <c r="L1558" t="s">
        <v>207</v>
      </c>
      <c r="M1558" t="s">
        <v>207</v>
      </c>
      <c r="N1558" t="s">
        <v>207</v>
      </c>
      <c r="O1558" t="s">
        <v>207</v>
      </c>
      <c r="P1558" t="s">
        <v>207</v>
      </c>
      <c r="Q1558" t="s">
        <v>207</v>
      </c>
      <c r="R1558" t="s">
        <v>207</v>
      </c>
      <c r="S1558" t="s">
        <v>207</v>
      </c>
      <c r="T1558" t="s">
        <v>207</v>
      </c>
      <c r="U1558" t="s">
        <v>207</v>
      </c>
    </row>
    <row r="1559" spans="1:26" x14ac:dyDescent="0.25">
      <c r="A1559" t="str">
        <f t="shared" si="49"/>
        <v>CY Coal consumption of water heating for non-residential</v>
      </c>
      <c r="B1559" t="str">
        <f t="shared" si="48"/>
        <v>Coal consumption of water heating for non-residential</v>
      </c>
      <c r="C1559" t="s">
        <v>15</v>
      </c>
      <c r="D1559" t="s">
        <v>44</v>
      </c>
      <c r="E1559" t="s">
        <v>483</v>
      </c>
      <c r="F1559" t="s">
        <v>207</v>
      </c>
      <c r="G1559" t="s">
        <v>207</v>
      </c>
      <c r="H1559" t="s">
        <v>207</v>
      </c>
      <c r="I1559" t="s">
        <v>207</v>
      </c>
      <c r="J1559" t="s">
        <v>207</v>
      </c>
      <c r="K1559" t="s">
        <v>207</v>
      </c>
      <c r="L1559" t="s">
        <v>207</v>
      </c>
      <c r="M1559" t="s">
        <v>207</v>
      </c>
      <c r="N1559" t="s">
        <v>207</v>
      </c>
      <c r="O1559" t="s">
        <v>207</v>
      </c>
      <c r="P1559" t="s">
        <v>207</v>
      </c>
      <c r="Q1559" t="s">
        <v>207</v>
      </c>
      <c r="R1559" t="s">
        <v>207</v>
      </c>
      <c r="S1559" t="s">
        <v>207</v>
      </c>
      <c r="T1559" t="s">
        <v>207</v>
      </c>
      <c r="U1559" t="s">
        <v>207</v>
      </c>
    </row>
    <row r="1560" spans="1:26" x14ac:dyDescent="0.25">
      <c r="A1560" t="str">
        <f t="shared" si="49"/>
        <v>CZ Coal consumption of water heating for non-residential</v>
      </c>
      <c r="B1560" t="str">
        <f t="shared" si="48"/>
        <v>Coal consumption of water heating for non-residential</v>
      </c>
      <c r="C1560" t="s">
        <v>23</v>
      </c>
      <c r="D1560" t="s">
        <v>45</v>
      </c>
      <c r="E1560" t="s">
        <v>483</v>
      </c>
      <c r="F1560" t="s">
        <v>207</v>
      </c>
      <c r="G1560" t="s">
        <v>207</v>
      </c>
      <c r="H1560" t="s">
        <v>207</v>
      </c>
      <c r="I1560" t="s">
        <v>207</v>
      </c>
      <c r="J1560" t="s">
        <v>207</v>
      </c>
      <c r="K1560" t="s">
        <v>207</v>
      </c>
      <c r="L1560" t="s">
        <v>207</v>
      </c>
      <c r="M1560" t="s">
        <v>207</v>
      </c>
      <c r="N1560" t="s">
        <v>207</v>
      </c>
      <c r="O1560" t="s">
        <v>207</v>
      </c>
      <c r="P1560" t="s">
        <v>207</v>
      </c>
      <c r="Q1560" t="s">
        <v>207</v>
      </c>
      <c r="R1560" t="s">
        <v>207</v>
      </c>
      <c r="S1560" t="s">
        <v>207</v>
      </c>
      <c r="T1560" t="s">
        <v>207</v>
      </c>
      <c r="U1560" t="s">
        <v>207</v>
      </c>
    </row>
    <row r="1561" spans="1:26" x14ac:dyDescent="0.25">
      <c r="A1561" t="str">
        <f t="shared" si="49"/>
        <v>DK Coal consumption of water heating for non-residential</v>
      </c>
      <c r="B1561" t="str">
        <f t="shared" si="48"/>
        <v>Coal consumption of water heating for non-residential</v>
      </c>
      <c r="C1561" t="s">
        <v>9</v>
      </c>
      <c r="D1561" t="s">
        <v>46</v>
      </c>
      <c r="E1561" t="s">
        <v>483</v>
      </c>
      <c r="F1561" t="s">
        <v>207</v>
      </c>
      <c r="G1561" t="s">
        <v>207</v>
      </c>
      <c r="H1561" t="s">
        <v>207</v>
      </c>
      <c r="I1561" t="s">
        <v>207</v>
      </c>
      <c r="J1561" t="s">
        <v>207</v>
      </c>
      <c r="K1561" t="s">
        <v>207</v>
      </c>
      <c r="L1561" t="s">
        <v>207</v>
      </c>
      <c r="M1561" t="s">
        <v>207</v>
      </c>
      <c r="N1561" t="s">
        <v>207</v>
      </c>
      <c r="O1561" t="s">
        <v>207</v>
      </c>
      <c r="P1561" t="s">
        <v>207</v>
      </c>
      <c r="Q1561" t="s">
        <v>207</v>
      </c>
      <c r="R1561" t="s">
        <v>207</v>
      </c>
      <c r="S1561" t="s">
        <v>207</v>
      </c>
      <c r="T1561" t="s">
        <v>207</v>
      </c>
      <c r="U1561" t="s">
        <v>207</v>
      </c>
    </row>
    <row r="1562" spans="1:26" x14ac:dyDescent="0.25">
      <c r="A1562" t="str">
        <f t="shared" si="49"/>
        <v>EE Coal consumption of water heating for non-residential</v>
      </c>
      <c r="B1562" t="str">
        <f t="shared" si="48"/>
        <v>Coal consumption of water heating for non-residential</v>
      </c>
      <c r="C1562" t="s">
        <v>27</v>
      </c>
      <c r="D1562" t="s">
        <v>47</v>
      </c>
      <c r="E1562" t="s">
        <v>483</v>
      </c>
      <c r="F1562" t="s">
        <v>207</v>
      </c>
      <c r="G1562" t="s">
        <v>207</v>
      </c>
      <c r="H1562" t="s">
        <v>207</v>
      </c>
      <c r="I1562" t="s">
        <v>207</v>
      </c>
      <c r="J1562" t="s">
        <v>207</v>
      </c>
      <c r="K1562" t="s">
        <v>207</v>
      </c>
      <c r="L1562" t="s">
        <v>207</v>
      </c>
      <c r="M1562" t="s">
        <v>207</v>
      </c>
      <c r="N1562" t="s">
        <v>207</v>
      </c>
      <c r="O1562" t="s">
        <v>207</v>
      </c>
      <c r="P1562" t="s">
        <v>207</v>
      </c>
      <c r="Q1562" t="s">
        <v>207</v>
      </c>
      <c r="R1562" t="s">
        <v>207</v>
      </c>
      <c r="S1562" t="s">
        <v>207</v>
      </c>
      <c r="T1562" t="s">
        <v>207</v>
      </c>
      <c r="U1562" t="s">
        <v>207</v>
      </c>
    </row>
    <row r="1563" spans="1:26" x14ac:dyDescent="0.25">
      <c r="A1563" t="str">
        <f t="shared" si="49"/>
        <v>FR Coal consumption of water heating for non-residential</v>
      </c>
      <c r="B1563" t="str">
        <f t="shared" si="48"/>
        <v>Coal consumption of water heating for non-residential</v>
      </c>
      <c r="C1563" t="s">
        <v>10</v>
      </c>
      <c r="D1563" t="s">
        <v>48</v>
      </c>
      <c r="E1563" t="s">
        <v>483</v>
      </c>
      <c r="F1563" t="s">
        <v>207</v>
      </c>
      <c r="G1563" t="s">
        <v>207</v>
      </c>
      <c r="H1563" t="s">
        <v>207</v>
      </c>
      <c r="I1563" t="s">
        <v>207</v>
      </c>
      <c r="J1563" t="s">
        <v>207</v>
      </c>
      <c r="K1563" t="s">
        <v>207</v>
      </c>
      <c r="L1563" t="s">
        <v>207</v>
      </c>
      <c r="M1563" t="s">
        <v>207</v>
      </c>
      <c r="N1563" t="s">
        <v>207</v>
      </c>
      <c r="O1563" t="s">
        <v>207</v>
      </c>
      <c r="P1563" t="s">
        <v>207</v>
      </c>
      <c r="Q1563" t="s">
        <v>207</v>
      </c>
      <c r="R1563">
        <v>0.26</v>
      </c>
      <c r="S1563">
        <v>0.27</v>
      </c>
      <c r="T1563" t="s">
        <v>207</v>
      </c>
      <c r="U1563" t="s">
        <v>207</v>
      </c>
      <c r="V1563" t="s">
        <v>522</v>
      </c>
      <c r="W1563" t="s">
        <v>523</v>
      </c>
      <c r="X1563" t="s">
        <v>524</v>
      </c>
      <c r="Y1563">
        <v>4</v>
      </c>
      <c r="Z1563" t="s">
        <v>525</v>
      </c>
    </row>
    <row r="1564" spans="1:26" x14ac:dyDescent="0.25">
      <c r="A1564" t="str">
        <f t="shared" si="49"/>
        <v>EL Coal consumption of water heating for non-residential</v>
      </c>
      <c r="B1564" t="str">
        <f t="shared" si="48"/>
        <v>Coal consumption of water heating for non-residential</v>
      </c>
      <c r="C1564" t="s">
        <v>20</v>
      </c>
      <c r="D1564" t="s">
        <v>49</v>
      </c>
      <c r="E1564" t="s">
        <v>483</v>
      </c>
      <c r="F1564" t="s">
        <v>207</v>
      </c>
      <c r="G1564" t="s">
        <v>207</v>
      </c>
      <c r="H1564" t="s">
        <v>207</v>
      </c>
      <c r="I1564" t="s">
        <v>207</v>
      </c>
      <c r="J1564" t="s">
        <v>207</v>
      </c>
      <c r="K1564" t="s">
        <v>207</v>
      </c>
      <c r="L1564" t="s">
        <v>207</v>
      </c>
      <c r="M1564" t="s">
        <v>207</v>
      </c>
      <c r="N1564" t="s">
        <v>207</v>
      </c>
      <c r="O1564" t="s">
        <v>207</v>
      </c>
      <c r="P1564" t="s">
        <v>207</v>
      </c>
      <c r="Q1564" t="s">
        <v>207</v>
      </c>
      <c r="R1564" t="s">
        <v>207</v>
      </c>
      <c r="S1564" t="s">
        <v>207</v>
      </c>
      <c r="T1564" t="s">
        <v>207</v>
      </c>
      <c r="U1564" t="s">
        <v>207</v>
      </c>
    </row>
    <row r="1565" spans="1:26" x14ac:dyDescent="0.25">
      <c r="A1565" t="str">
        <f t="shared" si="49"/>
        <v>FI Coal consumption of water heating for non-residential</v>
      </c>
      <c r="B1565" t="str">
        <f t="shared" si="48"/>
        <v>Coal consumption of water heating for non-residential</v>
      </c>
      <c r="C1565" t="s">
        <v>30</v>
      </c>
      <c r="D1565" t="s">
        <v>50</v>
      </c>
      <c r="E1565" t="s">
        <v>483</v>
      </c>
      <c r="F1565" t="s">
        <v>207</v>
      </c>
      <c r="G1565" t="s">
        <v>207</v>
      </c>
      <c r="H1565" t="s">
        <v>207</v>
      </c>
      <c r="I1565" t="s">
        <v>207</v>
      </c>
      <c r="J1565" t="s">
        <v>207</v>
      </c>
      <c r="K1565" t="s">
        <v>207</v>
      </c>
      <c r="L1565" t="s">
        <v>207</v>
      </c>
      <c r="M1565" t="s">
        <v>207</v>
      </c>
      <c r="N1565" t="s">
        <v>207</v>
      </c>
      <c r="O1565" t="s">
        <v>207</v>
      </c>
      <c r="P1565" t="s">
        <v>207</v>
      </c>
      <c r="Q1565" t="s">
        <v>207</v>
      </c>
      <c r="R1565" t="s">
        <v>207</v>
      </c>
      <c r="S1565" t="s">
        <v>207</v>
      </c>
      <c r="T1565" t="s">
        <v>207</v>
      </c>
      <c r="U1565" t="s">
        <v>207</v>
      </c>
    </row>
    <row r="1566" spans="1:26" x14ac:dyDescent="0.25">
      <c r="A1566" t="str">
        <f t="shared" si="49"/>
        <v>DE Coal consumption of water heating for non-residential</v>
      </c>
      <c r="B1566" t="str">
        <f t="shared" si="48"/>
        <v>Coal consumption of water heating for non-residential</v>
      </c>
      <c r="C1566" t="s">
        <v>1</v>
      </c>
      <c r="D1566" t="s">
        <v>51</v>
      </c>
      <c r="E1566" t="s">
        <v>483</v>
      </c>
      <c r="F1566" t="s">
        <v>207</v>
      </c>
      <c r="G1566" t="s">
        <v>207</v>
      </c>
      <c r="H1566" t="s">
        <v>207</v>
      </c>
      <c r="I1566" t="s">
        <v>207</v>
      </c>
      <c r="J1566" t="s">
        <v>207</v>
      </c>
      <c r="K1566" t="s">
        <v>207</v>
      </c>
      <c r="L1566" t="s">
        <v>207</v>
      </c>
      <c r="M1566" t="s">
        <v>207</v>
      </c>
      <c r="N1566" t="s">
        <v>207</v>
      </c>
      <c r="O1566" t="s">
        <v>207</v>
      </c>
      <c r="P1566" t="s">
        <v>207</v>
      </c>
      <c r="Q1566" t="s">
        <v>207</v>
      </c>
      <c r="R1566" t="s">
        <v>207</v>
      </c>
      <c r="S1566" t="s">
        <v>207</v>
      </c>
      <c r="T1566" t="s">
        <v>207</v>
      </c>
      <c r="U1566" t="s">
        <v>207</v>
      </c>
    </row>
    <row r="1567" spans="1:26" x14ac:dyDescent="0.25">
      <c r="A1567" t="str">
        <f t="shared" si="49"/>
        <v>HU Coal consumption of water heating for non-residential</v>
      </c>
      <c r="B1567" t="str">
        <f t="shared" si="48"/>
        <v>Coal consumption of water heating for non-residential</v>
      </c>
      <c r="C1567" t="s">
        <v>16</v>
      </c>
      <c r="D1567" t="s">
        <v>52</v>
      </c>
      <c r="E1567" t="s">
        <v>483</v>
      </c>
      <c r="F1567" t="s">
        <v>207</v>
      </c>
      <c r="G1567" t="s">
        <v>207</v>
      </c>
      <c r="H1567" t="s">
        <v>207</v>
      </c>
      <c r="I1567" t="s">
        <v>207</v>
      </c>
      <c r="J1567" t="s">
        <v>207</v>
      </c>
      <c r="K1567" t="s">
        <v>207</v>
      </c>
      <c r="L1567" t="s">
        <v>207</v>
      </c>
      <c r="M1567" t="s">
        <v>207</v>
      </c>
      <c r="N1567" t="s">
        <v>207</v>
      </c>
      <c r="O1567" t="s">
        <v>207</v>
      </c>
      <c r="P1567" t="s">
        <v>207</v>
      </c>
      <c r="Q1567" t="s">
        <v>207</v>
      </c>
      <c r="R1567" t="s">
        <v>207</v>
      </c>
      <c r="S1567" t="s">
        <v>207</v>
      </c>
      <c r="T1567" t="s">
        <v>207</v>
      </c>
      <c r="U1567" t="s">
        <v>207</v>
      </c>
    </row>
    <row r="1568" spans="1:26" x14ac:dyDescent="0.25">
      <c r="A1568" t="str">
        <f t="shared" si="49"/>
        <v>IE Coal consumption of water heating for non-residential</v>
      </c>
      <c r="B1568" t="str">
        <f t="shared" si="48"/>
        <v>Coal consumption of water heating for non-residential</v>
      </c>
      <c r="C1568" t="s">
        <v>5</v>
      </c>
      <c r="D1568" t="s">
        <v>53</v>
      </c>
      <c r="E1568" t="s">
        <v>483</v>
      </c>
      <c r="F1568" t="s">
        <v>207</v>
      </c>
      <c r="G1568" t="s">
        <v>207</v>
      </c>
      <c r="H1568" t="s">
        <v>207</v>
      </c>
      <c r="I1568" t="s">
        <v>207</v>
      </c>
      <c r="J1568" t="s">
        <v>207</v>
      </c>
      <c r="K1568" t="s">
        <v>207</v>
      </c>
      <c r="L1568" t="s">
        <v>207</v>
      </c>
      <c r="M1568" t="s">
        <v>207</v>
      </c>
      <c r="N1568" t="s">
        <v>207</v>
      </c>
      <c r="O1568" t="s">
        <v>207</v>
      </c>
      <c r="P1568" t="s">
        <v>207</v>
      </c>
      <c r="Q1568" t="s">
        <v>207</v>
      </c>
      <c r="R1568" t="s">
        <v>207</v>
      </c>
      <c r="S1568" t="s">
        <v>207</v>
      </c>
      <c r="T1568" t="s">
        <v>207</v>
      </c>
      <c r="U1568" t="s">
        <v>207</v>
      </c>
    </row>
    <row r="1569" spans="1:21" x14ac:dyDescent="0.25">
      <c r="A1569" t="str">
        <f t="shared" si="49"/>
        <v>IT Coal consumption of water heating for non-residential</v>
      </c>
      <c r="B1569" t="str">
        <f t="shared" si="48"/>
        <v>Coal consumption of water heating for non-residential</v>
      </c>
      <c r="C1569" t="s">
        <v>29</v>
      </c>
      <c r="D1569" t="s">
        <v>54</v>
      </c>
      <c r="E1569" t="s">
        <v>483</v>
      </c>
      <c r="F1569" t="s">
        <v>207</v>
      </c>
      <c r="G1569" t="s">
        <v>207</v>
      </c>
      <c r="H1569" t="s">
        <v>207</v>
      </c>
      <c r="I1569" t="s">
        <v>207</v>
      </c>
      <c r="J1569" t="s">
        <v>207</v>
      </c>
      <c r="K1569" t="s">
        <v>207</v>
      </c>
      <c r="L1569" t="s">
        <v>207</v>
      </c>
      <c r="M1569" t="s">
        <v>207</v>
      </c>
      <c r="N1569" t="s">
        <v>207</v>
      </c>
      <c r="O1569" t="s">
        <v>207</v>
      </c>
      <c r="P1569" t="s">
        <v>207</v>
      </c>
      <c r="Q1569" t="s">
        <v>207</v>
      </c>
      <c r="R1569" t="s">
        <v>207</v>
      </c>
      <c r="S1569" t="s">
        <v>207</v>
      </c>
      <c r="T1569" t="s">
        <v>207</v>
      </c>
      <c r="U1569" t="s">
        <v>207</v>
      </c>
    </row>
    <row r="1570" spans="1:21" x14ac:dyDescent="0.25">
      <c r="A1570" t="str">
        <f t="shared" si="49"/>
        <v>LV Coal consumption of water heating for non-residential</v>
      </c>
      <c r="B1570" t="str">
        <f t="shared" si="48"/>
        <v>Coal consumption of water heating for non-residential</v>
      </c>
      <c r="C1570" t="s">
        <v>25</v>
      </c>
      <c r="D1570" t="s">
        <v>55</v>
      </c>
      <c r="E1570" t="s">
        <v>483</v>
      </c>
      <c r="F1570" t="s">
        <v>207</v>
      </c>
      <c r="G1570" t="s">
        <v>207</v>
      </c>
      <c r="H1570" t="s">
        <v>207</v>
      </c>
      <c r="I1570" t="s">
        <v>207</v>
      </c>
      <c r="J1570" t="s">
        <v>207</v>
      </c>
      <c r="K1570" t="s">
        <v>207</v>
      </c>
      <c r="L1570" t="s">
        <v>207</v>
      </c>
      <c r="M1570" t="s">
        <v>207</v>
      </c>
      <c r="N1570" t="s">
        <v>207</v>
      </c>
      <c r="O1570" t="s">
        <v>207</v>
      </c>
      <c r="P1570" t="s">
        <v>207</v>
      </c>
      <c r="Q1570" t="s">
        <v>207</v>
      </c>
      <c r="R1570" t="s">
        <v>207</v>
      </c>
      <c r="S1570" t="s">
        <v>207</v>
      </c>
      <c r="T1570" t="s">
        <v>207</v>
      </c>
      <c r="U1570" t="s">
        <v>207</v>
      </c>
    </row>
    <row r="1571" spans="1:21" x14ac:dyDescent="0.25">
      <c r="A1571" t="str">
        <f t="shared" si="49"/>
        <v>LT Coal consumption of water heating for non-residential</v>
      </c>
      <c r="B1571" t="str">
        <f t="shared" si="48"/>
        <v>Coal consumption of water heating for non-residential</v>
      </c>
      <c r="C1571" t="s">
        <v>22</v>
      </c>
      <c r="D1571" t="s">
        <v>56</v>
      </c>
      <c r="E1571" t="s">
        <v>483</v>
      </c>
      <c r="F1571" t="s">
        <v>207</v>
      </c>
      <c r="G1571" t="s">
        <v>207</v>
      </c>
      <c r="H1571" t="s">
        <v>207</v>
      </c>
      <c r="I1571" t="s">
        <v>207</v>
      </c>
      <c r="J1571" t="s">
        <v>207</v>
      </c>
      <c r="K1571" t="s">
        <v>207</v>
      </c>
      <c r="L1571" t="s">
        <v>207</v>
      </c>
      <c r="M1571" t="s">
        <v>207</v>
      </c>
      <c r="N1571" t="s">
        <v>207</v>
      </c>
      <c r="O1571" t="s">
        <v>207</v>
      </c>
      <c r="P1571" t="s">
        <v>207</v>
      </c>
      <c r="Q1571" t="s">
        <v>207</v>
      </c>
      <c r="R1571" t="s">
        <v>207</v>
      </c>
      <c r="S1571" t="s">
        <v>207</v>
      </c>
      <c r="T1571" t="s">
        <v>207</v>
      </c>
      <c r="U1571" t="s">
        <v>207</v>
      </c>
    </row>
    <row r="1572" spans="1:21" x14ac:dyDescent="0.25">
      <c r="A1572" t="str">
        <f t="shared" si="49"/>
        <v>LU Coal consumption of water heating for non-residential</v>
      </c>
      <c r="B1572" t="str">
        <f t="shared" si="48"/>
        <v>Coal consumption of water heating for non-residential</v>
      </c>
      <c r="C1572" t="s">
        <v>7</v>
      </c>
      <c r="D1572" t="s">
        <v>57</v>
      </c>
      <c r="E1572" t="s">
        <v>483</v>
      </c>
      <c r="F1572" t="s">
        <v>207</v>
      </c>
      <c r="G1572" t="s">
        <v>207</v>
      </c>
      <c r="H1572" t="s">
        <v>207</v>
      </c>
      <c r="I1572" t="s">
        <v>207</v>
      </c>
      <c r="J1572" t="s">
        <v>207</v>
      </c>
      <c r="K1572" t="s">
        <v>207</v>
      </c>
      <c r="L1572" t="s">
        <v>207</v>
      </c>
      <c r="M1572" t="s">
        <v>207</v>
      </c>
      <c r="N1572" t="s">
        <v>207</v>
      </c>
      <c r="O1572" t="s">
        <v>207</v>
      </c>
      <c r="P1572" t="s">
        <v>207</v>
      </c>
      <c r="Q1572" t="s">
        <v>207</v>
      </c>
      <c r="R1572" t="s">
        <v>207</v>
      </c>
      <c r="S1572" t="s">
        <v>207</v>
      </c>
      <c r="T1572" t="s">
        <v>207</v>
      </c>
      <c r="U1572" t="s">
        <v>207</v>
      </c>
    </row>
    <row r="1573" spans="1:21" x14ac:dyDescent="0.25">
      <c r="A1573" t="str">
        <f t="shared" si="49"/>
        <v>MT Coal consumption of water heating for non-residential</v>
      </c>
      <c r="B1573" t="str">
        <f t="shared" si="48"/>
        <v>Coal consumption of water heating for non-residential</v>
      </c>
      <c r="C1573" t="s">
        <v>26</v>
      </c>
      <c r="D1573" t="s">
        <v>58</v>
      </c>
      <c r="E1573" t="s">
        <v>483</v>
      </c>
      <c r="F1573" t="s">
        <v>207</v>
      </c>
      <c r="G1573" t="s">
        <v>207</v>
      </c>
      <c r="H1573" t="s">
        <v>207</v>
      </c>
      <c r="I1573" t="s">
        <v>207</v>
      </c>
      <c r="J1573" t="s">
        <v>207</v>
      </c>
      <c r="K1573" t="s">
        <v>207</v>
      </c>
      <c r="L1573" t="s">
        <v>207</v>
      </c>
      <c r="M1573" t="s">
        <v>207</v>
      </c>
      <c r="N1573" t="s">
        <v>207</v>
      </c>
      <c r="O1573" t="s">
        <v>207</v>
      </c>
      <c r="P1573" t="s">
        <v>207</v>
      </c>
      <c r="Q1573" t="s">
        <v>207</v>
      </c>
      <c r="R1573" t="s">
        <v>207</v>
      </c>
      <c r="S1573" t="s">
        <v>207</v>
      </c>
      <c r="T1573" t="s">
        <v>207</v>
      </c>
      <c r="U1573" t="s">
        <v>207</v>
      </c>
    </row>
    <row r="1574" spans="1:21" x14ac:dyDescent="0.25">
      <c r="A1574" t="str">
        <f t="shared" si="49"/>
        <v>NL Coal consumption of water heating for non-residential</v>
      </c>
      <c r="B1574" t="str">
        <f t="shared" si="48"/>
        <v>Coal consumption of water heating for non-residential</v>
      </c>
      <c r="C1574" t="s">
        <v>6</v>
      </c>
      <c r="D1574" t="s">
        <v>59</v>
      </c>
      <c r="E1574" t="s">
        <v>483</v>
      </c>
      <c r="F1574" t="s">
        <v>207</v>
      </c>
      <c r="G1574" t="s">
        <v>207</v>
      </c>
      <c r="H1574" t="s">
        <v>207</v>
      </c>
      <c r="I1574" t="s">
        <v>207</v>
      </c>
      <c r="J1574" t="s">
        <v>207</v>
      </c>
      <c r="K1574" t="s">
        <v>207</v>
      </c>
      <c r="L1574" t="s">
        <v>207</v>
      </c>
      <c r="M1574" t="s">
        <v>207</v>
      </c>
      <c r="N1574" t="s">
        <v>207</v>
      </c>
      <c r="O1574" t="s">
        <v>207</v>
      </c>
      <c r="P1574" t="s">
        <v>207</v>
      </c>
      <c r="Q1574" t="s">
        <v>207</v>
      </c>
      <c r="R1574" t="s">
        <v>207</v>
      </c>
      <c r="S1574" t="s">
        <v>207</v>
      </c>
      <c r="T1574" t="s">
        <v>207</v>
      </c>
      <c r="U1574" t="s">
        <v>207</v>
      </c>
    </row>
    <row r="1575" spans="1:21" x14ac:dyDescent="0.25">
      <c r="A1575" t="str">
        <f t="shared" si="49"/>
        <v>PL Coal consumption of water heating for non-residential</v>
      </c>
      <c r="B1575" t="str">
        <f t="shared" si="48"/>
        <v>Coal consumption of water heating for non-residential</v>
      </c>
      <c r="C1575" t="s">
        <v>12</v>
      </c>
      <c r="D1575" t="s">
        <v>60</v>
      </c>
      <c r="E1575" t="s">
        <v>483</v>
      </c>
      <c r="F1575" t="s">
        <v>207</v>
      </c>
      <c r="G1575" t="s">
        <v>207</v>
      </c>
      <c r="H1575" t="s">
        <v>207</v>
      </c>
      <c r="I1575" t="s">
        <v>207</v>
      </c>
      <c r="J1575" t="s">
        <v>207</v>
      </c>
      <c r="K1575" t="s">
        <v>207</v>
      </c>
      <c r="L1575" t="s">
        <v>207</v>
      </c>
      <c r="M1575" t="s">
        <v>207</v>
      </c>
      <c r="N1575" t="s">
        <v>207</v>
      </c>
      <c r="O1575" t="s">
        <v>207</v>
      </c>
      <c r="P1575" t="s">
        <v>207</v>
      </c>
      <c r="Q1575" t="s">
        <v>207</v>
      </c>
      <c r="R1575" t="s">
        <v>207</v>
      </c>
      <c r="S1575" t="s">
        <v>207</v>
      </c>
      <c r="T1575" t="s">
        <v>207</v>
      </c>
      <c r="U1575" t="s">
        <v>207</v>
      </c>
    </row>
    <row r="1576" spans="1:21" x14ac:dyDescent="0.25">
      <c r="A1576" t="str">
        <f t="shared" si="49"/>
        <v>PT Coal consumption of water heating for non-residential</v>
      </c>
      <c r="B1576" t="str">
        <f t="shared" si="48"/>
        <v>Coal consumption of water heating for non-residential</v>
      </c>
      <c r="C1576" t="s">
        <v>14</v>
      </c>
      <c r="D1576" t="s">
        <v>61</v>
      </c>
      <c r="E1576" t="s">
        <v>483</v>
      </c>
      <c r="F1576" t="s">
        <v>207</v>
      </c>
      <c r="G1576" t="s">
        <v>207</v>
      </c>
      <c r="H1576" t="s">
        <v>207</v>
      </c>
      <c r="I1576" t="s">
        <v>207</v>
      </c>
      <c r="J1576" t="s">
        <v>207</v>
      </c>
      <c r="K1576" t="s">
        <v>207</v>
      </c>
      <c r="L1576" t="s">
        <v>207</v>
      </c>
      <c r="M1576" t="s">
        <v>207</v>
      </c>
      <c r="N1576" t="s">
        <v>207</v>
      </c>
      <c r="O1576" t="s">
        <v>207</v>
      </c>
      <c r="P1576" t="s">
        <v>207</v>
      </c>
      <c r="Q1576" t="s">
        <v>207</v>
      </c>
      <c r="R1576" t="s">
        <v>207</v>
      </c>
      <c r="S1576" t="s">
        <v>207</v>
      </c>
      <c r="T1576" t="s">
        <v>207</v>
      </c>
      <c r="U1576" t="s">
        <v>207</v>
      </c>
    </row>
    <row r="1577" spans="1:21" x14ac:dyDescent="0.25">
      <c r="A1577" t="str">
        <f t="shared" si="49"/>
        <v>RO Coal consumption of water heating for non-residential</v>
      </c>
      <c r="B1577" t="str">
        <f t="shared" si="48"/>
        <v>Coal consumption of water heating for non-residential</v>
      </c>
      <c r="C1577" t="s">
        <v>13</v>
      </c>
      <c r="D1577" t="s">
        <v>62</v>
      </c>
      <c r="E1577" t="s">
        <v>483</v>
      </c>
      <c r="F1577" t="s">
        <v>207</v>
      </c>
      <c r="G1577" t="s">
        <v>207</v>
      </c>
      <c r="H1577" t="s">
        <v>207</v>
      </c>
      <c r="I1577" t="s">
        <v>207</v>
      </c>
      <c r="J1577" t="s">
        <v>207</v>
      </c>
      <c r="K1577" t="s">
        <v>207</v>
      </c>
      <c r="L1577" t="s">
        <v>207</v>
      </c>
      <c r="M1577" t="s">
        <v>207</v>
      </c>
      <c r="N1577" t="s">
        <v>207</v>
      </c>
      <c r="O1577" t="s">
        <v>207</v>
      </c>
      <c r="P1577" t="s">
        <v>207</v>
      </c>
      <c r="Q1577" t="s">
        <v>207</v>
      </c>
      <c r="R1577" t="s">
        <v>207</v>
      </c>
      <c r="S1577" t="s">
        <v>207</v>
      </c>
      <c r="T1577" t="s">
        <v>207</v>
      </c>
      <c r="U1577" t="s">
        <v>207</v>
      </c>
    </row>
    <row r="1578" spans="1:21" x14ac:dyDescent="0.25">
      <c r="A1578" t="str">
        <f t="shared" si="49"/>
        <v>SK Coal consumption of water heating for non-residential</v>
      </c>
      <c r="B1578" t="str">
        <f t="shared" si="48"/>
        <v>Coal consumption of water heating for non-residential</v>
      </c>
      <c r="C1578" t="s">
        <v>18</v>
      </c>
      <c r="D1578" t="s">
        <v>63</v>
      </c>
      <c r="E1578" t="s">
        <v>483</v>
      </c>
      <c r="F1578" t="s">
        <v>207</v>
      </c>
      <c r="G1578" t="s">
        <v>207</v>
      </c>
      <c r="H1578" t="s">
        <v>207</v>
      </c>
      <c r="I1578" t="s">
        <v>207</v>
      </c>
      <c r="J1578" t="s">
        <v>207</v>
      </c>
      <c r="K1578" t="s">
        <v>207</v>
      </c>
      <c r="L1578" t="s">
        <v>207</v>
      </c>
      <c r="M1578" t="s">
        <v>207</v>
      </c>
      <c r="N1578" t="s">
        <v>207</v>
      </c>
      <c r="O1578" t="s">
        <v>207</v>
      </c>
      <c r="P1578" t="s">
        <v>207</v>
      </c>
      <c r="Q1578" t="s">
        <v>207</v>
      </c>
      <c r="R1578" t="s">
        <v>207</v>
      </c>
      <c r="S1578" t="s">
        <v>207</v>
      </c>
      <c r="T1578" t="s">
        <v>207</v>
      </c>
      <c r="U1578" t="s">
        <v>207</v>
      </c>
    </row>
    <row r="1579" spans="1:21" x14ac:dyDescent="0.25">
      <c r="A1579" t="str">
        <f t="shared" si="49"/>
        <v>SI Coal consumption of water heating for non-residential</v>
      </c>
      <c r="B1579" t="str">
        <f t="shared" si="48"/>
        <v>Coal consumption of water heating for non-residential</v>
      </c>
      <c r="C1579" t="s">
        <v>8</v>
      </c>
      <c r="D1579" t="s">
        <v>64</v>
      </c>
      <c r="E1579" t="s">
        <v>483</v>
      </c>
      <c r="F1579" t="s">
        <v>207</v>
      </c>
      <c r="G1579" t="s">
        <v>207</v>
      </c>
      <c r="H1579" t="s">
        <v>207</v>
      </c>
      <c r="I1579" t="s">
        <v>207</v>
      </c>
      <c r="J1579" t="s">
        <v>207</v>
      </c>
      <c r="K1579" t="s">
        <v>207</v>
      </c>
      <c r="L1579" t="s">
        <v>207</v>
      </c>
      <c r="M1579" t="s">
        <v>207</v>
      </c>
      <c r="N1579" t="s">
        <v>207</v>
      </c>
      <c r="O1579" t="s">
        <v>207</v>
      </c>
      <c r="P1579" t="s">
        <v>207</v>
      </c>
      <c r="Q1579" t="s">
        <v>207</v>
      </c>
      <c r="R1579" t="s">
        <v>207</v>
      </c>
      <c r="S1579" t="s">
        <v>207</v>
      </c>
      <c r="T1579" t="s">
        <v>207</v>
      </c>
      <c r="U1579" t="s">
        <v>207</v>
      </c>
    </row>
    <row r="1580" spans="1:21" x14ac:dyDescent="0.25">
      <c r="A1580" t="str">
        <f t="shared" si="49"/>
        <v>ES Coal consumption of water heating for non-residential</v>
      </c>
      <c r="B1580" t="str">
        <f t="shared" si="48"/>
        <v>Coal consumption of water heating for non-residential</v>
      </c>
      <c r="C1580" t="s">
        <v>28</v>
      </c>
      <c r="D1580" t="s">
        <v>65</v>
      </c>
      <c r="E1580" t="s">
        <v>483</v>
      </c>
      <c r="F1580" t="s">
        <v>207</v>
      </c>
      <c r="G1580" t="s">
        <v>207</v>
      </c>
      <c r="H1580" t="s">
        <v>207</v>
      </c>
      <c r="I1580" t="s">
        <v>207</v>
      </c>
      <c r="J1580" t="s">
        <v>207</v>
      </c>
      <c r="K1580" t="s">
        <v>207</v>
      </c>
      <c r="L1580" t="s">
        <v>207</v>
      </c>
      <c r="M1580" t="s">
        <v>207</v>
      </c>
      <c r="N1580" t="s">
        <v>207</v>
      </c>
      <c r="O1580" t="s">
        <v>207</v>
      </c>
      <c r="P1580" t="s">
        <v>207</v>
      </c>
      <c r="Q1580" t="s">
        <v>207</v>
      </c>
      <c r="R1580" t="s">
        <v>207</v>
      </c>
      <c r="S1580" t="s">
        <v>207</v>
      </c>
      <c r="T1580" t="s">
        <v>207</v>
      </c>
      <c r="U1580" t="s">
        <v>207</v>
      </c>
    </row>
    <row r="1581" spans="1:21" x14ac:dyDescent="0.25">
      <c r="A1581" t="str">
        <f t="shared" si="49"/>
        <v>SE Coal consumption of water heating for non-residential</v>
      </c>
      <c r="B1581" t="str">
        <f t="shared" si="48"/>
        <v>Coal consumption of water heating for non-residential</v>
      </c>
      <c r="C1581" t="s">
        <v>19</v>
      </c>
      <c r="D1581" t="s">
        <v>66</v>
      </c>
      <c r="E1581" t="s">
        <v>483</v>
      </c>
      <c r="F1581" t="s">
        <v>207</v>
      </c>
      <c r="G1581" t="s">
        <v>207</v>
      </c>
      <c r="H1581" t="s">
        <v>207</v>
      </c>
      <c r="I1581" t="s">
        <v>207</v>
      </c>
      <c r="J1581" t="s">
        <v>207</v>
      </c>
      <c r="K1581" t="s">
        <v>207</v>
      </c>
      <c r="L1581" t="s">
        <v>207</v>
      </c>
      <c r="M1581" t="s">
        <v>207</v>
      </c>
      <c r="N1581" t="s">
        <v>207</v>
      </c>
      <c r="O1581" t="s">
        <v>207</v>
      </c>
      <c r="P1581" t="s">
        <v>207</v>
      </c>
      <c r="Q1581" t="s">
        <v>207</v>
      </c>
      <c r="R1581" t="s">
        <v>207</v>
      </c>
      <c r="S1581" t="s">
        <v>207</v>
      </c>
      <c r="T1581" t="s">
        <v>207</v>
      </c>
      <c r="U1581" t="s">
        <v>207</v>
      </c>
    </row>
    <row r="1582" spans="1:21" x14ac:dyDescent="0.25">
      <c r="A1582" t="str">
        <f t="shared" si="49"/>
        <v>UK Coal consumption of water heating for non-residential</v>
      </c>
      <c r="B1582" t="str">
        <f t="shared" si="48"/>
        <v>Coal consumption of water heating for non-residential</v>
      </c>
      <c r="C1582" t="s">
        <v>4</v>
      </c>
      <c r="D1582" t="s">
        <v>67</v>
      </c>
      <c r="E1582" t="s">
        <v>483</v>
      </c>
      <c r="F1582" t="s">
        <v>207</v>
      </c>
      <c r="G1582" t="s">
        <v>207</v>
      </c>
      <c r="H1582" t="s">
        <v>207</v>
      </c>
      <c r="I1582" t="s">
        <v>207</v>
      </c>
      <c r="J1582" t="s">
        <v>207</v>
      </c>
      <c r="K1582" t="s">
        <v>207</v>
      </c>
      <c r="L1582" t="s">
        <v>207</v>
      </c>
      <c r="M1582" t="s">
        <v>207</v>
      </c>
      <c r="N1582" t="s">
        <v>207</v>
      </c>
      <c r="O1582" t="s">
        <v>207</v>
      </c>
      <c r="P1582" t="s">
        <v>207</v>
      </c>
      <c r="Q1582" t="s">
        <v>207</v>
      </c>
      <c r="R1582" t="s">
        <v>207</v>
      </c>
      <c r="S1582" t="s">
        <v>207</v>
      </c>
      <c r="T1582" t="s">
        <v>207</v>
      </c>
      <c r="U1582" t="s">
        <v>207</v>
      </c>
    </row>
    <row r="1583" spans="1:21" x14ac:dyDescent="0.25">
      <c r="A1583" t="str">
        <f t="shared" si="49"/>
        <v xml:space="preserve"> Coal consumption of water heating for non-residential</v>
      </c>
      <c r="B1583" t="str">
        <f t="shared" si="48"/>
        <v>Coal consumption of water heating for non-residential</v>
      </c>
    </row>
    <row r="1584" spans="1:21" x14ac:dyDescent="0.25">
      <c r="A1584" t="str">
        <f t="shared" si="49"/>
        <v xml:space="preserve"> Electricity consumption of water heating for non-residential</v>
      </c>
      <c r="B1584" t="str">
        <f t="shared" si="48"/>
        <v>Electricity consumption of water heating for non-residential</v>
      </c>
      <c r="C1584" t="s">
        <v>560</v>
      </c>
    </row>
    <row r="1585" spans="1:26" x14ac:dyDescent="0.25">
      <c r="A1585" t="str">
        <f t="shared" si="49"/>
        <v>ISO code Electricity consumption of water heating for non-residential</v>
      </c>
      <c r="B1585" t="str">
        <f t="shared" si="48"/>
        <v>Electricity consumption of water heating for non-residential</v>
      </c>
      <c r="D1585" t="s">
        <v>204</v>
      </c>
      <c r="E1585" t="s">
        <v>205</v>
      </c>
      <c r="F1585">
        <v>2000</v>
      </c>
      <c r="G1585">
        <v>2001</v>
      </c>
      <c r="H1585">
        <v>2002</v>
      </c>
      <c r="I1585">
        <v>2003</v>
      </c>
      <c r="J1585">
        <v>2004</v>
      </c>
      <c r="K1585">
        <v>2005</v>
      </c>
      <c r="L1585">
        <v>2006</v>
      </c>
      <c r="M1585">
        <v>2007</v>
      </c>
      <c r="N1585">
        <v>2008</v>
      </c>
      <c r="O1585">
        <v>2009</v>
      </c>
      <c r="P1585">
        <v>2010</v>
      </c>
      <c r="Q1585">
        <v>2011</v>
      </c>
      <c r="R1585">
        <v>2012</v>
      </c>
      <c r="S1585">
        <v>2013</v>
      </c>
      <c r="T1585">
        <v>2014</v>
      </c>
      <c r="U1585">
        <v>2015</v>
      </c>
      <c r="V1585" t="s">
        <v>194</v>
      </c>
      <c r="W1585" t="s">
        <v>195</v>
      </c>
      <c r="X1585" t="s">
        <v>196</v>
      </c>
      <c r="Y1585" t="s">
        <v>197</v>
      </c>
      <c r="Z1585" t="s">
        <v>198</v>
      </c>
    </row>
    <row r="1586" spans="1:26" x14ac:dyDescent="0.25">
      <c r="A1586" t="str">
        <f t="shared" si="49"/>
        <v>AT Electricity consumption of water heating for non-residential</v>
      </c>
      <c r="B1586" t="str">
        <f t="shared" si="48"/>
        <v>Electricity consumption of water heating for non-residential</v>
      </c>
      <c r="C1586" t="s">
        <v>17</v>
      </c>
      <c r="D1586" t="s">
        <v>40</v>
      </c>
      <c r="E1586" t="s">
        <v>483</v>
      </c>
      <c r="F1586" t="s">
        <v>207</v>
      </c>
      <c r="G1586" t="s">
        <v>207</v>
      </c>
      <c r="H1586" t="s">
        <v>207</v>
      </c>
      <c r="I1586" t="s">
        <v>207</v>
      </c>
      <c r="J1586" t="s">
        <v>207</v>
      </c>
      <c r="K1586" t="s">
        <v>207</v>
      </c>
      <c r="L1586" t="s">
        <v>207</v>
      </c>
      <c r="M1586" t="s">
        <v>207</v>
      </c>
      <c r="N1586" t="s">
        <v>207</v>
      </c>
      <c r="O1586" t="s">
        <v>207</v>
      </c>
      <c r="P1586" t="s">
        <v>207</v>
      </c>
      <c r="Q1586" t="s">
        <v>207</v>
      </c>
      <c r="R1586" t="s">
        <v>207</v>
      </c>
      <c r="S1586" t="s">
        <v>207</v>
      </c>
      <c r="T1586" t="s">
        <v>207</v>
      </c>
      <c r="U1586" t="s">
        <v>207</v>
      </c>
    </row>
    <row r="1587" spans="1:26" x14ac:dyDescent="0.25">
      <c r="A1587" t="str">
        <f t="shared" si="49"/>
        <v>BE Electricity consumption of water heating for non-residential</v>
      </c>
      <c r="B1587" t="str">
        <f t="shared" si="48"/>
        <v>Electricity consumption of water heating for non-residential</v>
      </c>
      <c r="C1587" t="s">
        <v>11</v>
      </c>
      <c r="D1587" t="s">
        <v>41</v>
      </c>
      <c r="E1587" t="s">
        <v>483</v>
      </c>
      <c r="F1587" t="s">
        <v>207</v>
      </c>
      <c r="G1587" t="s">
        <v>207</v>
      </c>
      <c r="H1587" t="s">
        <v>207</v>
      </c>
      <c r="I1587" t="s">
        <v>207</v>
      </c>
      <c r="J1587" t="s">
        <v>207</v>
      </c>
      <c r="K1587" t="s">
        <v>207</v>
      </c>
      <c r="L1587" t="s">
        <v>207</v>
      </c>
      <c r="M1587" t="s">
        <v>207</v>
      </c>
      <c r="N1587" t="s">
        <v>207</v>
      </c>
      <c r="O1587" t="s">
        <v>207</v>
      </c>
      <c r="P1587" t="s">
        <v>207</v>
      </c>
      <c r="Q1587" t="s">
        <v>207</v>
      </c>
      <c r="R1587" t="s">
        <v>207</v>
      </c>
      <c r="S1587" t="s">
        <v>207</v>
      </c>
      <c r="T1587" t="s">
        <v>207</v>
      </c>
      <c r="U1587" t="s">
        <v>207</v>
      </c>
    </row>
    <row r="1588" spans="1:26" x14ac:dyDescent="0.25">
      <c r="A1588" t="str">
        <f t="shared" si="49"/>
        <v>BG Electricity consumption of water heating for non-residential</v>
      </c>
      <c r="B1588" t="str">
        <f t="shared" si="48"/>
        <v>Electricity consumption of water heating for non-residential</v>
      </c>
      <c r="C1588" t="s">
        <v>21</v>
      </c>
      <c r="D1588" t="s">
        <v>42</v>
      </c>
      <c r="E1588" t="s">
        <v>483</v>
      </c>
      <c r="F1588" t="s">
        <v>207</v>
      </c>
      <c r="G1588" t="s">
        <v>207</v>
      </c>
      <c r="H1588" t="s">
        <v>207</v>
      </c>
      <c r="I1588" t="s">
        <v>207</v>
      </c>
      <c r="J1588" t="s">
        <v>207</v>
      </c>
      <c r="K1588" t="s">
        <v>207</v>
      </c>
      <c r="L1588" t="s">
        <v>207</v>
      </c>
      <c r="M1588" t="s">
        <v>207</v>
      </c>
      <c r="N1588" t="s">
        <v>207</v>
      </c>
      <c r="O1588" t="s">
        <v>207</v>
      </c>
      <c r="P1588" t="s">
        <v>207</v>
      </c>
      <c r="Q1588" t="s">
        <v>207</v>
      </c>
      <c r="R1588" t="s">
        <v>207</v>
      </c>
      <c r="S1588" t="s">
        <v>207</v>
      </c>
      <c r="T1588" t="s">
        <v>207</v>
      </c>
      <c r="U1588" t="s">
        <v>207</v>
      </c>
    </row>
    <row r="1589" spans="1:26" x14ac:dyDescent="0.25">
      <c r="A1589" t="str">
        <f t="shared" si="49"/>
        <v>HR Electricity consumption of water heating for non-residential</v>
      </c>
      <c r="B1589" t="str">
        <f t="shared" si="48"/>
        <v>Electricity consumption of water heating for non-residential</v>
      </c>
      <c r="C1589" t="s">
        <v>24</v>
      </c>
      <c r="D1589" t="s">
        <v>43</v>
      </c>
      <c r="E1589" t="s">
        <v>483</v>
      </c>
      <c r="F1589" t="s">
        <v>207</v>
      </c>
      <c r="G1589" t="s">
        <v>207</v>
      </c>
      <c r="H1589" t="s">
        <v>207</v>
      </c>
      <c r="I1589" t="s">
        <v>207</v>
      </c>
      <c r="J1589" t="s">
        <v>207</v>
      </c>
      <c r="K1589" t="s">
        <v>207</v>
      </c>
      <c r="L1589" t="s">
        <v>207</v>
      </c>
      <c r="M1589" t="s">
        <v>207</v>
      </c>
      <c r="N1589" t="s">
        <v>207</v>
      </c>
      <c r="O1589" t="s">
        <v>207</v>
      </c>
      <c r="P1589" t="s">
        <v>207</v>
      </c>
      <c r="Q1589" t="s">
        <v>207</v>
      </c>
      <c r="R1589" t="s">
        <v>207</v>
      </c>
      <c r="S1589" t="s">
        <v>207</v>
      </c>
      <c r="T1589" t="s">
        <v>207</v>
      </c>
      <c r="U1589" t="s">
        <v>207</v>
      </c>
    </row>
    <row r="1590" spans="1:26" x14ac:dyDescent="0.25">
      <c r="A1590" t="str">
        <f t="shared" si="49"/>
        <v>CY Electricity consumption of water heating for non-residential</v>
      </c>
      <c r="B1590" t="str">
        <f t="shared" si="48"/>
        <v>Electricity consumption of water heating for non-residential</v>
      </c>
      <c r="C1590" t="s">
        <v>15</v>
      </c>
      <c r="D1590" t="s">
        <v>44</v>
      </c>
      <c r="E1590" t="s">
        <v>483</v>
      </c>
      <c r="F1590" t="s">
        <v>207</v>
      </c>
      <c r="G1590" t="s">
        <v>207</v>
      </c>
      <c r="H1590" t="s">
        <v>207</v>
      </c>
      <c r="I1590" t="s">
        <v>207</v>
      </c>
      <c r="J1590" t="s">
        <v>207</v>
      </c>
      <c r="K1590" t="s">
        <v>207</v>
      </c>
      <c r="L1590" t="s">
        <v>207</v>
      </c>
      <c r="M1590" t="s">
        <v>207</v>
      </c>
      <c r="N1590" t="s">
        <v>207</v>
      </c>
      <c r="O1590" t="s">
        <v>207</v>
      </c>
      <c r="P1590" t="s">
        <v>207</v>
      </c>
      <c r="Q1590" t="s">
        <v>207</v>
      </c>
      <c r="R1590" t="s">
        <v>207</v>
      </c>
      <c r="S1590" t="s">
        <v>207</v>
      </c>
      <c r="T1590" t="s">
        <v>207</v>
      </c>
      <c r="U1590" t="s">
        <v>207</v>
      </c>
    </row>
    <row r="1591" spans="1:26" x14ac:dyDescent="0.25">
      <c r="A1591" t="str">
        <f t="shared" si="49"/>
        <v>CZ Electricity consumption of water heating for non-residential</v>
      </c>
      <c r="B1591" t="str">
        <f t="shared" si="48"/>
        <v>Electricity consumption of water heating for non-residential</v>
      </c>
      <c r="C1591" t="s">
        <v>23</v>
      </c>
      <c r="D1591" t="s">
        <v>45</v>
      </c>
      <c r="E1591" t="s">
        <v>483</v>
      </c>
      <c r="F1591" t="s">
        <v>207</v>
      </c>
      <c r="G1591" t="s">
        <v>207</v>
      </c>
      <c r="H1591" t="s">
        <v>207</v>
      </c>
      <c r="I1591" t="s">
        <v>207</v>
      </c>
      <c r="J1591" t="s">
        <v>207</v>
      </c>
      <c r="K1591" t="s">
        <v>207</v>
      </c>
      <c r="L1591" t="s">
        <v>207</v>
      </c>
      <c r="M1591" t="s">
        <v>207</v>
      </c>
      <c r="N1591" t="s">
        <v>207</v>
      </c>
      <c r="O1591" t="s">
        <v>207</v>
      </c>
      <c r="P1591" t="s">
        <v>207</v>
      </c>
      <c r="Q1591" t="s">
        <v>207</v>
      </c>
      <c r="R1591" t="s">
        <v>207</v>
      </c>
      <c r="S1591" t="s">
        <v>207</v>
      </c>
      <c r="T1591" t="s">
        <v>207</v>
      </c>
      <c r="U1591" t="s">
        <v>207</v>
      </c>
    </row>
    <row r="1592" spans="1:26" x14ac:dyDescent="0.25">
      <c r="A1592" t="str">
        <f t="shared" si="49"/>
        <v>DK Electricity consumption of water heating for non-residential</v>
      </c>
      <c r="B1592" t="str">
        <f t="shared" si="48"/>
        <v>Electricity consumption of water heating for non-residential</v>
      </c>
      <c r="C1592" t="s">
        <v>9</v>
      </c>
      <c r="D1592" t="s">
        <v>46</v>
      </c>
      <c r="E1592" t="s">
        <v>483</v>
      </c>
      <c r="F1592" t="s">
        <v>207</v>
      </c>
      <c r="G1592" t="s">
        <v>207</v>
      </c>
      <c r="H1592" t="s">
        <v>207</v>
      </c>
      <c r="I1592" t="s">
        <v>207</v>
      </c>
      <c r="J1592" t="s">
        <v>207</v>
      </c>
      <c r="K1592" t="s">
        <v>207</v>
      </c>
      <c r="L1592" t="s">
        <v>207</v>
      </c>
      <c r="M1592" t="s">
        <v>207</v>
      </c>
      <c r="N1592" t="s">
        <v>207</v>
      </c>
      <c r="O1592" t="s">
        <v>207</v>
      </c>
      <c r="P1592" t="s">
        <v>207</v>
      </c>
      <c r="Q1592" t="s">
        <v>207</v>
      </c>
      <c r="R1592" t="s">
        <v>207</v>
      </c>
      <c r="S1592" t="s">
        <v>207</v>
      </c>
      <c r="T1592" t="s">
        <v>207</v>
      </c>
      <c r="U1592" t="s">
        <v>207</v>
      </c>
    </row>
    <row r="1593" spans="1:26" x14ac:dyDescent="0.25">
      <c r="A1593" t="str">
        <f t="shared" si="49"/>
        <v>EE Electricity consumption of water heating for non-residential</v>
      </c>
      <c r="B1593" t="str">
        <f t="shared" si="48"/>
        <v>Electricity consumption of water heating for non-residential</v>
      </c>
      <c r="C1593" t="s">
        <v>27</v>
      </c>
      <c r="D1593" t="s">
        <v>47</v>
      </c>
      <c r="E1593" t="s">
        <v>483</v>
      </c>
      <c r="F1593" t="s">
        <v>207</v>
      </c>
      <c r="G1593" t="s">
        <v>207</v>
      </c>
      <c r="H1593" t="s">
        <v>207</v>
      </c>
      <c r="I1593" t="s">
        <v>207</v>
      </c>
      <c r="J1593" t="s">
        <v>207</v>
      </c>
      <c r="K1593" t="s">
        <v>207</v>
      </c>
      <c r="L1593" t="s">
        <v>207</v>
      </c>
      <c r="M1593" t="s">
        <v>207</v>
      </c>
      <c r="N1593" t="s">
        <v>207</v>
      </c>
      <c r="O1593" t="s">
        <v>207</v>
      </c>
      <c r="P1593" t="s">
        <v>207</v>
      </c>
      <c r="Q1593" t="s">
        <v>207</v>
      </c>
      <c r="R1593" t="s">
        <v>207</v>
      </c>
      <c r="S1593" t="s">
        <v>207</v>
      </c>
      <c r="T1593" t="s">
        <v>207</v>
      </c>
      <c r="U1593" t="s">
        <v>207</v>
      </c>
    </row>
    <row r="1594" spans="1:26" x14ac:dyDescent="0.25">
      <c r="A1594" t="str">
        <f t="shared" si="49"/>
        <v>FR Electricity consumption of water heating for non-residential</v>
      </c>
      <c r="B1594" t="str">
        <f t="shared" si="48"/>
        <v>Electricity consumption of water heating for non-residential</v>
      </c>
      <c r="C1594" t="s">
        <v>10</v>
      </c>
      <c r="D1594" t="s">
        <v>48</v>
      </c>
      <c r="E1594" t="s">
        <v>483</v>
      </c>
      <c r="F1594" t="s">
        <v>207</v>
      </c>
      <c r="G1594" t="s">
        <v>207</v>
      </c>
      <c r="H1594" t="s">
        <v>207</v>
      </c>
      <c r="I1594" t="s">
        <v>207</v>
      </c>
      <c r="J1594" t="s">
        <v>207</v>
      </c>
      <c r="K1594" t="s">
        <v>207</v>
      </c>
      <c r="L1594" t="s">
        <v>207</v>
      </c>
      <c r="M1594" t="s">
        <v>207</v>
      </c>
      <c r="N1594" t="s">
        <v>207</v>
      </c>
      <c r="O1594" t="s">
        <v>207</v>
      </c>
      <c r="P1594" t="s">
        <v>207</v>
      </c>
      <c r="Q1594" t="s">
        <v>207</v>
      </c>
      <c r="R1594">
        <v>0.53</v>
      </c>
      <c r="S1594">
        <v>0.52</v>
      </c>
      <c r="T1594" t="s">
        <v>207</v>
      </c>
      <c r="U1594" t="s">
        <v>207</v>
      </c>
      <c r="V1594" t="s">
        <v>522</v>
      </c>
      <c r="W1594" t="s">
        <v>523</v>
      </c>
      <c r="X1594" t="s">
        <v>524</v>
      </c>
      <c r="Y1594">
        <v>4</v>
      </c>
      <c r="Z1594" t="s">
        <v>525</v>
      </c>
    </row>
    <row r="1595" spans="1:26" x14ac:dyDescent="0.25">
      <c r="A1595" t="str">
        <f t="shared" si="49"/>
        <v>EL Electricity consumption of water heating for non-residential</v>
      </c>
      <c r="B1595" t="str">
        <f t="shared" si="48"/>
        <v>Electricity consumption of water heating for non-residential</v>
      </c>
      <c r="C1595" t="s">
        <v>20</v>
      </c>
      <c r="D1595" t="s">
        <v>49</v>
      </c>
      <c r="E1595" t="s">
        <v>483</v>
      </c>
      <c r="F1595" t="s">
        <v>207</v>
      </c>
      <c r="G1595" t="s">
        <v>207</v>
      </c>
      <c r="H1595" t="s">
        <v>207</v>
      </c>
      <c r="I1595" t="s">
        <v>207</v>
      </c>
      <c r="J1595" t="s">
        <v>207</v>
      </c>
      <c r="K1595" t="s">
        <v>207</v>
      </c>
      <c r="L1595" t="s">
        <v>207</v>
      </c>
      <c r="M1595" t="s">
        <v>207</v>
      </c>
      <c r="N1595" t="s">
        <v>207</v>
      </c>
      <c r="O1595" t="s">
        <v>207</v>
      </c>
      <c r="P1595" t="s">
        <v>207</v>
      </c>
      <c r="Q1595" t="s">
        <v>207</v>
      </c>
      <c r="R1595" t="s">
        <v>207</v>
      </c>
      <c r="S1595" t="s">
        <v>207</v>
      </c>
      <c r="T1595" t="s">
        <v>207</v>
      </c>
      <c r="U1595" t="s">
        <v>207</v>
      </c>
    </row>
    <row r="1596" spans="1:26" x14ac:dyDescent="0.25">
      <c r="A1596" t="str">
        <f t="shared" si="49"/>
        <v>FI Electricity consumption of water heating for non-residential</v>
      </c>
      <c r="B1596" t="str">
        <f t="shared" si="48"/>
        <v>Electricity consumption of water heating for non-residential</v>
      </c>
      <c r="C1596" t="s">
        <v>30</v>
      </c>
      <c r="D1596" t="s">
        <v>50</v>
      </c>
      <c r="E1596" t="s">
        <v>483</v>
      </c>
      <c r="F1596" t="s">
        <v>207</v>
      </c>
      <c r="G1596" t="s">
        <v>207</v>
      </c>
      <c r="H1596" t="s">
        <v>207</v>
      </c>
      <c r="I1596" t="s">
        <v>207</v>
      </c>
      <c r="J1596" t="s">
        <v>207</v>
      </c>
      <c r="K1596" t="s">
        <v>207</v>
      </c>
      <c r="L1596" t="s">
        <v>207</v>
      </c>
      <c r="M1596" t="s">
        <v>207</v>
      </c>
      <c r="N1596" t="s">
        <v>207</v>
      </c>
      <c r="O1596" t="s">
        <v>207</v>
      </c>
      <c r="P1596" t="s">
        <v>207</v>
      </c>
      <c r="Q1596" t="s">
        <v>207</v>
      </c>
      <c r="R1596" t="s">
        <v>207</v>
      </c>
      <c r="S1596" t="s">
        <v>207</v>
      </c>
      <c r="T1596" t="s">
        <v>207</v>
      </c>
      <c r="U1596" t="s">
        <v>207</v>
      </c>
    </row>
    <row r="1597" spans="1:26" x14ac:dyDescent="0.25">
      <c r="A1597" t="str">
        <f t="shared" si="49"/>
        <v>DE Electricity consumption of water heating for non-residential</v>
      </c>
      <c r="B1597" t="str">
        <f t="shared" si="48"/>
        <v>Electricity consumption of water heating for non-residential</v>
      </c>
      <c r="C1597" t="s">
        <v>1</v>
      </c>
      <c r="D1597" t="s">
        <v>51</v>
      </c>
      <c r="E1597" t="s">
        <v>483</v>
      </c>
      <c r="F1597" t="s">
        <v>207</v>
      </c>
      <c r="G1597" t="s">
        <v>207</v>
      </c>
      <c r="H1597" t="s">
        <v>207</v>
      </c>
      <c r="I1597" t="s">
        <v>207</v>
      </c>
      <c r="J1597" t="s">
        <v>207</v>
      </c>
      <c r="K1597" t="s">
        <v>207</v>
      </c>
      <c r="L1597" t="s">
        <v>207</v>
      </c>
      <c r="M1597" t="s">
        <v>207</v>
      </c>
      <c r="N1597" t="s">
        <v>207</v>
      </c>
      <c r="O1597">
        <v>0.46</v>
      </c>
      <c r="P1597">
        <v>0.52</v>
      </c>
      <c r="Q1597">
        <v>0.5</v>
      </c>
      <c r="R1597">
        <v>0.49</v>
      </c>
      <c r="S1597" t="s">
        <v>207</v>
      </c>
      <c r="T1597" t="s">
        <v>207</v>
      </c>
      <c r="U1597" t="s">
        <v>207</v>
      </c>
      <c r="V1597" t="s">
        <v>522</v>
      </c>
      <c r="W1597" t="s">
        <v>523</v>
      </c>
      <c r="X1597" t="s">
        <v>524</v>
      </c>
      <c r="Y1597">
        <v>4</v>
      </c>
      <c r="Z1597" t="s">
        <v>525</v>
      </c>
    </row>
    <row r="1598" spans="1:26" x14ac:dyDescent="0.25">
      <c r="A1598" t="str">
        <f t="shared" si="49"/>
        <v>HU Electricity consumption of water heating for non-residential</v>
      </c>
      <c r="B1598" t="str">
        <f t="shared" si="48"/>
        <v>Electricity consumption of water heating for non-residential</v>
      </c>
      <c r="C1598" t="s">
        <v>16</v>
      </c>
      <c r="D1598" t="s">
        <v>52</v>
      </c>
      <c r="E1598" t="s">
        <v>483</v>
      </c>
      <c r="F1598" t="s">
        <v>207</v>
      </c>
      <c r="G1598" t="s">
        <v>207</v>
      </c>
      <c r="H1598" t="s">
        <v>207</v>
      </c>
      <c r="I1598" t="s">
        <v>207</v>
      </c>
      <c r="J1598" t="s">
        <v>207</v>
      </c>
      <c r="K1598" t="s">
        <v>207</v>
      </c>
      <c r="L1598" t="s">
        <v>207</v>
      </c>
      <c r="M1598" t="s">
        <v>207</v>
      </c>
      <c r="N1598" t="s">
        <v>207</v>
      </c>
      <c r="O1598" t="s">
        <v>207</v>
      </c>
      <c r="P1598" t="s">
        <v>207</v>
      </c>
      <c r="Q1598" t="s">
        <v>207</v>
      </c>
      <c r="R1598" t="s">
        <v>207</v>
      </c>
      <c r="S1598" t="s">
        <v>207</v>
      </c>
      <c r="T1598" t="s">
        <v>207</v>
      </c>
      <c r="U1598" t="s">
        <v>207</v>
      </c>
    </row>
    <row r="1599" spans="1:26" x14ac:dyDescent="0.25">
      <c r="A1599" t="str">
        <f t="shared" si="49"/>
        <v>IE Electricity consumption of water heating for non-residential</v>
      </c>
      <c r="B1599" t="str">
        <f t="shared" si="48"/>
        <v>Electricity consumption of water heating for non-residential</v>
      </c>
      <c r="C1599" t="s">
        <v>5</v>
      </c>
      <c r="D1599" t="s">
        <v>53</v>
      </c>
      <c r="E1599" t="s">
        <v>483</v>
      </c>
      <c r="F1599" t="s">
        <v>207</v>
      </c>
      <c r="G1599" t="s">
        <v>207</v>
      </c>
      <c r="H1599" t="s">
        <v>207</v>
      </c>
      <c r="I1599" t="s">
        <v>207</v>
      </c>
      <c r="J1599" t="s">
        <v>207</v>
      </c>
      <c r="K1599" t="s">
        <v>207</v>
      </c>
      <c r="L1599" t="s">
        <v>207</v>
      </c>
      <c r="M1599" t="s">
        <v>207</v>
      </c>
      <c r="N1599" t="s">
        <v>207</v>
      </c>
      <c r="O1599" t="s">
        <v>207</v>
      </c>
      <c r="P1599" t="s">
        <v>207</v>
      </c>
      <c r="Q1599" t="s">
        <v>207</v>
      </c>
      <c r="R1599" t="s">
        <v>207</v>
      </c>
      <c r="S1599" t="s">
        <v>207</v>
      </c>
      <c r="T1599" t="s">
        <v>207</v>
      </c>
      <c r="U1599" t="s">
        <v>207</v>
      </c>
    </row>
    <row r="1600" spans="1:26" x14ac:dyDescent="0.25">
      <c r="A1600" t="str">
        <f t="shared" si="49"/>
        <v>IT Electricity consumption of water heating for non-residential</v>
      </c>
      <c r="B1600" t="str">
        <f t="shared" si="48"/>
        <v>Electricity consumption of water heating for non-residential</v>
      </c>
      <c r="C1600" t="s">
        <v>29</v>
      </c>
      <c r="D1600" t="s">
        <v>54</v>
      </c>
      <c r="E1600" t="s">
        <v>483</v>
      </c>
      <c r="F1600" t="s">
        <v>207</v>
      </c>
      <c r="G1600" t="s">
        <v>207</v>
      </c>
      <c r="H1600" t="s">
        <v>207</v>
      </c>
      <c r="I1600" t="s">
        <v>207</v>
      </c>
      <c r="J1600" t="s">
        <v>207</v>
      </c>
      <c r="K1600" t="s">
        <v>207</v>
      </c>
      <c r="L1600" t="s">
        <v>207</v>
      </c>
      <c r="M1600" t="s">
        <v>207</v>
      </c>
      <c r="N1600" t="s">
        <v>207</v>
      </c>
      <c r="O1600" t="s">
        <v>207</v>
      </c>
      <c r="P1600" t="s">
        <v>207</v>
      </c>
      <c r="Q1600" t="s">
        <v>207</v>
      </c>
      <c r="R1600" t="s">
        <v>207</v>
      </c>
      <c r="S1600" t="s">
        <v>207</v>
      </c>
      <c r="T1600" t="s">
        <v>207</v>
      </c>
      <c r="U1600" t="s">
        <v>207</v>
      </c>
    </row>
    <row r="1601" spans="1:26" x14ac:dyDescent="0.25">
      <c r="A1601" t="str">
        <f t="shared" si="49"/>
        <v>LV Electricity consumption of water heating for non-residential</v>
      </c>
      <c r="B1601" t="str">
        <f t="shared" si="48"/>
        <v>Electricity consumption of water heating for non-residential</v>
      </c>
      <c r="C1601" t="s">
        <v>25</v>
      </c>
      <c r="D1601" t="s">
        <v>55</v>
      </c>
      <c r="E1601" t="s">
        <v>483</v>
      </c>
      <c r="F1601" t="s">
        <v>207</v>
      </c>
      <c r="G1601" t="s">
        <v>207</v>
      </c>
      <c r="H1601" t="s">
        <v>207</v>
      </c>
      <c r="I1601" t="s">
        <v>207</v>
      </c>
      <c r="J1601" t="s">
        <v>207</v>
      </c>
      <c r="K1601" t="s">
        <v>207</v>
      </c>
      <c r="L1601" t="s">
        <v>207</v>
      </c>
      <c r="M1601" t="s">
        <v>207</v>
      </c>
      <c r="N1601" t="s">
        <v>207</v>
      </c>
      <c r="O1601" t="s">
        <v>207</v>
      </c>
      <c r="P1601" t="s">
        <v>207</v>
      </c>
      <c r="Q1601" t="s">
        <v>207</v>
      </c>
      <c r="R1601" t="s">
        <v>207</v>
      </c>
      <c r="S1601" t="s">
        <v>207</v>
      </c>
      <c r="T1601" t="s">
        <v>207</v>
      </c>
      <c r="U1601" t="s">
        <v>207</v>
      </c>
    </row>
    <row r="1602" spans="1:26" x14ac:dyDescent="0.25">
      <c r="A1602" t="str">
        <f t="shared" si="49"/>
        <v>LT Electricity consumption of water heating for non-residential</v>
      </c>
      <c r="B1602" t="str">
        <f t="shared" si="48"/>
        <v>Electricity consumption of water heating for non-residential</v>
      </c>
      <c r="C1602" t="s">
        <v>22</v>
      </c>
      <c r="D1602" t="s">
        <v>56</v>
      </c>
      <c r="E1602" t="s">
        <v>483</v>
      </c>
      <c r="F1602" t="s">
        <v>207</v>
      </c>
      <c r="G1602" t="s">
        <v>207</v>
      </c>
      <c r="H1602" t="s">
        <v>207</v>
      </c>
      <c r="I1602" t="s">
        <v>207</v>
      </c>
      <c r="J1602" t="s">
        <v>207</v>
      </c>
      <c r="K1602" t="s">
        <v>207</v>
      </c>
      <c r="L1602" t="s">
        <v>207</v>
      </c>
      <c r="M1602" t="s">
        <v>207</v>
      </c>
      <c r="N1602" t="s">
        <v>207</v>
      </c>
      <c r="O1602" t="s">
        <v>207</v>
      </c>
      <c r="P1602" t="s">
        <v>207</v>
      </c>
      <c r="Q1602" t="s">
        <v>207</v>
      </c>
      <c r="R1602" t="s">
        <v>207</v>
      </c>
      <c r="S1602" t="s">
        <v>207</v>
      </c>
      <c r="T1602" t="s">
        <v>207</v>
      </c>
      <c r="U1602" t="s">
        <v>207</v>
      </c>
    </row>
    <row r="1603" spans="1:26" x14ac:dyDescent="0.25">
      <c r="A1603" t="str">
        <f t="shared" si="49"/>
        <v>LU Electricity consumption of water heating for non-residential</v>
      </c>
      <c r="B1603" t="str">
        <f t="shared" si="48"/>
        <v>Electricity consumption of water heating for non-residential</v>
      </c>
      <c r="C1603" t="s">
        <v>7</v>
      </c>
      <c r="D1603" t="s">
        <v>57</v>
      </c>
      <c r="E1603" t="s">
        <v>483</v>
      </c>
      <c r="F1603" t="s">
        <v>207</v>
      </c>
      <c r="G1603" t="s">
        <v>207</v>
      </c>
      <c r="H1603" t="s">
        <v>207</v>
      </c>
      <c r="I1603" t="s">
        <v>207</v>
      </c>
      <c r="J1603" t="s">
        <v>207</v>
      </c>
      <c r="K1603" t="s">
        <v>207</v>
      </c>
      <c r="L1603" t="s">
        <v>207</v>
      </c>
      <c r="M1603" t="s">
        <v>207</v>
      </c>
      <c r="N1603" t="s">
        <v>207</v>
      </c>
      <c r="O1603" t="s">
        <v>207</v>
      </c>
      <c r="P1603" t="s">
        <v>207</v>
      </c>
      <c r="Q1603" t="s">
        <v>207</v>
      </c>
      <c r="R1603" t="s">
        <v>207</v>
      </c>
      <c r="S1603" t="s">
        <v>207</v>
      </c>
      <c r="T1603" t="s">
        <v>207</v>
      </c>
      <c r="U1603" t="s">
        <v>207</v>
      </c>
    </row>
    <row r="1604" spans="1:26" x14ac:dyDescent="0.25">
      <c r="A1604" t="str">
        <f t="shared" si="49"/>
        <v>MT Electricity consumption of water heating for non-residential</v>
      </c>
      <c r="B1604" t="str">
        <f t="shared" ref="B1604:B1667" si="50">IF(AND(C1604&lt;&gt;"",D1604=""),C1604,B1603)</f>
        <v>Electricity consumption of water heating for non-residential</v>
      </c>
      <c r="C1604" t="s">
        <v>26</v>
      </c>
      <c r="D1604" t="s">
        <v>58</v>
      </c>
      <c r="E1604" t="s">
        <v>483</v>
      </c>
      <c r="F1604" t="s">
        <v>207</v>
      </c>
      <c r="G1604" t="s">
        <v>207</v>
      </c>
      <c r="H1604" t="s">
        <v>207</v>
      </c>
      <c r="I1604" t="s">
        <v>207</v>
      </c>
      <c r="J1604" t="s">
        <v>207</v>
      </c>
      <c r="K1604" t="s">
        <v>207</v>
      </c>
      <c r="L1604" t="s">
        <v>207</v>
      </c>
      <c r="M1604" t="s">
        <v>207</v>
      </c>
      <c r="N1604" t="s">
        <v>207</v>
      </c>
      <c r="O1604" t="s">
        <v>207</v>
      </c>
      <c r="P1604" t="s">
        <v>207</v>
      </c>
      <c r="Q1604" t="s">
        <v>207</v>
      </c>
      <c r="R1604" t="s">
        <v>207</v>
      </c>
      <c r="S1604" t="s">
        <v>207</v>
      </c>
      <c r="T1604" t="s">
        <v>207</v>
      </c>
      <c r="U1604" t="s">
        <v>207</v>
      </c>
    </row>
    <row r="1605" spans="1:26" x14ac:dyDescent="0.25">
      <c r="A1605" t="str">
        <f t="shared" si="49"/>
        <v>NL Electricity consumption of water heating for non-residential</v>
      </c>
      <c r="B1605" t="str">
        <f t="shared" si="50"/>
        <v>Electricity consumption of water heating for non-residential</v>
      </c>
      <c r="C1605" t="s">
        <v>6</v>
      </c>
      <c r="D1605" t="s">
        <v>59</v>
      </c>
      <c r="E1605" t="s">
        <v>483</v>
      </c>
      <c r="F1605" t="s">
        <v>207</v>
      </c>
      <c r="G1605" t="s">
        <v>207</v>
      </c>
      <c r="H1605" t="s">
        <v>207</v>
      </c>
      <c r="I1605" t="s">
        <v>207</v>
      </c>
      <c r="J1605" t="s">
        <v>207</v>
      </c>
      <c r="K1605" t="s">
        <v>207</v>
      </c>
      <c r="L1605" t="s">
        <v>207</v>
      </c>
      <c r="M1605" t="s">
        <v>207</v>
      </c>
      <c r="N1605" t="s">
        <v>207</v>
      </c>
      <c r="O1605" t="s">
        <v>207</v>
      </c>
      <c r="P1605" t="s">
        <v>207</v>
      </c>
      <c r="Q1605" t="s">
        <v>207</v>
      </c>
      <c r="R1605" t="s">
        <v>207</v>
      </c>
      <c r="S1605" t="s">
        <v>207</v>
      </c>
      <c r="T1605">
        <v>0.03</v>
      </c>
      <c r="U1605" t="s">
        <v>207</v>
      </c>
      <c r="V1605" t="s">
        <v>522</v>
      </c>
      <c r="W1605" t="s">
        <v>523</v>
      </c>
      <c r="X1605" t="s">
        <v>524</v>
      </c>
      <c r="Y1605">
        <v>4</v>
      </c>
      <c r="Z1605" t="s">
        <v>525</v>
      </c>
    </row>
    <row r="1606" spans="1:26" x14ac:dyDescent="0.25">
      <c r="A1606" t="str">
        <f t="shared" ref="A1606:A1669" si="51">D1606&amp;" "&amp;B1606</f>
        <v>PL Electricity consumption of water heating for non-residential</v>
      </c>
      <c r="B1606" t="str">
        <f t="shared" si="50"/>
        <v>Electricity consumption of water heating for non-residential</v>
      </c>
      <c r="C1606" t="s">
        <v>12</v>
      </c>
      <c r="D1606" t="s">
        <v>60</v>
      </c>
      <c r="E1606" t="s">
        <v>483</v>
      </c>
      <c r="F1606" t="s">
        <v>207</v>
      </c>
      <c r="G1606" t="s">
        <v>207</v>
      </c>
      <c r="H1606" t="s">
        <v>207</v>
      </c>
      <c r="I1606" t="s">
        <v>207</v>
      </c>
      <c r="J1606" t="s">
        <v>207</v>
      </c>
      <c r="K1606" t="s">
        <v>207</v>
      </c>
      <c r="L1606" t="s">
        <v>207</v>
      </c>
      <c r="M1606" t="s">
        <v>207</v>
      </c>
      <c r="N1606" t="s">
        <v>207</v>
      </c>
      <c r="O1606" t="s">
        <v>207</v>
      </c>
      <c r="P1606" t="s">
        <v>207</v>
      </c>
      <c r="Q1606" t="s">
        <v>207</v>
      </c>
      <c r="R1606" t="s">
        <v>207</v>
      </c>
      <c r="S1606" t="s">
        <v>207</v>
      </c>
      <c r="T1606" t="s">
        <v>207</v>
      </c>
      <c r="U1606" t="s">
        <v>207</v>
      </c>
    </row>
    <row r="1607" spans="1:26" x14ac:dyDescent="0.25">
      <c r="A1607" t="str">
        <f t="shared" si="51"/>
        <v>PT Electricity consumption of water heating for non-residential</v>
      </c>
      <c r="B1607" t="str">
        <f t="shared" si="50"/>
        <v>Electricity consumption of water heating for non-residential</v>
      </c>
      <c r="C1607" t="s">
        <v>14</v>
      </c>
      <c r="D1607" t="s">
        <v>61</v>
      </c>
      <c r="E1607" t="s">
        <v>483</v>
      </c>
      <c r="F1607" t="s">
        <v>207</v>
      </c>
      <c r="G1607" t="s">
        <v>207</v>
      </c>
      <c r="H1607" t="s">
        <v>207</v>
      </c>
      <c r="I1607" t="s">
        <v>207</v>
      </c>
      <c r="J1607" t="s">
        <v>207</v>
      </c>
      <c r="K1607" t="s">
        <v>207</v>
      </c>
      <c r="L1607" t="s">
        <v>207</v>
      </c>
      <c r="M1607" t="s">
        <v>207</v>
      </c>
      <c r="N1607" t="s">
        <v>207</v>
      </c>
      <c r="O1607" t="s">
        <v>207</v>
      </c>
      <c r="P1607" t="s">
        <v>207</v>
      </c>
      <c r="Q1607" t="s">
        <v>207</v>
      </c>
      <c r="R1607" t="s">
        <v>207</v>
      </c>
      <c r="S1607" t="s">
        <v>207</v>
      </c>
      <c r="T1607" t="s">
        <v>207</v>
      </c>
      <c r="U1607" t="s">
        <v>207</v>
      </c>
    </row>
    <row r="1608" spans="1:26" x14ac:dyDescent="0.25">
      <c r="A1608" t="str">
        <f t="shared" si="51"/>
        <v>RO Electricity consumption of water heating for non-residential</v>
      </c>
      <c r="B1608" t="str">
        <f t="shared" si="50"/>
        <v>Electricity consumption of water heating for non-residential</v>
      </c>
      <c r="C1608" t="s">
        <v>13</v>
      </c>
      <c r="D1608" t="s">
        <v>62</v>
      </c>
      <c r="E1608" t="s">
        <v>483</v>
      </c>
      <c r="F1608" t="s">
        <v>207</v>
      </c>
      <c r="G1608" t="s">
        <v>207</v>
      </c>
      <c r="H1608" t="s">
        <v>207</v>
      </c>
      <c r="I1608" t="s">
        <v>207</v>
      </c>
      <c r="J1608" t="s">
        <v>207</v>
      </c>
      <c r="K1608" t="s">
        <v>207</v>
      </c>
      <c r="L1608" t="s">
        <v>207</v>
      </c>
      <c r="M1608" t="s">
        <v>207</v>
      </c>
      <c r="N1608" t="s">
        <v>207</v>
      </c>
      <c r="O1608" t="s">
        <v>207</v>
      </c>
      <c r="P1608" t="s">
        <v>207</v>
      </c>
      <c r="Q1608" t="s">
        <v>207</v>
      </c>
      <c r="R1608" t="s">
        <v>207</v>
      </c>
      <c r="S1608" t="s">
        <v>207</v>
      </c>
      <c r="T1608" t="s">
        <v>207</v>
      </c>
      <c r="U1608" t="s">
        <v>207</v>
      </c>
    </row>
    <row r="1609" spans="1:26" x14ac:dyDescent="0.25">
      <c r="A1609" t="str">
        <f t="shared" si="51"/>
        <v>SK Electricity consumption of water heating for non-residential</v>
      </c>
      <c r="B1609" t="str">
        <f t="shared" si="50"/>
        <v>Electricity consumption of water heating for non-residential</v>
      </c>
      <c r="C1609" t="s">
        <v>18</v>
      </c>
      <c r="D1609" t="s">
        <v>63</v>
      </c>
      <c r="E1609" t="s">
        <v>483</v>
      </c>
      <c r="F1609" t="s">
        <v>207</v>
      </c>
      <c r="G1609" t="s">
        <v>207</v>
      </c>
      <c r="H1609" t="s">
        <v>207</v>
      </c>
      <c r="I1609" t="s">
        <v>207</v>
      </c>
      <c r="J1609" t="s">
        <v>207</v>
      </c>
      <c r="K1609" t="s">
        <v>207</v>
      </c>
      <c r="L1609" t="s">
        <v>207</v>
      </c>
      <c r="M1609" t="s">
        <v>207</v>
      </c>
      <c r="N1609" t="s">
        <v>207</v>
      </c>
      <c r="O1609" t="s">
        <v>207</v>
      </c>
      <c r="P1609" t="s">
        <v>207</v>
      </c>
      <c r="Q1609" t="s">
        <v>207</v>
      </c>
      <c r="R1609" t="s">
        <v>207</v>
      </c>
      <c r="S1609" t="s">
        <v>207</v>
      </c>
      <c r="T1609" t="s">
        <v>207</v>
      </c>
      <c r="U1609" t="s">
        <v>207</v>
      </c>
    </row>
    <row r="1610" spans="1:26" x14ac:dyDescent="0.25">
      <c r="A1610" t="str">
        <f t="shared" si="51"/>
        <v>SI Electricity consumption of water heating for non-residential</v>
      </c>
      <c r="B1610" t="str">
        <f t="shared" si="50"/>
        <v>Electricity consumption of water heating for non-residential</v>
      </c>
      <c r="C1610" t="s">
        <v>8</v>
      </c>
      <c r="D1610" t="s">
        <v>64</v>
      </c>
      <c r="E1610" t="s">
        <v>483</v>
      </c>
      <c r="F1610" t="s">
        <v>207</v>
      </c>
      <c r="G1610" t="s">
        <v>207</v>
      </c>
      <c r="H1610" t="s">
        <v>207</v>
      </c>
      <c r="I1610" t="s">
        <v>207</v>
      </c>
      <c r="J1610" t="s">
        <v>207</v>
      </c>
      <c r="K1610" t="s">
        <v>207</v>
      </c>
      <c r="L1610" t="s">
        <v>207</v>
      </c>
      <c r="M1610" t="s">
        <v>207</v>
      </c>
      <c r="N1610" t="s">
        <v>207</v>
      </c>
      <c r="O1610" t="s">
        <v>207</v>
      </c>
      <c r="P1610" t="s">
        <v>207</v>
      </c>
      <c r="Q1610" t="s">
        <v>207</v>
      </c>
      <c r="R1610" t="s">
        <v>207</v>
      </c>
      <c r="S1610" t="s">
        <v>207</v>
      </c>
      <c r="T1610" t="s">
        <v>207</v>
      </c>
      <c r="U1610" t="s">
        <v>207</v>
      </c>
    </row>
    <row r="1611" spans="1:26" x14ac:dyDescent="0.25">
      <c r="A1611" t="str">
        <f t="shared" si="51"/>
        <v>ES Electricity consumption of water heating for non-residential</v>
      </c>
      <c r="B1611" t="str">
        <f t="shared" si="50"/>
        <v>Electricity consumption of water heating for non-residential</v>
      </c>
      <c r="C1611" t="s">
        <v>28</v>
      </c>
      <c r="D1611" t="s">
        <v>65</v>
      </c>
      <c r="E1611" t="s">
        <v>483</v>
      </c>
      <c r="F1611" t="s">
        <v>207</v>
      </c>
      <c r="G1611" t="s">
        <v>207</v>
      </c>
      <c r="H1611" t="s">
        <v>207</v>
      </c>
      <c r="I1611" t="s">
        <v>207</v>
      </c>
      <c r="J1611" t="s">
        <v>207</v>
      </c>
      <c r="K1611" t="s">
        <v>207</v>
      </c>
      <c r="L1611" t="s">
        <v>207</v>
      </c>
      <c r="M1611" t="s">
        <v>207</v>
      </c>
      <c r="N1611" t="s">
        <v>207</v>
      </c>
      <c r="O1611" t="s">
        <v>207</v>
      </c>
      <c r="P1611" t="s">
        <v>207</v>
      </c>
      <c r="Q1611" t="s">
        <v>207</v>
      </c>
      <c r="R1611" t="s">
        <v>207</v>
      </c>
      <c r="S1611" t="s">
        <v>207</v>
      </c>
      <c r="T1611" t="s">
        <v>207</v>
      </c>
      <c r="U1611" t="s">
        <v>207</v>
      </c>
    </row>
    <row r="1612" spans="1:26" x14ac:dyDescent="0.25">
      <c r="A1612" t="str">
        <f t="shared" si="51"/>
        <v>SE Electricity consumption of water heating for non-residential</v>
      </c>
      <c r="B1612" t="str">
        <f t="shared" si="50"/>
        <v>Electricity consumption of water heating for non-residential</v>
      </c>
      <c r="C1612" t="s">
        <v>19</v>
      </c>
      <c r="D1612" t="s">
        <v>66</v>
      </c>
      <c r="E1612" t="s">
        <v>483</v>
      </c>
      <c r="F1612" t="s">
        <v>207</v>
      </c>
      <c r="G1612" t="s">
        <v>207</v>
      </c>
      <c r="H1612" t="s">
        <v>207</v>
      </c>
      <c r="I1612" t="s">
        <v>207</v>
      </c>
      <c r="J1612" t="s">
        <v>207</v>
      </c>
      <c r="K1612" t="s">
        <v>207</v>
      </c>
      <c r="L1612" t="s">
        <v>207</v>
      </c>
      <c r="M1612" t="s">
        <v>207</v>
      </c>
      <c r="N1612" t="s">
        <v>207</v>
      </c>
      <c r="O1612" t="s">
        <v>207</v>
      </c>
      <c r="P1612" t="s">
        <v>207</v>
      </c>
      <c r="Q1612" t="s">
        <v>207</v>
      </c>
      <c r="R1612" t="s">
        <v>207</v>
      </c>
      <c r="S1612" t="s">
        <v>207</v>
      </c>
      <c r="T1612" t="s">
        <v>207</v>
      </c>
      <c r="U1612" t="s">
        <v>207</v>
      </c>
    </row>
    <row r="1613" spans="1:26" x14ac:dyDescent="0.25">
      <c r="A1613" t="str">
        <f t="shared" si="51"/>
        <v>UK Electricity consumption of water heating for non-residential</v>
      </c>
      <c r="B1613" t="str">
        <f t="shared" si="50"/>
        <v>Electricity consumption of water heating for non-residential</v>
      </c>
      <c r="C1613" t="s">
        <v>4</v>
      </c>
      <c r="D1613" t="s">
        <v>67</v>
      </c>
      <c r="E1613" t="s">
        <v>483</v>
      </c>
      <c r="F1613" t="s">
        <v>207</v>
      </c>
      <c r="G1613" t="s">
        <v>207</v>
      </c>
      <c r="H1613" t="s">
        <v>207</v>
      </c>
      <c r="I1613" t="s">
        <v>207</v>
      </c>
      <c r="J1613" t="s">
        <v>207</v>
      </c>
      <c r="K1613" t="s">
        <v>207</v>
      </c>
      <c r="L1613" t="s">
        <v>207</v>
      </c>
      <c r="M1613" t="s">
        <v>207</v>
      </c>
      <c r="N1613" t="s">
        <v>207</v>
      </c>
      <c r="O1613" t="s">
        <v>207</v>
      </c>
      <c r="P1613" t="s">
        <v>207</v>
      </c>
      <c r="Q1613" t="s">
        <v>207</v>
      </c>
      <c r="R1613" t="s">
        <v>207</v>
      </c>
      <c r="S1613" t="s">
        <v>207</v>
      </c>
      <c r="T1613" t="s">
        <v>207</v>
      </c>
      <c r="U1613" t="s">
        <v>207</v>
      </c>
    </row>
    <row r="1614" spans="1:26" x14ac:dyDescent="0.25">
      <c r="A1614" t="str">
        <f t="shared" si="51"/>
        <v xml:space="preserve"> Electricity consumption of water heating for non-residential</v>
      </c>
      <c r="B1614" t="str">
        <f t="shared" si="50"/>
        <v>Electricity consumption of water heating for non-residential</v>
      </c>
    </row>
    <row r="1615" spans="1:26" x14ac:dyDescent="0.25">
      <c r="A1615" t="str">
        <f t="shared" si="51"/>
        <v xml:space="preserve"> Renewable energy consumption of water heating for non-residential</v>
      </c>
      <c r="B1615" t="str">
        <f t="shared" si="50"/>
        <v>Renewable energy consumption of water heating for non-residential</v>
      </c>
      <c r="C1615" t="s">
        <v>561</v>
      </c>
    </row>
    <row r="1616" spans="1:26" x14ac:dyDescent="0.25">
      <c r="A1616" t="str">
        <f t="shared" si="51"/>
        <v>ISO code Renewable energy consumption of water heating for non-residential</v>
      </c>
      <c r="B1616" t="str">
        <f t="shared" si="50"/>
        <v>Renewable energy consumption of water heating for non-residential</v>
      </c>
      <c r="D1616" t="s">
        <v>204</v>
      </c>
      <c r="E1616" t="s">
        <v>205</v>
      </c>
      <c r="F1616">
        <v>2000</v>
      </c>
      <c r="G1616">
        <v>2001</v>
      </c>
      <c r="H1616">
        <v>2002</v>
      </c>
      <c r="I1616">
        <v>2003</v>
      </c>
      <c r="J1616">
        <v>2004</v>
      </c>
      <c r="K1616">
        <v>2005</v>
      </c>
      <c r="L1616">
        <v>2006</v>
      </c>
      <c r="M1616">
        <v>2007</v>
      </c>
      <c r="N1616">
        <v>2008</v>
      </c>
      <c r="O1616">
        <v>2009</v>
      </c>
      <c r="P1616">
        <v>2010</v>
      </c>
      <c r="Q1616">
        <v>2011</v>
      </c>
      <c r="R1616">
        <v>2012</v>
      </c>
      <c r="S1616">
        <v>2013</v>
      </c>
      <c r="T1616">
        <v>2014</v>
      </c>
      <c r="U1616">
        <v>2015</v>
      </c>
      <c r="V1616" t="s">
        <v>194</v>
      </c>
      <c r="W1616" t="s">
        <v>195</v>
      </c>
      <c r="X1616" t="s">
        <v>196</v>
      </c>
      <c r="Y1616" t="s">
        <v>197</v>
      </c>
      <c r="Z1616" t="s">
        <v>198</v>
      </c>
    </row>
    <row r="1617" spans="1:26" x14ac:dyDescent="0.25">
      <c r="A1617" t="str">
        <f t="shared" si="51"/>
        <v>AT Renewable energy consumption of water heating for non-residential</v>
      </c>
      <c r="B1617" t="str">
        <f t="shared" si="50"/>
        <v>Renewable energy consumption of water heating for non-residential</v>
      </c>
      <c r="C1617" t="s">
        <v>17</v>
      </c>
      <c r="D1617" t="s">
        <v>40</v>
      </c>
      <c r="E1617" t="s">
        <v>483</v>
      </c>
      <c r="F1617" t="s">
        <v>207</v>
      </c>
      <c r="G1617" t="s">
        <v>207</v>
      </c>
      <c r="H1617" t="s">
        <v>207</v>
      </c>
      <c r="I1617" t="s">
        <v>207</v>
      </c>
      <c r="J1617" t="s">
        <v>207</v>
      </c>
      <c r="K1617" t="s">
        <v>207</v>
      </c>
      <c r="L1617" t="s">
        <v>207</v>
      </c>
      <c r="M1617" t="s">
        <v>207</v>
      </c>
      <c r="N1617" t="s">
        <v>207</v>
      </c>
      <c r="O1617" t="s">
        <v>207</v>
      </c>
      <c r="P1617" t="s">
        <v>207</v>
      </c>
      <c r="Q1617" t="s">
        <v>207</v>
      </c>
      <c r="R1617" t="s">
        <v>207</v>
      </c>
      <c r="S1617" t="s">
        <v>207</v>
      </c>
      <c r="T1617" t="s">
        <v>207</v>
      </c>
      <c r="U1617" t="s">
        <v>207</v>
      </c>
    </row>
    <row r="1618" spans="1:26" x14ac:dyDescent="0.25">
      <c r="A1618" t="str">
        <f t="shared" si="51"/>
        <v>BE Renewable energy consumption of water heating for non-residential</v>
      </c>
      <c r="B1618" t="str">
        <f t="shared" si="50"/>
        <v>Renewable energy consumption of water heating for non-residential</v>
      </c>
      <c r="C1618" t="s">
        <v>11</v>
      </c>
      <c r="D1618" t="s">
        <v>41</v>
      </c>
      <c r="E1618" t="s">
        <v>483</v>
      </c>
      <c r="F1618" t="s">
        <v>207</v>
      </c>
      <c r="G1618" t="s">
        <v>207</v>
      </c>
      <c r="H1618" t="s">
        <v>207</v>
      </c>
      <c r="I1618" t="s">
        <v>207</v>
      </c>
      <c r="J1618" t="s">
        <v>207</v>
      </c>
      <c r="K1618" t="s">
        <v>207</v>
      </c>
      <c r="L1618" t="s">
        <v>207</v>
      </c>
      <c r="M1618" t="s">
        <v>207</v>
      </c>
      <c r="N1618" t="s">
        <v>207</v>
      </c>
      <c r="O1618" t="s">
        <v>207</v>
      </c>
      <c r="P1618" t="s">
        <v>207</v>
      </c>
      <c r="Q1618" t="s">
        <v>207</v>
      </c>
      <c r="R1618" t="s">
        <v>207</v>
      </c>
      <c r="S1618" t="s">
        <v>207</v>
      </c>
      <c r="T1618" t="s">
        <v>207</v>
      </c>
      <c r="U1618" t="s">
        <v>207</v>
      </c>
    </row>
    <row r="1619" spans="1:26" x14ac:dyDescent="0.25">
      <c r="A1619" t="str">
        <f t="shared" si="51"/>
        <v>BG Renewable energy consumption of water heating for non-residential</v>
      </c>
      <c r="B1619" t="str">
        <f t="shared" si="50"/>
        <v>Renewable energy consumption of water heating for non-residential</v>
      </c>
      <c r="C1619" t="s">
        <v>21</v>
      </c>
      <c r="D1619" t="s">
        <v>42</v>
      </c>
      <c r="E1619" t="s">
        <v>483</v>
      </c>
      <c r="F1619" t="s">
        <v>207</v>
      </c>
      <c r="G1619" t="s">
        <v>207</v>
      </c>
      <c r="H1619" t="s">
        <v>207</v>
      </c>
      <c r="I1619" t="s">
        <v>207</v>
      </c>
      <c r="J1619" t="s">
        <v>207</v>
      </c>
      <c r="K1619" t="s">
        <v>207</v>
      </c>
      <c r="L1619" t="s">
        <v>207</v>
      </c>
      <c r="M1619" t="s">
        <v>207</v>
      </c>
      <c r="N1619" t="s">
        <v>207</v>
      </c>
      <c r="O1619" t="s">
        <v>207</v>
      </c>
      <c r="P1619" t="s">
        <v>207</v>
      </c>
      <c r="Q1619" t="s">
        <v>207</v>
      </c>
      <c r="R1619" t="s">
        <v>207</v>
      </c>
      <c r="S1619" t="s">
        <v>207</v>
      </c>
      <c r="T1619" t="s">
        <v>207</v>
      </c>
      <c r="U1619" t="s">
        <v>207</v>
      </c>
    </row>
    <row r="1620" spans="1:26" x14ac:dyDescent="0.25">
      <c r="A1620" t="str">
        <f t="shared" si="51"/>
        <v>HR Renewable energy consumption of water heating for non-residential</v>
      </c>
      <c r="B1620" t="str">
        <f t="shared" si="50"/>
        <v>Renewable energy consumption of water heating for non-residential</v>
      </c>
      <c r="C1620" t="s">
        <v>24</v>
      </c>
      <c r="D1620" t="s">
        <v>43</v>
      </c>
      <c r="E1620" t="s">
        <v>483</v>
      </c>
      <c r="F1620" t="s">
        <v>207</v>
      </c>
      <c r="G1620" t="s">
        <v>207</v>
      </c>
      <c r="H1620" t="s">
        <v>207</v>
      </c>
      <c r="I1620" t="s">
        <v>207</v>
      </c>
      <c r="J1620" t="s">
        <v>207</v>
      </c>
      <c r="K1620" t="s">
        <v>207</v>
      </c>
      <c r="L1620" t="s">
        <v>207</v>
      </c>
      <c r="M1620" t="s">
        <v>207</v>
      </c>
      <c r="N1620" t="s">
        <v>207</v>
      </c>
      <c r="O1620" t="s">
        <v>207</v>
      </c>
      <c r="P1620" t="s">
        <v>207</v>
      </c>
      <c r="Q1620" t="s">
        <v>207</v>
      </c>
      <c r="R1620" t="s">
        <v>207</v>
      </c>
      <c r="S1620" t="s">
        <v>207</v>
      </c>
      <c r="T1620" t="s">
        <v>207</v>
      </c>
      <c r="U1620" t="s">
        <v>207</v>
      </c>
    </row>
    <row r="1621" spans="1:26" x14ac:dyDescent="0.25">
      <c r="A1621" t="str">
        <f t="shared" si="51"/>
        <v>CY Renewable energy consumption of water heating for non-residential</v>
      </c>
      <c r="B1621" t="str">
        <f t="shared" si="50"/>
        <v>Renewable energy consumption of water heating for non-residential</v>
      </c>
      <c r="C1621" t="s">
        <v>15</v>
      </c>
      <c r="D1621" t="s">
        <v>44</v>
      </c>
      <c r="E1621" t="s">
        <v>483</v>
      </c>
      <c r="F1621" t="s">
        <v>207</v>
      </c>
      <c r="G1621" t="s">
        <v>207</v>
      </c>
      <c r="H1621" t="s">
        <v>207</v>
      </c>
      <c r="I1621" t="s">
        <v>207</v>
      </c>
      <c r="J1621" t="s">
        <v>207</v>
      </c>
      <c r="K1621" t="s">
        <v>207</v>
      </c>
      <c r="L1621" t="s">
        <v>207</v>
      </c>
      <c r="M1621" t="s">
        <v>207</v>
      </c>
      <c r="N1621" t="s">
        <v>207</v>
      </c>
      <c r="O1621" t="s">
        <v>207</v>
      </c>
      <c r="P1621" t="s">
        <v>207</v>
      </c>
      <c r="Q1621" t="s">
        <v>207</v>
      </c>
      <c r="R1621" t="s">
        <v>207</v>
      </c>
      <c r="S1621" t="s">
        <v>207</v>
      </c>
      <c r="T1621" t="s">
        <v>207</v>
      </c>
      <c r="U1621" t="s">
        <v>207</v>
      </c>
    </row>
    <row r="1622" spans="1:26" x14ac:dyDescent="0.25">
      <c r="A1622" t="str">
        <f t="shared" si="51"/>
        <v>CZ Renewable energy consumption of water heating for non-residential</v>
      </c>
      <c r="B1622" t="str">
        <f t="shared" si="50"/>
        <v>Renewable energy consumption of water heating for non-residential</v>
      </c>
      <c r="C1622" t="s">
        <v>23</v>
      </c>
      <c r="D1622" t="s">
        <v>45</v>
      </c>
      <c r="E1622" t="s">
        <v>483</v>
      </c>
      <c r="F1622" t="s">
        <v>207</v>
      </c>
      <c r="G1622" t="s">
        <v>207</v>
      </c>
      <c r="H1622" t="s">
        <v>207</v>
      </c>
      <c r="I1622" t="s">
        <v>207</v>
      </c>
      <c r="J1622" t="s">
        <v>207</v>
      </c>
      <c r="K1622" t="s">
        <v>207</v>
      </c>
      <c r="L1622" t="s">
        <v>207</v>
      </c>
      <c r="M1622" t="s">
        <v>207</v>
      </c>
      <c r="N1622" t="s">
        <v>207</v>
      </c>
      <c r="O1622" t="s">
        <v>207</v>
      </c>
      <c r="P1622" t="s">
        <v>207</v>
      </c>
      <c r="Q1622" t="s">
        <v>207</v>
      </c>
      <c r="R1622" t="s">
        <v>207</v>
      </c>
      <c r="S1622" t="s">
        <v>207</v>
      </c>
      <c r="T1622" t="s">
        <v>207</v>
      </c>
      <c r="U1622" t="s">
        <v>207</v>
      </c>
    </row>
    <row r="1623" spans="1:26" x14ac:dyDescent="0.25">
      <c r="A1623" t="str">
        <f t="shared" si="51"/>
        <v>DK Renewable energy consumption of water heating for non-residential</v>
      </c>
      <c r="B1623" t="str">
        <f t="shared" si="50"/>
        <v>Renewable energy consumption of water heating for non-residential</v>
      </c>
      <c r="C1623" t="s">
        <v>9</v>
      </c>
      <c r="D1623" t="s">
        <v>46</v>
      </c>
      <c r="E1623" t="s">
        <v>483</v>
      </c>
      <c r="F1623" t="s">
        <v>207</v>
      </c>
      <c r="G1623" t="s">
        <v>207</v>
      </c>
      <c r="H1623" t="s">
        <v>207</v>
      </c>
      <c r="I1623" t="s">
        <v>207</v>
      </c>
      <c r="J1623" t="s">
        <v>207</v>
      </c>
      <c r="K1623" t="s">
        <v>207</v>
      </c>
      <c r="L1623" t="s">
        <v>207</v>
      </c>
      <c r="M1623" t="s">
        <v>207</v>
      </c>
      <c r="N1623" t="s">
        <v>207</v>
      </c>
      <c r="O1623" t="s">
        <v>207</v>
      </c>
      <c r="P1623" t="s">
        <v>207</v>
      </c>
      <c r="Q1623" t="s">
        <v>207</v>
      </c>
      <c r="R1623" t="s">
        <v>207</v>
      </c>
      <c r="S1623" t="s">
        <v>207</v>
      </c>
      <c r="T1623" t="s">
        <v>207</v>
      </c>
      <c r="U1623" t="s">
        <v>207</v>
      </c>
    </row>
    <row r="1624" spans="1:26" x14ac:dyDescent="0.25">
      <c r="A1624" t="str">
        <f t="shared" si="51"/>
        <v>EE Renewable energy consumption of water heating for non-residential</v>
      </c>
      <c r="B1624" t="str">
        <f t="shared" si="50"/>
        <v>Renewable energy consumption of water heating for non-residential</v>
      </c>
      <c r="C1624" t="s">
        <v>27</v>
      </c>
      <c r="D1624" t="s">
        <v>47</v>
      </c>
      <c r="E1624" t="s">
        <v>483</v>
      </c>
      <c r="F1624" t="s">
        <v>207</v>
      </c>
      <c r="G1624" t="s">
        <v>207</v>
      </c>
      <c r="H1624" t="s">
        <v>207</v>
      </c>
      <c r="I1624" t="s">
        <v>207</v>
      </c>
      <c r="J1624" t="s">
        <v>207</v>
      </c>
      <c r="K1624" t="s">
        <v>207</v>
      </c>
      <c r="L1624" t="s">
        <v>207</v>
      </c>
      <c r="M1624" t="s">
        <v>207</v>
      </c>
      <c r="N1624" t="s">
        <v>207</v>
      </c>
      <c r="O1624" t="s">
        <v>207</v>
      </c>
      <c r="P1624" t="s">
        <v>207</v>
      </c>
      <c r="Q1624" t="s">
        <v>207</v>
      </c>
      <c r="R1624" t="s">
        <v>207</v>
      </c>
      <c r="S1624" t="s">
        <v>207</v>
      </c>
      <c r="T1624" t="s">
        <v>207</v>
      </c>
      <c r="U1624" t="s">
        <v>207</v>
      </c>
    </row>
    <row r="1625" spans="1:26" x14ac:dyDescent="0.25">
      <c r="A1625" t="str">
        <f t="shared" si="51"/>
        <v>FR Renewable energy consumption of water heating for non-residential</v>
      </c>
      <c r="B1625" t="str">
        <f t="shared" si="50"/>
        <v>Renewable energy consumption of water heating for non-residential</v>
      </c>
      <c r="C1625" t="s">
        <v>10</v>
      </c>
      <c r="D1625" t="s">
        <v>48</v>
      </c>
      <c r="E1625" t="s">
        <v>483</v>
      </c>
      <c r="F1625" t="s">
        <v>207</v>
      </c>
      <c r="G1625" t="s">
        <v>207</v>
      </c>
      <c r="H1625" t="s">
        <v>207</v>
      </c>
      <c r="I1625" t="s">
        <v>207</v>
      </c>
      <c r="J1625" t="s">
        <v>207</v>
      </c>
      <c r="K1625" t="s">
        <v>207</v>
      </c>
      <c r="L1625" t="s">
        <v>207</v>
      </c>
      <c r="M1625" t="s">
        <v>207</v>
      </c>
      <c r="N1625" t="s">
        <v>207</v>
      </c>
      <c r="O1625" t="s">
        <v>207</v>
      </c>
      <c r="P1625" t="s">
        <v>207</v>
      </c>
      <c r="Q1625" t="s">
        <v>207</v>
      </c>
      <c r="R1625" t="s">
        <v>207</v>
      </c>
      <c r="S1625" t="s">
        <v>207</v>
      </c>
      <c r="T1625" t="s">
        <v>207</v>
      </c>
      <c r="U1625" t="s">
        <v>207</v>
      </c>
    </row>
    <row r="1626" spans="1:26" x14ac:dyDescent="0.25">
      <c r="A1626" t="str">
        <f t="shared" si="51"/>
        <v>EL Renewable energy consumption of water heating for non-residential</v>
      </c>
      <c r="B1626" t="str">
        <f t="shared" si="50"/>
        <v>Renewable energy consumption of water heating for non-residential</v>
      </c>
      <c r="C1626" t="s">
        <v>20</v>
      </c>
      <c r="D1626" t="s">
        <v>49</v>
      </c>
      <c r="E1626" t="s">
        <v>483</v>
      </c>
      <c r="F1626" t="s">
        <v>207</v>
      </c>
      <c r="G1626" t="s">
        <v>207</v>
      </c>
      <c r="H1626" t="s">
        <v>207</v>
      </c>
      <c r="I1626" t="s">
        <v>207</v>
      </c>
      <c r="J1626" t="s">
        <v>207</v>
      </c>
      <c r="K1626" t="s">
        <v>207</v>
      </c>
      <c r="L1626" t="s">
        <v>207</v>
      </c>
      <c r="M1626" t="s">
        <v>207</v>
      </c>
      <c r="N1626" t="s">
        <v>207</v>
      </c>
      <c r="O1626" t="s">
        <v>207</v>
      </c>
      <c r="P1626" t="s">
        <v>207</v>
      </c>
      <c r="Q1626" t="s">
        <v>207</v>
      </c>
      <c r="R1626" t="s">
        <v>207</v>
      </c>
      <c r="S1626" t="s">
        <v>207</v>
      </c>
      <c r="T1626" t="s">
        <v>207</v>
      </c>
      <c r="U1626" t="s">
        <v>207</v>
      </c>
    </row>
    <row r="1627" spans="1:26" x14ac:dyDescent="0.25">
      <c r="A1627" t="str">
        <f t="shared" si="51"/>
        <v>FI Renewable energy consumption of water heating for non-residential</v>
      </c>
      <c r="B1627" t="str">
        <f t="shared" si="50"/>
        <v>Renewable energy consumption of water heating for non-residential</v>
      </c>
      <c r="C1627" t="s">
        <v>30</v>
      </c>
      <c r="D1627" t="s">
        <v>50</v>
      </c>
      <c r="E1627" t="s">
        <v>483</v>
      </c>
      <c r="F1627" t="s">
        <v>207</v>
      </c>
      <c r="G1627" t="s">
        <v>207</v>
      </c>
      <c r="H1627" t="s">
        <v>207</v>
      </c>
      <c r="I1627" t="s">
        <v>207</v>
      </c>
      <c r="J1627" t="s">
        <v>207</v>
      </c>
      <c r="K1627" t="s">
        <v>207</v>
      </c>
      <c r="L1627" t="s">
        <v>207</v>
      </c>
      <c r="M1627" t="s">
        <v>207</v>
      </c>
      <c r="N1627" t="s">
        <v>207</v>
      </c>
      <c r="O1627" t="s">
        <v>207</v>
      </c>
      <c r="P1627" t="s">
        <v>207</v>
      </c>
      <c r="Q1627" t="s">
        <v>207</v>
      </c>
      <c r="R1627" t="s">
        <v>207</v>
      </c>
      <c r="S1627" t="s">
        <v>207</v>
      </c>
      <c r="T1627" t="s">
        <v>207</v>
      </c>
      <c r="U1627" t="s">
        <v>207</v>
      </c>
    </row>
    <row r="1628" spans="1:26" x14ac:dyDescent="0.25">
      <c r="A1628" t="str">
        <f t="shared" si="51"/>
        <v>DE Renewable energy consumption of water heating for non-residential</v>
      </c>
      <c r="B1628" t="str">
        <f t="shared" si="50"/>
        <v>Renewable energy consumption of water heating for non-residential</v>
      </c>
      <c r="C1628" t="s">
        <v>1</v>
      </c>
      <c r="D1628" t="s">
        <v>51</v>
      </c>
      <c r="E1628" t="s">
        <v>483</v>
      </c>
      <c r="F1628" t="s">
        <v>207</v>
      </c>
      <c r="G1628" t="s">
        <v>207</v>
      </c>
      <c r="H1628" t="s">
        <v>207</v>
      </c>
      <c r="I1628" t="s">
        <v>207</v>
      </c>
      <c r="J1628" t="s">
        <v>207</v>
      </c>
      <c r="K1628" t="s">
        <v>207</v>
      </c>
      <c r="L1628" t="s">
        <v>207</v>
      </c>
      <c r="M1628" t="s">
        <v>207</v>
      </c>
      <c r="N1628" t="s">
        <v>207</v>
      </c>
      <c r="O1628">
        <v>0.1</v>
      </c>
      <c r="P1628">
        <v>0.15</v>
      </c>
      <c r="Q1628">
        <v>0.15</v>
      </c>
      <c r="R1628">
        <v>0.16</v>
      </c>
      <c r="S1628" t="s">
        <v>207</v>
      </c>
      <c r="T1628" t="s">
        <v>207</v>
      </c>
      <c r="U1628" t="s">
        <v>207</v>
      </c>
      <c r="V1628" t="s">
        <v>522</v>
      </c>
      <c r="W1628" t="s">
        <v>523</v>
      </c>
      <c r="X1628" t="s">
        <v>524</v>
      </c>
      <c r="Y1628">
        <v>4</v>
      </c>
      <c r="Z1628" t="s">
        <v>525</v>
      </c>
    </row>
    <row r="1629" spans="1:26" x14ac:dyDescent="0.25">
      <c r="A1629" t="str">
        <f t="shared" si="51"/>
        <v>HU Renewable energy consumption of water heating for non-residential</v>
      </c>
      <c r="B1629" t="str">
        <f t="shared" si="50"/>
        <v>Renewable energy consumption of water heating for non-residential</v>
      </c>
      <c r="C1629" t="s">
        <v>16</v>
      </c>
      <c r="D1629" t="s">
        <v>52</v>
      </c>
      <c r="E1629" t="s">
        <v>483</v>
      </c>
      <c r="F1629" t="s">
        <v>207</v>
      </c>
      <c r="G1629" t="s">
        <v>207</v>
      </c>
      <c r="H1629" t="s">
        <v>207</v>
      </c>
      <c r="I1629" t="s">
        <v>207</v>
      </c>
      <c r="J1629" t="s">
        <v>207</v>
      </c>
      <c r="K1629" t="s">
        <v>207</v>
      </c>
      <c r="L1629" t="s">
        <v>207</v>
      </c>
      <c r="M1629" t="s">
        <v>207</v>
      </c>
      <c r="N1629" t="s">
        <v>207</v>
      </c>
      <c r="O1629" t="s">
        <v>207</v>
      </c>
      <c r="P1629" t="s">
        <v>207</v>
      </c>
      <c r="Q1629" t="s">
        <v>207</v>
      </c>
      <c r="R1629" t="s">
        <v>207</v>
      </c>
      <c r="S1629" t="s">
        <v>207</v>
      </c>
      <c r="T1629" t="s">
        <v>207</v>
      </c>
      <c r="U1629" t="s">
        <v>207</v>
      </c>
    </row>
    <row r="1630" spans="1:26" x14ac:dyDescent="0.25">
      <c r="A1630" t="str">
        <f t="shared" si="51"/>
        <v>IE Renewable energy consumption of water heating for non-residential</v>
      </c>
      <c r="B1630" t="str">
        <f t="shared" si="50"/>
        <v>Renewable energy consumption of water heating for non-residential</v>
      </c>
      <c r="C1630" t="s">
        <v>5</v>
      </c>
      <c r="D1630" t="s">
        <v>53</v>
      </c>
      <c r="E1630" t="s">
        <v>483</v>
      </c>
      <c r="F1630" t="s">
        <v>207</v>
      </c>
      <c r="G1630" t="s">
        <v>207</v>
      </c>
      <c r="H1630" t="s">
        <v>207</v>
      </c>
      <c r="I1630" t="s">
        <v>207</v>
      </c>
      <c r="J1630" t="s">
        <v>207</v>
      </c>
      <c r="K1630" t="s">
        <v>207</v>
      </c>
      <c r="L1630" t="s">
        <v>207</v>
      </c>
      <c r="M1630" t="s">
        <v>207</v>
      </c>
      <c r="N1630" t="s">
        <v>207</v>
      </c>
      <c r="O1630" t="s">
        <v>207</v>
      </c>
      <c r="P1630" t="s">
        <v>207</v>
      </c>
      <c r="Q1630" t="s">
        <v>207</v>
      </c>
      <c r="R1630" t="s">
        <v>207</v>
      </c>
      <c r="S1630" t="s">
        <v>207</v>
      </c>
      <c r="T1630" t="s">
        <v>207</v>
      </c>
      <c r="U1630" t="s">
        <v>207</v>
      </c>
    </row>
    <row r="1631" spans="1:26" x14ac:dyDescent="0.25">
      <c r="A1631" t="str">
        <f t="shared" si="51"/>
        <v>IT Renewable energy consumption of water heating for non-residential</v>
      </c>
      <c r="B1631" t="str">
        <f t="shared" si="50"/>
        <v>Renewable energy consumption of water heating for non-residential</v>
      </c>
      <c r="C1631" t="s">
        <v>29</v>
      </c>
      <c r="D1631" t="s">
        <v>54</v>
      </c>
      <c r="E1631" t="s">
        <v>483</v>
      </c>
      <c r="F1631" t="s">
        <v>207</v>
      </c>
      <c r="G1631" t="s">
        <v>207</v>
      </c>
      <c r="H1631" t="s">
        <v>207</v>
      </c>
      <c r="I1631" t="s">
        <v>207</v>
      </c>
      <c r="J1631" t="s">
        <v>207</v>
      </c>
      <c r="K1631" t="s">
        <v>207</v>
      </c>
      <c r="L1631" t="s">
        <v>207</v>
      </c>
      <c r="M1631" t="s">
        <v>207</v>
      </c>
      <c r="N1631" t="s">
        <v>207</v>
      </c>
      <c r="O1631" t="s">
        <v>207</v>
      </c>
      <c r="P1631" t="s">
        <v>207</v>
      </c>
      <c r="Q1631" t="s">
        <v>207</v>
      </c>
      <c r="R1631" t="s">
        <v>207</v>
      </c>
      <c r="S1631" t="s">
        <v>207</v>
      </c>
      <c r="T1631" t="s">
        <v>207</v>
      </c>
      <c r="U1631" t="s">
        <v>207</v>
      </c>
    </row>
    <row r="1632" spans="1:26" x14ac:dyDescent="0.25">
      <c r="A1632" t="str">
        <f t="shared" si="51"/>
        <v>LV Renewable energy consumption of water heating for non-residential</v>
      </c>
      <c r="B1632" t="str">
        <f t="shared" si="50"/>
        <v>Renewable energy consumption of water heating for non-residential</v>
      </c>
      <c r="C1632" t="s">
        <v>25</v>
      </c>
      <c r="D1632" t="s">
        <v>55</v>
      </c>
      <c r="E1632" t="s">
        <v>483</v>
      </c>
      <c r="F1632" t="s">
        <v>207</v>
      </c>
      <c r="G1632" t="s">
        <v>207</v>
      </c>
      <c r="H1632" t="s">
        <v>207</v>
      </c>
      <c r="I1632" t="s">
        <v>207</v>
      </c>
      <c r="J1632" t="s">
        <v>207</v>
      </c>
      <c r="K1632" t="s">
        <v>207</v>
      </c>
      <c r="L1632" t="s">
        <v>207</v>
      </c>
      <c r="M1632" t="s">
        <v>207</v>
      </c>
      <c r="N1632" t="s">
        <v>207</v>
      </c>
      <c r="O1632" t="s">
        <v>207</v>
      </c>
      <c r="P1632" t="s">
        <v>207</v>
      </c>
      <c r="Q1632" t="s">
        <v>207</v>
      </c>
      <c r="R1632" t="s">
        <v>207</v>
      </c>
      <c r="S1632" t="s">
        <v>207</v>
      </c>
      <c r="T1632" t="s">
        <v>207</v>
      </c>
      <c r="U1632" t="s">
        <v>207</v>
      </c>
    </row>
    <row r="1633" spans="1:26" x14ac:dyDescent="0.25">
      <c r="A1633" t="str">
        <f t="shared" si="51"/>
        <v>LT Renewable energy consumption of water heating for non-residential</v>
      </c>
      <c r="B1633" t="str">
        <f t="shared" si="50"/>
        <v>Renewable energy consumption of water heating for non-residential</v>
      </c>
      <c r="C1633" t="s">
        <v>22</v>
      </c>
      <c r="D1633" t="s">
        <v>56</v>
      </c>
      <c r="E1633" t="s">
        <v>483</v>
      </c>
      <c r="F1633" t="s">
        <v>207</v>
      </c>
      <c r="G1633" t="s">
        <v>207</v>
      </c>
      <c r="H1633" t="s">
        <v>207</v>
      </c>
      <c r="I1633" t="s">
        <v>207</v>
      </c>
      <c r="J1633" t="s">
        <v>207</v>
      </c>
      <c r="K1633" t="s">
        <v>207</v>
      </c>
      <c r="L1633" t="s">
        <v>207</v>
      </c>
      <c r="M1633" t="s">
        <v>207</v>
      </c>
      <c r="N1633" t="s">
        <v>207</v>
      </c>
      <c r="O1633" t="s">
        <v>207</v>
      </c>
      <c r="P1633" t="s">
        <v>207</v>
      </c>
      <c r="Q1633" t="s">
        <v>207</v>
      </c>
      <c r="R1633" t="s">
        <v>207</v>
      </c>
      <c r="S1633" t="s">
        <v>207</v>
      </c>
      <c r="T1633" t="s">
        <v>207</v>
      </c>
      <c r="U1633" t="s">
        <v>207</v>
      </c>
    </row>
    <row r="1634" spans="1:26" x14ac:dyDescent="0.25">
      <c r="A1634" t="str">
        <f t="shared" si="51"/>
        <v>LU Renewable energy consumption of water heating for non-residential</v>
      </c>
      <c r="B1634" t="str">
        <f t="shared" si="50"/>
        <v>Renewable energy consumption of water heating for non-residential</v>
      </c>
      <c r="C1634" t="s">
        <v>7</v>
      </c>
      <c r="D1634" t="s">
        <v>57</v>
      </c>
      <c r="E1634" t="s">
        <v>483</v>
      </c>
      <c r="F1634" t="s">
        <v>207</v>
      </c>
      <c r="G1634" t="s">
        <v>207</v>
      </c>
      <c r="H1634" t="s">
        <v>207</v>
      </c>
      <c r="I1634" t="s">
        <v>207</v>
      </c>
      <c r="J1634" t="s">
        <v>207</v>
      </c>
      <c r="K1634" t="s">
        <v>207</v>
      </c>
      <c r="L1634" t="s">
        <v>207</v>
      </c>
      <c r="M1634" t="s">
        <v>207</v>
      </c>
      <c r="N1634" t="s">
        <v>207</v>
      </c>
      <c r="O1634" t="s">
        <v>207</v>
      </c>
      <c r="P1634" t="s">
        <v>207</v>
      </c>
      <c r="Q1634" t="s">
        <v>207</v>
      </c>
      <c r="R1634" t="s">
        <v>207</v>
      </c>
      <c r="S1634" t="s">
        <v>207</v>
      </c>
      <c r="T1634" t="s">
        <v>207</v>
      </c>
      <c r="U1634" t="s">
        <v>207</v>
      </c>
    </row>
    <row r="1635" spans="1:26" x14ac:dyDescent="0.25">
      <c r="A1635" t="str">
        <f t="shared" si="51"/>
        <v>MT Renewable energy consumption of water heating for non-residential</v>
      </c>
      <c r="B1635" t="str">
        <f t="shared" si="50"/>
        <v>Renewable energy consumption of water heating for non-residential</v>
      </c>
      <c r="C1635" t="s">
        <v>26</v>
      </c>
      <c r="D1635" t="s">
        <v>58</v>
      </c>
      <c r="E1635" t="s">
        <v>483</v>
      </c>
      <c r="F1635" t="s">
        <v>207</v>
      </c>
      <c r="G1635" t="s">
        <v>207</v>
      </c>
      <c r="H1635" t="s">
        <v>207</v>
      </c>
      <c r="I1635" t="s">
        <v>207</v>
      </c>
      <c r="J1635" t="s">
        <v>207</v>
      </c>
      <c r="K1635" t="s">
        <v>207</v>
      </c>
      <c r="L1635" t="s">
        <v>207</v>
      </c>
      <c r="M1635" t="s">
        <v>207</v>
      </c>
      <c r="N1635" t="s">
        <v>207</v>
      </c>
      <c r="O1635" t="s">
        <v>207</v>
      </c>
      <c r="P1635" t="s">
        <v>207</v>
      </c>
      <c r="Q1635" t="s">
        <v>207</v>
      </c>
      <c r="R1635" t="s">
        <v>207</v>
      </c>
      <c r="S1635" t="s">
        <v>207</v>
      </c>
      <c r="T1635" t="s">
        <v>207</v>
      </c>
      <c r="U1635" t="s">
        <v>207</v>
      </c>
    </row>
    <row r="1636" spans="1:26" x14ac:dyDescent="0.25">
      <c r="A1636" t="str">
        <f t="shared" si="51"/>
        <v>NL Renewable energy consumption of water heating for non-residential</v>
      </c>
      <c r="B1636" t="str">
        <f t="shared" si="50"/>
        <v>Renewable energy consumption of water heating for non-residential</v>
      </c>
      <c r="C1636" t="s">
        <v>6</v>
      </c>
      <c r="D1636" t="s">
        <v>59</v>
      </c>
      <c r="E1636" t="s">
        <v>483</v>
      </c>
      <c r="F1636" t="s">
        <v>207</v>
      </c>
      <c r="G1636" t="s">
        <v>207</v>
      </c>
      <c r="H1636" t="s">
        <v>207</v>
      </c>
      <c r="I1636" t="s">
        <v>207</v>
      </c>
      <c r="J1636" t="s">
        <v>207</v>
      </c>
      <c r="K1636" t="s">
        <v>207</v>
      </c>
      <c r="L1636" t="s">
        <v>207</v>
      </c>
      <c r="M1636" t="s">
        <v>207</v>
      </c>
      <c r="N1636" t="s">
        <v>207</v>
      </c>
      <c r="O1636" t="s">
        <v>207</v>
      </c>
      <c r="P1636" t="s">
        <v>207</v>
      </c>
      <c r="Q1636" t="s">
        <v>207</v>
      </c>
      <c r="R1636" t="s">
        <v>207</v>
      </c>
      <c r="S1636" t="s">
        <v>207</v>
      </c>
      <c r="T1636" t="s">
        <v>207</v>
      </c>
      <c r="U1636" t="s">
        <v>207</v>
      </c>
    </row>
    <row r="1637" spans="1:26" x14ac:dyDescent="0.25">
      <c r="A1637" t="str">
        <f t="shared" si="51"/>
        <v>PL Renewable energy consumption of water heating for non-residential</v>
      </c>
      <c r="B1637" t="str">
        <f t="shared" si="50"/>
        <v>Renewable energy consumption of water heating for non-residential</v>
      </c>
      <c r="C1637" t="s">
        <v>12</v>
      </c>
      <c r="D1637" t="s">
        <v>60</v>
      </c>
      <c r="E1637" t="s">
        <v>483</v>
      </c>
      <c r="F1637" t="s">
        <v>207</v>
      </c>
      <c r="G1637" t="s">
        <v>207</v>
      </c>
      <c r="H1637" t="s">
        <v>207</v>
      </c>
      <c r="I1637" t="s">
        <v>207</v>
      </c>
      <c r="J1637" t="s">
        <v>207</v>
      </c>
      <c r="K1637" t="s">
        <v>207</v>
      </c>
      <c r="L1637" t="s">
        <v>207</v>
      </c>
      <c r="M1637" t="s">
        <v>207</v>
      </c>
      <c r="N1637" t="s">
        <v>207</v>
      </c>
      <c r="O1637" t="s">
        <v>207</v>
      </c>
      <c r="P1637" t="s">
        <v>207</v>
      </c>
      <c r="Q1637" t="s">
        <v>207</v>
      </c>
      <c r="R1637" t="s">
        <v>207</v>
      </c>
      <c r="S1637" t="s">
        <v>207</v>
      </c>
      <c r="T1637" t="s">
        <v>207</v>
      </c>
      <c r="U1637" t="s">
        <v>207</v>
      </c>
    </row>
    <row r="1638" spans="1:26" x14ac:dyDescent="0.25">
      <c r="A1638" t="str">
        <f t="shared" si="51"/>
        <v>PT Renewable energy consumption of water heating for non-residential</v>
      </c>
      <c r="B1638" t="str">
        <f t="shared" si="50"/>
        <v>Renewable energy consumption of water heating for non-residential</v>
      </c>
      <c r="C1638" t="s">
        <v>14</v>
      </c>
      <c r="D1638" t="s">
        <v>61</v>
      </c>
      <c r="E1638" t="s">
        <v>483</v>
      </c>
      <c r="F1638" t="s">
        <v>207</v>
      </c>
      <c r="G1638" t="s">
        <v>207</v>
      </c>
      <c r="H1638" t="s">
        <v>207</v>
      </c>
      <c r="I1638" t="s">
        <v>207</v>
      </c>
      <c r="J1638" t="s">
        <v>207</v>
      </c>
      <c r="K1638" t="s">
        <v>207</v>
      </c>
      <c r="L1638" t="s">
        <v>207</v>
      </c>
      <c r="M1638" t="s">
        <v>207</v>
      </c>
      <c r="N1638" t="s">
        <v>207</v>
      </c>
      <c r="O1638" t="s">
        <v>207</v>
      </c>
      <c r="P1638" t="s">
        <v>207</v>
      </c>
      <c r="Q1638" t="s">
        <v>207</v>
      </c>
      <c r="R1638" t="s">
        <v>207</v>
      </c>
      <c r="S1638" t="s">
        <v>207</v>
      </c>
      <c r="T1638" t="s">
        <v>207</v>
      </c>
      <c r="U1638" t="s">
        <v>207</v>
      </c>
    </row>
    <row r="1639" spans="1:26" x14ac:dyDescent="0.25">
      <c r="A1639" t="str">
        <f t="shared" si="51"/>
        <v>RO Renewable energy consumption of water heating for non-residential</v>
      </c>
      <c r="B1639" t="str">
        <f t="shared" si="50"/>
        <v>Renewable energy consumption of water heating for non-residential</v>
      </c>
      <c r="C1639" t="s">
        <v>13</v>
      </c>
      <c r="D1639" t="s">
        <v>62</v>
      </c>
      <c r="E1639" t="s">
        <v>483</v>
      </c>
      <c r="F1639" t="s">
        <v>207</v>
      </c>
      <c r="G1639" t="s">
        <v>207</v>
      </c>
      <c r="H1639" t="s">
        <v>207</v>
      </c>
      <c r="I1639" t="s">
        <v>207</v>
      </c>
      <c r="J1639" t="s">
        <v>207</v>
      </c>
      <c r="K1639" t="s">
        <v>207</v>
      </c>
      <c r="L1639" t="s">
        <v>207</v>
      </c>
      <c r="M1639" t="s">
        <v>207</v>
      </c>
      <c r="N1639" t="s">
        <v>207</v>
      </c>
      <c r="O1639" t="s">
        <v>207</v>
      </c>
      <c r="P1639" t="s">
        <v>207</v>
      </c>
      <c r="Q1639" t="s">
        <v>207</v>
      </c>
      <c r="R1639" t="s">
        <v>207</v>
      </c>
      <c r="S1639" t="s">
        <v>207</v>
      </c>
      <c r="T1639" t="s">
        <v>207</v>
      </c>
      <c r="U1639" t="s">
        <v>207</v>
      </c>
    </row>
    <row r="1640" spans="1:26" x14ac:dyDescent="0.25">
      <c r="A1640" t="str">
        <f t="shared" si="51"/>
        <v>SK Renewable energy consumption of water heating for non-residential</v>
      </c>
      <c r="B1640" t="str">
        <f t="shared" si="50"/>
        <v>Renewable energy consumption of water heating for non-residential</v>
      </c>
      <c r="C1640" t="s">
        <v>18</v>
      </c>
      <c r="D1640" t="s">
        <v>63</v>
      </c>
      <c r="E1640" t="s">
        <v>483</v>
      </c>
      <c r="F1640" t="s">
        <v>207</v>
      </c>
      <c r="G1640" t="s">
        <v>207</v>
      </c>
      <c r="H1640" t="s">
        <v>207</v>
      </c>
      <c r="I1640" t="s">
        <v>207</v>
      </c>
      <c r="J1640" t="s">
        <v>207</v>
      </c>
      <c r="K1640" t="s">
        <v>207</v>
      </c>
      <c r="L1640" t="s">
        <v>207</v>
      </c>
      <c r="M1640" t="s">
        <v>207</v>
      </c>
      <c r="N1640" t="s">
        <v>207</v>
      </c>
      <c r="O1640" t="s">
        <v>207</v>
      </c>
      <c r="P1640" t="s">
        <v>207</v>
      </c>
      <c r="Q1640" t="s">
        <v>207</v>
      </c>
      <c r="R1640" t="s">
        <v>207</v>
      </c>
      <c r="S1640" t="s">
        <v>207</v>
      </c>
      <c r="T1640" t="s">
        <v>207</v>
      </c>
      <c r="U1640" t="s">
        <v>207</v>
      </c>
    </row>
    <row r="1641" spans="1:26" x14ac:dyDescent="0.25">
      <c r="A1641" t="str">
        <f t="shared" si="51"/>
        <v>SI Renewable energy consumption of water heating for non-residential</v>
      </c>
      <c r="B1641" t="str">
        <f t="shared" si="50"/>
        <v>Renewable energy consumption of water heating for non-residential</v>
      </c>
      <c r="C1641" t="s">
        <v>8</v>
      </c>
      <c r="D1641" t="s">
        <v>64</v>
      </c>
      <c r="E1641" t="s">
        <v>483</v>
      </c>
      <c r="F1641" t="s">
        <v>207</v>
      </c>
      <c r="G1641" t="s">
        <v>207</v>
      </c>
      <c r="H1641" t="s">
        <v>207</v>
      </c>
      <c r="I1641" t="s">
        <v>207</v>
      </c>
      <c r="J1641" t="s">
        <v>207</v>
      </c>
      <c r="K1641" t="s">
        <v>207</v>
      </c>
      <c r="L1641" t="s">
        <v>207</v>
      </c>
      <c r="M1641" t="s">
        <v>207</v>
      </c>
      <c r="N1641" t="s">
        <v>207</v>
      </c>
      <c r="O1641" t="s">
        <v>207</v>
      </c>
      <c r="P1641" t="s">
        <v>207</v>
      </c>
      <c r="Q1641" t="s">
        <v>207</v>
      </c>
      <c r="R1641" t="s">
        <v>207</v>
      </c>
      <c r="S1641" t="s">
        <v>207</v>
      </c>
      <c r="T1641" t="s">
        <v>207</v>
      </c>
      <c r="U1641" t="s">
        <v>207</v>
      </c>
    </row>
    <row r="1642" spans="1:26" x14ac:dyDescent="0.25">
      <c r="A1642" t="str">
        <f t="shared" si="51"/>
        <v>ES Renewable energy consumption of water heating for non-residential</v>
      </c>
      <c r="B1642" t="str">
        <f t="shared" si="50"/>
        <v>Renewable energy consumption of water heating for non-residential</v>
      </c>
      <c r="C1642" t="s">
        <v>28</v>
      </c>
      <c r="D1642" t="s">
        <v>65</v>
      </c>
      <c r="E1642" t="s">
        <v>483</v>
      </c>
      <c r="F1642" t="s">
        <v>207</v>
      </c>
      <c r="G1642" t="s">
        <v>207</v>
      </c>
      <c r="H1642" t="s">
        <v>207</v>
      </c>
      <c r="I1642" t="s">
        <v>207</v>
      </c>
      <c r="J1642" t="s">
        <v>207</v>
      </c>
      <c r="K1642" t="s">
        <v>207</v>
      </c>
      <c r="L1642" t="s">
        <v>207</v>
      </c>
      <c r="M1642" t="s">
        <v>207</v>
      </c>
      <c r="N1642" t="s">
        <v>207</v>
      </c>
      <c r="O1642" t="s">
        <v>207</v>
      </c>
      <c r="P1642" t="s">
        <v>207</v>
      </c>
      <c r="Q1642" t="s">
        <v>207</v>
      </c>
      <c r="R1642" t="s">
        <v>207</v>
      </c>
      <c r="S1642" t="s">
        <v>207</v>
      </c>
      <c r="T1642" t="s">
        <v>207</v>
      </c>
      <c r="U1642" t="s">
        <v>207</v>
      </c>
    </row>
    <row r="1643" spans="1:26" x14ac:dyDescent="0.25">
      <c r="A1643" t="str">
        <f t="shared" si="51"/>
        <v>SE Renewable energy consumption of water heating for non-residential</v>
      </c>
      <c r="B1643" t="str">
        <f t="shared" si="50"/>
        <v>Renewable energy consumption of water heating for non-residential</v>
      </c>
      <c r="C1643" t="s">
        <v>19</v>
      </c>
      <c r="D1643" t="s">
        <v>66</v>
      </c>
      <c r="E1643" t="s">
        <v>483</v>
      </c>
      <c r="F1643" t="s">
        <v>207</v>
      </c>
      <c r="G1643" t="s">
        <v>207</v>
      </c>
      <c r="H1643" t="s">
        <v>207</v>
      </c>
      <c r="I1643" t="s">
        <v>207</v>
      </c>
      <c r="J1643" t="s">
        <v>207</v>
      </c>
      <c r="K1643" t="s">
        <v>207</v>
      </c>
      <c r="L1643" t="s">
        <v>207</v>
      </c>
      <c r="M1643" t="s">
        <v>207</v>
      </c>
      <c r="N1643" t="s">
        <v>207</v>
      </c>
      <c r="O1643" t="s">
        <v>207</v>
      </c>
      <c r="P1643" t="s">
        <v>207</v>
      </c>
      <c r="Q1643" t="s">
        <v>207</v>
      </c>
      <c r="R1643" t="s">
        <v>207</v>
      </c>
      <c r="S1643" t="s">
        <v>207</v>
      </c>
      <c r="T1643" t="s">
        <v>207</v>
      </c>
      <c r="U1643" t="s">
        <v>207</v>
      </c>
    </row>
    <row r="1644" spans="1:26" x14ac:dyDescent="0.25">
      <c r="A1644" t="str">
        <f t="shared" si="51"/>
        <v>UK Renewable energy consumption of water heating for non-residential</v>
      </c>
      <c r="B1644" t="str">
        <f t="shared" si="50"/>
        <v>Renewable energy consumption of water heating for non-residential</v>
      </c>
      <c r="C1644" t="s">
        <v>4</v>
      </c>
      <c r="D1644" t="s">
        <v>67</v>
      </c>
      <c r="E1644" t="s">
        <v>483</v>
      </c>
      <c r="F1644" t="s">
        <v>207</v>
      </c>
      <c r="G1644" t="s">
        <v>207</v>
      </c>
      <c r="H1644" t="s">
        <v>207</v>
      </c>
      <c r="I1644" t="s">
        <v>207</v>
      </c>
      <c r="J1644" t="s">
        <v>207</v>
      </c>
      <c r="K1644" t="s">
        <v>207</v>
      </c>
      <c r="L1644" t="s">
        <v>207</v>
      </c>
      <c r="M1644" t="s">
        <v>207</v>
      </c>
      <c r="N1644" t="s">
        <v>207</v>
      </c>
      <c r="O1644" t="s">
        <v>207</v>
      </c>
      <c r="P1644" t="s">
        <v>207</v>
      </c>
      <c r="Q1644" t="s">
        <v>207</v>
      </c>
      <c r="R1644" t="s">
        <v>207</v>
      </c>
      <c r="S1644" t="s">
        <v>207</v>
      </c>
      <c r="T1644" t="s">
        <v>207</v>
      </c>
      <c r="U1644" t="s">
        <v>207</v>
      </c>
    </row>
    <row r="1645" spans="1:26" x14ac:dyDescent="0.25">
      <c r="A1645" t="str">
        <f t="shared" si="51"/>
        <v xml:space="preserve"> Renewable energy consumption of water heating for non-residential</v>
      </c>
      <c r="B1645" t="str">
        <f t="shared" si="50"/>
        <v>Renewable energy consumption of water heating for non-residential</v>
      </c>
    </row>
    <row r="1646" spans="1:26" x14ac:dyDescent="0.25">
      <c r="A1646" t="str">
        <f t="shared" si="51"/>
        <v xml:space="preserve"> Electricity consumption of lighting for residential</v>
      </c>
      <c r="B1646" t="str">
        <f t="shared" si="50"/>
        <v>Electricity consumption of lighting for residential</v>
      </c>
      <c r="C1646" t="s">
        <v>562</v>
      </c>
    </row>
    <row r="1647" spans="1:26" x14ac:dyDescent="0.25">
      <c r="A1647" t="str">
        <f t="shared" si="51"/>
        <v>ISO code Electricity consumption of lighting for residential</v>
      </c>
      <c r="B1647" t="str">
        <f t="shared" si="50"/>
        <v>Electricity consumption of lighting for residential</v>
      </c>
      <c r="D1647" t="s">
        <v>204</v>
      </c>
      <c r="E1647" t="s">
        <v>205</v>
      </c>
      <c r="F1647">
        <v>2000</v>
      </c>
      <c r="G1647">
        <v>2001</v>
      </c>
      <c r="H1647">
        <v>2002</v>
      </c>
      <c r="I1647">
        <v>2003</v>
      </c>
      <c r="J1647">
        <v>2004</v>
      </c>
      <c r="K1647">
        <v>2005</v>
      </c>
      <c r="L1647">
        <v>2006</v>
      </c>
      <c r="M1647">
        <v>2007</v>
      </c>
      <c r="N1647">
        <v>2008</v>
      </c>
      <c r="O1647">
        <v>2009</v>
      </c>
      <c r="P1647">
        <v>2010</v>
      </c>
      <c r="Q1647">
        <v>2011</v>
      </c>
      <c r="R1647">
        <v>2012</v>
      </c>
      <c r="S1647">
        <v>2013</v>
      </c>
      <c r="T1647">
        <v>2014</v>
      </c>
      <c r="U1647">
        <v>2015</v>
      </c>
      <c r="V1647" t="s">
        <v>194</v>
      </c>
      <c r="W1647" t="s">
        <v>195</v>
      </c>
      <c r="X1647" t="s">
        <v>196</v>
      </c>
      <c r="Y1647" t="s">
        <v>197</v>
      </c>
      <c r="Z1647" t="s">
        <v>198</v>
      </c>
    </row>
    <row r="1648" spans="1:26" x14ac:dyDescent="0.25">
      <c r="A1648" t="str">
        <f t="shared" si="51"/>
        <v>AT Electricity consumption of lighting for residential</v>
      </c>
      <c r="B1648" t="str">
        <f t="shared" si="50"/>
        <v>Electricity consumption of lighting for residential</v>
      </c>
      <c r="C1648" t="s">
        <v>17</v>
      </c>
      <c r="D1648" t="s">
        <v>40</v>
      </c>
      <c r="E1648" t="s">
        <v>483</v>
      </c>
      <c r="F1648">
        <v>0.12</v>
      </c>
      <c r="G1648">
        <v>0.12</v>
      </c>
      <c r="H1648">
        <v>0.12</v>
      </c>
      <c r="I1648">
        <v>0.12</v>
      </c>
      <c r="J1648">
        <v>0.13</v>
      </c>
      <c r="K1648">
        <v>0.13</v>
      </c>
      <c r="L1648">
        <v>0.13</v>
      </c>
      <c r="M1648">
        <v>0.14000000000000001</v>
      </c>
      <c r="N1648">
        <v>0.13</v>
      </c>
      <c r="O1648">
        <v>0.13</v>
      </c>
      <c r="P1648">
        <v>0.14000000000000001</v>
      </c>
      <c r="Q1648">
        <v>0.14000000000000001</v>
      </c>
      <c r="R1648">
        <v>0.14000000000000001</v>
      </c>
      <c r="S1648">
        <v>0.14000000000000001</v>
      </c>
      <c r="T1648" t="s">
        <v>207</v>
      </c>
      <c r="U1648" t="s">
        <v>207</v>
      </c>
      <c r="V1648" t="s">
        <v>208</v>
      </c>
      <c r="W1648" t="s">
        <v>497</v>
      </c>
      <c r="X1648" t="s">
        <v>517</v>
      </c>
      <c r="Y1648">
        <v>4</v>
      </c>
      <c r="Z1648" t="s">
        <v>563</v>
      </c>
    </row>
    <row r="1649" spans="1:26" x14ac:dyDescent="0.25">
      <c r="A1649" t="str">
        <f t="shared" si="51"/>
        <v>BE Electricity consumption of lighting for residential</v>
      </c>
      <c r="B1649" t="str">
        <f t="shared" si="50"/>
        <v>Electricity consumption of lighting for residential</v>
      </c>
      <c r="C1649" t="s">
        <v>11</v>
      </c>
      <c r="D1649" t="s">
        <v>41</v>
      </c>
      <c r="E1649" t="s">
        <v>483</v>
      </c>
      <c r="F1649">
        <v>0.21</v>
      </c>
      <c r="G1649">
        <v>0.21</v>
      </c>
      <c r="H1649">
        <v>0.21</v>
      </c>
      <c r="I1649">
        <v>0.21</v>
      </c>
      <c r="J1649">
        <v>0.21</v>
      </c>
      <c r="K1649">
        <v>0.21</v>
      </c>
      <c r="L1649">
        <v>0.22</v>
      </c>
      <c r="M1649">
        <v>0.22</v>
      </c>
      <c r="N1649">
        <v>0.22</v>
      </c>
      <c r="O1649">
        <v>0.22</v>
      </c>
      <c r="P1649">
        <v>0.22</v>
      </c>
      <c r="Q1649">
        <v>0.22</v>
      </c>
      <c r="R1649">
        <v>0.21</v>
      </c>
      <c r="S1649">
        <v>0.21</v>
      </c>
      <c r="T1649" t="s">
        <v>207</v>
      </c>
      <c r="U1649" t="s">
        <v>207</v>
      </c>
      <c r="V1649" t="s">
        <v>214</v>
      </c>
      <c r="Y1649">
        <v>4</v>
      </c>
    </row>
    <row r="1650" spans="1:26" x14ac:dyDescent="0.25">
      <c r="A1650" t="str">
        <f t="shared" si="51"/>
        <v>BG Electricity consumption of lighting for residential</v>
      </c>
      <c r="B1650" t="str">
        <f t="shared" si="50"/>
        <v>Electricity consumption of lighting for residential</v>
      </c>
      <c r="C1650" t="s">
        <v>21</v>
      </c>
      <c r="D1650" t="s">
        <v>42</v>
      </c>
      <c r="E1650" t="s">
        <v>483</v>
      </c>
      <c r="F1650">
        <v>0.06</v>
      </c>
      <c r="G1650">
        <v>0.06</v>
      </c>
      <c r="H1650">
        <v>0.06</v>
      </c>
      <c r="I1650">
        <v>0.06</v>
      </c>
      <c r="J1650">
        <v>0.05</v>
      </c>
      <c r="K1650">
        <v>0.05</v>
      </c>
      <c r="L1650">
        <v>0.05</v>
      </c>
      <c r="M1650">
        <v>0.05</v>
      </c>
      <c r="N1650">
        <v>0.05</v>
      </c>
      <c r="O1650">
        <v>0.05</v>
      </c>
      <c r="P1650">
        <v>0.05</v>
      </c>
      <c r="Q1650">
        <v>0.05</v>
      </c>
      <c r="R1650">
        <v>0.06</v>
      </c>
      <c r="S1650">
        <v>0.05</v>
      </c>
      <c r="T1650" t="s">
        <v>207</v>
      </c>
      <c r="U1650" t="s">
        <v>207</v>
      </c>
      <c r="V1650" t="s">
        <v>208</v>
      </c>
      <c r="W1650" t="s">
        <v>497</v>
      </c>
      <c r="X1650" t="s">
        <v>498</v>
      </c>
      <c r="Y1650">
        <v>4</v>
      </c>
      <c r="Z1650" t="s">
        <v>564</v>
      </c>
    </row>
    <row r="1651" spans="1:26" x14ac:dyDescent="0.25">
      <c r="A1651" t="str">
        <f t="shared" si="51"/>
        <v>HR Electricity consumption of lighting for residential</v>
      </c>
      <c r="B1651" t="str">
        <f t="shared" si="50"/>
        <v>Electricity consumption of lighting for residential</v>
      </c>
      <c r="C1651" t="s">
        <v>24</v>
      </c>
      <c r="D1651" t="s">
        <v>43</v>
      </c>
      <c r="E1651" t="s">
        <v>483</v>
      </c>
      <c r="F1651">
        <v>0.04</v>
      </c>
      <c r="G1651">
        <v>0.04</v>
      </c>
      <c r="H1651">
        <v>0.04</v>
      </c>
      <c r="I1651">
        <v>0.05</v>
      </c>
      <c r="J1651">
        <v>0.05</v>
      </c>
      <c r="K1651">
        <v>0.05</v>
      </c>
      <c r="L1651">
        <v>0.05</v>
      </c>
      <c r="M1651">
        <v>0.05</v>
      </c>
      <c r="N1651">
        <v>0.05</v>
      </c>
      <c r="O1651">
        <v>0.05</v>
      </c>
      <c r="P1651">
        <v>0.05</v>
      </c>
      <c r="Q1651">
        <v>0.05</v>
      </c>
      <c r="R1651">
        <v>0.05</v>
      </c>
      <c r="S1651">
        <v>0.05</v>
      </c>
      <c r="T1651" t="s">
        <v>207</v>
      </c>
      <c r="U1651" t="s">
        <v>207</v>
      </c>
      <c r="V1651" t="s">
        <v>208</v>
      </c>
      <c r="W1651" t="s">
        <v>497</v>
      </c>
      <c r="Y1651">
        <v>4</v>
      </c>
      <c r="Z1651" t="s">
        <v>565</v>
      </c>
    </row>
    <row r="1652" spans="1:26" x14ac:dyDescent="0.25">
      <c r="A1652" t="str">
        <f t="shared" si="51"/>
        <v>CY Electricity consumption of lighting for residential</v>
      </c>
      <c r="B1652" t="str">
        <f t="shared" si="50"/>
        <v>Electricity consumption of lighting for residential</v>
      </c>
      <c r="C1652" t="s">
        <v>15</v>
      </c>
      <c r="D1652" t="s">
        <v>44</v>
      </c>
      <c r="E1652" t="s">
        <v>483</v>
      </c>
      <c r="F1652">
        <v>0.01</v>
      </c>
      <c r="G1652">
        <v>0.02</v>
      </c>
      <c r="H1652">
        <v>0.02</v>
      </c>
      <c r="I1652">
        <v>0.02</v>
      </c>
      <c r="J1652">
        <v>0.02</v>
      </c>
      <c r="K1652">
        <v>0.03</v>
      </c>
      <c r="L1652">
        <v>0.03</v>
      </c>
      <c r="M1652">
        <v>0.03</v>
      </c>
      <c r="N1652">
        <v>0.03</v>
      </c>
      <c r="O1652">
        <v>0.03</v>
      </c>
      <c r="P1652">
        <v>0.03</v>
      </c>
      <c r="Q1652">
        <v>0.03</v>
      </c>
      <c r="R1652">
        <v>0.02</v>
      </c>
      <c r="S1652">
        <v>0.02</v>
      </c>
      <c r="T1652" t="s">
        <v>207</v>
      </c>
      <c r="U1652" t="s">
        <v>207</v>
      </c>
      <c r="V1652" t="s">
        <v>208</v>
      </c>
      <c r="W1652" t="s">
        <v>497</v>
      </c>
      <c r="X1652" t="s">
        <v>498</v>
      </c>
      <c r="Y1652">
        <v>4</v>
      </c>
      <c r="Z1652" t="s">
        <v>566</v>
      </c>
    </row>
    <row r="1653" spans="1:26" x14ac:dyDescent="0.25">
      <c r="A1653" t="str">
        <f t="shared" si="51"/>
        <v>CZ Electricity consumption of lighting for residential</v>
      </c>
      <c r="B1653" t="str">
        <f t="shared" si="50"/>
        <v>Electricity consumption of lighting for residential</v>
      </c>
      <c r="C1653" t="s">
        <v>23</v>
      </c>
      <c r="D1653" t="s">
        <v>45</v>
      </c>
      <c r="E1653" t="s">
        <v>483</v>
      </c>
      <c r="F1653">
        <v>0.08</v>
      </c>
      <c r="G1653">
        <v>0.08</v>
      </c>
      <c r="H1653">
        <v>7.0000000000000007E-2</v>
      </c>
      <c r="I1653">
        <v>7.0000000000000007E-2</v>
      </c>
      <c r="J1653">
        <v>7.0000000000000007E-2</v>
      </c>
      <c r="K1653">
        <v>7.0000000000000007E-2</v>
      </c>
      <c r="L1653">
        <v>7.0000000000000007E-2</v>
      </c>
      <c r="M1653">
        <v>7.0000000000000007E-2</v>
      </c>
      <c r="N1653">
        <v>7.0000000000000007E-2</v>
      </c>
      <c r="O1653">
        <v>7.0000000000000007E-2</v>
      </c>
      <c r="P1653">
        <v>7.0000000000000007E-2</v>
      </c>
      <c r="Q1653">
        <v>7.0000000000000007E-2</v>
      </c>
      <c r="R1653">
        <v>7.0000000000000007E-2</v>
      </c>
      <c r="S1653">
        <v>7.0000000000000007E-2</v>
      </c>
      <c r="T1653" t="s">
        <v>207</v>
      </c>
      <c r="U1653" t="s">
        <v>207</v>
      </c>
      <c r="V1653" t="s">
        <v>208</v>
      </c>
      <c r="W1653" t="s">
        <v>497</v>
      </c>
      <c r="X1653" t="s">
        <v>498</v>
      </c>
      <c r="Y1653">
        <v>4</v>
      </c>
      <c r="Z1653" t="s">
        <v>567</v>
      </c>
    </row>
    <row r="1654" spans="1:26" x14ac:dyDescent="0.25">
      <c r="A1654" t="str">
        <f t="shared" si="51"/>
        <v>DK Electricity consumption of lighting for residential</v>
      </c>
      <c r="B1654" t="str">
        <f t="shared" si="50"/>
        <v>Electricity consumption of lighting for residential</v>
      </c>
      <c r="C1654" t="s">
        <v>9</v>
      </c>
      <c r="D1654" t="s">
        <v>46</v>
      </c>
      <c r="E1654" t="s">
        <v>483</v>
      </c>
      <c r="F1654">
        <v>0.32</v>
      </c>
      <c r="G1654">
        <v>0.32</v>
      </c>
      <c r="H1654">
        <v>0.31</v>
      </c>
      <c r="I1654">
        <v>0.31</v>
      </c>
      <c r="J1654">
        <v>0.31</v>
      </c>
      <c r="K1654">
        <v>0.31</v>
      </c>
      <c r="L1654">
        <v>0.31</v>
      </c>
      <c r="M1654">
        <v>0.32</v>
      </c>
      <c r="N1654">
        <v>0.32</v>
      </c>
      <c r="O1654">
        <v>0.3</v>
      </c>
      <c r="P1654">
        <v>0.28000000000000003</v>
      </c>
      <c r="Q1654">
        <v>0.28000000000000003</v>
      </c>
      <c r="R1654">
        <v>0.28000000000000003</v>
      </c>
      <c r="S1654">
        <v>0.28000000000000003</v>
      </c>
      <c r="T1654">
        <v>0.28000000000000003</v>
      </c>
      <c r="U1654" t="s">
        <v>207</v>
      </c>
      <c r="V1654" t="s">
        <v>214</v>
      </c>
      <c r="Y1654">
        <v>4</v>
      </c>
    </row>
    <row r="1655" spans="1:26" x14ac:dyDescent="0.25">
      <c r="A1655" t="str">
        <f t="shared" si="51"/>
        <v>EE Electricity consumption of lighting for residential</v>
      </c>
      <c r="B1655" t="str">
        <f t="shared" si="50"/>
        <v>Electricity consumption of lighting for residential</v>
      </c>
      <c r="C1655" t="s">
        <v>27</v>
      </c>
      <c r="D1655" t="s">
        <v>47</v>
      </c>
      <c r="E1655" t="s">
        <v>483</v>
      </c>
      <c r="F1655">
        <v>0.04</v>
      </c>
      <c r="G1655">
        <v>0.04</v>
      </c>
      <c r="H1655">
        <v>0.04</v>
      </c>
      <c r="I1655">
        <v>0.04</v>
      </c>
      <c r="J1655">
        <v>0.04</v>
      </c>
      <c r="K1655">
        <v>0.04</v>
      </c>
      <c r="L1655">
        <v>0.04</v>
      </c>
      <c r="M1655">
        <v>0.04</v>
      </c>
      <c r="N1655">
        <v>0.04</v>
      </c>
      <c r="O1655">
        <v>0.04</v>
      </c>
      <c r="P1655">
        <v>0.04</v>
      </c>
      <c r="Q1655">
        <v>0.03</v>
      </c>
      <c r="R1655">
        <v>0.03</v>
      </c>
      <c r="S1655">
        <v>0.03</v>
      </c>
      <c r="T1655" t="s">
        <v>207</v>
      </c>
      <c r="U1655" t="s">
        <v>207</v>
      </c>
      <c r="V1655" t="s">
        <v>214</v>
      </c>
      <c r="Y1655">
        <v>4</v>
      </c>
    </row>
    <row r="1656" spans="1:26" x14ac:dyDescent="0.25">
      <c r="A1656" t="str">
        <f t="shared" si="51"/>
        <v>FR Electricity consumption of lighting for residential</v>
      </c>
      <c r="B1656" t="str">
        <f t="shared" si="50"/>
        <v>Electricity consumption of lighting for residential</v>
      </c>
      <c r="C1656" t="s">
        <v>10</v>
      </c>
      <c r="D1656" t="s">
        <v>48</v>
      </c>
      <c r="E1656" t="s">
        <v>483</v>
      </c>
      <c r="F1656">
        <v>1.01</v>
      </c>
      <c r="G1656">
        <v>1.05</v>
      </c>
      <c r="H1656">
        <v>1.0900000000000001</v>
      </c>
      <c r="I1656">
        <v>1.1000000000000001</v>
      </c>
      <c r="J1656">
        <v>1.08</v>
      </c>
      <c r="K1656">
        <v>1</v>
      </c>
      <c r="L1656">
        <v>0.99</v>
      </c>
      <c r="M1656">
        <v>0.95</v>
      </c>
      <c r="N1656">
        <v>0.97</v>
      </c>
      <c r="O1656">
        <v>0.92</v>
      </c>
      <c r="P1656">
        <v>0.86</v>
      </c>
      <c r="Q1656">
        <v>0.78</v>
      </c>
      <c r="R1656">
        <v>0.78</v>
      </c>
      <c r="S1656">
        <v>0.79</v>
      </c>
      <c r="T1656" t="s">
        <v>207</v>
      </c>
      <c r="U1656" t="s">
        <v>207</v>
      </c>
      <c r="V1656" t="s">
        <v>208</v>
      </c>
      <c r="W1656" t="s">
        <v>497</v>
      </c>
      <c r="X1656" t="s">
        <v>498</v>
      </c>
      <c r="Y1656">
        <v>4</v>
      </c>
      <c r="Z1656" t="s">
        <v>568</v>
      </c>
    </row>
    <row r="1657" spans="1:26" x14ac:dyDescent="0.25">
      <c r="A1657" t="str">
        <f t="shared" si="51"/>
        <v>EL Electricity consumption of lighting for residential</v>
      </c>
      <c r="B1657" t="str">
        <f t="shared" si="50"/>
        <v>Electricity consumption of lighting for residential</v>
      </c>
      <c r="C1657" t="s">
        <v>20</v>
      </c>
      <c r="D1657" t="s">
        <v>49</v>
      </c>
      <c r="E1657" t="s">
        <v>483</v>
      </c>
      <c r="F1657">
        <v>0.17</v>
      </c>
      <c r="G1657">
        <v>0.17</v>
      </c>
      <c r="H1657">
        <v>0.22</v>
      </c>
      <c r="I1657">
        <v>0.21</v>
      </c>
      <c r="J1657">
        <v>0.23</v>
      </c>
      <c r="K1657">
        <v>0.27</v>
      </c>
      <c r="L1657">
        <v>0.26</v>
      </c>
      <c r="M1657">
        <v>0.25</v>
      </c>
      <c r="N1657">
        <v>0.23</v>
      </c>
      <c r="O1657">
        <v>0.22</v>
      </c>
      <c r="P1657">
        <v>0.21</v>
      </c>
      <c r="Q1657">
        <v>0.2</v>
      </c>
      <c r="R1657">
        <v>0.19</v>
      </c>
      <c r="S1657">
        <v>0.17</v>
      </c>
      <c r="T1657" t="s">
        <v>207</v>
      </c>
      <c r="U1657" t="s">
        <v>207</v>
      </c>
      <c r="V1657" t="s">
        <v>214</v>
      </c>
      <c r="Y1657">
        <v>4</v>
      </c>
    </row>
    <row r="1658" spans="1:26" x14ac:dyDescent="0.25">
      <c r="A1658" t="str">
        <f t="shared" si="51"/>
        <v>FI Electricity consumption of lighting for residential</v>
      </c>
      <c r="B1658" t="str">
        <f t="shared" si="50"/>
        <v>Electricity consumption of lighting for residential</v>
      </c>
      <c r="C1658" t="s">
        <v>30</v>
      </c>
      <c r="D1658" t="s">
        <v>50</v>
      </c>
      <c r="E1658" t="s">
        <v>483</v>
      </c>
      <c r="F1658">
        <v>0.24</v>
      </c>
      <c r="G1658">
        <v>0.26</v>
      </c>
      <c r="H1658">
        <v>0.26</v>
      </c>
      <c r="I1658">
        <v>0.27</v>
      </c>
      <c r="J1658">
        <v>0.27</v>
      </c>
      <c r="K1658">
        <v>0.28000000000000003</v>
      </c>
      <c r="L1658">
        <v>0.28000000000000003</v>
      </c>
      <c r="M1658">
        <v>0.28000000000000003</v>
      </c>
      <c r="N1658">
        <v>0.28000000000000003</v>
      </c>
      <c r="O1658">
        <v>0.26</v>
      </c>
      <c r="P1658">
        <v>0.23</v>
      </c>
      <c r="Q1658">
        <v>0.21</v>
      </c>
      <c r="R1658">
        <v>0.2</v>
      </c>
      <c r="S1658">
        <v>0.18</v>
      </c>
      <c r="T1658" t="s">
        <v>207</v>
      </c>
      <c r="U1658" t="s">
        <v>207</v>
      </c>
      <c r="V1658" t="s">
        <v>208</v>
      </c>
      <c r="W1658" t="s">
        <v>497</v>
      </c>
      <c r="X1658" t="s">
        <v>549</v>
      </c>
      <c r="Y1658">
        <v>4</v>
      </c>
      <c r="Z1658" t="s">
        <v>550</v>
      </c>
    </row>
    <row r="1659" spans="1:26" x14ac:dyDescent="0.25">
      <c r="A1659" t="str">
        <f t="shared" si="51"/>
        <v>DE Electricity consumption of lighting for residential</v>
      </c>
      <c r="B1659" t="str">
        <f t="shared" si="50"/>
        <v>Electricity consumption of lighting for residential</v>
      </c>
      <c r="C1659" t="s">
        <v>1</v>
      </c>
      <c r="D1659" t="s">
        <v>51</v>
      </c>
      <c r="E1659" t="s">
        <v>483</v>
      </c>
      <c r="F1659">
        <v>0.98</v>
      </c>
      <c r="G1659">
        <v>0.98</v>
      </c>
      <c r="H1659">
        <v>0.98</v>
      </c>
      <c r="I1659">
        <v>1.02</v>
      </c>
      <c r="J1659">
        <v>1.03</v>
      </c>
      <c r="K1659">
        <v>1.03</v>
      </c>
      <c r="L1659">
        <v>1.05</v>
      </c>
      <c r="M1659">
        <v>1.05</v>
      </c>
      <c r="N1659">
        <v>1.06</v>
      </c>
      <c r="O1659">
        <v>1.04</v>
      </c>
      <c r="P1659">
        <v>1.1100000000000001</v>
      </c>
      <c r="Q1659">
        <v>1.08</v>
      </c>
      <c r="R1659">
        <v>1.1000000000000001</v>
      </c>
      <c r="S1659">
        <v>1.1000000000000001</v>
      </c>
      <c r="T1659" t="s">
        <v>207</v>
      </c>
      <c r="U1659" t="s">
        <v>207</v>
      </c>
      <c r="V1659" t="s">
        <v>208</v>
      </c>
      <c r="W1659" t="s">
        <v>497</v>
      </c>
      <c r="X1659" t="s">
        <v>498</v>
      </c>
      <c r="Y1659">
        <v>4</v>
      </c>
      <c r="Z1659" t="s">
        <v>569</v>
      </c>
    </row>
    <row r="1660" spans="1:26" x14ac:dyDescent="0.25">
      <c r="A1660" t="str">
        <f t="shared" si="51"/>
        <v>HU Electricity consumption of lighting for residential</v>
      </c>
      <c r="B1660" t="str">
        <f t="shared" si="50"/>
        <v>Electricity consumption of lighting for residential</v>
      </c>
      <c r="C1660" t="s">
        <v>16</v>
      </c>
      <c r="D1660" t="s">
        <v>52</v>
      </c>
      <c r="E1660" t="s">
        <v>483</v>
      </c>
      <c r="F1660">
        <v>0.21</v>
      </c>
      <c r="G1660">
        <v>0.22</v>
      </c>
      <c r="H1660">
        <v>0.22</v>
      </c>
      <c r="I1660">
        <v>0.23</v>
      </c>
      <c r="J1660">
        <v>0.23</v>
      </c>
      <c r="K1660">
        <v>0.24</v>
      </c>
      <c r="L1660">
        <v>0.24</v>
      </c>
      <c r="M1660">
        <v>0.24</v>
      </c>
      <c r="N1660">
        <v>0.24</v>
      </c>
      <c r="O1660">
        <v>0.24</v>
      </c>
      <c r="P1660">
        <v>0.24</v>
      </c>
      <c r="Q1660">
        <v>0.24</v>
      </c>
      <c r="R1660">
        <v>0.23</v>
      </c>
      <c r="S1660">
        <v>0.22</v>
      </c>
      <c r="T1660" t="s">
        <v>207</v>
      </c>
      <c r="U1660" t="s">
        <v>207</v>
      </c>
      <c r="V1660" t="s">
        <v>214</v>
      </c>
      <c r="Y1660">
        <v>4</v>
      </c>
    </row>
    <row r="1661" spans="1:26" x14ac:dyDescent="0.25">
      <c r="A1661" t="str">
        <f t="shared" si="51"/>
        <v>IE Electricity consumption of lighting for residential</v>
      </c>
      <c r="B1661" t="str">
        <f t="shared" si="50"/>
        <v>Electricity consumption of lighting for residential</v>
      </c>
      <c r="C1661" t="s">
        <v>5</v>
      </c>
      <c r="D1661" t="s">
        <v>53</v>
      </c>
      <c r="E1661" t="s">
        <v>483</v>
      </c>
      <c r="F1661">
        <v>0.1</v>
      </c>
      <c r="G1661">
        <v>0.1</v>
      </c>
      <c r="H1661">
        <v>0.1</v>
      </c>
      <c r="I1661">
        <v>0.11</v>
      </c>
      <c r="J1661">
        <v>0.11</v>
      </c>
      <c r="K1661">
        <v>0.12</v>
      </c>
      <c r="L1661">
        <v>0.13</v>
      </c>
      <c r="M1661">
        <v>0.12</v>
      </c>
      <c r="N1661">
        <v>0.13</v>
      </c>
      <c r="O1661">
        <v>0.13</v>
      </c>
      <c r="P1661">
        <v>0.13</v>
      </c>
      <c r="Q1661">
        <v>0.13</v>
      </c>
      <c r="R1661">
        <v>0.13</v>
      </c>
      <c r="S1661">
        <v>0.12</v>
      </c>
      <c r="T1661" t="s">
        <v>207</v>
      </c>
      <c r="U1661" t="s">
        <v>207</v>
      </c>
      <c r="V1661" t="s">
        <v>208</v>
      </c>
      <c r="W1661" t="s">
        <v>497</v>
      </c>
      <c r="Y1661">
        <v>4</v>
      </c>
      <c r="Z1661" t="s">
        <v>565</v>
      </c>
    </row>
    <row r="1662" spans="1:26" x14ac:dyDescent="0.25">
      <c r="A1662" t="str">
        <f t="shared" si="51"/>
        <v>IT Electricity consumption of lighting for residential</v>
      </c>
      <c r="B1662" t="str">
        <f t="shared" si="50"/>
        <v>Electricity consumption of lighting for residential</v>
      </c>
      <c r="C1662" t="s">
        <v>29</v>
      </c>
      <c r="D1662" t="s">
        <v>54</v>
      </c>
      <c r="E1662" t="s">
        <v>483</v>
      </c>
      <c r="F1662">
        <v>0.76</v>
      </c>
      <c r="G1662">
        <v>0.76</v>
      </c>
      <c r="H1662">
        <v>0.78</v>
      </c>
      <c r="I1662">
        <v>0.8</v>
      </c>
      <c r="J1662">
        <v>0.82</v>
      </c>
      <c r="K1662">
        <v>0.83</v>
      </c>
      <c r="L1662">
        <v>0.84</v>
      </c>
      <c r="M1662">
        <v>0.83</v>
      </c>
      <c r="N1662">
        <v>0.85</v>
      </c>
      <c r="O1662">
        <v>0.85</v>
      </c>
      <c r="P1662">
        <v>0.86</v>
      </c>
      <c r="Q1662">
        <v>0.87</v>
      </c>
      <c r="R1662">
        <v>0.86</v>
      </c>
      <c r="S1662">
        <v>0.83</v>
      </c>
      <c r="T1662" t="s">
        <v>207</v>
      </c>
      <c r="U1662" t="s">
        <v>207</v>
      </c>
      <c r="V1662" t="s">
        <v>214</v>
      </c>
      <c r="Y1662">
        <v>4</v>
      </c>
    </row>
    <row r="1663" spans="1:26" x14ac:dyDescent="0.25">
      <c r="A1663" t="str">
        <f t="shared" si="51"/>
        <v>LV Electricity consumption of lighting for residential</v>
      </c>
      <c r="B1663" t="str">
        <f t="shared" si="50"/>
        <v>Electricity consumption of lighting for residential</v>
      </c>
      <c r="C1663" t="s">
        <v>25</v>
      </c>
      <c r="D1663" t="s">
        <v>55</v>
      </c>
      <c r="E1663" t="s">
        <v>483</v>
      </c>
      <c r="F1663">
        <v>0.04</v>
      </c>
      <c r="G1663">
        <v>0.05</v>
      </c>
      <c r="H1663">
        <v>0.05</v>
      </c>
      <c r="I1663">
        <v>0.05</v>
      </c>
      <c r="J1663">
        <v>0.06</v>
      </c>
      <c r="K1663">
        <v>0.06</v>
      </c>
      <c r="L1663">
        <v>0.06</v>
      </c>
      <c r="M1663">
        <v>0.06</v>
      </c>
      <c r="N1663">
        <v>0.06</v>
      </c>
      <c r="O1663">
        <v>0.05</v>
      </c>
      <c r="P1663">
        <v>0.05</v>
      </c>
      <c r="Q1663">
        <v>0.04</v>
      </c>
      <c r="R1663">
        <v>0.04</v>
      </c>
      <c r="S1663">
        <v>0.04</v>
      </c>
      <c r="T1663" t="s">
        <v>207</v>
      </c>
      <c r="U1663" t="s">
        <v>207</v>
      </c>
      <c r="V1663" t="s">
        <v>214</v>
      </c>
      <c r="Y1663">
        <v>4</v>
      </c>
    </row>
    <row r="1664" spans="1:26" x14ac:dyDescent="0.25">
      <c r="A1664" t="str">
        <f t="shared" si="51"/>
        <v>LT Electricity consumption of lighting for residential</v>
      </c>
      <c r="B1664" t="str">
        <f t="shared" si="50"/>
        <v>Electricity consumption of lighting for residential</v>
      </c>
      <c r="C1664" t="s">
        <v>22</v>
      </c>
      <c r="D1664" t="s">
        <v>56</v>
      </c>
      <c r="E1664" t="s">
        <v>483</v>
      </c>
      <c r="F1664">
        <v>0.1</v>
      </c>
      <c r="G1664">
        <v>0.09</v>
      </c>
      <c r="H1664">
        <v>0.09</v>
      </c>
      <c r="I1664">
        <v>0.09</v>
      </c>
      <c r="J1664">
        <v>0.09</v>
      </c>
      <c r="K1664">
        <v>0.09</v>
      </c>
      <c r="L1664">
        <v>0.09</v>
      </c>
      <c r="M1664">
        <v>0.09</v>
      </c>
      <c r="N1664">
        <v>0.09</v>
      </c>
      <c r="O1664">
        <v>0.08</v>
      </c>
      <c r="P1664">
        <v>0.08</v>
      </c>
      <c r="Q1664">
        <v>0.08</v>
      </c>
      <c r="R1664">
        <v>7.0000000000000007E-2</v>
      </c>
      <c r="S1664">
        <v>7.0000000000000007E-2</v>
      </c>
      <c r="T1664" t="s">
        <v>207</v>
      </c>
      <c r="U1664" t="s">
        <v>207</v>
      </c>
      <c r="V1664" t="s">
        <v>214</v>
      </c>
      <c r="Y1664">
        <v>4</v>
      </c>
    </row>
    <row r="1665" spans="1:26" x14ac:dyDescent="0.25">
      <c r="A1665" t="str">
        <f t="shared" si="51"/>
        <v>LU Electricity consumption of lighting for residential</v>
      </c>
      <c r="B1665" t="str">
        <f t="shared" si="50"/>
        <v>Electricity consumption of lighting for residential</v>
      </c>
      <c r="C1665" t="s">
        <v>7</v>
      </c>
      <c r="D1665" t="s">
        <v>57</v>
      </c>
      <c r="E1665" t="s">
        <v>483</v>
      </c>
      <c r="F1665">
        <v>7.0000000000000007E-2</v>
      </c>
      <c r="G1665">
        <v>7.0000000000000007E-2</v>
      </c>
      <c r="H1665">
        <v>7.0000000000000007E-2</v>
      </c>
      <c r="I1665">
        <v>7.0000000000000007E-2</v>
      </c>
      <c r="J1665">
        <v>7.0000000000000007E-2</v>
      </c>
      <c r="K1665">
        <v>7.0000000000000007E-2</v>
      </c>
      <c r="L1665">
        <v>7.0000000000000007E-2</v>
      </c>
      <c r="M1665">
        <v>7.0000000000000007E-2</v>
      </c>
      <c r="N1665">
        <v>0.01</v>
      </c>
      <c r="O1665">
        <v>0.01</v>
      </c>
      <c r="P1665">
        <v>0.01</v>
      </c>
      <c r="Q1665">
        <v>0.01</v>
      </c>
      <c r="R1665">
        <v>0.01</v>
      </c>
      <c r="S1665">
        <v>0.01</v>
      </c>
      <c r="T1665" t="s">
        <v>207</v>
      </c>
      <c r="U1665" t="s">
        <v>207</v>
      </c>
      <c r="V1665" t="s">
        <v>214</v>
      </c>
      <c r="Y1665">
        <v>4</v>
      </c>
    </row>
    <row r="1666" spans="1:26" x14ac:dyDescent="0.25">
      <c r="A1666" t="str">
        <f t="shared" si="51"/>
        <v>MT Electricity consumption of lighting for residential</v>
      </c>
      <c r="B1666" t="str">
        <f t="shared" si="50"/>
        <v>Electricity consumption of lighting for residential</v>
      </c>
      <c r="C1666" t="s">
        <v>26</v>
      </c>
      <c r="D1666" t="s">
        <v>58</v>
      </c>
      <c r="E1666" t="s">
        <v>483</v>
      </c>
      <c r="F1666">
        <v>0.01</v>
      </c>
      <c r="G1666">
        <v>0.01</v>
      </c>
      <c r="H1666">
        <v>0.01</v>
      </c>
      <c r="I1666">
        <v>0.01</v>
      </c>
      <c r="J1666">
        <v>0.01</v>
      </c>
      <c r="K1666">
        <v>0.01</v>
      </c>
      <c r="L1666">
        <v>0.01</v>
      </c>
      <c r="M1666">
        <v>0.01</v>
      </c>
      <c r="N1666">
        <v>0.01</v>
      </c>
      <c r="O1666">
        <v>0.01</v>
      </c>
      <c r="P1666">
        <v>0.01</v>
      </c>
      <c r="Q1666">
        <v>0.01</v>
      </c>
      <c r="R1666">
        <v>0.01</v>
      </c>
      <c r="S1666">
        <v>0.01</v>
      </c>
      <c r="T1666" t="s">
        <v>207</v>
      </c>
      <c r="U1666" t="s">
        <v>207</v>
      </c>
      <c r="V1666" t="s">
        <v>208</v>
      </c>
      <c r="W1666" t="s">
        <v>497</v>
      </c>
      <c r="Y1666">
        <v>4</v>
      </c>
      <c r="Z1666" t="s">
        <v>565</v>
      </c>
    </row>
    <row r="1667" spans="1:26" x14ac:dyDescent="0.25">
      <c r="A1667" t="str">
        <f t="shared" si="51"/>
        <v>NL Electricity consumption of lighting for residential</v>
      </c>
      <c r="B1667" t="str">
        <f t="shared" si="50"/>
        <v>Electricity consumption of lighting for residential</v>
      </c>
      <c r="C1667" t="s">
        <v>6</v>
      </c>
      <c r="D1667" t="s">
        <v>59</v>
      </c>
      <c r="E1667" t="s">
        <v>483</v>
      </c>
      <c r="F1667">
        <v>0.3</v>
      </c>
      <c r="G1667">
        <v>0.3</v>
      </c>
      <c r="H1667">
        <v>0.3</v>
      </c>
      <c r="I1667">
        <v>0.3</v>
      </c>
      <c r="J1667">
        <v>0.28999999999999998</v>
      </c>
      <c r="K1667">
        <v>0.28999999999999998</v>
      </c>
      <c r="L1667">
        <v>0.28999999999999998</v>
      </c>
      <c r="M1667">
        <v>0.28999999999999998</v>
      </c>
      <c r="N1667">
        <v>0.28000000000000003</v>
      </c>
      <c r="O1667">
        <v>0.28999999999999998</v>
      </c>
      <c r="P1667">
        <v>0.28999999999999998</v>
      </c>
      <c r="Q1667">
        <v>0.28999999999999998</v>
      </c>
      <c r="R1667">
        <v>0.26</v>
      </c>
      <c r="S1667">
        <v>0.28000000000000003</v>
      </c>
      <c r="T1667" t="s">
        <v>207</v>
      </c>
      <c r="U1667" t="s">
        <v>207</v>
      </c>
      <c r="V1667" t="s">
        <v>208</v>
      </c>
      <c r="W1667" t="s">
        <v>497</v>
      </c>
      <c r="Y1667">
        <v>4</v>
      </c>
      <c r="Z1667" t="s">
        <v>565</v>
      </c>
    </row>
    <row r="1668" spans="1:26" x14ac:dyDescent="0.25">
      <c r="A1668" t="str">
        <f t="shared" si="51"/>
        <v>PL Electricity consumption of lighting for residential</v>
      </c>
      <c r="B1668" t="str">
        <f t="shared" ref="B1668:B1731" si="52">IF(AND(C1668&lt;&gt;"",D1668=""),C1668,B1667)</f>
        <v>Electricity consumption of lighting for residential</v>
      </c>
      <c r="C1668" t="s">
        <v>12</v>
      </c>
      <c r="D1668" t="s">
        <v>60</v>
      </c>
      <c r="E1668" t="s">
        <v>483</v>
      </c>
      <c r="F1668">
        <v>7.0000000000000007E-2</v>
      </c>
      <c r="G1668">
        <v>7.0000000000000007E-2</v>
      </c>
      <c r="H1668">
        <v>7.0000000000000007E-2</v>
      </c>
      <c r="I1668">
        <v>7.0000000000000007E-2</v>
      </c>
      <c r="J1668">
        <v>7.0000000000000007E-2</v>
      </c>
      <c r="K1668">
        <v>7.0000000000000007E-2</v>
      </c>
      <c r="L1668">
        <v>0.06</v>
      </c>
      <c r="M1668">
        <v>0.06</v>
      </c>
      <c r="N1668">
        <v>0.06</v>
      </c>
      <c r="O1668">
        <v>0.06</v>
      </c>
      <c r="P1668">
        <v>0.06</v>
      </c>
      <c r="Q1668">
        <v>0.06</v>
      </c>
      <c r="R1668">
        <v>0.06</v>
      </c>
      <c r="S1668">
        <v>0.06</v>
      </c>
      <c r="T1668" t="s">
        <v>207</v>
      </c>
      <c r="U1668" t="s">
        <v>207</v>
      </c>
      <c r="V1668" t="s">
        <v>214</v>
      </c>
      <c r="Y1668">
        <v>4</v>
      </c>
    </row>
    <row r="1669" spans="1:26" x14ac:dyDescent="0.25">
      <c r="A1669" t="str">
        <f t="shared" si="51"/>
        <v>PT Electricity consumption of lighting for residential</v>
      </c>
      <c r="B1669" t="str">
        <f t="shared" si="52"/>
        <v>Electricity consumption of lighting for residential</v>
      </c>
      <c r="C1669" t="s">
        <v>14</v>
      </c>
      <c r="D1669" t="s">
        <v>61</v>
      </c>
      <c r="E1669" t="s">
        <v>483</v>
      </c>
      <c r="F1669">
        <v>0.12</v>
      </c>
      <c r="G1669">
        <v>0.12</v>
      </c>
      <c r="H1669">
        <v>0.13</v>
      </c>
      <c r="I1669">
        <v>0.14000000000000001</v>
      </c>
      <c r="J1669">
        <v>0.14000000000000001</v>
      </c>
      <c r="K1669">
        <v>0.15</v>
      </c>
      <c r="L1669">
        <v>0.16</v>
      </c>
      <c r="M1669">
        <v>0.16</v>
      </c>
      <c r="N1669">
        <v>0.16</v>
      </c>
      <c r="O1669">
        <v>0.17</v>
      </c>
      <c r="P1669">
        <v>0.17</v>
      </c>
      <c r="Q1669">
        <v>0.16</v>
      </c>
      <c r="R1669">
        <v>0.15</v>
      </c>
      <c r="S1669">
        <v>0.14000000000000001</v>
      </c>
      <c r="T1669" t="s">
        <v>207</v>
      </c>
      <c r="U1669" t="s">
        <v>207</v>
      </c>
      <c r="V1669" t="s">
        <v>208</v>
      </c>
      <c r="W1669" t="s">
        <v>497</v>
      </c>
      <c r="Y1669">
        <v>4</v>
      </c>
      <c r="Z1669" t="s">
        <v>565</v>
      </c>
    </row>
    <row r="1670" spans="1:26" x14ac:dyDescent="0.25">
      <c r="A1670" t="str">
        <f t="shared" ref="A1670:A1733" si="53">D1670&amp;" "&amp;B1670</f>
        <v>RO Electricity consumption of lighting for residential</v>
      </c>
      <c r="B1670" t="str">
        <f t="shared" si="52"/>
        <v>Electricity consumption of lighting for residential</v>
      </c>
      <c r="C1670" t="s">
        <v>13</v>
      </c>
      <c r="D1670" t="s">
        <v>62</v>
      </c>
      <c r="E1670" t="s">
        <v>483</v>
      </c>
      <c r="F1670">
        <v>0.09</v>
      </c>
      <c r="G1670">
        <v>0.09</v>
      </c>
      <c r="H1670">
        <v>0.09</v>
      </c>
      <c r="I1670">
        <v>0.09</v>
      </c>
      <c r="J1670">
        <v>0.09</v>
      </c>
      <c r="K1670">
        <v>0.1</v>
      </c>
      <c r="L1670">
        <v>0.11</v>
      </c>
      <c r="M1670">
        <v>0.12</v>
      </c>
      <c r="N1670">
        <v>0.12</v>
      </c>
      <c r="O1670">
        <v>0.12</v>
      </c>
      <c r="P1670">
        <v>0.13</v>
      </c>
      <c r="Q1670">
        <v>0.13</v>
      </c>
      <c r="R1670">
        <v>0.14000000000000001</v>
      </c>
      <c r="S1670">
        <v>0.14000000000000001</v>
      </c>
      <c r="T1670" t="s">
        <v>207</v>
      </c>
      <c r="U1670" t="s">
        <v>207</v>
      </c>
      <c r="V1670" t="s">
        <v>208</v>
      </c>
      <c r="W1670" t="s">
        <v>497</v>
      </c>
      <c r="Y1670">
        <v>4</v>
      </c>
      <c r="Z1670" t="s">
        <v>565</v>
      </c>
    </row>
    <row r="1671" spans="1:26" x14ac:dyDescent="0.25">
      <c r="A1671" t="str">
        <f t="shared" si="53"/>
        <v>SK Electricity consumption of lighting for residential</v>
      </c>
      <c r="B1671" t="str">
        <f t="shared" si="52"/>
        <v>Electricity consumption of lighting for residential</v>
      </c>
      <c r="C1671" t="s">
        <v>18</v>
      </c>
      <c r="D1671" t="s">
        <v>63</v>
      </c>
      <c r="E1671" t="s">
        <v>483</v>
      </c>
      <c r="F1671">
        <v>0.03</v>
      </c>
      <c r="G1671">
        <v>0.03</v>
      </c>
      <c r="H1671">
        <v>0.03</v>
      </c>
      <c r="I1671">
        <v>0.03</v>
      </c>
      <c r="J1671">
        <v>0.03</v>
      </c>
      <c r="K1671">
        <v>0.03</v>
      </c>
      <c r="L1671">
        <v>0.03</v>
      </c>
      <c r="M1671">
        <v>0.03</v>
      </c>
      <c r="N1671">
        <v>0.03</v>
      </c>
      <c r="O1671">
        <v>0.03</v>
      </c>
      <c r="P1671">
        <v>0.03</v>
      </c>
      <c r="Q1671">
        <v>0.03</v>
      </c>
      <c r="R1671">
        <v>0.03</v>
      </c>
      <c r="S1671">
        <v>0.03</v>
      </c>
      <c r="T1671" t="s">
        <v>207</v>
      </c>
      <c r="U1671" t="s">
        <v>207</v>
      </c>
      <c r="V1671" t="s">
        <v>208</v>
      </c>
      <c r="W1671" t="s">
        <v>497</v>
      </c>
      <c r="Y1671">
        <v>4</v>
      </c>
      <c r="Z1671" t="s">
        <v>565</v>
      </c>
    </row>
    <row r="1672" spans="1:26" x14ac:dyDescent="0.25">
      <c r="A1672" t="str">
        <f t="shared" si="53"/>
        <v>SI Electricity consumption of lighting for residential</v>
      </c>
      <c r="B1672" t="str">
        <f t="shared" si="52"/>
        <v>Electricity consumption of lighting for residential</v>
      </c>
      <c r="C1672" t="s">
        <v>8</v>
      </c>
      <c r="D1672" t="s">
        <v>64</v>
      </c>
      <c r="E1672" t="s">
        <v>483</v>
      </c>
      <c r="F1672">
        <v>0.02</v>
      </c>
      <c r="G1672">
        <v>0.02</v>
      </c>
      <c r="H1672">
        <v>0.02</v>
      </c>
      <c r="I1672">
        <v>0.03</v>
      </c>
      <c r="J1672">
        <v>0.03</v>
      </c>
      <c r="K1672">
        <v>0.03</v>
      </c>
      <c r="L1672">
        <v>0.03</v>
      </c>
      <c r="M1672">
        <v>0.02</v>
      </c>
      <c r="N1672">
        <v>0.02</v>
      </c>
      <c r="O1672">
        <v>0.02</v>
      </c>
      <c r="P1672">
        <v>0.02</v>
      </c>
      <c r="Q1672">
        <v>0.02</v>
      </c>
      <c r="R1672">
        <v>0.02</v>
      </c>
      <c r="S1672">
        <v>0.02</v>
      </c>
      <c r="T1672" t="s">
        <v>207</v>
      </c>
      <c r="U1672" t="s">
        <v>207</v>
      </c>
      <c r="V1672" t="s">
        <v>208</v>
      </c>
      <c r="W1672" t="s">
        <v>497</v>
      </c>
      <c r="Y1672">
        <v>4</v>
      </c>
      <c r="Z1672" t="s">
        <v>565</v>
      </c>
    </row>
    <row r="1673" spans="1:26" x14ac:dyDescent="0.25">
      <c r="A1673" t="str">
        <f t="shared" si="53"/>
        <v>ES Electricity consumption of lighting for residential</v>
      </c>
      <c r="B1673" t="str">
        <f t="shared" si="52"/>
        <v>Electricity consumption of lighting for residential</v>
      </c>
      <c r="C1673" t="s">
        <v>28</v>
      </c>
      <c r="D1673" t="s">
        <v>65</v>
      </c>
      <c r="E1673" t="s">
        <v>483</v>
      </c>
      <c r="F1673">
        <v>0.59</v>
      </c>
      <c r="G1673">
        <v>0.62</v>
      </c>
      <c r="H1673">
        <v>0.62</v>
      </c>
      <c r="I1673">
        <v>0.62</v>
      </c>
      <c r="J1673">
        <v>0.63</v>
      </c>
      <c r="K1673">
        <v>0.64</v>
      </c>
      <c r="L1673">
        <v>0.66</v>
      </c>
      <c r="M1673">
        <v>0.68</v>
      </c>
      <c r="N1673">
        <v>0.69</v>
      </c>
      <c r="O1673">
        <v>0.7</v>
      </c>
      <c r="P1673">
        <v>0.7</v>
      </c>
      <c r="Q1673">
        <v>0.76</v>
      </c>
      <c r="R1673">
        <v>0.75</v>
      </c>
      <c r="S1673">
        <v>0.7</v>
      </c>
      <c r="T1673" t="s">
        <v>207</v>
      </c>
      <c r="U1673" t="s">
        <v>207</v>
      </c>
      <c r="V1673" t="s">
        <v>208</v>
      </c>
      <c r="W1673" t="s">
        <v>497</v>
      </c>
      <c r="X1673" t="s">
        <v>498</v>
      </c>
      <c r="Y1673">
        <v>4</v>
      </c>
      <c r="Z1673" t="s">
        <v>570</v>
      </c>
    </row>
    <row r="1674" spans="1:26" x14ac:dyDescent="0.25">
      <c r="A1674" t="str">
        <f t="shared" si="53"/>
        <v>SE Electricity consumption of lighting for residential</v>
      </c>
      <c r="B1674" t="str">
        <f t="shared" si="52"/>
        <v>Electricity consumption of lighting for residential</v>
      </c>
      <c r="C1674" t="s">
        <v>19</v>
      </c>
      <c r="D1674" t="s">
        <v>66</v>
      </c>
      <c r="E1674" t="s">
        <v>483</v>
      </c>
      <c r="F1674">
        <v>0.25</v>
      </c>
      <c r="G1674">
        <v>0.26</v>
      </c>
      <c r="H1674">
        <v>0.26</v>
      </c>
      <c r="I1674">
        <v>0.27</v>
      </c>
      <c r="J1674">
        <v>0.27</v>
      </c>
      <c r="K1674">
        <v>0.28000000000000003</v>
      </c>
      <c r="L1674">
        <v>0.27</v>
      </c>
      <c r="M1674">
        <v>0.31</v>
      </c>
      <c r="N1674">
        <v>0.3</v>
      </c>
      <c r="O1674">
        <v>0.32</v>
      </c>
      <c r="P1674">
        <v>0.34</v>
      </c>
      <c r="Q1674">
        <v>0.34</v>
      </c>
      <c r="R1674">
        <v>0.35</v>
      </c>
      <c r="S1674">
        <v>0.35</v>
      </c>
      <c r="T1674" t="s">
        <v>207</v>
      </c>
      <c r="U1674" t="s">
        <v>207</v>
      </c>
      <c r="V1674" t="s">
        <v>208</v>
      </c>
      <c r="W1674" t="s">
        <v>497</v>
      </c>
      <c r="Y1674">
        <v>4</v>
      </c>
      <c r="Z1674" t="s">
        <v>565</v>
      </c>
    </row>
    <row r="1675" spans="1:26" x14ac:dyDescent="0.25">
      <c r="A1675" t="str">
        <f t="shared" si="53"/>
        <v>UK Electricity consumption of lighting for residential</v>
      </c>
      <c r="B1675" t="str">
        <f t="shared" si="52"/>
        <v>Electricity consumption of lighting for residential</v>
      </c>
      <c r="C1675" t="s">
        <v>4</v>
      </c>
      <c r="D1675" t="s">
        <v>67</v>
      </c>
      <c r="E1675" t="s">
        <v>483</v>
      </c>
      <c r="F1675">
        <v>1.43</v>
      </c>
      <c r="G1675">
        <v>1.43</v>
      </c>
      <c r="H1675">
        <v>1.42</v>
      </c>
      <c r="I1675">
        <v>1.5</v>
      </c>
      <c r="J1675">
        <v>1.51</v>
      </c>
      <c r="K1675">
        <v>1.52</v>
      </c>
      <c r="L1675">
        <v>1.53</v>
      </c>
      <c r="M1675">
        <v>1.53</v>
      </c>
      <c r="N1675">
        <v>1.43</v>
      </c>
      <c r="O1675">
        <v>1.27</v>
      </c>
      <c r="P1675">
        <v>1.1599999999999999</v>
      </c>
      <c r="Q1675">
        <v>1.07</v>
      </c>
      <c r="R1675">
        <v>1.01</v>
      </c>
      <c r="S1675">
        <v>0.97</v>
      </c>
      <c r="T1675" t="s">
        <v>207</v>
      </c>
      <c r="U1675" t="s">
        <v>207</v>
      </c>
      <c r="V1675" t="s">
        <v>208</v>
      </c>
      <c r="W1675" t="s">
        <v>497</v>
      </c>
      <c r="Y1675">
        <v>4</v>
      </c>
      <c r="Z1675" t="s">
        <v>565</v>
      </c>
    </row>
    <row r="1676" spans="1:26" x14ac:dyDescent="0.25">
      <c r="A1676" t="str">
        <f t="shared" si="53"/>
        <v xml:space="preserve"> Electricity consumption of lighting for residential</v>
      </c>
      <c r="B1676" t="str">
        <f t="shared" si="52"/>
        <v>Electricity consumption of lighting for residential</v>
      </c>
    </row>
    <row r="1677" spans="1:26" x14ac:dyDescent="0.25">
      <c r="A1677" t="str">
        <f t="shared" si="53"/>
        <v xml:space="preserve"> Energy consumption of lighting for offices</v>
      </c>
      <c r="B1677" t="str">
        <f t="shared" si="52"/>
        <v>Energy consumption of lighting for offices</v>
      </c>
      <c r="C1677" t="s">
        <v>571</v>
      </c>
    </row>
    <row r="1678" spans="1:26" x14ac:dyDescent="0.25">
      <c r="A1678" t="str">
        <f t="shared" si="53"/>
        <v>ISO code Energy consumption of lighting for offices</v>
      </c>
      <c r="B1678" t="str">
        <f t="shared" si="52"/>
        <v>Energy consumption of lighting for offices</v>
      </c>
      <c r="D1678" t="s">
        <v>204</v>
      </c>
      <c r="E1678" t="s">
        <v>205</v>
      </c>
      <c r="F1678">
        <v>2000</v>
      </c>
      <c r="G1678">
        <v>2001</v>
      </c>
      <c r="H1678">
        <v>2002</v>
      </c>
      <c r="I1678">
        <v>2003</v>
      </c>
      <c r="J1678">
        <v>2004</v>
      </c>
      <c r="K1678">
        <v>2005</v>
      </c>
      <c r="L1678">
        <v>2006</v>
      </c>
      <c r="M1678">
        <v>2007</v>
      </c>
      <c r="N1678">
        <v>2008</v>
      </c>
      <c r="O1678">
        <v>2009</v>
      </c>
      <c r="P1678">
        <v>2010</v>
      </c>
      <c r="Q1678">
        <v>2011</v>
      </c>
      <c r="R1678">
        <v>2012</v>
      </c>
      <c r="S1678">
        <v>2013</v>
      </c>
      <c r="T1678">
        <v>2014</v>
      </c>
      <c r="U1678">
        <v>2015</v>
      </c>
      <c r="V1678" t="s">
        <v>194</v>
      </c>
      <c r="W1678" t="s">
        <v>195</v>
      </c>
      <c r="X1678" t="s">
        <v>196</v>
      </c>
      <c r="Y1678" t="s">
        <v>197</v>
      </c>
      <c r="Z1678" t="s">
        <v>198</v>
      </c>
    </row>
    <row r="1679" spans="1:26" x14ac:dyDescent="0.25">
      <c r="A1679" t="str">
        <f t="shared" si="53"/>
        <v>AT Energy consumption of lighting for offices</v>
      </c>
      <c r="B1679" t="str">
        <f t="shared" si="52"/>
        <v>Energy consumption of lighting for offices</v>
      </c>
      <c r="C1679" t="s">
        <v>17</v>
      </c>
      <c r="D1679" t="s">
        <v>40</v>
      </c>
      <c r="E1679" t="s">
        <v>483</v>
      </c>
      <c r="F1679" t="s">
        <v>207</v>
      </c>
      <c r="G1679" t="s">
        <v>207</v>
      </c>
      <c r="H1679" t="s">
        <v>207</v>
      </c>
      <c r="I1679" t="s">
        <v>207</v>
      </c>
      <c r="J1679" t="s">
        <v>207</v>
      </c>
      <c r="K1679" t="s">
        <v>207</v>
      </c>
      <c r="L1679" t="s">
        <v>207</v>
      </c>
      <c r="M1679" t="s">
        <v>207</v>
      </c>
      <c r="N1679" t="s">
        <v>207</v>
      </c>
      <c r="O1679" t="s">
        <v>207</v>
      </c>
      <c r="P1679" t="s">
        <v>207</v>
      </c>
      <c r="Q1679" t="s">
        <v>207</v>
      </c>
      <c r="R1679" t="s">
        <v>207</v>
      </c>
      <c r="S1679" t="s">
        <v>207</v>
      </c>
      <c r="T1679" t="s">
        <v>207</v>
      </c>
      <c r="U1679" t="s">
        <v>207</v>
      </c>
    </row>
    <row r="1680" spans="1:26" x14ac:dyDescent="0.25">
      <c r="A1680" t="str">
        <f t="shared" si="53"/>
        <v>BE Energy consumption of lighting for offices</v>
      </c>
      <c r="B1680" t="str">
        <f t="shared" si="52"/>
        <v>Energy consumption of lighting for offices</v>
      </c>
      <c r="C1680" t="s">
        <v>11</v>
      </c>
      <c r="D1680" t="s">
        <v>41</v>
      </c>
      <c r="E1680" t="s">
        <v>483</v>
      </c>
      <c r="F1680" t="s">
        <v>207</v>
      </c>
      <c r="G1680" t="s">
        <v>207</v>
      </c>
      <c r="H1680" t="s">
        <v>207</v>
      </c>
      <c r="I1680" t="s">
        <v>207</v>
      </c>
      <c r="J1680" t="s">
        <v>207</v>
      </c>
      <c r="K1680" t="s">
        <v>207</v>
      </c>
      <c r="L1680" t="s">
        <v>207</v>
      </c>
      <c r="M1680" t="s">
        <v>207</v>
      </c>
      <c r="N1680" t="s">
        <v>207</v>
      </c>
      <c r="O1680" t="s">
        <v>207</v>
      </c>
      <c r="P1680" t="s">
        <v>207</v>
      </c>
      <c r="Q1680" t="s">
        <v>207</v>
      </c>
      <c r="R1680" t="s">
        <v>207</v>
      </c>
      <c r="S1680" t="s">
        <v>207</v>
      </c>
      <c r="T1680" t="s">
        <v>207</v>
      </c>
      <c r="U1680" t="s">
        <v>207</v>
      </c>
    </row>
    <row r="1681" spans="1:26" x14ac:dyDescent="0.25">
      <c r="A1681" t="str">
        <f t="shared" si="53"/>
        <v>BG Energy consumption of lighting for offices</v>
      </c>
      <c r="B1681" t="str">
        <f t="shared" si="52"/>
        <v>Energy consumption of lighting for offices</v>
      </c>
      <c r="C1681" t="s">
        <v>21</v>
      </c>
      <c r="D1681" t="s">
        <v>42</v>
      </c>
      <c r="E1681" t="s">
        <v>483</v>
      </c>
      <c r="F1681" t="s">
        <v>207</v>
      </c>
      <c r="G1681" t="s">
        <v>207</v>
      </c>
      <c r="H1681" t="s">
        <v>207</v>
      </c>
      <c r="I1681" t="s">
        <v>207</v>
      </c>
      <c r="J1681" t="s">
        <v>207</v>
      </c>
      <c r="K1681" t="s">
        <v>207</v>
      </c>
      <c r="L1681" t="s">
        <v>207</v>
      </c>
      <c r="M1681" t="s">
        <v>207</v>
      </c>
      <c r="N1681" t="s">
        <v>207</v>
      </c>
      <c r="O1681" t="s">
        <v>207</v>
      </c>
      <c r="P1681" t="s">
        <v>207</v>
      </c>
      <c r="Q1681" t="s">
        <v>207</v>
      </c>
      <c r="R1681" t="s">
        <v>207</v>
      </c>
      <c r="S1681" t="s">
        <v>207</v>
      </c>
      <c r="T1681" t="s">
        <v>207</v>
      </c>
      <c r="U1681" t="s">
        <v>207</v>
      </c>
    </row>
    <row r="1682" spans="1:26" x14ac:dyDescent="0.25">
      <c r="A1682" t="str">
        <f t="shared" si="53"/>
        <v>HR Energy consumption of lighting for offices</v>
      </c>
      <c r="B1682" t="str">
        <f t="shared" si="52"/>
        <v>Energy consumption of lighting for offices</v>
      </c>
      <c r="C1682" t="s">
        <v>24</v>
      </c>
      <c r="D1682" t="s">
        <v>43</v>
      </c>
      <c r="E1682" t="s">
        <v>483</v>
      </c>
      <c r="F1682" t="s">
        <v>207</v>
      </c>
      <c r="G1682" t="s">
        <v>207</v>
      </c>
      <c r="H1682" t="s">
        <v>207</v>
      </c>
      <c r="I1682" t="s">
        <v>207</v>
      </c>
      <c r="J1682" t="s">
        <v>207</v>
      </c>
      <c r="K1682" t="s">
        <v>207</v>
      </c>
      <c r="L1682" t="s">
        <v>207</v>
      </c>
      <c r="M1682" t="s">
        <v>207</v>
      </c>
      <c r="N1682" t="s">
        <v>207</v>
      </c>
      <c r="O1682" t="s">
        <v>207</v>
      </c>
      <c r="P1682" t="s">
        <v>207</v>
      </c>
      <c r="Q1682" t="s">
        <v>207</v>
      </c>
      <c r="R1682" t="s">
        <v>207</v>
      </c>
      <c r="S1682" t="s">
        <v>207</v>
      </c>
      <c r="T1682" t="s">
        <v>207</v>
      </c>
      <c r="U1682" t="s">
        <v>207</v>
      </c>
    </row>
    <row r="1683" spans="1:26" x14ac:dyDescent="0.25">
      <c r="A1683" t="str">
        <f t="shared" si="53"/>
        <v>CY Energy consumption of lighting for offices</v>
      </c>
      <c r="B1683" t="str">
        <f t="shared" si="52"/>
        <v>Energy consumption of lighting for offices</v>
      </c>
      <c r="C1683" t="s">
        <v>15</v>
      </c>
      <c r="D1683" t="s">
        <v>44</v>
      </c>
      <c r="E1683" t="s">
        <v>483</v>
      </c>
      <c r="F1683" t="s">
        <v>207</v>
      </c>
      <c r="G1683" t="s">
        <v>207</v>
      </c>
      <c r="H1683" t="s">
        <v>207</v>
      </c>
      <c r="I1683" t="s">
        <v>207</v>
      </c>
      <c r="J1683" t="s">
        <v>207</v>
      </c>
      <c r="K1683" t="s">
        <v>207</v>
      </c>
      <c r="L1683" t="s">
        <v>207</v>
      </c>
      <c r="M1683" t="s">
        <v>207</v>
      </c>
      <c r="N1683" t="s">
        <v>207</v>
      </c>
      <c r="O1683" t="s">
        <v>207</v>
      </c>
      <c r="P1683" t="s">
        <v>207</v>
      </c>
      <c r="Q1683" t="s">
        <v>207</v>
      </c>
      <c r="R1683" t="s">
        <v>207</v>
      </c>
      <c r="S1683" t="s">
        <v>207</v>
      </c>
      <c r="T1683" t="s">
        <v>207</v>
      </c>
      <c r="U1683" t="s">
        <v>207</v>
      </c>
    </row>
    <row r="1684" spans="1:26" x14ac:dyDescent="0.25">
      <c r="A1684" t="str">
        <f t="shared" si="53"/>
        <v>CZ Energy consumption of lighting for offices</v>
      </c>
      <c r="B1684" t="str">
        <f t="shared" si="52"/>
        <v>Energy consumption of lighting for offices</v>
      </c>
      <c r="C1684" t="s">
        <v>23</v>
      </c>
      <c r="D1684" t="s">
        <v>45</v>
      </c>
      <c r="E1684" t="s">
        <v>483</v>
      </c>
      <c r="F1684" t="s">
        <v>207</v>
      </c>
      <c r="G1684" t="s">
        <v>207</v>
      </c>
      <c r="H1684" t="s">
        <v>207</v>
      </c>
      <c r="I1684" t="s">
        <v>207</v>
      </c>
      <c r="J1684" t="s">
        <v>207</v>
      </c>
      <c r="K1684" t="s">
        <v>207</v>
      </c>
      <c r="L1684" t="s">
        <v>207</v>
      </c>
      <c r="M1684" t="s">
        <v>207</v>
      </c>
      <c r="N1684" t="s">
        <v>207</v>
      </c>
      <c r="O1684" t="s">
        <v>207</v>
      </c>
      <c r="P1684" t="s">
        <v>207</v>
      </c>
      <c r="Q1684" t="s">
        <v>207</v>
      </c>
      <c r="R1684" t="s">
        <v>207</v>
      </c>
      <c r="S1684" t="s">
        <v>207</v>
      </c>
      <c r="T1684" t="s">
        <v>207</v>
      </c>
      <c r="U1684" t="s">
        <v>207</v>
      </c>
    </row>
    <row r="1685" spans="1:26" x14ac:dyDescent="0.25">
      <c r="A1685" t="str">
        <f t="shared" si="53"/>
        <v>DK Energy consumption of lighting for offices</v>
      </c>
      <c r="B1685" t="str">
        <f t="shared" si="52"/>
        <v>Energy consumption of lighting for offices</v>
      </c>
      <c r="C1685" t="s">
        <v>9</v>
      </c>
      <c r="D1685" t="s">
        <v>46</v>
      </c>
      <c r="E1685" t="s">
        <v>483</v>
      </c>
      <c r="F1685" t="s">
        <v>207</v>
      </c>
      <c r="G1685" t="s">
        <v>207</v>
      </c>
      <c r="H1685" t="s">
        <v>207</v>
      </c>
      <c r="I1685" t="s">
        <v>207</v>
      </c>
      <c r="J1685" t="s">
        <v>207</v>
      </c>
      <c r="K1685" t="s">
        <v>207</v>
      </c>
      <c r="L1685" t="s">
        <v>207</v>
      </c>
      <c r="M1685" t="s">
        <v>207</v>
      </c>
      <c r="N1685" t="s">
        <v>207</v>
      </c>
      <c r="O1685" t="s">
        <v>207</v>
      </c>
      <c r="P1685" t="s">
        <v>207</v>
      </c>
      <c r="Q1685" t="s">
        <v>207</v>
      </c>
      <c r="R1685" t="s">
        <v>207</v>
      </c>
      <c r="S1685" t="s">
        <v>207</v>
      </c>
      <c r="T1685" t="s">
        <v>207</v>
      </c>
      <c r="U1685" t="s">
        <v>207</v>
      </c>
    </row>
    <row r="1686" spans="1:26" x14ac:dyDescent="0.25">
      <c r="A1686" t="str">
        <f t="shared" si="53"/>
        <v>EE Energy consumption of lighting for offices</v>
      </c>
      <c r="B1686" t="str">
        <f t="shared" si="52"/>
        <v>Energy consumption of lighting for offices</v>
      </c>
      <c r="C1686" t="s">
        <v>27</v>
      </c>
      <c r="D1686" t="s">
        <v>47</v>
      </c>
      <c r="E1686" t="s">
        <v>483</v>
      </c>
      <c r="F1686" t="s">
        <v>207</v>
      </c>
      <c r="G1686" t="s">
        <v>207</v>
      </c>
      <c r="H1686" t="s">
        <v>207</v>
      </c>
      <c r="I1686" t="s">
        <v>207</v>
      </c>
      <c r="J1686" t="s">
        <v>207</v>
      </c>
      <c r="K1686" t="s">
        <v>207</v>
      </c>
      <c r="L1686" t="s">
        <v>207</v>
      </c>
      <c r="M1686" t="s">
        <v>207</v>
      </c>
      <c r="N1686" t="s">
        <v>207</v>
      </c>
      <c r="O1686" t="s">
        <v>207</v>
      </c>
      <c r="P1686" t="s">
        <v>207</v>
      </c>
      <c r="Q1686" t="s">
        <v>207</v>
      </c>
      <c r="R1686" t="s">
        <v>207</v>
      </c>
      <c r="S1686" t="s">
        <v>207</v>
      </c>
      <c r="T1686" t="s">
        <v>207</v>
      </c>
      <c r="U1686" t="s">
        <v>207</v>
      </c>
    </row>
    <row r="1687" spans="1:26" x14ac:dyDescent="0.25">
      <c r="A1687" t="str">
        <f t="shared" si="53"/>
        <v>FR Energy consumption of lighting for offices</v>
      </c>
      <c r="B1687" t="str">
        <f t="shared" si="52"/>
        <v>Energy consumption of lighting for offices</v>
      </c>
      <c r="C1687" t="s">
        <v>10</v>
      </c>
      <c r="D1687" t="s">
        <v>48</v>
      </c>
      <c r="E1687" t="s">
        <v>483</v>
      </c>
      <c r="F1687" t="s">
        <v>207</v>
      </c>
      <c r="G1687" t="s">
        <v>207</v>
      </c>
      <c r="H1687" t="s">
        <v>207</v>
      </c>
      <c r="I1687" t="s">
        <v>207</v>
      </c>
      <c r="J1687" t="s">
        <v>207</v>
      </c>
      <c r="K1687" t="s">
        <v>207</v>
      </c>
      <c r="L1687">
        <v>0.48</v>
      </c>
      <c r="M1687">
        <v>0.5</v>
      </c>
      <c r="N1687">
        <v>0.51</v>
      </c>
      <c r="O1687">
        <v>0.51</v>
      </c>
      <c r="P1687">
        <v>0.52</v>
      </c>
      <c r="Q1687">
        <v>0.53</v>
      </c>
      <c r="R1687">
        <v>0.54</v>
      </c>
      <c r="S1687">
        <v>0.53</v>
      </c>
      <c r="T1687" t="s">
        <v>207</v>
      </c>
      <c r="U1687" t="s">
        <v>207</v>
      </c>
      <c r="V1687" t="s">
        <v>214</v>
      </c>
      <c r="W1687" t="s">
        <v>572</v>
      </c>
      <c r="Y1687">
        <v>1</v>
      </c>
      <c r="Z1687" t="s">
        <v>573</v>
      </c>
    </row>
    <row r="1688" spans="1:26" x14ac:dyDescent="0.25">
      <c r="A1688" t="str">
        <f t="shared" si="53"/>
        <v>EL Energy consumption of lighting for offices</v>
      </c>
      <c r="B1688" t="str">
        <f t="shared" si="52"/>
        <v>Energy consumption of lighting for offices</v>
      </c>
      <c r="C1688" t="s">
        <v>20</v>
      </c>
      <c r="D1688" t="s">
        <v>49</v>
      </c>
      <c r="E1688" t="s">
        <v>483</v>
      </c>
      <c r="F1688" t="s">
        <v>207</v>
      </c>
      <c r="G1688" t="s">
        <v>207</v>
      </c>
      <c r="H1688" t="s">
        <v>207</v>
      </c>
      <c r="I1688" t="s">
        <v>207</v>
      </c>
      <c r="J1688" t="s">
        <v>207</v>
      </c>
      <c r="K1688" t="s">
        <v>207</v>
      </c>
      <c r="L1688" t="s">
        <v>207</v>
      </c>
      <c r="M1688" t="s">
        <v>207</v>
      </c>
      <c r="N1688" t="s">
        <v>207</v>
      </c>
      <c r="O1688" t="s">
        <v>207</v>
      </c>
      <c r="P1688" t="s">
        <v>207</v>
      </c>
      <c r="Q1688" t="s">
        <v>207</v>
      </c>
      <c r="R1688" t="s">
        <v>207</v>
      </c>
      <c r="S1688" t="s">
        <v>207</v>
      </c>
      <c r="T1688" t="s">
        <v>207</v>
      </c>
      <c r="U1688" t="s">
        <v>207</v>
      </c>
    </row>
    <row r="1689" spans="1:26" x14ac:dyDescent="0.25">
      <c r="A1689" t="str">
        <f t="shared" si="53"/>
        <v>FI Energy consumption of lighting for offices</v>
      </c>
      <c r="B1689" t="str">
        <f t="shared" si="52"/>
        <v>Energy consumption of lighting for offices</v>
      </c>
      <c r="C1689" t="s">
        <v>30</v>
      </c>
      <c r="D1689" t="s">
        <v>50</v>
      </c>
      <c r="E1689" t="s">
        <v>483</v>
      </c>
      <c r="F1689" t="s">
        <v>207</v>
      </c>
      <c r="G1689" t="s">
        <v>207</v>
      </c>
      <c r="H1689" t="s">
        <v>207</v>
      </c>
      <c r="I1689" t="s">
        <v>207</v>
      </c>
      <c r="J1689" t="s">
        <v>207</v>
      </c>
      <c r="K1689" t="s">
        <v>207</v>
      </c>
      <c r="L1689" t="s">
        <v>207</v>
      </c>
      <c r="M1689" t="s">
        <v>207</v>
      </c>
      <c r="N1689" t="s">
        <v>207</v>
      </c>
      <c r="O1689" t="s">
        <v>207</v>
      </c>
      <c r="P1689" t="s">
        <v>207</v>
      </c>
      <c r="Q1689" t="s">
        <v>207</v>
      </c>
      <c r="R1689" t="s">
        <v>207</v>
      </c>
      <c r="S1689" t="s">
        <v>207</v>
      </c>
      <c r="T1689" t="s">
        <v>207</v>
      </c>
      <c r="U1689" t="s">
        <v>207</v>
      </c>
    </row>
    <row r="1690" spans="1:26" x14ac:dyDescent="0.25">
      <c r="A1690" t="str">
        <f t="shared" si="53"/>
        <v>DE Energy consumption of lighting for offices</v>
      </c>
      <c r="B1690" t="str">
        <f t="shared" si="52"/>
        <v>Energy consumption of lighting for offices</v>
      </c>
      <c r="C1690" t="s">
        <v>1</v>
      </c>
      <c r="D1690" t="s">
        <v>51</v>
      </c>
      <c r="E1690" t="s">
        <v>483</v>
      </c>
      <c r="F1690" t="s">
        <v>207</v>
      </c>
      <c r="G1690" t="s">
        <v>207</v>
      </c>
      <c r="H1690" t="s">
        <v>207</v>
      </c>
      <c r="I1690" t="s">
        <v>207</v>
      </c>
      <c r="J1690" t="s">
        <v>207</v>
      </c>
      <c r="K1690" t="s">
        <v>207</v>
      </c>
      <c r="L1690">
        <v>1.1200000000000001</v>
      </c>
      <c r="M1690">
        <v>1.1599999999999999</v>
      </c>
      <c r="N1690">
        <v>1.19</v>
      </c>
      <c r="O1690">
        <v>1.1399999999999999</v>
      </c>
      <c r="P1690">
        <v>1.1100000000000001</v>
      </c>
      <c r="Q1690">
        <v>1.1200000000000001</v>
      </c>
      <c r="R1690">
        <v>1.1399999999999999</v>
      </c>
      <c r="S1690">
        <v>1.1399999999999999</v>
      </c>
      <c r="T1690" t="s">
        <v>207</v>
      </c>
      <c r="U1690" t="s">
        <v>207</v>
      </c>
      <c r="V1690" t="s">
        <v>574</v>
      </c>
      <c r="W1690" t="s">
        <v>575</v>
      </c>
      <c r="X1690" t="s">
        <v>576</v>
      </c>
      <c r="Y1690">
        <v>5</v>
      </c>
      <c r="Z1690" t="s">
        <v>577</v>
      </c>
    </row>
    <row r="1691" spans="1:26" x14ac:dyDescent="0.25">
      <c r="A1691" t="str">
        <f t="shared" si="53"/>
        <v>HU Energy consumption of lighting for offices</v>
      </c>
      <c r="B1691" t="str">
        <f t="shared" si="52"/>
        <v>Energy consumption of lighting for offices</v>
      </c>
      <c r="C1691" t="s">
        <v>16</v>
      </c>
      <c r="D1691" t="s">
        <v>52</v>
      </c>
      <c r="E1691" t="s">
        <v>483</v>
      </c>
      <c r="F1691" t="s">
        <v>207</v>
      </c>
      <c r="G1691" t="s">
        <v>207</v>
      </c>
      <c r="H1691" t="s">
        <v>207</v>
      </c>
      <c r="I1691" t="s">
        <v>207</v>
      </c>
      <c r="J1691" t="s">
        <v>207</v>
      </c>
      <c r="K1691" t="s">
        <v>207</v>
      </c>
      <c r="L1691" t="s">
        <v>207</v>
      </c>
      <c r="M1691" t="s">
        <v>207</v>
      </c>
      <c r="N1691" t="s">
        <v>207</v>
      </c>
      <c r="O1691" t="s">
        <v>207</v>
      </c>
      <c r="P1691" t="s">
        <v>207</v>
      </c>
      <c r="Q1691" t="s">
        <v>207</v>
      </c>
      <c r="R1691" t="s">
        <v>207</v>
      </c>
      <c r="S1691" t="s">
        <v>207</v>
      </c>
      <c r="T1691" t="s">
        <v>207</v>
      </c>
      <c r="U1691" t="s">
        <v>207</v>
      </c>
    </row>
    <row r="1692" spans="1:26" x14ac:dyDescent="0.25">
      <c r="A1692" t="str">
        <f t="shared" si="53"/>
        <v>IE Energy consumption of lighting for offices</v>
      </c>
      <c r="B1692" t="str">
        <f t="shared" si="52"/>
        <v>Energy consumption of lighting for offices</v>
      </c>
      <c r="C1692" t="s">
        <v>5</v>
      </c>
      <c r="D1692" t="s">
        <v>53</v>
      </c>
      <c r="E1692" t="s">
        <v>483</v>
      </c>
      <c r="F1692" t="s">
        <v>207</v>
      </c>
      <c r="G1692" t="s">
        <v>207</v>
      </c>
      <c r="H1692" t="s">
        <v>207</v>
      </c>
      <c r="I1692" t="s">
        <v>207</v>
      </c>
      <c r="J1692" t="s">
        <v>207</v>
      </c>
      <c r="K1692" t="s">
        <v>207</v>
      </c>
      <c r="L1692" t="s">
        <v>207</v>
      </c>
      <c r="M1692" t="s">
        <v>207</v>
      </c>
      <c r="N1692" t="s">
        <v>207</v>
      </c>
      <c r="O1692" t="s">
        <v>207</v>
      </c>
      <c r="P1692" t="s">
        <v>207</v>
      </c>
      <c r="Q1692" t="s">
        <v>207</v>
      </c>
      <c r="R1692" t="s">
        <v>207</v>
      </c>
      <c r="S1692" t="s">
        <v>207</v>
      </c>
      <c r="T1692" t="s">
        <v>207</v>
      </c>
      <c r="U1692" t="s">
        <v>207</v>
      </c>
    </row>
    <row r="1693" spans="1:26" x14ac:dyDescent="0.25">
      <c r="A1693" t="str">
        <f t="shared" si="53"/>
        <v>IT Energy consumption of lighting for offices</v>
      </c>
      <c r="B1693" t="str">
        <f t="shared" si="52"/>
        <v>Energy consumption of lighting for offices</v>
      </c>
      <c r="C1693" t="s">
        <v>29</v>
      </c>
      <c r="D1693" t="s">
        <v>54</v>
      </c>
      <c r="E1693" t="s">
        <v>483</v>
      </c>
      <c r="F1693" t="s">
        <v>207</v>
      </c>
      <c r="G1693" t="s">
        <v>207</v>
      </c>
      <c r="H1693" t="s">
        <v>207</v>
      </c>
      <c r="I1693" t="s">
        <v>207</v>
      </c>
      <c r="J1693" t="s">
        <v>207</v>
      </c>
      <c r="K1693" t="s">
        <v>207</v>
      </c>
      <c r="L1693" t="s">
        <v>207</v>
      </c>
      <c r="M1693" t="s">
        <v>207</v>
      </c>
      <c r="N1693" t="s">
        <v>207</v>
      </c>
      <c r="O1693" t="s">
        <v>207</v>
      </c>
      <c r="P1693" t="s">
        <v>207</v>
      </c>
      <c r="Q1693" t="s">
        <v>207</v>
      </c>
      <c r="R1693" t="s">
        <v>207</v>
      </c>
      <c r="S1693" t="s">
        <v>207</v>
      </c>
      <c r="T1693" t="s">
        <v>207</v>
      </c>
      <c r="U1693" t="s">
        <v>207</v>
      </c>
    </row>
    <row r="1694" spans="1:26" x14ac:dyDescent="0.25">
      <c r="A1694" t="str">
        <f t="shared" si="53"/>
        <v>LV Energy consumption of lighting for offices</v>
      </c>
      <c r="B1694" t="str">
        <f t="shared" si="52"/>
        <v>Energy consumption of lighting for offices</v>
      </c>
      <c r="C1694" t="s">
        <v>25</v>
      </c>
      <c r="D1694" t="s">
        <v>55</v>
      </c>
      <c r="E1694" t="s">
        <v>483</v>
      </c>
      <c r="F1694" t="s">
        <v>207</v>
      </c>
      <c r="G1694" t="s">
        <v>207</v>
      </c>
      <c r="H1694" t="s">
        <v>207</v>
      </c>
      <c r="I1694" t="s">
        <v>207</v>
      </c>
      <c r="J1694" t="s">
        <v>207</v>
      </c>
      <c r="K1694" t="s">
        <v>207</v>
      </c>
      <c r="L1694" t="s">
        <v>207</v>
      </c>
      <c r="M1694" t="s">
        <v>207</v>
      </c>
      <c r="N1694" t="s">
        <v>207</v>
      </c>
      <c r="O1694" t="s">
        <v>207</v>
      </c>
      <c r="P1694" t="s">
        <v>207</v>
      </c>
      <c r="Q1694" t="s">
        <v>207</v>
      </c>
      <c r="R1694" t="s">
        <v>207</v>
      </c>
      <c r="S1694" t="s">
        <v>207</v>
      </c>
      <c r="T1694" t="s">
        <v>207</v>
      </c>
      <c r="U1694" t="s">
        <v>207</v>
      </c>
    </row>
    <row r="1695" spans="1:26" x14ac:dyDescent="0.25">
      <c r="A1695" t="str">
        <f t="shared" si="53"/>
        <v>LT Energy consumption of lighting for offices</v>
      </c>
      <c r="B1695" t="str">
        <f t="shared" si="52"/>
        <v>Energy consumption of lighting for offices</v>
      </c>
      <c r="C1695" t="s">
        <v>22</v>
      </c>
      <c r="D1695" t="s">
        <v>56</v>
      </c>
      <c r="E1695" t="s">
        <v>483</v>
      </c>
      <c r="F1695" t="s">
        <v>207</v>
      </c>
      <c r="G1695" t="s">
        <v>207</v>
      </c>
      <c r="H1695" t="s">
        <v>207</v>
      </c>
      <c r="I1695" t="s">
        <v>207</v>
      </c>
      <c r="J1695" t="s">
        <v>207</v>
      </c>
      <c r="K1695" t="s">
        <v>207</v>
      </c>
      <c r="L1695" t="s">
        <v>207</v>
      </c>
      <c r="M1695" t="s">
        <v>207</v>
      </c>
      <c r="N1695" t="s">
        <v>207</v>
      </c>
      <c r="O1695" t="s">
        <v>207</v>
      </c>
      <c r="P1695" t="s">
        <v>207</v>
      </c>
      <c r="Q1695" t="s">
        <v>207</v>
      </c>
      <c r="R1695" t="s">
        <v>207</v>
      </c>
      <c r="S1695" t="s">
        <v>207</v>
      </c>
      <c r="T1695" t="s">
        <v>207</v>
      </c>
      <c r="U1695" t="s">
        <v>207</v>
      </c>
    </row>
    <row r="1696" spans="1:26" x14ac:dyDescent="0.25">
      <c r="A1696" t="str">
        <f t="shared" si="53"/>
        <v>LU Energy consumption of lighting for offices</v>
      </c>
      <c r="B1696" t="str">
        <f t="shared" si="52"/>
        <v>Energy consumption of lighting for offices</v>
      </c>
      <c r="C1696" t="s">
        <v>7</v>
      </c>
      <c r="D1696" t="s">
        <v>57</v>
      </c>
      <c r="E1696" t="s">
        <v>483</v>
      </c>
      <c r="F1696" t="s">
        <v>207</v>
      </c>
      <c r="G1696" t="s">
        <v>207</v>
      </c>
      <c r="H1696" t="s">
        <v>207</v>
      </c>
      <c r="I1696" t="s">
        <v>207</v>
      </c>
      <c r="J1696" t="s">
        <v>207</v>
      </c>
      <c r="K1696" t="s">
        <v>207</v>
      </c>
      <c r="L1696" t="s">
        <v>207</v>
      </c>
      <c r="M1696" t="s">
        <v>207</v>
      </c>
      <c r="N1696" t="s">
        <v>207</v>
      </c>
      <c r="O1696" t="s">
        <v>207</v>
      </c>
      <c r="P1696" t="s">
        <v>207</v>
      </c>
      <c r="Q1696" t="s">
        <v>207</v>
      </c>
      <c r="R1696" t="s">
        <v>207</v>
      </c>
      <c r="S1696" t="s">
        <v>207</v>
      </c>
      <c r="T1696" t="s">
        <v>207</v>
      </c>
      <c r="U1696" t="s">
        <v>207</v>
      </c>
    </row>
    <row r="1697" spans="1:26" x14ac:dyDescent="0.25">
      <c r="A1697" t="str">
        <f t="shared" si="53"/>
        <v>MT Energy consumption of lighting for offices</v>
      </c>
      <c r="B1697" t="str">
        <f t="shared" si="52"/>
        <v>Energy consumption of lighting for offices</v>
      </c>
      <c r="C1697" t="s">
        <v>26</v>
      </c>
      <c r="D1697" t="s">
        <v>58</v>
      </c>
      <c r="E1697" t="s">
        <v>483</v>
      </c>
      <c r="F1697" t="s">
        <v>207</v>
      </c>
      <c r="G1697" t="s">
        <v>207</v>
      </c>
      <c r="H1697" t="s">
        <v>207</v>
      </c>
      <c r="I1697" t="s">
        <v>207</v>
      </c>
      <c r="J1697" t="s">
        <v>207</v>
      </c>
      <c r="K1697" t="s">
        <v>207</v>
      </c>
      <c r="L1697" t="s">
        <v>207</v>
      </c>
      <c r="M1697" t="s">
        <v>207</v>
      </c>
      <c r="N1697" t="s">
        <v>207</v>
      </c>
      <c r="O1697" t="s">
        <v>207</v>
      </c>
      <c r="P1697" t="s">
        <v>207</v>
      </c>
      <c r="Q1697" t="s">
        <v>207</v>
      </c>
      <c r="R1697" t="s">
        <v>207</v>
      </c>
      <c r="S1697" t="s">
        <v>207</v>
      </c>
      <c r="T1697" t="s">
        <v>207</v>
      </c>
      <c r="U1697" t="s">
        <v>207</v>
      </c>
    </row>
    <row r="1698" spans="1:26" x14ac:dyDescent="0.25">
      <c r="A1698" t="str">
        <f t="shared" si="53"/>
        <v>NL Energy consumption of lighting for offices</v>
      </c>
      <c r="B1698" t="str">
        <f t="shared" si="52"/>
        <v>Energy consumption of lighting for offices</v>
      </c>
      <c r="C1698" t="s">
        <v>6</v>
      </c>
      <c r="D1698" t="s">
        <v>59</v>
      </c>
      <c r="E1698" t="s">
        <v>483</v>
      </c>
      <c r="F1698" t="s">
        <v>207</v>
      </c>
      <c r="G1698" t="s">
        <v>207</v>
      </c>
      <c r="H1698" t="s">
        <v>207</v>
      </c>
      <c r="I1698" t="s">
        <v>207</v>
      </c>
      <c r="J1698" t="s">
        <v>207</v>
      </c>
      <c r="K1698" t="s">
        <v>207</v>
      </c>
      <c r="L1698" t="s">
        <v>207</v>
      </c>
      <c r="M1698" t="s">
        <v>207</v>
      </c>
      <c r="N1698" t="s">
        <v>207</v>
      </c>
      <c r="O1698" t="s">
        <v>207</v>
      </c>
      <c r="P1698" t="s">
        <v>207</v>
      </c>
      <c r="Q1698" t="s">
        <v>207</v>
      </c>
      <c r="R1698" t="s">
        <v>207</v>
      </c>
      <c r="S1698" t="s">
        <v>207</v>
      </c>
      <c r="T1698">
        <v>0.21</v>
      </c>
      <c r="U1698" t="s">
        <v>207</v>
      </c>
      <c r="V1698" t="s">
        <v>254</v>
      </c>
      <c r="W1698" t="s">
        <v>578</v>
      </c>
      <c r="X1698" t="s">
        <v>579</v>
      </c>
      <c r="Y1698">
        <v>4</v>
      </c>
      <c r="Z1698" t="s">
        <v>580</v>
      </c>
    </row>
    <row r="1699" spans="1:26" x14ac:dyDescent="0.25">
      <c r="A1699" t="str">
        <f t="shared" si="53"/>
        <v>PL Energy consumption of lighting for offices</v>
      </c>
      <c r="B1699" t="str">
        <f t="shared" si="52"/>
        <v>Energy consumption of lighting for offices</v>
      </c>
      <c r="C1699" t="s">
        <v>12</v>
      </c>
      <c r="D1699" t="s">
        <v>60</v>
      </c>
      <c r="E1699" t="s">
        <v>483</v>
      </c>
      <c r="F1699" t="s">
        <v>207</v>
      </c>
      <c r="G1699" t="s">
        <v>207</v>
      </c>
      <c r="H1699" t="s">
        <v>207</v>
      </c>
      <c r="I1699" t="s">
        <v>207</v>
      </c>
      <c r="J1699" t="s">
        <v>207</v>
      </c>
      <c r="K1699" t="s">
        <v>207</v>
      </c>
      <c r="L1699" t="s">
        <v>207</v>
      </c>
      <c r="M1699" t="s">
        <v>207</v>
      </c>
      <c r="N1699" t="s">
        <v>207</v>
      </c>
      <c r="O1699" t="s">
        <v>207</v>
      </c>
      <c r="P1699" t="s">
        <v>207</v>
      </c>
      <c r="Q1699" t="s">
        <v>207</v>
      </c>
      <c r="R1699" t="s">
        <v>207</v>
      </c>
      <c r="S1699" t="s">
        <v>207</v>
      </c>
      <c r="T1699" t="s">
        <v>207</v>
      </c>
      <c r="U1699" t="s">
        <v>207</v>
      </c>
    </row>
    <row r="1700" spans="1:26" x14ac:dyDescent="0.25">
      <c r="A1700" t="str">
        <f t="shared" si="53"/>
        <v>PT Energy consumption of lighting for offices</v>
      </c>
      <c r="B1700" t="str">
        <f t="shared" si="52"/>
        <v>Energy consumption of lighting for offices</v>
      </c>
      <c r="C1700" t="s">
        <v>14</v>
      </c>
      <c r="D1700" t="s">
        <v>61</v>
      </c>
      <c r="E1700" t="s">
        <v>483</v>
      </c>
      <c r="F1700" t="s">
        <v>207</v>
      </c>
      <c r="G1700" t="s">
        <v>207</v>
      </c>
      <c r="H1700" t="s">
        <v>207</v>
      </c>
      <c r="I1700" t="s">
        <v>207</v>
      </c>
      <c r="J1700" t="s">
        <v>207</v>
      </c>
      <c r="K1700" t="s">
        <v>207</v>
      </c>
      <c r="L1700" t="s">
        <v>207</v>
      </c>
      <c r="M1700" t="s">
        <v>207</v>
      </c>
      <c r="N1700" t="s">
        <v>207</v>
      </c>
      <c r="O1700" t="s">
        <v>207</v>
      </c>
      <c r="P1700" t="s">
        <v>207</v>
      </c>
      <c r="Q1700" t="s">
        <v>207</v>
      </c>
      <c r="R1700" t="s">
        <v>207</v>
      </c>
      <c r="S1700" t="s">
        <v>207</v>
      </c>
      <c r="T1700" t="s">
        <v>207</v>
      </c>
      <c r="U1700" t="s">
        <v>207</v>
      </c>
    </row>
    <row r="1701" spans="1:26" x14ac:dyDescent="0.25">
      <c r="A1701" t="str">
        <f t="shared" si="53"/>
        <v>RO Energy consumption of lighting for offices</v>
      </c>
      <c r="B1701" t="str">
        <f t="shared" si="52"/>
        <v>Energy consumption of lighting for offices</v>
      </c>
      <c r="C1701" t="s">
        <v>13</v>
      </c>
      <c r="D1701" t="s">
        <v>62</v>
      </c>
      <c r="E1701" t="s">
        <v>483</v>
      </c>
      <c r="F1701" t="s">
        <v>207</v>
      </c>
      <c r="G1701" t="s">
        <v>207</v>
      </c>
      <c r="H1701" t="s">
        <v>207</v>
      </c>
      <c r="I1701" t="s">
        <v>207</v>
      </c>
      <c r="J1701" t="s">
        <v>207</v>
      </c>
      <c r="K1701" t="s">
        <v>207</v>
      </c>
      <c r="L1701" t="s">
        <v>207</v>
      </c>
      <c r="M1701" t="s">
        <v>207</v>
      </c>
      <c r="N1701" t="s">
        <v>207</v>
      </c>
      <c r="O1701" t="s">
        <v>207</v>
      </c>
      <c r="P1701" t="s">
        <v>207</v>
      </c>
      <c r="Q1701" t="s">
        <v>207</v>
      </c>
      <c r="R1701" t="s">
        <v>207</v>
      </c>
      <c r="S1701" t="s">
        <v>207</v>
      </c>
      <c r="T1701" t="s">
        <v>207</v>
      </c>
      <c r="U1701" t="s">
        <v>207</v>
      </c>
    </row>
    <row r="1702" spans="1:26" x14ac:dyDescent="0.25">
      <c r="A1702" t="str">
        <f t="shared" si="53"/>
        <v>SK Energy consumption of lighting for offices</v>
      </c>
      <c r="B1702" t="str">
        <f t="shared" si="52"/>
        <v>Energy consumption of lighting for offices</v>
      </c>
      <c r="C1702" t="s">
        <v>18</v>
      </c>
      <c r="D1702" t="s">
        <v>63</v>
      </c>
      <c r="E1702" t="s">
        <v>483</v>
      </c>
      <c r="F1702" t="s">
        <v>207</v>
      </c>
      <c r="G1702" t="s">
        <v>207</v>
      </c>
      <c r="H1702" t="s">
        <v>207</v>
      </c>
      <c r="I1702" t="s">
        <v>207</v>
      </c>
      <c r="J1702" t="s">
        <v>207</v>
      </c>
      <c r="K1702" t="s">
        <v>207</v>
      </c>
      <c r="L1702" t="s">
        <v>207</v>
      </c>
      <c r="M1702" t="s">
        <v>207</v>
      </c>
      <c r="N1702" t="s">
        <v>207</v>
      </c>
      <c r="O1702" t="s">
        <v>207</v>
      </c>
      <c r="P1702" t="s">
        <v>207</v>
      </c>
      <c r="Q1702" t="s">
        <v>207</v>
      </c>
      <c r="R1702" t="s">
        <v>207</v>
      </c>
      <c r="S1702" t="s">
        <v>207</v>
      </c>
      <c r="T1702" t="s">
        <v>207</v>
      </c>
      <c r="U1702" t="s">
        <v>207</v>
      </c>
    </row>
    <row r="1703" spans="1:26" x14ac:dyDescent="0.25">
      <c r="A1703" t="str">
        <f t="shared" si="53"/>
        <v>SI Energy consumption of lighting for offices</v>
      </c>
      <c r="B1703" t="str">
        <f t="shared" si="52"/>
        <v>Energy consumption of lighting for offices</v>
      </c>
      <c r="C1703" t="s">
        <v>8</v>
      </c>
      <c r="D1703" t="s">
        <v>64</v>
      </c>
      <c r="E1703" t="s">
        <v>483</v>
      </c>
      <c r="F1703" t="s">
        <v>207</v>
      </c>
      <c r="G1703" t="s">
        <v>207</v>
      </c>
      <c r="H1703" t="s">
        <v>207</v>
      </c>
      <c r="I1703" t="s">
        <v>207</v>
      </c>
      <c r="J1703" t="s">
        <v>207</v>
      </c>
      <c r="K1703" t="s">
        <v>207</v>
      </c>
      <c r="L1703" t="s">
        <v>207</v>
      </c>
      <c r="M1703" t="s">
        <v>207</v>
      </c>
      <c r="N1703" t="s">
        <v>207</v>
      </c>
      <c r="O1703" t="s">
        <v>207</v>
      </c>
      <c r="P1703" t="s">
        <v>207</v>
      </c>
      <c r="Q1703" t="s">
        <v>207</v>
      </c>
      <c r="R1703" t="s">
        <v>207</v>
      </c>
      <c r="S1703" t="s">
        <v>207</v>
      </c>
      <c r="T1703" t="s">
        <v>207</v>
      </c>
      <c r="U1703" t="s">
        <v>207</v>
      </c>
    </row>
    <row r="1704" spans="1:26" x14ac:dyDescent="0.25">
      <c r="A1704" t="str">
        <f t="shared" si="53"/>
        <v>ES Energy consumption of lighting for offices</v>
      </c>
      <c r="B1704" t="str">
        <f t="shared" si="52"/>
        <v>Energy consumption of lighting for offices</v>
      </c>
      <c r="C1704" t="s">
        <v>28</v>
      </c>
      <c r="D1704" t="s">
        <v>65</v>
      </c>
      <c r="E1704" t="s">
        <v>483</v>
      </c>
      <c r="F1704" t="s">
        <v>207</v>
      </c>
      <c r="G1704" t="s">
        <v>207</v>
      </c>
      <c r="H1704" t="s">
        <v>207</v>
      </c>
      <c r="I1704" t="s">
        <v>207</v>
      </c>
      <c r="J1704" t="s">
        <v>207</v>
      </c>
      <c r="K1704" t="s">
        <v>207</v>
      </c>
      <c r="L1704" t="s">
        <v>207</v>
      </c>
      <c r="M1704" t="s">
        <v>207</v>
      </c>
      <c r="N1704" t="s">
        <v>207</v>
      </c>
      <c r="O1704" t="s">
        <v>207</v>
      </c>
      <c r="P1704" t="s">
        <v>207</v>
      </c>
      <c r="Q1704" t="s">
        <v>207</v>
      </c>
      <c r="R1704" t="s">
        <v>207</v>
      </c>
      <c r="S1704" t="s">
        <v>207</v>
      </c>
      <c r="T1704" t="s">
        <v>207</v>
      </c>
      <c r="U1704" t="s">
        <v>207</v>
      </c>
    </row>
    <row r="1705" spans="1:26" x14ac:dyDescent="0.25">
      <c r="A1705" t="str">
        <f t="shared" si="53"/>
        <v>SE Energy consumption of lighting for offices</v>
      </c>
      <c r="B1705" t="str">
        <f t="shared" si="52"/>
        <v>Energy consumption of lighting for offices</v>
      </c>
      <c r="C1705" t="s">
        <v>19</v>
      </c>
      <c r="D1705" t="s">
        <v>66</v>
      </c>
      <c r="E1705" t="s">
        <v>483</v>
      </c>
      <c r="F1705" t="s">
        <v>207</v>
      </c>
      <c r="G1705" t="s">
        <v>207</v>
      </c>
      <c r="H1705" t="s">
        <v>207</v>
      </c>
      <c r="I1705" t="s">
        <v>207</v>
      </c>
      <c r="J1705" t="s">
        <v>207</v>
      </c>
      <c r="K1705" t="s">
        <v>207</v>
      </c>
      <c r="L1705" t="s">
        <v>207</v>
      </c>
      <c r="M1705" t="s">
        <v>207</v>
      </c>
      <c r="N1705" t="s">
        <v>207</v>
      </c>
      <c r="O1705" t="s">
        <v>207</v>
      </c>
      <c r="P1705" t="s">
        <v>207</v>
      </c>
      <c r="Q1705" t="s">
        <v>207</v>
      </c>
      <c r="R1705" t="s">
        <v>207</v>
      </c>
      <c r="S1705" t="s">
        <v>207</v>
      </c>
      <c r="T1705" t="s">
        <v>207</v>
      </c>
      <c r="U1705" t="s">
        <v>207</v>
      </c>
    </row>
    <row r="1706" spans="1:26" x14ac:dyDescent="0.25">
      <c r="A1706" t="str">
        <f t="shared" si="53"/>
        <v>UK Energy consumption of lighting for offices</v>
      </c>
      <c r="B1706" t="str">
        <f t="shared" si="52"/>
        <v>Energy consumption of lighting for offices</v>
      </c>
      <c r="C1706" t="s">
        <v>4</v>
      </c>
      <c r="D1706" t="s">
        <v>67</v>
      </c>
      <c r="E1706" t="s">
        <v>483</v>
      </c>
      <c r="F1706">
        <v>0.3</v>
      </c>
      <c r="G1706">
        <v>0.3</v>
      </c>
      <c r="H1706">
        <v>0.3</v>
      </c>
      <c r="I1706">
        <v>0.3</v>
      </c>
      <c r="J1706">
        <v>0.3</v>
      </c>
      <c r="K1706">
        <v>0.31</v>
      </c>
      <c r="L1706">
        <v>0.31</v>
      </c>
      <c r="M1706">
        <v>0.31</v>
      </c>
      <c r="N1706">
        <v>0.32</v>
      </c>
      <c r="O1706">
        <v>0.3</v>
      </c>
      <c r="P1706">
        <v>0.31</v>
      </c>
      <c r="Q1706">
        <v>0.3</v>
      </c>
      <c r="R1706">
        <v>0.31</v>
      </c>
      <c r="S1706">
        <v>0.31</v>
      </c>
      <c r="T1706" t="s">
        <v>207</v>
      </c>
      <c r="U1706" t="s">
        <v>207</v>
      </c>
      <c r="V1706" t="s">
        <v>214</v>
      </c>
      <c r="W1706" t="s">
        <v>572</v>
      </c>
      <c r="Y1706">
        <v>1</v>
      </c>
      <c r="Z1706" t="s">
        <v>581</v>
      </c>
    </row>
    <row r="1707" spans="1:26" x14ac:dyDescent="0.25">
      <c r="A1707" t="str">
        <f t="shared" si="53"/>
        <v xml:space="preserve"> Energy consumption of lighting for offices</v>
      </c>
      <c r="B1707" t="str">
        <f t="shared" si="52"/>
        <v>Energy consumption of lighting for offices</v>
      </c>
    </row>
    <row r="1708" spans="1:26" x14ac:dyDescent="0.25">
      <c r="A1708" t="str">
        <f t="shared" si="53"/>
        <v xml:space="preserve"> Energy consumption of lighting for wholesale and retail</v>
      </c>
      <c r="B1708" t="str">
        <f t="shared" si="52"/>
        <v>Energy consumption of lighting for wholesale and retail</v>
      </c>
      <c r="C1708" t="s">
        <v>582</v>
      </c>
    </row>
    <row r="1709" spans="1:26" x14ac:dyDescent="0.25">
      <c r="A1709" t="str">
        <f t="shared" si="53"/>
        <v>ISO code Energy consumption of lighting for wholesale and retail</v>
      </c>
      <c r="B1709" t="str">
        <f t="shared" si="52"/>
        <v>Energy consumption of lighting for wholesale and retail</v>
      </c>
      <c r="D1709" t="s">
        <v>204</v>
      </c>
      <c r="E1709" t="s">
        <v>205</v>
      </c>
      <c r="F1709">
        <v>2000</v>
      </c>
      <c r="G1709">
        <v>2001</v>
      </c>
      <c r="H1709">
        <v>2002</v>
      </c>
      <c r="I1709">
        <v>2003</v>
      </c>
      <c r="J1709">
        <v>2004</v>
      </c>
      <c r="K1709">
        <v>2005</v>
      </c>
      <c r="L1709">
        <v>2006</v>
      </c>
      <c r="M1709">
        <v>2007</v>
      </c>
      <c r="N1709">
        <v>2008</v>
      </c>
      <c r="O1709">
        <v>2009</v>
      </c>
      <c r="P1709">
        <v>2010</v>
      </c>
      <c r="Q1709">
        <v>2011</v>
      </c>
      <c r="R1709">
        <v>2012</v>
      </c>
      <c r="S1709">
        <v>2013</v>
      </c>
      <c r="T1709">
        <v>2014</v>
      </c>
      <c r="U1709">
        <v>2015</v>
      </c>
      <c r="V1709" t="s">
        <v>194</v>
      </c>
      <c r="W1709" t="s">
        <v>195</v>
      </c>
      <c r="X1709" t="s">
        <v>196</v>
      </c>
      <c r="Y1709" t="s">
        <v>197</v>
      </c>
      <c r="Z1709" t="s">
        <v>198</v>
      </c>
    </row>
    <row r="1710" spans="1:26" x14ac:dyDescent="0.25">
      <c r="A1710" t="str">
        <f t="shared" si="53"/>
        <v>AT Energy consumption of lighting for wholesale and retail</v>
      </c>
      <c r="B1710" t="str">
        <f t="shared" si="52"/>
        <v>Energy consumption of lighting for wholesale and retail</v>
      </c>
      <c r="C1710" t="s">
        <v>17</v>
      </c>
      <c r="D1710" t="s">
        <v>40</v>
      </c>
      <c r="E1710" t="s">
        <v>483</v>
      </c>
      <c r="F1710" t="s">
        <v>207</v>
      </c>
      <c r="G1710" t="s">
        <v>207</v>
      </c>
      <c r="H1710" t="s">
        <v>207</v>
      </c>
      <c r="I1710" t="s">
        <v>207</v>
      </c>
      <c r="J1710" t="s">
        <v>207</v>
      </c>
      <c r="K1710" t="s">
        <v>207</v>
      </c>
      <c r="L1710" t="s">
        <v>207</v>
      </c>
      <c r="M1710" t="s">
        <v>207</v>
      </c>
      <c r="N1710" t="s">
        <v>207</v>
      </c>
      <c r="O1710" t="s">
        <v>207</v>
      </c>
      <c r="P1710" t="s">
        <v>207</v>
      </c>
      <c r="Q1710" t="s">
        <v>207</v>
      </c>
      <c r="R1710" t="s">
        <v>207</v>
      </c>
      <c r="S1710" t="s">
        <v>207</v>
      </c>
      <c r="T1710" t="s">
        <v>207</v>
      </c>
      <c r="U1710" t="s">
        <v>207</v>
      </c>
    </row>
    <row r="1711" spans="1:26" x14ac:dyDescent="0.25">
      <c r="A1711" t="str">
        <f t="shared" si="53"/>
        <v>BE Energy consumption of lighting for wholesale and retail</v>
      </c>
      <c r="B1711" t="str">
        <f t="shared" si="52"/>
        <v>Energy consumption of lighting for wholesale and retail</v>
      </c>
      <c r="C1711" t="s">
        <v>11</v>
      </c>
      <c r="D1711" t="s">
        <v>41</v>
      </c>
      <c r="E1711" t="s">
        <v>483</v>
      </c>
      <c r="F1711" t="s">
        <v>207</v>
      </c>
      <c r="G1711" t="s">
        <v>207</v>
      </c>
      <c r="H1711" t="s">
        <v>207</v>
      </c>
      <c r="I1711" t="s">
        <v>207</v>
      </c>
      <c r="J1711" t="s">
        <v>207</v>
      </c>
      <c r="K1711" t="s">
        <v>207</v>
      </c>
      <c r="L1711" t="s">
        <v>207</v>
      </c>
      <c r="M1711" t="s">
        <v>207</v>
      </c>
      <c r="N1711" t="s">
        <v>207</v>
      </c>
      <c r="O1711" t="s">
        <v>207</v>
      </c>
      <c r="P1711" t="s">
        <v>207</v>
      </c>
      <c r="Q1711" t="s">
        <v>207</v>
      </c>
      <c r="R1711" t="s">
        <v>207</v>
      </c>
      <c r="S1711" t="s">
        <v>207</v>
      </c>
      <c r="T1711" t="s">
        <v>207</v>
      </c>
      <c r="U1711" t="s">
        <v>207</v>
      </c>
    </row>
    <row r="1712" spans="1:26" x14ac:dyDescent="0.25">
      <c r="A1712" t="str">
        <f t="shared" si="53"/>
        <v>BG Energy consumption of lighting for wholesale and retail</v>
      </c>
      <c r="B1712" t="str">
        <f t="shared" si="52"/>
        <v>Energy consumption of lighting for wholesale and retail</v>
      </c>
      <c r="C1712" t="s">
        <v>21</v>
      </c>
      <c r="D1712" t="s">
        <v>42</v>
      </c>
      <c r="E1712" t="s">
        <v>483</v>
      </c>
      <c r="F1712" t="s">
        <v>207</v>
      </c>
      <c r="G1712" t="s">
        <v>207</v>
      </c>
      <c r="H1712" t="s">
        <v>207</v>
      </c>
      <c r="I1712" t="s">
        <v>207</v>
      </c>
      <c r="J1712" t="s">
        <v>207</v>
      </c>
      <c r="K1712" t="s">
        <v>207</v>
      </c>
      <c r="L1712" t="s">
        <v>207</v>
      </c>
      <c r="M1712" t="s">
        <v>207</v>
      </c>
      <c r="N1712" t="s">
        <v>207</v>
      </c>
      <c r="O1712" t="s">
        <v>207</v>
      </c>
      <c r="P1712" t="s">
        <v>207</v>
      </c>
      <c r="Q1712" t="s">
        <v>207</v>
      </c>
      <c r="R1712" t="s">
        <v>207</v>
      </c>
      <c r="S1712" t="s">
        <v>207</v>
      </c>
      <c r="T1712" t="s">
        <v>207</v>
      </c>
      <c r="U1712" t="s">
        <v>207</v>
      </c>
    </row>
    <row r="1713" spans="1:26" x14ac:dyDescent="0.25">
      <c r="A1713" t="str">
        <f t="shared" si="53"/>
        <v>HR Energy consumption of lighting for wholesale and retail</v>
      </c>
      <c r="B1713" t="str">
        <f t="shared" si="52"/>
        <v>Energy consumption of lighting for wholesale and retail</v>
      </c>
      <c r="C1713" t="s">
        <v>24</v>
      </c>
      <c r="D1713" t="s">
        <v>43</v>
      </c>
      <c r="E1713" t="s">
        <v>483</v>
      </c>
      <c r="F1713" t="s">
        <v>207</v>
      </c>
      <c r="G1713" t="s">
        <v>207</v>
      </c>
      <c r="H1713" t="s">
        <v>207</v>
      </c>
      <c r="I1713" t="s">
        <v>207</v>
      </c>
      <c r="J1713" t="s">
        <v>207</v>
      </c>
      <c r="K1713" t="s">
        <v>207</v>
      </c>
      <c r="L1713" t="s">
        <v>207</v>
      </c>
      <c r="M1713" t="s">
        <v>207</v>
      </c>
      <c r="N1713" t="s">
        <v>207</v>
      </c>
      <c r="O1713" t="s">
        <v>207</v>
      </c>
      <c r="P1713" t="s">
        <v>207</v>
      </c>
      <c r="Q1713" t="s">
        <v>207</v>
      </c>
      <c r="R1713" t="s">
        <v>207</v>
      </c>
      <c r="S1713" t="s">
        <v>207</v>
      </c>
      <c r="T1713" t="s">
        <v>207</v>
      </c>
      <c r="U1713" t="s">
        <v>207</v>
      </c>
    </row>
    <row r="1714" spans="1:26" x14ac:dyDescent="0.25">
      <c r="A1714" t="str">
        <f t="shared" si="53"/>
        <v>CY Energy consumption of lighting for wholesale and retail</v>
      </c>
      <c r="B1714" t="str">
        <f t="shared" si="52"/>
        <v>Energy consumption of lighting for wholesale and retail</v>
      </c>
      <c r="C1714" t="s">
        <v>15</v>
      </c>
      <c r="D1714" t="s">
        <v>44</v>
      </c>
      <c r="E1714" t="s">
        <v>483</v>
      </c>
      <c r="F1714" t="s">
        <v>207</v>
      </c>
      <c r="G1714" t="s">
        <v>207</v>
      </c>
      <c r="H1714" t="s">
        <v>207</v>
      </c>
      <c r="I1714" t="s">
        <v>207</v>
      </c>
      <c r="J1714" t="s">
        <v>207</v>
      </c>
      <c r="K1714" t="s">
        <v>207</v>
      </c>
      <c r="L1714" t="s">
        <v>207</v>
      </c>
      <c r="M1714" t="s">
        <v>207</v>
      </c>
      <c r="N1714" t="s">
        <v>207</v>
      </c>
      <c r="O1714" t="s">
        <v>207</v>
      </c>
      <c r="P1714" t="s">
        <v>207</v>
      </c>
      <c r="Q1714" t="s">
        <v>207</v>
      </c>
      <c r="R1714" t="s">
        <v>207</v>
      </c>
      <c r="S1714" t="s">
        <v>207</v>
      </c>
      <c r="T1714" t="s">
        <v>207</v>
      </c>
      <c r="U1714" t="s">
        <v>207</v>
      </c>
    </row>
    <row r="1715" spans="1:26" x14ac:dyDescent="0.25">
      <c r="A1715" t="str">
        <f t="shared" si="53"/>
        <v>CZ Energy consumption of lighting for wholesale and retail</v>
      </c>
      <c r="B1715" t="str">
        <f t="shared" si="52"/>
        <v>Energy consumption of lighting for wholesale and retail</v>
      </c>
      <c r="C1715" t="s">
        <v>23</v>
      </c>
      <c r="D1715" t="s">
        <v>45</v>
      </c>
      <c r="E1715" t="s">
        <v>483</v>
      </c>
      <c r="F1715" t="s">
        <v>207</v>
      </c>
      <c r="G1715" t="s">
        <v>207</v>
      </c>
      <c r="H1715" t="s">
        <v>207</v>
      </c>
      <c r="I1715" t="s">
        <v>207</v>
      </c>
      <c r="J1715" t="s">
        <v>207</v>
      </c>
      <c r="K1715" t="s">
        <v>207</v>
      </c>
      <c r="L1715" t="s">
        <v>207</v>
      </c>
      <c r="M1715" t="s">
        <v>207</v>
      </c>
      <c r="N1715" t="s">
        <v>207</v>
      </c>
      <c r="O1715" t="s">
        <v>207</v>
      </c>
      <c r="P1715" t="s">
        <v>207</v>
      </c>
      <c r="Q1715" t="s">
        <v>207</v>
      </c>
      <c r="R1715" t="s">
        <v>207</v>
      </c>
      <c r="S1715" t="s">
        <v>207</v>
      </c>
      <c r="T1715" t="s">
        <v>207</v>
      </c>
      <c r="U1715" t="s">
        <v>207</v>
      </c>
    </row>
    <row r="1716" spans="1:26" x14ac:dyDescent="0.25">
      <c r="A1716" t="str">
        <f t="shared" si="53"/>
        <v>DK Energy consumption of lighting for wholesale and retail</v>
      </c>
      <c r="B1716" t="str">
        <f t="shared" si="52"/>
        <v>Energy consumption of lighting for wholesale and retail</v>
      </c>
      <c r="C1716" t="s">
        <v>9</v>
      </c>
      <c r="D1716" t="s">
        <v>46</v>
      </c>
      <c r="E1716" t="s">
        <v>483</v>
      </c>
      <c r="F1716" t="s">
        <v>207</v>
      </c>
      <c r="G1716" t="s">
        <v>207</v>
      </c>
      <c r="H1716" t="s">
        <v>207</v>
      </c>
      <c r="I1716" t="s">
        <v>207</v>
      </c>
      <c r="J1716" t="s">
        <v>207</v>
      </c>
      <c r="K1716" t="s">
        <v>207</v>
      </c>
      <c r="L1716" t="s">
        <v>207</v>
      </c>
      <c r="M1716" t="s">
        <v>207</v>
      </c>
      <c r="N1716" t="s">
        <v>207</v>
      </c>
      <c r="O1716" t="s">
        <v>207</v>
      </c>
      <c r="P1716" t="s">
        <v>207</v>
      </c>
      <c r="Q1716" t="s">
        <v>207</v>
      </c>
      <c r="R1716" t="s">
        <v>207</v>
      </c>
      <c r="S1716" t="s">
        <v>207</v>
      </c>
      <c r="T1716" t="s">
        <v>207</v>
      </c>
      <c r="U1716" t="s">
        <v>207</v>
      </c>
    </row>
    <row r="1717" spans="1:26" x14ac:dyDescent="0.25">
      <c r="A1717" t="str">
        <f t="shared" si="53"/>
        <v>EE Energy consumption of lighting for wholesale and retail</v>
      </c>
      <c r="B1717" t="str">
        <f t="shared" si="52"/>
        <v>Energy consumption of lighting for wholesale and retail</v>
      </c>
      <c r="C1717" t="s">
        <v>27</v>
      </c>
      <c r="D1717" t="s">
        <v>47</v>
      </c>
      <c r="E1717" t="s">
        <v>483</v>
      </c>
      <c r="F1717" t="s">
        <v>207</v>
      </c>
      <c r="G1717" t="s">
        <v>207</v>
      </c>
      <c r="H1717" t="s">
        <v>207</v>
      </c>
      <c r="I1717" t="s">
        <v>207</v>
      </c>
      <c r="J1717" t="s">
        <v>207</v>
      </c>
      <c r="K1717" t="s">
        <v>207</v>
      </c>
      <c r="L1717" t="s">
        <v>207</v>
      </c>
      <c r="M1717" t="s">
        <v>207</v>
      </c>
      <c r="N1717" t="s">
        <v>207</v>
      </c>
      <c r="O1717" t="s">
        <v>207</v>
      </c>
      <c r="P1717" t="s">
        <v>207</v>
      </c>
      <c r="Q1717" t="s">
        <v>207</v>
      </c>
      <c r="R1717" t="s">
        <v>207</v>
      </c>
      <c r="S1717" t="s">
        <v>207</v>
      </c>
      <c r="T1717" t="s">
        <v>207</v>
      </c>
      <c r="U1717" t="s">
        <v>207</v>
      </c>
    </row>
    <row r="1718" spans="1:26" x14ac:dyDescent="0.25">
      <c r="A1718" t="str">
        <f t="shared" si="53"/>
        <v>FR Energy consumption of lighting for wholesale and retail</v>
      </c>
      <c r="B1718" t="str">
        <f t="shared" si="52"/>
        <v>Energy consumption of lighting for wholesale and retail</v>
      </c>
      <c r="C1718" t="s">
        <v>10</v>
      </c>
      <c r="D1718" t="s">
        <v>48</v>
      </c>
      <c r="E1718" t="s">
        <v>483</v>
      </c>
      <c r="F1718" t="s">
        <v>207</v>
      </c>
      <c r="G1718" t="s">
        <v>207</v>
      </c>
      <c r="H1718" t="s">
        <v>207</v>
      </c>
      <c r="I1718" t="s">
        <v>207</v>
      </c>
      <c r="J1718" t="s">
        <v>207</v>
      </c>
      <c r="K1718" t="s">
        <v>207</v>
      </c>
      <c r="L1718">
        <v>0.77</v>
      </c>
      <c r="M1718">
        <v>0.78</v>
      </c>
      <c r="N1718">
        <v>0.78</v>
      </c>
      <c r="O1718">
        <v>0.78</v>
      </c>
      <c r="P1718">
        <v>0.79</v>
      </c>
      <c r="Q1718">
        <v>0.79</v>
      </c>
      <c r="R1718">
        <v>0.8</v>
      </c>
      <c r="S1718">
        <v>0.79</v>
      </c>
      <c r="T1718" t="s">
        <v>207</v>
      </c>
      <c r="U1718" t="s">
        <v>207</v>
      </c>
      <c r="V1718" t="s">
        <v>214</v>
      </c>
      <c r="W1718" t="s">
        <v>572</v>
      </c>
      <c r="Y1718">
        <v>1</v>
      </c>
      <c r="Z1718" t="s">
        <v>573</v>
      </c>
    </row>
    <row r="1719" spans="1:26" x14ac:dyDescent="0.25">
      <c r="A1719" t="str">
        <f t="shared" si="53"/>
        <v>EL Energy consumption of lighting for wholesale and retail</v>
      </c>
      <c r="B1719" t="str">
        <f t="shared" si="52"/>
        <v>Energy consumption of lighting for wholesale and retail</v>
      </c>
      <c r="C1719" t="s">
        <v>20</v>
      </c>
      <c r="D1719" t="s">
        <v>49</v>
      </c>
      <c r="E1719" t="s">
        <v>483</v>
      </c>
      <c r="F1719" t="s">
        <v>207</v>
      </c>
      <c r="G1719" t="s">
        <v>207</v>
      </c>
      <c r="H1719" t="s">
        <v>207</v>
      </c>
      <c r="I1719" t="s">
        <v>207</v>
      </c>
      <c r="J1719" t="s">
        <v>207</v>
      </c>
      <c r="K1719" t="s">
        <v>207</v>
      </c>
      <c r="L1719" t="s">
        <v>207</v>
      </c>
      <c r="M1719" t="s">
        <v>207</v>
      </c>
      <c r="N1719" t="s">
        <v>207</v>
      </c>
      <c r="O1719" t="s">
        <v>207</v>
      </c>
      <c r="P1719" t="s">
        <v>207</v>
      </c>
      <c r="Q1719" t="s">
        <v>207</v>
      </c>
      <c r="R1719" t="s">
        <v>207</v>
      </c>
      <c r="S1719" t="s">
        <v>207</v>
      </c>
      <c r="T1719" t="s">
        <v>207</v>
      </c>
      <c r="U1719" t="s">
        <v>207</v>
      </c>
    </row>
    <row r="1720" spans="1:26" x14ac:dyDescent="0.25">
      <c r="A1720" t="str">
        <f t="shared" si="53"/>
        <v>FI Energy consumption of lighting for wholesale and retail</v>
      </c>
      <c r="B1720" t="str">
        <f t="shared" si="52"/>
        <v>Energy consumption of lighting for wholesale and retail</v>
      </c>
      <c r="C1720" t="s">
        <v>30</v>
      </c>
      <c r="D1720" t="s">
        <v>50</v>
      </c>
      <c r="E1720" t="s">
        <v>483</v>
      </c>
      <c r="F1720" t="s">
        <v>207</v>
      </c>
      <c r="G1720" t="s">
        <v>207</v>
      </c>
      <c r="H1720" t="s">
        <v>207</v>
      </c>
      <c r="I1720" t="s">
        <v>207</v>
      </c>
      <c r="J1720" t="s">
        <v>207</v>
      </c>
      <c r="K1720" t="s">
        <v>207</v>
      </c>
      <c r="L1720" t="s">
        <v>207</v>
      </c>
      <c r="M1720" t="s">
        <v>207</v>
      </c>
      <c r="N1720" t="s">
        <v>207</v>
      </c>
      <c r="O1720" t="s">
        <v>207</v>
      </c>
      <c r="P1720" t="s">
        <v>207</v>
      </c>
      <c r="Q1720" t="s">
        <v>207</v>
      </c>
      <c r="R1720" t="s">
        <v>207</v>
      </c>
      <c r="S1720" t="s">
        <v>207</v>
      </c>
      <c r="T1720" t="s">
        <v>207</v>
      </c>
      <c r="U1720" t="s">
        <v>207</v>
      </c>
    </row>
    <row r="1721" spans="1:26" x14ac:dyDescent="0.25">
      <c r="A1721" t="str">
        <f t="shared" si="53"/>
        <v>DE Energy consumption of lighting for wholesale and retail</v>
      </c>
      <c r="B1721" t="str">
        <f t="shared" si="52"/>
        <v>Energy consumption of lighting for wholesale and retail</v>
      </c>
      <c r="C1721" t="s">
        <v>1</v>
      </c>
      <c r="D1721" t="s">
        <v>51</v>
      </c>
      <c r="E1721" t="s">
        <v>483</v>
      </c>
      <c r="F1721" t="s">
        <v>207</v>
      </c>
      <c r="G1721" t="s">
        <v>207</v>
      </c>
      <c r="H1721" t="s">
        <v>207</v>
      </c>
      <c r="I1721" t="s">
        <v>207</v>
      </c>
      <c r="J1721" t="s">
        <v>207</v>
      </c>
      <c r="K1721" t="s">
        <v>207</v>
      </c>
      <c r="L1721">
        <v>1.34</v>
      </c>
      <c r="M1721">
        <v>1.26</v>
      </c>
      <c r="N1721">
        <v>1.1100000000000001</v>
      </c>
      <c r="O1721">
        <v>1.0900000000000001</v>
      </c>
      <c r="P1721">
        <v>1.04</v>
      </c>
      <c r="Q1721">
        <v>0.99</v>
      </c>
      <c r="R1721">
        <v>0.94</v>
      </c>
      <c r="S1721">
        <v>0.95</v>
      </c>
      <c r="T1721" t="s">
        <v>207</v>
      </c>
      <c r="U1721" t="s">
        <v>207</v>
      </c>
      <c r="V1721" t="s">
        <v>574</v>
      </c>
      <c r="W1721" t="s">
        <v>575</v>
      </c>
      <c r="X1721" t="s">
        <v>576</v>
      </c>
      <c r="Y1721">
        <v>5</v>
      </c>
      <c r="Z1721" t="s">
        <v>577</v>
      </c>
    </row>
    <row r="1722" spans="1:26" x14ac:dyDescent="0.25">
      <c r="A1722" t="str">
        <f t="shared" si="53"/>
        <v>HU Energy consumption of lighting for wholesale and retail</v>
      </c>
      <c r="B1722" t="str">
        <f t="shared" si="52"/>
        <v>Energy consumption of lighting for wholesale and retail</v>
      </c>
      <c r="C1722" t="s">
        <v>16</v>
      </c>
      <c r="D1722" t="s">
        <v>52</v>
      </c>
      <c r="E1722" t="s">
        <v>483</v>
      </c>
      <c r="F1722" t="s">
        <v>207</v>
      </c>
      <c r="G1722" t="s">
        <v>207</v>
      </c>
      <c r="H1722" t="s">
        <v>207</v>
      </c>
      <c r="I1722" t="s">
        <v>207</v>
      </c>
      <c r="J1722" t="s">
        <v>207</v>
      </c>
      <c r="K1722" t="s">
        <v>207</v>
      </c>
      <c r="L1722" t="s">
        <v>207</v>
      </c>
      <c r="M1722" t="s">
        <v>207</v>
      </c>
      <c r="N1722" t="s">
        <v>207</v>
      </c>
      <c r="O1722" t="s">
        <v>207</v>
      </c>
      <c r="P1722" t="s">
        <v>207</v>
      </c>
      <c r="Q1722" t="s">
        <v>207</v>
      </c>
      <c r="R1722" t="s">
        <v>207</v>
      </c>
      <c r="S1722" t="s">
        <v>207</v>
      </c>
      <c r="T1722" t="s">
        <v>207</v>
      </c>
      <c r="U1722" t="s">
        <v>207</v>
      </c>
    </row>
    <row r="1723" spans="1:26" x14ac:dyDescent="0.25">
      <c r="A1723" t="str">
        <f t="shared" si="53"/>
        <v>IE Energy consumption of lighting for wholesale and retail</v>
      </c>
      <c r="B1723" t="str">
        <f t="shared" si="52"/>
        <v>Energy consumption of lighting for wholesale and retail</v>
      </c>
      <c r="C1723" t="s">
        <v>5</v>
      </c>
      <c r="D1723" t="s">
        <v>53</v>
      </c>
      <c r="E1723" t="s">
        <v>483</v>
      </c>
      <c r="F1723" t="s">
        <v>207</v>
      </c>
      <c r="G1723" t="s">
        <v>207</v>
      </c>
      <c r="H1723" t="s">
        <v>207</v>
      </c>
      <c r="I1723" t="s">
        <v>207</v>
      </c>
      <c r="J1723" t="s">
        <v>207</v>
      </c>
      <c r="K1723" t="s">
        <v>207</v>
      </c>
      <c r="L1723" t="s">
        <v>207</v>
      </c>
      <c r="M1723" t="s">
        <v>207</v>
      </c>
      <c r="N1723" t="s">
        <v>207</v>
      </c>
      <c r="O1723" t="s">
        <v>207</v>
      </c>
      <c r="P1723" t="s">
        <v>207</v>
      </c>
      <c r="Q1723" t="s">
        <v>207</v>
      </c>
      <c r="R1723" t="s">
        <v>207</v>
      </c>
      <c r="S1723" t="s">
        <v>207</v>
      </c>
      <c r="T1723" t="s">
        <v>207</v>
      </c>
      <c r="U1723" t="s">
        <v>207</v>
      </c>
    </row>
    <row r="1724" spans="1:26" x14ac:dyDescent="0.25">
      <c r="A1724" t="str">
        <f t="shared" si="53"/>
        <v>IT Energy consumption of lighting for wholesale and retail</v>
      </c>
      <c r="B1724" t="str">
        <f t="shared" si="52"/>
        <v>Energy consumption of lighting for wholesale and retail</v>
      </c>
      <c r="C1724" t="s">
        <v>29</v>
      </c>
      <c r="D1724" t="s">
        <v>54</v>
      </c>
      <c r="E1724" t="s">
        <v>483</v>
      </c>
      <c r="F1724" t="s">
        <v>207</v>
      </c>
      <c r="G1724" t="s">
        <v>207</v>
      </c>
      <c r="H1724" t="s">
        <v>207</v>
      </c>
      <c r="I1724" t="s">
        <v>207</v>
      </c>
      <c r="J1724" t="s">
        <v>207</v>
      </c>
      <c r="K1724" t="s">
        <v>207</v>
      </c>
      <c r="L1724" t="s">
        <v>207</v>
      </c>
      <c r="M1724" t="s">
        <v>207</v>
      </c>
      <c r="N1724" t="s">
        <v>207</v>
      </c>
      <c r="O1724" t="s">
        <v>207</v>
      </c>
      <c r="P1724" t="s">
        <v>207</v>
      </c>
      <c r="Q1724" t="s">
        <v>207</v>
      </c>
      <c r="R1724" t="s">
        <v>207</v>
      </c>
      <c r="S1724" t="s">
        <v>207</v>
      </c>
      <c r="T1724" t="s">
        <v>207</v>
      </c>
      <c r="U1724" t="s">
        <v>207</v>
      </c>
    </row>
    <row r="1725" spans="1:26" x14ac:dyDescent="0.25">
      <c r="A1725" t="str">
        <f t="shared" si="53"/>
        <v>LV Energy consumption of lighting for wholesale and retail</v>
      </c>
      <c r="B1725" t="str">
        <f t="shared" si="52"/>
        <v>Energy consumption of lighting for wholesale and retail</v>
      </c>
      <c r="C1725" t="s">
        <v>25</v>
      </c>
      <c r="D1725" t="s">
        <v>55</v>
      </c>
      <c r="E1725" t="s">
        <v>483</v>
      </c>
      <c r="F1725" t="s">
        <v>207</v>
      </c>
      <c r="G1725" t="s">
        <v>207</v>
      </c>
      <c r="H1725" t="s">
        <v>207</v>
      </c>
      <c r="I1725" t="s">
        <v>207</v>
      </c>
      <c r="J1725" t="s">
        <v>207</v>
      </c>
      <c r="K1725" t="s">
        <v>207</v>
      </c>
      <c r="L1725" t="s">
        <v>207</v>
      </c>
      <c r="M1725" t="s">
        <v>207</v>
      </c>
      <c r="N1725" t="s">
        <v>207</v>
      </c>
      <c r="O1725" t="s">
        <v>207</v>
      </c>
      <c r="P1725" t="s">
        <v>207</v>
      </c>
      <c r="Q1725" t="s">
        <v>207</v>
      </c>
      <c r="R1725" t="s">
        <v>207</v>
      </c>
      <c r="S1725" t="s">
        <v>207</v>
      </c>
      <c r="T1725" t="s">
        <v>207</v>
      </c>
      <c r="U1725" t="s">
        <v>207</v>
      </c>
    </row>
    <row r="1726" spans="1:26" x14ac:dyDescent="0.25">
      <c r="A1726" t="str">
        <f t="shared" si="53"/>
        <v>LT Energy consumption of lighting for wholesale and retail</v>
      </c>
      <c r="B1726" t="str">
        <f t="shared" si="52"/>
        <v>Energy consumption of lighting for wholesale and retail</v>
      </c>
      <c r="C1726" t="s">
        <v>22</v>
      </c>
      <c r="D1726" t="s">
        <v>56</v>
      </c>
      <c r="E1726" t="s">
        <v>483</v>
      </c>
      <c r="F1726" t="s">
        <v>207</v>
      </c>
      <c r="G1726" t="s">
        <v>207</v>
      </c>
      <c r="H1726" t="s">
        <v>207</v>
      </c>
      <c r="I1726" t="s">
        <v>207</v>
      </c>
      <c r="J1726" t="s">
        <v>207</v>
      </c>
      <c r="K1726" t="s">
        <v>207</v>
      </c>
      <c r="L1726" t="s">
        <v>207</v>
      </c>
      <c r="M1726" t="s">
        <v>207</v>
      </c>
      <c r="N1726" t="s">
        <v>207</v>
      </c>
      <c r="O1726" t="s">
        <v>207</v>
      </c>
      <c r="P1726" t="s">
        <v>207</v>
      </c>
      <c r="Q1726" t="s">
        <v>207</v>
      </c>
      <c r="R1726" t="s">
        <v>207</v>
      </c>
      <c r="S1726" t="s">
        <v>207</v>
      </c>
      <c r="T1726" t="s">
        <v>207</v>
      </c>
      <c r="U1726" t="s">
        <v>207</v>
      </c>
    </row>
    <row r="1727" spans="1:26" x14ac:dyDescent="0.25">
      <c r="A1727" t="str">
        <f t="shared" si="53"/>
        <v>LU Energy consumption of lighting for wholesale and retail</v>
      </c>
      <c r="B1727" t="str">
        <f t="shared" si="52"/>
        <v>Energy consumption of lighting for wholesale and retail</v>
      </c>
      <c r="C1727" t="s">
        <v>7</v>
      </c>
      <c r="D1727" t="s">
        <v>57</v>
      </c>
      <c r="E1727" t="s">
        <v>483</v>
      </c>
      <c r="F1727" t="s">
        <v>207</v>
      </c>
      <c r="G1727" t="s">
        <v>207</v>
      </c>
      <c r="H1727" t="s">
        <v>207</v>
      </c>
      <c r="I1727" t="s">
        <v>207</v>
      </c>
      <c r="J1727" t="s">
        <v>207</v>
      </c>
      <c r="K1727" t="s">
        <v>207</v>
      </c>
      <c r="L1727" t="s">
        <v>207</v>
      </c>
      <c r="M1727" t="s">
        <v>207</v>
      </c>
      <c r="N1727" t="s">
        <v>207</v>
      </c>
      <c r="O1727" t="s">
        <v>207</v>
      </c>
      <c r="P1727" t="s">
        <v>207</v>
      </c>
      <c r="Q1727" t="s">
        <v>207</v>
      </c>
      <c r="R1727" t="s">
        <v>207</v>
      </c>
      <c r="S1727" t="s">
        <v>207</v>
      </c>
      <c r="T1727" t="s">
        <v>207</v>
      </c>
      <c r="U1727" t="s">
        <v>207</v>
      </c>
    </row>
    <row r="1728" spans="1:26" x14ac:dyDescent="0.25">
      <c r="A1728" t="str">
        <f t="shared" si="53"/>
        <v>MT Energy consumption of lighting for wholesale and retail</v>
      </c>
      <c r="B1728" t="str">
        <f t="shared" si="52"/>
        <v>Energy consumption of lighting for wholesale and retail</v>
      </c>
      <c r="C1728" t="s">
        <v>26</v>
      </c>
      <c r="D1728" t="s">
        <v>58</v>
      </c>
      <c r="E1728" t="s">
        <v>483</v>
      </c>
      <c r="F1728" t="s">
        <v>207</v>
      </c>
      <c r="G1728" t="s">
        <v>207</v>
      </c>
      <c r="H1728" t="s">
        <v>207</v>
      </c>
      <c r="I1728" t="s">
        <v>207</v>
      </c>
      <c r="J1728" t="s">
        <v>207</v>
      </c>
      <c r="K1728" t="s">
        <v>207</v>
      </c>
      <c r="L1728" t="s">
        <v>207</v>
      </c>
      <c r="M1728" t="s">
        <v>207</v>
      </c>
      <c r="N1728" t="s">
        <v>207</v>
      </c>
      <c r="O1728" t="s">
        <v>207</v>
      </c>
      <c r="P1728" t="s">
        <v>207</v>
      </c>
      <c r="Q1728" t="s">
        <v>207</v>
      </c>
      <c r="R1728" t="s">
        <v>207</v>
      </c>
      <c r="S1728" t="s">
        <v>207</v>
      </c>
      <c r="T1728" t="s">
        <v>207</v>
      </c>
      <c r="U1728" t="s">
        <v>207</v>
      </c>
    </row>
    <row r="1729" spans="1:26" x14ac:dyDescent="0.25">
      <c r="A1729" t="str">
        <f t="shared" si="53"/>
        <v>NL Energy consumption of lighting for wholesale and retail</v>
      </c>
      <c r="B1729" t="str">
        <f t="shared" si="52"/>
        <v>Energy consumption of lighting for wholesale and retail</v>
      </c>
      <c r="C1729" t="s">
        <v>6</v>
      </c>
      <c r="D1729" t="s">
        <v>59</v>
      </c>
      <c r="E1729" t="s">
        <v>483</v>
      </c>
      <c r="F1729" t="s">
        <v>207</v>
      </c>
      <c r="G1729" t="s">
        <v>207</v>
      </c>
      <c r="H1729" t="s">
        <v>207</v>
      </c>
      <c r="I1729" t="s">
        <v>207</v>
      </c>
      <c r="J1729" t="s">
        <v>207</v>
      </c>
      <c r="K1729" t="s">
        <v>207</v>
      </c>
      <c r="L1729" t="s">
        <v>207</v>
      </c>
      <c r="M1729" t="s">
        <v>207</v>
      </c>
      <c r="N1729" t="s">
        <v>207</v>
      </c>
      <c r="O1729" t="s">
        <v>207</v>
      </c>
      <c r="P1729" t="s">
        <v>207</v>
      </c>
      <c r="Q1729" t="s">
        <v>207</v>
      </c>
      <c r="R1729" t="s">
        <v>207</v>
      </c>
      <c r="S1729" t="s">
        <v>207</v>
      </c>
      <c r="T1729">
        <v>0.26</v>
      </c>
      <c r="U1729" t="s">
        <v>207</v>
      </c>
      <c r="V1729" t="s">
        <v>254</v>
      </c>
      <c r="W1729" t="s">
        <v>578</v>
      </c>
      <c r="X1729" t="s">
        <v>579</v>
      </c>
      <c r="Y1729">
        <v>4</v>
      </c>
      <c r="Z1729" t="s">
        <v>580</v>
      </c>
    </row>
    <row r="1730" spans="1:26" x14ac:dyDescent="0.25">
      <c r="A1730" t="str">
        <f t="shared" si="53"/>
        <v>PL Energy consumption of lighting for wholesale and retail</v>
      </c>
      <c r="B1730" t="str">
        <f t="shared" si="52"/>
        <v>Energy consumption of lighting for wholesale and retail</v>
      </c>
      <c r="C1730" t="s">
        <v>12</v>
      </c>
      <c r="D1730" t="s">
        <v>60</v>
      </c>
      <c r="E1730" t="s">
        <v>483</v>
      </c>
      <c r="F1730" t="s">
        <v>207</v>
      </c>
      <c r="G1730" t="s">
        <v>207</v>
      </c>
      <c r="H1730" t="s">
        <v>207</v>
      </c>
      <c r="I1730" t="s">
        <v>207</v>
      </c>
      <c r="J1730" t="s">
        <v>207</v>
      </c>
      <c r="K1730" t="s">
        <v>207</v>
      </c>
      <c r="L1730" t="s">
        <v>207</v>
      </c>
      <c r="M1730" t="s">
        <v>207</v>
      </c>
      <c r="N1730" t="s">
        <v>207</v>
      </c>
      <c r="O1730" t="s">
        <v>207</v>
      </c>
      <c r="P1730" t="s">
        <v>207</v>
      </c>
      <c r="Q1730" t="s">
        <v>207</v>
      </c>
      <c r="R1730" t="s">
        <v>207</v>
      </c>
      <c r="S1730" t="s">
        <v>207</v>
      </c>
      <c r="T1730" t="s">
        <v>207</v>
      </c>
      <c r="U1730" t="s">
        <v>207</v>
      </c>
    </row>
    <row r="1731" spans="1:26" x14ac:dyDescent="0.25">
      <c r="A1731" t="str">
        <f t="shared" si="53"/>
        <v>PT Energy consumption of lighting for wholesale and retail</v>
      </c>
      <c r="B1731" t="str">
        <f t="shared" si="52"/>
        <v>Energy consumption of lighting for wholesale and retail</v>
      </c>
      <c r="C1731" t="s">
        <v>14</v>
      </c>
      <c r="D1731" t="s">
        <v>61</v>
      </c>
      <c r="E1731" t="s">
        <v>483</v>
      </c>
      <c r="F1731" t="s">
        <v>207</v>
      </c>
      <c r="G1731" t="s">
        <v>207</v>
      </c>
      <c r="H1731" t="s">
        <v>207</v>
      </c>
      <c r="I1731" t="s">
        <v>207</v>
      </c>
      <c r="J1731" t="s">
        <v>207</v>
      </c>
      <c r="K1731" t="s">
        <v>207</v>
      </c>
      <c r="L1731" t="s">
        <v>207</v>
      </c>
      <c r="M1731" t="s">
        <v>207</v>
      </c>
      <c r="N1731" t="s">
        <v>207</v>
      </c>
      <c r="O1731" t="s">
        <v>207</v>
      </c>
      <c r="P1731" t="s">
        <v>207</v>
      </c>
      <c r="Q1731" t="s">
        <v>207</v>
      </c>
      <c r="R1731" t="s">
        <v>207</v>
      </c>
      <c r="S1731" t="s">
        <v>207</v>
      </c>
      <c r="T1731" t="s">
        <v>207</v>
      </c>
      <c r="U1731" t="s">
        <v>207</v>
      </c>
    </row>
    <row r="1732" spans="1:26" x14ac:dyDescent="0.25">
      <c r="A1732" t="str">
        <f t="shared" si="53"/>
        <v>RO Energy consumption of lighting for wholesale and retail</v>
      </c>
      <c r="B1732" t="str">
        <f t="shared" ref="B1732:B1795" si="54">IF(AND(C1732&lt;&gt;"",D1732=""),C1732,B1731)</f>
        <v>Energy consumption of lighting for wholesale and retail</v>
      </c>
      <c r="C1732" t="s">
        <v>13</v>
      </c>
      <c r="D1732" t="s">
        <v>62</v>
      </c>
      <c r="E1732" t="s">
        <v>483</v>
      </c>
      <c r="F1732" t="s">
        <v>207</v>
      </c>
      <c r="G1732" t="s">
        <v>207</v>
      </c>
      <c r="H1732" t="s">
        <v>207</v>
      </c>
      <c r="I1732" t="s">
        <v>207</v>
      </c>
      <c r="J1732" t="s">
        <v>207</v>
      </c>
      <c r="K1732" t="s">
        <v>207</v>
      </c>
      <c r="L1732" t="s">
        <v>207</v>
      </c>
      <c r="M1732" t="s">
        <v>207</v>
      </c>
      <c r="N1732" t="s">
        <v>207</v>
      </c>
      <c r="O1732" t="s">
        <v>207</v>
      </c>
      <c r="P1732" t="s">
        <v>207</v>
      </c>
      <c r="Q1732" t="s">
        <v>207</v>
      </c>
      <c r="R1732" t="s">
        <v>207</v>
      </c>
      <c r="S1732" t="s">
        <v>207</v>
      </c>
      <c r="T1732" t="s">
        <v>207</v>
      </c>
      <c r="U1732" t="s">
        <v>207</v>
      </c>
    </row>
    <row r="1733" spans="1:26" x14ac:dyDescent="0.25">
      <c r="A1733" t="str">
        <f t="shared" si="53"/>
        <v>SK Energy consumption of lighting for wholesale and retail</v>
      </c>
      <c r="B1733" t="str">
        <f t="shared" si="54"/>
        <v>Energy consumption of lighting for wholesale and retail</v>
      </c>
      <c r="C1733" t="s">
        <v>18</v>
      </c>
      <c r="D1733" t="s">
        <v>63</v>
      </c>
      <c r="E1733" t="s">
        <v>483</v>
      </c>
      <c r="F1733" t="s">
        <v>207</v>
      </c>
      <c r="G1733" t="s">
        <v>207</v>
      </c>
      <c r="H1733" t="s">
        <v>207</v>
      </c>
      <c r="I1733" t="s">
        <v>207</v>
      </c>
      <c r="J1733" t="s">
        <v>207</v>
      </c>
      <c r="K1733" t="s">
        <v>207</v>
      </c>
      <c r="L1733" t="s">
        <v>207</v>
      </c>
      <c r="M1733" t="s">
        <v>207</v>
      </c>
      <c r="N1733" t="s">
        <v>207</v>
      </c>
      <c r="O1733" t="s">
        <v>207</v>
      </c>
      <c r="P1733" t="s">
        <v>207</v>
      </c>
      <c r="Q1733" t="s">
        <v>207</v>
      </c>
      <c r="R1733" t="s">
        <v>207</v>
      </c>
      <c r="S1733" t="s">
        <v>207</v>
      </c>
      <c r="T1733" t="s">
        <v>207</v>
      </c>
      <c r="U1733" t="s">
        <v>207</v>
      </c>
    </row>
    <row r="1734" spans="1:26" x14ac:dyDescent="0.25">
      <c r="A1734" t="str">
        <f t="shared" ref="A1734:A1797" si="55">D1734&amp;" "&amp;B1734</f>
        <v>SI Energy consumption of lighting for wholesale and retail</v>
      </c>
      <c r="B1734" t="str">
        <f t="shared" si="54"/>
        <v>Energy consumption of lighting for wholesale and retail</v>
      </c>
      <c r="C1734" t="s">
        <v>8</v>
      </c>
      <c r="D1734" t="s">
        <v>64</v>
      </c>
      <c r="E1734" t="s">
        <v>483</v>
      </c>
      <c r="F1734" t="s">
        <v>207</v>
      </c>
      <c r="G1734" t="s">
        <v>207</v>
      </c>
      <c r="H1734" t="s">
        <v>207</v>
      </c>
      <c r="I1734" t="s">
        <v>207</v>
      </c>
      <c r="J1734" t="s">
        <v>207</v>
      </c>
      <c r="K1734" t="s">
        <v>207</v>
      </c>
      <c r="L1734" t="s">
        <v>207</v>
      </c>
      <c r="M1734" t="s">
        <v>207</v>
      </c>
      <c r="N1734" t="s">
        <v>207</v>
      </c>
      <c r="O1734" t="s">
        <v>207</v>
      </c>
      <c r="P1734" t="s">
        <v>207</v>
      </c>
      <c r="Q1734" t="s">
        <v>207</v>
      </c>
      <c r="R1734" t="s">
        <v>207</v>
      </c>
      <c r="S1734" t="s">
        <v>207</v>
      </c>
      <c r="T1734" t="s">
        <v>207</v>
      </c>
      <c r="U1734" t="s">
        <v>207</v>
      </c>
    </row>
    <row r="1735" spans="1:26" x14ac:dyDescent="0.25">
      <c r="A1735" t="str">
        <f t="shared" si="55"/>
        <v>ES Energy consumption of lighting for wholesale and retail</v>
      </c>
      <c r="B1735" t="str">
        <f t="shared" si="54"/>
        <v>Energy consumption of lighting for wholesale and retail</v>
      </c>
      <c r="C1735" t="s">
        <v>28</v>
      </c>
      <c r="D1735" t="s">
        <v>65</v>
      </c>
      <c r="E1735" t="s">
        <v>483</v>
      </c>
      <c r="F1735" t="s">
        <v>207</v>
      </c>
      <c r="G1735" t="s">
        <v>207</v>
      </c>
      <c r="H1735" t="s">
        <v>207</v>
      </c>
      <c r="I1735" t="s">
        <v>207</v>
      </c>
      <c r="J1735" t="s">
        <v>207</v>
      </c>
      <c r="K1735" t="s">
        <v>207</v>
      </c>
      <c r="L1735" t="s">
        <v>207</v>
      </c>
      <c r="M1735" t="s">
        <v>207</v>
      </c>
      <c r="N1735" t="s">
        <v>207</v>
      </c>
      <c r="O1735" t="s">
        <v>207</v>
      </c>
      <c r="P1735" t="s">
        <v>207</v>
      </c>
      <c r="Q1735" t="s">
        <v>207</v>
      </c>
      <c r="R1735" t="s">
        <v>207</v>
      </c>
      <c r="S1735" t="s">
        <v>207</v>
      </c>
      <c r="T1735" t="s">
        <v>207</v>
      </c>
      <c r="U1735" t="s">
        <v>207</v>
      </c>
    </row>
    <row r="1736" spans="1:26" x14ac:dyDescent="0.25">
      <c r="A1736" t="str">
        <f t="shared" si="55"/>
        <v>SE Energy consumption of lighting for wholesale and retail</v>
      </c>
      <c r="B1736" t="str">
        <f t="shared" si="54"/>
        <v>Energy consumption of lighting for wholesale and retail</v>
      </c>
      <c r="C1736" t="s">
        <v>19</v>
      </c>
      <c r="D1736" t="s">
        <v>66</v>
      </c>
      <c r="E1736" t="s">
        <v>483</v>
      </c>
      <c r="F1736" t="s">
        <v>207</v>
      </c>
      <c r="G1736" t="s">
        <v>207</v>
      </c>
      <c r="H1736" t="s">
        <v>207</v>
      </c>
      <c r="I1736" t="s">
        <v>207</v>
      </c>
      <c r="J1736" t="s">
        <v>207</v>
      </c>
      <c r="K1736" t="s">
        <v>207</v>
      </c>
      <c r="L1736" t="s">
        <v>207</v>
      </c>
      <c r="M1736" t="s">
        <v>207</v>
      </c>
      <c r="N1736" t="s">
        <v>207</v>
      </c>
      <c r="O1736" t="s">
        <v>207</v>
      </c>
      <c r="P1736" t="s">
        <v>207</v>
      </c>
      <c r="Q1736" t="s">
        <v>207</v>
      </c>
      <c r="R1736" t="s">
        <v>207</v>
      </c>
      <c r="S1736" t="s">
        <v>207</v>
      </c>
      <c r="T1736" t="s">
        <v>207</v>
      </c>
      <c r="U1736" t="s">
        <v>207</v>
      </c>
    </row>
    <row r="1737" spans="1:26" x14ac:dyDescent="0.25">
      <c r="A1737" t="str">
        <f t="shared" si="55"/>
        <v>UK Energy consumption of lighting for wholesale and retail</v>
      </c>
      <c r="B1737" t="str">
        <f t="shared" si="54"/>
        <v>Energy consumption of lighting for wholesale and retail</v>
      </c>
      <c r="C1737" t="s">
        <v>4</v>
      </c>
      <c r="D1737" t="s">
        <v>67</v>
      </c>
      <c r="E1737" t="s">
        <v>483</v>
      </c>
      <c r="F1737">
        <v>1.1599999999999999</v>
      </c>
      <c r="G1737">
        <v>1.18</v>
      </c>
      <c r="H1737">
        <v>1.19</v>
      </c>
      <c r="I1737">
        <v>1.21</v>
      </c>
      <c r="J1737">
        <v>1.22</v>
      </c>
      <c r="K1737">
        <v>1.27</v>
      </c>
      <c r="L1737">
        <v>1.26</v>
      </c>
      <c r="M1737">
        <v>1.26</v>
      </c>
      <c r="N1737">
        <v>1.28</v>
      </c>
      <c r="O1737">
        <v>1.23</v>
      </c>
      <c r="P1737">
        <v>1.25</v>
      </c>
      <c r="Q1737">
        <v>1.23</v>
      </c>
      <c r="R1737">
        <v>1.25</v>
      </c>
      <c r="S1737">
        <v>1.26</v>
      </c>
      <c r="T1737" t="s">
        <v>207</v>
      </c>
      <c r="U1737" t="s">
        <v>207</v>
      </c>
      <c r="V1737" t="s">
        <v>214</v>
      </c>
      <c r="W1737" t="s">
        <v>572</v>
      </c>
      <c r="Y1737">
        <v>1</v>
      </c>
      <c r="Z1737" t="s">
        <v>581</v>
      </c>
    </row>
    <row r="1738" spans="1:26" x14ac:dyDescent="0.25">
      <c r="A1738" t="str">
        <f t="shared" si="55"/>
        <v xml:space="preserve"> Energy consumption of lighting for wholesale and retail</v>
      </c>
      <c r="B1738" t="str">
        <f t="shared" si="54"/>
        <v>Energy consumption of lighting for wholesale and retail</v>
      </c>
    </row>
    <row r="1739" spans="1:26" x14ac:dyDescent="0.25">
      <c r="A1739" t="str">
        <f t="shared" si="55"/>
        <v xml:space="preserve"> Energy consumption of lighting for hotels &amp; restaurants</v>
      </c>
      <c r="B1739" t="str">
        <f t="shared" si="54"/>
        <v>Energy consumption of lighting for hotels &amp; restaurants</v>
      </c>
      <c r="C1739" t="s">
        <v>583</v>
      </c>
    </row>
    <row r="1740" spans="1:26" x14ac:dyDescent="0.25">
      <c r="A1740" t="str">
        <f t="shared" si="55"/>
        <v>ISO code Energy consumption of lighting for hotels &amp; restaurants</v>
      </c>
      <c r="B1740" t="str">
        <f t="shared" si="54"/>
        <v>Energy consumption of lighting for hotels &amp; restaurants</v>
      </c>
      <c r="D1740" t="s">
        <v>204</v>
      </c>
      <c r="E1740" t="s">
        <v>205</v>
      </c>
      <c r="F1740">
        <v>2000</v>
      </c>
      <c r="G1740">
        <v>2001</v>
      </c>
      <c r="H1740">
        <v>2002</v>
      </c>
      <c r="I1740">
        <v>2003</v>
      </c>
      <c r="J1740">
        <v>2004</v>
      </c>
      <c r="K1740">
        <v>2005</v>
      </c>
      <c r="L1740">
        <v>2006</v>
      </c>
      <c r="M1740">
        <v>2007</v>
      </c>
      <c r="N1740">
        <v>2008</v>
      </c>
      <c r="O1740">
        <v>2009</v>
      </c>
      <c r="P1740">
        <v>2010</v>
      </c>
      <c r="Q1740">
        <v>2011</v>
      </c>
      <c r="R1740">
        <v>2012</v>
      </c>
      <c r="S1740">
        <v>2013</v>
      </c>
      <c r="T1740">
        <v>2014</v>
      </c>
      <c r="U1740">
        <v>2015</v>
      </c>
      <c r="V1740" t="s">
        <v>194</v>
      </c>
      <c r="W1740" t="s">
        <v>195</v>
      </c>
      <c r="X1740" t="s">
        <v>196</v>
      </c>
      <c r="Y1740" t="s">
        <v>197</v>
      </c>
      <c r="Z1740" t="s">
        <v>198</v>
      </c>
    </row>
    <row r="1741" spans="1:26" x14ac:dyDescent="0.25">
      <c r="A1741" t="str">
        <f t="shared" si="55"/>
        <v>AT Energy consumption of lighting for hotels &amp; restaurants</v>
      </c>
      <c r="B1741" t="str">
        <f t="shared" si="54"/>
        <v>Energy consumption of lighting for hotels &amp; restaurants</v>
      </c>
      <c r="C1741" t="s">
        <v>17</v>
      </c>
      <c r="D1741" t="s">
        <v>40</v>
      </c>
      <c r="E1741" t="s">
        <v>483</v>
      </c>
      <c r="F1741" t="s">
        <v>207</v>
      </c>
      <c r="G1741" t="s">
        <v>207</v>
      </c>
      <c r="H1741" t="s">
        <v>207</v>
      </c>
      <c r="I1741" t="s">
        <v>207</v>
      </c>
      <c r="J1741" t="s">
        <v>207</v>
      </c>
      <c r="K1741" t="s">
        <v>207</v>
      </c>
      <c r="L1741" t="s">
        <v>207</v>
      </c>
      <c r="M1741" t="s">
        <v>207</v>
      </c>
      <c r="N1741" t="s">
        <v>207</v>
      </c>
      <c r="O1741" t="s">
        <v>207</v>
      </c>
      <c r="P1741" t="s">
        <v>207</v>
      </c>
      <c r="Q1741" t="s">
        <v>207</v>
      </c>
      <c r="R1741" t="s">
        <v>207</v>
      </c>
      <c r="S1741" t="s">
        <v>207</v>
      </c>
      <c r="T1741" t="s">
        <v>207</v>
      </c>
      <c r="U1741" t="s">
        <v>207</v>
      </c>
    </row>
    <row r="1742" spans="1:26" x14ac:dyDescent="0.25">
      <c r="A1742" t="str">
        <f t="shared" si="55"/>
        <v>BE Energy consumption of lighting for hotels &amp; restaurants</v>
      </c>
      <c r="B1742" t="str">
        <f t="shared" si="54"/>
        <v>Energy consumption of lighting for hotels &amp; restaurants</v>
      </c>
      <c r="C1742" t="s">
        <v>11</v>
      </c>
      <c r="D1742" t="s">
        <v>41</v>
      </c>
      <c r="E1742" t="s">
        <v>483</v>
      </c>
      <c r="F1742" t="s">
        <v>207</v>
      </c>
      <c r="G1742" t="s">
        <v>207</v>
      </c>
      <c r="H1742" t="s">
        <v>207</v>
      </c>
      <c r="I1742" t="s">
        <v>207</v>
      </c>
      <c r="J1742" t="s">
        <v>207</v>
      </c>
      <c r="K1742" t="s">
        <v>207</v>
      </c>
      <c r="L1742" t="s">
        <v>207</v>
      </c>
      <c r="M1742" t="s">
        <v>207</v>
      </c>
      <c r="N1742" t="s">
        <v>207</v>
      </c>
      <c r="O1742" t="s">
        <v>207</v>
      </c>
      <c r="P1742" t="s">
        <v>207</v>
      </c>
      <c r="Q1742" t="s">
        <v>207</v>
      </c>
      <c r="R1742" t="s">
        <v>207</v>
      </c>
      <c r="S1742" t="s">
        <v>207</v>
      </c>
      <c r="T1742" t="s">
        <v>207</v>
      </c>
      <c r="U1742" t="s">
        <v>207</v>
      </c>
    </row>
    <row r="1743" spans="1:26" x14ac:dyDescent="0.25">
      <c r="A1743" t="str">
        <f t="shared" si="55"/>
        <v>BG Energy consumption of lighting for hotels &amp; restaurants</v>
      </c>
      <c r="B1743" t="str">
        <f t="shared" si="54"/>
        <v>Energy consumption of lighting for hotels &amp; restaurants</v>
      </c>
      <c r="C1743" t="s">
        <v>21</v>
      </c>
      <c r="D1743" t="s">
        <v>42</v>
      </c>
      <c r="E1743" t="s">
        <v>483</v>
      </c>
      <c r="F1743" t="s">
        <v>207</v>
      </c>
      <c r="G1743" t="s">
        <v>207</v>
      </c>
      <c r="H1743" t="s">
        <v>207</v>
      </c>
      <c r="I1743" t="s">
        <v>207</v>
      </c>
      <c r="J1743" t="s">
        <v>207</v>
      </c>
      <c r="K1743" t="s">
        <v>207</v>
      </c>
      <c r="L1743" t="s">
        <v>207</v>
      </c>
      <c r="M1743" t="s">
        <v>207</v>
      </c>
      <c r="N1743" t="s">
        <v>207</v>
      </c>
      <c r="O1743" t="s">
        <v>207</v>
      </c>
      <c r="P1743" t="s">
        <v>207</v>
      </c>
      <c r="Q1743" t="s">
        <v>207</v>
      </c>
      <c r="R1743" t="s">
        <v>207</v>
      </c>
      <c r="S1743" t="s">
        <v>207</v>
      </c>
      <c r="T1743" t="s">
        <v>207</v>
      </c>
      <c r="U1743" t="s">
        <v>207</v>
      </c>
    </row>
    <row r="1744" spans="1:26" x14ac:dyDescent="0.25">
      <c r="A1744" t="str">
        <f t="shared" si="55"/>
        <v>HR Energy consumption of lighting for hotels &amp; restaurants</v>
      </c>
      <c r="B1744" t="str">
        <f t="shared" si="54"/>
        <v>Energy consumption of lighting for hotels &amp; restaurants</v>
      </c>
      <c r="C1744" t="s">
        <v>24</v>
      </c>
      <c r="D1744" t="s">
        <v>43</v>
      </c>
      <c r="E1744" t="s">
        <v>483</v>
      </c>
      <c r="F1744" t="s">
        <v>207</v>
      </c>
      <c r="G1744" t="s">
        <v>207</v>
      </c>
      <c r="H1744" t="s">
        <v>207</v>
      </c>
      <c r="I1744" t="s">
        <v>207</v>
      </c>
      <c r="J1744" t="s">
        <v>207</v>
      </c>
      <c r="K1744" t="s">
        <v>207</v>
      </c>
      <c r="L1744" t="s">
        <v>207</v>
      </c>
      <c r="M1744" t="s">
        <v>207</v>
      </c>
      <c r="N1744" t="s">
        <v>207</v>
      </c>
      <c r="O1744" t="s">
        <v>207</v>
      </c>
      <c r="P1744" t="s">
        <v>207</v>
      </c>
      <c r="Q1744" t="s">
        <v>207</v>
      </c>
      <c r="R1744" t="s">
        <v>207</v>
      </c>
      <c r="S1744" t="s">
        <v>207</v>
      </c>
      <c r="T1744" t="s">
        <v>207</v>
      </c>
      <c r="U1744" t="s">
        <v>207</v>
      </c>
    </row>
    <row r="1745" spans="1:26" x14ac:dyDescent="0.25">
      <c r="A1745" t="str">
        <f t="shared" si="55"/>
        <v>CY Energy consumption of lighting for hotels &amp; restaurants</v>
      </c>
      <c r="B1745" t="str">
        <f t="shared" si="54"/>
        <v>Energy consumption of lighting for hotels &amp; restaurants</v>
      </c>
      <c r="C1745" t="s">
        <v>15</v>
      </c>
      <c r="D1745" t="s">
        <v>44</v>
      </c>
      <c r="E1745" t="s">
        <v>483</v>
      </c>
      <c r="F1745" t="s">
        <v>207</v>
      </c>
      <c r="G1745" t="s">
        <v>207</v>
      </c>
      <c r="H1745" t="s">
        <v>207</v>
      </c>
      <c r="I1745" t="s">
        <v>207</v>
      </c>
      <c r="J1745" t="s">
        <v>207</v>
      </c>
      <c r="K1745" t="s">
        <v>207</v>
      </c>
      <c r="L1745" t="s">
        <v>207</v>
      </c>
      <c r="M1745" t="s">
        <v>207</v>
      </c>
      <c r="N1745" t="s">
        <v>207</v>
      </c>
      <c r="O1745" t="s">
        <v>207</v>
      </c>
      <c r="P1745" t="s">
        <v>207</v>
      </c>
      <c r="Q1745" t="s">
        <v>207</v>
      </c>
      <c r="R1745" t="s">
        <v>207</v>
      </c>
      <c r="S1745" t="s">
        <v>207</v>
      </c>
      <c r="T1745" t="s">
        <v>207</v>
      </c>
      <c r="U1745" t="s">
        <v>207</v>
      </c>
    </row>
    <row r="1746" spans="1:26" x14ac:dyDescent="0.25">
      <c r="A1746" t="str">
        <f t="shared" si="55"/>
        <v>CZ Energy consumption of lighting for hotels &amp; restaurants</v>
      </c>
      <c r="B1746" t="str">
        <f t="shared" si="54"/>
        <v>Energy consumption of lighting for hotels &amp; restaurants</v>
      </c>
      <c r="C1746" t="s">
        <v>23</v>
      </c>
      <c r="D1746" t="s">
        <v>45</v>
      </c>
      <c r="E1746" t="s">
        <v>483</v>
      </c>
      <c r="F1746" t="s">
        <v>207</v>
      </c>
      <c r="G1746" t="s">
        <v>207</v>
      </c>
      <c r="H1746" t="s">
        <v>207</v>
      </c>
      <c r="I1746" t="s">
        <v>207</v>
      </c>
      <c r="J1746" t="s">
        <v>207</v>
      </c>
      <c r="K1746" t="s">
        <v>207</v>
      </c>
      <c r="L1746" t="s">
        <v>207</v>
      </c>
      <c r="M1746" t="s">
        <v>207</v>
      </c>
      <c r="N1746" t="s">
        <v>207</v>
      </c>
      <c r="O1746" t="s">
        <v>207</v>
      </c>
      <c r="P1746" t="s">
        <v>207</v>
      </c>
      <c r="Q1746" t="s">
        <v>207</v>
      </c>
      <c r="R1746" t="s">
        <v>207</v>
      </c>
      <c r="S1746" t="s">
        <v>207</v>
      </c>
      <c r="T1746" t="s">
        <v>207</v>
      </c>
      <c r="U1746" t="s">
        <v>207</v>
      </c>
    </row>
    <row r="1747" spans="1:26" x14ac:dyDescent="0.25">
      <c r="A1747" t="str">
        <f t="shared" si="55"/>
        <v>DK Energy consumption of lighting for hotels &amp; restaurants</v>
      </c>
      <c r="B1747" t="str">
        <f t="shared" si="54"/>
        <v>Energy consumption of lighting for hotels &amp; restaurants</v>
      </c>
      <c r="C1747" t="s">
        <v>9</v>
      </c>
      <c r="D1747" t="s">
        <v>46</v>
      </c>
      <c r="E1747" t="s">
        <v>483</v>
      </c>
      <c r="F1747" t="s">
        <v>207</v>
      </c>
      <c r="G1747" t="s">
        <v>207</v>
      </c>
      <c r="H1747" t="s">
        <v>207</v>
      </c>
      <c r="I1747" t="s">
        <v>207</v>
      </c>
      <c r="J1747" t="s">
        <v>207</v>
      </c>
      <c r="K1747" t="s">
        <v>207</v>
      </c>
      <c r="L1747" t="s">
        <v>207</v>
      </c>
      <c r="M1747" t="s">
        <v>207</v>
      </c>
      <c r="N1747" t="s">
        <v>207</v>
      </c>
      <c r="O1747" t="s">
        <v>207</v>
      </c>
      <c r="P1747" t="s">
        <v>207</v>
      </c>
      <c r="Q1747" t="s">
        <v>207</v>
      </c>
      <c r="R1747" t="s">
        <v>207</v>
      </c>
      <c r="S1747" t="s">
        <v>207</v>
      </c>
      <c r="T1747" t="s">
        <v>207</v>
      </c>
      <c r="U1747" t="s">
        <v>207</v>
      </c>
    </row>
    <row r="1748" spans="1:26" x14ac:dyDescent="0.25">
      <c r="A1748" t="str">
        <f t="shared" si="55"/>
        <v>EE Energy consumption of lighting for hotels &amp; restaurants</v>
      </c>
      <c r="B1748" t="str">
        <f t="shared" si="54"/>
        <v>Energy consumption of lighting for hotels &amp; restaurants</v>
      </c>
      <c r="C1748" t="s">
        <v>27</v>
      </c>
      <c r="D1748" t="s">
        <v>47</v>
      </c>
      <c r="E1748" t="s">
        <v>483</v>
      </c>
      <c r="F1748" t="s">
        <v>207</v>
      </c>
      <c r="G1748" t="s">
        <v>207</v>
      </c>
      <c r="H1748" t="s">
        <v>207</v>
      </c>
      <c r="I1748" t="s">
        <v>207</v>
      </c>
      <c r="J1748" t="s">
        <v>207</v>
      </c>
      <c r="K1748" t="s">
        <v>207</v>
      </c>
      <c r="L1748" t="s">
        <v>207</v>
      </c>
      <c r="M1748" t="s">
        <v>207</v>
      </c>
      <c r="N1748" t="s">
        <v>207</v>
      </c>
      <c r="O1748" t="s">
        <v>207</v>
      </c>
      <c r="P1748" t="s">
        <v>207</v>
      </c>
      <c r="Q1748" t="s">
        <v>207</v>
      </c>
      <c r="R1748" t="s">
        <v>207</v>
      </c>
      <c r="S1748" t="s">
        <v>207</v>
      </c>
      <c r="T1748" t="s">
        <v>207</v>
      </c>
      <c r="U1748" t="s">
        <v>207</v>
      </c>
    </row>
    <row r="1749" spans="1:26" x14ac:dyDescent="0.25">
      <c r="A1749" t="str">
        <f t="shared" si="55"/>
        <v>FR Energy consumption of lighting for hotels &amp; restaurants</v>
      </c>
      <c r="B1749" t="str">
        <f t="shared" si="54"/>
        <v>Energy consumption of lighting for hotels &amp; restaurants</v>
      </c>
      <c r="C1749" t="s">
        <v>10</v>
      </c>
      <c r="D1749" t="s">
        <v>48</v>
      </c>
      <c r="E1749" t="s">
        <v>483</v>
      </c>
      <c r="F1749" t="s">
        <v>207</v>
      </c>
      <c r="G1749" t="s">
        <v>207</v>
      </c>
      <c r="H1749" t="s">
        <v>207</v>
      </c>
      <c r="I1749" t="s">
        <v>207</v>
      </c>
      <c r="J1749" t="s">
        <v>207</v>
      </c>
      <c r="K1749" t="s">
        <v>207</v>
      </c>
      <c r="L1749">
        <v>0.28000000000000003</v>
      </c>
      <c r="M1749">
        <v>0.28999999999999998</v>
      </c>
      <c r="N1749">
        <v>0.28999999999999998</v>
      </c>
      <c r="O1749">
        <v>0.3</v>
      </c>
      <c r="P1749">
        <v>0.3</v>
      </c>
      <c r="Q1749">
        <v>0.3</v>
      </c>
      <c r="R1749">
        <v>0.31</v>
      </c>
      <c r="S1749">
        <v>0.3</v>
      </c>
      <c r="T1749" t="s">
        <v>207</v>
      </c>
      <c r="U1749" t="s">
        <v>207</v>
      </c>
      <c r="V1749" t="s">
        <v>214</v>
      </c>
      <c r="W1749" t="s">
        <v>572</v>
      </c>
      <c r="Y1749">
        <v>1</v>
      </c>
      <c r="Z1749" t="s">
        <v>573</v>
      </c>
    </row>
    <row r="1750" spans="1:26" x14ac:dyDescent="0.25">
      <c r="A1750" t="str">
        <f t="shared" si="55"/>
        <v>EL Energy consumption of lighting for hotels &amp; restaurants</v>
      </c>
      <c r="B1750" t="str">
        <f t="shared" si="54"/>
        <v>Energy consumption of lighting for hotels &amp; restaurants</v>
      </c>
      <c r="C1750" t="s">
        <v>20</v>
      </c>
      <c r="D1750" t="s">
        <v>49</v>
      </c>
      <c r="E1750" t="s">
        <v>483</v>
      </c>
      <c r="F1750" t="s">
        <v>207</v>
      </c>
      <c r="G1750" t="s">
        <v>207</v>
      </c>
      <c r="H1750" t="s">
        <v>207</v>
      </c>
      <c r="I1750" t="s">
        <v>207</v>
      </c>
      <c r="J1750" t="s">
        <v>207</v>
      </c>
      <c r="K1750" t="s">
        <v>207</v>
      </c>
      <c r="L1750" t="s">
        <v>207</v>
      </c>
      <c r="M1750" t="s">
        <v>207</v>
      </c>
      <c r="N1750" t="s">
        <v>207</v>
      </c>
      <c r="O1750" t="s">
        <v>207</v>
      </c>
      <c r="P1750" t="s">
        <v>207</v>
      </c>
      <c r="Q1750" t="s">
        <v>207</v>
      </c>
      <c r="R1750" t="s">
        <v>207</v>
      </c>
      <c r="S1750" t="s">
        <v>207</v>
      </c>
      <c r="T1750" t="s">
        <v>207</v>
      </c>
      <c r="U1750" t="s">
        <v>207</v>
      </c>
    </row>
    <row r="1751" spans="1:26" x14ac:dyDescent="0.25">
      <c r="A1751" t="str">
        <f t="shared" si="55"/>
        <v>FI Energy consumption of lighting for hotels &amp; restaurants</v>
      </c>
      <c r="B1751" t="str">
        <f t="shared" si="54"/>
        <v>Energy consumption of lighting for hotels &amp; restaurants</v>
      </c>
      <c r="C1751" t="s">
        <v>30</v>
      </c>
      <c r="D1751" t="s">
        <v>50</v>
      </c>
      <c r="E1751" t="s">
        <v>483</v>
      </c>
      <c r="F1751" t="s">
        <v>207</v>
      </c>
      <c r="G1751" t="s">
        <v>207</v>
      </c>
      <c r="H1751" t="s">
        <v>207</v>
      </c>
      <c r="I1751" t="s">
        <v>207</v>
      </c>
      <c r="J1751" t="s">
        <v>207</v>
      </c>
      <c r="K1751" t="s">
        <v>207</v>
      </c>
      <c r="L1751" t="s">
        <v>207</v>
      </c>
      <c r="M1751" t="s">
        <v>207</v>
      </c>
      <c r="N1751" t="s">
        <v>207</v>
      </c>
      <c r="O1751" t="s">
        <v>207</v>
      </c>
      <c r="P1751" t="s">
        <v>207</v>
      </c>
      <c r="Q1751" t="s">
        <v>207</v>
      </c>
      <c r="R1751" t="s">
        <v>207</v>
      </c>
      <c r="S1751" t="s">
        <v>207</v>
      </c>
      <c r="T1751" t="s">
        <v>207</v>
      </c>
      <c r="U1751" t="s">
        <v>207</v>
      </c>
    </row>
    <row r="1752" spans="1:26" x14ac:dyDescent="0.25">
      <c r="A1752" t="str">
        <f t="shared" si="55"/>
        <v>DE Energy consumption of lighting for hotels &amp; restaurants</v>
      </c>
      <c r="B1752" t="str">
        <f t="shared" si="54"/>
        <v>Energy consumption of lighting for hotels &amp; restaurants</v>
      </c>
      <c r="C1752" t="s">
        <v>1</v>
      </c>
      <c r="D1752" t="s">
        <v>51</v>
      </c>
      <c r="E1752" t="s">
        <v>483</v>
      </c>
      <c r="F1752" t="s">
        <v>207</v>
      </c>
      <c r="G1752" t="s">
        <v>207</v>
      </c>
      <c r="H1752" t="s">
        <v>207</v>
      </c>
      <c r="I1752" t="s">
        <v>207</v>
      </c>
      <c r="J1752" t="s">
        <v>207</v>
      </c>
      <c r="K1752" t="s">
        <v>207</v>
      </c>
      <c r="L1752">
        <v>0.34</v>
      </c>
      <c r="M1752">
        <v>0.34</v>
      </c>
      <c r="N1752">
        <v>0.33</v>
      </c>
      <c r="O1752">
        <v>0.4</v>
      </c>
      <c r="P1752">
        <v>0.46</v>
      </c>
      <c r="Q1752">
        <v>0.46</v>
      </c>
      <c r="R1752">
        <v>0.45</v>
      </c>
      <c r="S1752">
        <v>0.46</v>
      </c>
      <c r="T1752" t="s">
        <v>207</v>
      </c>
      <c r="U1752" t="s">
        <v>207</v>
      </c>
      <c r="V1752" t="s">
        <v>574</v>
      </c>
      <c r="W1752" t="s">
        <v>575</v>
      </c>
      <c r="X1752" t="s">
        <v>576</v>
      </c>
      <c r="Y1752">
        <v>5</v>
      </c>
      <c r="Z1752" t="s">
        <v>577</v>
      </c>
    </row>
    <row r="1753" spans="1:26" x14ac:dyDescent="0.25">
      <c r="A1753" t="str">
        <f t="shared" si="55"/>
        <v>HU Energy consumption of lighting for hotels &amp; restaurants</v>
      </c>
      <c r="B1753" t="str">
        <f t="shared" si="54"/>
        <v>Energy consumption of lighting for hotels &amp; restaurants</v>
      </c>
      <c r="C1753" t="s">
        <v>16</v>
      </c>
      <c r="D1753" t="s">
        <v>52</v>
      </c>
      <c r="E1753" t="s">
        <v>483</v>
      </c>
      <c r="F1753" t="s">
        <v>207</v>
      </c>
      <c r="G1753" t="s">
        <v>207</v>
      </c>
      <c r="H1753" t="s">
        <v>207</v>
      </c>
      <c r="I1753" t="s">
        <v>207</v>
      </c>
      <c r="J1753" t="s">
        <v>207</v>
      </c>
      <c r="K1753" t="s">
        <v>207</v>
      </c>
      <c r="L1753" t="s">
        <v>207</v>
      </c>
      <c r="M1753" t="s">
        <v>207</v>
      </c>
      <c r="N1753" t="s">
        <v>207</v>
      </c>
      <c r="O1753" t="s">
        <v>207</v>
      </c>
      <c r="P1753" t="s">
        <v>207</v>
      </c>
      <c r="Q1753" t="s">
        <v>207</v>
      </c>
      <c r="R1753" t="s">
        <v>207</v>
      </c>
      <c r="S1753" t="s">
        <v>207</v>
      </c>
      <c r="T1753" t="s">
        <v>207</v>
      </c>
      <c r="U1753" t="s">
        <v>207</v>
      </c>
    </row>
    <row r="1754" spans="1:26" x14ac:dyDescent="0.25">
      <c r="A1754" t="str">
        <f t="shared" si="55"/>
        <v>IE Energy consumption of lighting for hotels &amp; restaurants</v>
      </c>
      <c r="B1754" t="str">
        <f t="shared" si="54"/>
        <v>Energy consumption of lighting for hotels &amp; restaurants</v>
      </c>
      <c r="C1754" t="s">
        <v>5</v>
      </c>
      <c r="D1754" t="s">
        <v>53</v>
      </c>
      <c r="E1754" t="s">
        <v>483</v>
      </c>
      <c r="F1754" t="s">
        <v>207</v>
      </c>
      <c r="G1754" t="s">
        <v>207</v>
      </c>
      <c r="H1754" t="s">
        <v>207</v>
      </c>
      <c r="I1754" t="s">
        <v>207</v>
      </c>
      <c r="J1754" t="s">
        <v>207</v>
      </c>
      <c r="K1754" t="s">
        <v>207</v>
      </c>
      <c r="L1754" t="s">
        <v>207</v>
      </c>
      <c r="M1754" t="s">
        <v>207</v>
      </c>
      <c r="N1754" t="s">
        <v>207</v>
      </c>
      <c r="O1754" t="s">
        <v>207</v>
      </c>
      <c r="P1754" t="s">
        <v>207</v>
      </c>
      <c r="Q1754" t="s">
        <v>207</v>
      </c>
      <c r="R1754" t="s">
        <v>207</v>
      </c>
      <c r="S1754" t="s">
        <v>207</v>
      </c>
      <c r="T1754" t="s">
        <v>207</v>
      </c>
      <c r="U1754" t="s">
        <v>207</v>
      </c>
    </row>
    <row r="1755" spans="1:26" x14ac:dyDescent="0.25">
      <c r="A1755" t="str">
        <f t="shared" si="55"/>
        <v>IT Energy consumption of lighting for hotels &amp; restaurants</v>
      </c>
      <c r="B1755" t="str">
        <f t="shared" si="54"/>
        <v>Energy consumption of lighting for hotels &amp; restaurants</v>
      </c>
      <c r="C1755" t="s">
        <v>29</v>
      </c>
      <c r="D1755" t="s">
        <v>54</v>
      </c>
      <c r="E1755" t="s">
        <v>483</v>
      </c>
      <c r="F1755" t="s">
        <v>207</v>
      </c>
      <c r="G1755" t="s">
        <v>207</v>
      </c>
      <c r="H1755" t="s">
        <v>207</v>
      </c>
      <c r="I1755" t="s">
        <v>207</v>
      </c>
      <c r="J1755" t="s">
        <v>207</v>
      </c>
      <c r="K1755" t="s">
        <v>207</v>
      </c>
      <c r="L1755" t="s">
        <v>207</v>
      </c>
      <c r="M1755" t="s">
        <v>207</v>
      </c>
      <c r="N1755" t="s">
        <v>207</v>
      </c>
      <c r="O1755" t="s">
        <v>207</v>
      </c>
      <c r="P1755" t="s">
        <v>207</v>
      </c>
      <c r="Q1755" t="s">
        <v>207</v>
      </c>
      <c r="R1755" t="s">
        <v>207</v>
      </c>
      <c r="S1755" t="s">
        <v>207</v>
      </c>
      <c r="T1755" t="s">
        <v>207</v>
      </c>
      <c r="U1755" t="s">
        <v>207</v>
      </c>
    </row>
    <row r="1756" spans="1:26" x14ac:dyDescent="0.25">
      <c r="A1756" t="str">
        <f t="shared" si="55"/>
        <v>LV Energy consumption of lighting for hotels &amp; restaurants</v>
      </c>
      <c r="B1756" t="str">
        <f t="shared" si="54"/>
        <v>Energy consumption of lighting for hotels &amp; restaurants</v>
      </c>
      <c r="C1756" t="s">
        <v>25</v>
      </c>
      <c r="D1756" t="s">
        <v>55</v>
      </c>
      <c r="E1756" t="s">
        <v>483</v>
      </c>
      <c r="F1756" t="s">
        <v>207</v>
      </c>
      <c r="G1756" t="s">
        <v>207</v>
      </c>
      <c r="H1756" t="s">
        <v>207</v>
      </c>
      <c r="I1756" t="s">
        <v>207</v>
      </c>
      <c r="J1756" t="s">
        <v>207</v>
      </c>
      <c r="K1756" t="s">
        <v>207</v>
      </c>
      <c r="L1756" t="s">
        <v>207</v>
      </c>
      <c r="M1756" t="s">
        <v>207</v>
      </c>
      <c r="N1756" t="s">
        <v>207</v>
      </c>
      <c r="O1756" t="s">
        <v>207</v>
      </c>
      <c r="P1756" t="s">
        <v>207</v>
      </c>
      <c r="Q1756" t="s">
        <v>207</v>
      </c>
      <c r="R1756" t="s">
        <v>207</v>
      </c>
      <c r="S1756" t="s">
        <v>207</v>
      </c>
      <c r="T1756" t="s">
        <v>207</v>
      </c>
      <c r="U1756" t="s">
        <v>207</v>
      </c>
    </row>
    <row r="1757" spans="1:26" x14ac:dyDescent="0.25">
      <c r="A1757" t="str">
        <f t="shared" si="55"/>
        <v>LT Energy consumption of lighting for hotels &amp; restaurants</v>
      </c>
      <c r="B1757" t="str">
        <f t="shared" si="54"/>
        <v>Energy consumption of lighting for hotels &amp; restaurants</v>
      </c>
      <c r="C1757" t="s">
        <v>22</v>
      </c>
      <c r="D1757" t="s">
        <v>56</v>
      </c>
      <c r="E1757" t="s">
        <v>483</v>
      </c>
      <c r="F1757" t="s">
        <v>207</v>
      </c>
      <c r="G1757" t="s">
        <v>207</v>
      </c>
      <c r="H1757" t="s">
        <v>207</v>
      </c>
      <c r="I1757" t="s">
        <v>207</v>
      </c>
      <c r="J1757" t="s">
        <v>207</v>
      </c>
      <c r="K1757" t="s">
        <v>207</v>
      </c>
      <c r="L1757" t="s">
        <v>207</v>
      </c>
      <c r="M1757" t="s">
        <v>207</v>
      </c>
      <c r="N1757" t="s">
        <v>207</v>
      </c>
      <c r="O1757" t="s">
        <v>207</v>
      </c>
      <c r="P1757" t="s">
        <v>207</v>
      </c>
      <c r="Q1757" t="s">
        <v>207</v>
      </c>
      <c r="R1757" t="s">
        <v>207</v>
      </c>
      <c r="S1757" t="s">
        <v>207</v>
      </c>
      <c r="T1757" t="s">
        <v>207</v>
      </c>
      <c r="U1757" t="s">
        <v>207</v>
      </c>
    </row>
    <row r="1758" spans="1:26" x14ac:dyDescent="0.25">
      <c r="A1758" t="str">
        <f t="shared" si="55"/>
        <v>LU Energy consumption of lighting for hotels &amp; restaurants</v>
      </c>
      <c r="B1758" t="str">
        <f t="shared" si="54"/>
        <v>Energy consumption of lighting for hotels &amp; restaurants</v>
      </c>
      <c r="C1758" t="s">
        <v>7</v>
      </c>
      <c r="D1758" t="s">
        <v>57</v>
      </c>
      <c r="E1758" t="s">
        <v>483</v>
      </c>
      <c r="F1758" t="s">
        <v>207</v>
      </c>
      <c r="G1758" t="s">
        <v>207</v>
      </c>
      <c r="H1758" t="s">
        <v>207</v>
      </c>
      <c r="I1758" t="s">
        <v>207</v>
      </c>
      <c r="J1758" t="s">
        <v>207</v>
      </c>
      <c r="K1758" t="s">
        <v>207</v>
      </c>
      <c r="L1758" t="s">
        <v>207</v>
      </c>
      <c r="M1758" t="s">
        <v>207</v>
      </c>
      <c r="N1758" t="s">
        <v>207</v>
      </c>
      <c r="O1758" t="s">
        <v>207</v>
      </c>
      <c r="P1758" t="s">
        <v>207</v>
      </c>
      <c r="Q1758" t="s">
        <v>207</v>
      </c>
      <c r="R1758" t="s">
        <v>207</v>
      </c>
      <c r="S1758" t="s">
        <v>207</v>
      </c>
      <c r="T1758" t="s">
        <v>207</v>
      </c>
      <c r="U1758" t="s">
        <v>207</v>
      </c>
    </row>
    <row r="1759" spans="1:26" x14ac:dyDescent="0.25">
      <c r="A1759" t="str">
        <f t="shared" si="55"/>
        <v>MT Energy consumption of lighting for hotels &amp; restaurants</v>
      </c>
      <c r="B1759" t="str">
        <f t="shared" si="54"/>
        <v>Energy consumption of lighting for hotels &amp; restaurants</v>
      </c>
      <c r="C1759" t="s">
        <v>26</v>
      </c>
      <c r="D1759" t="s">
        <v>58</v>
      </c>
      <c r="E1759" t="s">
        <v>483</v>
      </c>
      <c r="F1759" t="s">
        <v>207</v>
      </c>
      <c r="G1759" t="s">
        <v>207</v>
      </c>
      <c r="H1759" t="s">
        <v>207</v>
      </c>
      <c r="I1759" t="s">
        <v>207</v>
      </c>
      <c r="J1759" t="s">
        <v>207</v>
      </c>
      <c r="K1759" t="s">
        <v>207</v>
      </c>
      <c r="L1759" t="s">
        <v>207</v>
      </c>
      <c r="M1759" t="s">
        <v>207</v>
      </c>
      <c r="N1759" t="s">
        <v>207</v>
      </c>
      <c r="O1759" t="s">
        <v>207</v>
      </c>
      <c r="P1759" t="s">
        <v>207</v>
      </c>
      <c r="Q1759" t="s">
        <v>207</v>
      </c>
      <c r="R1759" t="s">
        <v>207</v>
      </c>
      <c r="S1759" t="s">
        <v>207</v>
      </c>
      <c r="T1759" t="s">
        <v>207</v>
      </c>
      <c r="U1759" t="s">
        <v>207</v>
      </c>
    </row>
    <row r="1760" spans="1:26" x14ac:dyDescent="0.25">
      <c r="A1760" t="str">
        <f t="shared" si="55"/>
        <v>NL Energy consumption of lighting for hotels &amp; restaurants</v>
      </c>
      <c r="B1760" t="str">
        <f t="shared" si="54"/>
        <v>Energy consumption of lighting for hotels &amp; restaurants</v>
      </c>
      <c r="C1760" t="s">
        <v>6</v>
      </c>
      <c r="D1760" t="s">
        <v>59</v>
      </c>
      <c r="E1760" t="s">
        <v>483</v>
      </c>
      <c r="F1760" t="s">
        <v>207</v>
      </c>
      <c r="G1760" t="s">
        <v>207</v>
      </c>
      <c r="H1760" t="s">
        <v>207</v>
      </c>
      <c r="I1760" t="s">
        <v>207</v>
      </c>
      <c r="J1760" t="s">
        <v>207</v>
      </c>
      <c r="K1760" t="s">
        <v>207</v>
      </c>
      <c r="L1760" t="s">
        <v>207</v>
      </c>
      <c r="M1760" t="s">
        <v>207</v>
      </c>
      <c r="N1760" t="s">
        <v>207</v>
      </c>
      <c r="O1760" t="s">
        <v>207</v>
      </c>
      <c r="P1760" t="s">
        <v>207</v>
      </c>
      <c r="Q1760" t="s">
        <v>207</v>
      </c>
      <c r="R1760" t="s">
        <v>207</v>
      </c>
      <c r="S1760" t="s">
        <v>207</v>
      </c>
      <c r="T1760">
        <v>0.22</v>
      </c>
      <c r="U1760" t="s">
        <v>207</v>
      </c>
      <c r="V1760" t="s">
        <v>254</v>
      </c>
      <c r="W1760" t="s">
        <v>578</v>
      </c>
      <c r="X1760" t="s">
        <v>579</v>
      </c>
      <c r="Y1760">
        <v>4</v>
      </c>
      <c r="Z1760" t="s">
        <v>580</v>
      </c>
    </row>
    <row r="1761" spans="1:26" x14ac:dyDescent="0.25">
      <c r="A1761" t="str">
        <f t="shared" si="55"/>
        <v>PL Energy consumption of lighting for hotels &amp; restaurants</v>
      </c>
      <c r="B1761" t="str">
        <f t="shared" si="54"/>
        <v>Energy consumption of lighting for hotels &amp; restaurants</v>
      </c>
      <c r="C1761" t="s">
        <v>12</v>
      </c>
      <c r="D1761" t="s">
        <v>60</v>
      </c>
      <c r="E1761" t="s">
        <v>483</v>
      </c>
      <c r="F1761" t="s">
        <v>207</v>
      </c>
      <c r="G1761" t="s">
        <v>207</v>
      </c>
      <c r="H1761" t="s">
        <v>207</v>
      </c>
      <c r="I1761" t="s">
        <v>207</v>
      </c>
      <c r="J1761" t="s">
        <v>207</v>
      </c>
      <c r="K1761" t="s">
        <v>207</v>
      </c>
      <c r="L1761" t="s">
        <v>207</v>
      </c>
      <c r="M1761" t="s">
        <v>207</v>
      </c>
      <c r="N1761" t="s">
        <v>207</v>
      </c>
      <c r="O1761" t="s">
        <v>207</v>
      </c>
      <c r="P1761" t="s">
        <v>207</v>
      </c>
      <c r="Q1761" t="s">
        <v>207</v>
      </c>
      <c r="R1761" t="s">
        <v>207</v>
      </c>
      <c r="S1761" t="s">
        <v>207</v>
      </c>
      <c r="T1761" t="s">
        <v>207</v>
      </c>
      <c r="U1761" t="s">
        <v>207</v>
      </c>
    </row>
    <row r="1762" spans="1:26" x14ac:dyDescent="0.25">
      <c r="A1762" t="str">
        <f t="shared" si="55"/>
        <v>PT Energy consumption of lighting for hotels &amp; restaurants</v>
      </c>
      <c r="B1762" t="str">
        <f t="shared" si="54"/>
        <v>Energy consumption of lighting for hotels &amp; restaurants</v>
      </c>
      <c r="C1762" t="s">
        <v>14</v>
      </c>
      <c r="D1762" t="s">
        <v>61</v>
      </c>
      <c r="E1762" t="s">
        <v>483</v>
      </c>
      <c r="F1762" t="s">
        <v>207</v>
      </c>
      <c r="G1762" t="s">
        <v>207</v>
      </c>
      <c r="H1762" t="s">
        <v>207</v>
      </c>
      <c r="I1762" t="s">
        <v>207</v>
      </c>
      <c r="J1762" t="s">
        <v>207</v>
      </c>
      <c r="K1762" t="s">
        <v>207</v>
      </c>
      <c r="L1762" t="s">
        <v>207</v>
      </c>
      <c r="M1762" t="s">
        <v>207</v>
      </c>
      <c r="N1762" t="s">
        <v>207</v>
      </c>
      <c r="O1762" t="s">
        <v>207</v>
      </c>
      <c r="P1762" t="s">
        <v>207</v>
      </c>
      <c r="Q1762" t="s">
        <v>207</v>
      </c>
      <c r="R1762" t="s">
        <v>207</v>
      </c>
      <c r="S1762" t="s">
        <v>207</v>
      </c>
      <c r="T1762" t="s">
        <v>207</v>
      </c>
      <c r="U1762" t="s">
        <v>207</v>
      </c>
    </row>
    <row r="1763" spans="1:26" x14ac:dyDescent="0.25">
      <c r="A1763" t="str">
        <f t="shared" si="55"/>
        <v>RO Energy consumption of lighting for hotels &amp; restaurants</v>
      </c>
      <c r="B1763" t="str">
        <f t="shared" si="54"/>
        <v>Energy consumption of lighting for hotels &amp; restaurants</v>
      </c>
      <c r="C1763" t="s">
        <v>13</v>
      </c>
      <c r="D1763" t="s">
        <v>62</v>
      </c>
      <c r="E1763" t="s">
        <v>483</v>
      </c>
      <c r="F1763" t="s">
        <v>207</v>
      </c>
      <c r="G1763" t="s">
        <v>207</v>
      </c>
      <c r="H1763" t="s">
        <v>207</v>
      </c>
      <c r="I1763" t="s">
        <v>207</v>
      </c>
      <c r="J1763" t="s">
        <v>207</v>
      </c>
      <c r="K1763" t="s">
        <v>207</v>
      </c>
      <c r="L1763" t="s">
        <v>207</v>
      </c>
      <c r="M1763" t="s">
        <v>207</v>
      </c>
      <c r="N1763" t="s">
        <v>207</v>
      </c>
      <c r="O1763" t="s">
        <v>207</v>
      </c>
      <c r="P1763" t="s">
        <v>207</v>
      </c>
      <c r="Q1763" t="s">
        <v>207</v>
      </c>
      <c r="R1763" t="s">
        <v>207</v>
      </c>
      <c r="S1763" t="s">
        <v>207</v>
      </c>
      <c r="T1763" t="s">
        <v>207</v>
      </c>
      <c r="U1763" t="s">
        <v>207</v>
      </c>
    </row>
    <row r="1764" spans="1:26" x14ac:dyDescent="0.25">
      <c r="A1764" t="str">
        <f t="shared" si="55"/>
        <v>SK Energy consumption of lighting for hotels &amp; restaurants</v>
      </c>
      <c r="B1764" t="str">
        <f t="shared" si="54"/>
        <v>Energy consumption of lighting for hotels &amp; restaurants</v>
      </c>
      <c r="C1764" t="s">
        <v>18</v>
      </c>
      <c r="D1764" t="s">
        <v>63</v>
      </c>
      <c r="E1764" t="s">
        <v>483</v>
      </c>
      <c r="F1764" t="s">
        <v>207</v>
      </c>
      <c r="G1764" t="s">
        <v>207</v>
      </c>
      <c r="H1764" t="s">
        <v>207</v>
      </c>
      <c r="I1764" t="s">
        <v>207</v>
      </c>
      <c r="J1764" t="s">
        <v>207</v>
      </c>
      <c r="K1764" t="s">
        <v>207</v>
      </c>
      <c r="L1764" t="s">
        <v>207</v>
      </c>
      <c r="M1764" t="s">
        <v>207</v>
      </c>
      <c r="N1764" t="s">
        <v>207</v>
      </c>
      <c r="O1764" t="s">
        <v>207</v>
      </c>
      <c r="P1764" t="s">
        <v>207</v>
      </c>
      <c r="Q1764" t="s">
        <v>207</v>
      </c>
      <c r="R1764" t="s">
        <v>207</v>
      </c>
      <c r="S1764" t="s">
        <v>207</v>
      </c>
      <c r="T1764" t="s">
        <v>207</v>
      </c>
      <c r="U1764" t="s">
        <v>207</v>
      </c>
    </row>
    <row r="1765" spans="1:26" x14ac:dyDescent="0.25">
      <c r="A1765" t="str">
        <f t="shared" si="55"/>
        <v>SI Energy consumption of lighting for hotels &amp; restaurants</v>
      </c>
      <c r="B1765" t="str">
        <f t="shared" si="54"/>
        <v>Energy consumption of lighting for hotels &amp; restaurants</v>
      </c>
      <c r="C1765" t="s">
        <v>8</v>
      </c>
      <c r="D1765" t="s">
        <v>64</v>
      </c>
      <c r="E1765" t="s">
        <v>483</v>
      </c>
      <c r="F1765" t="s">
        <v>207</v>
      </c>
      <c r="G1765" t="s">
        <v>207</v>
      </c>
      <c r="H1765" t="s">
        <v>207</v>
      </c>
      <c r="I1765" t="s">
        <v>207</v>
      </c>
      <c r="J1765" t="s">
        <v>207</v>
      </c>
      <c r="K1765" t="s">
        <v>207</v>
      </c>
      <c r="L1765" t="s">
        <v>207</v>
      </c>
      <c r="M1765" t="s">
        <v>207</v>
      </c>
      <c r="N1765" t="s">
        <v>207</v>
      </c>
      <c r="O1765" t="s">
        <v>207</v>
      </c>
      <c r="P1765" t="s">
        <v>207</v>
      </c>
      <c r="Q1765" t="s">
        <v>207</v>
      </c>
      <c r="R1765" t="s">
        <v>207</v>
      </c>
      <c r="S1765" t="s">
        <v>207</v>
      </c>
      <c r="T1765" t="s">
        <v>207</v>
      </c>
      <c r="U1765" t="s">
        <v>207</v>
      </c>
    </row>
    <row r="1766" spans="1:26" x14ac:dyDescent="0.25">
      <c r="A1766" t="str">
        <f t="shared" si="55"/>
        <v>ES Energy consumption of lighting for hotels &amp; restaurants</v>
      </c>
      <c r="B1766" t="str">
        <f t="shared" si="54"/>
        <v>Energy consumption of lighting for hotels &amp; restaurants</v>
      </c>
      <c r="C1766" t="s">
        <v>28</v>
      </c>
      <c r="D1766" t="s">
        <v>65</v>
      </c>
      <c r="E1766" t="s">
        <v>483</v>
      </c>
      <c r="F1766" t="s">
        <v>207</v>
      </c>
      <c r="G1766" t="s">
        <v>207</v>
      </c>
      <c r="H1766" t="s">
        <v>207</v>
      </c>
      <c r="I1766" t="s">
        <v>207</v>
      </c>
      <c r="J1766" t="s">
        <v>207</v>
      </c>
      <c r="K1766" t="s">
        <v>207</v>
      </c>
      <c r="L1766" t="s">
        <v>207</v>
      </c>
      <c r="M1766" t="s">
        <v>207</v>
      </c>
      <c r="N1766" t="s">
        <v>207</v>
      </c>
      <c r="O1766" t="s">
        <v>207</v>
      </c>
      <c r="P1766" t="s">
        <v>207</v>
      </c>
      <c r="Q1766" t="s">
        <v>207</v>
      </c>
      <c r="R1766" t="s">
        <v>207</v>
      </c>
      <c r="S1766" t="s">
        <v>207</v>
      </c>
      <c r="T1766" t="s">
        <v>207</v>
      </c>
      <c r="U1766" t="s">
        <v>207</v>
      </c>
    </row>
    <row r="1767" spans="1:26" x14ac:dyDescent="0.25">
      <c r="A1767" t="str">
        <f t="shared" si="55"/>
        <v>SE Energy consumption of lighting for hotels &amp; restaurants</v>
      </c>
      <c r="B1767" t="str">
        <f t="shared" si="54"/>
        <v>Energy consumption of lighting for hotels &amp; restaurants</v>
      </c>
      <c r="C1767" t="s">
        <v>19</v>
      </c>
      <c r="D1767" t="s">
        <v>66</v>
      </c>
      <c r="E1767" t="s">
        <v>483</v>
      </c>
      <c r="F1767" t="s">
        <v>207</v>
      </c>
      <c r="G1767" t="s">
        <v>207</v>
      </c>
      <c r="H1767" t="s">
        <v>207</v>
      </c>
      <c r="I1767" t="s">
        <v>207</v>
      </c>
      <c r="J1767" t="s">
        <v>207</v>
      </c>
      <c r="K1767" t="s">
        <v>207</v>
      </c>
      <c r="L1767" t="s">
        <v>207</v>
      </c>
      <c r="M1767" t="s">
        <v>207</v>
      </c>
      <c r="N1767" t="s">
        <v>207</v>
      </c>
      <c r="O1767" t="s">
        <v>207</v>
      </c>
      <c r="P1767" t="s">
        <v>207</v>
      </c>
      <c r="Q1767" t="s">
        <v>207</v>
      </c>
      <c r="R1767" t="s">
        <v>207</v>
      </c>
      <c r="S1767" t="s">
        <v>207</v>
      </c>
      <c r="T1767" t="s">
        <v>207</v>
      </c>
      <c r="U1767" t="s">
        <v>207</v>
      </c>
    </row>
    <row r="1768" spans="1:26" x14ac:dyDescent="0.25">
      <c r="A1768" t="str">
        <f t="shared" si="55"/>
        <v>UK Energy consumption of lighting for hotels &amp; restaurants</v>
      </c>
      <c r="B1768" t="str">
        <f t="shared" si="54"/>
        <v>Energy consumption of lighting for hotels &amp; restaurants</v>
      </c>
      <c r="C1768" t="s">
        <v>4</v>
      </c>
      <c r="D1768" t="s">
        <v>67</v>
      </c>
      <c r="E1768" t="s">
        <v>483</v>
      </c>
      <c r="F1768">
        <v>0.37</v>
      </c>
      <c r="G1768">
        <v>0.37</v>
      </c>
      <c r="H1768">
        <v>0.37</v>
      </c>
      <c r="I1768">
        <v>0.37</v>
      </c>
      <c r="J1768">
        <v>0.37</v>
      </c>
      <c r="K1768">
        <v>0.39</v>
      </c>
      <c r="L1768">
        <v>0.38</v>
      </c>
      <c r="M1768">
        <v>0.38</v>
      </c>
      <c r="N1768">
        <v>0.39</v>
      </c>
      <c r="O1768">
        <v>0.38</v>
      </c>
      <c r="P1768">
        <v>0.38</v>
      </c>
      <c r="Q1768">
        <v>0.38</v>
      </c>
      <c r="R1768">
        <v>0.38</v>
      </c>
      <c r="S1768">
        <v>0.38</v>
      </c>
      <c r="T1768" t="s">
        <v>207</v>
      </c>
      <c r="U1768" t="s">
        <v>207</v>
      </c>
      <c r="V1768" t="s">
        <v>214</v>
      </c>
      <c r="W1768" t="s">
        <v>572</v>
      </c>
      <c r="Y1768">
        <v>1</v>
      </c>
      <c r="Z1768" t="s">
        <v>581</v>
      </c>
    </row>
    <row r="1769" spans="1:26" x14ac:dyDescent="0.25">
      <c r="A1769" t="str">
        <f t="shared" si="55"/>
        <v xml:space="preserve"> Energy consumption of lighting for hotels &amp; restaurants</v>
      </c>
      <c r="B1769" t="str">
        <f t="shared" si="54"/>
        <v>Energy consumption of lighting for hotels &amp; restaurants</v>
      </c>
    </row>
    <row r="1770" spans="1:26" x14ac:dyDescent="0.25">
      <c r="A1770" t="str">
        <f t="shared" si="55"/>
        <v xml:space="preserve"> Energy consumption of lighting for health</v>
      </c>
      <c r="B1770" t="str">
        <f t="shared" si="54"/>
        <v>Energy consumption of lighting for health</v>
      </c>
      <c r="C1770" t="s">
        <v>584</v>
      </c>
    </row>
    <row r="1771" spans="1:26" x14ac:dyDescent="0.25">
      <c r="A1771" t="str">
        <f t="shared" si="55"/>
        <v>ISO code Energy consumption of lighting for health</v>
      </c>
      <c r="B1771" t="str">
        <f t="shared" si="54"/>
        <v>Energy consumption of lighting for health</v>
      </c>
      <c r="D1771" t="s">
        <v>204</v>
      </c>
      <c r="E1771" t="s">
        <v>205</v>
      </c>
      <c r="F1771">
        <v>2000</v>
      </c>
      <c r="G1771">
        <v>2001</v>
      </c>
      <c r="H1771">
        <v>2002</v>
      </c>
      <c r="I1771">
        <v>2003</v>
      </c>
      <c r="J1771">
        <v>2004</v>
      </c>
      <c r="K1771">
        <v>2005</v>
      </c>
      <c r="L1771">
        <v>2006</v>
      </c>
      <c r="M1771">
        <v>2007</v>
      </c>
      <c r="N1771">
        <v>2008</v>
      </c>
      <c r="O1771">
        <v>2009</v>
      </c>
      <c r="P1771">
        <v>2010</v>
      </c>
      <c r="Q1771">
        <v>2011</v>
      </c>
      <c r="R1771">
        <v>2012</v>
      </c>
      <c r="S1771">
        <v>2013</v>
      </c>
      <c r="T1771">
        <v>2014</v>
      </c>
      <c r="U1771">
        <v>2015</v>
      </c>
      <c r="V1771" t="s">
        <v>194</v>
      </c>
      <c r="W1771" t="s">
        <v>195</v>
      </c>
      <c r="X1771" t="s">
        <v>196</v>
      </c>
      <c r="Y1771" t="s">
        <v>197</v>
      </c>
      <c r="Z1771" t="s">
        <v>198</v>
      </c>
    </row>
    <row r="1772" spans="1:26" x14ac:dyDescent="0.25">
      <c r="A1772" t="str">
        <f t="shared" si="55"/>
        <v>AT Energy consumption of lighting for health</v>
      </c>
      <c r="B1772" t="str">
        <f t="shared" si="54"/>
        <v>Energy consumption of lighting for health</v>
      </c>
      <c r="C1772" t="s">
        <v>17</v>
      </c>
      <c r="D1772" t="s">
        <v>40</v>
      </c>
      <c r="E1772" t="s">
        <v>483</v>
      </c>
      <c r="F1772" t="s">
        <v>207</v>
      </c>
      <c r="G1772" t="s">
        <v>207</v>
      </c>
      <c r="H1772" t="s">
        <v>207</v>
      </c>
      <c r="I1772" t="s">
        <v>207</v>
      </c>
      <c r="J1772" t="s">
        <v>207</v>
      </c>
      <c r="K1772" t="s">
        <v>207</v>
      </c>
      <c r="L1772" t="s">
        <v>207</v>
      </c>
      <c r="M1772" t="s">
        <v>207</v>
      </c>
      <c r="N1772" t="s">
        <v>207</v>
      </c>
      <c r="O1772" t="s">
        <v>207</v>
      </c>
      <c r="P1772" t="s">
        <v>207</v>
      </c>
      <c r="Q1772" t="s">
        <v>207</v>
      </c>
      <c r="R1772" t="s">
        <v>207</v>
      </c>
      <c r="S1772" t="s">
        <v>207</v>
      </c>
      <c r="T1772" t="s">
        <v>207</v>
      </c>
      <c r="U1772" t="s">
        <v>207</v>
      </c>
    </row>
    <row r="1773" spans="1:26" x14ac:dyDescent="0.25">
      <c r="A1773" t="str">
        <f t="shared" si="55"/>
        <v>BE Energy consumption of lighting for health</v>
      </c>
      <c r="B1773" t="str">
        <f t="shared" si="54"/>
        <v>Energy consumption of lighting for health</v>
      </c>
      <c r="C1773" t="s">
        <v>11</v>
      </c>
      <c r="D1773" t="s">
        <v>41</v>
      </c>
      <c r="E1773" t="s">
        <v>483</v>
      </c>
      <c r="F1773" t="s">
        <v>207</v>
      </c>
      <c r="G1773" t="s">
        <v>207</v>
      </c>
      <c r="H1773" t="s">
        <v>207</v>
      </c>
      <c r="I1773" t="s">
        <v>207</v>
      </c>
      <c r="J1773" t="s">
        <v>207</v>
      </c>
      <c r="K1773" t="s">
        <v>207</v>
      </c>
      <c r="L1773" t="s">
        <v>207</v>
      </c>
      <c r="M1773" t="s">
        <v>207</v>
      </c>
      <c r="N1773" t="s">
        <v>207</v>
      </c>
      <c r="O1773" t="s">
        <v>207</v>
      </c>
      <c r="P1773" t="s">
        <v>207</v>
      </c>
      <c r="Q1773" t="s">
        <v>207</v>
      </c>
      <c r="R1773" t="s">
        <v>207</v>
      </c>
      <c r="S1773" t="s">
        <v>207</v>
      </c>
      <c r="T1773" t="s">
        <v>207</v>
      </c>
      <c r="U1773" t="s">
        <v>207</v>
      </c>
    </row>
    <row r="1774" spans="1:26" x14ac:dyDescent="0.25">
      <c r="A1774" t="str">
        <f t="shared" si="55"/>
        <v>BG Energy consumption of lighting for health</v>
      </c>
      <c r="B1774" t="str">
        <f t="shared" si="54"/>
        <v>Energy consumption of lighting for health</v>
      </c>
      <c r="C1774" t="s">
        <v>21</v>
      </c>
      <c r="D1774" t="s">
        <v>42</v>
      </c>
      <c r="E1774" t="s">
        <v>483</v>
      </c>
      <c r="F1774" t="s">
        <v>207</v>
      </c>
      <c r="G1774" t="s">
        <v>207</v>
      </c>
      <c r="H1774" t="s">
        <v>207</v>
      </c>
      <c r="I1774" t="s">
        <v>207</v>
      </c>
      <c r="J1774" t="s">
        <v>207</v>
      </c>
      <c r="K1774" t="s">
        <v>207</v>
      </c>
      <c r="L1774" t="s">
        <v>207</v>
      </c>
      <c r="M1774" t="s">
        <v>207</v>
      </c>
      <c r="N1774" t="s">
        <v>207</v>
      </c>
      <c r="O1774" t="s">
        <v>207</v>
      </c>
      <c r="P1774" t="s">
        <v>207</v>
      </c>
      <c r="Q1774" t="s">
        <v>207</v>
      </c>
      <c r="R1774" t="s">
        <v>207</v>
      </c>
      <c r="S1774" t="s">
        <v>207</v>
      </c>
      <c r="T1774" t="s">
        <v>207</v>
      </c>
      <c r="U1774" t="s">
        <v>207</v>
      </c>
    </row>
    <row r="1775" spans="1:26" x14ac:dyDescent="0.25">
      <c r="A1775" t="str">
        <f t="shared" si="55"/>
        <v>HR Energy consumption of lighting for health</v>
      </c>
      <c r="B1775" t="str">
        <f t="shared" si="54"/>
        <v>Energy consumption of lighting for health</v>
      </c>
      <c r="C1775" t="s">
        <v>24</v>
      </c>
      <c r="D1775" t="s">
        <v>43</v>
      </c>
      <c r="E1775" t="s">
        <v>483</v>
      </c>
      <c r="F1775" t="s">
        <v>207</v>
      </c>
      <c r="G1775" t="s">
        <v>207</v>
      </c>
      <c r="H1775" t="s">
        <v>207</v>
      </c>
      <c r="I1775" t="s">
        <v>207</v>
      </c>
      <c r="J1775" t="s">
        <v>207</v>
      </c>
      <c r="K1775" t="s">
        <v>207</v>
      </c>
      <c r="L1775" t="s">
        <v>207</v>
      </c>
      <c r="M1775" t="s">
        <v>207</v>
      </c>
      <c r="N1775" t="s">
        <v>207</v>
      </c>
      <c r="O1775" t="s">
        <v>207</v>
      </c>
      <c r="P1775" t="s">
        <v>207</v>
      </c>
      <c r="Q1775" t="s">
        <v>207</v>
      </c>
      <c r="R1775" t="s">
        <v>207</v>
      </c>
      <c r="S1775" t="s">
        <v>207</v>
      </c>
      <c r="T1775" t="s">
        <v>207</v>
      </c>
      <c r="U1775" t="s">
        <v>207</v>
      </c>
    </row>
    <row r="1776" spans="1:26" x14ac:dyDescent="0.25">
      <c r="A1776" t="str">
        <f t="shared" si="55"/>
        <v>CY Energy consumption of lighting for health</v>
      </c>
      <c r="B1776" t="str">
        <f t="shared" si="54"/>
        <v>Energy consumption of lighting for health</v>
      </c>
      <c r="C1776" t="s">
        <v>15</v>
      </c>
      <c r="D1776" t="s">
        <v>44</v>
      </c>
      <c r="E1776" t="s">
        <v>483</v>
      </c>
      <c r="F1776" t="s">
        <v>207</v>
      </c>
      <c r="G1776" t="s">
        <v>207</v>
      </c>
      <c r="H1776" t="s">
        <v>207</v>
      </c>
      <c r="I1776" t="s">
        <v>207</v>
      </c>
      <c r="J1776" t="s">
        <v>207</v>
      </c>
      <c r="K1776" t="s">
        <v>207</v>
      </c>
      <c r="L1776" t="s">
        <v>207</v>
      </c>
      <c r="M1776" t="s">
        <v>207</v>
      </c>
      <c r="N1776" t="s">
        <v>207</v>
      </c>
      <c r="O1776" t="s">
        <v>207</v>
      </c>
      <c r="P1776" t="s">
        <v>207</v>
      </c>
      <c r="Q1776" t="s">
        <v>207</v>
      </c>
      <c r="R1776" t="s">
        <v>207</v>
      </c>
      <c r="S1776" t="s">
        <v>207</v>
      </c>
      <c r="T1776" t="s">
        <v>207</v>
      </c>
      <c r="U1776" t="s">
        <v>207</v>
      </c>
    </row>
    <row r="1777" spans="1:26" x14ac:dyDescent="0.25">
      <c r="A1777" t="str">
        <f t="shared" si="55"/>
        <v>CZ Energy consumption of lighting for health</v>
      </c>
      <c r="B1777" t="str">
        <f t="shared" si="54"/>
        <v>Energy consumption of lighting for health</v>
      </c>
      <c r="C1777" t="s">
        <v>23</v>
      </c>
      <c r="D1777" t="s">
        <v>45</v>
      </c>
      <c r="E1777" t="s">
        <v>483</v>
      </c>
      <c r="F1777" t="s">
        <v>207</v>
      </c>
      <c r="G1777" t="s">
        <v>207</v>
      </c>
      <c r="H1777" t="s">
        <v>207</v>
      </c>
      <c r="I1777" t="s">
        <v>207</v>
      </c>
      <c r="J1777" t="s">
        <v>207</v>
      </c>
      <c r="K1777" t="s">
        <v>207</v>
      </c>
      <c r="L1777" t="s">
        <v>207</v>
      </c>
      <c r="M1777" t="s">
        <v>207</v>
      </c>
      <c r="N1777" t="s">
        <v>207</v>
      </c>
      <c r="O1777" t="s">
        <v>207</v>
      </c>
      <c r="P1777" t="s">
        <v>207</v>
      </c>
      <c r="Q1777" t="s">
        <v>207</v>
      </c>
      <c r="R1777" t="s">
        <v>207</v>
      </c>
      <c r="S1777" t="s">
        <v>207</v>
      </c>
      <c r="T1777" t="s">
        <v>207</v>
      </c>
      <c r="U1777" t="s">
        <v>207</v>
      </c>
    </row>
    <row r="1778" spans="1:26" x14ac:dyDescent="0.25">
      <c r="A1778" t="str">
        <f t="shared" si="55"/>
        <v>DK Energy consumption of lighting for health</v>
      </c>
      <c r="B1778" t="str">
        <f t="shared" si="54"/>
        <v>Energy consumption of lighting for health</v>
      </c>
      <c r="C1778" t="s">
        <v>9</v>
      </c>
      <c r="D1778" t="s">
        <v>46</v>
      </c>
      <c r="E1778" t="s">
        <v>483</v>
      </c>
      <c r="F1778" t="s">
        <v>207</v>
      </c>
      <c r="G1778" t="s">
        <v>207</v>
      </c>
      <c r="H1778" t="s">
        <v>207</v>
      </c>
      <c r="I1778" t="s">
        <v>207</v>
      </c>
      <c r="J1778" t="s">
        <v>207</v>
      </c>
      <c r="K1778" t="s">
        <v>207</v>
      </c>
      <c r="L1778" t="s">
        <v>207</v>
      </c>
      <c r="M1778" t="s">
        <v>207</v>
      </c>
      <c r="N1778" t="s">
        <v>207</v>
      </c>
      <c r="O1778" t="s">
        <v>207</v>
      </c>
      <c r="P1778" t="s">
        <v>207</v>
      </c>
      <c r="Q1778" t="s">
        <v>207</v>
      </c>
      <c r="R1778" t="s">
        <v>207</v>
      </c>
      <c r="S1778" t="s">
        <v>207</v>
      </c>
      <c r="T1778" t="s">
        <v>207</v>
      </c>
      <c r="U1778" t="s">
        <v>207</v>
      </c>
    </row>
    <row r="1779" spans="1:26" x14ac:dyDescent="0.25">
      <c r="A1779" t="str">
        <f t="shared" si="55"/>
        <v>EE Energy consumption of lighting for health</v>
      </c>
      <c r="B1779" t="str">
        <f t="shared" si="54"/>
        <v>Energy consumption of lighting for health</v>
      </c>
      <c r="C1779" t="s">
        <v>27</v>
      </c>
      <c r="D1779" t="s">
        <v>47</v>
      </c>
      <c r="E1779" t="s">
        <v>483</v>
      </c>
      <c r="F1779" t="s">
        <v>207</v>
      </c>
      <c r="G1779" t="s">
        <v>207</v>
      </c>
      <c r="H1779" t="s">
        <v>207</v>
      </c>
      <c r="I1779" t="s">
        <v>207</v>
      </c>
      <c r="J1779" t="s">
        <v>207</v>
      </c>
      <c r="K1779" t="s">
        <v>207</v>
      </c>
      <c r="L1779" t="s">
        <v>207</v>
      </c>
      <c r="M1779" t="s">
        <v>207</v>
      </c>
      <c r="N1779" t="s">
        <v>207</v>
      </c>
      <c r="O1779" t="s">
        <v>207</v>
      </c>
      <c r="P1779" t="s">
        <v>207</v>
      </c>
      <c r="Q1779" t="s">
        <v>207</v>
      </c>
      <c r="R1779" t="s">
        <v>207</v>
      </c>
      <c r="S1779" t="s">
        <v>207</v>
      </c>
      <c r="T1779" t="s">
        <v>207</v>
      </c>
      <c r="U1779" t="s">
        <v>207</v>
      </c>
    </row>
    <row r="1780" spans="1:26" x14ac:dyDescent="0.25">
      <c r="A1780" t="str">
        <f t="shared" si="55"/>
        <v>FR Energy consumption of lighting for health</v>
      </c>
      <c r="B1780" t="str">
        <f t="shared" si="54"/>
        <v>Energy consumption of lighting for health</v>
      </c>
      <c r="C1780" t="s">
        <v>10</v>
      </c>
      <c r="D1780" t="s">
        <v>48</v>
      </c>
      <c r="E1780" t="s">
        <v>483</v>
      </c>
      <c r="F1780" t="s">
        <v>207</v>
      </c>
      <c r="G1780" t="s">
        <v>207</v>
      </c>
      <c r="H1780" t="s">
        <v>207</v>
      </c>
      <c r="I1780" t="s">
        <v>207</v>
      </c>
      <c r="J1780" t="s">
        <v>207</v>
      </c>
      <c r="K1780" t="s">
        <v>207</v>
      </c>
      <c r="L1780">
        <v>0.47</v>
      </c>
      <c r="M1780">
        <v>0.48</v>
      </c>
      <c r="N1780">
        <v>0.5</v>
      </c>
      <c r="O1780">
        <v>0.5</v>
      </c>
      <c r="P1780">
        <v>0.51</v>
      </c>
      <c r="Q1780">
        <v>0.52</v>
      </c>
      <c r="R1780">
        <v>0.53</v>
      </c>
      <c r="S1780">
        <v>0.52</v>
      </c>
      <c r="T1780" t="s">
        <v>207</v>
      </c>
      <c r="U1780" t="s">
        <v>207</v>
      </c>
      <c r="V1780" t="s">
        <v>214</v>
      </c>
      <c r="W1780" t="s">
        <v>572</v>
      </c>
      <c r="Y1780">
        <v>1</v>
      </c>
      <c r="Z1780" t="s">
        <v>573</v>
      </c>
    </row>
    <row r="1781" spans="1:26" x14ac:dyDescent="0.25">
      <c r="A1781" t="str">
        <f t="shared" si="55"/>
        <v>EL Energy consumption of lighting for health</v>
      </c>
      <c r="B1781" t="str">
        <f t="shared" si="54"/>
        <v>Energy consumption of lighting for health</v>
      </c>
      <c r="C1781" t="s">
        <v>20</v>
      </c>
      <c r="D1781" t="s">
        <v>49</v>
      </c>
      <c r="E1781" t="s">
        <v>483</v>
      </c>
      <c r="F1781" t="s">
        <v>207</v>
      </c>
      <c r="G1781" t="s">
        <v>207</v>
      </c>
      <c r="H1781" t="s">
        <v>207</v>
      </c>
      <c r="I1781" t="s">
        <v>207</v>
      </c>
      <c r="J1781" t="s">
        <v>207</v>
      </c>
      <c r="K1781" t="s">
        <v>207</v>
      </c>
      <c r="L1781" t="s">
        <v>207</v>
      </c>
      <c r="M1781" t="s">
        <v>207</v>
      </c>
      <c r="N1781" t="s">
        <v>207</v>
      </c>
      <c r="O1781" t="s">
        <v>207</v>
      </c>
      <c r="P1781" t="s">
        <v>207</v>
      </c>
      <c r="Q1781" t="s">
        <v>207</v>
      </c>
      <c r="R1781" t="s">
        <v>207</v>
      </c>
      <c r="S1781" t="s">
        <v>207</v>
      </c>
      <c r="T1781" t="s">
        <v>207</v>
      </c>
      <c r="U1781" t="s">
        <v>207</v>
      </c>
    </row>
    <row r="1782" spans="1:26" x14ac:dyDescent="0.25">
      <c r="A1782" t="str">
        <f t="shared" si="55"/>
        <v>FI Energy consumption of lighting for health</v>
      </c>
      <c r="B1782" t="str">
        <f t="shared" si="54"/>
        <v>Energy consumption of lighting for health</v>
      </c>
      <c r="C1782" t="s">
        <v>30</v>
      </c>
      <c r="D1782" t="s">
        <v>50</v>
      </c>
      <c r="E1782" t="s">
        <v>483</v>
      </c>
      <c r="F1782" t="s">
        <v>207</v>
      </c>
      <c r="G1782" t="s">
        <v>207</v>
      </c>
      <c r="H1782" t="s">
        <v>207</v>
      </c>
      <c r="I1782" t="s">
        <v>207</v>
      </c>
      <c r="J1782" t="s">
        <v>207</v>
      </c>
      <c r="K1782" t="s">
        <v>207</v>
      </c>
      <c r="L1782" t="s">
        <v>207</v>
      </c>
      <c r="M1782" t="s">
        <v>207</v>
      </c>
      <c r="N1782" t="s">
        <v>207</v>
      </c>
      <c r="O1782" t="s">
        <v>207</v>
      </c>
      <c r="P1782" t="s">
        <v>207</v>
      </c>
      <c r="Q1782" t="s">
        <v>207</v>
      </c>
      <c r="R1782" t="s">
        <v>207</v>
      </c>
      <c r="S1782" t="s">
        <v>207</v>
      </c>
      <c r="T1782" t="s">
        <v>207</v>
      </c>
      <c r="U1782" t="s">
        <v>207</v>
      </c>
    </row>
    <row r="1783" spans="1:26" x14ac:dyDescent="0.25">
      <c r="A1783" t="str">
        <f t="shared" si="55"/>
        <v>DE Energy consumption of lighting for health</v>
      </c>
      <c r="B1783" t="str">
        <f t="shared" si="54"/>
        <v>Energy consumption of lighting for health</v>
      </c>
      <c r="C1783" t="s">
        <v>1</v>
      </c>
      <c r="D1783" t="s">
        <v>51</v>
      </c>
      <c r="E1783" t="s">
        <v>483</v>
      </c>
      <c r="F1783" t="s">
        <v>207</v>
      </c>
      <c r="G1783" t="s">
        <v>207</v>
      </c>
      <c r="H1783" t="s">
        <v>207</v>
      </c>
      <c r="I1783" t="s">
        <v>207</v>
      </c>
      <c r="J1783" t="s">
        <v>207</v>
      </c>
      <c r="K1783" t="s">
        <v>207</v>
      </c>
      <c r="L1783">
        <v>0.13</v>
      </c>
      <c r="M1783">
        <v>0.12</v>
      </c>
      <c r="N1783">
        <v>0.11</v>
      </c>
      <c r="O1783">
        <v>0.11</v>
      </c>
      <c r="P1783">
        <v>0.11</v>
      </c>
      <c r="Q1783">
        <v>0.1</v>
      </c>
      <c r="R1783">
        <v>0.1</v>
      </c>
      <c r="S1783">
        <v>0.1</v>
      </c>
      <c r="T1783" t="s">
        <v>207</v>
      </c>
      <c r="U1783" t="s">
        <v>207</v>
      </c>
      <c r="V1783" t="s">
        <v>574</v>
      </c>
      <c r="W1783" t="s">
        <v>575</v>
      </c>
      <c r="X1783" t="s">
        <v>576</v>
      </c>
      <c r="Y1783">
        <v>5</v>
      </c>
      <c r="Z1783" t="s">
        <v>577</v>
      </c>
    </row>
    <row r="1784" spans="1:26" x14ac:dyDescent="0.25">
      <c r="A1784" t="str">
        <f t="shared" si="55"/>
        <v>HU Energy consumption of lighting for health</v>
      </c>
      <c r="B1784" t="str">
        <f t="shared" si="54"/>
        <v>Energy consumption of lighting for health</v>
      </c>
      <c r="C1784" t="s">
        <v>16</v>
      </c>
      <c r="D1784" t="s">
        <v>52</v>
      </c>
      <c r="E1784" t="s">
        <v>483</v>
      </c>
      <c r="F1784" t="s">
        <v>207</v>
      </c>
      <c r="G1784" t="s">
        <v>207</v>
      </c>
      <c r="H1784" t="s">
        <v>207</v>
      </c>
      <c r="I1784" t="s">
        <v>207</v>
      </c>
      <c r="J1784" t="s">
        <v>207</v>
      </c>
      <c r="K1784" t="s">
        <v>207</v>
      </c>
      <c r="L1784" t="s">
        <v>207</v>
      </c>
      <c r="M1784" t="s">
        <v>207</v>
      </c>
      <c r="N1784" t="s">
        <v>207</v>
      </c>
      <c r="O1784" t="s">
        <v>207</v>
      </c>
      <c r="P1784" t="s">
        <v>207</v>
      </c>
      <c r="Q1784" t="s">
        <v>207</v>
      </c>
      <c r="R1784" t="s">
        <v>207</v>
      </c>
      <c r="S1784" t="s">
        <v>207</v>
      </c>
      <c r="T1784" t="s">
        <v>207</v>
      </c>
      <c r="U1784" t="s">
        <v>207</v>
      </c>
    </row>
    <row r="1785" spans="1:26" x14ac:dyDescent="0.25">
      <c r="A1785" t="str">
        <f t="shared" si="55"/>
        <v>IE Energy consumption of lighting for health</v>
      </c>
      <c r="B1785" t="str">
        <f t="shared" si="54"/>
        <v>Energy consumption of lighting for health</v>
      </c>
      <c r="C1785" t="s">
        <v>5</v>
      </c>
      <c r="D1785" t="s">
        <v>53</v>
      </c>
      <c r="E1785" t="s">
        <v>483</v>
      </c>
      <c r="F1785" t="s">
        <v>207</v>
      </c>
      <c r="G1785" t="s">
        <v>207</v>
      </c>
      <c r="H1785" t="s">
        <v>207</v>
      </c>
      <c r="I1785" t="s">
        <v>207</v>
      </c>
      <c r="J1785" t="s">
        <v>207</v>
      </c>
      <c r="K1785" t="s">
        <v>207</v>
      </c>
      <c r="L1785" t="s">
        <v>207</v>
      </c>
      <c r="M1785" t="s">
        <v>207</v>
      </c>
      <c r="N1785" t="s">
        <v>207</v>
      </c>
      <c r="O1785" t="s">
        <v>207</v>
      </c>
      <c r="P1785" t="s">
        <v>207</v>
      </c>
      <c r="Q1785" t="s">
        <v>207</v>
      </c>
      <c r="R1785" t="s">
        <v>207</v>
      </c>
      <c r="S1785" t="s">
        <v>207</v>
      </c>
      <c r="T1785" t="s">
        <v>207</v>
      </c>
      <c r="U1785" t="s">
        <v>207</v>
      </c>
    </row>
    <row r="1786" spans="1:26" x14ac:dyDescent="0.25">
      <c r="A1786" t="str">
        <f t="shared" si="55"/>
        <v>IT Energy consumption of lighting for health</v>
      </c>
      <c r="B1786" t="str">
        <f t="shared" si="54"/>
        <v>Energy consumption of lighting for health</v>
      </c>
      <c r="C1786" t="s">
        <v>29</v>
      </c>
      <c r="D1786" t="s">
        <v>54</v>
      </c>
      <c r="E1786" t="s">
        <v>483</v>
      </c>
      <c r="F1786" t="s">
        <v>207</v>
      </c>
      <c r="G1786" t="s">
        <v>207</v>
      </c>
      <c r="H1786" t="s">
        <v>207</v>
      </c>
      <c r="I1786" t="s">
        <v>207</v>
      </c>
      <c r="J1786" t="s">
        <v>207</v>
      </c>
      <c r="K1786" t="s">
        <v>207</v>
      </c>
      <c r="L1786" t="s">
        <v>207</v>
      </c>
      <c r="M1786" t="s">
        <v>207</v>
      </c>
      <c r="N1786" t="s">
        <v>207</v>
      </c>
      <c r="O1786" t="s">
        <v>207</v>
      </c>
      <c r="P1786" t="s">
        <v>207</v>
      </c>
      <c r="Q1786" t="s">
        <v>207</v>
      </c>
      <c r="R1786" t="s">
        <v>207</v>
      </c>
      <c r="S1786" t="s">
        <v>207</v>
      </c>
      <c r="T1786" t="s">
        <v>207</v>
      </c>
      <c r="U1786" t="s">
        <v>207</v>
      </c>
    </row>
    <row r="1787" spans="1:26" x14ac:dyDescent="0.25">
      <c r="A1787" t="str">
        <f t="shared" si="55"/>
        <v>LV Energy consumption of lighting for health</v>
      </c>
      <c r="B1787" t="str">
        <f t="shared" si="54"/>
        <v>Energy consumption of lighting for health</v>
      </c>
      <c r="C1787" t="s">
        <v>25</v>
      </c>
      <c r="D1787" t="s">
        <v>55</v>
      </c>
      <c r="E1787" t="s">
        <v>483</v>
      </c>
      <c r="F1787" t="s">
        <v>207</v>
      </c>
      <c r="G1787" t="s">
        <v>207</v>
      </c>
      <c r="H1787" t="s">
        <v>207</v>
      </c>
      <c r="I1787" t="s">
        <v>207</v>
      </c>
      <c r="J1787" t="s">
        <v>207</v>
      </c>
      <c r="K1787" t="s">
        <v>207</v>
      </c>
      <c r="L1787" t="s">
        <v>207</v>
      </c>
      <c r="M1787" t="s">
        <v>207</v>
      </c>
      <c r="N1787" t="s">
        <v>207</v>
      </c>
      <c r="O1787" t="s">
        <v>207</v>
      </c>
      <c r="P1787" t="s">
        <v>207</v>
      </c>
      <c r="Q1787" t="s">
        <v>207</v>
      </c>
      <c r="R1787" t="s">
        <v>207</v>
      </c>
      <c r="S1787" t="s">
        <v>207</v>
      </c>
      <c r="T1787" t="s">
        <v>207</v>
      </c>
      <c r="U1787" t="s">
        <v>207</v>
      </c>
    </row>
    <row r="1788" spans="1:26" x14ac:dyDescent="0.25">
      <c r="A1788" t="str">
        <f t="shared" si="55"/>
        <v>LT Energy consumption of lighting for health</v>
      </c>
      <c r="B1788" t="str">
        <f t="shared" si="54"/>
        <v>Energy consumption of lighting for health</v>
      </c>
      <c r="C1788" t="s">
        <v>22</v>
      </c>
      <c r="D1788" t="s">
        <v>56</v>
      </c>
      <c r="E1788" t="s">
        <v>483</v>
      </c>
      <c r="F1788" t="s">
        <v>207</v>
      </c>
      <c r="G1788" t="s">
        <v>207</v>
      </c>
      <c r="H1788" t="s">
        <v>207</v>
      </c>
      <c r="I1788" t="s">
        <v>207</v>
      </c>
      <c r="J1788" t="s">
        <v>207</v>
      </c>
      <c r="K1788" t="s">
        <v>207</v>
      </c>
      <c r="L1788" t="s">
        <v>207</v>
      </c>
      <c r="M1788" t="s">
        <v>207</v>
      </c>
      <c r="N1788" t="s">
        <v>207</v>
      </c>
      <c r="O1788" t="s">
        <v>207</v>
      </c>
      <c r="P1788" t="s">
        <v>207</v>
      </c>
      <c r="Q1788" t="s">
        <v>207</v>
      </c>
      <c r="R1788" t="s">
        <v>207</v>
      </c>
      <c r="S1788" t="s">
        <v>207</v>
      </c>
      <c r="T1788" t="s">
        <v>207</v>
      </c>
      <c r="U1788" t="s">
        <v>207</v>
      </c>
    </row>
    <row r="1789" spans="1:26" x14ac:dyDescent="0.25">
      <c r="A1789" t="str">
        <f t="shared" si="55"/>
        <v>LU Energy consumption of lighting for health</v>
      </c>
      <c r="B1789" t="str">
        <f t="shared" si="54"/>
        <v>Energy consumption of lighting for health</v>
      </c>
      <c r="C1789" t="s">
        <v>7</v>
      </c>
      <c r="D1789" t="s">
        <v>57</v>
      </c>
      <c r="E1789" t="s">
        <v>483</v>
      </c>
      <c r="F1789" t="s">
        <v>207</v>
      </c>
      <c r="G1789" t="s">
        <v>207</v>
      </c>
      <c r="H1789" t="s">
        <v>207</v>
      </c>
      <c r="I1789" t="s">
        <v>207</v>
      </c>
      <c r="J1789" t="s">
        <v>207</v>
      </c>
      <c r="K1789" t="s">
        <v>207</v>
      </c>
      <c r="L1789" t="s">
        <v>207</v>
      </c>
      <c r="M1789" t="s">
        <v>207</v>
      </c>
      <c r="N1789" t="s">
        <v>207</v>
      </c>
      <c r="O1789" t="s">
        <v>207</v>
      </c>
      <c r="P1789" t="s">
        <v>207</v>
      </c>
      <c r="Q1789" t="s">
        <v>207</v>
      </c>
      <c r="R1789" t="s">
        <v>207</v>
      </c>
      <c r="S1789" t="s">
        <v>207</v>
      </c>
      <c r="T1789" t="s">
        <v>207</v>
      </c>
      <c r="U1789" t="s">
        <v>207</v>
      </c>
    </row>
    <row r="1790" spans="1:26" x14ac:dyDescent="0.25">
      <c r="A1790" t="str">
        <f t="shared" si="55"/>
        <v>MT Energy consumption of lighting for health</v>
      </c>
      <c r="B1790" t="str">
        <f t="shared" si="54"/>
        <v>Energy consumption of lighting for health</v>
      </c>
      <c r="C1790" t="s">
        <v>26</v>
      </c>
      <c r="D1790" t="s">
        <v>58</v>
      </c>
      <c r="E1790" t="s">
        <v>483</v>
      </c>
      <c r="F1790" t="s">
        <v>207</v>
      </c>
      <c r="G1790" t="s">
        <v>207</v>
      </c>
      <c r="H1790" t="s">
        <v>207</v>
      </c>
      <c r="I1790" t="s">
        <v>207</v>
      </c>
      <c r="J1790" t="s">
        <v>207</v>
      </c>
      <c r="K1790" t="s">
        <v>207</v>
      </c>
      <c r="L1790" t="s">
        <v>207</v>
      </c>
      <c r="M1790" t="s">
        <v>207</v>
      </c>
      <c r="N1790" t="s">
        <v>207</v>
      </c>
      <c r="O1790" t="s">
        <v>207</v>
      </c>
      <c r="P1790" t="s">
        <v>207</v>
      </c>
      <c r="Q1790" t="s">
        <v>207</v>
      </c>
      <c r="R1790" t="s">
        <v>207</v>
      </c>
      <c r="S1790" t="s">
        <v>207</v>
      </c>
      <c r="T1790" t="s">
        <v>207</v>
      </c>
      <c r="U1790" t="s">
        <v>207</v>
      </c>
    </row>
    <row r="1791" spans="1:26" x14ac:dyDescent="0.25">
      <c r="A1791" t="str">
        <f t="shared" si="55"/>
        <v>NL Energy consumption of lighting for health</v>
      </c>
      <c r="B1791" t="str">
        <f t="shared" si="54"/>
        <v>Energy consumption of lighting for health</v>
      </c>
      <c r="C1791" t="s">
        <v>6</v>
      </c>
      <c r="D1791" t="s">
        <v>59</v>
      </c>
      <c r="E1791" t="s">
        <v>483</v>
      </c>
      <c r="F1791" t="s">
        <v>207</v>
      </c>
      <c r="G1791" t="s">
        <v>207</v>
      </c>
      <c r="H1791" t="s">
        <v>207</v>
      </c>
      <c r="I1791" t="s">
        <v>207</v>
      </c>
      <c r="J1791" t="s">
        <v>207</v>
      </c>
      <c r="K1791" t="s">
        <v>207</v>
      </c>
      <c r="L1791" t="s">
        <v>207</v>
      </c>
      <c r="M1791" t="s">
        <v>207</v>
      </c>
      <c r="N1791" t="s">
        <v>207</v>
      </c>
      <c r="O1791" t="s">
        <v>207</v>
      </c>
      <c r="P1791" t="s">
        <v>207</v>
      </c>
      <c r="Q1791" t="s">
        <v>207</v>
      </c>
      <c r="R1791" t="s">
        <v>207</v>
      </c>
      <c r="S1791" t="s">
        <v>207</v>
      </c>
      <c r="T1791">
        <v>0.08</v>
      </c>
      <c r="U1791" t="s">
        <v>207</v>
      </c>
      <c r="V1791" t="s">
        <v>254</v>
      </c>
      <c r="W1791" t="s">
        <v>578</v>
      </c>
      <c r="X1791" t="s">
        <v>579</v>
      </c>
      <c r="Y1791">
        <v>4</v>
      </c>
      <c r="Z1791" t="s">
        <v>580</v>
      </c>
    </row>
    <row r="1792" spans="1:26" x14ac:dyDescent="0.25">
      <c r="A1792" t="str">
        <f t="shared" si="55"/>
        <v>PL Energy consumption of lighting for health</v>
      </c>
      <c r="B1792" t="str">
        <f t="shared" si="54"/>
        <v>Energy consumption of lighting for health</v>
      </c>
      <c r="C1792" t="s">
        <v>12</v>
      </c>
      <c r="D1792" t="s">
        <v>60</v>
      </c>
      <c r="E1792" t="s">
        <v>483</v>
      </c>
      <c r="F1792" t="s">
        <v>207</v>
      </c>
      <c r="G1792" t="s">
        <v>207</v>
      </c>
      <c r="H1792" t="s">
        <v>207</v>
      </c>
      <c r="I1792" t="s">
        <v>207</v>
      </c>
      <c r="J1792" t="s">
        <v>207</v>
      </c>
      <c r="K1792" t="s">
        <v>207</v>
      </c>
      <c r="L1792" t="s">
        <v>207</v>
      </c>
      <c r="M1792" t="s">
        <v>207</v>
      </c>
      <c r="N1792" t="s">
        <v>207</v>
      </c>
      <c r="O1792" t="s">
        <v>207</v>
      </c>
      <c r="P1792" t="s">
        <v>207</v>
      </c>
      <c r="Q1792" t="s">
        <v>207</v>
      </c>
      <c r="R1792" t="s">
        <v>207</v>
      </c>
      <c r="S1792" t="s">
        <v>207</v>
      </c>
      <c r="T1792" t="s">
        <v>207</v>
      </c>
      <c r="U1792" t="s">
        <v>207</v>
      </c>
    </row>
    <row r="1793" spans="1:26" x14ac:dyDescent="0.25">
      <c r="A1793" t="str">
        <f t="shared" si="55"/>
        <v>PT Energy consumption of lighting for health</v>
      </c>
      <c r="B1793" t="str">
        <f t="shared" si="54"/>
        <v>Energy consumption of lighting for health</v>
      </c>
      <c r="C1793" t="s">
        <v>14</v>
      </c>
      <c r="D1793" t="s">
        <v>61</v>
      </c>
      <c r="E1793" t="s">
        <v>483</v>
      </c>
      <c r="F1793" t="s">
        <v>207</v>
      </c>
      <c r="G1793" t="s">
        <v>207</v>
      </c>
      <c r="H1793" t="s">
        <v>207</v>
      </c>
      <c r="I1793" t="s">
        <v>207</v>
      </c>
      <c r="J1793" t="s">
        <v>207</v>
      </c>
      <c r="K1793" t="s">
        <v>207</v>
      </c>
      <c r="L1793" t="s">
        <v>207</v>
      </c>
      <c r="M1793" t="s">
        <v>207</v>
      </c>
      <c r="N1793" t="s">
        <v>207</v>
      </c>
      <c r="O1793" t="s">
        <v>207</v>
      </c>
      <c r="P1793" t="s">
        <v>207</v>
      </c>
      <c r="Q1793" t="s">
        <v>207</v>
      </c>
      <c r="R1793" t="s">
        <v>207</v>
      </c>
      <c r="S1793" t="s">
        <v>207</v>
      </c>
      <c r="T1793" t="s">
        <v>207</v>
      </c>
      <c r="U1793" t="s">
        <v>207</v>
      </c>
    </row>
    <row r="1794" spans="1:26" x14ac:dyDescent="0.25">
      <c r="A1794" t="str">
        <f t="shared" si="55"/>
        <v>RO Energy consumption of lighting for health</v>
      </c>
      <c r="B1794" t="str">
        <f t="shared" si="54"/>
        <v>Energy consumption of lighting for health</v>
      </c>
      <c r="C1794" t="s">
        <v>13</v>
      </c>
      <c r="D1794" t="s">
        <v>62</v>
      </c>
      <c r="E1794" t="s">
        <v>483</v>
      </c>
      <c r="F1794" t="s">
        <v>207</v>
      </c>
      <c r="G1794" t="s">
        <v>207</v>
      </c>
      <c r="H1794" t="s">
        <v>207</v>
      </c>
      <c r="I1794" t="s">
        <v>207</v>
      </c>
      <c r="J1794" t="s">
        <v>207</v>
      </c>
      <c r="K1794" t="s">
        <v>207</v>
      </c>
      <c r="L1794" t="s">
        <v>207</v>
      </c>
      <c r="M1794" t="s">
        <v>207</v>
      </c>
      <c r="N1794" t="s">
        <v>207</v>
      </c>
      <c r="O1794" t="s">
        <v>207</v>
      </c>
      <c r="P1794" t="s">
        <v>207</v>
      </c>
      <c r="Q1794" t="s">
        <v>207</v>
      </c>
      <c r="R1794" t="s">
        <v>207</v>
      </c>
      <c r="S1794" t="s">
        <v>207</v>
      </c>
      <c r="T1794" t="s">
        <v>207</v>
      </c>
      <c r="U1794" t="s">
        <v>207</v>
      </c>
    </row>
    <row r="1795" spans="1:26" x14ac:dyDescent="0.25">
      <c r="A1795" t="str">
        <f t="shared" si="55"/>
        <v>SK Energy consumption of lighting for health</v>
      </c>
      <c r="B1795" t="str">
        <f t="shared" si="54"/>
        <v>Energy consumption of lighting for health</v>
      </c>
      <c r="C1795" t="s">
        <v>18</v>
      </c>
      <c r="D1795" t="s">
        <v>63</v>
      </c>
      <c r="E1795" t="s">
        <v>483</v>
      </c>
      <c r="F1795" t="s">
        <v>207</v>
      </c>
      <c r="G1795" t="s">
        <v>207</v>
      </c>
      <c r="H1795" t="s">
        <v>207</v>
      </c>
      <c r="I1795" t="s">
        <v>207</v>
      </c>
      <c r="J1795" t="s">
        <v>207</v>
      </c>
      <c r="K1795" t="s">
        <v>207</v>
      </c>
      <c r="L1795" t="s">
        <v>207</v>
      </c>
      <c r="M1795" t="s">
        <v>207</v>
      </c>
      <c r="N1795" t="s">
        <v>207</v>
      </c>
      <c r="O1795" t="s">
        <v>207</v>
      </c>
      <c r="P1795" t="s">
        <v>207</v>
      </c>
      <c r="Q1795" t="s">
        <v>207</v>
      </c>
      <c r="R1795" t="s">
        <v>207</v>
      </c>
      <c r="S1795" t="s">
        <v>207</v>
      </c>
      <c r="T1795" t="s">
        <v>207</v>
      </c>
      <c r="U1795" t="s">
        <v>207</v>
      </c>
    </row>
    <row r="1796" spans="1:26" x14ac:dyDescent="0.25">
      <c r="A1796" t="str">
        <f t="shared" si="55"/>
        <v>SI Energy consumption of lighting for health</v>
      </c>
      <c r="B1796" t="str">
        <f t="shared" ref="B1796:B1859" si="56">IF(AND(C1796&lt;&gt;"",D1796=""),C1796,B1795)</f>
        <v>Energy consumption of lighting for health</v>
      </c>
      <c r="C1796" t="s">
        <v>8</v>
      </c>
      <c r="D1796" t="s">
        <v>64</v>
      </c>
      <c r="E1796" t="s">
        <v>483</v>
      </c>
      <c r="F1796" t="s">
        <v>207</v>
      </c>
      <c r="G1796" t="s">
        <v>207</v>
      </c>
      <c r="H1796" t="s">
        <v>207</v>
      </c>
      <c r="I1796" t="s">
        <v>207</v>
      </c>
      <c r="J1796" t="s">
        <v>207</v>
      </c>
      <c r="K1796" t="s">
        <v>207</v>
      </c>
      <c r="L1796" t="s">
        <v>207</v>
      </c>
      <c r="M1796" t="s">
        <v>207</v>
      </c>
      <c r="N1796" t="s">
        <v>207</v>
      </c>
      <c r="O1796" t="s">
        <v>207</v>
      </c>
      <c r="P1796" t="s">
        <v>207</v>
      </c>
      <c r="Q1796" t="s">
        <v>207</v>
      </c>
      <c r="R1796" t="s">
        <v>207</v>
      </c>
      <c r="S1796" t="s">
        <v>207</v>
      </c>
      <c r="T1796" t="s">
        <v>207</v>
      </c>
      <c r="U1796" t="s">
        <v>207</v>
      </c>
    </row>
    <row r="1797" spans="1:26" x14ac:dyDescent="0.25">
      <c r="A1797" t="str">
        <f t="shared" si="55"/>
        <v>ES Energy consumption of lighting for health</v>
      </c>
      <c r="B1797" t="str">
        <f t="shared" si="56"/>
        <v>Energy consumption of lighting for health</v>
      </c>
      <c r="C1797" t="s">
        <v>28</v>
      </c>
      <c r="D1797" t="s">
        <v>65</v>
      </c>
      <c r="E1797" t="s">
        <v>483</v>
      </c>
      <c r="F1797" t="s">
        <v>207</v>
      </c>
      <c r="G1797" t="s">
        <v>207</v>
      </c>
      <c r="H1797" t="s">
        <v>207</v>
      </c>
      <c r="I1797" t="s">
        <v>207</v>
      </c>
      <c r="J1797" t="s">
        <v>207</v>
      </c>
      <c r="K1797" t="s">
        <v>207</v>
      </c>
      <c r="L1797" t="s">
        <v>207</v>
      </c>
      <c r="M1797" t="s">
        <v>207</v>
      </c>
      <c r="N1797" t="s">
        <v>207</v>
      </c>
      <c r="O1797" t="s">
        <v>207</v>
      </c>
      <c r="P1797" t="s">
        <v>207</v>
      </c>
      <c r="Q1797" t="s">
        <v>207</v>
      </c>
      <c r="R1797" t="s">
        <v>207</v>
      </c>
      <c r="S1797" t="s">
        <v>207</v>
      </c>
      <c r="T1797" t="s">
        <v>207</v>
      </c>
      <c r="U1797" t="s">
        <v>207</v>
      </c>
    </row>
    <row r="1798" spans="1:26" x14ac:dyDescent="0.25">
      <c r="A1798" t="str">
        <f t="shared" ref="A1798:A1861" si="57">D1798&amp;" "&amp;B1798</f>
        <v>SE Energy consumption of lighting for health</v>
      </c>
      <c r="B1798" t="str">
        <f t="shared" si="56"/>
        <v>Energy consumption of lighting for health</v>
      </c>
      <c r="C1798" t="s">
        <v>19</v>
      </c>
      <c r="D1798" t="s">
        <v>66</v>
      </c>
      <c r="E1798" t="s">
        <v>483</v>
      </c>
      <c r="F1798" t="s">
        <v>207</v>
      </c>
      <c r="G1798" t="s">
        <v>207</v>
      </c>
      <c r="H1798" t="s">
        <v>207</v>
      </c>
      <c r="I1798" t="s">
        <v>207</v>
      </c>
      <c r="J1798" t="s">
        <v>207</v>
      </c>
      <c r="K1798" t="s">
        <v>207</v>
      </c>
      <c r="L1798" t="s">
        <v>207</v>
      </c>
      <c r="M1798" t="s">
        <v>207</v>
      </c>
      <c r="N1798" t="s">
        <v>207</v>
      </c>
      <c r="O1798" t="s">
        <v>207</v>
      </c>
      <c r="P1798" t="s">
        <v>207</v>
      </c>
      <c r="Q1798" t="s">
        <v>207</v>
      </c>
      <c r="R1798" t="s">
        <v>207</v>
      </c>
      <c r="S1798" t="s">
        <v>207</v>
      </c>
      <c r="T1798" t="s">
        <v>207</v>
      </c>
      <c r="U1798" t="s">
        <v>207</v>
      </c>
    </row>
    <row r="1799" spans="1:26" x14ac:dyDescent="0.25">
      <c r="A1799" t="str">
        <f t="shared" si="57"/>
        <v>UK Energy consumption of lighting for health</v>
      </c>
      <c r="B1799" t="str">
        <f t="shared" si="56"/>
        <v>Energy consumption of lighting for health</v>
      </c>
      <c r="C1799" t="s">
        <v>4</v>
      </c>
      <c r="D1799" t="s">
        <v>67</v>
      </c>
      <c r="E1799" t="s">
        <v>483</v>
      </c>
      <c r="F1799">
        <v>0.08</v>
      </c>
      <c r="G1799">
        <v>0.08</v>
      </c>
      <c r="H1799">
        <v>0.08</v>
      </c>
      <c r="I1799">
        <v>0.09</v>
      </c>
      <c r="J1799">
        <v>0.09</v>
      </c>
      <c r="K1799">
        <v>0.09</v>
      </c>
      <c r="L1799">
        <v>0.09</v>
      </c>
      <c r="M1799">
        <v>0.09</v>
      </c>
      <c r="N1799">
        <v>0.09</v>
      </c>
      <c r="O1799">
        <v>0.09</v>
      </c>
      <c r="P1799">
        <v>0.09</v>
      </c>
      <c r="Q1799">
        <v>0.09</v>
      </c>
      <c r="R1799">
        <v>0.09</v>
      </c>
      <c r="S1799">
        <v>0.09</v>
      </c>
      <c r="T1799" t="s">
        <v>207</v>
      </c>
      <c r="U1799" t="s">
        <v>207</v>
      </c>
      <c r="V1799" t="s">
        <v>214</v>
      </c>
      <c r="W1799" t="s">
        <v>572</v>
      </c>
      <c r="Y1799">
        <v>1</v>
      </c>
      <c r="Z1799" t="s">
        <v>581</v>
      </c>
    </row>
    <row r="1800" spans="1:26" x14ac:dyDescent="0.25">
      <c r="A1800" t="str">
        <f t="shared" si="57"/>
        <v xml:space="preserve"> Energy consumption of lighting for health</v>
      </c>
      <c r="B1800" t="str">
        <f t="shared" si="56"/>
        <v>Energy consumption of lighting for health</v>
      </c>
    </row>
    <row r="1801" spans="1:26" x14ac:dyDescent="0.25">
      <c r="A1801" t="str">
        <f t="shared" si="57"/>
        <v xml:space="preserve"> Energy consumption of lighting for sport facilities</v>
      </c>
      <c r="B1801" t="str">
        <f t="shared" si="56"/>
        <v>Energy consumption of lighting for sport facilities</v>
      </c>
      <c r="C1801" t="s">
        <v>585</v>
      </c>
    </row>
    <row r="1802" spans="1:26" x14ac:dyDescent="0.25">
      <c r="A1802" t="str">
        <f t="shared" si="57"/>
        <v>ISO code Energy consumption of lighting for sport facilities</v>
      </c>
      <c r="B1802" t="str">
        <f t="shared" si="56"/>
        <v>Energy consumption of lighting for sport facilities</v>
      </c>
      <c r="D1802" t="s">
        <v>204</v>
      </c>
      <c r="E1802" t="s">
        <v>205</v>
      </c>
      <c r="F1802">
        <v>2000</v>
      </c>
      <c r="G1802">
        <v>2001</v>
      </c>
      <c r="H1802">
        <v>2002</v>
      </c>
      <c r="I1802">
        <v>2003</v>
      </c>
      <c r="J1802">
        <v>2004</v>
      </c>
      <c r="K1802">
        <v>2005</v>
      </c>
      <c r="L1802">
        <v>2006</v>
      </c>
      <c r="M1802">
        <v>2007</v>
      </c>
      <c r="N1802">
        <v>2008</v>
      </c>
      <c r="O1802">
        <v>2009</v>
      </c>
      <c r="P1802">
        <v>2010</v>
      </c>
      <c r="Q1802">
        <v>2011</v>
      </c>
      <c r="R1802">
        <v>2012</v>
      </c>
      <c r="S1802">
        <v>2013</v>
      </c>
      <c r="T1802">
        <v>2014</v>
      </c>
      <c r="U1802">
        <v>2015</v>
      </c>
      <c r="V1802" t="s">
        <v>194</v>
      </c>
      <c r="W1802" t="s">
        <v>195</v>
      </c>
      <c r="X1802" t="s">
        <v>196</v>
      </c>
      <c r="Y1802" t="s">
        <v>197</v>
      </c>
      <c r="Z1802" t="s">
        <v>198</v>
      </c>
    </row>
    <row r="1803" spans="1:26" x14ac:dyDescent="0.25">
      <c r="A1803" t="str">
        <f t="shared" si="57"/>
        <v>AT Energy consumption of lighting for sport facilities</v>
      </c>
      <c r="B1803" t="str">
        <f t="shared" si="56"/>
        <v>Energy consumption of lighting for sport facilities</v>
      </c>
      <c r="C1803" t="s">
        <v>17</v>
      </c>
      <c r="D1803" t="s">
        <v>40</v>
      </c>
      <c r="E1803" t="s">
        <v>483</v>
      </c>
      <c r="F1803" t="s">
        <v>207</v>
      </c>
      <c r="G1803" t="s">
        <v>207</v>
      </c>
      <c r="H1803" t="s">
        <v>207</v>
      </c>
      <c r="I1803" t="s">
        <v>207</v>
      </c>
      <c r="J1803" t="s">
        <v>207</v>
      </c>
      <c r="K1803" t="s">
        <v>207</v>
      </c>
      <c r="L1803" t="s">
        <v>207</v>
      </c>
      <c r="M1803" t="s">
        <v>207</v>
      </c>
      <c r="N1803" t="s">
        <v>207</v>
      </c>
      <c r="O1803" t="s">
        <v>207</v>
      </c>
      <c r="P1803" t="s">
        <v>207</v>
      </c>
      <c r="Q1803" t="s">
        <v>207</v>
      </c>
      <c r="R1803" t="s">
        <v>207</v>
      </c>
      <c r="S1803" t="s">
        <v>207</v>
      </c>
      <c r="T1803" t="s">
        <v>207</v>
      </c>
      <c r="U1803" t="s">
        <v>207</v>
      </c>
    </row>
    <row r="1804" spans="1:26" x14ac:dyDescent="0.25">
      <c r="A1804" t="str">
        <f t="shared" si="57"/>
        <v>BE Energy consumption of lighting for sport facilities</v>
      </c>
      <c r="B1804" t="str">
        <f t="shared" si="56"/>
        <v>Energy consumption of lighting for sport facilities</v>
      </c>
      <c r="C1804" t="s">
        <v>11</v>
      </c>
      <c r="D1804" t="s">
        <v>41</v>
      </c>
      <c r="E1804" t="s">
        <v>483</v>
      </c>
      <c r="F1804" t="s">
        <v>207</v>
      </c>
      <c r="G1804" t="s">
        <v>207</v>
      </c>
      <c r="H1804" t="s">
        <v>207</v>
      </c>
      <c r="I1804" t="s">
        <v>207</v>
      </c>
      <c r="J1804" t="s">
        <v>207</v>
      </c>
      <c r="K1804" t="s">
        <v>207</v>
      </c>
      <c r="L1804" t="s">
        <v>207</v>
      </c>
      <c r="M1804" t="s">
        <v>207</v>
      </c>
      <c r="N1804" t="s">
        <v>207</v>
      </c>
      <c r="O1804" t="s">
        <v>207</v>
      </c>
      <c r="P1804" t="s">
        <v>207</v>
      </c>
      <c r="Q1804" t="s">
        <v>207</v>
      </c>
      <c r="R1804" t="s">
        <v>207</v>
      </c>
      <c r="S1804" t="s">
        <v>207</v>
      </c>
      <c r="T1804" t="s">
        <v>207</v>
      </c>
      <c r="U1804" t="s">
        <v>207</v>
      </c>
    </row>
    <row r="1805" spans="1:26" x14ac:dyDescent="0.25">
      <c r="A1805" t="str">
        <f t="shared" si="57"/>
        <v>BG Energy consumption of lighting for sport facilities</v>
      </c>
      <c r="B1805" t="str">
        <f t="shared" si="56"/>
        <v>Energy consumption of lighting for sport facilities</v>
      </c>
      <c r="C1805" t="s">
        <v>21</v>
      </c>
      <c r="D1805" t="s">
        <v>42</v>
      </c>
      <c r="E1805" t="s">
        <v>483</v>
      </c>
      <c r="F1805" t="s">
        <v>207</v>
      </c>
      <c r="G1805" t="s">
        <v>207</v>
      </c>
      <c r="H1805" t="s">
        <v>207</v>
      </c>
      <c r="I1805" t="s">
        <v>207</v>
      </c>
      <c r="J1805" t="s">
        <v>207</v>
      </c>
      <c r="K1805" t="s">
        <v>207</v>
      </c>
      <c r="L1805" t="s">
        <v>207</v>
      </c>
      <c r="M1805" t="s">
        <v>207</v>
      </c>
      <c r="N1805" t="s">
        <v>207</v>
      </c>
      <c r="O1805" t="s">
        <v>207</v>
      </c>
      <c r="P1805" t="s">
        <v>207</v>
      </c>
      <c r="Q1805" t="s">
        <v>207</v>
      </c>
      <c r="R1805" t="s">
        <v>207</v>
      </c>
      <c r="S1805" t="s">
        <v>207</v>
      </c>
      <c r="T1805" t="s">
        <v>207</v>
      </c>
      <c r="U1805" t="s">
        <v>207</v>
      </c>
    </row>
    <row r="1806" spans="1:26" x14ac:dyDescent="0.25">
      <c r="A1806" t="str">
        <f t="shared" si="57"/>
        <v>HR Energy consumption of lighting for sport facilities</v>
      </c>
      <c r="B1806" t="str">
        <f t="shared" si="56"/>
        <v>Energy consumption of lighting for sport facilities</v>
      </c>
      <c r="C1806" t="s">
        <v>24</v>
      </c>
      <c r="D1806" t="s">
        <v>43</v>
      </c>
      <c r="E1806" t="s">
        <v>483</v>
      </c>
      <c r="F1806" t="s">
        <v>207</v>
      </c>
      <c r="G1806" t="s">
        <v>207</v>
      </c>
      <c r="H1806" t="s">
        <v>207</v>
      </c>
      <c r="I1806" t="s">
        <v>207</v>
      </c>
      <c r="J1806" t="s">
        <v>207</v>
      </c>
      <c r="K1806" t="s">
        <v>207</v>
      </c>
      <c r="L1806" t="s">
        <v>207</v>
      </c>
      <c r="M1806" t="s">
        <v>207</v>
      </c>
      <c r="N1806" t="s">
        <v>207</v>
      </c>
      <c r="O1806" t="s">
        <v>207</v>
      </c>
      <c r="P1806" t="s">
        <v>207</v>
      </c>
      <c r="Q1806" t="s">
        <v>207</v>
      </c>
      <c r="R1806" t="s">
        <v>207</v>
      </c>
      <c r="S1806" t="s">
        <v>207</v>
      </c>
      <c r="T1806" t="s">
        <v>207</v>
      </c>
      <c r="U1806" t="s">
        <v>207</v>
      </c>
    </row>
    <row r="1807" spans="1:26" x14ac:dyDescent="0.25">
      <c r="A1807" t="str">
        <f t="shared" si="57"/>
        <v>CY Energy consumption of lighting for sport facilities</v>
      </c>
      <c r="B1807" t="str">
        <f t="shared" si="56"/>
        <v>Energy consumption of lighting for sport facilities</v>
      </c>
      <c r="C1807" t="s">
        <v>15</v>
      </c>
      <c r="D1807" t="s">
        <v>44</v>
      </c>
      <c r="E1807" t="s">
        <v>483</v>
      </c>
      <c r="F1807" t="s">
        <v>207</v>
      </c>
      <c r="G1807" t="s">
        <v>207</v>
      </c>
      <c r="H1807" t="s">
        <v>207</v>
      </c>
      <c r="I1807" t="s">
        <v>207</v>
      </c>
      <c r="J1807" t="s">
        <v>207</v>
      </c>
      <c r="K1807" t="s">
        <v>207</v>
      </c>
      <c r="L1807" t="s">
        <v>207</v>
      </c>
      <c r="M1807" t="s">
        <v>207</v>
      </c>
      <c r="N1807" t="s">
        <v>207</v>
      </c>
      <c r="O1807" t="s">
        <v>207</v>
      </c>
      <c r="P1807" t="s">
        <v>207</v>
      </c>
      <c r="Q1807" t="s">
        <v>207</v>
      </c>
      <c r="R1807" t="s">
        <v>207</v>
      </c>
      <c r="S1807" t="s">
        <v>207</v>
      </c>
      <c r="T1807" t="s">
        <v>207</v>
      </c>
      <c r="U1807" t="s">
        <v>207</v>
      </c>
    </row>
    <row r="1808" spans="1:26" x14ac:dyDescent="0.25">
      <c r="A1808" t="str">
        <f t="shared" si="57"/>
        <v>CZ Energy consumption of lighting for sport facilities</v>
      </c>
      <c r="B1808" t="str">
        <f t="shared" si="56"/>
        <v>Energy consumption of lighting for sport facilities</v>
      </c>
      <c r="C1808" t="s">
        <v>23</v>
      </c>
      <c r="D1808" t="s">
        <v>45</v>
      </c>
      <c r="E1808" t="s">
        <v>483</v>
      </c>
      <c r="F1808" t="s">
        <v>207</v>
      </c>
      <c r="G1808" t="s">
        <v>207</v>
      </c>
      <c r="H1808" t="s">
        <v>207</v>
      </c>
      <c r="I1808" t="s">
        <v>207</v>
      </c>
      <c r="J1808" t="s">
        <v>207</v>
      </c>
      <c r="K1808" t="s">
        <v>207</v>
      </c>
      <c r="L1808" t="s">
        <v>207</v>
      </c>
      <c r="M1808" t="s">
        <v>207</v>
      </c>
      <c r="N1808" t="s">
        <v>207</v>
      </c>
      <c r="O1808" t="s">
        <v>207</v>
      </c>
      <c r="P1808" t="s">
        <v>207</v>
      </c>
      <c r="Q1808" t="s">
        <v>207</v>
      </c>
      <c r="R1808" t="s">
        <v>207</v>
      </c>
      <c r="S1808" t="s">
        <v>207</v>
      </c>
      <c r="T1808" t="s">
        <v>207</v>
      </c>
      <c r="U1808" t="s">
        <v>207</v>
      </c>
    </row>
    <row r="1809" spans="1:26" x14ac:dyDescent="0.25">
      <c r="A1809" t="str">
        <f t="shared" si="57"/>
        <v>DK Energy consumption of lighting for sport facilities</v>
      </c>
      <c r="B1809" t="str">
        <f t="shared" si="56"/>
        <v>Energy consumption of lighting for sport facilities</v>
      </c>
      <c r="C1809" t="s">
        <v>9</v>
      </c>
      <c r="D1809" t="s">
        <v>46</v>
      </c>
      <c r="E1809" t="s">
        <v>483</v>
      </c>
      <c r="F1809" t="s">
        <v>207</v>
      </c>
      <c r="G1809" t="s">
        <v>207</v>
      </c>
      <c r="H1809" t="s">
        <v>207</v>
      </c>
      <c r="I1809" t="s">
        <v>207</v>
      </c>
      <c r="J1809" t="s">
        <v>207</v>
      </c>
      <c r="K1809" t="s">
        <v>207</v>
      </c>
      <c r="L1809" t="s">
        <v>207</v>
      </c>
      <c r="M1809" t="s">
        <v>207</v>
      </c>
      <c r="N1809" t="s">
        <v>207</v>
      </c>
      <c r="O1809" t="s">
        <v>207</v>
      </c>
      <c r="P1809" t="s">
        <v>207</v>
      </c>
      <c r="Q1809" t="s">
        <v>207</v>
      </c>
      <c r="R1809" t="s">
        <v>207</v>
      </c>
      <c r="S1809" t="s">
        <v>207</v>
      </c>
      <c r="T1809" t="s">
        <v>207</v>
      </c>
      <c r="U1809" t="s">
        <v>207</v>
      </c>
    </row>
    <row r="1810" spans="1:26" x14ac:dyDescent="0.25">
      <c r="A1810" t="str">
        <f t="shared" si="57"/>
        <v>EE Energy consumption of lighting for sport facilities</v>
      </c>
      <c r="B1810" t="str">
        <f t="shared" si="56"/>
        <v>Energy consumption of lighting for sport facilities</v>
      </c>
      <c r="C1810" t="s">
        <v>27</v>
      </c>
      <c r="D1810" t="s">
        <v>47</v>
      </c>
      <c r="E1810" t="s">
        <v>483</v>
      </c>
      <c r="F1810" t="s">
        <v>207</v>
      </c>
      <c r="G1810" t="s">
        <v>207</v>
      </c>
      <c r="H1810" t="s">
        <v>207</v>
      </c>
      <c r="I1810" t="s">
        <v>207</v>
      </c>
      <c r="J1810" t="s">
        <v>207</v>
      </c>
      <c r="K1810" t="s">
        <v>207</v>
      </c>
      <c r="L1810" t="s">
        <v>207</v>
      </c>
      <c r="M1810" t="s">
        <v>207</v>
      </c>
      <c r="N1810" t="s">
        <v>207</v>
      </c>
      <c r="O1810" t="s">
        <v>207</v>
      </c>
      <c r="P1810" t="s">
        <v>207</v>
      </c>
      <c r="Q1810" t="s">
        <v>207</v>
      </c>
      <c r="R1810" t="s">
        <v>207</v>
      </c>
      <c r="S1810" t="s">
        <v>207</v>
      </c>
      <c r="T1810" t="s">
        <v>207</v>
      </c>
      <c r="U1810" t="s">
        <v>207</v>
      </c>
    </row>
    <row r="1811" spans="1:26" x14ac:dyDescent="0.25">
      <c r="A1811" t="str">
        <f t="shared" si="57"/>
        <v>FR Energy consumption of lighting for sport facilities</v>
      </c>
      <c r="B1811" t="str">
        <f t="shared" si="56"/>
        <v>Energy consumption of lighting for sport facilities</v>
      </c>
      <c r="C1811" t="s">
        <v>10</v>
      </c>
      <c r="D1811" t="s">
        <v>48</v>
      </c>
      <c r="E1811" t="s">
        <v>483</v>
      </c>
      <c r="F1811" t="s">
        <v>207</v>
      </c>
      <c r="G1811" t="s">
        <v>207</v>
      </c>
      <c r="H1811" t="s">
        <v>207</v>
      </c>
      <c r="I1811" t="s">
        <v>207</v>
      </c>
      <c r="J1811" t="s">
        <v>207</v>
      </c>
      <c r="K1811" t="s">
        <v>207</v>
      </c>
      <c r="L1811">
        <v>0.17</v>
      </c>
      <c r="M1811">
        <v>0.17</v>
      </c>
      <c r="N1811">
        <v>0.17</v>
      </c>
      <c r="O1811">
        <v>0.17</v>
      </c>
      <c r="P1811">
        <v>0.18</v>
      </c>
      <c r="Q1811">
        <v>0.18</v>
      </c>
      <c r="R1811">
        <v>0.18</v>
      </c>
      <c r="S1811">
        <v>0.18</v>
      </c>
      <c r="T1811" t="s">
        <v>207</v>
      </c>
      <c r="U1811" t="s">
        <v>207</v>
      </c>
      <c r="V1811" t="s">
        <v>214</v>
      </c>
      <c r="W1811" t="s">
        <v>572</v>
      </c>
      <c r="Y1811">
        <v>1</v>
      </c>
      <c r="Z1811" t="s">
        <v>573</v>
      </c>
    </row>
    <row r="1812" spans="1:26" x14ac:dyDescent="0.25">
      <c r="A1812" t="str">
        <f t="shared" si="57"/>
        <v>EL Energy consumption of lighting for sport facilities</v>
      </c>
      <c r="B1812" t="str">
        <f t="shared" si="56"/>
        <v>Energy consumption of lighting for sport facilities</v>
      </c>
      <c r="C1812" t="s">
        <v>20</v>
      </c>
      <c r="D1812" t="s">
        <v>49</v>
      </c>
      <c r="E1812" t="s">
        <v>483</v>
      </c>
      <c r="F1812" t="s">
        <v>207</v>
      </c>
      <c r="G1812" t="s">
        <v>207</v>
      </c>
      <c r="H1812" t="s">
        <v>207</v>
      </c>
      <c r="I1812" t="s">
        <v>207</v>
      </c>
      <c r="J1812" t="s">
        <v>207</v>
      </c>
      <c r="K1812" t="s">
        <v>207</v>
      </c>
      <c r="L1812" t="s">
        <v>207</v>
      </c>
      <c r="M1812" t="s">
        <v>207</v>
      </c>
      <c r="N1812" t="s">
        <v>207</v>
      </c>
      <c r="O1812" t="s">
        <v>207</v>
      </c>
      <c r="P1812" t="s">
        <v>207</v>
      </c>
      <c r="Q1812" t="s">
        <v>207</v>
      </c>
      <c r="R1812" t="s">
        <v>207</v>
      </c>
      <c r="S1812" t="s">
        <v>207</v>
      </c>
      <c r="T1812" t="s">
        <v>207</v>
      </c>
      <c r="U1812" t="s">
        <v>207</v>
      </c>
    </row>
    <row r="1813" spans="1:26" x14ac:dyDescent="0.25">
      <c r="A1813" t="str">
        <f t="shared" si="57"/>
        <v>FI Energy consumption of lighting for sport facilities</v>
      </c>
      <c r="B1813" t="str">
        <f t="shared" si="56"/>
        <v>Energy consumption of lighting for sport facilities</v>
      </c>
      <c r="C1813" t="s">
        <v>30</v>
      </c>
      <c r="D1813" t="s">
        <v>50</v>
      </c>
      <c r="E1813" t="s">
        <v>483</v>
      </c>
      <c r="F1813" t="s">
        <v>207</v>
      </c>
      <c r="G1813" t="s">
        <v>207</v>
      </c>
      <c r="H1813" t="s">
        <v>207</v>
      </c>
      <c r="I1813" t="s">
        <v>207</v>
      </c>
      <c r="J1813" t="s">
        <v>207</v>
      </c>
      <c r="K1813" t="s">
        <v>207</v>
      </c>
      <c r="L1813" t="s">
        <v>207</v>
      </c>
      <c r="M1813" t="s">
        <v>207</v>
      </c>
      <c r="N1813" t="s">
        <v>207</v>
      </c>
      <c r="O1813" t="s">
        <v>207</v>
      </c>
      <c r="P1813" t="s">
        <v>207</v>
      </c>
      <c r="Q1813" t="s">
        <v>207</v>
      </c>
      <c r="R1813" t="s">
        <v>207</v>
      </c>
      <c r="S1813" t="s">
        <v>207</v>
      </c>
      <c r="T1813" t="s">
        <v>207</v>
      </c>
      <c r="U1813" t="s">
        <v>207</v>
      </c>
    </row>
    <row r="1814" spans="1:26" x14ac:dyDescent="0.25">
      <c r="A1814" t="str">
        <f t="shared" si="57"/>
        <v>DE Energy consumption of lighting for sport facilities</v>
      </c>
      <c r="B1814" t="str">
        <f t="shared" si="56"/>
        <v>Energy consumption of lighting for sport facilities</v>
      </c>
      <c r="C1814" t="s">
        <v>1</v>
      </c>
      <c r="D1814" t="s">
        <v>51</v>
      </c>
      <c r="E1814" t="s">
        <v>483</v>
      </c>
      <c r="F1814" t="s">
        <v>207</v>
      </c>
      <c r="G1814" t="s">
        <v>207</v>
      </c>
      <c r="H1814" t="s">
        <v>207</v>
      </c>
      <c r="I1814" t="s">
        <v>207</v>
      </c>
      <c r="J1814" t="s">
        <v>207</v>
      </c>
      <c r="K1814" t="s">
        <v>207</v>
      </c>
      <c r="L1814" t="s">
        <v>207</v>
      </c>
      <c r="M1814" t="s">
        <v>207</v>
      </c>
      <c r="N1814" t="s">
        <v>207</v>
      </c>
      <c r="O1814" t="s">
        <v>207</v>
      </c>
      <c r="P1814" t="s">
        <v>207</v>
      </c>
      <c r="Q1814" t="s">
        <v>207</v>
      </c>
      <c r="R1814" t="s">
        <v>207</v>
      </c>
      <c r="S1814" t="s">
        <v>207</v>
      </c>
      <c r="T1814" t="s">
        <v>207</v>
      </c>
      <c r="U1814" t="s">
        <v>207</v>
      </c>
    </row>
    <row r="1815" spans="1:26" x14ac:dyDescent="0.25">
      <c r="A1815" t="str">
        <f t="shared" si="57"/>
        <v>HU Energy consumption of lighting for sport facilities</v>
      </c>
      <c r="B1815" t="str">
        <f t="shared" si="56"/>
        <v>Energy consumption of lighting for sport facilities</v>
      </c>
      <c r="C1815" t="s">
        <v>16</v>
      </c>
      <c r="D1815" t="s">
        <v>52</v>
      </c>
      <c r="E1815" t="s">
        <v>483</v>
      </c>
      <c r="F1815" t="s">
        <v>207</v>
      </c>
      <c r="G1815" t="s">
        <v>207</v>
      </c>
      <c r="H1815" t="s">
        <v>207</v>
      </c>
      <c r="I1815" t="s">
        <v>207</v>
      </c>
      <c r="J1815" t="s">
        <v>207</v>
      </c>
      <c r="K1815" t="s">
        <v>207</v>
      </c>
      <c r="L1815" t="s">
        <v>207</v>
      </c>
      <c r="M1815" t="s">
        <v>207</v>
      </c>
      <c r="N1815" t="s">
        <v>207</v>
      </c>
      <c r="O1815" t="s">
        <v>207</v>
      </c>
      <c r="P1815" t="s">
        <v>207</v>
      </c>
      <c r="Q1815" t="s">
        <v>207</v>
      </c>
      <c r="R1815" t="s">
        <v>207</v>
      </c>
      <c r="S1815" t="s">
        <v>207</v>
      </c>
      <c r="T1815" t="s">
        <v>207</v>
      </c>
      <c r="U1815" t="s">
        <v>207</v>
      </c>
    </row>
    <row r="1816" spans="1:26" x14ac:dyDescent="0.25">
      <c r="A1816" t="str">
        <f t="shared" si="57"/>
        <v>IE Energy consumption of lighting for sport facilities</v>
      </c>
      <c r="B1816" t="str">
        <f t="shared" si="56"/>
        <v>Energy consumption of lighting for sport facilities</v>
      </c>
      <c r="C1816" t="s">
        <v>5</v>
      </c>
      <c r="D1816" t="s">
        <v>53</v>
      </c>
      <c r="E1816" t="s">
        <v>483</v>
      </c>
      <c r="F1816" t="s">
        <v>207</v>
      </c>
      <c r="G1816" t="s">
        <v>207</v>
      </c>
      <c r="H1816" t="s">
        <v>207</v>
      </c>
      <c r="I1816" t="s">
        <v>207</v>
      </c>
      <c r="J1816" t="s">
        <v>207</v>
      </c>
      <c r="K1816" t="s">
        <v>207</v>
      </c>
      <c r="L1816" t="s">
        <v>207</v>
      </c>
      <c r="M1816" t="s">
        <v>207</v>
      </c>
      <c r="N1816" t="s">
        <v>207</v>
      </c>
      <c r="O1816" t="s">
        <v>207</v>
      </c>
      <c r="P1816" t="s">
        <v>207</v>
      </c>
      <c r="Q1816" t="s">
        <v>207</v>
      </c>
      <c r="R1816" t="s">
        <v>207</v>
      </c>
      <c r="S1816" t="s">
        <v>207</v>
      </c>
      <c r="T1816" t="s">
        <v>207</v>
      </c>
      <c r="U1816" t="s">
        <v>207</v>
      </c>
    </row>
    <row r="1817" spans="1:26" x14ac:dyDescent="0.25">
      <c r="A1817" t="str">
        <f t="shared" si="57"/>
        <v>IT Energy consumption of lighting for sport facilities</v>
      </c>
      <c r="B1817" t="str">
        <f t="shared" si="56"/>
        <v>Energy consumption of lighting for sport facilities</v>
      </c>
      <c r="C1817" t="s">
        <v>29</v>
      </c>
      <c r="D1817" t="s">
        <v>54</v>
      </c>
      <c r="E1817" t="s">
        <v>483</v>
      </c>
      <c r="F1817" t="s">
        <v>207</v>
      </c>
      <c r="G1817" t="s">
        <v>207</v>
      </c>
      <c r="H1817" t="s">
        <v>207</v>
      </c>
      <c r="I1817" t="s">
        <v>207</v>
      </c>
      <c r="J1817" t="s">
        <v>207</v>
      </c>
      <c r="K1817" t="s">
        <v>207</v>
      </c>
      <c r="L1817" t="s">
        <v>207</v>
      </c>
      <c r="M1817" t="s">
        <v>207</v>
      </c>
      <c r="N1817" t="s">
        <v>207</v>
      </c>
      <c r="O1817" t="s">
        <v>207</v>
      </c>
      <c r="P1817" t="s">
        <v>207</v>
      </c>
      <c r="Q1817" t="s">
        <v>207</v>
      </c>
      <c r="R1817" t="s">
        <v>207</v>
      </c>
      <c r="S1817" t="s">
        <v>207</v>
      </c>
      <c r="T1817" t="s">
        <v>207</v>
      </c>
      <c r="U1817" t="s">
        <v>207</v>
      </c>
    </row>
    <row r="1818" spans="1:26" x14ac:dyDescent="0.25">
      <c r="A1818" t="str">
        <f t="shared" si="57"/>
        <v>LV Energy consumption of lighting for sport facilities</v>
      </c>
      <c r="B1818" t="str">
        <f t="shared" si="56"/>
        <v>Energy consumption of lighting for sport facilities</v>
      </c>
      <c r="C1818" t="s">
        <v>25</v>
      </c>
      <c r="D1818" t="s">
        <v>55</v>
      </c>
      <c r="E1818" t="s">
        <v>483</v>
      </c>
      <c r="F1818" t="s">
        <v>207</v>
      </c>
      <c r="G1818" t="s">
        <v>207</v>
      </c>
      <c r="H1818" t="s">
        <v>207</v>
      </c>
      <c r="I1818" t="s">
        <v>207</v>
      </c>
      <c r="J1818" t="s">
        <v>207</v>
      </c>
      <c r="K1818" t="s">
        <v>207</v>
      </c>
      <c r="L1818" t="s">
        <v>207</v>
      </c>
      <c r="M1818" t="s">
        <v>207</v>
      </c>
      <c r="N1818" t="s">
        <v>207</v>
      </c>
      <c r="O1818" t="s">
        <v>207</v>
      </c>
      <c r="P1818" t="s">
        <v>207</v>
      </c>
      <c r="Q1818" t="s">
        <v>207</v>
      </c>
      <c r="R1818" t="s">
        <v>207</v>
      </c>
      <c r="S1818" t="s">
        <v>207</v>
      </c>
      <c r="T1818" t="s">
        <v>207</v>
      </c>
      <c r="U1818" t="s">
        <v>207</v>
      </c>
    </row>
    <row r="1819" spans="1:26" x14ac:dyDescent="0.25">
      <c r="A1819" t="str">
        <f t="shared" si="57"/>
        <v>LT Energy consumption of lighting for sport facilities</v>
      </c>
      <c r="B1819" t="str">
        <f t="shared" si="56"/>
        <v>Energy consumption of lighting for sport facilities</v>
      </c>
      <c r="C1819" t="s">
        <v>22</v>
      </c>
      <c r="D1819" t="s">
        <v>56</v>
      </c>
      <c r="E1819" t="s">
        <v>483</v>
      </c>
      <c r="F1819" t="s">
        <v>207</v>
      </c>
      <c r="G1819" t="s">
        <v>207</v>
      </c>
      <c r="H1819" t="s">
        <v>207</v>
      </c>
      <c r="I1819" t="s">
        <v>207</v>
      </c>
      <c r="J1819" t="s">
        <v>207</v>
      </c>
      <c r="K1819" t="s">
        <v>207</v>
      </c>
      <c r="L1819" t="s">
        <v>207</v>
      </c>
      <c r="M1819" t="s">
        <v>207</v>
      </c>
      <c r="N1819" t="s">
        <v>207</v>
      </c>
      <c r="O1819" t="s">
        <v>207</v>
      </c>
      <c r="P1819" t="s">
        <v>207</v>
      </c>
      <c r="Q1819" t="s">
        <v>207</v>
      </c>
      <c r="R1819" t="s">
        <v>207</v>
      </c>
      <c r="S1819" t="s">
        <v>207</v>
      </c>
      <c r="T1819" t="s">
        <v>207</v>
      </c>
      <c r="U1819" t="s">
        <v>207</v>
      </c>
    </row>
    <row r="1820" spans="1:26" x14ac:dyDescent="0.25">
      <c r="A1820" t="str">
        <f t="shared" si="57"/>
        <v>LU Energy consumption of lighting for sport facilities</v>
      </c>
      <c r="B1820" t="str">
        <f t="shared" si="56"/>
        <v>Energy consumption of lighting for sport facilities</v>
      </c>
      <c r="C1820" t="s">
        <v>7</v>
      </c>
      <c r="D1820" t="s">
        <v>57</v>
      </c>
      <c r="E1820" t="s">
        <v>483</v>
      </c>
      <c r="F1820" t="s">
        <v>207</v>
      </c>
      <c r="G1820" t="s">
        <v>207</v>
      </c>
      <c r="H1820" t="s">
        <v>207</v>
      </c>
      <c r="I1820" t="s">
        <v>207</v>
      </c>
      <c r="J1820" t="s">
        <v>207</v>
      </c>
      <c r="K1820" t="s">
        <v>207</v>
      </c>
      <c r="L1820" t="s">
        <v>207</v>
      </c>
      <c r="M1820" t="s">
        <v>207</v>
      </c>
      <c r="N1820" t="s">
        <v>207</v>
      </c>
      <c r="O1820" t="s">
        <v>207</v>
      </c>
      <c r="P1820" t="s">
        <v>207</v>
      </c>
      <c r="Q1820" t="s">
        <v>207</v>
      </c>
      <c r="R1820" t="s">
        <v>207</v>
      </c>
      <c r="S1820" t="s">
        <v>207</v>
      </c>
      <c r="T1820" t="s">
        <v>207</v>
      </c>
      <c r="U1820" t="s">
        <v>207</v>
      </c>
    </row>
    <row r="1821" spans="1:26" x14ac:dyDescent="0.25">
      <c r="A1821" t="str">
        <f t="shared" si="57"/>
        <v>MT Energy consumption of lighting for sport facilities</v>
      </c>
      <c r="B1821" t="str">
        <f t="shared" si="56"/>
        <v>Energy consumption of lighting for sport facilities</v>
      </c>
      <c r="C1821" t="s">
        <v>26</v>
      </c>
      <c r="D1821" t="s">
        <v>58</v>
      </c>
      <c r="E1821" t="s">
        <v>483</v>
      </c>
      <c r="F1821" t="s">
        <v>207</v>
      </c>
      <c r="G1821" t="s">
        <v>207</v>
      </c>
      <c r="H1821" t="s">
        <v>207</v>
      </c>
      <c r="I1821" t="s">
        <v>207</v>
      </c>
      <c r="J1821" t="s">
        <v>207</v>
      </c>
      <c r="K1821" t="s">
        <v>207</v>
      </c>
      <c r="L1821" t="s">
        <v>207</v>
      </c>
      <c r="M1821" t="s">
        <v>207</v>
      </c>
      <c r="N1821" t="s">
        <v>207</v>
      </c>
      <c r="O1821" t="s">
        <v>207</v>
      </c>
      <c r="P1821" t="s">
        <v>207</v>
      </c>
      <c r="Q1821" t="s">
        <v>207</v>
      </c>
      <c r="R1821" t="s">
        <v>207</v>
      </c>
      <c r="S1821" t="s">
        <v>207</v>
      </c>
      <c r="T1821" t="s">
        <v>207</v>
      </c>
      <c r="U1821" t="s">
        <v>207</v>
      </c>
    </row>
    <row r="1822" spans="1:26" x14ac:dyDescent="0.25">
      <c r="A1822" t="str">
        <f t="shared" si="57"/>
        <v>NL Energy consumption of lighting for sport facilities</v>
      </c>
      <c r="B1822" t="str">
        <f t="shared" si="56"/>
        <v>Energy consumption of lighting for sport facilities</v>
      </c>
      <c r="C1822" t="s">
        <v>6</v>
      </c>
      <c r="D1822" t="s">
        <v>59</v>
      </c>
      <c r="E1822" t="s">
        <v>483</v>
      </c>
      <c r="F1822" t="s">
        <v>207</v>
      </c>
      <c r="G1822" t="s">
        <v>207</v>
      </c>
      <c r="H1822" t="s">
        <v>207</v>
      </c>
      <c r="I1822" t="s">
        <v>207</v>
      </c>
      <c r="J1822" t="s">
        <v>207</v>
      </c>
      <c r="K1822" t="s">
        <v>207</v>
      </c>
      <c r="L1822" t="s">
        <v>207</v>
      </c>
      <c r="M1822" t="s">
        <v>207</v>
      </c>
      <c r="N1822" t="s">
        <v>207</v>
      </c>
      <c r="O1822" t="s">
        <v>207</v>
      </c>
      <c r="P1822" t="s">
        <v>207</v>
      </c>
      <c r="Q1822" t="s">
        <v>207</v>
      </c>
      <c r="R1822" t="s">
        <v>207</v>
      </c>
      <c r="S1822" t="s">
        <v>207</v>
      </c>
      <c r="T1822">
        <v>0.03</v>
      </c>
      <c r="U1822" t="s">
        <v>207</v>
      </c>
      <c r="V1822" t="s">
        <v>254</v>
      </c>
      <c r="W1822" t="s">
        <v>578</v>
      </c>
      <c r="X1822" t="s">
        <v>579</v>
      </c>
      <c r="Y1822">
        <v>4</v>
      </c>
      <c r="Z1822" t="s">
        <v>580</v>
      </c>
    </row>
    <row r="1823" spans="1:26" x14ac:dyDescent="0.25">
      <c r="A1823" t="str">
        <f t="shared" si="57"/>
        <v>PL Energy consumption of lighting for sport facilities</v>
      </c>
      <c r="B1823" t="str">
        <f t="shared" si="56"/>
        <v>Energy consumption of lighting for sport facilities</v>
      </c>
      <c r="C1823" t="s">
        <v>12</v>
      </c>
      <c r="D1823" t="s">
        <v>60</v>
      </c>
      <c r="E1823" t="s">
        <v>483</v>
      </c>
      <c r="F1823" t="s">
        <v>207</v>
      </c>
      <c r="G1823" t="s">
        <v>207</v>
      </c>
      <c r="H1823" t="s">
        <v>207</v>
      </c>
      <c r="I1823" t="s">
        <v>207</v>
      </c>
      <c r="J1823" t="s">
        <v>207</v>
      </c>
      <c r="K1823" t="s">
        <v>207</v>
      </c>
      <c r="L1823" t="s">
        <v>207</v>
      </c>
      <c r="M1823" t="s">
        <v>207</v>
      </c>
      <c r="N1823" t="s">
        <v>207</v>
      </c>
      <c r="O1823" t="s">
        <v>207</v>
      </c>
      <c r="P1823" t="s">
        <v>207</v>
      </c>
      <c r="Q1823" t="s">
        <v>207</v>
      </c>
      <c r="R1823" t="s">
        <v>207</v>
      </c>
      <c r="S1823" t="s">
        <v>207</v>
      </c>
      <c r="T1823" t="s">
        <v>207</v>
      </c>
      <c r="U1823" t="s">
        <v>207</v>
      </c>
    </row>
    <row r="1824" spans="1:26" x14ac:dyDescent="0.25">
      <c r="A1824" t="str">
        <f t="shared" si="57"/>
        <v>PT Energy consumption of lighting for sport facilities</v>
      </c>
      <c r="B1824" t="str">
        <f t="shared" si="56"/>
        <v>Energy consumption of lighting for sport facilities</v>
      </c>
      <c r="C1824" t="s">
        <v>14</v>
      </c>
      <c r="D1824" t="s">
        <v>61</v>
      </c>
      <c r="E1824" t="s">
        <v>483</v>
      </c>
      <c r="F1824" t="s">
        <v>207</v>
      </c>
      <c r="G1824" t="s">
        <v>207</v>
      </c>
      <c r="H1824" t="s">
        <v>207</v>
      </c>
      <c r="I1824" t="s">
        <v>207</v>
      </c>
      <c r="J1824" t="s">
        <v>207</v>
      </c>
      <c r="K1824" t="s">
        <v>207</v>
      </c>
      <c r="L1824" t="s">
        <v>207</v>
      </c>
      <c r="M1824" t="s">
        <v>207</v>
      </c>
      <c r="N1824" t="s">
        <v>207</v>
      </c>
      <c r="O1824" t="s">
        <v>207</v>
      </c>
      <c r="P1824" t="s">
        <v>207</v>
      </c>
      <c r="Q1824" t="s">
        <v>207</v>
      </c>
      <c r="R1824" t="s">
        <v>207</v>
      </c>
      <c r="S1824" t="s">
        <v>207</v>
      </c>
      <c r="T1824" t="s">
        <v>207</v>
      </c>
      <c r="U1824" t="s">
        <v>207</v>
      </c>
    </row>
    <row r="1825" spans="1:26" x14ac:dyDescent="0.25">
      <c r="A1825" t="str">
        <f t="shared" si="57"/>
        <v>RO Energy consumption of lighting for sport facilities</v>
      </c>
      <c r="B1825" t="str">
        <f t="shared" si="56"/>
        <v>Energy consumption of lighting for sport facilities</v>
      </c>
      <c r="C1825" t="s">
        <v>13</v>
      </c>
      <c r="D1825" t="s">
        <v>62</v>
      </c>
      <c r="E1825" t="s">
        <v>483</v>
      </c>
      <c r="F1825" t="s">
        <v>207</v>
      </c>
      <c r="G1825" t="s">
        <v>207</v>
      </c>
      <c r="H1825" t="s">
        <v>207</v>
      </c>
      <c r="I1825" t="s">
        <v>207</v>
      </c>
      <c r="J1825" t="s">
        <v>207</v>
      </c>
      <c r="K1825" t="s">
        <v>207</v>
      </c>
      <c r="L1825" t="s">
        <v>207</v>
      </c>
      <c r="M1825" t="s">
        <v>207</v>
      </c>
      <c r="N1825" t="s">
        <v>207</v>
      </c>
      <c r="O1825" t="s">
        <v>207</v>
      </c>
      <c r="P1825" t="s">
        <v>207</v>
      </c>
      <c r="Q1825" t="s">
        <v>207</v>
      </c>
      <c r="R1825" t="s">
        <v>207</v>
      </c>
      <c r="S1825" t="s">
        <v>207</v>
      </c>
      <c r="T1825" t="s">
        <v>207</v>
      </c>
      <c r="U1825" t="s">
        <v>207</v>
      </c>
    </row>
    <row r="1826" spans="1:26" x14ac:dyDescent="0.25">
      <c r="A1826" t="str">
        <f t="shared" si="57"/>
        <v>SK Energy consumption of lighting for sport facilities</v>
      </c>
      <c r="B1826" t="str">
        <f t="shared" si="56"/>
        <v>Energy consumption of lighting for sport facilities</v>
      </c>
      <c r="C1826" t="s">
        <v>18</v>
      </c>
      <c r="D1826" t="s">
        <v>63</v>
      </c>
      <c r="E1826" t="s">
        <v>483</v>
      </c>
      <c r="F1826" t="s">
        <v>207</v>
      </c>
      <c r="G1826" t="s">
        <v>207</v>
      </c>
      <c r="H1826" t="s">
        <v>207</v>
      </c>
      <c r="I1826" t="s">
        <v>207</v>
      </c>
      <c r="J1826" t="s">
        <v>207</v>
      </c>
      <c r="K1826" t="s">
        <v>207</v>
      </c>
      <c r="L1826" t="s">
        <v>207</v>
      </c>
      <c r="M1826" t="s">
        <v>207</v>
      </c>
      <c r="N1826" t="s">
        <v>207</v>
      </c>
      <c r="O1826" t="s">
        <v>207</v>
      </c>
      <c r="P1826" t="s">
        <v>207</v>
      </c>
      <c r="Q1826" t="s">
        <v>207</v>
      </c>
      <c r="R1826" t="s">
        <v>207</v>
      </c>
      <c r="S1826" t="s">
        <v>207</v>
      </c>
      <c r="T1826" t="s">
        <v>207</v>
      </c>
      <c r="U1826" t="s">
        <v>207</v>
      </c>
    </row>
    <row r="1827" spans="1:26" x14ac:dyDescent="0.25">
      <c r="A1827" t="str">
        <f t="shared" si="57"/>
        <v>SI Energy consumption of lighting for sport facilities</v>
      </c>
      <c r="B1827" t="str">
        <f t="shared" si="56"/>
        <v>Energy consumption of lighting for sport facilities</v>
      </c>
      <c r="C1827" t="s">
        <v>8</v>
      </c>
      <c r="D1827" t="s">
        <v>64</v>
      </c>
      <c r="E1827" t="s">
        <v>483</v>
      </c>
      <c r="F1827" t="s">
        <v>207</v>
      </c>
      <c r="G1827" t="s">
        <v>207</v>
      </c>
      <c r="H1827" t="s">
        <v>207</v>
      </c>
      <c r="I1827" t="s">
        <v>207</v>
      </c>
      <c r="J1827" t="s">
        <v>207</v>
      </c>
      <c r="K1827" t="s">
        <v>207</v>
      </c>
      <c r="L1827" t="s">
        <v>207</v>
      </c>
      <c r="M1827" t="s">
        <v>207</v>
      </c>
      <c r="N1827" t="s">
        <v>207</v>
      </c>
      <c r="O1827" t="s">
        <v>207</v>
      </c>
      <c r="P1827" t="s">
        <v>207</v>
      </c>
      <c r="Q1827" t="s">
        <v>207</v>
      </c>
      <c r="R1827" t="s">
        <v>207</v>
      </c>
      <c r="S1827" t="s">
        <v>207</v>
      </c>
      <c r="T1827" t="s">
        <v>207</v>
      </c>
      <c r="U1827" t="s">
        <v>207</v>
      </c>
    </row>
    <row r="1828" spans="1:26" x14ac:dyDescent="0.25">
      <c r="A1828" t="str">
        <f t="shared" si="57"/>
        <v>ES Energy consumption of lighting for sport facilities</v>
      </c>
      <c r="B1828" t="str">
        <f t="shared" si="56"/>
        <v>Energy consumption of lighting for sport facilities</v>
      </c>
      <c r="C1828" t="s">
        <v>28</v>
      </c>
      <c r="D1828" t="s">
        <v>65</v>
      </c>
      <c r="E1828" t="s">
        <v>483</v>
      </c>
      <c r="F1828" t="s">
        <v>207</v>
      </c>
      <c r="G1828" t="s">
        <v>207</v>
      </c>
      <c r="H1828" t="s">
        <v>207</v>
      </c>
      <c r="I1828" t="s">
        <v>207</v>
      </c>
      <c r="J1828" t="s">
        <v>207</v>
      </c>
      <c r="K1828" t="s">
        <v>207</v>
      </c>
      <c r="L1828" t="s">
        <v>207</v>
      </c>
      <c r="M1828" t="s">
        <v>207</v>
      </c>
      <c r="N1828" t="s">
        <v>207</v>
      </c>
      <c r="O1828" t="s">
        <v>207</v>
      </c>
      <c r="P1828" t="s">
        <v>207</v>
      </c>
      <c r="Q1828" t="s">
        <v>207</v>
      </c>
      <c r="R1828" t="s">
        <v>207</v>
      </c>
      <c r="S1828" t="s">
        <v>207</v>
      </c>
      <c r="T1828" t="s">
        <v>207</v>
      </c>
      <c r="U1828" t="s">
        <v>207</v>
      </c>
    </row>
    <row r="1829" spans="1:26" x14ac:dyDescent="0.25">
      <c r="A1829" t="str">
        <f t="shared" si="57"/>
        <v>SE Energy consumption of lighting for sport facilities</v>
      </c>
      <c r="B1829" t="str">
        <f t="shared" si="56"/>
        <v>Energy consumption of lighting for sport facilities</v>
      </c>
      <c r="C1829" t="s">
        <v>19</v>
      </c>
      <c r="D1829" t="s">
        <v>66</v>
      </c>
      <c r="E1829" t="s">
        <v>483</v>
      </c>
      <c r="F1829" t="s">
        <v>207</v>
      </c>
      <c r="G1829" t="s">
        <v>207</v>
      </c>
      <c r="H1829" t="s">
        <v>207</v>
      </c>
      <c r="I1829" t="s">
        <v>207</v>
      </c>
      <c r="J1829" t="s">
        <v>207</v>
      </c>
      <c r="K1829" t="s">
        <v>207</v>
      </c>
      <c r="L1829" t="s">
        <v>207</v>
      </c>
      <c r="M1829" t="s">
        <v>207</v>
      </c>
      <c r="N1829" t="s">
        <v>207</v>
      </c>
      <c r="O1829" t="s">
        <v>207</v>
      </c>
      <c r="P1829" t="s">
        <v>207</v>
      </c>
      <c r="Q1829" t="s">
        <v>207</v>
      </c>
      <c r="R1829" t="s">
        <v>207</v>
      </c>
      <c r="S1829" t="s">
        <v>207</v>
      </c>
      <c r="T1829" t="s">
        <v>207</v>
      </c>
      <c r="U1829" t="s">
        <v>207</v>
      </c>
    </row>
    <row r="1830" spans="1:26" x14ac:dyDescent="0.25">
      <c r="A1830" t="str">
        <f t="shared" si="57"/>
        <v>UK Energy consumption of lighting for sport facilities</v>
      </c>
      <c r="B1830" t="str">
        <f t="shared" si="56"/>
        <v>Energy consumption of lighting for sport facilities</v>
      </c>
      <c r="C1830" t="s">
        <v>4</v>
      </c>
      <c r="D1830" t="s">
        <v>67</v>
      </c>
      <c r="E1830" t="s">
        <v>483</v>
      </c>
      <c r="F1830" t="s">
        <v>207</v>
      </c>
      <c r="G1830" t="s">
        <v>207</v>
      </c>
      <c r="H1830" t="s">
        <v>207</v>
      </c>
      <c r="I1830" t="s">
        <v>207</v>
      </c>
      <c r="J1830" t="s">
        <v>207</v>
      </c>
      <c r="K1830" t="s">
        <v>207</v>
      </c>
      <c r="L1830" t="s">
        <v>207</v>
      </c>
      <c r="M1830" t="s">
        <v>207</v>
      </c>
      <c r="N1830" t="s">
        <v>207</v>
      </c>
      <c r="O1830" t="s">
        <v>207</v>
      </c>
      <c r="P1830" t="s">
        <v>207</v>
      </c>
      <c r="Q1830" t="s">
        <v>207</v>
      </c>
      <c r="R1830" t="s">
        <v>207</v>
      </c>
      <c r="S1830" t="s">
        <v>207</v>
      </c>
      <c r="T1830" t="s">
        <v>207</v>
      </c>
      <c r="U1830" t="s">
        <v>207</v>
      </c>
    </row>
    <row r="1831" spans="1:26" x14ac:dyDescent="0.25">
      <c r="A1831" t="str">
        <f t="shared" si="57"/>
        <v xml:space="preserve"> Energy consumption of lighting for sport facilities</v>
      </c>
      <c r="B1831" t="str">
        <f t="shared" si="56"/>
        <v>Energy consumption of lighting for sport facilities</v>
      </c>
    </row>
    <row r="1832" spans="1:26" x14ac:dyDescent="0.25">
      <c r="A1832" t="str">
        <f t="shared" si="57"/>
        <v xml:space="preserve"> Energy consumption of lighting for other non-residential</v>
      </c>
      <c r="B1832" t="str">
        <f t="shared" si="56"/>
        <v>Energy consumption of lighting for other non-residential</v>
      </c>
      <c r="C1832" t="s">
        <v>586</v>
      </c>
    </row>
    <row r="1833" spans="1:26" x14ac:dyDescent="0.25">
      <c r="A1833" t="str">
        <f t="shared" si="57"/>
        <v>ISO code Energy consumption of lighting for other non-residential</v>
      </c>
      <c r="B1833" t="str">
        <f t="shared" si="56"/>
        <v>Energy consumption of lighting for other non-residential</v>
      </c>
      <c r="D1833" t="s">
        <v>204</v>
      </c>
      <c r="E1833" t="s">
        <v>205</v>
      </c>
      <c r="F1833">
        <v>2000</v>
      </c>
      <c r="G1833">
        <v>2001</v>
      </c>
      <c r="H1833">
        <v>2002</v>
      </c>
      <c r="I1833">
        <v>2003</v>
      </c>
      <c r="J1833">
        <v>2004</v>
      </c>
      <c r="K1833">
        <v>2005</v>
      </c>
      <c r="L1833">
        <v>2006</v>
      </c>
      <c r="M1833">
        <v>2007</v>
      </c>
      <c r="N1833">
        <v>2008</v>
      </c>
      <c r="O1833">
        <v>2009</v>
      </c>
      <c r="P1833">
        <v>2010</v>
      </c>
      <c r="Q1833">
        <v>2011</v>
      </c>
      <c r="R1833">
        <v>2012</v>
      </c>
      <c r="S1833">
        <v>2013</v>
      </c>
      <c r="T1833">
        <v>2014</v>
      </c>
      <c r="U1833">
        <v>2015</v>
      </c>
      <c r="V1833" t="s">
        <v>194</v>
      </c>
      <c r="W1833" t="s">
        <v>195</v>
      </c>
      <c r="X1833" t="s">
        <v>196</v>
      </c>
      <c r="Y1833" t="s">
        <v>197</v>
      </c>
      <c r="Z1833" t="s">
        <v>198</v>
      </c>
    </row>
    <row r="1834" spans="1:26" x14ac:dyDescent="0.25">
      <c r="A1834" t="str">
        <f t="shared" si="57"/>
        <v>AT Energy consumption of lighting for other non-residential</v>
      </c>
      <c r="B1834" t="str">
        <f t="shared" si="56"/>
        <v>Energy consumption of lighting for other non-residential</v>
      </c>
      <c r="C1834" t="s">
        <v>17</v>
      </c>
      <c r="D1834" t="s">
        <v>40</v>
      </c>
      <c r="E1834" t="s">
        <v>483</v>
      </c>
      <c r="F1834" t="s">
        <v>207</v>
      </c>
      <c r="G1834" t="s">
        <v>207</v>
      </c>
      <c r="H1834" t="s">
        <v>207</v>
      </c>
      <c r="I1834" t="s">
        <v>207</v>
      </c>
      <c r="J1834" t="s">
        <v>207</v>
      </c>
      <c r="K1834" t="s">
        <v>207</v>
      </c>
      <c r="L1834" t="s">
        <v>207</v>
      </c>
      <c r="M1834" t="s">
        <v>207</v>
      </c>
      <c r="N1834" t="s">
        <v>207</v>
      </c>
      <c r="O1834" t="s">
        <v>207</v>
      </c>
      <c r="P1834" t="s">
        <v>207</v>
      </c>
      <c r="Q1834" t="s">
        <v>207</v>
      </c>
      <c r="R1834" t="s">
        <v>207</v>
      </c>
      <c r="S1834" t="s">
        <v>207</v>
      </c>
      <c r="T1834" t="s">
        <v>207</v>
      </c>
      <c r="U1834" t="s">
        <v>207</v>
      </c>
    </row>
    <row r="1835" spans="1:26" x14ac:dyDescent="0.25">
      <c r="A1835" t="str">
        <f t="shared" si="57"/>
        <v>BE Energy consumption of lighting for other non-residential</v>
      </c>
      <c r="B1835" t="str">
        <f t="shared" si="56"/>
        <v>Energy consumption of lighting for other non-residential</v>
      </c>
      <c r="C1835" t="s">
        <v>11</v>
      </c>
      <c r="D1835" t="s">
        <v>41</v>
      </c>
      <c r="E1835" t="s">
        <v>483</v>
      </c>
      <c r="F1835" t="s">
        <v>207</v>
      </c>
      <c r="G1835" t="s">
        <v>207</v>
      </c>
      <c r="H1835" t="s">
        <v>207</v>
      </c>
      <c r="I1835" t="s">
        <v>207</v>
      </c>
      <c r="J1835" t="s">
        <v>207</v>
      </c>
      <c r="K1835" t="s">
        <v>207</v>
      </c>
      <c r="L1835" t="s">
        <v>207</v>
      </c>
      <c r="M1835" t="s">
        <v>207</v>
      </c>
      <c r="N1835" t="s">
        <v>207</v>
      </c>
      <c r="O1835" t="s">
        <v>207</v>
      </c>
      <c r="P1835" t="s">
        <v>207</v>
      </c>
      <c r="Q1835" t="s">
        <v>207</v>
      </c>
      <c r="R1835" t="s">
        <v>207</v>
      </c>
      <c r="S1835" t="s">
        <v>207</v>
      </c>
      <c r="T1835" t="s">
        <v>207</v>
      </c>
      <c r="U1835" t="s">
        <v>207</v>
      </c>
    </row>
    <row r="1836" spans="1:26" x14ac:dyDescent="0.25">
      <c r="A1836" t="str">
        <f t="shared" si="57"/>
        <v>BG Energy consumption of lighting for other non-residential</v>
      </c>
      <c r="B1836" t="str">
        <f t="shared" si="56"/>
        <v>Energy consumption of lighting for other non-residential</v>
      </c>
      <c r="C1836" t="s">
        <v>21</v>
      </c>
      <c r="D1836" t="s">
        <v>42</v>
      </c>
      <c r="E1836" t="s">
        <v>483</v>
      </c>
      <c r="F1836" t="s">
        <v>207</v>
      </c>
      <c r="G1836" t="s">
        <v>207</v>
      </c>
      <c r="H1836" t="s">
        <v>207</v>
      </c>
      <c r="I1836" t="s">
        <v>207</v>
      </c>
      <c r="J1836" t="s">
        <v>207</v>
      </c>
      <c r="K1836" t="s">
        <v>207</v>
      </c>
      <c r="L1836" t="s">
        <v>207</v>
      </c>
      <c r="M1836" t="s">
        <v>207</v>
      </c>
      <c r="N1836" t="s">
        <v>207</v>
      </c>
      <c r="O1836" t="s">
        <v>207</v>
      </c>
      <c r="P1836" t="s">
        <v>207</v>
      </c>
      <c r="Q1836" t="s">
        <v>207</v>
      </c>
      <c r="R1836" t="s">
        <v>207</v>
      </c>
      <c r="S1836" t="s">
        <v>207</v>
      </c>
      <c r="T1836" t="s">
        <v>207</v>
      </c>
      <c r="U1836" t="s">
        <v>207</v>
      </c>
    </row>
    <row r="1837" spans="1:26" x14ac:dyDescent="0.25">
      <c r="A1837" t="str">
        <f t="shared" si="57"/>
        <v>HR Energy consumption of lighting for other non-residential</v>
      </c>
      <c r="B1837" t="str">
        <f t="shared" si="56"/>
        <v>Energy consumption of lighting for other non-residential</v>
      </c>
      <c r="C1837" t="s">
        <v>24</v>
      </c>
      <c r="D1837" t="s">
        <v>43</v>
      </c>
      <c r="E1837" t="s">
        <v>483</v>
      </c>
      <c r="F1837" t="s">
        <v>207</v>
      </c>
      <c r="G1837" t="s">
        <v>207</v>
      </c>
      <c r="H1837" t="s">
        <v>207</v>
      </c>
      <c r="I1837" t="s">
        <v>207</v>
      </c>
      <c r="J1837" t="s">
        <v>207</v>
      </c>
      <c r="K1837" t="s">
        <v>207</v>
      </c>
      <c r="L1837" t="s">
        <v>207</v>
      </c>
      <c r="M1837" t="s">
        <v>207</v>
      </c>
      <c r="N1837" t="s">
        <v>207</v>
      </c>
      <c r="O1837" t="s">
        <v>207</v>
      </c>
      <c r="P1837" t="s">
        <v>207</v>
      </c>
      <c r="Q1837" t="s">
        <v>207</v>
      </c>
      <c r="R1837" t="s">
        <v>207</v>
      </c>
      <c r="S1837" t="s">
        <v>207</v>
      </c>
      <c r="T1837" t="s">
        <v>207</v>
      </c>
      <c r="U1837" t="s">
        <v>207</v>
      </c>
    </row>
    <row r="1838" spans="1:26" x14ac:dyDescent="0.25">
      <c r="A1838" t="str">
        <f t="shared" si="57"/>
        <v>CY Energy consumption of lighting for other non-residential</v>
      </c>
      <c r="B1838" t="str">
        <f t="shared" si="56"/>
        <v>Energy consumption of lighting for other non-residential</v>
      </c>
      <c r="C1838" t="s">
        <v>15</v>
      </c>
      <c r="D1838" t="s">
        <v>44</v>
      </c>
      <c r="E1838" t="s">
        <v>483</v>
      </c>
      <c r="F1838" t="s">
        <v>207</v>
      </c>
      <c r="G1838" t="s">
        <v>207</v>
      </c>
      <c r="H1838" t="s">
        <v>207</v>
      </c>
      <c r="I1838" t="s">
        <v>207</v>
      </c>
      <c r="J1838" t="s">
        <v>207</v>
      </c>
      <c r="K1838" t="s">
        <v>207</v>
      </c>
      <c r="L1838" t="s">
        <v>207</v>
      </c>
      <c r="M1838" t="s">
        <v>207</v>
      </c>
      <c r="N1838" t="s">
        <v>207</v>
      </c>
      <c r="O1838" t="s">
        <v>207</v>
      </c>
      <c r="P1838" t="s">
        <v>207</v>
      </c>
      <c r="Q1838" t="s">
        <v>207</v>
      </c>
      <c r="R1838" t="s">
        <v>207</v>
      </c>
      <c r="S1838" t="s">
        <v>207</v>
      </c>
      <c r="T1838" t="s">
        <v>207</v>
      </c>
      <c r="U1838" t="s">
        <v>207</v>
      </c>
    </row>
    <row r="1839" spans="1:26" x14ac:dyDescent="0.25">
      <c r="A1839" t="str">
        <f t="shared" si="57"/>
        <v>CZ Energy consumption of lighting for other non-residential</v>
      </c>
      <c r="B1839" t="str">
        <f t="shared" si="56"/>
        <v>Energy consumption of lighting for other non-residential</v>
      </c>
      <c r="C1839" t="s">
        <v>23</v>
      </c>
      <c r="D1839" t="s">
        <v>45</v>
      </c>
      <c r="E1839" t="s">
        <v>483</v>
      </c>
      <c r="F1839" t="s">
        <v>207</v>
      </c>
      <c r="G1839" t="s">
        <v>207</v>
      </c>
      <c r="H1839" t="s">
        <v>207</v>
      </c>
      <c r="I1839" t="s">
        <v>207</v>
      </c>
      <c r="J1839" t="s">
        <v>207</v>
      </c>
      <c r="K1839" t="s">
        <v>207</v>
      </c>
      <c r="L1839" t="s">
        <v>207</v>
      </c>
      <c r="M1839" t="s">
        <v>207</v>
      </c>
      <c r="N1839" t="s">
        <v>207</v>
      </c>
      <c r="O1839" t="s">
        <v>207</v>
      </c>
      <c r="P1839" t="s">
        <v>207</v>
      </c>
      <c r="Q1839" t="s">
        <v>207</v>
      </c>
      <c r="R1839" t="s">
        <v>207</v>
      </c>
      <c r="S1839" t="s">
        <v>207</v>
      </c>
      <c r="T1839" t="s">
        <v>207</v>
      </c>
      <c r="U1839" t="s">
        <v>207</v>
      </c>
    </row>
    <row r="1840" spans="1:26" x14ac:dyDescent="0.25">
      <c r="A1840" t="str">
        <f t="shared" si="57"/>
        <v>DK Energy consumption of lighting for other non-residential</v>
      </c>
      <c r="B1840" t="str">
        <f t="shared" si="56"/>
        <v>Energy consumption of lighting for other non-residential</v>
      </c>
      <c r="C1840" t="s">
        <v>9</v>
      </c>
      <c r="D1840" t="s">
        <v>46</v>
      </c>
      <c r="E1840" t="s">
        <v>483</v>
      </c>
      <c r="F1840" t="s">
        <v>207</v>
      </c>
      <c r="G1840" t="s">
        <v>207</v>
      </c>
      <c r="H1840" t="s">
        <v>207</v>
      </c>
      <c r="I1840" t="s">
        <v>207</v>
      </c>
      <c r="J1840" t="s">
        <v>207</v>
      </c>
      <c r="K1840" t="s">
        <v>207</v>
      </c>
      <c r="L1840" t="s">
        <v>207</v>
      </c>
      <c r="M1840" t="s">
        <v>207</v>
      </c>
      <c r="N1840" t="s">
        <v>207</v>
      </c>
      <c r="O1840" t="s">
        <v>207</v>
      </c>
      <c r="P1840" t="s">
        <v>207</v>
      </c>
      <c r="Q1840" t="s">
        <v>207</v>
      </c>
      <c r="R1840" t="s">
        <v>207</v>
      </c>
      <c r="S1840" t="s">
        <v>207</v>
      </c>
      <c r="T1840" t="s">
        <v>207</v>
      </c>
      <c r="U1840" t="s">
        <v>207</v>
      </c>
    </row>
    <row r="1841" spans="1:26" x14ac:dyDescent="0.25">
      <c r="A1841" t="str">
        <f t="shared" si="57"/>
        <v>EE Energy consumption of lighting for other non-residential</v>
      </c>
      <c r="B1841" t="str">
        <f t="shared" si="56"/>
        <v>Energy consumption of lighting for other non-residential</v>
      </c>
      <c r="C1841" t="s">
        <v>27</v>
      </c>
      <c r="D1841" t="s">
        <v>47</v>
      </c>
      <c r="E1841" t="s">
        <v>483</v>
      </c>
      <c r="F1841" t="s">
        <v>207</v>
      </c>
      <c r="G1841" t="s">
        <v>207</v>
      </c>
      <c r="H1841" t="s">
        <v>207</v>
      </c>
      <c r="I1841" t="s">
        <v>207</v>
      </c>
      <c r="J1841" t="s">
        <v>207</v>
      </c>
      <c r="K1841" t="s">
        <v>207</v>
      </c>
      <c r="L1841" t="s">
        <v>207</v>
      </c>
      <c r="M1841" t="s">
        <v>207</v>
      </c>
      <c r="N1841" t="s">
        <v>207</v>
      </c>
      <c r="O1841" t="s">
        <v>207</v>
      </c>
      <c r="P1841" t="s">
        <v>207</v>
      </c>
      <c r="Q1841" t="s">
        <v>207</v>
      </c>
      <c r="R1841" t="s">
        <v>207</v>
      </c>
      <c r="S1841" t="s">
        <v>207</v>
      </c>
      <c r="T1841" t="s">
        <v>207</v>
      </c>
      <c r="U1841" t="s">
        <v>207</v>
      </c>
    </row>
    <row r="1842" spans="1:26" x14ac:dyDescent="0.25">
      <c r="A1842" t="str">
        <f t="shared" si="57"/>
        <v>FR Energy consumption of lighting for other non-residential</v>
      </c>
      <c r="B1842" t="str">
        <f t="shared" si="56"/>
        <v>Energy consumption of lighting for other non-residential</v>
      </c>
      <c r="C1842" t="s">
        <v>10</v>
      </c>
      <c r="D1842" t="s">
        <v>48</v>
      </c>
      <c r="E1842" t="s">
        <v>483</v>
      </c>
      <c r="F1842" t="s">
        <v>207</v>
      </c>
      <c r="G1842" t="s">
        <v>207</v>
      </c>
      <c r="H1842" t="s">
        <v>207</v>
      </c>
      <c r="I1842" t="s">
        <v>207</v>
      </c>
      <c r="J1842" t="s">
        <v>207</v>
      </c>
      <c r="K1842" t="s">
        <v>207</v>
      </c>
      <c r="L1842">
        <v>0.03</v>
      </c>
      <c r="M1842">
        <v>0.03</v>
      </c>
      <c r="N1842">
        <v>0.03</v>
      </c>
      <c r="O1842">
        <v>0.03</v>
      </c>
      <c r="P1842">
        <v>0.03</v>
      </c>
      <c r="Q1842">
        <v>0.03</v>
      </c>
      <c r="R1842">
        <v>0.03</v>
      </c>
      <c r="S1842">
        <v>0.03</v>
      </c>
      <c r="T1842" t="s">
        <v>207</v>
      </c>
      <c r="U1842" t="s">
        <v>207</v>
      </c>
      <c r="V1842" t="s">
        <v>214</v>
      </c>
      <c r="W1842" t="s">
        <v>572</v>
      </c>
      <c r="Y1842">
        <v>1</v>
      </c>
      <c r="Z1842" t="s">
        <v>573</v>
      </c>
    </row>
    <row r="1843" spans="1:26" x14ac:dyDescent="0.25">
      <c r="A1843" t="str">
        <f t="shared" si="57"/>
        <v>EL Energy consumption of lighting for other non-residential</v>
      </c>
      <c r="B1843" t="str">
        <f t="shared" si="56"/>
        <v>Energy consumption of lighting for other non-residential</v>
      </c>
      <c r="C1843" t="s">
        <v>20</v>
      </c>
      <c r="D1843" t="s">
        <v>49</v>
      </c>
      <c r="E1843" t="s">
        <v>483</v>
      </c>
      <c r="F1843" t="s">
        <v>207</v>
      </c>
      <c r="G1843" t="s">
        <v>207</v>
      </c>
      <c r="H1843" t="s">
        <v>207</v>
      </c>
      <c r="I1843" t="s">
        <v>207</v>
      </c>
      <c r="J1843" t="s">
        <v>207</v>
      </c>
      <c r="K1843" t="s">
        <v>207</v>
      </c>
      <c r="L1843" t="s">
        <v>207</v>
      </c>
      <c r="M1843" t="s">
        <v>207</v>
      </c>
      <c r="N1843" t="s">
        <v>207</v>
      </c>
      <c r="O1843" t="s">
        <v>207</v>
      </c>
      <c r="P1843" t="s">
        <v>207</v>
      </c>
      <c r="Q1843" t="s">
        <v>207</v>
      </c>
      <c r="R1843" t="s">
        <v>207</v>
      </c>
      <c r="S1843" t="s">
        <v>207</v>
      </c>
      <c r="T1843" t="s">
        <v>207</v>
      </c>
      <c r="U1843" t="s">
        <v>207</v>
      </c>
    </row>
    <row r="1844" spans="1:26" x14ac:dyDescent="0.25">
      <c r="A1844" t="str">
        <f t="shared" si="57"/>
        <v>FI Energy consumption of lighting for other non-residential</v>
      </c>
      <c r="B1844" t="str">
        <f t="shared" si="56"/>
        <v>Energy consumption of lighting for other non-residential</v>
      </c>
      <c r="C1844" t="s">
        <v>30</v>
      </c>
      <c r="D1844" t="s">
        <v>50</v>
      </c>
      <c r="E1844" t="s">
        <v>483</v>
      </c>
      <c r="F1844" t="s">
        <v>207</v>
      </c>
      <c r="G1844" t="s">
        <v>207</v>
      </c>
      <c r="H1844" t="s">
        <v>207</v>
      </c>
      <c r="I1844" t="s">
        <v>207</v>
      </c>
      <c r="J1844" t="s">
        <v>207</v>
      </c>
      <c r="K1844" t="s">
        <v>207</v>
      </c>
      <c r="L1844" t="s">
        <v>207</v>
      </c>
      <c r="M1844" t="s">
        <v>207</v>
      </c>
      <c r="N1844" t="s">
        <v>207</v>
      </c>
      <c r="O1844" t="s">
        <v>207</v>
      </c>
      <c r="P1844" t="s">
        <v>207</v>
      </c>
      <c r="Q1844" t="s">
        <v>207</v>
      </c>
      <c r="R1844" t="s">
        <v>207</v>
      </c>
      <c r="S1844" t="s">
        <v>207</v>
      </c>
      <c r="T1844" t="s">
        <v>207</v>
      </c>
      <c r="U1844" t="s">
        <v>207</v>
      </c>
    </row>
    <row r="1845" spans="1:26" x14ac:dyDescent="0.25">
      <c r="A1845" t="str">
        <f t="shared" si="57"/>
        <v>DE Energy consumption of lighting for other non-residential</v>
      </c>
      <c r="B1845" t="str">
        <f t="shared" si="56"/>
        <v>Energy consumption of lighting for other non-residential</v>
      </c>
      <c r="C1845" t="s">
        <v>1</v>
      </c>
      <c r="D1845" t="s">
        <v>51</v>
      </c>
      <c r="E1845" t="s">
        <v>483</v>
      </c>
      <c r="F1845" t="s">
        <v>207</v>
      </c>
      <c r="G1845" t="s">
        <v>207</v>
      </c>
      <c r="H1845" t="s">
        <v>207</v>
      </c>
      <c r="I1845" t="s">
        <v>207</v>
      </c>
      <c r="J1845" t="s">
        <v>207</v>
      </c>
      <c r="K1845" t="s">
        <v>207</v>
      </c>
      <c r="L1845">
        <v>1.2</v>
      </c>
      <c r="M1845">
        <v>1.2</v>
      </c>
      <c r="N1845">
        <v>1.2</v>
      </c>
      <c r="O1845">
        <v>1.17</v>
      </c>
      <c r="P1845">
        <v>1.17</v>
      </c>
      <c r="Q1845">
        <v>1.1499999999999999</v>
      </c>
      <c r="R1845">
        <v>1.1299999999999999</v>
      </c>
      <c r="S1845">
        <v>1.1200000000000001</v>
      </c>
      <c r="T1845" t="s">
        <v>207</v>
      </c>
      <c r="U1845" t="s">
        <v>207</v>
      </c>
      <c r="V1845" t="s">
        <v>214</v>
      </c>
      <c r="W1845" t="s">
        <v>587</v>
      </c>
      <c r="Y1845">
        <v>2</v>
      </c>
    </row>
    <row r="1846" spans="1:26" x14ac:dyDescent="0.25">
      <c r="A1846" t="str">
        <f t="shared" si="57"/>
        <v>HU Energy consumption of lighting for other non-residential</v>
      </c>
      <c r="B1846" t="str">
        <f t="shared" si="56"/>
        <v>Energy consumption of lighting for other non-residential</v>
      </c>
      <c r="C1846" t="s">
        <v>16</v>
      </c>
      <c r="D1846" t="s">
        <v>52</v>
      </c>
      <c r="E1846" t="s">
        <v>483</v>
      </c>
      <c r="F1846" t="s">
        <v>207</v>
      </c>
      <c r="G1846" t="s">
        <v>207</v>
      </c>
      <c r="H1846" t="s">
        <v>207</v>
      </c>
      <c r="I1846" t="s">
        <v>207</v>
      </c>
      <c r="J1846" t="s">
        <v>207</v>
      </c>
      <c r="K1846" t="s">
        <v>207</v>
      </c>
      <c r="L1846" t="s">
        <v>207</v>
      </c>
      <c r="M1846" t="s">
        <v>207</v>
      </c>
      <c r="N1846" t="s">
        <v>207</v>
      </c>
      <c r="O1846" t="s">
        <v>207</v>
      </c>
      <c r="P1846" t="s">
        <v>207</v>
      </c>
      <c r="Q1846" t="s">
        <v>207</v>
      </c>
      <c r="R1846" t="s">
        <v>207</v>
      </c>
      <c r="S1846" t="s">
        <v>207</v>
      </c>
      <c r="T1846" t="s">
        <v>207</v>
      </c>
      <c r="U1846" t="s">
        <v>207</v>
      </c>
    </row>
    <row r="1847" spans="1:26" x14ac:dyDescent="0.25">
      <c r="A1847" t="str">
        <f t="shared" si="57"/>
        <v>IE Energy consumption of lighting for other non-residential</v>
      </c>
      <c r="B1847" t="str">
        <f t="shared" si="56"/>
        <v>Energy consumption of lighting for other non-residential</v>
      </c>
      <c r="C1847" t="s">
        <v>5</v>
      </c>
      <c r="D1847" t="s">
        <v>53</v>
      </c>
      <c r="E1847" t="s">
        <v>483</v>
      </c>
      <c r="F1847" t="s">
        <v>207</v>
      </c>
      <c r="G1847" t="s">
        <v>207</v>
      </c>
      <c r="H1847" t="s">
        <v>207</v>
      </c>
      <c r="I1847" t="s">
        <v>207</v>
      </c>
      <c r="J1847" t="s">
        <v>207</v>
      </c>
      <c r="K1847" t="s">
        <v>207</v>
      </c>
      <c r="L1847" t="s">
        <v>207</v>
      </c>
      <c r="M1847" t="s">
        <v>207</v>
      </c>
      <c r="N1847" t="s">
        <v>207</v>
      </c>
      <c r="O1847" t="s">
        <v>207</v>
      </c>
      <c r="P1847" t="s">
        <v>207</v>
      </c>
      <c r="Q1847" t="s">
        <v>207</v>
      </c>
      <c r="R1847" t="s">
        <v>207</v>
      </c>
      <c r="S1847" t="s">
        <v>207</v>
      </c>
      <c r="T1847" t="s">
        <v>207</v>
      </c>
      <c r="U1847" t="s">
        <v>207</v>
      </c>
    </row>
    <row r="1848" spans="1:26" x14ac:dyDescent="0.25">
      <c r="A1848" t="str">
        <f t="shared" si="57"/>
        <v>IT Energy consumption of lighting for other non-residential</v>
      </c>
      <c r="B1848" t="str">
        <f t="shared" si="56"/>
        <v>Energy consumption of lighting for other non-residential</v>
      </c>
      <c r="C1848" t="s">
        <v>29</v>
      </c>
      <c r="D1848" t="s">
        <v>54</v>
      </c>
      <c r="E1848" t="s">
        <v>483</v>
      </c>
      <c r="F1848" t="s">
        <v>207</v>
      </c>
      <c r="G1848" t="s">
        <v>207</v>
      </c>
      <c r="H1848" t="s">
        <v>207</v>
      </c>
      <c r="I1848" t="s">
        <v>207</v>
      </c>
      <c r="J1848" t="s">
        <v>207</v>
      </c>
      <c r="K1848" t="s">
        <v>207</v>
      </c>
      <c r="L1848" t="s">
        <v>207</v>
      </c>
      <c r="M1848" t="s">
        <v>207</v>
      </c>
      <c r="N1848" t="s">
        <v>207</v>
      </c>
      <c r="O1848" t="s">
        <v>207</v>
      </c>
      <c r="P1848" t="s">
        <v>207</v>
      </c>
      <c r="Q1848" t="s">
        <v>207</v>
      </c>
      <c r="R1848" t="s">
        <v>207</v>
      </c>
      <c r="S1848" t="s">
        <v>207</v>
      </c>
      <c r="T1848" t="s">
        <v>207</v>
      </c>
      <c r="U1848" t="s">
        <v>207</v>
      </c>
    </row>
    <row r="1849" spans="1:26" x14ac:dyDescent="0.25">
      <c r="A1849" t="str">
        <f t="shared" si="57"/>
        <v>LV Energy consumption of lighting for other non-residential</v>
      </c>
      <c r="B1849" t="str">
        <f t="shared" si="56"/>
        <v>Energy consumption of lighting for other non-residential</v>
      </c>
      <c r="C1849" t="s">
        <v>25</v>
      </c>
      <c r="D1849" t="s">
        <v>55</v>
      </c>
      <c r="E1849" t="s">
        <v>483</v>
      </c>
      <c r="F1849" t="s">
        <v>207</v>
      </c>
      <c r="G1849" t="s">
        <v>207</v>
      </c>
      <c r="H1849" t="s">
        <v>207</v>
      </c>
      <c r="I1849" t="s">
        <v>207</v>
      </c>
      <c r="J1849" t="s">
        <v>207</v>
      </c>
      <c r="K1849" t="s">
        <v>207</v>
      </c>
      <c r="L1849" t="s">
        <v>207</v>
      </c>
      <c r="M1849" t="s">
        <v>207</v>
      </c>
      <c r="N1849" t="s">
        <v>207</v>
      </c>
      <c r="O1849" t="s">
        <v>207</v>
      </c>
      <c r="P1849" t="s">
        <v>207</v>
      </c>
      <c r="Q1849" t="s">
        <v>207</v>
      </c>
      <c r="R1849" t="s">
        <v>207</v>
      </c>
      <c r="S1849" t="s">
        <v>207</v>
      </c>
      <c r="T1849" t="s">
        <v>207</v>
      </c>
      <c r="U1849" t="s">
        <v>207</v>
      </c>
    </row>
    <row r="1850" spans="1:26" x14ac:dyDescent="0.25">
      <c r="A1850" t="str">
        <f t="shared" si="57"/>
        <v>LT Energy consumption of lighting for other non-residential</v>
      </c>
      <c r="B1850" t="str">
        <f t="shared" si="56"/>
        <v>Energy consumption of lighting for other non-residential</v>
      </c>
      <c r="C1850" t="s">
        <v>22</v>
      </c>
      <c r="D1850" t="s">
        <v>56</v>
      </c>
      <c r="E1850" t="s">
        <v>483</v>
      </c>
      <c r="F1850" t="s">
        <v>207</v>
      </c>
      <c r="G1850" t="s">
        <v>207</v>
      </c>
      <c r="H1850" t="s">
        <v>207</v>
      </c>
      <c r="I1850" t="s">
        <v>207</v>
      </c>
      <c r="J1850" t="s">
        <v>207</v>
      </c>
      <c r="K1850" t="s">
        <v>207</v>
      </c>
      <c r="L1850" t="s">
        <v>207</v>
      </c>
      <c r="M1850" t="s">
        <v>207</v>
      </c>
      <c r="N1850" t="s">
        <v>207</v>
      </c>
      <c r="O1850" t="s">
        <v>207</v>
      </c>
      <c r="P1850" t="s">
        <v>207</v>
      </c>
      <c r="Q1850" t="s">
        <v>207</v>
      </c>
      <c r="R1850" t="s">
        <v>207</v>
      </c>
      <c r="S1850" t="s">
        <v>207</v>
      </c>
      <c r="T1850" t="s">
        <v>207</v>
      </c>
      <c r="U1850" t="s">
        <v>207</v>
      </c>
    </row>
    <row r="1851" spans="1:26" x14ac:dyDescent="0.25">
      <c r="A1851" t="str">
        <f t="shared" si="57"/>
        <v>LU Energy consumption of lighting for other non-residential</v>
      </c>
      <c r="B1851" t="str">
        <f t="shared" si="56"/>
        <v>Energy consumption of lighting for other non-residential</v>
      </c>
      <c r="C1851" t="s">
        <v>7</v>
      </c>
      <c r="D1851" t="s">
        <v>57</v>
      </c>
      <c r="E1851" t="s">
        <v>483</v>
      </c>
      <c r="F1851" t="s">
        <v>207</v>
      </c>
      <c r="G1851" t="s">
        <v>207</v>
      </c>
      <c r="H1851" t="s">
        <v>207</v>
      </c>
      <c r="I1851" t="s">
        <v>207</v>
      </c>
      <c r="J1851" t="s">
        <v>207</v>
      </c>
      <c r="K1851" t="s">
        <v>207</v>
      </c>
      <c r="L1851" t="s">
        <v>207</v>
      </c>
      <c r="M1851" t="s">
        <v>207</v>
      </c>
      <c r="N1851" t="s">
        <v>207</v>
      </c>
      <c r="O1851" t="s">
        <v>207</v>
      </c>
      <c r="P1851" t="s">
        <v>207</v>
      </c>
      <c r="Q1851" t="s">
        <v>207</v>
      </c>
      <c r="R1851" t="s">
        <v>207</v>
      </c>
      <c r="S1851" t="s">
        <v>207</v>
      </c>
      <c r="T1851" t="s">
        <v>207</v>
      </c>
      <c r="U1851" t="s">
        <v>207</v>
      </c>
    </row>
    <row r="1852" spans="1:26" x14ac:dyDescent="0.25">
      <c r="A1852" t="str">
        <f t="shared" si="57"/>
        <v>MT Energy consumption of lighting for other non-residential</v>
      </c>
      <c r="B1852" t="str">
        <f t="shared" si="56"/>
        <v>Energy consumption of lighting for other non-residential</v>
      </c>
      <c r="C1852" t="s">
        <v>26</v>
      </c>
      <c r="D1852" t="s">
        <v>58</v>
      </c>
      <c r="E1852" t="s">
        <v>483</v>
      </c>
      <c r="F1852" t="s">
        <v>207</v>
      </c>
      <c r="G1852" t="s">
        <v>207</v>
      </c>
      <c r="H1852" t="s">
        <v>207</v>
      </c>
      <c r="I1852" t="s">
        <v>207</v>
      </c>
      <c r="J1852" t="s">
        <v>207</v>
      </c>
      <c r="K1852" t="s">
        <v>207</v>
      </c>
      <c r="L1852" t="s">
        <v>207</v>
      </c>
      <c r="M1852" t="s">
        <v>207</v>
      </c>
      <c r="N1852" t="s">
        <v>207</v>
      </c>
      <c r="O1852" t="s">
        <v>207</v>
      </c>
      <c r="P1852" t="s">
        <v>207</v>
      </c>
      <c r="Q1852" t="s">
        <v>207</v>
      </c>
      <c r="R1852" t="s">
        <v>207</v>
      </c>
      <c r="S1852" t="s">
        <v>207</v>
      </c>
      <c r="T1852" t="s">
        <v>207</v>
      </c>
      <c r="U1852" t="s">
        <v>207</v>
      </c>
    </row>
    <row r="1853" spans="1:26" x14ac:dyDescent="0.25">
      <c r="A1853" t="str">
        <f t="shared" si="57"/>
        <v>NL Energy consumption of lighting for other non-residential</v>
      </c>
      <c r="B1853" t="str">
        <f t="shared" si="56"/>
        <v>Energy consumption of lighting for other non-residential</v>
      </c>
      <c r="C1853" t="s">
        <v>6</v>
      </c>
      <c r="D1853" t="s">
        <v>59</v>
      </c>
      <c r="E1853" t="s">
        <v>483</v>
      </c>
      <c r="F1853" t="s">
        <v>207</v>
      </c>
      <c r="G1853" t="s">
        <v>207</v>
      </c>
      <c r="H1853" t="s">
        <v>207</v>
      </c>
      <c r="I1853" t="s">
        <v>207</v>
      </c>
      <c r="J1853" t="s">
        <v>207</v>
      </c>
      <c r="K1853" t="s">
        <v>207</v>
      </c>
      <c r="L1853" t="s">
        <v>207</v>
      </c>
      <c r="M1853" t="s">
        <v>207</v>
      </c>
      <c r="N1853" t="s">
        <v>207</v>
      </c>
      <c r="O1853" t="s">
        <v>207</v>
      </c>
      <c r="P1853" t="s">
        <v>207</v>
      </c>
      <c r="Q1853" t="s">
        <v>207</v>
      </c>
      <c r="R1853" t="s">
        <v>207</v>
      </c>
      <c r="S1853" t="s">
        <v>207</v>
      </c>
      <c r="T1853">
        <v>0.32</v>
      </c>
      <c r="U1853" t="s">
        <v>207</v>
      </c>
      <c r="V1853" t="s">
        <v>254</v>
      </c>
      <c r="W1853" t="s">
        <v>578</v>
      </c>
      <c r="X1853" t="s">
        <v>579</v>
      </c>
      <c r="Y1853">
        <v>4</v>
      </c>
      <c r="Z1853" t="s">
        <v>580</v>
      </c>
    </row>
    <row r="1854" spans="1:26" x14ac:dyDescent="0.25">
      <c r="A1854" t="str">
        <f t="shared" si="57"/>
        <v>PL Energy consumption of lighting for other non-residential</v>
      </c>
      <c r="B1854" t="str">
        <f t="shared" si="56"/>
        <v>Energy consumption of lighting for other non-residential</v>
      </c>
      <c r="C1854" t="s">
        <v>12</v>
      </c>
      <c r="D1854" t="s">
        <v>60</v>
      </c>
      <c r="E1854" t="s">
        <v>483</v>
      </c>
      <c r="F1854" t="s">
        <v>207</v>
      </c>
      <c r="G1854" t="s">
        <v>207</v>
      </c>
      <c r="H1854" t="s">
        <v>207</v>
      </c>
      <c r="I1854" t="s">
        <v>207</v>
      </c>
      <c r="J1854" t="s">
        <v>207</v>
      </c>
      <c r="K1854" t="s">
        <v>207</v>
      </c>
      <c r="L1854" t="s">
        <v>207</v>
      </c>
      <c r="M1854" t="s">
        <v>207</v>
      </c>
      <c r="N1854" t="s">
        <v>207</v>
      </c>
      <c r="O1854" t="s">
        <v>207</v>
      </c>
      <c r="P1854" t="s">
        <v>207</v>
      </c>
      <c r="Q1854" t="s">
        <v>207</v>
      </c>
      <c r="R1854" t="s">
        <v>207</v>
      </c>
      <c r="S1854" t="s">
        <v>207</v>
      </c>
      <c r="T1854" t="s">
        <v>207</v>
      </c>
      <c r="U1854" t="s">
        <v>207</v>
      </c>
    </row>
    <row r="1855" spans="1:26" x14ac:dyDescent="0.25">
      <c r="A1855" t="str">
        <f t="shared" si="57"/>
        <v>PT Energy consumption of lighting for other non-residential</v>
      </c>
      <c r="B1855" t="str">
        <f t="shared" si="56"/>
        <v>Energy consumption of lighting for other non-residential</v>
      </c>
      <c r="C1855" t="s">
        <v>14</v>
      </c>
      <c r="D1855" t="s">
        <v>61</v>
      </c>
      <c r="E1855" t="s">
        <v>483</v>
      </c>
      <c r="F1855" t="s">
        <v>207</v>
      </c>
      <c r="G1855" t="s">
        <v>207</v>
      </c>
      <c r="H1855" t="s">
        <v>207</v>
      </c>
      <c r="I1855" t="s">
        <v>207</v>
      </c>
      <c r="J1855" t="s">
        <v>207</v>
      </c>
      <c r="K1855" t="s">
        <v>207</v>
      </c>
      <c r="L1855" t="s">
        <v>207</v>
      </c>
      <c r="M1855" t="s">
        <v>207</v>
      </c>
      <c r="N1855" t="s">
        <v>207</v>
      </c>
      <c r="O1855" t="s">
        <v>207</v>
      </c>
      <c r="P1855" t="s">
        <v>207</v>
      </c>
      <c r="Q1855" t="s">
        <v>207</v>
      </c>
      <c r="R1855" t="s">
        <v>207</v>
      </c>
      <c r="S1855" t="s">
        <v>207</v>
      </c>
      <c r="T1855" t="s">
        <v>207</v>
      </c>
      <c r="U1855" t="s">
        <v>207</v>
      </c>
    </row>
    <row r="1856" spans="1:26" x14ac:dyDescent="0.25">
      <c r="A1856" t="str">
        <f t="shared" si="57"/>
        <v>RO Energy consumption of lighting for other non-residential</v>
      </c>
      <c r="B1856" t="str">
        <f t="shared" si="56"/>
        <v>Energy consumption of lighting for other non-residential</v>
      </c>
      <c r="C1856" t="s">
        <v>13</v>
      </c>
      <c r="D1856" t="s">
        <v>62</v>
      </c>
      <c r="E1856" t="s">
        <v>483</v>
      </c>
      <c r="F1856" t="s">
        <v>207</v>
      </c>
      <c r="G1856" t="s">
        <v>207</v>
      </c>
      <c r="H1856" t="s">
        <v>207</v>
      </c>
      <c r="I1856" t="s">
        <v>207</v>
      </c>
      <c r="J1856" t="s">
        <v>207</v>
      </c>
      <c r="K1856" t="s">
        <v>207</v>
      </c>
      <c r="L1856" t="s">
        <v>207</v>
      </c>
      <c r="M1856" t="s">
        <v>207</v>
      </c>
      <c r="N1856" t="s">
        <v>207</v>
      </c>
      <c r="O1856" t="s">
        <v>207</v>
      </c>
      <c r="P1856" t="s">
        <v>207</v>
      </c>
      <c r="Q1856" t="s">
        <v>207</v>
      </c>
      <c r="R1856" t="s">
        <v>207</v>
      </c>
      <c r="S1856" t="s">
        <v>207</v>
      </c>
      <c r="T1856" t="s">
        <v>207</v>
      </c>
      <c r="U1856" t="s">
        <v>207</v>
      </c>
    </row>
    <row r="1857" spans="1:26" x14ac:dyDescent="0.25">
      <c r="A1857" t="str">
        <f t="shared" si="57"/>
        <v>SK Energy consumption of lighting for other non-residential</v>
      </c>
      <c r="B1857" t="str">
        <f t="shared" si="56"/>
        <v>Energy consumption of lighting for other non-residential</v>
      </c>
      <c r="C1857" t="s">
        <v>18</v>
      </c>
      <c r="D1857" t="s">
        <v>63</v>
      </c>
      <c r="E1857" t="s">
        <v>483</v>
      </c>
      <c r="F1857" t="s">
        <v>207</v>
      </c>
      <c r="G1857" t="s">
        <v>207</v>
      </c>
      <c r="H1857" t="s">
        <v>207</v>
      </c>
      <c r="I1857" t="s">
        <v>207</v>
      </c>
      <c r="J1857" t="s">
        <v>207</v>
      </c>
      <c r="K1857" t="s">
        <v>207</v>
      </c>
      <c r="L1857" t="s">
        <v>207</v>
      </c>
      <c r="M1857" t="s">
        <v>207</v>
      </c>
      <c r="N1857" t="s">
        <v>207</v>
      </c>
      <c r="O1857" t="s">
        <v>207</v>
      </c>
      <c r="P1857" t="s">
        <v>207</v>
      </c>
      <c r="Q1857" t="s">
        <v>207</v>
      </c>
      <c r="R1857" t="s">
        <v>207</v>
      </c>
      <c r="S1857" t="s">
        <v>207</v>
      </c>
      <c r="T1857" t="s">
        <v>207</v>
      </c>
      <c r="U1857" t="s">
        <v>207</v>
      </c>
    </row>
    <row r="1858" spans="1:26" x14ac:dyDescent="0.25">
      <c r="A1858" t="str">
        <f t="shared" si="57"/>
        <v>SI Energy consumption of lighting for other non-residential</v>
      </c>
      <c r="B1858" t="str">
        <f t="shared" si="56"/>
        <v>Energy consumption of lighting for other non-residential</v>
      </c>
      <c r="C1858" t="s">
        <v>8</v>
      </c>
      <c r="D1858" t="s">
        <v>64</v>
      </c>
      <c r="E1858" t="s">
        <v>483</v>
      </c>
      <c r="F1858" t="s">
        <v>207</v>
      </c>
      <c r="G1858" t="s">
        <v>207</v>
      </c>
      <c r="H1858" t="s">
        <v>207</v>
      </c>
      <c r="I1858" t="s">
        <v>207</v>
      </c>
      <c r="J1858" t="s">
        <v>207</v>
      </c>
      <c r="K1858" t="s">
        <v>207</v>
      </c>
      <c r="L1858" t="s">
        <v>207</v>
      </c>
      <c r="M1858" t="s">
        <v>207</v>
      </c>
      <c r="N1858" t="s">
        <v>207</v>
      </c>
      <c r="O1858" t="s">
        <v>207</v>
      </c>
      <c r="P1858" t="s">
        <v>207</v>
      </c>
      <c r="Q1858" t="s">
        <v>207</v>
      </c>
      <c r="R1858" t="s">
        <v>207</v>
      </c>
      <c r="S1858" t="s">
        <v>207</v>
      </c>
      <c r="T1858" t="s">
        <v>207</v>
      </c>
      <c r="U1858" t="s">
        <v>207</v>
      </c>
    </row>
    <row r="1859" spans="1:26" x14ac:dyDescent="0.25">
      <c r="A1859" t="str">
        <f t="shared" si="57"/>
        <v>ES Energy consumption of lighting for other non-residential</v>
      </c>
      <c r="B1859" t="str">
        <f t="shared" si="56"/>
        <v>Energy consumption of lighting for other non-residential</v>
      </c>
      <c r="C1859" t="s">
        <v>28</v>
      </c>
      <c r="D1859" t="s">
        <v>65</v>
      </c>
      <c r="E1859" t="s">
        <v>483</v>
      </c>
      <c r="F1859" t="s">
        <v>207</v>
      </c>
      <c r="G1859" t="s">
        <v>207</v>
      </c>
      <c r="H1859" t="s">
        <v>207</v>
      </c>
      <c r="I1859" t="s">
        <v>207</v>
      </c>
      <c r="J1859" t="s">
        <v>207</v>
      </c>
      <c r="K1859" t="s">
        <v>207</v>
      </c>
      <c r="L1859" t="s">
        <v>207</v>
      </c>
      <c r="M1859" t="s">
        <v>207</v>
      </c>
      <c r="N1859" t="s">
        <v>207</v>
      </c>
      <c r="O1859" t="s">
        <v>207</v>
      </c>
      <c r="P1859" t="s">
        <v>207</v>
      </c>
      <c r="Q1859" t="s">
        <v>207</v>
      </c>
      <c r="R1859" t="s">
        <v>207</v>
      </c>
      <c r="S1859" t="s">
        <v>207</v>
      </c>
      <c r="T1859" t="s">
        <v>207</v>
      </c>
      <c r="U1859" t="s">
        <v>207</v>
      </c>
    </row>
    <row r="1860" spans="1:26" x14ac:dyDescent="0.25">
      <c r="A1860" t="str">
        <f t="shared" si="57"/>
        <v>SE Energy consumption of lighting for other non-residential</v>
      </c>
      <c r="B1860" t="str">
        <f t="shared" ref="B1860:B1923" si="58">IF(AND(C1860&lt;&gt;"",D1860=""),C1860,B1859)</f>
        <v>Energy consumption of lighting for other non-residential</v>
      </c>
      <c r="C1860" t="s">
        <v>19</v>
      </c>
      <c r="D1860" t="s">
        <v>66</v>
      </c>
      <c r="E1860" t="s">
        <v>483</v>
      </c>
      <c r="F1860" t="s">
        <v>207</v>
      </c>
      <c r="G1860" t="s">
        <v>207</v>
      </c>
      <c r="H1860" t="s">
        <v>207</v>
      </c>
      <c r="I1860" t="s">
        <v>207</v>
      </c>
      <c r="J1860" t="s">
        <v>207</v>
      </c>
      <c r="K1860" t="s">
        <v>207</v>
      </c>
      <c r="L1860" t="s">
        <v>207</v>
      </c>
      <c r="M1860" t="s">
        <v>207</v>
      </c>
      <c r="N1860" t="s">
        <v>207</v>
      </c>
      <c r="O1860" t="s">
        <v>207</v>
      </c>
      <c r="P1860" t="s">
        <v>207</v>
      </c>
      <c r="Q1860" t="s">
        <v>207</v>
      </c>
      <c r="R1860" t="s">
        <v>207</v>
      </c>
      <c r="S1860" t="s">
        <v>207</v>
      </c>
      <c r="T1860" t="s">
        <v>207</v>
      </c>
      <c r="U1860" t="s">
        <v>207</v>
      </c>
    </row>
    <row r="1861" spans="1:26" x14ac:dyDescent="0.25">
      <c r="A1861" t="str">
        <f t="shared" si="57"/>
        <v>UK Energy consumption of lighting for other non-residential</v>
      </c>
      <c r="B1861" t="str">
        <f t="shared" si="58"/>
        <v>Energy consumption of lighting for other non-residential</v>
      </c>
      <c r="C1861" t="s">
        <v>4</v>
      </c>
      <c r="D1861" t="s">
        <v>67</v>
      </c>
      <c r="E1861" t="s">
        <v>483</v>
      </c>
      <c r="F1861">
        <v>0.23</v>
      </c>
      <c r="G1861">
        <v>0.23</v>
      </c>
      <c r="H1861">
        <v>0.23</v>
      </c>
      <c r="I1861">
        <v>0.23</v>
      </c>
      <c r="J1861">
        <v>0.22</v>
      </c>
      <c r="K1861">
        <v>0.23</v>
      </c>
      <c r="L1861">
        <v>0.23</v>
      </c>
      <c r="M1861">
        <v>0.23</v>
      </c>
      <c r="N1861">
        <v>0.23</v>
      </c>
      <c r="O1861">
        <v>0.22</v>
      </c>
      <c r="P1861">
        <v>0.23</v>
      </c>
      <c r="Q1861">
        <v>0.23</v>
      </c>
      <c r="R1861">
        <v>0.23</v>
      </c>
      <c r="S1861">
        <v>0.23</v>
      </c>
      <c r="T1861" t="s">
        <v>207</v>
      </c>
      <c r="U1861" t="s">
        <v>207</v>
      </c>
      <c r="V1861" t="s">
        <v>214</v>
      </c>
      <c r="W1861" t="s">
        <v>572</v>
      </c>
      <c r="Y1861">
        <v>1</v>
      </c>
      <c r="Z1861" t="s">
        <v>581</v>
      </c>
    </row>
    <row r="1862" spans="1:26" x14ac:dyDescent="0.25">
      <c r="A1862" t="str">
        <f t="shared" ref="A1862:A1925" si="59">D1862&amp;" "&amp;B1862</f>
        <v xml:space="preserve"> Energy consumption of lighting for other non-residential</v>
      </c>
      <c r="B1862" t="str">
        <f t="shared" si="58"/>
        <v>Energy consumption of lighting for other non-residential</v>
      </c>
    </row>
    <row r="1863" spans="1:26" x14ac:dyDescent="0.25">
      <c r="A1863" t="str">
        <f t="shared" si="59"/>
        <v xml:space="preserve"> Energy consumption of space cooling for residential</v>
      </c>
      <c r="B1863" t="str">
        <f t="shared" si="58"/>
        <v>Energy consumption of space cooling for residential</v>
      </c>
      <c r="C1863" t="s">
        <v>588</v>
      </c>
    </row>
    <row r="1864" spans="1:26" x14ac:dyDescent="0.25">
      <c r="A1864" t="str">
        <f t="shared" si="59"/>
        <v>ISO code Energy consumption of space cooling for residential</v>
      </c>
      <c r="B1864" t="str">
        <f t="shared" si="58"/>
        <v>Energy consumption of space cooling for residential</v>
      </c>
      <c r="D1864" t="s">
        <v>204</v>
      </c>
      <c r="E1864" t="s">
        <v>205</v>
      </c>
      <c r="F1864">
        <v>2000</v>
      </c>
      <c r="G1864">
        <v>2001</v>
      </c>
      <c r="H1864">
        <v>2002</v>
      </c>
      <c r="I1864">
        <v>2003</v>
      </c>
      <c r="J1864">
        <v>2004</v>
      </c>
      <c r="K1864">
        <v>2005</v>
      </c>
      <c r="L1864">
        <v>2006</v>
      </c>
      <c r="M1864">
        <v>2007</v>
      </c>
      <c r="N1864">
        <v>2008</v>
      </c>
      <c r="O1864">
        <v>2009</v>
      </c>
      <c r="P1864">
        <v>2010</v>
      </c>
      <c r="Q1864">
        <v>2011</v>
      </c>
      <c r="R1864">
        <v>2012</v>
      </c>
      <c r="S1864">
        <v>2013</v>
      </c>
      <c r="T1864">
        <v>2014</v>
      </c>
      <c r="U1864">
        <v>2015</v>
      </c>
      <c r="V1864" t="s">
        <v>194</v>
      </c>
      <c r="W1864" t="s">
        <v>195</v>
      </c>
      <c r="X1864" t="s">
        <v>196</v>
      </c>
      <c r="Y1864" t="s">
        <v>197</v>
      </c>
      <c r="Z1864" t="s">
        <v>198</v>
      </c>
    </row>
    <row r="1865" spans="1:26" x14ac:dyDescent="0.25">
      <c r="A1865" t="str">
        <f t="shared" si="59"/>
        <v>AT Energy consumption of space cooling for residential</v>
      </c>
      <c r="B1865" t="str">
        <f t="shared" si="58"/>
        <v>Energy consumption of space cooling for residential</v>
      </c>
      <c r="C1865" t="s">
        <v>17</v>
      </c>
      <c r="D1865" t="s">
        <v>40</v>
      </c>
      <c r="E1865" t="s">
        <v>483</v>
      </c>
      <c r="F1865">
        <v>0</v>
      </c>
      <c r="G1865">
        <v>0</v>
      </c>
      <c r="H1865">
        <v>0</v>
      </c>
      <c r="I1865">
        <v>0</v>
      </c>
      <c r="J1865">
        <v>0</v>
      </c>
      <c r="K1865">
        <v>0</v>
      </c>
      <c r="L1865">
        <v>0</v>
      </c>
      <c r="M1865">
        <v>0</v>
      </c>
      <c r="N1865">
        <v>0</v>
      </c>
      <c r="O1865">
        <v>0</v>
      </c>
      <c r="P1865">
        <v>0.01</v>
      </c>
      <c r="Q1865">
        <v>0.01</v>
      </c>
      <c r="R1865">
        <v>0.01</v>
      </c>
      <c r="S1865">
        <v>0.01</v>
      </c>
      <c r="T1865" t="s">
        <v>207</v>
      </c>
      <c r="U1865" t="s">
        <v>207</v>
      </c>
      <c r="V1865" t="s">
        <v>270</v>
      </c>
      <c r="W1865" t="s">
        <v>497</v>
      </c>
      <c r="X1865" t="s">
        <v>498</v>
      </c>
      <c r="Y1865">
        <v>4</v>
      </c>
      <c r="Z1865" t="s">
        <v>589</v>
      </c>
    </row>
    <row r="1866" spans="1:26" x14ac:dyDescent="0.25">
      <c r="A1866" t="str">
        <f t="shared" si="59"/>
        <v>BE Energy consumption of space cooling for residential</v>
      </c>
      <c r="B1866" t="str">
        <f t="shared" si="58"/>
        <v>Energy consumption of space cooling for residential</v>
      </c>
      <c r="C1866" t="s">
        <v>11</v>
      </c>
      <c r="D1866" t="s">
        <v>41</v>
      </c>
      <c r="E1866" t="s">
        <v>483</v>
      </c>
      <c r="F1866" t="s">
        <v>207</v>
      </c>
      <c r="G1866" t="s">
        <v>207</v>
      </c>
      <c r="H1866" t="s">
        <v>207</v>
      </c>
      <c r="I1866" t="s">
        <v>207</v>
      </c>
      <c r="J1866" t="s">
        <v>207</v>
      </c>
      <c r="K1866" t="s">
        <v>207</v>
      </c>
      <c r="L1866" t="s">
        <v>207</v>
      </c>
      <c r="M1866" t="s">
        <v>207</v>
      </c>
      <c r="N1866" t="s">
        <v>207</v>
      </c>
      <c r="O1866" t="s">
        <v>207</v>
      </c>
      <c r="P1866" t="s">
        <v>207</v>
      </c>
      <c r="Q1866" t="s">
        <v>207</v>
      </c>
      <c r="R1866" t="s">
        <v>207</v>
      </c>
      <c r="S1866" t="s">
        <v>207</v>
      </c>
      <c r="T1866" t="s">
        <v>207</v>
      </c>
      <c r="U1866" t="s">
        <v>207</v>
      </c>
    </row>
    <row r="1867" spans="1:26" x14ac:dyDescent="0.25">
      <c r="A1867" t="str">
        <f t="shared" si="59"/>
        <v>BG Energy consumption of space cooling for residential</v>
      </c>
      <c r="B1867" t="str">
        <f t="shared" si="58"/>
        <v>Energy consumption of space cooling for residential</v>
      </c>
      <c r="C1867" t="s">
        <v>21</v>
      </c>
      <c r="D1867" t="s">
        <v>42</v>
      </c>
      <c r="E1867" t="s">
        <v>483</v>
      </c>
      <c r="F1867">
        <v>7.0000000000000007E-2</v>
      </c>
      <c r="G1867">
        <v>7.0000000000000007E-2</v>
      </c>
      <c r="H1867">
        <v>7.0000000000000007E-2</v>
      </c>
      <c r="I1867">
        <v>0.08</v>
      </c>
      <c r="J1867">
        <v>7.0000000000000007E-2</v>
      </c>
      <c r="K1867">
        <v>7.0000000000000007E-2</v>
      </c>
      <c r="L1867">
        <v>0.08</v>
      </c>
      <c r="M1867">
        <v>0.08</v>
      </c>
      <c r="N1867">
        <v>0.09</v>
      </c>
      <c r="O1867">
        <v>0.1</v>
      </c>
      <c r="P1867">
        <v>0.1</v>
      </c>
      <c r="Q1867">
        <v>0.11</v>
      </c>
      <c r="R1867">
        <v>0.12</v>
      </c>
      <c r="S1867">
        <v>0.12</v>
      </c>
      <c r="T1867" t="s">
        <v>207</v>
      </c>
      <c r="U1867" t="s">
        <v>207</v>
      </c>
      <c r="V1867" t="s">
        <v>270</v>
      </c>
      <c r="W1867" t="s">
        <v>497</v>
      </c>
      <c r="X1867" t="s">
        <v>498</v>
      </c>
      <c r="Y1867">
        <v>4</v>
      </c>
      <c r="Z1867" t="s">
        <v>590</v>
      </c>
    </row>
    <row r="1868" spans="1:26" x14ac:dyDescent="0.25">
      <c r="A1868" t="str">
        <f t="shared" si="59"/>
        <v>HR Energy consumption of space cooling for residential</v>
      </c>
      <c r="B1868" t="str">
        <f t="shared" si="58"/>
        <v>Energy consumption of space cooling for residential</v>
      </c>
      <c r="C1868" t="s">
        <v>24</v>
      </c>
      <c r="D1868" t="s">
        <v>43</v>
      </c>
      <c r="E1868" t="s">
        <v>483</v>
      </c>
      <c r="F1868">
        <v>0.04</v>
      </c>
      <c r="G1868">
        <v>0.04</v>
      </c>
      <c r="H1868">
        <v>0.04</v>
      </c>
      <c r="I1868">
        <v>0.05</v>
      </c>
      <c r="J1868">
        <v>0.05</v>
      </c>
      <c r="K1868">
        <v>0.05</v>
      </c>
      <c r="L1868">
        <v>0.06</v>
      </c>
      <c r="M1868">
        <v>0.06</v>
      </c>
      <c r="N1868">
        <v>0.06</v>
      </c>
      <c r="O1868">
        <v>0.06</v>
      </c>
      <c r="P1868">
        <v>7.0000000000000007E-2</v>
      </c>
      <c r="Q1868">
        <v>7.0000000000000007E-2</v>
      </c>
      <c r="R1868">
        <v>0.06</v>
      </c>
      <c r="S1868">
        <v>0.06</v>
      </c>
      <c r="T1868" t="s">
        <v>207</v>
      </c>
      <c r="U1868" t="s">
        <v>207</v>
      </c>
      <c r="V1868" t="s">
        <v>270</v>
      </c>
      <c r="W1868" t="s">
        <v>497</v>
      </c>
      <c r="Y1868">
        <v>4</v>
      </c>
      <c r="Z1868" t="s">
        <v>591</v>
      </c>
    </row>
    <row r="1869" spans="1:26" x14ac:dyDescent="0.25">
      <c r="A1869" t="str">
        <f t="shared" si="59"/>
        <v>CY Energy consumption of space cooling for residential</v>
      </c>
      <c r="B1869" t="str">
        <f t="shared" si="58"/>
        <v>Energy consumption of space cooling for residential</v>
      </c>
      <c r="C1869" t="s">
        <v>15</v>
      </c>
      <c r="D1869" t="s">
        <v>44</v>
      </c>
      <c r="E1869" t="s">
        <v>483</v>
      </c>
      <c r="F1869">
        <v>0.01</v>
      </c>
      <c r="G1869">
        <v>0.01</v>
      </c>
      <c r="H1869">
        <v>0.01</v>
      </c>
      <c r="I1869">
        <v>0.01</v>
      </c>
      <c r="J1869">
        <v>0.01</v>
      </c>
      <c r="K1869">
        <v>0.02</v>
      </c>
      <c r="L1869">
        <v>0.02</v>
      </c>
      <c r="M1869">
        <v>0.02</v>
      </c>
      <c r="N1869">
        <v>0.02</v>
      </c>
      <c r="O1869">
        <v>0.02</v>
      </c>
      <c r="P1869">
        <v>0.02</v>
      </c>
      <c r="Q1869">
        <v>0.02</v>
      </c>
      <c r="R1869">
        <v>0.02</v>
      </c>
      <c r="S1869">
        <v>0.02</v>
      </c>
      <c r="T1869" t="s">
        <v>207</v>
      </c>
      <c r="U1869" t="s">
        <v>207</v>
      </c>
      <c r="V1869" t="s">
        <v>270</v>
      </c>
      <c r="W1869" t="s">
        <v>497</v>
      </c>
      <c r="X1869" t="s">
        <v>498</v>
      </c>
      <c r="Y1869">
        <v>4</v>
      </c>
      <c r="Z1869" t="s">
        <v>592</v>
      </c>
    </row>
    <row r="1870" spans="1:26" x14ac:dyDescent="0.25">
      <c r="A1870" t="str">
        <f t="shared" si="59"/>
        <v>CZ Energy consumption of space cooling for residential</v>
      </c>
      <c r="B1870" t="str">
        <f t="shared" si="58"/>
        <v>Energy consumption of space cooling for residential</v>
      </c>
      <c r="C1870" t="s">
        <v>23</v>
      </c>
      <c r="D1870" t="s">
        <v>45</v>
      </c>
      <c r="E1870" t="s">
        <v>483</v>
      </c>
      <c r="F1870" t="s">
        <v>207</v>
      </c>
      <c r="G1870" t="s">
        <v>207</v>
      </c>
      <c r="H1870" t="s">
        <v>207</v>
      </c>
      <c r="I1870" t="s">
        <v>207</v>
      </c>
      <c r="J1870" t="s">
        <v>207</v>
      </c>
      <c r="K1870" t="s">
        <v>207</v>
      </c>
      <c r="L1870" t="s">
        <v>207</v>
      </c>
      <c r="M1870" t="s">
        <v>207</v>
      </c>
      <c r="N1870" t="s">
        <v>207</v>
      </c>
      <c r="O1870" t="s">
        <v>207</v>
      </c>
      <c r="P1870" t="s">
        <v>207</v>
      </c>
      <c r="Q1870" t="s">
        <v>207</v>
      </c>
      <c r="R1870" t="s">
        <v>207</v>
      </c>
      <c r="S1870" t="s">
        <v>207</v>
      </c>
      <c r="T1870" t="s">
        <v>207</v>
      </c>
      <c r="U1870" t="s">
        <v>207</v>
      </c>
    </row>
    <row r="1871" spans="1:26" x14ac:dyDescent="0.25">
      <c r="A1871" t="str">
        <f t="shared" si="59"/>
        <v>DK Energy consumption of space cooling for residential</v>
      </c>
      <c r="B1871" t="str">
        <f t="shared" si="58"/>
        <v>Energy consumption of space cooling for residential</v>
      </c>
      <c r="C1871" t="s">
        <v>9</v>
      </c>
      <c r="D1871" t="s">
        <v>46</v>
      </c>
      <c r="E1871" t="s">
        <v>483</v>
      </c>
      <c r="F1871" t="s">
        <v>207</v>
      </c>
      <c r="G1871" t="s">
        <v>207</v>
      </c>
      <c r="H1871" t="s">
        <v>207</v>
      </c>
      <c r="I1871" t="s">
        <v>207</v>
      </c>
      <c r="J1871" t="s">
        <v>207</v>
      </c>
      <c r="K1871" t="s">
        <v>207</v>
      </c>
      <c r="L1871" t="s">
        <v>207</v>
      </c>
      <c r="M1871" t="s">
        <v>207</v>
      </c>
      <c r="N1871" t="s">
        <v>207</v>
      </c>
      <c r="O1871" t="s">
        <v>207</v>
      </c>
      <c r="P1871" t="s">
        <v>207</v>
      </c>
      <c r="Q1871" t="s">
        <v>207</v>
      </c>
      <c r="R1871" t="s">
        <v>207</v>
      </c>
      <c r="S1871" t="s">
        <v>207</v>
      </c>
      <c r="T1871" t="s">
        <v>207</v>
      </c>
      <c r="U1871" t="s">
        <v>207</v>
      </c>
    </row>
    <row r="1872" spans="1:26" x14ac:dyDescent="0.25">
      <c r="A1872" t="str">
        <f t="shared" si="59"/>
        <v>EE Energy consumption of space cooling for residential</v>
      </c>
      <c r="B1872" t="str">
        <f t="shared" si="58"/>
        <v>Energy consumption of space cooling for residential</v>
      </c>
      <c r="C1872" t="s">
        <v>27</v>
      </c>
      <c r="D1872" t="s">
        <v>47</v>
      </c>
      <c r="E1872" t="s">
        <v>483</v>
      </c>
      <c r="F1872" t="s">
        <v>207</v>
      </c>
      <c r="G1872" t="s">
        <v>207</v>
      </c>
      <c r="H1872" t="s">
        <v>207</v>
      </c>
      <c r="I1872" t="s">
        <v>207</v>
      </c>
      <c r="J1872" t="s">
        <v>207</v>
      </c>
      <c r="K1872" t="s">
        <v>207</v>
      </c>
      <c r="L1872" t="s">
        <v>207</v>
      </c>
      <c r="M1872" t="s">
        <v>207</v>
      </c>
      <c r="N1872" t="s">
        <v>207</v>
      </c>
      <c r="O1872" t="s">
        <v>207</v>
      </c>
      <c r="P1872" t="s">
        <v>207</v>
      </c>
      <c r="Q1872" t="s">
        <v>207</v>
      </c>
      <c r="R1872" t="s">
        <v>207</v>
      </c>
      <c r="S1872" t="s">
        <v>207</v>
      </c>
      <c r="T1872" t="s">
        <v>207</v>
      </c>
      <c r="U1872" t="s">
        <v>207</v>
      </c>
    </row>
    <row r="1873" spans="1:26" x14ac:dyDescent="0.25">
      <c r="A1873" t="str">
        <f t="shared" si="59"/>
        <v>FR Energy consumption of space cooling for residential</v>
      </c>
      <c r="B1873" t="str">
        <f t="shared" si="58"/>
        <v>Energy consumption of space cooling for residential</v>
      </c>
      <c r="C1873" t="s">
        <v>10</v>
      </c>
      <c r="D1873" t="s">
        <v>48</v>
      </c>
      <c r="E1873" t="s">
        <v>483</v>
      </c>
      <c r="F1873" t="s">
        <v>207</v>
      </c>
      <c r="G1873">
        <v>0.01</v>
      </c>
      <c r="H1873">
        <v>0.02</v>
      </c>
      <c r="I1873">
        <v>0.02</v>
      </c>
      <c r="J1873">
        <v>0.03</v>
      </c>
      <c r="K1873">
        <v>0.03</v>
      </c>
      <c r="L1873">
        <v>0.03</v>
      </c>
      <c r="M1873">
        <v>0.04</v>
      </c>
      <c r="N1873">
        <v>0.04</v>
      </c>
      <c r="O1873">
        <v>0.04</v>
      </c>
      <c r="P1873">
        <v>0.05</v>
      </c>
      <c r="Q1873">
        <v>0.05</v>
      </c>
      <c r="R1873">
        <v>0.05</v>
      </c>
      <c r="S1873">
        <v>0.05</v>
      </c>
      <c r="T1873" t="s">
        <v>207</v>
      </c>
      <c r="U1873" t="s">
        <v>207</v>
      </c>
      <c r="V1873" t="s">
        <v>270</v>
      </c>
      <c r="W1873" t="s">
        <v>497</v>
      </c>
      <c r="X1873" t="s">
        <v>498</v>
      </c>
      <c r="Y1873">
        <v>4</v>
      </c>
      <c r="Z1873" t="s">
        <v>593</v>
      </c>
    </row>
    <row r="1874" spans="1:26" x14ac:dyDescent="0.25">
      <c r="A1874" t="str">
        <f t="shared" si="59"/>
        <v>EL Energy consumption of space cooling for residential</v>
      </c>
      <c r="B1874" t="str">
        <f t="shared" si="58"/>
        <v>Energy consumption of space cooling for residential</v>
      </c>
      <c r="C1874" t="s">
        <v>20</v>
      </c>
      <c r="D1874" t="s">
        <v>49</v>
      </c>
      <c r="E1874" t="s">
        <v>483</v>
      </c>
      <c r="F1874">
        <v>0.01</v>
      </c>
      <c r="G1874">
        <v>0.01</v>
      </c>
      <c r="H1874">
        <v>0.02</v>
      </c>
      <c r="I1874">
        <v>0.02</v>
      </c>
      <c r="J1874">
        <v>0.03</v>
      </c>
      <c r="K1874">
        <v>0.03</v>
      </c>
      <c r="L1874">
        <v>0.02</v>
      </c>
      <c r="M1874">
        <v>0.03</v>
      </c>
      <c r="N1874">
        <v>0.03</v>
      </c>
      <c r="O1874">
        <v>0.03</v>
      </c>
      <c r="P1874">
        <v>0.03</v>
      </c>
      <c r="Q1874">
        <v>0.04</v>
      </c>
      <c r="R1874">
        <v>0.03</v>
      </c>
      <c r="S1874">
        <v>0.04</v>
      </c>
      <c r="T1874" t="s">
        <v>207</v>
      </c>
      <c r="U1874" t="s">
        <v>207</v>
      </c>
      <c r="V1874" t="s">
        <v>270</v>
      </c>
      <c r="W1874" t="s">
        <v>497</v>
      </c>
      <c r="X1874" t="s">
        <v>498</v>
      </c>
      <c r="Y1874">
        <v>4</v>
      </c>
      <c r="Z1874" t="s">
        <v>594</v>
      </c>
    </row>
    <row r="1875" spans="1:26" x14ac:dyDescent="0.25">
      <c r="A1875" t="str">
        <f t="shared" si="59"/>
        <v>FI Energy consumption of space cooling for residential</v>
      </c>
      <c r="B1875" t="str">
        <f t="shared" si="58"/>
        <v>Energy consumption of space cooling for residential</v>
      </c>
      <c r="C1875" t="s">
        <v>30</v>
      </c>
      <c r="D1875" t="s">
        <v>50</v>
      </c>
      <c r="E1875" t="s">
        <v>483</v>
      </c>
      <c r="F1875" t="s">
        <v>207</v>
      </c>
      <c r="G1875" t="s">
        <v>207</v>
      </c>
      <c r="H1875" t="s">
        <v>207</v>
      </c>
      <c r="I1875" t="s">
        <v>207</v>
      </c>
      <c r="J1875" t="s">
        <v>207</v>
      </c>
      <c r="K1875" t="s">
        <v>207</v>
      </c>
      <c r="L1875" t="s">
        <v>207</v>
      </c>
      <c r="M1875" t="s">
        <v>207</v>
      </c>
      <c r="N1875" t="s">
        <v>207</v>
      </c>
      <c r="O1875" t="s">
        <v>207</v>
      </c>
      <c r="P1875" t="s">
        <v>207</v>
      </c>
      <c r="Q1875" t="s">
        <v>207</v>
      </c>
      <c r="R1875" t="s">
        <v>207</v>
      </c>
      <c r="S1875" t="s">
        <v>207</v>
      </c>
      <c r="T1875" t="s">
        <v>207</v>
      </c>
      <c r="U1875" t="s">
        <v>207</v>
      </c>
    </row>
    <row r="1876" spans="1:26" x14ac:dyDescent="0.25">
      <c r="A1876" t="str">
        <f t="shared" si="59"/>
        <v>DE Energy consumption of space cooling for residential</v>
      </c>
      <c r="B1876" t="str">
        <f t="shared" si="58"/>
        <v>Energy consumption of space cooling for residential</v>
      </c>
      <c r="C1876" t="s">
        <v>1</v>
      </c>
      <c r="D1876" t="s">
        <v>51</v>
      </c>
      <c r="E1876" t="s">
        <v>483</v>
      </c>
      <c r="F1876" t="s">
        <v>207</v>
      </c>
      <c r="G1876" t="s">
        <v>207</v>
      </c>
      <c r="H1876" t="s">
        <v>207</v>
      </c>
      <c r="I1876" t="s">
        <v>207</v>
      </c>
      <c r="J1876" t="s">
        <v>207</v>
      </c>
      <c r="K1876" t="s">
        <v>207</v>
      </c>
      <c r="L1876" t="s">
        <v>207</v>
      </c>
      <c r="M1876" t="s">
        <v>207</v>
      </c>
      <c r="N1876" t="s">
        <v>207</v>
      </c>
      <c r="O1876" t="s">
        <v>207</v>
      </c>
      <c r="P1876" t="s">
        <v>207</v>
      </c>
      <c r="Q1876" t="s">
        <v>207</v>
      </c>
      <c r="R1876" t="s">
        <v>207</v>
      </c>
      <c r="S1876" t="s">
        <v>207</v>
      </c>
      <c r="T1876" t="s">
        <v>207</v>
      </c>
      <c r="U1876" t="s">
        <v>207</v>
      </c>
    </row>
    <row r="1877" spans="1:26" x14ac:dyDescent="0.25">
      <c r="A1877" t="str">
        <f t="shared" si="59"/>
        <v>HU Energy consumption of space cooling for residential</v>
      </c>
      <c r="B1877" t="str">
        <f t="shared" si="58"/>
        <v>Energy consumption of space cooling for residential</v>
      </c>
      <c r="C1877" t="s">
        <v>16</v>
      </c>
      <c r="D1877" t="s">
        <v>52</v>
      </c>
      <c r="E1877" t="s">
        <v>483</v>
      </c>
      <c r="F1877" t="s">
        <v>207</v>
      </c>
      <c r="G1877" t="s">
        <v>207</v>
      </c>
      <c r="H1877" t="s">
        <v>207</v>
      </c>
      <c r="I1877" t="s">
        <v>207</v>
      </c>
      <c r="J1877" t="s">
        <v>207</v>
      </c>
      <c r="K1877" t="s">
        <v>207</v>
      </c>
      <c r="L1877" t="s">
        <v>207</v>
      </c>
      <c r="M1877" t="s">
        <v>207</v>
      </c>
      <c r="N1877" t="s">
        <v>207</v>
      </c>
      <c r="O1877" t="s">
        <v>207</v>
      </c>
      <c r="P1877" t="s">
        <v>207</v>
      </c>
      <c r="Q1877" t="s">
        <v>207</v>
      </c>
      <c r="R1877" t="s">
        <v>207</v>
      </c>
      <c r="S1877" t="s">
        <v>207</v>
      </c>
      <c r="T1877" t="s">
        <v>207</v>
      </c>
      <c r="U1877" t="s">
        <v>207</v>
      </c>
    </row>
    <row r="1878" spans="1:26" x14ac:dyDescent="0.25">
      <c r="A1878" t="str">
        <f t="shared" si="59"/>
        <v>IE Energy consumption of space cooling for residential</v>
      </c>
      <c r="B1878" t="str">
        <f t="shared" si="58"/>
        <v>Energy consumption of space cooling for residential</v>
      </c>
      <c r="C1878" t="s">
        <v>5</v>
      </c>
      <c r="D1878" t="s">
        <v>53</v>
      </c>
      <c r="E1878" t="s">
        <v>483</v>
      </c>
      <c r="F1878" t="s">
        <v>207</v>
      </c>
      <c r="G1878" t="s">
        <v>207</v>
      </c>
      <c r="H1878" t="s">
        <v>207</v>
      </c>
      <c r="I1878" t="s">
        <v>207</v>
      </c>
      <c r="J1878" t="s">
        <v>207</v>
      </c>
      <c r="K1878" t="s">
        <v>207</v>
      </c>
      <c r="L1878" t="s">
        <v>207</v>
      </c>
      <c r="M1878" t="s">
        <v>207</v>
      </c>
      <c r="N1878" t="s">
        <v>207</v>
      </c>
      <c r="O1878" t="s">
        <v>207</v>
      </c>
      <c r="P1878" t="s">
        <v>207</v>
      </c>
      <c r="Q1878" t="s">
        <v>207</v>
      </c>
      <c r="R1878" t="s">
        <v>207</v>
      </c>
      <c r="S1878" t="s">
        <v>207</v>
      </c>
      <c r="T1878" t="s">
        <v>207</v>
      </c>
      <c r="U1878" t="s">
        <v>207</v>
      </c>
    </row>
    <row r="1879" spans="1:26" x14ac:dyDescent="0.25">
      <c r="A1879" t="str">
        <f t="shared" si="59"/>
        <v>IT Energy consumption of space cooling for residential</v>
      </c>
      <c r="B1879" t="str">
        <f t="shared" si="58"/>
        <v>Energy consumption of space cooling for residential</v>
      </c>
      <c r="C1879" t="s">
        <v>29</v>
      </c>
      <c r="D1879" t="s">
        <v>54</v>
      </c>
      <c r="E1879" t="s">
        <v>483</v>
      </c>
      <c r="F1879">
        <v>0.25</v>
      </c>
      <c r="G1879">
        <v>0.31</v>
      </c>
      <c r="H1879">
        <v>0.37</v>
      </c>
      <c r="I1879">
        <v>0.42</v>
      </c>
      <c r="J1879">
        <v>0.48</v>
      </c>
      <c r="K1879">
        <v>0.53</v>
      </c>
      <c r="L1879">
        <v>0.57999999999999996</v>
      </c>
      <c r="M1879">
        <v>0.62</v>
      </c>
      <c r="N1879">
        <v>0.64</v>
      </c>
      <c r="O1879">
        <v>0.66</v>
      </c>
      <c r="P1879">
        <v>0.68</v>
      </c>
      <c r="Q1879">
        <v>0.7</v>
      </c>
      <c r="R1879">
        <v>0.67</v>
      </c>
      <c r="S1879">
        <v>0.67</v>
      </c>
      <c r="T1879" t="s">
        <v>207</v>
      </c>
      <c r="U1879" t="s">
        <v>207</v>
      </c>
      <c r="V1879" t="s">
        <v>270</v>
      </c>
      <c r="W1879" t="s">
        <v>497</v>
      </c>
      <c r="Y1879">
        <v>4</v>
      </c>
      <c r="Z1879" t="s">
        <v>591</v>
      </c>
    </row>
    <row r="1880" spans="1:26" x14ac:dyDescent="0.25">
      <c r="A1880" t="str">
        <f t="shared" si="59"/>
        <v>LV Energy consumption of space cooling for residential</v>
      </c>
      <c r="B1880" t="str">
        <f t="shared" si="58"/>
        <v>Energy consumption of space cooling for residential</v>
      </c>
      <c r="C1880" t="s">
        <v>25</v>
      </c>
      <c r="D1880" t="s">
        <v>55</v>
      </c>
      <c r="E1880" t="s">
        <v>483</v>
      </c>
      <c r="F1880" t="s">
        <v>207</v>
      </c>
      <c r="G1880" t="s">
        <v>207</v>
      </c>
      <c r="H1880" t="s">
        <v>207</v>
      </c>
      <c r="I1880" t="s">
        <v>207</v>
      </c>
      <c r="J1880" t="s">
        <v>207</v>
      </c>
      <c r="K1880" t="s">
        <v>207</v>
      </c>
      <c r="L1880" t="s">
        <v>207</v>
      </c>
      <c r="M1880" t="s">
        <v>207</v>
      </c>
      <c r="N1880" t="s">
        <v>207</v>
      </c>
      <c r="O1880" t="s">
        <v>207</v>
      </c>
      <c r="P1880" t="s">
        <v>207</v>
      </c>
      <c r="Q1880" t="s">
        <v>207</v>
      </c>
      <c r="R1880" t="s">
        <v>207</v>
      </c>
      <c r="S1880" t="s">
        <v>207</v>
      </c>
      <c r="T1880" t="s">
        <v>207</v>
      </c>
      <c r="U1880" t="s">
        <v>207</v>
      </c>
    </row>
    <row r="1881" spans="1:26" x14ac:dyDescent="0.25">
      <c r="A1881" t="str">
        <f t="shared" si="59"/>
        <v>LT Energy consumption of space cooling for residential</v>
      </c>
      <c r="B1881" t="str">
        <f t="shared" si="58"/>
        <v>Energy consumption of space cooling for residential</v>
      </c>
      <c r="C1881" t="s">
        <v>22</v>
      </c>
      <c r="D1881" t="s">
        <v>56</v>
      </c>
      <c r="E1881" t="s">
        <v>483</v>
      </c>
      <c r="F1881" t="s">
        <v>207</v>
      </c>
      <c r="G1881" t="s">
        <v>207</v>
      </c>
      <c r="H1881" t="s">
        <v>207</v>
      </c>
      <c r="I1881" t="s">
        <v>207</v>
      </c>
      <c r="J1881" t="s">
        <v>207</v>
      </c>
      <c r="K1881" t="s">
        <v>207</v>
      </c>
      <c r="L1881" t="s">
        <v>207</v>
      </c>
      <c r="M1881" t="s">
        <v>207</v>
      </c>
      <c r="N1881" t="s">
        <v>207</v>
      </c>
      <c r="O1881" t="s">
        <v>207</v>
      </c>
      <c r="P1881" t="s">
        <v>207</v>
      </c>
      <c r="Q1881" t="s">
        <v>207</v>
      </c>
      <c r="R1881" t="s">
        <v>207</v>
      </c>
      <c r="S1881" t="s">
        <v>207</v>
      </c>
      <c r="T1881" t="s">
        <v>207</v>
      </c>
      <c r="U1881" t="s">
        <v>207</v>
      </c>
    </row>
    <row r="1882" spans="1:26" x14ac:dyDescent="0.25">
      <c r="A1882" t="str">
        <f t="shared" si="59"/>
        <v>LU Energy consumption of space cooling for residential</v>
      </c>
      <c r="B1882" t="str">
        <f t="shared" si="58"/>
        <v>Energy consumption of space cooling for residential</v>
      </c>
      <c r="C1882" t="s">
        <v>7</v>
      </c>
      <c r="D1882" t="s">
        <v>57</v>
      </c>
      <c r="E1882" t="s">
        <v>483</v>
      </c>
      <c r="F1882" t="s">
        <v>207</v>
      </c>
      <c r="G1882" t="s">
        <v>207</v>
      </c>
      <c r="H1882" t="s">
        <v>207</v>
      </c>
      <c r="I1882" t="s">
        <v>207</v>
      </c>
      <c r="J1882" t="s">
        <v>207</v>
      </c>
      <c r="K1882" t="s">
        <v>207</v>
      </c>
      <c r="L1882" t="s">
        <v>207</v>
      </c>
      <c r="M1882" t="s">
        <v>207</v>
      </c>
      <c r="N1882">
        <v>0</v>
      </c>
      <c r="O1882">
        <v>0</v>
      </c>
      <c r="P1882">
        <v>0</v>
      </c>
      <c r="Q1882">
        <v>0</v>
      </c>
      <c r="R1882">
        <v>0</v>
      </c>
      <c r="S1882">
        <v>0</v>
      </c>
      <c r="T1882" t="s">
        <v>207</v>
      </c>
      <c r="U1882" t="s">
        <v>207</v>
      </c>
      <c r="V1882" t="s">
        <v>270</v>
      </c>
      <c r="W1882" t="s">
        <v>497</v>
      </c>
      <c r="Y1882">
        <v>4</v>
      </c>
      <c r="Z1882" t="s">
        <v>591</v>
      </c>
    </row>
    <row r="1883" spans="1:26" x14ac:dyDescent="0.25">
      <c r="A1883" t="str">
        <f t="shared" si="59"/>
        <v>MT Energy consumption of space cooling for residential</v>
      </c>
      <c r="B1883" t="str">
        <f t="shared" si="58"/>
        <v>Energy consumption of space cooling for residential</v>
      </c>
      <c r="C1883" t="s">
        <v>26</v>
      </c>
      <c r="D1883" t="s">
        <v>58</v>
      </c>
      <c r="E1883" t="s">
        <v>483</v>
      </c>
      <c r="F1883">
        <v>0.01</v>
      </c>
      <c r="G1883">
        <v>0.01</v>
      </c>
      <c r="H1883">
        <v>0.01</v>
      </c>
      <c r="I1883">
        <v>0.01</v>
      </c>
      <c r="J1883">
        <v>0.01</v>
      </c>
      <c r="K1883">
        <v>0.01</v>
      </c>
      <c r="L1883">
        <v>0.01</v>
      </c>
      <c r="M1883">
        <v>0.01</v>
      </c>
      <c r="N1883">
        <v>0.01</v>
      </c>
      <c r="O1883">
        <v>0.01</v>
      </c>
      <c r="P1883">
        <v>0.01</v>
      </c>
      <c r="Q1883">
        <v>0.01</v>
      </c>
      <c r="R1883">
        <v>0.01</v>
      </c>
      <c r="S1883">
        <v>0.01</v>
      </c>
      <c r="T1883" t="s">
        <v>207</v>
      </c>
      <c r="U1883" t="s">
        <v>207</v>
      </c>
      <c r="V1883" t="s">
        <v>270</v>
      </c>
      <c r="W1883" t="s">
        <v>497</v>
      </c>
      <c r="Y1883">
        <v>4</v>
      </c>
      <c r="Z1883" t="s">
        <v>591</v>
      </c>
    </row>
    <row r="1884" spans="1:26" x14ac:dyDescent="0.25">
      <c r="A1884" t="str">
        <f t="shared" si="59"/>
        <v>NL Energy consumption of space cooling for residential</v>
      </c>
      <c r="B1884" t="str">
        <f t="shared" si="58"/>
        <v>Energy consumption of space cooling for residential</v>
      </c>
      <c r="C1884" t="s">
        <v>6</v>
      </c>
      <c r="D1884" t="s">
        <v>59</v>
      </c>
      <c r="E1884" t="s">
        <v>483</v>
      </c>
      <c r="F1884">
        <v>0</v>
      </c>
      <c r="G1884">
        <v>0</v>
      </c>
      <c r="H1884">
        <v>0</v>
      </c>
      <c r="I1884">
        <v>0</v>
      </c>
      <c r="J1884">
        <v>0</v>
      </c>
      <c r="K1884">
        <v>0</v>
      </c>
      <c r="L1884">
        <v>0</v>
      </c>
      <c r="M1884">
        <v>0</v>
      </c>
      <c r="N1884">
        <v>0</v>
      </c>
      <c r="O1884">
        <v>0.01</v>
      </c>
      <c r="P1884">
        <v>0.01</v>
      </c>
      <c r="Q1884">
        <v>0.01</v>
      </c>
      <c r="R1884">
        <v>0.01</v>
      </c>
      <c r="S1884">
        <v>0.01</v>
      </c>
      <c r="T1884" t="s">
        <v>207</v>
      </c>
      <c r="U1884" t="s">
        <v>207</v>
      </c>
      <c r="V1884" t="s">
        <v>270</v>
      </c>
      <c r="W1884" t="s">
        <v>497</v>
      </c>
      <c r="Y1884">
        <v>4</v>
      </c>
      <c r="Z1884" t="s">
        <v>591</v>
      </c>
    </row>
    <row r="1885" spans="1:26" x14ac:dyDescent="0.25">
      <c r="A1885" t="str">
        <f t="shared" si="59"/>
        <v>PL Energy consumption of space cooling for residential</v>
      </c>
      <c r="B1885" t="str">
        <f t="shared" si="58"/>
        <v>Energy consumption of space cooling for residential</v>
      </c>
      <c r="C1885" t="s">
        <v>12</v>
      </c>
      <c r="D1885" t="s">
        <v>60</v>
      </c>
      <c r="E1885" t="s">
        <v>483</v>
      </c>
      <c r="F1885" t="s">
        <v>207</v>
      </c>
      <c r="G1885" t="s">
        <v>207</v>
      </c>
      <c r="H1885" t="s">
        <v>207</v>
      </c>
      <c r="I1885" t="s">
        <v>207</v>
      </c>
      <c r="J1885" t="s">
        <v>207</v>
      </c>
      <c r="K1885" t="s">
        <v>207</v>
      </c>
      <c r="L1885" t="s">
        <v>207</v>
      </c>
      <c r="M1885" t="s">
        <v>207</v>
      </c>
      <c r="N1885" t="s">
        <v>207</v>
      </c>
      <c r="O1885" t="s">
        <v>207</v>
      </c>
      <c r="P1885" t="s">
        <v>207</v>
      </c>
      <c r="Q1885" t="s">
        <v>207</v>
      </c>
      <c r="R1885" t="s">
        <v>207</v>
      </c>
      <c r="S1885" t="s">
        <v>207</v>
      </c>
      <c r="T1885" t="s">
        <v>207</v>
      </c>
      <c r="U1885" t="s">
        <v>207</v>
      </c>
    </row>
    <row r="1886" spans="1:26" x14ac:dyDescent="0.25">
      <c r="A1886" t="str">
        <f t="shared" si="59"/>
        <v>PT Energy consumption of space cooling for residential</v>
      </c>
      <c r="B1886" t="str">
        <f t="shared" si="58"/>
        <v>Energy consumption of space cooling for residential</v>
      </c>
      <c r="C1886" t="s">
        <v>14</v>
      </c>
      <c r="D1886" t="s">
        <v>61</v>
      </c>
      <c r="E1886" t="s">
        <v>483</v>
      </c>
      <c r="F1886">
        <v>0.01</v>
      </c>
      <c r="G1886">
        <v>0.01</v>
      </c>
      <c r="H1886">
        <v>0.02</v>
      </c>
      <c r="I1886">
        <v>0.02</v>
      </c>
      <c r="J1886">
        <v>0.02</v>
      </c>
      <c r="K1886">
        <v>0.02</v>
      </c>
      <c r="L1886">
        <v>0.02</v>
      </c>
      <c r="M1886">
        <v>0.02</v>
      </c>
      <c r="N1886">
        <v>0.02</v>
      </c>
      <c r="O1886">
        <v>0.02</v>
      </c>
      <c r="P1886">
        <v>0.02</v>
      </c>
      <c r="Q1886">
        <v>0.02</v>
      </c>
      <c r="R1886">
        <v>0.02</v>
      </c>
      <c r="S1886">
        <v>0.02</v>
      </c>
      <c r="T1886" t="s">
        <v>207</v>
      </c>
      <c r="U1886" t="s">
        <v>207</v>
      </c>
      <c r="V1886" t="s">
        <v>270</v>
      </c>
      <c r="W1886" t="s">
        <v>497</v>
      </c>
      <c r="Y1886">
        <v>4</v>
      </c>
      <c r="Z1886" t="s">
        <v>591</v>
      </c>
    </row>
    <row r="1887" spans="1:26" x14ac:dyDescent="0.25">
      <c r="A1887" t="str">
        <f t="shared" si="59"/>
        <v>RO Energy consumption of space cooling for residential</v>
      </c>
      <c r="B1887" t="str">
        <f t="shared" si="58"/>
        <v>Energy consumption of space cooling for residential</v>
      </c>
      <c r="C1887" t="s">
        <v>13</v>
      </c>
      <c r="D1887" t="s">
        <v>62</v>
      </c>
      <c r="E1887" t="s">
        <v>483</v>
      </c>
      <c r="F1887" t="s">
        <v>207</v>
      </c>
      <c r="G1887" t="s">
        <v>207</v>
      </c>
      <c r="H1887" t="s">
        <v>207</v>
      </c>
      <c r="I1887" t="s">
        <v>207</v>
      </c>
      <c r="J1887" t="s">
        <v>207</v>
      </c>
      <c r="K1887" t="s">
        <v>207</v>
      </c>
      <c r="L1887" t="s">
        <v>207</v>
      </c>
      <c r="M1887" t="s">
        <v>207</v>
      </c>
      <c r="N1887" t="s">
        <v>207</v>
      </c>
      <c r="O1887" t="s">
        <v>207</v>
      </c>
      <c r="P1887" t="s">
        <v>207</v>
      </c>
      <c r="Q1887" t="s">
        <v>207</v>
      </c>
      <c r="R1887" t="s">
        <v>207</v>
      </c>
      <c r="S1887" t="s">
        <v>207</v>
      </c>
      <c r="T1887" t="s">
        <v>207</v>
      </c>
      <c r="U1887" t="s">
        <v>207</v>
      </c>
    </row>
    <row r="1888" spans="1:26" x14ac:dyDescent="0.25">
      <c r="A1888" t="str">
        <f t="shared" si="59"/>
        <v>SK Energy consumption of space cooling for residential</v>
      </c>
      <c r="B1888" t="str">
        <f t="shared" si="58"/>
        <v>Energy consumption of space cooling for residential</v>
      </c>
      <c r="C1888" t="s">
        <v>18</v>
      </c>
      <c r="D1888" t="s">
        <v>63</v>
      </c>
      <c r="E1888" t="s">
        <v>483</v>
      </c>
      <c r="F1888" t="s">
        <v>207</v>
      </c>
      <c r="G1888" t="s">
        <v>207</v>
      </c>
      <c r="H1888" t="s">
        <v>207</v>
      </c>
      <c r="I1888" t="s">
        <v>207</v>
      </c>
      <c r="J1888" t="s">
        <v>207</v>
      </c>
      <c r="K1888" t="s">
        <v>207</v>
      </c>
      <c r="L1888" t="s">
        <v>207</v>
      </c>
      <c r="M1888" t="s">
        <v>207</v>
      </c>
      <c r="N1888" t="s">
        <v>207</v>
      </c>
      <c r="O1888" t="s">
        <v>207</v>
      </c>
      <c r="P1888" t="s">
        <v>207</v>
      </c>
      <c r="Q1888" t="s">
        <v>207</v>
      </c>
      <c r="R1888" t="s">
        <v>207</v>
      </c>
      <c r="S1888" t="s">
        <v>207</v>
      </c>
      <c r="T1888" t="s">
        <v>207</v>
      </c>
      <c r="U1888" t="s">
        <v>207</v>
      </c>
    </row>
    <row r="1889" spans="1:26" x14ac:dyDescent="0.25">
      <c r="A1889" t="str">
        <f t="shared" si="59"/>
        <v>SI Energy consumption of space cooling for residential</v>
      </c>
      <c r="B1889" t="str">
        <f t="shared" si="58"/>
        <v>Energy consumption of space cooling for residential</v>
      </c>
      <c r="C1889" t="s">
        <v>8</v>
      </c>
      <c r="D1889" t="s">
        <v>64</v>
      </c>
      <c r="E1889" t="s">
        <v>483</v>
      </c>
      <c r="F1889">
        <v>0</v>
      </c>
      <c r="G1889">
        <v>0</v>
      </c>
      <c r="H1889">
        <v>0</v>
      </c>
      <c r="I1889">
        <v>0</v>
      </c>
      <c r="J1889">
        <v>0</v>
      </c>
      <c r="K1889">
        <v>0</v>
      </c>
      <c r="L1889">
        <v>0</v>
      </c>
      <c r="M1889">
        <v>0</v>
      </c>
      <c r="N1889">
        <v>0</v>
      </c>
      <c r="O1889">
        <v>0</v>
      </c>
      <c r="P1889">
        <v>0.01</v>
      </c>
      <c r="Q1889">
        <v>0.01</v>
      </c>
      <c r="R1889">
        <v>0.01</v>
      </c>
      <c r="S1889">
        <v>0.01</v>
      </c>
      <c r="T1889" t="s">
        <v>207</v>
      </c>
      <c r="U1889" t="s">
        <v>207</v>
      </c>
      <c r="V1889" t="s">
        <v>270</v>
      </c>
      <c r="W1889" t="s">
        <v>497</v>
      </c>
      <c r="Y1889">
        <v>4</v>
      </c>
      <c r="Z1889" t="s">
        <v>591</v>
      </c>
    </row>
    <row r="1890" spans="1:26" x14ac:dyDescent="0.25">
      <c r="A1890" t="str">
        <f t="shared" si="59"/>
        <v>ES Energy consumption of space cooling for residential</v>
      </c>
      <c r="B1890" t="str">
        <f t="shared" si="58"/>
        <v>Energy consumption of space cooling for residential</v>
      </c>
      <c r="C1890" t="s">
        <v>28</v>
      </c>
      <c r="D1890" t="s">
        <v>65</v>
      </c>
      <c r="E1890" t="s">
        <v>483</v>
      </c>
      <c r="F1890">
        <v>0.03</v>
      </c>
      <c r="G1890">
        <v>0.04</v>
      </c>
      <c r="H1890">
        <v>0.05</v>
      </c>
      <c r="I1890">
        <v>0.06</v>
      </c>
      <c r="J1890">
        <v>0.08</v>
      </c>
      <c r="K1890">
        <v>0.11</v>
      </c>
      <c r="L1890">
        <v>0.12</v>
      </c>
      <c r="M1890">
        <v>0.14000000000000001</v>
      </c>
      <c r="N1890">
        <v>0.15</v>
      </c>
      <c r="O1890">
        <v>0.16</v>
      </c>
      <c r="P1890">
        <v>0.17</v>
      </c>
      <c r="Q1890">
        <v>0.16</v>
      </c>
      <c r="R1890">
        <v>0.16</v>
      </c>
      <c r="S1890">
        <v>0.15</v>
      </c>
      <c r="T1890" t="s">
        <v>207</v>
      </c>
      <c r="U1890" t="s">
        <v>207</v>
      </c>
      <c r="V1890" t="s">
        <v>270</v>
      </c>
      <c r="W1890" t="s">
        <v>497</v>
      </c>
      <c r="X1890" t="s">
        <v>498</v>
      </c>
      <c r="Y1890">
        <v>4</v>
      </c>
      <c r="Z1890" t="s">
        <v>595</v>
      </c>
    </row>
    <row r="1891" spans="1:26" x14ac:dyDescent="0.25">
      <c r="A1891" t="str">
        <f t="shared" si="59"/>
        <v>SE Energy consumption of space cooling for residential</v>
      </c>
      <c r="B1891" t="str">
        <f t="shared" si="58"/>
        <v>Energy consumption of space cooling for residential</v>
      </c>
      <c r="C1891" t="s">
        <v>19</v>
      </c>
      <c r="D1891" t="s">
        <v>66</v>
      </c>
      <c r="E1891" t="s">
        <v>483</v>
      </c>
      <c r="F1891" t="s">
        <v>207</v>
      </c>
      <c r="G1891" t="s">
        <v>207</v>
      </c>
      <c r="H1891" t="s">
        <v>207</v>
      </c>
      <c r="I1891" t="s">
        <v>207</v>
      </c>
      <c r="J1891" t="s">
        <v>207</v>
      </c>
      <c r="K1891" t="s">
        <v>207</v>
      </c>
      <c r="L1891" t="s">
        <v>207</v>
      </c>
      <c r="M1891" t="s">
        <v>207</v>
      </c>
      <c r="N1891" t="s">
        <v>207</v>
      </c>
      <c r="O1891" t="s">
        <v>207</v>
      </c>
      <c r="P1891" t="s">
        <v>207</v>
      </c>
      <c r="Q1891" t="s">
        <v>207</v>
      </c>
      <c r="R1891" t="s">
        <v>207</v>
      </c>
      <c r="S1891" t="s">
        <v>207</v>
      </c>
      <c r="T1891" t="s">
        <v>207</v>
      </c>
      <c r="U1891" t="s">
        <v>207</v>
      </c>
    </row>
    <row r="1892" spans="1:26" x14ac:dyDescent="0.25">
      <c r="A1892" t="str">
        <f t="shared" si="59"/>
        <v>UK Energy consumption of space cooling for residential</v>
      </c>
      <c r="B1892" t="str">
        <f t="shared" si="58"/>
        <v>Energy consumption of space cooling for residential</v>
      </c>
      <c r="C1892" t="s">
        <v>4</v>
      </c>
      <c r="D1892" t="s">
        <v>67</v>
      </c>
      <c r="E1892" t="s">
        <v>483</v>
      </c>
      <c r="F1892" t="s">
        <v>207</v>
      </c>
      <c r="G1892" t="s">
        <v>207</v>
      </c>
      <c r="H1892" t="s">
        <v>207</v>
      </c>
      <c r="I1892" t="s">
        <v>207</v>
      </c>
      <c r="J1892" t="s">
        <v>207</v>
      </c>
      <c r="K1892" t="s">
        <v>207</v>
      </c>
      <c r="L1892" t="s">
        <v>207</v>
      </c>
      <c r="M1892" t="s">
        <v>207</v>
      </c>
      <c r="N1892" t="s">
        <v>207</v>
      </c>
      <c r="O1892" t="s">
        <v>207</v>
      </c>
      <c r="P1892" t="s">
        <v>207</v>
      </c>
      <c r="Q1892" t="s">
        <v>207</v>
      </c>
      <c r="R1892" t="s">
        <v>207</v>
      </c>
      <c r="S1892" t="s">
        <v>207</v>
      </c>
      <c r="T1892" t="s">
        <v>207</v>
      </c>
      <c r="U1892" t="s">
        <v>207</v>
      </c>
    </row>
    <row r="1893" spans="1:26" x14ac:dyDescent="0.25">
      <c r="A1893" t="str">
        <f t="shared" si="59"/>
        <v xml:space="preserve"> Energy consumption of space cooling for residential</v>
      </c>
      <c r="B1893" t="str">
        <f t="shared" si="58"/>
        <v>Energy consumption of space cooling for residential</v>
      </c>
    </row>
    <row r="1894" spans="1:26" x14ac:dyDescent="0.25">
      <c r="A1894" t="str">
        <f t="shared" si="59"/>
        <v xml:space="preserve"> Energy consumption of space cooling for non-residential</v>
      </c>
      <c r="B1894" t="str">
        <f t="shared" si="58"/>
        <v>Energy consumption of space cooling for non-residential</v>
      </c>
      <c r="C1894" t="s">
        <v>596</v>
      </c>
    </row>
    <row r="1895" spans="1:26" x14ac:dyDescent="0.25">
      <c r="A1895" t="str">
        <f t="shared" si="59"/>
        <v>ISO code Energy consumption of space cooling for non-residential</v>
      </c>
      <c r="B1895" t="str">
        <f t="shared" si="58"/>
        <v>Energy consumption of space cooling for non-residential</v>
      </c>
      <c r="D1895" t="s">
        <v>204</v>
      </c>
      <c r="E1895" t="s">
        <v>205</v>
      </c>
      <c r="F1895">
        <v>2000</v>
      </c>
      <c r="G1895">
        <v>2001</v>
      </c>
      <c r="H1895">
        <v>2002</v>
      </c>
      <c r="I1895">
        <v>2003</v>
      </c>
      <c r="J1895">
        <v>2004</v>
      </c>
      <c r="K1895">
        <v>2005</v>
      </c>
      <c r="L1895">
        <v>2006</v>
      </c>
      <c r="M1895">
        <v>2007</v>
      </c>
      <c r="N1895">
        <v>2008</v>
      </c>
      <c r="O1895">
        <v>2009</v>
      </c>
      <c r="P1895">
        <v>2010</v>
      </c>
      <c r="Q1895">
        <v>2011</v>
      </c>
      <c r="R1895">
        <v>2012</v>
      </c>
      <c r="S1895">
        <v>2013</v>
      </c>
      <c r="T1895">
        <v>2014</v>
      </c>
      <c r="U1895">
        <v>2015</v>
      </c>
      <c r="V1895" t="s">
        <v>194</v>
      </c>
      <c r="W1895" t="s">
        <v>195</v>
      </c>
      <c r="X1895" t="s">
        <v>196</v>
      </c>
      <c r="Y1895" t="s">
        <v>197</v>
      </c>
      <c r="Z1895" t="s">
        <v>198</v>
      </c>
    </row>
    <row r="1896" spans="1:26" x14ac:dyDescent="0.25">
      <c r="A1896" t="str">
        <f t="shared" si="59"/>
        <v>AT Energy consumption of space cooling for non-residential</v>
      </c>
      <c r="B1896" t="str">
        <f t="shared" si="58"/>
        <v>Energy consumption of space cooling for non-residential</v>
      </c>
      <c r="C1896" t="s">
        <v>17</v>
      </c>
      <c r="D1896" t="s">
        <v>40</v>
      </c>
      <c r="E1896" t="s">
        <v>483</v>
      </c>
      <c r="F1896">
        <v>0.03</v>
      </c>
      <c r="G1896">
        <v>0.03</v>
      </c>
      <c r="H1896">
        <v>0.04</v>
      </c>
      <c r="I1896">
        <v>0.04</v>
      </c>
      <c r="J1896">
        <v>0.04</v>
      </c>
      <c r="K1896">
        <v>0.05</v>
      </c>
      <c r="L1896">
        <v>0.05</v>
      </c>
      <c r="M1896">
        <v>0.05</v>
      </c>
      <c r="N1896">
        <v>0.05</v>
      </c>
      <c r="O1896">
        <v>0.06</v>
      </c>
      <c r="P1896">
        <v>0.06</v>
      </c>
      <c r="Q1896">
        <v>0.05</v>
      </c>
      <c r="R1896">
        <v>0.05</v>
      </c>
      <c r="S1896">
        <v>0.05</v>
      </c>
      <c r="T1896">
        <v>0.05</v>
      </c>
      <c r="U1896" t="s">
        <v>207</v>
      </c>
      <c r="V1896" t="s">
        <v>522</v>
      </c>
      <c r="W1896" t="s">
        <v>523</v>
      </c>
      <c r="X1896" t="s">
        <v>524</v>
      </c>
      <c r="Y1896">
        <v>4</v>
      </c>
      <c r="Z1896" t="s">
        <v>525</v>
      </c>
    </row>
    <row r="1897" spans="1:26" x14ac:dyDescent="0.25">
      <c r="A1897" t="str">
        <f t="shared" si="59"/>
        <v>BE Energy consumption of space cooling for non-residential</v>
      </c>
      <c r="B1897" t="str">
        <f t="shared" si="58"/>
        <v>Energy consumption of space cooling for non-residential</v>
      </c>
      <c r="C1897" t="s">
        <v>11</v>
      </c>
      <c r="D1897" t="s">
        <v>41</v>
      </c>
      <c r="E1897" t="s">
        <v>483</v>
      </c>
      <c r="F1897">
        <v>0.04</v>
      </c>
      <c r="G1897">
        <v>0.05</v>
      </c>
      <c r="H1897">
        <v>0.05</v>
      </c>
      <c r="I1897">
        <v>0.06</v>
      </c>
      <c r="J1897">
        <v>0.06</v>
      </c>
      <c r="K1897">
        <v>7.0000000000000007E-2</v>
      </c>
      <c r="L1897">
        <v>0.08</v>
      </c>
      <c r="M1897">
        <v>0.08</v>
      </c>
      <c r="N1897">
        <v>0.09</v>
      </c>
      <c r="O1897">
        <v>0.1</v>
      </c>
      <c r="P1897">
        <v>0.11</v>
      </c>
      <c r="Q1897">
        <v>0.09</v>
      </c>
      <c r="R1897">
        <v>0.1</v>
      </c>
      <c r="S1897">
        <v>0.1</v>
      </c>
      <c r="T1897">
        <v>0.09</v>
      </c>
      <c r="U1897" t="s">
        <v>207</v>
      </c>
      <c r="V1897" t="s">
        <v>522</v>
      </c>
      <c r="W1897" t="s">
        <v>523</v>
      </c>
      <c r="X1897" t="s">
        <v>524</v>
      </c>
      <c r="Y1897">
        <v>4</v>
      </c>
      <c r="Z1897" t="s">
        <v>525</v>
      </c>
    </row>
    <row r="1898" spans="1:26" x14ac:dyDescent="0.25">
      <c r="A1898" t="str">
        <f t="shared" si="59"/>
        <v>BG Energy consumption of space cooling for non-residential</v>
      </c>
      <c r="B1898" t="str">
        <f t="shared" si="58"/>
        <v>Energy consumption of space cooling for non-residential</v>
      </c>
      <c r="C1898" t="s">
        <v>21</v>
      </c>
      <c r="D1898" t="s">
        <v>42</v>
      </c>
      <c r="E1898" t="s">
        <v>483</v>
      </c>
      <c r="F1898">
        <v>0.01</v>
      </c>
      <c r="G1898">
        <v>0.01</v>
      </c>
      <c r="H1898">
        <v>0.02</v>
      </c>
      <c r="I1898">
        <v>0.02</v>
      </c>
      <c r="J1898">
        <v>0.02</v>
      </c>
      <c r="K1898">
        <v>0.02</v>
      </c>
      <c r="L1898">
        <v>0.02</v>
      </c>
      <c r="M1898">
        <v>0.03</v>
      </c>
      <c r="N1898">
        <v>0.03</v>
      </c>
      <c r="O1898">
        <v>0.03</v>
      </c>
      <c r="P1898">
        <v>0.03</v>
      </c>
      <c r="Q1898">
        <v>0.03</v>
      </c>
      <c r="R1898">
        <v>0.03</v>
      </c>
      <c r="S1898">
        <v>0.03</v>
      </c>
      <c r="T1898">
        <v>0.03</v>
      </c>
      <c r="U1898" t="s">
        <v>207</v>
      </c>
      <c r="V1898" t="s">
        <v>522</v>
      </c>
      <c r="W1898" t="s">
        <v>523</v>
      </c>
      <c r="X1898" t="s">
        <v>524</v>
      </c>
      <c r="Y1898">
        <v>4</v>
      </c>
      <c r="Z1898" t="s">
        <v>525</v>
      </c>
    </row>
    <row r="1899" spans="1:26" x14ac:dyDescent="0.25">
      <c r="A1899" t="str">
        <f t="shared" si="59"/>
        <v>HR Energy consumption of space cooling for non-residential</v>
      </c>
      <c r="B1899" t="str">
        <f t="shared" si="58"/>
        <v>Energy consumption of space cooling for non-residential</v>
      </c>
      <c r="C1899" t="s">
        <v>24</v>
      </c>
      <c r="D1899" t="s">
        <v>43</v>
      </c>
      <c r="E1899" t="s">
        <v>483</v>
      </c>
      <c r="F1899">
        <v>0.01</v>
      </c>
      <c r="G1899">
        <v>0.01</v>
      </c>
      <c r="H1899">
        <v>0.02</v>
      </c>
      <c r="I1899">
        <v>0.02</v>
      </c>
      <c r="J1899">
        <v>0.02</v>
      </c>
      <c r="K1899">
        <v>0.02</v>
      </c>
      <c r="L1899">
        <v>0.03</v>
      </c>
      <c r="M1899">
        <v>0.03</v>
      </c>
      <c r="N1899">
        <v>0.03</v>
      </c>
      <c r="O1899">
        <v>0.04</v>
      </c>
      <c r="P1899">
        <v>0.04</v>
      </c>
      <c r="Q1899">
        <v>0.04</v>
      </c>
      <c r="R1899">
        <v>0.04</v>
      </c>
      <c r="S1899">
        <v>0.03</v>
      </c>
      <c r="T1899">
        <v>0.03</v>
      </c>
      <c r="U1899" t="s">
        <v>207</v>
      </c>
      <c r="V1899" t="s">
        <v>522</v>
      </c>
      <c r="W1899" t="s">
        <v>523</v>
      </c>
      <c r="X1899" t="s">
        <v>524</v>
      </c>
      <c r="Y1899">
        <v>4</v>
      </c>
      <c r="Z1899" t="s">
        <v>525</v>
      </c>
    </row>
    <row r="1900" spans="1:26" x14ac:dyDescent="0.25">
      <c r="A1900" t="str">
        <f t="shared" si="59"/>
        <v>CY Energy consumption of space cooling for non-residential</v>
      </c>
      <c r="B1900" t="str">
        <f t="shared" si="58"/>
        <v>Energy consumption of space cooling for non-residential</v>
      </c>
      <c r="C1900" t="s">
        <v>15</v>
      </c>
      <c r="D1900" t="s">
        <v>44</v>
      </c>
      <c r="E1900" t="s">
        <v>483</v>
      </c>
      <c r="F1900">
        <v>0.02</v>
      </c>
      <c r="G1900">
        <v>0.02</v>
      </c>
      <c r="H1900">
        <v>0.02</v>
      </c>
      <c r="I1900">
        <v>0.02</v>
      </c>
      <c r="J1900">
        <v>0.03</v>
      </c>
      <c r="K1900">
        <v>0.03</v>
      </c>
      <c r="L1900">
        <v>0.03</v>
      </c>
      <c r="M1900">
        <v>0.03</v>
      </c>
      <c r="N1900">
        <v>0.03</v>
      </c>
      <c r="O1900">
        <v>0.03</v>
      </c>
      <c r="P1900">
        <v>0.04</v>
      </c>
      <c r="Q1900">
        <v>0.03</v>
      </c>
      <c r="R1900">
        <v>0.03</v>
      </c>
      <c r="S1900">
        <v>0.03</v>
      </c>
      <c r="T1900">
        <v>0.03</v>
      </c>
      <c r="U1900" t="s">
        <v>207</v>
      </c>
      <c r="V1900" t="s">
        <v>522</v>
      </c>
      <c r="W1900" t="s">
        <v>523</v>
      </c>
      <c r="X1900" t="s">
        <v>524</v>
      </c>
      <c r="Y1900">
        <v>4</v>
      </c>
      <c r="Z1900" t="s">
        <v>525</v>
      </c>
    </row>
    <row r="1901" spans="1:26" x14ac:dyDescent="0.25">
      <c r="A1901" t="str">
        <f t="shared" si="59"/>
        <v>CZ Energy consumption of space cooling for non-residential</v>
      </c>
      <c r="B1901" t="str">
        <f t="shared" si="58"/>
        <v>Energy consumption of space cooling for non-residential</v>
      </c>
      <c r="C1901" t="s">
        <v>23</v>
      </c>
      <c r="D1901" t="s">
        <v>45</v>
      </c>
      <c r="E1901" t="s">
        <v>483</v>
      </c>
      <c r="F1901">
        <v>0.03</v>
      </c>
      <c r="G1901">
        <v>0.03</v>
      </c>
      <c r="H1901">
        <v>0.03</v>
      </c>
      <c r="I1901">
        <v>0.04</v>
      </c>
      <c r="J1901">
        <v>0.04</v>
      </c>
      <c r="K1901">
        <v>0.04</v>
      </c>
      <c r="L1901">
        <v>0.04</v>
      </c>
      <c r="M1901">
        <v>0.05</v>
      </c>
      <c r="N1901">
        <v>0.05</v>
      </c>
      <c r="O1901">
        <v>0.05</v>
      </c>
      <c r="P1901">
        <v>0.05</v>
      </c>
      <c r="Q1901">
        <v>0.05</v>
      </c>
      <c r="R1901">
        <v>0.05</v>
      </c>
      <c r="S1901">
        <v>0.05</v>
      </c>
      <c r="T1901">
        <v>0.04</v>
      </c>
      <c r="U1901" t="s">
        <v>207</v>
      </c>
      <c r="V1901" t="s">
        <v>522</v>
      </c>
      <c r="W1901" t="s">
        <v>523</v>
      </c>
      <c r="X1901" t="s">
        <v>524</v>
      </c>
      <c r="Y1901">
        <v>4</v>
      </c>
      <c r="Z1901" t="s">
        <v>525</v>
      </c>
    </row>
    <row r="1902" spans="1:26" x14ac:dyDescent="0.25">
      <c r="A1902" t="str">
        <f t="shared" si="59"/>
        <v>DK Energy consumption of space cooling for non-residential</v>
      </c>
      <c r="B1902" t="str">
        <f t="shared" si="58"/>
        <v>Energy consumption of space cooling for non-residential</v>
      </c>
      <c r="C1902" t="s">
        <v>9</v>
      </c>
      <c r="D1902" t="s">
        <v>46</v>
      </c>
      <c r="E1902" t="s">
        <v>483</v>
      </c>
      <c r="F1902">
        <v>0.02</v>
      </c>
      <c r="G1902">
        <v>0.02</v>
      </c>
      <c r="H1902">
        <v>0.02</v>
      </c>
      <c r="I1902">
        <v>0.02</v>
      </c>
      <c r="J1902">
        <v>0.03</v>
      </c>
      <c r="K1902">
        <v>0.03</v>
      </c>
      <c r="L1902">
        <v>0.03</v>
      </c>
      <c r="M1902">
        <v>0.03</v>
      </c>
      <c r="N1902">
        <v>0.03</v>
      </c>
      <c r="O1902">
        <v>0.03</v>
      </c>
      <c r="P1902">
        <v>0.03</v>
      </c>
      <c r="Q1902">
        <v>0.03</v>
      </c>
      <c r="R1902">
        <v>0.03</v>
      </c>
      <c r="S1902">
        <v>0.03</v>
      </c>
      <c r="T1902">
        <v>0.03</v>
      </c>
      <c r="U1902" t="s">
        <v>207</v>
      </c>
      <c r="V1902" t="s">
        <v>522</v>
      </c>
      <c r="W1902" t="s">
        <v>523</v>
      </c>
      <c r="X1902" t="s">
        <v>524</v>
      </c>
      <c r="Y1902">
        <v>4</v>
      </c>
      <c r="Z1902" t="s">
        <v>525</v>
      </c>
    </row>
    <row r="1903" spans="1:26" x14ac:dyDescent="0.25">
      <c r="A1903" t="str">
        <f t="shared" si="59"/>
        <v>EE Energy consumption of space cooling for non-residential</v>
      </c>
      <c r="B1903" t="str">
        <f t="shared" si="58"/>
        <v>Energy consumption of space cooling for non-residential</v>
      </c>
      <c r="C1903" t="s">
        <v>27</v>
      </c>
      <c r="D1903" t="s">
        <v>47</v>
      </c>
      <c r="E1903" t="s">
        <v>483</v>
      </c>
      <c r="F1903">
        <v>0</v>
      </c>
      <c r="G1903">
        <v>0</v>
      </c>
      <c r="H1903">
        <v>0</v>
      </c>
      <c r="I1903">
        <v>0</v>
      </c>
      <c r="J1903">
        <v>0</v>
      </c>
      <c r="K1903">
        <v>0</v>
      </c>
      <c r="L1903">
        <v>0</v>
      </c>
      <c r="M1903">
        <v>0</v>
      </c>
      <c r="N1903">
        <v>0</v>
      </c>
      <c r="O1903">
        <v>0</v>
      </c>
      <c r="P1903">
        <v>0</v>
      </c>
      <c r="Q1903">
        <v>0</v>
      </c>
      <c r="R1903">
        <v>0</v>
      </c>
      <c r="S1903">
        <v>0</v>
      </c>
      <c r="T1903">
        <v>0</v>
      </c>
      <c r="U1903" t="s">
        <v>207</v>
      </c>
      <c r="V1903" t="s">
        <v>522</v>
      </c>
      <c r="W1903" t="s">
        <v>523</v>
      </c>
      <c r="X1903" t="s">
        <v>524</v>
      </c>
      <c r="Y1903">
        <v>4</v>
      </c>
      <c r="Z1903" t="s">
        <v>525</v>
      </c>
    </row>
    <row r="1904" spans="1:26" x14ac:dyDescent="0.25">
      <c r="A1904" t="str">
        <f t="shared" si="59"/>
        <v>FR Energy consumption of space cooling for non-residential</v>
      </c>
      <c r="B1904" t="str">
        <f t="shared" si="58"/>
        <v>Energy consumption of space cooling for non-residential</v>
      </c>
      <c r="C1904" t="s">
        <v>10</v>
      </c>
      <c r="D1904" t="s">
        <v>48</v>
      </c>
      <c r="E1904" t="s">
        <v>483</v>
      </c>
      <c r="F1904" t="s">
        <v>207</v>
      </c>
      <c r="G1904" t="s">
        <v>207</v>
      </c>
      <c r="H1904" t="s">
        <v>207</v>
      </c>
      <c r="I1904" t="s">
        <v>207</v>
      </c>
      <c r="J1904" t="s">
        <v>207</v>
      </c>
      <c r="K1904" t="s">
        <v>207</v>
      </c>
      <c r="L1904" t="s">
        <v>207</v>
      </c>
      <c r="M1904" t="s">
        <v>207</v>
      </c>
      <c r="N1904" t="s">
        <v>207</v>
      </c>
      <c r="O1904" t="s">
        <v>207</v>
      </c>
      <c r="P1904" t="s">
        <v>207</v>
      </c>
      <c r="Q1904" t="s">
        <v>207</v>
      </c>
      <c r="R1904">
        <v>1.42</v>
      </c>
      <c r="S1904">
        <v>1.37</v>
      </c>
      <c r="T1904" t="s">
        <v>207</v>
      </c>
      <c r="U1904" t="s">
        <v>207</v>
      </c>
      <c r="V1904" t="s">
        <v>261</v>
      </c>
      <c r="X1904" t="s">
        <v>263</v>
      </c>
      <c r="Y1904">
        <v>5</v>
      </c>
    </row>
    <row r="1905" spans="1:26" x14ac:dyDescent="0.25">
      <c r="A1905" t="str">
        <f t="shared" si="59"/>
        <v>EL Energy consumption of space cooling for non-residential</v>
      </c>
      <c r="B1905" t="str">
        <f t="shared" si="58"/>
        <v>Energy consumption of space cooling for non-residential</v>
      </c>
      <c r="C1905" t="s">
        <v>20</v>
      </c>
      <c r="D1905" t="s">
        <v>49</v>
      </c>
      <c r="E1905" t="s">
        <v>483</v>
      </c>
      <c r="F1905">
        <v>0.12</v>
      </c>
      <c r="G1905">
        <v>0.12</v>
      </c>
      <c r="H1905">
        <v>0.13</v>
      </c>
      <c r="I1905">
        <v>0.13</v>
      </c>
      <c r="J1905">
        <v>0.14000000000000001</v>
      </c>
      <c r="K1905">
        <v>0.14000000000000001</v>
      </c>
      <c r="L1905">
        <v>0.15</v>
      </c>
      <c r="M1905">
        <v>0.16</v>
      </c>
      <c r="N1905">
        <v>0.16</v>
      </c>
      <c r="O1905">
        <v>0.17</v>
      </c>
      <c r="P1905">
        <v>0.18</v>
      </c>
      <c r="Q1905">
        <v>0.17</v>
      </c>
      <c r="R1905">
        <v>0.18</v>
      </c>
      <c r="S1905">
        <v>0.17</v>
      </c>
      <c r="T1905">
        <v>0.16</v>
      </c>
      <c r="U1905" t="s">
        <v>207</v>
      </c>
      <c r="V1905" t="s">
        <v>522</v>
      </c>
      <c r="W1905" t="s">
        <v>523</v>
      </c>
      <c r="X1905" t="s">
        <v>524</v>
      </c>
      <c r="Y1905">
        <v>4</v>
      </c>
      <c r="Z1905" t="s">
        <v>525</v>
      </c>
    </row>
    <row r="1906" spans="1:26" x14ac:dyDescent="0.25">
      <c r="A1906" t="str">
        <f t="shared" si="59"/>
        <v>FI Energy consumption of space cooling for non-residential</v>
      </c>
      <c r="B1906" t="str">
        <f t="shared" si="58"/>
        <v>Energy consumption of space cooling for non-residential</v>
      </c>
      <c r="C1906" t="s">
        <v>30</v>
      </c>
      <c r="D1906" t="s">
        <v>50</v>
      </c>
      <c r="E1906" t="s">
        <v>483</v>
      </c>
      <c r="F1906">
        <v>0.01</v>
      </c>
      <c r="G1906">
        <v>0.01</v>
      </c>
      <c r="H1906">
        <v>0.01</v>
      </c>
      <c r="I1906">
        <v>0.01</v>
      </c>
      <c r="J1906">
        <v>0.02</v>
      </c>
      <c r="K1906">
        <v>0.02</v>
      </c>
      <c r="L1906">
        <v>0.02</v>
      </c>
      <c r="M1906">
        <v>0.02</v>
      </c>
      <c r="N1906">
        <v>0.02</v>
      </c>
      <c r="O1906">
        <v>0.02</v>
      </c>
      <c r="P1906">
        <v>0.02</v>
      </c>
      <c r="Q1906">
        <v>0.02</v>
      </c>
      <c r="R1906">
        <v>0.02</v>
      </c>
      <c r="S1906">
        <v>0.02</v>
      </c>
      <c r="T1906">
        <v>0.02</v>
      </c>
      <c r="U1906" t="s">
        <v>207</v>
      </c>
      <c r="V1906" t="s">
        <v>522</v>
      </c>
      <c r="W1906" t="s">
        <v>523</v>
      </c>
      <c r="X1906" t="s">
        <v>524</v>
      </c>
      <c r="Y1906">
        <v>4</v>
      </c>
      <c r="Z1906" t="s">
        <v>525</v>
      </c>
    </row>
    <row r="1907" spans="1:26" x14ac:dyDescent="0.25">
      <c r="A1907" t="str">
        <f t="shared" si="59"/>
        <v>DE Energy consumption of space cooling for non-residential</v>
      </c>
      <c r="B1907" t="str">
        <f t="shared" si="58"/>
        <v>Energy consumption of space cooling for non-residential</v>
      </c>
      <c r="C1907" t="s">
        <v>1</v>
      </c>
      <c r="D1907" t="s">
        <v>51</v>
      </c>
      <c r="E1907" t="s">
        <v>483</v>
      </c>
      <c r="F1907">
        <v>0.17</v>
      </c>
      <c r="G1907">
        <v>0.19</v>
      </c>
      <c r="H1907">
        <v>0.2</v>
      </c>
      <c r="I1907">
        <v>0.23</v>
      </c>
      <c r="J1907">
        <v>0.24</v>
      </c>
      <c r="K1907">
        <v>0.26</v>
      </c>
      <c r="L1907">
        <v>0.28999999999999998</v>
      </c>
      <c r="M1907">
        <v>0.35</v>
      </c>
      <c r="N1907">
        <v>0.36</v>
      </c>
      <c r="O1907">
        <v>0.37</v>
      </c>
      <c r="P1907">
        <v>0.44</v>
      </c>
      <c r="Q1907">
        <v>0.39</v>
      </c>
      <c r="R1907">
        <v>0.41</v>
      </c>
      <c r="S1907">
        <v>0.42</v>
      </c>
      <c r="T1907">
        <v>0.41</v>
      </c>
      <c r="U1907" t="s">
        <v>207</v>
      </c>
      <c r="V1907" t="s">
        <v>522</v>
      </c>
      <c r="W1907" t="s">
        <v>523</v>
      </c>
      <c r="X1907" t="s">
        <v>524</v>
      </c>
      <c r="Y1907">
        <v>4</v>
      </c>
      <c r="Z1907" t="s">
        <v>525</v>
      </c>
    </row>
    <row r="1908" spans="1:26" x14ac:dyDescent="0.25">
      <c r="A1908" t="str">
        <f t="shared" si="59"/>
        <v>HU Energy consumption of space cooling for non-residential</v>
      </c>
      <c r="B1908" t="str">
        <f t="shared" si="58"/>
        <v>Energy consumption of space cooling for non-residential</v>
      </c>
      <c r="C1908" t="s">
        <v>16</v>
      </c>
      <c r="D1908" t="s">
        <v>52</v>
      </c>
      <c r="E1908" t="s">
        <v>483</v>
      </c>
      <c r="F1908">
        <v>0.02</v>
      </c>
      <c r="G1908">
        <v>0.02</v>
      </c>
      <c r="H1908">
        <v>0.03</v>
      </c>
      <c r="I1908">
        <v>0.03</v>
      </c>
      <c r="J1908">
        <v>0.03</v>
      </c>
      <c r="K1908">
        <v>0.03</v>
      </c>
      <c r="L1908">
        <v>0.03</v>
      </c>
      <c r="M1908">
        <v>0.03</v>
      </c>
      <c r="N1908">
        <v>0.04</v>
      </c>
      <c r="O1908">
        <v>0.04</v>
      </c>
      <c r="P1908">
        <v>0.04</v>
      </c>
      <c r="Q1908">
        <v>0.04</v>
      </c>
      <c r="R1908">
        <v>0.03</v>
      </c>
      <c r="S1908">
        <v>0.03</v>
      </c>
      <c r="T1908">
        <v>0.03</v>
      </c>
      <c r="U1908" t="s">
        <v>207</v>
      </c>
      <c r="V1908" t="s">
        <v>522</v>
      </c>
      <c r="W1908" t="s">
        <v>523</v>
      </c>
      <c r="X1908" t="s">
        <v>524</v>
      </c>
      <c r="Y1908">
        <v>4</v>
      </c>
      <c r="Z1908" t="s">
        <v>525</v>
      </c>
    </row>
    <row r="1909" spans="1:26" x14ac:dyDescent="0.25">
      <c r="A1909" t="str">
        <f t="shared" si="59"/>
        <v>IE Energy consumption of space cooling for non-residential</v>
      </c>
      <c r="B1909" t="str">
        <f t="shared" si="58"/>
        <v>Energy consumption of space cooling for non-residential</v>
      </c>
      <c r="C1909" t="s">
        <v>5</v>
      </c>
      <c r="D1909" t="s">
        <v>53</v>
      </c>
      <c r="E1909" t="s">
        <v>483</v>
      </c>
      <c r="F1909">
        <v>0.02</v>
      </c>
      <c r="G1909">
        <v>0.02</v>
      </c>
      <c r="H1909">
        <v>0.02</v>
      </c>
      <c r="I1909">
        <v>0.02</v>
      </c>
      <c r="J1909">
        <v>0.02</v>
      </c>
      <c r="K1909">
        <v>0.03</v>
      </c>
      <c r="L1909">
        <v>0.03</v>
      </c>
      <c r="M1909">
        <v>0.03</v>
      </c>
      <c r="N1909">
        <v>0.03</v>
      </c>
      <c r="O1909">
        <v>0.03</v>
      </c>
      <c r="P1909">
        <v>0.03</v>
      </c>
      <c r="Q1909">
        <v>0.03</v>
      </c>
      <c r="R1909">
        <v>0.03</v>
      </c>
      <c r="S1909">
        <v>0.03</v>
      </c>
      <c r="T1909">
        <v>0.02</v>
      </c>
      <c r="U1909" t="s">
        <v>207</v>
      </c>
      <c r="V1909" t="s">
        <v>522</v>
      </c>
      <c r="W1909" t="s">
        <v>523</v>
      </c>
      <c r="X1909" t="s">
        <v>524</v>
      </c>
      <c r="Y1909">
        <v>4</v>
      </c>
      <c r="Z1909" t="s">
        <v>525</v>
      </c>
    </row>
    <row r="1910" spans="1:26" x14ac:dyDescent="0.25">
      <c r="A1910" t="str">
        <f t="shared" si="59"/>
        <v>IT Energy consumption of space cooling for non-residential</v>
      </c>
      <c r="B1910" t="str">
        <f t="shared" si="58"/>
        <v>Energy consumption of space cooling for non-residential</v>
      </c>
      <c r="C1910" t="s">
        <v>29</v>
      </c>
      <c r="D1910" t="s">
        <v>54</v>
      </c>
      <c r="E1910" t="s">
        <v>483</v>
      </c>
      <c r="F1910">
        <v>0.44</v>
      </c>
      <c r="G1910">
        <v>0.48</v>
      </c>
      <c r="H1910">
        <v>0.52</v>
      </c>
      <c r="I1910">
        <v>0.55000000000000004</v>
      </c>
      <c r="J1910">
        <v>0.59</v>
      </c>
      <c r="K1910">
        <v>0.62</v>
      </c>
      <c r="L1910">
        <v>0.69</v>
      </c>
      <c r="M1910">
        <v>0.78</v>
      </c>
      <c r="N1910">
        <v>0.82</v>
      </c>
      <c r="O1910">
        <v>0.85</v>
      </c>
      <c r="P1910">
        <v>0.87</v>
      </c>
      <c r="Q1910">
        <v>0.81</v>
      </c>
      <c r="R1910">
        <v>0.82</v>
      </c>
      <c r="S1910">
        <v>0.81</v>
      </c>
      <c r="T1910">
        <v>0.75</v>
      </c>
      <c r="U1910" t="s">
        <v>207</v>
      </c>
      <c r="V1910" t="s">
        <v>522</v>
      </c>
      <c r="W1910" t="s">
        <v>523</v>
      </c>
      <c r="X1910" t="s">
        <v>524</v>
      </c>
      <c r="Y1910">
        <v>4</v>
      </c>
      <c r="Z1910" t="s">
        <v>525</v>
      </c>
    </row>
    <row r="1911" spans="1:26" x14ac:dyDescent="0.25">
      <c r="A1911" t="str">
        <f t="shared" si="59"/>
        <v>LV Energy consumption of space cooling for non-residential</v>
      </c>
      <c r="B1911" t="str">
        <f t="shared" si="58"/>
        <v>Energy consumption of space cooling for non-residential</v>
      </c>
      <c r="C1911" t="s">
        <v>25</v>
      </c>
      <c r="D1911" t="s">
        <v>55</v>
      </c>
      <c r="E1911" t="s">
        <v>483</v>
      </c>
      <c r="F1911">
        <v>0</v>
      </c>
      <c r="G1911">
        <v>0</v>
      </c>
      <c r="H1911">
        <v>0</v>
      </c>
      <c r="I1911">
        <v>0</v>
      </c>
      <c r="J1911">
        <v>0</v>
      </c>
      <c r="K1911">
        <v>0</v>
      </c>
      <c r="L1911">
        <v>0</v>
      </c>
      <c r="M1911">
        <v>0</v>
      </c>
      <c r="N1911">
        <v>0</v>
      </c>
      <c r="O1911">
        <v>0</v>
      </c>
      <c r="P1911">
        <v>0</v>
      </c>
      <c r="Q1911">
        <v>0</v>
      </c>
      <c r="R1911">
        <v>0</v>
      </c>
      <c r="S1911">
        <v>0</v>
      </c>
      <c r="T1911">
        <v>0</v>
      </c>
      <c r="U1911" t="s">
        <v>207</v>
      </c>
      <c r="V1911" t="s">
        <v>522</v>
      </c>
      <c r="W1911" t="s">
        <v>523</v>
      </c>
      <c r="X1911" t="s">
        <v>524</v>
      </c>
      <c r="Y1911">
        <v>4</v>
      </c>
      <c r="Z1911" t="s">
        <v>525</v>
      </c>
    </row>
    <row r="1912" spans="1:26" x14ac:dyDescent="0.25">
      <c r="A1912" t="str">
        <f t="shared" si="59"/>
        <v>LT Energy consumption of space cooling for non-residential</v>
      </c>
      <c r="B1912" t="str">
        <f t="shared" si="58"/>
        <v>Energy consumption of space cooling for non-residential</v>
      </c>
      <c r="C1912" t="s">
        <v>22</v>
      </c>
      <c r="D1912" t="s">
        <v>56</v>
      </c>
      <c r="E1912" t="s">
        <v>483</v>
      </c>
      <c r="F1912">
        <v>0</v>
      </c>
      <c r="G1912">
        <v>0</v>
      </c>
      <c r="H1912">
        <v>0</v>
      </c>
      <c r="I1912">
        <v>0</v>
      </c>
      <c r="J1912">
        <v>0</v>
      </c>
      <c r="K1912">
        <v>0</v>
      </c>
      <c r="L1912">
        <v>0</v>
      </c>
      <c r="M1912">
        <v>0</v>
      </c>
      <c r="N1912">
        <v>0</v>
      </c>
      <c r="O1912">
        <v>0</v>
      </c>
      <c r="P1912">
        <v>0</v>
      </c>
      <c r="Q1912">
        <v>0</v>
      </c>
      <c r="R1912">
        <v>0</v>
      </c>
      <c r="S1912">
        <v>0</v>
      </c>
      <c r="T1912">
        <v>0</v>
      </c>
      <c r="U1912" t="s">
        <v>207</v>
      </c>
      <c r="V1912" t="s">
        <v>522</v>
      </c>
      <c r="W1912" t="s">
        <v>523</v>
      </c>
      <c r="X1912" t="s">
        <v>524</v>
      </c>
      <c r="Y1912">
        <v>4</v>
      </c>
      <c r="Z1912" t="s">
        <v>525</v>
      </c>
    </row>
    <row r="1913" spans="1:26" x14ac:dyDescent="0.25">
      <c r="A1913" t="str">
        <f t="shared" si="59"/>
        <v>LU Energy consumption of space cooling for non-residential</v>
      </c>
      <c r="B1913" t="str">
        <f t="shared" si="58"/>
        <v>Energy consumption of space cooling for non-residential</v>
      </c>
      <c r="C1913" t="s">
        <v>7</v>
      </c>
      <c r="D1913" t="s">
        <v>57</v>
      </c>
      <c r="E1913" t="s">
        <v>483</v>
      </c>
      <c r="F1913">
        <v>0.01</v>
      </c>
      <c r="G1913">
        <v>0.01</v>
      </c>
      <c r="H1913">
        <v>0.01</v>
      </c>
      <c r="I1913">
        <v>0.01</v>
      </c>
      <c r="J1913">
        <v>0.01</v>
      </c>
      <c r="K1913">
        <v>0.01</v>
      </c>
      <c r="L1913">
        <v>0.01</v>
      </c>
      <c r="M1913">
        <v>0.02</v>
      </c>
      <c r="N1913">
        <v>0.02</v>
      </c>
      <c r="O1913">
        <v>0.02</v>
      </c>
      <c r="P1913">
        <v>0.02</v>
      </c>
      <c r="Q1913">
        <v>0.02</v>
      </c>
      <c r="R1913">
        <v>0.02</v>
      </c>
      <c r="S1913">
        <v>0.02</v>
      </c>
      <c r="T1913">
        <v>0.02</v>
      </c>
      <c r="U1913" t="s">
        <v>207</v>
      </c>
      <c r="V1913" t="s">
        <v>522</v>
      </c>
      <c r="W1913" t="s">
        <v>523</v>
      </c>
      <c r="X1913" t="s">
        <v>524</v>
      </c>
      <c r="Y1913">
        <v>4</v>
      </c>
      <c r="Z1913" t="s">
        <v>525</v>
      </c>
    </row>
    <row r="1914" spans="1:26" x14ac:dyDescent="0.25">
      <c r="A1914" t="str">
        <f t="shared" si="59"/>
        <v>MT Energy consumption of space cooling for non-residential</v>
      </c>
      <c r="B1914" t="str">
        <f t="shared" si="58"/>
        <v>Energy consumption of space cooling for non-residential</v>
      </c>
      <c r="C1914" t="s">
        <v>26</v>
      </c>
      <c r="D1914" t="s">
        <v>58</v>
      </c>
      <c r="E1914" t="s">
        <v>483</v>
      </c>
      <c r="F1914">
        <v>0.01</v>
      </c>
      <c r="G1914">
        <v>0.01</v>
      </c>
      <c r="H1914">
        <v>0.01</v>
      </c>
      <c r="I1914">
        <v>0.01</v>
      </c>
      <c r="J1914">
        <v>0.01</v>
      </c>
      <c r="K1914">
        <v>0</v>
      </c>
      <c r="L1914">
        <v>0.01</v>
      </c>
      <c r="M1914">
        <v>0.01</v>
      </c>
      <c r="N1914">
        <v>0.01</v>
      </c>
      <c r="O1914">
        <v>0.01</v>
      </c>
      <c r="P1914">
        <v>0.01</v>
      </c>
      <c r="Q1914">
        <v>0.01</v>
      </c>
      <c r="R1914">
        <v>0.01</v>
      </c>
      <c r="S1914">
        <v>0.02</v>
      </c>
      <c r="T1914">
        <v>0.02</v>
      </c>
      <c r="U1914" t="s">
        <v>207</v>
      </c>
      <c r="V1914" t="s">
        <v>522</v>
      </c>
      <c r="W1914" t="s">
        <v>523</v>
      </c>
      <c r="X1914" t="s">
        <v>524</v>
      </c>
      <c r="Y1914">
        <v>4</v>
      </c>
      <c r="Z1914" t="s">
        <v>525</v>
      </c>
    </row>
    <row r="1915" spans="1:26" x14ac:dyDescent="0.25">
      <c r="A1915" t="str">
        <f t="shared" si="59"/>
        <v>NL Energy consumption of space cooling for non-residential</v>
      </c>
      <c r="B1915" t="str">
        <f t="shared" si="58"/>
        <v>Energy consumption of space cooling for non-residential</v>
      </c>
      <c r="C1915" t="s">
        <v>6</v>
      </c>
      <c r="D1915" t="s">
        <v>59</v>
      </c>
      <c r="E1915" t="s">
        <v>483</v>
      </c>
      <c r="F1915">
        <v>0.12</v>
      </c>
      <c r="G1915">
        <v>0.12</v>
      </c>
      <c r="H1915">
        <v>0.13</v>
      </c>
      <c r="I1915">
        <v>0.13</v>
      </c>
      <c r="J1915">
        <v>0.15</v>
      </c>
      <c r="K1915">
        <v>0.16</v>
      </c>
      <c r="L1915">
        <v>0.17</v>
      </c>
      <c r="M1915">
        <v>0.18</v>
      </c>
      <c r="N1915">
        <v>0.19</v>
      </c>
      <c r="O1915">
        <v>0.21</v>
      </c>
      <c r="P1915">
        <v>0.21</v>
      </c>
      <c r="Q1915">
        <v>0.19</v>
      </c>
      <c r="R1915">
        <v>0.2</v>
      </c>
      <c r="S1915">
        <v>0.2</v>
      </c>
      <c r="T1915">
        <v>0.17</v>
      </c>
      <c r="U1915" t="s">
        <v>207</v>
      </c>
      <c r="V1915" t="s">
        <v>522</v>
      </c>
      <c r="W1915" t="s">
        <v>523</v>
      </c>
      <c r="X1915" t="s">
        <v>524</v>
      </c>
      <c r="Y1915">
        <v>4</v>
      </c>
      <c r="Z1915" t="s">
        <v>525</v>
      </c>
    </row>
    <row r="1916" spans="1:26" x14ac:dyDescent="0.25">
      <c r="A1916" t="str">
        <f t="shared" si="59"/>
        <v>PL Energy consumption of space cooling for non-residential</v>
      </c>
      <c r="B1916" t="str">
        <f t="shared" si="58"/>
        <v>Energy consumption of space cooling for non-residential</v>
      </c>
      <c r="C1916" t="s">
        <v>12</v>
      </c>
      <c r="D1916" t="s">
        <v>60</v>
      </c>
      <c r="E1916" t="s">
        <v>483</v>
      </c>
      <c r="F1916">
        <v>0.02</v>
      </c>
      <c r="G1916">
        <v>0.03</v>
      </c>
      <c r="H1916">
        <v>0.03</v>
      </c>
      <c r="I1916">
        <v>0.03</v>
      </c>
      <c r="J1916">
        <v>0.03</v>
      </c>
      <c r="K1916">
        <v>0.04</v>
      </c>
      <c r="L1916">
        <v>0.04</v>
      </c>
      <c r="M1916">
        <v>0.05</v>
      </c>
      <c r="N1916">
        <v>0.06</v>
      </c>
      <c r="O1916">
        <v>0.06</v>
      </c>
      <c r="P1916">
        <v>7.0000000000000007E-2</v>
      </c>
      <c r="Q1916">
        <v>0.06</v>
      </c>
      <c r="R1916">
        <v>0.06</v>
      </c>
      <c r="S1916">
        <v>0.06</v>
      </c>
      <c r="T1916">
        <v>0.06</v>
      </c>
      <c r="U1916" t="s">
        <v>207</v>
      </c>
      <c r="V1916" t="s">
        <v>522</v>
      </c>
      <c r="W1916" t="s">
        <v>523</v>
      </c>
      <c r="X1916" t="s">
        <v>524</v>
      </c>
      <c r="Y1916">
        <v>4</v>
      </c>
      <c r="Z1916" t="s">
        <v>525</v>
      </c>
    </row>
    <row r="1917" spans="1:26" x14ac:dyDescent="0.25">
      <c r="A1917" t="str">
        <f t="shared" si="59"/>
        <v>PT Energy consumption of space cooling for non-residential</v>
      </c>
      <c r="B1917" t="str">
        <f t="shared" si="58"/>
        <v>Energy consumption of space cooling for non-residential</v>
      </c>
      <c r="C1917" t="s">
        <v>14</v>
      </c>
      <c r="D1917" t="s">
        <v>61</v>
      </c>
      <c r="E1917" t="s">
        <v>483</v>
      </c>
      <c r="F1917">
        <v>0.09</v>
      </c>
      <c r="G1917">
        <v>0.11</v>
      </c>
      <c r="H1917">
        <v>0.12</v>
      </c>
      <c r="I1917">
        <v>0.1</v>
      </c>
      <c r="J1917">
        <v>0.1</v>
      </c>
      <c r="K1917">
        <v>0.12</v>
      </c>
      <c r="L1917">
        <v>0.11</v>
      </c>
      <c r="M1917">
        <v>0.12</v>
      </c>
      <c r="N1917">
        <v>0.13</v>
      </c>
      <c r="O1917">
        <v>0.13</v>
      </c>
      <c r="P1917">
        <v>0.13</v>
      </c>
      <c r="Q1917">
        <v>0.13</v>
      </c>
      <c r="R1917">
        <v>0.13</v>
      </c>
      <c r="S1917">
        <v>0.13</v>
      </c>
      <c r="T1917">
        <v>0.13</v>
      </c>
      <c r="U1917" t="s">
        <v>207</v>
      </c>
      <c r="V1917" t="s">
        <v>522</v>
      </c>
      <c r="W1917" t="s">
        <v>523</v>
      </c>
      <c r="X1917" t="s">
        <v>524</v>
      </c>
      <c r="Y1917">
        <v>4</v>
      </c>
      <c r="Z1917" t="s">
        <v>525</v>
      </c>
    </row>
    <row r="1918" spans="1:26" x14ac:dyDescent="0.25">
      <c r="A1918" t="str">
        <f t="shared" si="59"/>
        <v>RO Energy consumption of space cooling for non-residential</v>
      </c>
      <c r="B1918" t="str">
        <f t="shared" si="58"/>
        <v>Energy consumption of space cooling for non-residential</v>
      </c>
      <c r="C1918" t="s">
        <v>13</v>
      </c>
      <c r="D1918" t="s">
        <v>62</v>
      </c>
      <c r="E1918" t="s">
        <v>483</v>
      </c>
      <c r="F1918">
        <v>0</v>
      </c>
      <c r="G1918">
        <v>0</v>
      </c>
      <c r="H1918">
        <v>0</v>
      </c>
      <c r="I1918">
        <v>0.01</v>
      </c>
      <c r="J1918">
        <v>0.01</v>
      </c>
      <c r="K1918">
        <v>0.01</v>
      </c>
      <c r="L1918">
        <v>0.01</v>
      </c>
      <c r="M1918">
        <v>0.01</v>
      </c>
      <c r="N1918">
        <v>0.01</v>
      </c>
      <c r="O1918">
        <v>0.02</v>
      </c>
      <c r="P1918">
        <v>0.02</v>
      </c>
      <c r="Q1918">
        <v>0.02</v>
      </c>
      <c r="R1918">
        <v>0.02</v>
      </c>
      <c r="S1918">
        <v>0.02</v>
      </c>
      <c r="T1918">
        <v>0.02</v>
      </c>
      <c r="U1918" t="s">
        <v>207</v>
      </c>
      <c r="V1918" t="s">
        <v>522</v>
      </c>
      <c r="W1918" t="s">
        <v>523</v>
      </c>
      <c r="X1918" t="s">
        <v>524</v>
      </c>
      <c r="Y1918">
        <v>4</v>
      </c>
      <c r="Z1918" t="s">
        <v>525</v>
      </c>
    </row>
    <row r="1919" spans="1:26" x14ac:dyDescent="0.25">
      <c r="A1919" t="str">
        <f t="shared" si="59"/>
        <v>SK Energy consumption of space cooling for non-residential</v>
      </c>
      <c r="B1919" t="str">
        <f t="shared" si="58"/>
        <v>Energy consumption of space cooling for non-residential</v>
      </c>
      <c r="C1919" t="s">
        <v>18</v>
      </c>
      <c r="D1919" t="s">
        <v>63</v>
      </c>
      <c r="E1919" t="s">
        <v>483</v>
      </c>
      <c r="F1919">
        <v>0.02</v>
      </c>
      <c r="G1919">
        <v>0.03</v>
      </c>
      <c r="H1919">
        <v>0.03</v>
      </c>
      <c r="I1919">
        <v>0.03</v>
      </c>
      <c r="J1919">
        <v>0.03</v>
      </c>
      <c r="K1919">
        <v>0.03</v>
      </c>
      <c r="L1919">
        <v>0.03</v>
      </c>
      <c r="M1919">
        <v>0.03</v>
      </c>
      <c r="N1919">
        <v>0.03</v>
      </c>
      <c r="O1919">
        <v>0.03</v>
      </c>
      <c r="P1919">
        <v>0.03</v>
      </c>
      <c r="Q1919">
        <v>0.02</v>
      </c>
      <c r="R1919">
        <v>0.02</v>
      </c>
      <c r="S1919">
        <v>0.03</v>
      </c>
      <c r="T1919">
        <v>0.02</v>
      </c>
      <c r="U1919" t="s">
        <v>207</v>
      </c>
      <c r="V1919" t="s">
        <v>522</v>
      </c>
      <c r="W1919" t="s">
        <v>523</v>
      </c>
      <c r="X1919" t="s">
        <v>524</v>
      </c>
      <c r="Y1919">
        <v>4</v>
      </c>
      <c r="Z1919" t="s">
        <v>525</v>
      </c>
    </row>
    <row r="1920" spans="1:26" x14ac:dyDescent="0.25">
      <c r="A1920" t="str">
        <f t="shared" si="59"/>
        <v>SI Energy consumption of space cooling for non-residential</v>
      </c>
      <c r="B1920" t="str">
        <f t="shared" si="58"/>
        <v>Energy consumption of space cooling for non-residential</v>
      </c>
      <c r="C1920" t="s">
        <v>8</v>
      </c>
      <c r="D1920" t="s">
        <v>64</v>
      </c>
      <c r="E1920" t="s">
        <v>483</v>
      </c>
      <c r="F1920">
        <v>0</v>
      </c>
      <c r="G1920">
        <v>0.01</v>
      </c>
      <c r="H1920">
        <v>0.01</v>
      </c>
      <c r="I1920">
        <v>0.01</v>
      </c>
      <c r="J1920">
        <v>0.01</v>
      </c>
      <c r="K1920">
        <v>0.01</v>
      </c>
      <c r="L1920">
        <v>0.01</v>
      </c>
      <c r="M1920">
        <v>0.01</v>
      </c>
      <c r="N1920">
        <v>0.01</v>
      </c>
      <c r="O1920">
        <v>0.01</v>
      </c>
      <c r="P1920">
        <v>0.01</v>
      </c>
      <c r="Q1920">
        <v>0.01</v>
      </c>
      <c r="R1920">
        <v>0.01</v>
      </c>
      <c r="S1920">
        <v>0.01</v>
      </c>
      <c r="T1920">
        <v>0.01</v>
      </c>
      <c r="U1920" t="s">
        <v>207</v>
      </c>
      <c r="V1920" t="s">
        <v>522</v>
      </c>
      <c r="W1920" t="s">
        <v>523</v>
      </c>
      <c r="X1920" t="s">
        <v>524</v>
      </c>
      <c r="Y1920">
        <v>4</v>
      </c>
      <c r="Z1920" t="s">
        <v>525</v>
      </c>
    </row>
    <row r="1921" spans="1:26" x14ac:dyDescent="0.25">
      <c r="A1921" t="str">
        <f t="shared" si="59"/>
        <v>ES Energy consumption of space cooling for non-residential</v>
      </c>
      <c r="B1921" t="str">
        <f t="shared" si="58"/>
        <v>Energy consumption of space cooling for non-residential</v>
      </c>
      <c r="C1921" t="s">
        <v>28</v>
      </c>
      <c r="D1921" t="s">
        <v>65</v>
      </c>
      <c r="E1921" t="s">
        <v>483</v>
      </c>
      <c r="F1921">
        <v>0.28000000000000003</v>
      </c>
      <c r="G1921">
        <v>0.32</v>
      </c>
      <c r="H1921">
        <v>0.36</v>
      </c>
      <c r="I1921">
        <v>0.38</v>
      </c>
      <c r="J1921">
        <v>0.42</v>
      </c>
      <c r="K1921">
        <v>0.48</v>
      </c>
      <c r="L1921">
        <v>0.53</v>
      </c>
      <c r="M1921">
        <v>0.64</v>
      </c>
      <c r="N1921">
        <v>0.7</v>
      </c>
      <c r="O1921">
        <v>0.78</v>
      </c>
      <c r="P1921">
        <v>0.83</v>
      </c>
      <c r="Q1921">
        <v>0.87</v>
      </c>
      <c r="R1921">
        <v>0.85</v>
      </c>
      <c r="S1921">
        <v>0.82</v>
      </c>
      <c r="T1921">
        <v>0.75</v>
      </c>
      <c r="U1921" t="s">
        <v>207</v>
      </c>
      <c r="V1921" t="s">
        <v>522</v>
      </c>
      <c r="W1921" t="s">
        <v>523</v>
      </c>
      <c r="X1921" t="s">
        <v>524</v>
      </c>
      <c r="Y1921">
        <v>4</v>
      </c>
      <c r="Z1921" t="s">
        <v>525</v>
      </c>
    </row>
    <row r="1922" spans="1:26" x14ac:dyDescent="0.25">
      <c r="A1922" t="str">
        <f t="shared" si="59"/>
        <v>SE Energy consumption of space cooling for non-residential</v>
      </c>
      <c r="B1922" t="str">
        <f t="shared" si="58"/>
        <v>Energy consumption of space cooling for non-residential</v>
      </c>
      <c r="C1922" t="s">
        <v>19</v>
      </c>
      <c r="D1922" t="s">
        <v>66</v>
      </c>
      <c r="E1922" t="s">
        <v>483</v>
      </c>
      <c r="F1922">
        <v>0.06</v>
      </c>
      <c r="G1922">
        <v>0.06</v>
      </c>
      <c r="H1922">
        <v>0.06</v>
      </c>
      <c r="I1922">
        <v>0.06</v>
      </c>
      <c r="J1922">
        <v>7.0000000000000007E-2</v>
      </c>
      <c r="K1922">
        <v>7.0000000000000007E-2</v>
      </c>
      <c r="L1922">
        <v>7.0000000000000007E-2</v>
      </c>
      <c r="M1922">
        <v>7.0000000000000007E-2</v>
      </c>
      <c r="N1922">
        <v>7.0000000000000007E-2</v>
      </c>
      <c r="O1922">
        <v>7.0000000000000007E-2</v>
      </c>
      <c r="P1922">
        <v>0.06</v>
      </c>
      <c r="Q1922">
        <v>0.06</v>
      </c>
      <c r="R1922">
        <v>0.06</v>
      </c>
      <c r="S1922">
        <v>0.06</v>
      </c>
      <c r="T1922">
        <v>0.06</v>
      </c>
      <c r="U1922" t="s">
        <v>207</v>
      </c>
      <c r="V1922" t="s">
        <v>522</v>
      </c>
      <c r="W1922" t="s">
        <v>523</v>
      </c>
      <c r="X1922" t="s">
        <v>524</v>
      </c>
      <c r="Y1922">
        <v>4</v>
      </c>
      <c r="Z1922" t="s">
        <v>525</v>
      </c>
    </row>
    <row r="1923" spans="1:26" x14ac:dyDescent="0.25">
      <c r="A1923" t="str">
        <f t="shared" si="59"/>
        <v>UK Energy consumption of space cooling for non-residential</v>
      </c>
      <c r="B1923" t="str">
        <f t="shared" si="58"/>
        <v>Energy consumption of space cooling for non-residential</v>
      </c>
      <c r="C1923" t="s">
        <v>4</v>
      </c>
      <c r="D1923" t="s">
        <v>67</v>
      </c>
      <c r="E1923" t="s">
        <v>483</v>
      </c>
      <c r="F1923">
        <v>0.24</v>
      </c>
      <c r="G1923">
        <v>0.25</v>
      </c>
      <c r="H1923">
        <v>0.27</v>
      </c>
      <c r="I1923">
        <v>0.28000000000000003</v>
      </c>
      <c r="J1923">
        <v>0.28999999999999998</v>
      </c>
      <c r="K1923">
        <v>0.28999999999999998</v>
      </c>
      <c r="L1923">
        <v>0.31</v>
      </c>
      <c r="M1923">
        <v>0.32</v>
      </c>
      <c r="N1923">
        <v>0.39</v>
      </c>
      <c r="O1923">
        <v>0.39</v>
      </c>
      <c r="P1923">
        <v>0.39</v>
      </c>
      <c r="Q1923">
        <v>0.38</v>
      </c>
      <c r="R1923">
        <v>0.38</v>
      </c>
      <c r="S1923">
        <v>0.39</v>
      </c>
      <c r="T1923">
        <v>0.35</v>
      </c>
      <c r="U1923" t="s">
        <v>207</v>
      </c>
      <c r="V1923" t="s">
        <v>522</v>
      </c>
      <c r="W1923" t="s">
        <v>523</v>
      </c>
      <c r="X1923" t="s">
        <v>524</v>
      </c>
      <c r="Y1923">
        <v>4</v>
      </c>
      <c r="Z1923" t="s">
        <v>525</v>
      </c>
    </row>
    <row r="1924" spans="1:26" x14ac:dyDescent="0.25">
      <c r="A1924" t="str">
        <f t="shared" si="59"/>
        <v xml:space="preserve"> Energy consumption of space cooling for non-residential</v>
      </c>
      <c r="B1924" t="str">
        <f t="shared" ref="B1924:B1987" si="60">IF(AND(C1924&lt;&gt;"",D1924=""),C1924,B1923)</f>
        <v>Energy consumption of space cooling for non-residential</v>
      </c>
    </row>
    <row r="1925" spans="1:26" x14ac:dyDescent="0.25">
      <c r="A1925" t="str">
        <f t="shared" si="59"/>
        <v xml:space="preserve"> Date of export: 2017-06-08</v>
      </c>
      <c r="B1925" t="str">
        <f t="shared" si="60"/>
        <v>Date of export: 2017-06-08</v>
      </c>
      <c r="C1925" t="s">
        <v>597</v>
      </c>
    </row>
    <row r="1926" spans="1:26" x14ac:dyDescent="0.25">
      <c r="A1926" t="str">
        <f t="shared" ref="A1926:A1989" si="61">D1926&amp;" "&amp;B1926</f>
        <v xml:space="preserve"> Source: EU Buildings Observatory</v>
      </c>
      <c r="B1926" t="str">
        <f t="shared" si="60"/>
        <v>Source: EU Buildings Observatory</v>
      </c>
      <c r="C1926" t="s">
        <v>598</v>
      </c>
    </row>
    <row r="1927" spans="1:26" x14ac:dyDescent="0.25">
      <c r="A1927" t="str">
        <f t="shared" si="61"/>
        <v xml:space="preserve"> Copyright European Commission 2016</v>
      </c>
      <c r="B1927" t="str">
        <f t="shared" si="60"/>
        <v>Copyright European Commission 2016</v>
      </c>
      <c r="C1927" t="s">
        <v>599</v>
      </c>
    </row>
    <row r="1928" spans="1:26" x14ac:dyDescent="0.25">
      <c r="A1928" t="str">
        <f t="shared" si="61"/>
        <v xml:space="preserve"> Share of dwellings built before 1945</v>
      </c>
      <c r="B1928" t="str">
        <f t="shared" si="60"/>
        <v>Share of dwellings built before 1945</v>
      </c>
      <c r="C1928" t="s">
        <v>600</v>
      </c>
    </row>
    <row r="1929" spans="1:26" x14ac:dyDescent="0.25">
      <c r="A1929" t="str">
        <f t="shared" si="61"/>
        <v>ISO code Share of dwellings built before 1945</v>
      </c>
      <c r="B1929" t="str">
        <f t="shared" si="60"/>
        <v>Share of dwellings built before 1945</v>
      </c>
      <c r="D1929" t="s">
        <v>204</v>
      </c>
      <c r="E1929" t="s">
        <v>205</v>
      </c>
      <c r="Q1929">
        <v>2011</v>
      </c>
      <c r="R1929">
        <v>2012</v>
      </c>
      <c r="S1929">
        <v>2013</v>
      </c>
      <c r="T1929">
        <v>2014</v>
      </c>
      <c r="U1929">
        <v>2015</v>
      </c>
      <c r="V1929" t="s">
        <v>194</v>
      </c>
      <c r="W1929" t="s">
        <v>195</v>
      </c>
      <c r="X1929" t="s">
        <v>196</v>
      </c>
      <c r="Y1929" t="s">
        <v>197</v>
      </c>
      <c r="Z1929" t="s">
        <v>198</v>
      </c>
    </row>
    <row r="1930" spans="1:26" x14ac:dyDescent="0.25">
      <c r="A1930" t="str">
        <f t="shared" si="61"/>
        <v>AT Share of dwellings built before 1945</v>
      </c>
      <c r="B1930" t="str">
        <f t="shared" si="60"/>
        <v>Share of dwellings built before 1945</v>
      </c>
      <c r="C1930" t="s">
        <v>17</v>
      </c>
      <c r="D1930" t="s">
        <v>40</v>
      </c>
      <c r="E1930" t="s">
        <v>601</v>
      </c>
      <c r="Q1930" t="s">
        <v>207</v>
      </c>
      <c r="R1930" t="s">
        <v>207</v>
      </c>
      <c r="S1930">
        <v>26.96</v>
      </c>
      <c r="T1930">
        <v>26.55</v>
      </c>
      <c r="U1930" t="s">
        <v>207</v>
      </c>
      <c r="V1930" t="s">
        <v>208</v>
      </c>
      <c r="W1930" t="s">
        <v>602</v>
      </c>
      <c r="X1930" t="s">
        <v>415</v>
      </c>
      <c r="Y1930">
        <v>4</v>
      </c>
      <c r="Z1930" t="s">
        <v>603</v>
      </c>
    </row>
    <row r="1931" spans="1:26" x14ac:dyDescent="0.25">
      <c r="A1931" t="str">
        <f t="shared" si="61"/>
        <v>BE Share of dwellings built before 1945</v>
      </c>
      <c r="B1931" t="str">
        <f t="shared" si="60"/>
        <v>Share of dwellings built before 1945</v>
      </c>
      <c r="C1931" t="s">
        <v>11</v>
      </c>
      <c r="D1931" t="s">
        <v>41</v>
      </c>
      <c r="E1931" t="s">
        <v>601</v>
      </c>
      <c r="Q1931">
        <v>34.39</v>
      </c>
      <c r="R1931">
        <v>34.270000000000003</v>
      </c>
      <c r="S1931">
        <v>34.17</v>
      </c>
      <c r="T1931">
        <v>33.86</v>
      </c>
      <c r="U1931" t="s">
        <v>207</v>
      </c>
      <c r="V1931" t="s">
        <v>293</v>
      </c>
      <c r="W1931" t="s">
        <v>604</v>
      </c>
      <c r="X1931" t="s">
        <v>605</v>
      </c>
      <c r="Y1931">
        <v>4</v>
      </c>
      <c r="Z1931" t="s">
        <v>606</v>
      </c>
    </row>
    <row r="1932" spans="1:26" x14ac:dyDescent="0.25">
      <c r="A1932" t="str">
        <f t="shared" si="61"/>
        <v>BG Share of dwellings built before 1945</v>
      </c>
      <c r="B1932" t="str">
        <f t="shared" si="60"/>
        <v>Share of dwellings built before 1945</v>
      </c>
      <c r="C1932" t="s">
        <v>21</v>
      </c>
      <c r="D1932" t="s">
        <v>42</v>
      </c>
      <c r="E1932" t="s">
        <v>601</v>
      </c>
      <c r="Q1932" t="s">
        <v>207</v>
      </c>
      <c r="R1932">
        <v>22.14</v>
      </c>
      <c r="S1932">
        <v>19.66</v>
      </c>
      <c r="T1932">
        <v>19.32</v>
      </c>
      <c r="U1932" t="s">
        <v>207</v>
      </c>
      <c r="V1932" t="s">
        <v>208</v>
      </c>
      <c r="W1932" t="s">
        <v>607</v>
      </c>
      <c r="X1932" t="s">
        <v>608</v>
      </c>
      <c r="Y1932">
        <v>4</v>
      </c>
      <c r="Z1932" t="s">
        <v>609</v>
      </c>
    </row>
    <row r="1933" spans="1:26" x14ac:dyDescent="0.25">
      <c r="A1933" t="str">
        <f t="shared" si="61"/>
        <v>HR Share of dwellings built before 1945</v>
      </c>
      <c r="B1933" t="str">
        <f t="shared" si="60"/>
        <v>Share of dwellings built before 1945</v>
      </c>
      <c r="C1933" t="s">
        <v>24</v>
      </c>
      <c r="D1933" t="s">
        <v>43</v>
      </c>
      <c r="E1933" t="s">
        <v>601</v>
      </c>
      <c r="Q1933">
        <v>13.12</v>
      </c>
      <c r="R1933">
        <v>12.97</v>
      </c>
      <c r="S1933">
        <v>12.79</v>
      </c>
      <c r="T1933">
        <v>12.59</v>
      </c>
      <c r="U1933" t="s">
        <v>207</v>
      </c>
      <c r="V1933" t="s">
        <v>610</v>
      </c>
      <c r="W1933" t="s">
        <v>611</v>
      </c>
      <c r="X1933" t="s">
        <v>612</v>
      </c>
      <c r="Y1933">
        <v>4</v>
      </c>
      <c r="Z1933" t="s">
        <v>613</v>
      </c>
    </row>
    <row r="1934" spans="1:26" x14ac:dyDescent="0.25">
      <c r="A1934" t="str">
        <f t="shared" si="61"/>
        <v>CY Share of dwellings built before 1945</v>
      </c>
      <c r="B1934" t="str">
        <f t="shared" si="60"/>
        <v>Share of dwellings built before 1945</v>
      </c>
      <c r="C1934" t="s">
        <v>15</v>
      </c>
      <c r="D1934" t="s">
        <v>44</v>
      </c>
      <c r="E1934" t="s">
        <v>601</v>
      </c>
      <c r="Q1934">
        <v>3.17</v>
      </c>
      <c r="R1934">
        <v>3.13</v>
      </c>
      <c r="S1934">
        <v>3.1</v>
      </c>
      <c r="T1934">
        <v>3</v>
      </c>
      <c r="U1934" t="s">
        <v>207</v>
      </c>
      <c r="V1934" t="s">
        <v>614</v>
      </c>
      <c r="W1934" t="s">
        <v>615</v>
      </c>
      <c r="X1934" t="s">
        <v>616</v>
      </c>
      <c r="Y1934">
        <v>4</v>
      </c>
      <c r="Z1934" t="s">
        <v>617</v>
      </c>
    </row>
    <row r="1935" spans="1:26" x14ac:dyDescent="0.25">
      <c r="A1935" t="str">
        <f t="shared" si="61"/>
        <v>CZ Share of dwellings built before 1945</v>
      </c>
      <c r="B1935" t="str">
        <f t="shared" si="60"/>
        <v>Share of dwellings built before 1945</v>
      </c>
      <c r="C1935" t="s">
        <v>23</v>
      </c>
      <c r="D1935" t="s">
        <v>45</v>
      </c>
      <c r="E1935" t="s">
        <v>601</v>
      </c>
      <c r="Q1935">
        <v>22.07</v>
      </c>
      <c r="R1935">
        <v>22.05</v>
      </c>
      <c r="S1935">
        <v>22.04</v>
      </c>
      <c r="T1935">
        <v>21.87</v>
      </c>
      <c r="U1935" t="s">
        <v>207</v>
      </c>
      <c r="V1935" t="s">
        <v>618</v>
      </c>
      <c r="W1935" t="s">
        <v>619</v>
      </c>
      <c r="X1935" t="s">
        <v>620</v>
      </c>
      <c r="Y1935">
        <v>4</v>
      </c>
      <c r="Z1935" t="s">
        <v>621</v>
      </c>
    </row>
    <row r="1936" spans="1:26" x14ac:dyDescent="0.25">
      <c r="A1936" t="str">
        <f t="shared" si="61"/>
        <v>DK Share of dwellings built before 1945</v>
      </c>
      <c r="B1936" t="str">
        <f t="shared" si="60"/>
        <v>Share of dwellings built before 1945</v>
      </c>
      <c r="C1936" t="s">
        <v>9</v>
      </c>
      <c r="D1936" t="s">
        <v>46</v>
      </c>
      <c r="E1936" t="s">
        <v>601</v>
      </c>
      <c r="Q1936">
        <v>32.49</v>
      </c>
      <c r="R1936">
        <v>32.31</v>
      </c>
      <c r="S1936">
        <v>32.130000000000003</v>
      </c>
      <c r="T1936">
        <v>31.94</v>
      </c>
      <c r="U1936">
        <v>31.78</v>
      </c>
      <c r="V1936" t="s">
        <v>218</v>
      </c>
      <c r="W1936" t="s">
        <v>219</v>
      </c>
      <c r="X1936" t="s">
        <v>220</v>
      </c>
      <c r="Y1936">
        <v>5</v>
      </c>
    </row>
    <row r="1937" spans="1:26" x14ac:dyDescent="0.25">
      <c r="A1937" t="str">
        <f t="shared" si="61"/>
        <v>EE Share of dwellings built before 1945</v>
      </c>
      <c r="B1937" t="str">
        <f t="shared" si="60"/>
        <v>Share of dwellings built before 1945</v>
      </c>
      <c r="C1937" t="s">
        <v>27</v>
      </c>
      <c r="D1937" t="s">
        <v>47</v>
      </c>
      <c r="E1937" t="s">
        <v>601</v>
      </c>
      <c r="Q1937">
        <v>17.489999999999998</v>
      </c>
      <c r="R1937">
        <v>17.440000000000001</v>
      </c>
      <c r="S1937">
        <v>17.350000000000001</v>
      </c>
      <c r="T1937">
        <v>17.25</v>
      </c>
      <c r="U1937" t="s">
        <v>207</v>
      </c>
      <c r="V1937" t="s">
        <v>282</v>
      </c>
      <c r="W1937" t="s">
        <v>283</v>
      </c>
      <c r="X1937" t="s">
        <v>284</v>
      </c>
      <c r="Y1937">
        <v>5</v>
      </c>
    </row>
    <row r="1938" spans="1:26" x14ac:dyDescent="0.25">
      <c r="A1938" t="str">
        <f t="shared" si="61"/>
        <v>FI Share of dwellings built before 1945</v>
      </c>
      <c r="B1938" t="str">
        <f t="shared" si="60"/>
        <v>Share of dwellings built before 1945</v>
      </c>
      <c r="C1938" t="s">
        <v>30</v>
      </c>
      <c r="D1938" t="s">
        <v>50</v>
      </c>
      <c r="E1938" t="s">
        <v>601</v>
      </c>
      <c r="Q1938" t="s">
        <v>207</v>
      </c>
      <c r="R1938" t="s">
        <v>207</v>
      </c>
      <c r="S1938" t="s">
        <v>207</v>
      </c>
      <c r="T1938">
        <v>12.24</v>
      </c>
      <c r="U1938" t="s">
        <v>207</v>
      </c>
      <c r="V1938" t="s">
        <v>622</v>
      </c>
      <c r="W1938" t="s">
        <v>623</v>
      </c>
      <c r="X1938" t="s">
        <v>624</v>
      </c>
      <c r="Y1938">
        <v>4</v>
      </c>
      <c r="Z1938" t="s">
        <v>625</v>
      </c>
    </row>
    <row r="1939" spans="1:26" x14ac:dyDescent="0.25">
      <c r="A1939" t="str">
        <f t="shared" si="61"/>
        <v>FR Share of dwellings built before 1945</v>
      </c>
      <c r="B1939" t="str">
        <f t="shared" si="60"/>
        <v>Share of dwellings built before 1945</v>
      </c>
      <c r="C1939" t="s">
        <v>10</v>
      </c>
      <c r="D1939" t="s">
        <v>48</v>
      </c>
      <c r="E1939" t="s">
        <v>601</v>
      </c>
      <c r="Q1939">
        <v>27.59</v>
      </c>
      <c r="R1939">
        <v>27.25</v>
      </c>
      <c r="S1939">
        <v>26.98</v>
      </c>
      <c r="T1939">
        <v>26.72</v>
      </c>
      <c r="U1939" t="s">
        <v>207</v>
      </c>
      <c r="V1939" t="s">
        <v>626</v>
      </c>
      <c r="W1939" t="s">
        <v>627</v>
      </c>
      <c r="X1939" t="s">
        <v>628</v>
      </c>
      <c r="Y1939">
        <v>4</v>
      </c>
      <c r="Z1939" t="s">
        <v>629</v>
      </c>
    </row>
    <row r="1940" spans="1:26" x14ac:dyDescent="0.25">
      <c r="A1940" t="str">
        <f t="shared" si="61"/>
        <v>DE Share of dwellings built before 1945</v>
      </c>
      <c r="B1940" t="str">
        <f t="shared" si="60"/>
        <v>Share of dwellings built before 1945</v>
      </c>
      <c r="C1940" t="s">
        <v>1</v>
      </c>
      <c r="D1940" t="s">
        <v>51</v>
      </c>
      <c r="E1940" t="s">
        <v>601</v>
      </c>
      <c r="Q1940">
        <v>25.54</v>
      </c>
      <c r="R1940">
        <v>25.43</v>
      </c>
      <c r="S1940">
        <v>25.35</v>
      </c>
      <c r="T1940">
        <v>25.24</v>
      </c>
      <c r="U1940" t="s">
        <v>207</v>
      </c>
      <c r="V1940" t="s">
        <v>223</v>
      </c>
      <c r="W1940" t="s">
        <v>630</v>
      </c>
      <c r="X1940" t="s">
        <v>225</v>
      </c>
      <c r="Y1940">
        <v>4</v>
      </c>
      <c r="Z1940" t="s">
        <v>631</v>
      </c>
    </row>
    <row r="1941" spans="1:26" x14ac:dyDescent="0.25">
      <c r="A1941" t="str">
        <f t="shared" si="61"/>
        <v>EL Share of dwellings built before 1945</v>
      </c>
      <c r="B1941" t="str">
        <f t="shared" si="60"/>
        <v>Share of dwellings built before 1945</v>
      </c>
      <c r="C1941" t="s">
        <v>20</v>
      </c>
      <c r="D1941" t="s">
        <v>49</v>
      </c>
      <c r="E1941" t="s">
        <v>601</v>
      </c>
      <c r="Q1941">
        <v>7.4</v>
      </c>
      <c r="R1941">
        <v>7.44</v>
      </c>
      <c r="S1941">
        <v>7.37</v>
      </c>
      <c r="T1941">
        <v>7.28</v>
      </c>
      <c r="U1941" t="s">
        <v>207</v>
      </c>
      <c r="V1941" t="s">
        <v>208</v>
      </c>
      <c r="W1941" t="s">
        <v>602</v>
      </c>
      <c r="X1941" t="s">
        <v>415</v>
      </c>
      <c r="Y1941">
        <v>4</v>
      </c>
      <c r="Z1941" t="s">
        <v>603</v>
      </c>
    </row>
    <row r="1942" spans="1:26" x14ac:dyDescent="0.25">
      <c r="A1942" t="str">
        <f t="shared" si="61"/>
        <v>HU Share of dwellings built before 1945</v>
      </c>
      <c r="B1942" t="str">
        <f t="shared" si="60"/>
        <v>Share of dwellings built before 1945</v>
      </c>
      <c r="C1942" t="s">
        <v>16</v>
      </c>
      <c r="D1942" t="s">
        <v>52</v>
      </c>
      <c r="E1942" t="s">
        <v>601</v>
      </c>
      <c r="Q1942" t="s">
        <v>207</v>
      </c>
      <c r="R1942" t="s">
        <v>207</v>
      </c>
      <c r="S1942">
        <v>25.09</v>
      </c>
      <c r="T1942">
        <v>24.91</v>
      </c>
      <c r="U1942" t="s">
        <v>207</v>
      </c>
      <c r="V1942" t="s">
        <v>632</v>
      </c>
      <c r="W1942" t="s">
        <v>633</v>
      </c>
      <c r="X1942" t="s">
        <v>634</v>
      </c>
      <c r="Y1942">
        <v>4</v>
      </c>
    </row>
    <row r="1943" spans="1:26" x14ac:dyDescent="0.25">
      <c r="A1943" t="str">
        <f t="shared" si="61"/>
        <v>IE Share of dwellings built before 1945</v>
      </c>
      <c r="B1943" t="str">
        <f t="shared" si="60"/>
        <v>Share of dwellings built before 1945</v>
      </c>
      <c r="C1943" t="s">
        <v>5</v>
      </c>
      <c r="D1943" t="s">
        <v>53</v>
      </c>
      <c r="E1943" t="s">
        <v>601</v>
      </c>
      <c r="Q1943">
        <v>20.420000000000002</v>
      </c>
      <c r="R1943">
        <v>20.32</v>
      </c>
      <c r="S1943">
        <v>19.8</v>
      </c>
      <c r="T1943">
        <v>19.309999999999999</v>
      </c>
      <c r="U1943" t="s">
        <v>207</v>
      </c>
      <c r="V1943" t="s">
        <v>208</v>
      </c>
      <c r="W1943" t="s">
        <v>635</v>
      </c>
      <c r="X1943" t="s">
        <v>608</v>
      </c>
      <c r="Y1943">
        <v>4</v>
      </c>
      <c r="Z1943" t="s">
        <v>636</v>
      </c>
    </row>
    <row r="1944" spans="1:26" x14ac:dyDescent="0.25">
      <c r="A1944" t="str">
        <f t="shared" si="61"/>
        <v>IT Share of dwellings built before 1945</v>
      </c>
      <c r="B1944" t="str">
        <f t="shared" si="60"/>
        <v>Share of dwellings built before 1945</v>
      </c>
      <c r="C1944" t="s">
        <v>29</v>
      </c>
      <c r="D1944" t="s">
        <v>54</v>
      </c>
      <c r="E1944" t="s">
        <v>601</v>
      </c>
      <c r="Q1944">
        <v>20.28</v>
      </c>
      <c r="R1944">
        <v>20.149999999999999</v>
      </c>
      <c r="S1944">
        <v>20.03</v>
      </c>
      <c r="T1944">
        <v>19.8</v>
      </c>
      <c r="U1944" t="s">
        <v>207</v>
      </c>
      <c r="V1944" t="s">
        <v>637</v>
      </c>
      <c r="W1944" t="s">
        <v>611</v>
      </c>
      <c r="X1944" t="s">
        <v>638</v>
      </c>
      <c r="Y1944">
        <v>4</v>
      </c>
      <c r="Z1944" t="s">
        <v>613</v>
      </c>
    </row>
    <row r="1945" spans="1:26" x14ac:dyDescent="0.25">
      <c r="A1945" t="str">
        <f t="shared" si="61"/>
        <v>LV Share of dwellings built before 1945</v>
      </c>
      <c r="B1945" t="str">
        <f t="shared" si="60"/>
        <v>Share of dwellings built before 1945</v>
      </c>
      <c r="C1945" t="s">
        <v>25</v>
      </c>
      <c r="D1945" t="s">
        <v>55</v>
      </c>
      <c r="E1945" t="s">
        <v>601</v>
      </c>
      <c r="Q1945">
        <v>22.81</v>
      </c>
      <c r="R1945">
        <v>22.76</v>
      </c>
      <c r="S1945">
        <v>22.71</v>
      </c>
      <c r="T1945">
        <v>22.54</v>
      </c>
      <c r="U1945" t="s">
        <v>207</v>
      </c>
      <c r="V1945" t="s">
        <v>610</v>
      </c>
      <c r="W1945" t="s">
        <v>611</v>
      </c>
      <c r="X1945" t="s">
        <v>612</v>
      </c>
      <c r="Y1945">
        <v>4</v>
      </c>
      <c r="Z1945" t="s">
        <v>613</v>
      </c>
    </row>
    <row r="1946" spans="1:26" x14ac:dyDescent="0.25">
      <c r="A1946" t="str">
        <f t="shared" si="61"/>
        <v>LT Share of dwellings built before 1945</v>
      </c>
      <c r="B1946" t="str">
        <f t="shared" si="60"/>
        <v>Share of dwellings built before 1945</v>
      </c>
      <c r="C1946" t="s">
        <v>22</v>
      </c>
      <c r="D1946" t="s">
        <v>56</v>
      </c>
      <c r="E1946" t="s">
        <v>601</v>
      </c>
      <c r="Q1946" t="s">
        <v>207</v>
      </c>
      <c r="R1946">
        <v>22.14</v>
      </c>
      <c r="S1946">
        <v>22.15</v>
      </c>
      <c r="T1946">
        <v>22.15</v>
      </c>
      <c r="U1946" t="s">
        <v>207</v>
      </c>
      <c r="V1946" t="s">
        <v>208</v>
      </c>
      <c r="W1946" t="s">
        <v>607</v>
      </c>
      <c r="X1946" t="s">
        <v>221</v>
      </c>
      <c r="Y1946">
        <v>4</v>
      </c>
      <c r="Z1946" t="s">
        <v>609</v>
      </c>
    </row>
    <row r="1947" spans="1:26" x14ac:dyDescent="0.25">
      <c r="A1947" t="str">
        <f t="shared" si="61"/>
        <v>LU Share of dwellings built before 1945</v>
      </c>
      <c r="B1947" t="str">
        <f t="shared" si="60"/>
        <v>Share of dwellings built before 1945</v>
      </c>
      <c r="C1947" t="s">
        <v>7</v>
      </c>
      <c r="D1947" t="s">
        <v>57</v>
      </c>
      <c r="E1947" t="s">
        <v>601</v>
      </c>
      <c r="Q1947">
        <v>20.83</v>
      </c>
      <c r="R1947">
        <v>20.329999999999998</v>
      </c>
      <c r="S1947">
        <v>19.88</v>
      </c>
      <c r="T1947">
        <v>19.46</v>
      </c>
      <c r="U1947" t="s">
        <v>207</v>
      </c>
      <c r="V1947" t="s">
        <v>352</v>
      </c>
      <c r="W1947" t="s">
        <v>353</v>
      </c>
      <c r="X1947" t="s">
        <v>354</v>
      </c>
      <c r="Y1947">
        <v>4</v>
      </c>
      <c r="Z1947" t="s">
        <v>355</v>
      </c>
    </row>
    <row r="1948" spans="1:26" x14ac:dyDescent="0.25">
      <c r="A1948" t="str">
        <f t="shared" si="61"/>
        <v>MT Share of dwellings built before 1945</v>
      </c>
      <c r="B1948" t="str">
        <f t="shared" si="60"/>
        <v>Share of dwellings built before 1945</v>
      </c>
      <c r="C1948" t="s">
        <v>26</v>
      </c>
      <c r="D1948" t="s">
        <v>58</v>
      </c>
      <c r="E1948" t="s">
        <v>601</v>
      </c>
      <c r="Q1948">
        <v>18.72</v>
      </c>
      <c r="R1948">
        <v>18.07</v>
      </c>
      <c r="S1948">
        <v>17.39</v>
      </c>
      <c r="T1948">
        <v>16.68</v>
      </c>
      <c r="U1948" t="s">
        <v>207</v>
      </c>
      <c r="V1948" t="s">
        <v>610</v>
      </c>
      <c r="W1948" t="s">
        <v>611</v>
      </c>
      <c r="X1948" t="s">
        <v>612</v>
      </c>
      <c r="Y1948">
        <v>4</v>
      </c>
      <c r="Z1948" t="s">
        <v>613</v>
      </c>
    </row>
    <row r="1949" spans="1:26" x14ac:dyDescent="0.25">
      <c r="A1949" t="str">
        <f t="shared" si="61"/>
        <v>NL Share of dwellings built before 1945</v>
      </c>
      <c r="B1949" t="str">
        <f t="shared" si="60"/>
        <v>Share of dwellings built before 1945</v>
      </c>
      <c r="C1949" t="s">
        <v>6</v>
      </c>
      <c r="D1949" t="s">
        <v>59</v>
      </c>
      <c r="E1949" t="s">
        <v>601</v>
      </c>
      <c r="Q1949">
        <v>19.600000000000001</v>
      </c>
      <c r="R1949">
        <v>19.510000000000002</v>
      </c>
      <c r="S1949">
        <v>19.36</v>
      </c>
      <c r="T1949">
        <v>19.23</v>
      </c>
      <c r="U1949" t="s">
        <v>207</v>
      </c>
      <c r="V1949" t="s">
        <v>639</v>
      </c>
      <c r="W1949" t="s">
        <v>640</v>
      </c>
      <c r="X1949" t="s">
        <v>641</v>
      </c>
      <c r="Y1949">
        <v>4</v>
      </c>
    </row>
    <row r="1950" spans="1:26" x14ac:dyDescent="0.25">
      <c r="A1950" t="str">
        <f t="shared" si="61"/>
        <v>PL Share of dwellings built before 1945</v>
      </c>
      <c r="B1950" t="str">
        <f t="shared" si="60"/>
        <v>Share of dwellings built before 1945</v>
      </c>
      <c r="C1950" t="s">
        <v>12</v>
      </c>
      <c r="D1950" t="s">
        <v>60</v>
      </c>
      <c r="E1950" t="s">
        <v>601</v>
      </c>
      <c r="Q1950">
        <v>20</v>
      </c>
      <c r="R1950">
        <v>19.8</v>
      </c>
      <c r="S1950">
        <v>19.62</v>
      </c>
      <c r="T1950">
        <v>19.43</v>
      </c>
      <c r="U1950" t="s">
        <v>207</v>
      </c>
      <c r="V1950" t="s">
        <v>642</v>
      </c>
      <c r="W1950" t="s">
        <v>643</v>
      </c>
      <c r="X1950" t="s">
        <v>644</v>
      </c>
      <c r="Y1950">
        <v>5</v>
      </c>
    </row>
    <row r="1951" spans="1:26" x14ac:dyDescent="0.25">
      <c r="A1951" t="str">
        <f t="shared" si="61"/>
        <v>PT Share of dwellings built before 1945</v>
      </c>
      <c r="B1951" t="str">
        <f t="shared" si="60"/>
        <v>Share of dwellings built before 1945</v>
      </c>
      <c r="C1951" t="s">
        <v>14</v>
      </c>
      <c r="D1951" t="s">
        <v>61</v>
      </c>
      <c r="E1951" t="s">
        <v>601</v>
      </c>
      <c r="Q1951">
        <v>16.59</v>
      </c>
      <c r="R1951">
        <v>16.52</v>
      </c>
      <c r="S1951">
        <v>16.46</v>
      </c>
      <c r="T1951">
        <v>16.43</v>
      </c>
      <c r="U1951" t="s">
        <v>207</v>
      </c>
      <c r="V1951" t="s">
        <v>356</v>
      </c>
      <c r="W1951" t="s">
        <v>645</v>
      </c>
      <c r="X1951" t="s">
        <v>358</v>
      </c>
      <c r="Y1951">
        <v>4</v>
      </c>
      <c r="Z1951" t="s">
        <v>646</v>
      </c>
    </row>
    <row r="1952" spans="1:26" x14ac:dyDescent="0.25">
      <c r="A1952" t="str">
        <f t="shared" si="61"/>
        <v>RO Share of dwellings built before 1945</v>
      </c>
      <c r="B1952" t="str">
        <f t="shared" si="60"/>
        <v>Share of dwellings built before 1945</v>
      </c>
      <c r="C1952" t="s">
        <v>13</v>
      </c>
      <c r="D1952" t="s">
        <v>62</v>
      </c>
      <c r="E1952" t="s">
        <v>601</v>
      </c>
      <c r="Q1952">
        <v>11.28</v>
      </c>
      <c r="R1952">
        <v>11.23</v>
      </c>
      <c r="S1952">
        <v>11.19</v>
      </c>
      <c r="T1952">
        <v>11.13</v>
      </c>
      <c r="U1952" t="s">
        <v>207</v>
      </c>
      <c r="V1952" t="s">
        <v>610</v>
      </c>
      <c r="W1952" t="s">
        <v>647</v>
      </c>
      <c r="X1952" t="s">
        <v>612</v>
      </c>
      <c r="Y1952">
        <v>4</v>
      </c>
      <c r="Z1952" t="s">
        <v>648</v>
      </c>
    </row>
    <row r="1953" spans="1:26" x14ac:dyDescent="0.25">
      <c r="A1953" t="str">
        <f t="shared" si="61"/>
        <v>SK Share of dwellings built before 1945</v>
      </c>
      <c r="B1953" t="str">
        <f t="shared" si="60"/>
        <v>Share of dwellings built before 1945</v>
      </c>
      <c r="C1953" t="s">
        <v>18</v>
      </c>
      <c r="D1953" t="s">
        <v>63</v>
      </c>
      <c r="E1953" t="s">
        <v>601</v>
      </c>
      <c r="Q1953">
        <v>14.6</v>
      </c>
      <c r="R1953">
        <v>14.53</v>
      </c>
      <c r="S1953">
        <v>14.46</v>
      </c>
      <c r="T1953">
        <v>14.38</v>
      </c>
      <c r="U1953" t="s">
        <v>207</v>
      </c>
      <c r="V1953" t="s">
        <v>491</v>
      </c>
      <c r="W1953" t="s">
        <v>649</v>
      </c>
      <c r="X1953" t="s">
        <v>493</v>
      </c>
      <c r="Y1953">
        <v>4</v>
      </c>
      <c r="Z1953" t="s">
        <v>650</v>
      </c>
    </row>
    <row r="1954" spans="1:26" x14ac:dyDescent="0.25">
      <c r="A1954" t="str">
        <f t="shared" si="61"/>
        <v>SI Share of dwellings built before 1945</v>
      </c>
      <c r="B1954" t="str">
        <f t="shared" si="60"/>
        <v>Share of dwellings built before 1945</v>
      </c>
      <c r="C1954" t="s">
        <v>8</v>
      </c>
      <c r="D1954" t="s">
        <v>64</v>
      </c>
      <c r="E1954" t="s">
        <v>601</v>
      </c>
      <c r="Q1954">
        <v>30.91</v>
      </c>
      <c r="R1954">
        <v>30.76</v>
      </c>
      <c r="S1954">
        <v>30.65</v>
      </c>
      <c r="T1954">
        <v>30.4</v>
      </c>
      <c r="U1954" t="s">
        <v>207</v>
      </c>
      <c r="V1954" t="s">
        <v>651</v>
      </c>
      <c r="W1954" t="s">
        <v>652</v>
      </c>
      <c r="Y1954">
        <v>4</v>
      </c>
      <c r="Z1954" t="s">
        <v>653</v>
      </c>
    </row>
    <row r="1955" spans="1:26" x14ac:dyDescent="0.25">
      <c r="A1955" t="str">
        <f t="shared" si="61"/>
        <v>ES Share of dwellings built before 1945</v>
      </c>
      <c r="B1955" t="str">
        <f t="shared" si="60"/>
        <v>Share of dwellings built before 1945</v>
      </c>
      <c r="C1955" t="s">
        <v>28</v>
      </c>
      <c r="D1955" t="s">
        <v>65</v>
      </c>
      <c r="E1955" t="s">
        <v>601</v>
      </c>
      <c r="Q1955" t="s">
        <v>207</v>
      </c>
      <c r="R1955" t="s">
        <v>207</v>
      </c>
      <c r="S1955">
        <v>13.06</v>
      </c>
      <c r="T1955">
        <v>12.84</v>
      </c>
      <c r="U1955" t="s">
        <v>207</v>
      </c>
      <c r="V1955" t="s">
        <v>208</v>
      </c>
      <c r="W1955" t="s">
        <v>602</v>
      </c>
      <c r="X1955" t="s">
        <v>415</v>
      </c>
      <c r="Y1955">
        <v>4</v>
      </c>
      <c r="Z1955" t="s">
        <v>603</v>
      </c>
    </row>
    <row r="1956" spans="1:26" x14ac:dyDescent="0.25">
      <c r="A1956" t="str">
        <f t="shared" si="61"/>
        <v>SE Share of dwellings built before 1945</v>
      </c>
      <c r="B1956" t="str">
        <f t="shared" si="60"/>
        <v>Share of dwellings built before 1945</v>
      </c>
      <c r="C1956" t="s">
        <v>19</v>
      </c>
      <c r="D1956" t="s">
        <v>66</v>
      </c>
      <c r="E1956" t="s">
        <v>601</v>
      </c>
      <c r="Q1956">
        <v>26.4</v>
      </c>
      <c r="R1956">
        <v>26.24</v>
      </c>
      <c r="S1956">
        <v>26.22</v>
      </c>
      <c r="T1956">
        <v>26.19</v>
      </c>
      <c r="U1956" t="s">
        <v>207</v>
      </c>
      <c r="V1956" t="s">
        <v>654</v>
      </c>
      <c r="W1956" t="s">
        <v>655</v>
      </c>
      <c r="X1956" t="s">
        <v>656</v>
      </c>
      <c r="Y1956">
        <v>4</v>
      </c>
      <c r="Z1956" t="s">
        <v>657</v>
      </c>
    </row>
    <row r="1957" spans="1:26" x14ac:dyDescent="0.25">
      <c r="A1957" t="str">
        <f t="shared" si="61"/>
        <v>UK Share of dwellings built before 1945</v>
      </c>
      <c r="B1957" t="str">
        <f t="shared" si="60"/>
        <v>Share of dwellings built before 1945</v>
      </c>
      <c r="C1957" t="s">
        <v>4</v>
      </c>
      <c r="D1957" t="s">
        <v>67</v>
      </c>
      <c r="E1957" t="s">
        <v>601</v>
      </c>
      <c r="Q1957" t="s">
        <v>207</v>
      </c>
      <c r="R1957">
        <v>37.369999999999997</v>
      </c>
      <c r="S1957">
        <v>37.17</v>
      </c>
      <c r="T1957">
        <v>36.549999999999997</v>
      </c>
      <c r="U1957" t="s">
        <v>207</v>
      </c>
      <c r="V1957" t="s">
        <v>208</v>
      </c>
      <c r="W1957" t="s">
        <v>607</v>
      </c>
      <c r="X1957" t="s">
        <v>608</v>
      </c>
      <c r="Y1957">
        <v>4</v>
      </c>
      <c r="Z1957" t="s">
        <v>609</v>
      </c>
    </row>
    <row r="1958" spans="1:26" x14ac:dyDescent="0.25">
      <c r="A1958" t="str">
        <f t="shared" si="61"/>
        <v>EU-28 Share of dwellings built before 1945</v>
      </c>
      <c r="B1958" t="str">
        <f t="shared" si="60"/>
        <v>Share of dwellings built before 1945</v>
      </c>
      <c r="C1958" t="s">
        <v>658</v>
      </c>
      <c r="D1958" t="s">
        <v>659</v>
      </c>
      <c r="E1958" t="s">
        <v>601</v>
      </c>
      <c r="Q1958">
        <v>23.22</v>
      </c>
      <c r="R1958">
        <v>23.08</v>
      </c>
      <c r="S1958">
        <v>22.9</v>
      </c>
      <c r="T1958">
        <v>22.69</v>
      </c>
      <c r="U1958" t="s">
        <v>207</v>
      </c>
      <c r="V1958" t="s">
        <v>208</v>
      </c>
      <c r="W1958" t="s">
        <v>602</v>
      </c>
      <c r="X1958" t="s">
        <v>415</v>
      </c>
      <c r="Y1958">
        <v>4</v>
      </c>
    </row>
    <row r="1959" spans="1:26" x14ac:dyDescent="0.25">
      <c r="A1959" t="str">
        <f t="shared" si="61"/>
        <v xml:space="preserve"> Share of dwellings built before 1945</v>
      </c>
      <c r="B1959" t="str">
        <f t="shared" si="60"/>
        <v>Share of dwellings built before 1945</v>
      </c>
    </row>
    <row r="1960" spans="1:26" x14ac:dyDescent="0.25">
      <c r="A1960" t="str">
        <f t="shared" si="61"/>
        <v xml:space="preserve"> Share of dwellings built between 1945 and 1969</v>
      </c>
      <c r="B1960" t="str">
        <f t="shared" si="60"/>
        <v>Share of dwellings built between 1945 and 1969</v>
      </c>
      <c r="C1960" t="s">
        <v>660</v>
      </c>
    </row>
    <row r="1961" spans="1:26" x14ac:dyDescent="0.25">
      <c r="A1961" t="str">
        <f t="shared" si="61"/>
        <v>ISO code Share of dwellings built between 1945 and 1969</v>
      </c>
      <c r="B1961" t="str">
        <f t="shared" si="60"/>
        <v>Share of dwellings built between 1945 and 1969</v>
      </c>
      <c r="D1961" t="s">
        <v>204</v>
      </c>
      <c r="E1961" t="s">
        <v>205</v>
      </c>
      <c r="Q1961">
        <v>2011</v>
      </c>
      <c r="R1961">
        <v>2012</v>
      </c>
      <c r="S1961">
        <v>2013</v>
      </c>
      <c r="T1961">
        <v>2014</v>
      </c>
      <c r="U1961">
        <v>2015</v>
      </c>
      <c r="V1961" t="s">
        <v>194</v>
      </c>
      <c r="W1961" t="s">
        <v>195</v>
      </c>
      <c r="X1961" t="s">
        <v>196</v>
      </c>
      <c r="Y1961" t="s">
        <v>197</v>
      </c>
      <c r="Z1961" t="s">
        <v>198</v>
      </c>
    </row>
    <row r="1962" spans="1:26" x14ac:dyDescent="0.25">
      <c r="A1962" t="str">
        <f t="shared" si="61"/>
        <v>AT Share of dwellings built between 1945 and 1969</v>
      </c>
      <c r="B1962" t="str">
        <f t="shared" si="60"/>
        <v>Share of dwellings built between 1945 and 1969</v>
      </c>
      <c r="C1962" t="s">
        <v>17</v>
      </c>
      <c r="D1962" t="s">
        <v>40</v>
      </c>
      <c r="E1962" t="s">
        <v>601</v>
      </c>
      <c r="Q1962" t="s">
        <v>207</v>
      </c>
      <c r="R1962" t="s">
        <v>207</v>
      </c>
      <c r="S1962">
        <v>19.23</v>
      </c>
      <c r="T1962">
        <v>18.93</v>
      </c>
      <c r="U1962" t="s">
        <v>207</v>
      </c>
      <c r="V1962" t="s">
        <v>208</v>
      </c>
      <c r="W1962" t="s">
        <v>602</v>
      </c>
      <c r="X1962" t="s">
        <v>415</v>
      </c>
      <c r="Y1962">
        <v>4</v>
      </c>
      <c r="Z1962" t="s">
        <v>603</v>
      </c>
    </row>
    <row r="1963" spans="1:26" x14ac:dyDescent="0.25">
      <c r="A1963" t="str">
        <f t="shared" si="61"/>
        <v>BE Share of dwellings built between 1945 and 1969</v>
      </c>
      <c r="B1963" t="str">
        <f t="shared" si="60"/>
        <v>Share of dwellings built between 1945 and 1969</v>
      </c>
      <c r="C1963" t="s">
        <v>11</v>
      </c>
      <c r="D1963" t="s">
        <v>41</v>
      </c>
      <c r="E1963" t="s">
        <v>601</v>
      </c>
      <c r="Q1963">
        <v>25.39</v>
      </c>
      <c r="R1963">
        <v>25.11</v>
      </c>
      <c r="S1963">
        <v>24.84</v>
      </c>
      <c r="T1963">
        <v>24.62</v>
      </c>
      <c r="U1963" t="s">
        <v>207</v>
      </c>
      <c r="V1963" t="s">
        <v>293</v>
      </c>
      <c r="W1963" t="s">
        <v>604</v>
      </c>
      <c r="X1963" t="s">
        <v>605</v>
      </c>
      <c r="Y1963">
        <v>4</v>
      </c>
      <c r="Z1963" t="s">
        <v>606</v>
      </c>
    </row>
    <row r="1964" spans="1:26" x14ac:dyDescent="0.25">
      <c r="A1964" t="str">
        <f t="shared" si="61"/>
        <v>BG Share of dwellings built between 1945 and 1969</v>
      </c>
      <c r="B1964" t="str">
        <f t="shared" si="60"/>
        <v>Share of dwellings built between 1945 and 1969</v>
      </c>
      <c r="C1964" t="s">
        <v>21</v>
      </c>
      <c r="D1964" t="s">
        <v>42</v>
      </c>
      <c r="E1964" t="s">
        <v>601</v>
      </c>
      <c r="Q1964" t="s">
        <v>207</v>
      </c>
      <c r="R1964">
        <v>36.9</v>
      </c>
      <c r="S1964">
        <v>32.770000000000003</v>
      </c>
      <c r="T1964">
        <v>32.200000000000003</v>
      </c>
      <c r="U1964" t="s">
        <v>207</v>
      </c>
      <c r="V1964" t="s">
        <v>208</v>
      </c>
      <c r="W1964" t="s">
        <v>607</v>
      </c>
      <c r="X1964" t="s">
        <v>608</v>
      </c>
      <c r="Y1964">
        <v>4</v>
      </c>
      <c r="Z1964" t="s">
        <v>609</v>
      </c>
    </row>
    <row r="1965" spans="1:26" x14ac:dyDescent="0.25">
      <c r="A1965" t="str">
        <f t="shared" si="61"/>
        <v>HR Share of dwellings built between 1945 and 1969</v>
      </c>
      <c r="B1965" t="str">
        <f t="shared" si="60"/>
        <v>Share of dwellings built between 1945 and 1969</v>
      </c>
      <c r="C1965" t="s">
        <v>24</v>
      </c>
      <c r="D1965" t="s">
        <v>43</v>
      </c>
      <c r="E1965" t="s">
        <v>601</v>
      </c>
      <c r="Q1965">
        <v>28.2</v>
      </c>
      <c r="R1965">
        <v>27.87</v>
      </c>
      <c r="S1965">
        <v>27.48</v>
      </c>
      <c r="T1965">
        <v>27.06</v>
      </c>
      <c r="U1965" t="s">
        <v>207</v>
      </c>
      <c r="V1965" t="s">
        <v>610</v>
      </c>
      <c r="W1965" t="s">
        <v>611</v>
      </c>
      <c r="X1965" t="s">
        <v>612</v>
      </c>
      <c r="Y1965">
        <v>4</v>
      </c>
      <c r="Z1965" t="s">
        <v>613</v>
      </c>
    </row>
    <row r="1966" spans="1:26" x14ac:dyDescent="0.25">
      <c r="A1966" t="str">
        <f t="shared" si="61"/>
        <v>CY Share of dwellings built between 1945 and 1969</v>
      </c>
      <c r="B1966" t="str">
        <f t="shared" si="60"/>
        <v>Share of dwellings built between 1945 and 1969</v>
      </c>
      <c r="C1966" t="s">
        <v>15</v>
      </c>
      <c r="D1966" t="s">
        <v>44</v>
      </c>
      <c r="E1966" t="s">
        <v>601</v>
      </c>
      <c r="Q1966">
        <v>10.68</v>
      </c>
      <c r="R1966">
        <v>10.53</v>
      </c>
      <c r="S1966">
        <v>10.44</v>
      </c>
      <c r="T1966">
        <v>10.09</v>
      </c>
      <c r="U1966" t="s">
        <v>207</v>
      </c>
      <c r="V1966" t="s">
        <v>614</v>
      </c>
      <c r="W1966" t="s">
        <v>615</v>
      </c>
      <c r="X1966" t="s">
        <v>616</v>
      </c>
      <c r="Y1966">
        <v>4</v>
      </c>
      <c r="Z1966" t="s">
        <v>617</v>
      </c>
    </row>
    <row r="1967" spans="1:26" x14ac:dyDescent="0.25">
      <c r="A1967" t="str">
        <f t="shared" si="61"/>
        <v>CZ Share of dwellings built between 1945 and 1969</v>
      </c>
      <c r="B1967" t="str">
        <f t="shared" si="60"/>
        <v>Share of dwellings built between 1945 and 1969</v>
      </c>
      <c r="C1967" t="s">
        <v>23</v>
      </c>
      <c r="D1967" t="s">
        <v>45</v>
      </c>
      <c r="E1967" t="s">
        <v>601</v>
      </c>
      <c r="Q1967">
        <v>22.2</v>
      </c>
      <c r="R1967">
        <v>22.17</v>
      </c>
      <c r="S1967">
        <v>22.16</v>
      </c>
      <c r="T1967">
        <v>22</v>
      </c>
      <c r="U1967" t="s">
        <v>207</v>
      </c>
      <c r="V1967" t="s">
        <v>618</v>
      </c>
      <c r="W1967" t="s">
        <v>619</v>
      </c>
      <c r="X1967" t="s">
        <v>620</v>
      </c>
      <c r="Y1967">
        <v>4</v>
      </c>
      <c r="Z1967" t="s">
        <v>621</v>
      </c>
    </row>
    <row r="1968" spans="1:26" x14ac:dyDescent="0.25">
      <c r="A1968" t="str">
        <f t="shared" si="61"/>
        <v>DK Share of dwellings built between 1945 and 1969</v>
      </c>
      <c r="B1968" t="str">
        <f t="shared" si="60"/>
        <v>Share of dwellings built between 1945 and 1969</v>
      </c>
      <c r="C1968" t="s">
        <v>9</v>
      </c>
      <c r="D1968" t="s">
        <v>46</v>
      </c>
      <c r="E1968" t="s">
        <v>601</v>
      </c>
      <c r="Q1968">
        <v>27.49</v>
      </c>
      <c r="R1968">
        <v>27.34</v>
      </c>
      <c r="S1968">
        <v>27.16</v>
      </c>
      <c r="T1968">
        <v>27</v>
      </c>
      <c r="U1968">
        <v>26.85</v>
      </c>
      <c r="V1968" t="s">
        <v>218</v>
      </c>
      <c r="W1968" t="s">
        <v>219</v>
      </c>
      <c r="X1968" t="s">
        <v>220</v>
      </c>
      <c r="Y1968">
        <v>5</v>
      </c>
    </row>
    <row r="1969" spans="1:26" x14ac:dyDescent="0.25">
      <c r="A1969" t="str">
        <f t="shared" si="61"/>
        <v>EE Share of dwellings built between 1945 and 1969</v>
      </c>
      <c r="B1969" t="str">
        <f t="shared" si="60"/>
        <v>Share of dwellings built between 1945 and 1969</v>
      </c>
      <c r="C1969" t="s">
        <v>27</v>
      </c>
      <c r="D1969" t="s">
        <v>47</v>
      </c>
      <c r="E1969" t="s">
        <v>601</v>
      </c>
      <c r="Q1969">
        <v>27.4</v>
      </c>
      <c r="R1969">
        <v>27.32</v>
      </c>
      <c r="S1969">
        <v>27.17</v>
      </c>
      <c r="T1969">
        <v>27.01</v>
      </c>
      <c r="U1969" t="s">
        <v>207</v>
      </c>
      <c r="V1969" t="s">
        <v>282</v>
      </c>
      <c r="W1969" t="s">
        <v>283</v>
      </c>
      <c r="X1969" t="s">
        <v>284</v>
      </c>
      <c r="Y1969">
        <v>5</v>
      </c>
    </row>
    <row r="1970" spans="1:26" x14ac:dyDescent="0.25">
      <c r="A1970" t="str">
        <f t="shared" si="61"/>
        <v>FI Share of dwellings built between 1945 and 1969</v>
      </c>
      <c r="B1970" t="str">
        <f t="shared" si="60"/>
        <v>Share of dwellings built between 1945 and 1969</v>
      </c>
      <c r="C1970" t="s">
        <v>30</v>
      </c>
      <c r="D1970" t="s">
        <v>50</v>
      </c>
      <c r="E1970" t="s">
        <v>601</v>
      </c>
      <c r="Q1970" t="s">
        <v>207</v>
      </c>
      <c r="R1970" t="s">
        <v>207</v>
      </c>
      <c r="S1970" t="s">
        <v>207</v>
      </c>
      <c r="T1970">
        <v>21.49</v>
      </c>
      <c r="U1970" t="s">
        <v>207</v>
      </c>
      <c r="V1970" t="s">
        <v>622</v>
      </c>
      <c r="W1970" t="s">
        <v>623</v>
      </c>
      <c r="X1970" t="s">
        <v>624</v>
      </c>
      <c r="Y1970">
        <v>4</v>
      </c>
      <c r="Z1970" t="s">
        <v>625</v>
      </c>
    </row>
    <row r="1971" spans="1:26" x14ac:dyDescent="0.25">
      <c r="A1971" t="str">
        <f t="shared" si="61"/>
        <v>FR Share of dwellings built between 1945 and 1969</v>
      </c>
      <c r="B1971" t="str">
        <f t="shared" si="60"/>
        <v>Share of dwellings built between 1945 and 1969</v>
      </c>
      <c r="C1971" t="s">
        <v>10</v>
      </c>
      <c r="D1971" t="s">
        <v>48</v>
      </c>
      <c r="E1971" t="s">
        <v>601</v>
      </c>
      <c r="Q1971">
        <v>18.62</v>
      </c>
      <c r="R1971">
        <v>18.39</v>
      </c>
      <c r="S1971">
        <v>18.21</v>
      </c>
      <c r="T1971">
        <v>18.04</v>
      </c>
      <c r="U1971" t="s">
        <v>207</v>
      </c>
      <c r="V1971" t="s">
        <v>626</v>
      </c>
      <c r="W1971" t="s">
        <v>627</v>
      </c>
      <c r="X1971" t="s">
        <v>628</v>
      </c>
      <c r="Y1971">
        <v>4</v>
      </c>
      <c r="Z1971" t="s">
        <v>629</v>
      </c>
    </row>
    <row r="1972" spans="1:26" x14ac:dyDescent="0.25">
      <c r="A1972" t="str">
        <f t="shared" si="61"/>
        <v>DE Share of dwellings built between 1945 and 1969</v>
      </c>
      <c r="B1972" t="str">
        <f t="shared" si="60"/>
        <v>Share of dwellings built between 1945 and 1969</v>
      </c>
      <c r="C1972" t="s">
        <v>1</v>
      </c>
      <c r="D1972" t="s">
        <v>51</v>
      </c>
      <c r="E1972" t="s">
        <v>601</v>
      </c>
      <c r="Q1972">
        <v>34.5</v>
      </c>
      <c r="R1972">
        <v>34.35</v>
      </c>
      <c r="S1972">
        <v>34.28</v>
      </c>
      <c r="T1972">
        <v>34.119999999999997</v>
      </c>
      <c r="U1972" t="s">
        <v>207</v>
      </c>
      <c r="V1972" t="s">
        <v>223</v>
      </c>
      <c r="W1972" t="s">
        <v>630</v>
      </c>
      <c r="X1972" t="s">
        <v>225</v>
      </c>
      <c r="Y1972">
        <v>4</v>
      </c>
      <c r="Z1972" t="s">
        <v>631</v>
      </c>
    </row>
    <row r="1973" spans="1:26" x14ac:dyDescent="0.25">
      <c r="A1973" t="str">
        <f t="shared" si="61"/>
        <v>EL Share of dwellings built between 1945 and 1969</v>
      </c>
      <c r="B1973" t="str">
        <f t="shared" si="60"/>
        <v>Share of dwellings built between 1945 and 1969</v>
      </c>
      <c r="C1973" t="s">
        <v>20</v>
      </c>
      <c r="D1973" t="s">
        <v>49</v>
      </c>
      <c r="E1973" t="s">
        <v>601</v>
      </c>
      <c r="Q1973">
        <v>24.41</v>
      </c>
      <c r="R1973">
        <v>24.52</v>
      </c>
      <c r="S1973">
        <v>24.3</v>
      </c>
      <c r="T1973">
        <v>24</v>
      </c>
      <c r="U1973" t="s">
        <v>207</v>
      </c>
      <c r="V1973" t="s">
        <v>208</v>
      </c>
      <c r="W1973" t="s">
        <v>602</v>
      </c>
      <c r="X1973" t="s">
        <v>415</v>
      </c>
      <c r="Y1973">
        <v>4</v>
      </c>
      <c r="Z1973" t="s">
        <v>603</v>
      </c>
    </row>
    <row r="1974" spans="1:26" x14ac:dyDescent="0.25">
      <c r="A1974" t="str">
        <f t="shared" si="61"/>
        <v>HU Share of dwellings built between 1945 and 1969</v>
      </c>
      <c r="B1974" t="str">
        <f t="shared" si="60"/>
        <v>Share of dwellings built between 1945 and 1969</v>
      </c>
      <c r="C1974" t="s">
        <v>16</v>
      </c>
      <c r="D1974" t="s">
        <v>52</v>
      </c>
      <c r="E1974" t="s">
        <v>601</v>
      </c>
      <c r="Q1974" t="s">
        <v>207</v>
      </c>
      <c r="R1974" t="s">
        <v>207</v>
      </c>
      <c r="S1974">
        <v>30.68</v>
      </c>
      <c r="T1974">
        <v>30.46</v>
      </c>
      <c r="U1974" t="s">
        <v>207</v>
      </c>
      <c r="V1974" t="s">
        <v>632</v>
      </c>
      <c r="W1974" t="s">
        <v>633</v>
      </c>
      <c r="X1974" t="s">
        <v>634</v>
      </c>
      <c r="Y1974">
        <v>4</v>
      </c>
    </row>
    <row r="1975" spans="1:26" x14ac:dyDescent="0.25">
      <c r="A1975" t="str">
        <f t="shared" si="61"/>
        <v>IE Share of dwellings built between 1945 and 1969</v>
      </c>
      <c r="B1975" t="str">
        <f t="shared" si="60"/>
        <v>Share of dwellings built between 1945 and 1969</v>
      </c>
      <c r="C1975" t="s">
        <v>5</v>
      </c>
      <c r="D1975" t="s">
        <v>53</v>
      </c>
      <c r="E1975" t="s">
        <v>601</v>
      </c>
      <c r="Q1975">
        <v>14.57</v>
      </c>
      <c r="R1975">
        <v>14.49</v>
      </c>
      <c r="S1975">
        <v>14.12</v>
      </c>
      <c r="T1975">
        <v>13.77</v>
      </c>
      <c r="U1975" t="s">
        <v>207</v>
      </c>
      <c r="V1975" t="s">
        <v>208</v>
      </c>
      <c r="W1975" t="s">
        <v>635</v>
      </c>
      <c r="X1975" t="s">
        <v>608</v>
      </c>
      <c r="Y1975">
        <v>4</v>
      </c>
      <c r="Z1975" t="s">
        <v>636</v>
      </c>
    </row>
    <row r="1976" spans="1:26" x14ac:dyDescent="0.25">
      <c r="A1976" t="str">
        <f t="shared" si="61"/>
        <v>IT Share of dwellings built between 1945 and 1969</v>
      </c>
      <c r="B1976" t="str">
        <f t="shared" si="60"/>
        <v>Share of dwellings built between 1945 and 1969</v>
      </c>
      <c r="C1976" t="s">
        <v>29</v>
      </c>
      <c r="D1976" t="s">
        <v>54</v>
      </c>
      <c r="E1976" t="s">
        <v>601</v>
      </c>
      <c r="Q1976">
        <v>32.07</v>
      </c>
      <c r="R1976">
        <v>31.86</v>
      </c>
      <c r="S1976">
        <v>31.68</v>
      </c>
      <c r="T1976">
        <v>31.31</v>
      </c>
      <c r="U1976" t="s">
        <v>207</v>
      </c>
      <c r="V1976" t="s">
        <v>637</v>
      </c>
      <c r="W1976" t="s">
        <v>611</v>
      </c>
      <c r="X1976" t="s">
        <v>638</v>
      </c>
      <c r="Y1976">
        <v>4</v>
      </c>
      <c r="Z1976" t="s">
        <v>613</v>
      </c>
    </row>
    <row r="1977" spans="1:26" x14ac:dyDescent="0.25">
      <c r="A1977" t="str">
        <f t="shared" si="61"/>
        <v>LV Share of dwellings built between 1945 and 1969</v>
      </c>
      <c r="B1977" t="str">
        <f t="shared" si="60"/>
        <v>Share of dwellings built between 1945 and 1969</v>
      </c>
      <c r="C1977" t="s">
        <v>25</v>
      </c>
      <c r="D1977" t="s">
        <v>55</v>
      </c>
      <c r="E1977" t="s">
        <v>601</v>
      </c>
      <c r="Q1977">
        <v>25.65</v>
      </c>
      <c r="R1977">
        <v>25.6</v>
      </c>
      <c r="S1977">
        <v>25.53</v>
      </c>
      <c r="T1977">
        <v>25.35</v>
      </c>
      <c r="U1977" t="s">
        <v>207</v>
      </c>
      <c r="V1977" t="s">
        <v>610</v>
      </c>
      <c r="W1977" t="s">
        <v>611</v>
      </c>
      <c r="X1977" t="s">
        <v>612</v>
      </c>
      <c r="Y1977">
        <v>4</v>
      </c>
      <c r="Z1977" t="s">
        <v>613</v>
      </c>
    </row>
    <row r="1978" spans="1:26" x14ac:dyDescent="0.25">
      <c r="A1978" t="str">
        <f t="shared" si="61"/>
        <v>LT Share of dwellings built between 1945 and 1969</v>
      </c>
      <c r="B1978" t="str">
        <f t="shared" si="60"/>
        <v>Share of dwellings built between 1945 and 1969</v>
      </c>
      <c r="C1978" t="s">
        <v>22</v>
      </c>
      <c r="D1978" t="s">
        <v>56</v>
      </c>
      <c r="E1978" t="s">
        <v>601</v>
      </c>
      <c r="Q1978" t="s">
        <v>207</v>
      </c>
      <c r="R1978">
        <v>36.9</v>
      </c>
      <c r="S1978">
        <v>36.909999999999997</v>
      </c>
      <c r="T1978">
        <v>36.92</v>
      </c>
      <c r="U1978" t="s">
        <v>207</v>
      </c>
      <c r="V1978" t="s">
        <v>208</v>
      </c>
      <c r="W1978" t="s">
        <v>607</v>
      </c>
      <c r="X1978" t="s">
        <v>221</v>
      </c>
      <c r="Y1978">
        <v>4</v>
      </c>
      <c r="Z1978" t="s">
        <v>609</v>
      </c>
    </row>
    <row r="1979" spans="1:26" x14ac:dyDescent="0.25">
      <c r="A1979" t="str">
        <f t="shared" si="61"/>
        <v>LU Share of dwellings built between 1945 and 1969</v>
      </c>
      <c r="B1979" t="str">
        <f t="shared" si="60"/>
        <v>Share of dwellings built between 1945 and 1969</v>
      </c>
      <c r="C1979" t="s">
        <v>7</v>
      </c>
      <c r="D1979" t="s">
        <v>57</v>
      </c>
      <c r="E1979" t="s">
        <v>601</v>
      </c>
      <c r="Q1979">
        <v>20.32</v>
      </c>
      <c r="R1979">
        <v>19.84</v>
      </c>
      <c r="S1979">
        <v>19.39</v>
      </c>
      <c r="T1979">
        <v>18.98</v>
      </c>
      <c r="U1979" t="s">
        <v>207</v>
      </c>
      <c r="V1979" t="s">
        <v>352</v>
      </c>
      <c r="W1979" t="s">
        <v>353</v>
      </c>
      <c r="X1979" t="s">
        <v>354</v>
      </c>
      <c r="Y1979">
        <v>4</v>
      </c>
      <c r="Z1979" t="s">
        <v>355</v>
      </c>
    </row>
    <row r="1980" spans="1:26" x14ac:dyDescent="0.25">
      <c r="A1980" t="str">
        <f t="shared" si="61"/>
        <v>MT Share of dwellings built between 1945 and 1969</v>
      </c>
      <c r="B1980" t="str">
        <f t="shared" si="60"/>
        <v>Share of dwellings built between 1945 and 1969</v>
      </c>
      <c r="C1980" t="s">
        <v>26</v>
      </c>
      <c r="D1980" t="s">
        <v>58</v>
      </c>
      <c r="E1980" t="s">
        <v>601</v>
      </c>
      <c r="Q1980">
        <v>18.86</v>
      </c>
      <c r="R1980">
        <v>18.21</v>
      </c>
      <c r="S1980">
        <v>17.53</v>
      </c>
      <c r="T1980">
        <v>16.809999999999999</v>
      </c>
      <c r="U1980" t="s">
        <v>207</v>
      </c>
      <c r="V1980" t="s">
        <v>610</v>
      </c>
      <c r="W1980" t="s">
        <v>611</v>
      </c>
      <c r="X1980" t="s">
        <v>612</v>
      </c>
      <c r="Y1980">
        <v>4</v>
      </c>
      <c r="Z1980" t="s">
        <v>613</v>
      </c>
    </row>
    <row r="1981" spans="1:26" x14ac:dyDescent="0.25">
      <c r="A1981" t="str">
        <f t="shared" si="61"/>
        <v>NL Share of dwellings built between 1945 and 1969</v>
      </c>
      <c r="B1981" t="str">
        <f t="shared" si="60"/>
        <v>Share of dwellings built between 1945 and 1969</v>
      </c>
      <c r="C1981" t="s">
        <v>6</v>
      </c>
      <c r="D1981" t="s">
        <v>59</v>
      </c>
      <c r="E1981" t="s">
        <v>601</v>
      </c>
      <c r="Q1981">
        <v>24.82</v>
      </c>
      <c r="R1981">
        <v>24.52</v>
      </c>
      <c r="S1981">
        <v>24.27</v>
      </c>
      <c r="T1981">
        <v>24.1</v>
      </c>
      <c r="U1981" t="s">
        <v>207</v>
      </c>
      <c r="V1981" t="s">
        <v>639</v>
      </c>
      <c r="W1981" t="s">
        <v>640</v>
      </c>
      <c r="X1981" t="s">
        <v>641</v>
      </c>
      <c r="Y1981">
        <v>4</v>
      </c>
    </row>
    <row r="1982" spans="1:26" x14ac:dyDescent="0.25">
      <c r="A1982" t="str">
        <f t="shared" si="61"/>
        <v>PL Share of dwellings built between 1945 and 1969</v>
      </c>
      <c r="B1982" t="str">
        <f t="shared" si="60"/>
        <v>Share of dwellings built between 1945 and 1969</v>
      </c>
      <c r="C1982" t="s">
        <v>12</v>
      </c>
      <c r="D1982" t="s">
        <v>60</v>
      </c>
      <c r="E1982" t="s">
        <v>601</v>
      </c>
      <c r="Q1982">
        <v>24</v>
      </c>
      <c r="R1982">
        <v>23.76</v>
      </c>
      <c r="S1982">
        <v>23.54</v>
      </c>
      <c r="T1982">
        <v>23.32</v>
      </c>
      <c r="U1982" t="s">
        <v>207</v>
      </c>
      <c r="V1982" t="s">
        <v>642</v>
      </c>
      <c r="W1982" t="s">
        <v>643</v>
      </c>
      <c r="X1982" t="s">
        <v>644</v>
      </c>
      <c r="Y1982">
        <v>5</v>
      </c>
    </row>
    <row r="1983" spans="1:26" x14ac:dyDescent="0.25">
      <c r="A1983" t="str">
        <f t="shared" si="61"/>
        <v>PT Share of dwellings built between 1945 and 1969</v>
      </c>
      <c r="B1983" t="str">
        <f t="shared" si="60"/>
        <v>Share of dwellings built between 1945 and 1969</v>
      </c>
      <c r="C1983" t="s">
        <v>14</v>
      </c>
      <c r="D1983" t="s">
        <v>61</v>
      </c>
      <c r="E1983" t="s">
        <v>601</v>
      </c>
      <c r="Q1983">
        <v>21.55</v>
      </c>
      <c r="R1983">
        <v>21.45</v>
      </c>
      <c r="S1983">
        <v>21.38</v>
      </c>
      <c r="T1983">
        <v>21.34</v>
      </c>
      <c r="U1983" t="s">
        <v>207</v>
      </c>
      <c r="V1983" t="s">
        <v>356</v>
      </c>
      <c r="W1983" t="s">
        <v>645</v>
      </c>
      <c r="X1983" t="s">
        <v>358</v>
      </c>
      <c r="Y1983">
        <v>4</v>
      </c>
      <c r="Z1983" t="s">
        <v>646</v>
      </c>
    </row>
    <row r="1984" spans="1:26" x14ac:dyDescent="0.25">
      <c r="A1984" t="str">
        <f t="shared" si="61"/>
        <v>RO Share of dwellings built between 1945 and 1969</v>
      </c>
      <c r="B1984" t="str">
        <f t="shared" si="60"/>
        <v>Share of dwellings built between 1945 and 1969</v>
      </c>
      <c r="C1984" t="s">
        <v>13</v>
      </c>
      <c r="D1984" t="s">
        <v>62</v>
      </c>
      <c r="E1984" t="s">
        <v>601</v>
      </c>
      <c r="Q1984">
        <v>37.5</v>
      </c>
      <c r="R1984">
        <v>37.340000000000003</v>
      </c>
      <c r="S1984">
        <v>37.17</v>
      </c>
      <c r="T1984">
        <v>37</v>
      </c>
      <c r="U1984" t="s">
        <v>207</v>
      </c>
      <c r="V1984" t="s">
        <v>610</v>
      </c>
      <c r="W1984" t="s">
        <v>647</v>
      </c>
      <c r="X1984" t="s">
        <v>612</v>
      </c>
      <c r="Y1984">
        <v>4</v>
      </c>
      <c r="Z1984" t="s">
        <v>648</v>
      </c>
    </row>
    <row r="1985" spans="1:26" x14ac:dyDescent="0.25">
      <c r="A1985" t="str">
        <f t="shared" si="61"/>
        <v>SK Share of dwellings built between 1945 and 1969</v>
      </c>
      <c r="B1985" t="str">
        <f t="shared" si="60"/>
        <v>Share of dwellings built between 1945 and 1969</v>
      </c>
      <c r="C1985" t="s">
        <v>18</v>
      </c>
      <c r="D1985" t="s">
        <v>63</v>
      </c>
      <c r="E1985" t="s">
        <v>601</v>
      </c>
      <c r="Q1985">
        <v>32.700000000000003</v>
      </c>
      <c r="R1985">
        <v>32.54</v>
      </c>
      <c r="S1985">
        <v>32.380000000000003</v>
      </c>
      <c r="T1985">
        <v>32.21</v>
      </c>
      <c r="U1985" t="s">
        <v>207</v>
      </c>
      <c r="V1985" t="s">
        <v>491</v>
      </c>
      <c r="W1985" t="s">
        <v>649</v>
      </c>
      <c r="X1985" t="s">
        <v>493</v>
      </c>
      <c r="Y1985">
        <v>4</v>
      </c>
      <c r="Z1985" t="s">
        <v>650</v>
      </c>
    </row>
    <row r="1986" spans="1:26" x14ac:dyDescent="0.25">
      <c r="A1986" t="str">
        <f t="shared" si="61"/>
        <v>SI Share of dwellings built between 1945 and 1969</v>
      </c>
      <c r="B1986" t="str">
        <f t="shared" si="60"/>
        <v>Share of dwellings built between 1945 and 1969</v>
      </c>
      <c r="C1986" t="s">
        <v>8</v>
      </c>
      <c r="D1986" t="s">
        <v>64</v>
      </c>
      <c r="E1986" t="s">
        <v>601</v>
      </c>
      <c r="Q1986">
        <v>21.68</v>
      </c>
      <c r="R1986">
        <v>21.58</v>
      </c>
      <c r="S1986">
        <v>21.5</v>
      </c>
      <c r="T1986">
        <v>21.33</v>
      </c>
      <c r="U1986" t="s">
        <v>207</v>
      </c>
      <c r="V1986" t="s">
        <v>651</v>
      </c>
      <c r="W1986" t="s">
        <v>652</v>
      </c>
      <c r="Y1986">
        <v>4</v>
      </c>
      <c r="Z1986" t="s">
        <v>653</v>
      </c>
    </row>
    <row r="1987" spans="1:26" x14ac:dyDescent="0.25">
      <c r="A1987" t="str">
        <f t="shared" si="61"/>
        <v>ES Share of dwellings built between 1945 and 1969</v>
      </c>
      <c r="B1987" t="str">
        <f t="shared" si="60"/>
        <v>Share of dwellings built between 1945 and 1969</v>
      </c>
      <c r="C1987" t="s">
        <v>28</v>
      </c>
      <c r="D1987" t="s">
        <v>65</v>
      </c>
      <c r="E1987" t="s">
        <v>601</v>
      </c>
      <c r="Q1987" t="s">
        <v>207</v>
      </c>
      <c r="R1987" t="s">
        <v>207</v>
      </c>
      <c r="S1987">
        <v>18.940000000000001</v>
      </c>
      <c r="T1987">
        <v>18.62</v>
      </c>
      <c r="U1987" t="s">
        <v>207</v>
      </c>
      <c r="V1987" t="s">
        <v>208</v>
      </c>
      <c r="W1987" t="s">
        <v>602</v>
      </c>
      <c r="X1987" t="s">
        <v>415</v>
      </c>
      <c r="Y1987">
        <v>4</v>
      </c>
      <c r="Z1987" t="s">
        <v>603</v>
      </c>
    </row>
    <row r="1988" spans="1:26" x14ac:dyDescent="0.25">
      <c r="A1988" t="str">
        <f t="shared" si="61"/>
        <v>SE Share of dwellings built between 1945 and 1969</v>
      </c>
      <c r="B1988" t="str">
        <f t="shared" ref="B1988:B2051" si="62">IF(AND(C1988&lt;&gt;"",D1988=""),C1988,B1987)</f>
        <v>Share of dwellings built between 1945 and 1969</v>
      </c>
      <c r="C1988" t="s">
        <v>19</v>
      </c>
      <c r="D1988" t="s">
        <v>66</v>
      </c>
      <c r="E1988" t="s">
        <v>601</v>
      </c>
      <c r="Q1988">
        <v>34.630000000000003</v>
      </c>
      <c r="R1988">
        <v>34.380000000000003</v>
      </c>
      <c r="S1988">
        <v>34.36</v>
      </c>
      <c r="T1988">
        <v>34.32</v>
      </c>
      <c r="U1988" t="s">
        <v>207</v>
      </c>
      <c r="V1988" t="s">
        <v>654</v>
      </c>
      <c r="W1988" t="s">
        <v>655</v>
      </c>
      <c r="X1988" t="s">
        <v>656</v>
      </c>
      <c r="Y1988">
        <v>4</v>
      </c>
      <c r="Z1988" t="s">
        <v>657</v>
      </c>
    </row>
    <row r="1989" spans="1:26" x14ac:dyDescent="0.25">
      <c r="A1989" t="str">
        <f t="shared" si="61"/>
        <v>UK Share of dwellings built between 1945 and 1969</v>
      </c>
      <c r="B1989" t="str">
        <f t="shared" si="62"/>
        <v>Share of dwellings built between 1945 and 1969</v>
      </c>
      <c r="C1989" t="s">
        <v>4</v>
      </c>
      <c r="D1989" t="s">
        <v>67</v>
      </c>
      <c r="E1989" t="s">
        <v>601</v>
      </c>
      <c r="Q1989" t="s">
        <v>207</v>
      </c>
      <c r="R1989">
        <v>26.05</v>
      </c>
      <c r="S1989">
        <v>25.91</v>
      </c>
      <c r="T1989">
        <v>25.48</v>
      </c>
      <c r="U1989" t="s">
        <v>207</v>
      </c>
      <c r="V1989" t="s">
        <v>208</v>
      </c>
      <c r="W1989" t="s">
        <v>607</v>
      </c>
      <c r="X1989" t="s">
        <v>608</v>
      </c>
      <c r="Y1989">
        <v>4</v>
      </c>
      <c r="Z1989" t="s">
        <v>609</v>
      </c>
    </row>
    <row r="1990" spans="1:26" x14ac:dyDescent="0.25">
      <c r="A1990" t="str">
        <f t="shared" ref="A1990:A2053" si="63">D1990&amp;" "&amp;B1990</f>
        <v>EU-28 Share of dwellings built between 1945 and 1969</v>
      </c>
      <c r="B1990" t="str">
        <f t="shared" si="62"/>
        <v>Share of dwellings built between 1945 and 1969</v>
      </c>
      <c r="C1990" t="s">
        <v>658</v>
      </c>
      <c r="D1990" t="s">
        <v>659</v>
      </c>
      <c r="E1990" t="s">
        <v>601</v>
      </c>
      <c r="Q1990">
        <v>26.85</v>
      </c>
      <c r="R1990">
        <v>26.67</v>
      </c>
      <c r="S1990">
        <v>26.44</v>
      </c>
      <c r="T1990">
        <v>26.19</v>
      </c>
      <c r="U1990" t="s">
        <v>207</v>
      </c>
      <c r="V1990" t="s">
        <v>208</v>
      </c>
      <c r="W1990" t="s">
        <v>602</v>
      </c>
      <c r="X1990" t="s">
        <v>415</v>
      </c>
      <c r="Y1990">
        <v>4</v>
      </c>
    </row>
    <row r="1991" spans="1:26" x14ac:dyDescent="0.25">
      <c r="A1991" t="str">
        <f t="shared" si="63"/>
        <v xml:space="preserve"> Share of dwellings built between 1945 and 1969</v>
      </c>
      <c r="B1991" t="str">
        <f t="shared" si="62"/>
        <v>Share of dwellings built between 1945 and 1969</v>
      </c>
    </row>
    <row r="1992" spans="1:26" x14ac:dyDescent="0.25">
      <c r="A1992" t="str">
        <f t="shared" si="63"/>
        <v xml:space="preserve"> Share of dwellings built between 1970 and 1979</v>
      </c>
      <c r="B1992" t="str">
        <f t="shared" si="62"/>
        <v>Share of dwellings built between 1970 and 1979</v>
      </c>
      <c r="C1992" t="s">
        <v>661</v>
      </c>
    </row>
    <row r="1993" spans="1:26" x14ac:dyDescent="0.25">
      <c r="A1993" t="str">
        <f t="shared" si="63"/>
        <v>ISO code Share of dwellings built between 1970 and 1979</v>
      </c>
      <c r="B1993" t="str">
        <f t="shared" si="62"/>
        <v>Share of dwellings built between 1970 and 1979</v>
      </c>
      <c r="D1993" t="s">
        <v>204</v>
      </c>
      <c r="E1993" t="s">
        <v>205</v>
      </c>
      <c r="Q1993">
        <v>2011</v>
      </c>
      <c r="R1993">
        <v>2012</v>
      </c>
      <c r="S1993">
        <v>2013</v>
      </c>
      <c r="T1993">
        <v>2014</v>
      </c>
      <c r="U1993">
        <v>2015</v>
      </c>
      <c r="V1993" t="s">
        <v>194</v>
      </c>
      <c r="W1993" t="s">
        <v>195</v>
      </c>
      <c r="X1993" t="s">
        <v>196</v>
      </c>
      <c r="Y1993" t="s">
        <v>197</v>
      </c>
      <c r="Z1993" t="s">
        <v>198</v>
      </c>
    </row>
    <row r="1994" spans="1:26" x14ac:dyDescent="0.25">
      <c r="A1994" t="str">
        <f t="shared" si="63"/>
        <v>AT Share of dwellings built between 1970 and 1979</v>
      </c>
      <c r="B1994" t="str">
        <f t="shared" si="62"/>
        <v>Share of dwellings built between 1970 and 1979</v>
      </c>
      <c r="C1994" t="s">
        <v>17</v>
      </c>
      <c r="D1994" t="s">
        <v>40</v>
      </c>
      <c r="E1994" t="s">
        <v>601</v>
      </c>
      <c r="Q1994" t="s">
        <v>207</v>
      </c>
      <c r="R1994" t="s">
        <v>207</v>
      </c>
      <c r="S1994">
        <v>13.68</v>
      </c>
      <c r="T1994">
        <v>13.47</v>
      </c>
      <c r="U1994" t="s">
        <v>207</v>
      </c>
      <c r="V1994" t="s">
        <v>208</v>
      </c>
      <c r="W1994" t="s">
        <v>602</v>
      </c>
      <c r="X1994" t="s">
        <v>415</v>
      </c>
      <c r="Y1994">
        <v>4</v>
      </c>
      <c r="Z1994" t="s">
        <v>603</v>
      </c>
    </row>
    <row r="1995" spans="1:26" x14ac:dyDescent="0.25">
      <c r="A1995" t="str">
        <f t="shared" si="63"/>
        <v>BE Share of dwellings built between 1970 and 1979</v>
      </c>
      <c r="B1995" t="str">
        <f t="shared" si="62"/>
        <v>Share of dwellings built between 1970 and 1979</v>
      </c>
      <c r="C1995" t="s">
        <v>11</v>
      </c>
      <c r="D1995" t="s">
        <v>41</v>
      </c>
      <c r="E1995" t="s">
        <v>601</v>
      </c>
      <c r="Q1995">
        <v>12.45</v>
      </c>
      <c r="R1995">
        <v>12.29</v>
      </c>
      <c r="S1995">
        <v>12.13</v>
      </c>
      <c r="T1995">
        <v>12.03</v>
      </c>
      <c r="U1995" t="s">
        <v>207</v>
      </c>
      <c r="V1995" t="s">
        <v>293</v>
      </c>
      <c r="W1995" t="s">
        <v>604</v>
      </c>
      <c r="X1995" t="s">
        <v>605</v>
      </c>
      <c r="Y1995">
        <v>4</v>
      </c>
      <c r="Z1995" t="s">
        <v>606</v>
      </c>
    </row>
    <row r="1996" spans="1:26" x14ac:dyDescent="0.25">
      <c r="A1996" t="str">
        <f t="shared" si="63"/>
        <v>BG Share of dwellings built between 1970 and 1979</v>
      </c>
      <c r="B1996" t="str">
        <f t="shared" si="62"/>
        <v>Share of dwellings built between 1970 and 1979</v>
      </c>
      <c r="C1996" t="s">
        <v>21</v>
      </c>
      <c r="D1996" t="s">
        <v>42</v>
      </c>
      <c r="E1996" t="s">
        <v>601</v>
      </c>
      <c r="Q1996" t="s">
        <v>207</v>
      </c>
      <c r="R1996">
        <v>17.170000000000002</v>
      </c>
      <c r="S1996">
        <v>15.25</v>
      </c>
      <c r="T1996">
        <v>14.98</v>
      </c>
      <c r="U1996" t="s">
        <v>207</v>
      </c>
      <c r="V1996" t="s">
        <v>208</v>
      </c>
      <c r="W1996" t="s">
        <v>607</v>
      </c>
      <c r="X1996" t="s">
        <v>608</v>
      </c>
      <c r="Y1996">
        <v>4</v>
      </c>
      <c r="Z1996" t="s">
        <v>609</v>
      </c>
    </row>
    <row r="1997" spans="1:26" x14ac:dyDescent="0.25">
      <c r="A1997" t="str">
        <f t="shared" si="63"/>
        <v>HR Share of dwellings built between 1970 and 1979</v>
      </c>
      <c r="B1997" t="str">
        <f t="shared" si="62"/>
        <v>Share of dwellings built between 1970 and 1979</v>
      </c>
      <c r="C1997" t="s">
        <v>24</v>
      </c>
      <c r="D1997" t="s">
        <v>43</v>
      </c>
      <c r="E1997" t="s">
        <v>601</v>
      </c>
      <c r="Q1997">
        <v>21.07</v>
      </c>
      <c r="R1997">
        <v>20.82</v>
      </c>
      <c r="S1997">
        <v>20.53</v>
      </c>
      <c r="T1997">
        <v>20.21</v>
      </c>
      <c r="U1997" t="s">
        <v>207</v>
      </c>
      <c r="V1997" t="s">
        <v>610</v>
      </c>
      <c r="W1997" t="s">
        <v>611</v>
      </c>
      <c r="X1997" t="s">
        <v>612</v>
      </c>
      <c r="Y1997">
        <v>4</v>
      </c>
      <c r="Z1997" t="s">
        <v>613</v>
      </c>
    </row>
    <row r="1998" spans="1:26" x14ac:dyDescent="0.25">
      <c r="A1998" t="str">
        <f t="shared" si="63"/>
        <v>CY Share of dwellings built between 1970 and 1979</v>
      </c>
      <c r="B1998" t="str">
        <f t="shared" si="62"/>
        <v>Share of dwellings built between 1970 and 1979</v>
      </c>
      <c r="C1998" t="s">
        <v>15</v>
      </c>
      <c r="D1998" t="s">
        <v>44</v>
      </c>
      <c r="E1998" t="s">
        <v>601</v>
      </c>
      <c r="Q1998">
        <v>14.1</v>
      </c>
      <c r="R1998">
        <v>13.9</v>
      </c>
      <c r="S1998">
        <v>13.78</v>
      </c>
      <c r="T1998">
        <v>13.32</v>
      </c>
      <c r="U1998" t="s">
        <v>207</v>
      </c>
      <c r="V1998" t="s">
        <v>614</v>
      </c>
      <c r="W1998" t="s">
        <v>615</v>
      </c>
      <c r="X1998" t="s">
        <v>616</v>
      </c>
      <c r="Y1998">
        <v>4</v>
      </c>
      <c r="Z1998" t="s">
        <v>617</v>
      </c>
    </row>
    <row r="1999" spans="1:26" x14ac:dyDescent="0.25">
      <c r="A1999" t="str">
        <f t="shared" si="63"/>
        <v>CZ Share of dwellings built between 1970 and 1979</v>
      </c>
      <c r="B1999" t="str">
        <f t="shared" si="62"/>
        <v>Share of dwellings built between 1970 and 1979</v>
      </c>
      <c r="C1999" t="s">
        <v>23</v>
      </c>
      <c r="D1999" t="s">
        <v>45</v>
      </c>
      <c r="E1999" t="s">
        <v>601</v>
      </c>
      <c r="Q1999">
        <v>18.34</v>
      </c>
      <c r="R1999">
        <v>18.32</v>
      </c>
      <c r="S1999">
        <v>18.309999999999999</v>
      </c>
      <c r="T1999">
        <v>18.18</v>
      </c>
      <c r="U1999" t="s">
        <v>207</v>
      </c>
      <c r="V1999" t="s">
        <v>618</v>
      </c>
      <c r="W1999" t="s">
        <v>619</v>
      </c>
      <c r="X1999" t="s">
        <v>620</v>
      </c>
      <c r="Y1999">
        <v>4</v>
      </c>
      <c r="Z1999" t="s">
        <v>621</v>
      </c>
    </row>
    <row r="2000" spans="1:26" x14ac:dyDescent="0.25">
      <c r="A2000" t="str">
        <f t="shared" si="63"/>
        <v>DK Share of dwellings built between 1970 and 1979</v>
      </c>
      <c r="B2000" t="str">
        <f t="shared" si="62"/>
        <v>Share of dwellings built between 1970 and 1979</v>
      </c>
      <c r="C2000" t="s">
        <v>9</v>
      </c>
      <c r="D2000" t="s">
        <v>46</v>
      </c>
      <c r="E2000" t="s">
        <v>601</v>
      </c>
      <c r="Q2000">
        <v>17.38</v>
      </c>
      <c r="R2000">
        <v>17.32</v>
      </c>
      <c r="S2000">
        <v>17.25</v>
      </c>
      <c r="T2000">
        <v>17.170000000000002</v>
      </c>
      <c r="U2000">
        <v>17.100000000000001</v>
      </c>
      <c r="V2000" t="s">
        <v>218</v>
      </c>
      <c r="W2000" t="s">
        <v>219</v>
      </c>
      <c r="X2000" t="s">
        <v>220</v>
      </c>
      <c r="Y2000">
        <v>5</v>
      </c>
    </row>
    <row r="2001" spans="1:26" x14ac:dyDescent="0.25">
      <c r="A2001" t="str">
        <f t="shared" si="63"/>
        <v>EE Share of dwellings built between 1970 and 1979</v>
      </c>
      <c r="B2001" t="str">
        <f t="shared" si="62"/>
        <v>Share of dwellings built between 1970 and 1979</v>
      </c>
      <c r="C2001" t="s">
        <v>27</v>
      </c>
      <c r="D2001" t="s">
        <v>47</v>
      </c>
      <c r="E2001" t="s">
        <v>601</v>
      </c>
      <c r="Q2001">
        <v>20.45</v>
      </c>
      <c r="R2001">
        <v>20.39</v>
      </c>
      <c r="S2001">
        <v>20.28</v>
      </c>
      <c r="T2001">
        <v>20.16</v>
      </c>
      <c r="U2001" t="s">
        <v>207</v>
      </c>
      <c r="V2001" t="s">
        <v>282</v>
      </c>
      <c r="W2001" t="s">
        <v>283</v>
      </c>
      <c r="X2001" t="s">
        <v>284</v>
      </c>
      <c r="Y2001">
        <v>5</v>
      </c>
    </row>
    <row r="2002" spans="1:26" x14ac:dyDescent="0.25">
      <c r="A2002" t="str">
        <f t="shared" si="63"/>
        <v>FI Share of dwellings built between 1970 and 1979</v>
      </c>
      <c r="B2002" t="str">
        <f t="shared" si="62"/>
        <v>Share of dwellings built between 1970 and 1979</v>
      </c>
      <c r="C2002" t="s">
        <v>30</v>
      </c>
      <c r="D2002" t="s">
        <v>50</v>
      </c>
      <c r="E2002" t="s">
        <v>601</v>
      </c>
      <c r="Q2002" t="s">
        <v>207</v>
      </c>
      <c r="R2002" t="s">
        <v>207</v>
      </c>
      <c r="S2002" t="s">
        <v>207</v>
      </c>
      <c r="T2002">
        <v>20.399999999999999</v>
      </c>
      <c r="U2002" t="s">
        <v>207</v>
      </c>
      <c r="V2002" t="s">
        <v>622</v>
      </c>
      <c r="W2002" t="s">
        <v>623</v>
      </c>
      <c r="X2002" t="s">
        <v>624</v>
      </c>
      <c r="Y2002">
        <v>4</v>
      </c>
      <c r="Z2002" t="s">
        <v>625</v>
      </c>
    </row>
    <row r="2003" spans="1:26" x14ac:dyDescent="0.25">
      <c r="A2003" t="str">
        <f t="shared" si="63"/>
        <v>FR Share of dwellings built between 1970 and 1979</v>
      </c>
      <c r="B2003" t="str">
        <f t="shared" si="62"/>
        <v>Share of dwellings built between 1970 and 1979</v>
      </c>
      <c r="C2003" t="s">
        <v>10</v>
      </c>
      <c r="D2003" t="s">
        <v>48</v>
      </c>
      <c r="E2003" t="s">
        <v>601</v>
      </c>
      <c r="Q2003">
        <v>16.170000000000002</v>
      </c>
      <c r="R2003">
        <v>15.97</v>
      </c>
      <c r="S2003">
        <v>15.81</v>
      </c>
      <c r="T2003">
        <v>15.66</v>
      </c>
      <c r="U2003" t="s">
        <v>207</v>
      </c>
      <c r="V2003" t="s">
        <v>626</v>
      </c>
      <c r="W2003" t="s">
        <v>627</v>
      </c>
      <c r="X2003" t="s">
        <v>628</v>
      </c>
      <c r="Y2003">
        <v>4</v>
      </c>
      <c r="Z2003" t="s">
        <v>629</v>
      </c>
    </row>
    <row r="2004" spans="1:26" x14ac:dyDescent="0.25">
      <c r="A2004" t="str">
        <f t="shared" si="63"/>
        <v>DE Share of dwellings built between 1970 and 1979</v>
      </c>
      <c r="B2004" t="str">
        <f t="shared" si="62"/>
        <v>Share of dwellings built between 1970 and 1979</v>
      </c>
      <c r="C2004" t="s">
        <v>1</v>
      </c>
      <c r="D2004" t="s">
        <v>51</v>
      </c>
      <c r="E2004" t="s">
        <v>601</v>
      </c>
      <c r="Q2004">
        <v>15.11</v>
      </c>
      <c r="R2004">
        <v>15.04</v>
      </c>
      <c r="S2004">
        <v>14.97</v>
      </c>
      <c r="T2004">
        <v>14.9</v>
      </c>
      <c r="U2004" t="s">
        <v>207</v>
      </c>
      <c r="V2004" t="s">
        <v>223</v>
      </c>
      <c r="W2004" t="s">
        <v>630</v>
      </c>
      <c r="X2004" t="s">
        <v>225</v>
      </c>
      <c r="Y2004">
        <v>4</v>
      </c>
      <c r="Z2004" t="s">
        <v>631</v>
      </c>
    </row>
    <row r="2005" spans="1:26" x14ac:dyDescent="0.25">
      <c r="A2005" t="str">
        <f t="shared" si="63"/>
        <v>EL Share of dwellings built between 1970 and 1979</v>
      </c>
      <c r="B2005" t="str">
        <f t="shared" si="62"/>
        <v>Share of dwellings built between 1970 and 1979</v>
      </c>
      <c r="C2005" t="s">
        <v>20</v>
      </c>
      <c r="D2005" t="s">
        <v>49</v>
      </c>
      <c r="E2005" t="s">
        <v>601</v>
      </c>
      <c r="Q2005">
        <v>21.31</v>
      </c>
      <c r="R2005">
        <v>21.41</v>
      </c>
      <c r="S2005">
        <v>21.22</v>
      </c>
      <c r="T2005">
        <v>20.96</v>
      </c>
      <c r="U2005" t="s">
        <v>207</v>
      </c>
      <c r="V2005" t="s">
        <v>208</v>
      </c>
      <c r="W2005" t="s">
        <v>602</v>
      </c>
      <c r="X2005" t="s">
        <v>415</v>
      </c>
      <c r="Y2005">
        <v>4</v>
      </c>
      <c r="Z2005" t="s">
        <v>603</v>
      </c>
    </row>
    <row r="2006" spans="1:26" x14ac:dyDescent="0.25">
      <c r="A2006" t="str">
        <f t="shared" si="63"/>
        <v>HU Share of dwellings built between 1970 and 1979</v>
      </c>
      <c r="B2006" t="str">
        <f t="shared" si="62"/>
        <v>Share of dwellings built between 1970 and 1979</v>
      </c>
      <c r="C2006" t="s">
        <v>16</v>
      </c>
      <c r="D2006" t="s">
        <v>52</v>
      </c>
      <c r="E2006" t="s">
        <v>601</v>
      </c>
      <c r="Q2006" t="s">
        <v>207</v>
      </c>
      <c r="R2006" t="s">
        <v>207</v>
      </c>
      <c r="S2006">
        <v>12.55</v>
      </c>
      <c r="T2006">
        <v>12.46</v>
      </c>
      <c r="U2006" t="s">
        <v>207</v>
      </c>
      <c r="V2006" t="s">
        <v>632</v>
      </c>
      <c r="W2006" t="s">
        <v>633</v>
      </c>
      <c r="X2006" t="s">
        <v>634</v>
      </c>
      <c r="Y2006">
        <v>4</v>
      </c>
    </row>
    <row r="2007" spans="1:26" x14ac:dyDescent="0.25">
      <c r="A2007" t="str">
        <f t="shared" si="63"/>
        <v>IE Share of dwellings built between 1970 and 1979</v>
      </c>
      <c r="B2007" t="str">
        <f t="shared" si="62"/>
        <v>Share of dwellings built between 1970 and 1979</v>
      </c>
      <c r="C2007" t="s">
        <v>5</v>
      </c>
      <c r="D2007" t="s">
        <v>53</v>
      </c>
      <c r="E2007" t="s">
        <v>601</v>
      </c>
      <c r="Q2007">
        <v>12.27</v>
      </c>
      <c r="R2007">
        <v>12.21</v>
      </c>
      <c r="S2007">
        <v>11.9</v>
      </c>
      <c r="T2007">
        <v>11.6</v>
      </c>
      <c r="U2007" t="s">
        <v>207</v>
      </c>
      <c r="V2007" t="s">
        <v>208</v>
      </c>
      <c r="W2007" t="s">
        <v>635</v>
      </c>
      <c r="X2007" t="s">
        <v>608</v>
      </c>
      <c r="Y2007">
        <v>4</v>
      </c>
      <c r="Z2007" t="s">
        <v>636</v>
      </c>
    </row>
    <row r="2008" spans="1:26" x14ac:dyDescent="0.25">
      <c r="A2008" t="str">
        <f t="shared" si="63"/>
        <v>IT Share of dwellings built between 1970 and 1979</v>
      </c>
      <c r="B2008" t="str">
        <f t="shared" si="62"/>
        <v>Share of dwellings built between 1970 and 1979</v>
      </c>
      <c r="C2008" t="s">
        <v>29</v>
      </c>
      <c r="D2008" t="s">
        <v>54</v>
      </c>
      <c r="E2008" t="s">
        <v>601</v>
      </c>
      <c r="Q2008">
        <v>18</v>
      </c>
      <c r="R2008">
        <v>17.88</v>
      </c>
      <c r="S2008">
        <v>17.78</v>
      </c>
      <c r="T2008">
        <v>17.57</v>
      </c>
      <c r="U2008" t="s">
        <v>207</v>
      </c>
      <c r="V2008" t="s">
        <v>637</v>
      </c>
      <c r="W2008" t="s">
        <v>611</v>
      </c>
      <c r="X2008" t="s">
        <v>638</v>
      </c>
      <c r="Y2008">
        <v>4</v>
      </c>
      <c r="Z2008" t="s">
        <v>613</v>
      </c>
    </row>
    <row r="2009" spans="1:26" x14ac:dyDescent="0.25">
      <c r="A2009" t="str">
        <f t="shared" si="63"/>
        <v>LV Share of dwellings built between 1970 and 1979</v>
      </c>
      <c r="B2009" t="str">
        <f t="shared" si="62"/>
        <v>Share of dwellings built between 1970 and 1979</v>
      </c>
      <c r="C2009" t="s">
        <v>25</v>
      </c>
      <c r="D2009" t="s">
        <v>55</v>
      </c>
      <c r="E2009" t="s">
        <v>601</v>
      </c>
      <c r="Q2009">
        <v>19.829999999999998</v>
      </c>
      <c r="R2009">
        <v>19.79</v>
      </c>
      <c r="S2009">
        <v>19.739999999999998</v>
      </c>
      <c r="T2009">
        <v>19.59</v>
      </c>
      <c r="U2009" t="s">
        <v>207</v>
      </c>
      <c r="V2009" t="s">
        <v>610</v>
      </c>
      <c r="W2009" t="s">
        <v>611</v>
      </c>
      <c r="X2009" t="s">
        <v>612</v>
      </c>
      <c r="Y2009">
        <v>4</v>
      </c>
      <c r="Z2009" t="s">
        <v>613</v>
      </c>
    </row>
    <row r="2010" spans="1:26" x14ac:dyDescent="0.25">
      <c r="A2010" t="str">
        <f t="shared" si="63"/>
        <v>LT Share of dwellings built between 1970 and 1979</v>
      </c>
      <c r="B2010" t="str">
        <f t="shared" si="62"/>
        <v>Share of dwellings built between 1970 and 1979</v>
      </c>
      <c r="C2010" t="s">
        <v>22</v>
      </c>
      <c r="D2010" t="s">
        <v>56</v>
      </c>
      <c r="E2010" t="s">
        <v>601</v>
      </c>
      <c r="Q2010" t="s">
        <v>207</v>
      </c>
      <c r="R2010">
        <v>17.170000000000002</v>
      </c>
      <c r="S2010">
        <v>17.18</v>
      </c>
      <c r="T2010">
        <v>17.18</v>
      </c>
      <c r="U2010" t="s">
        <v>207</v>
      </c>
      <c r="V2010" t="s">
        <v>208</v>
      </c>
      <c r="W2010" t="s">
        <v>607</v>
      </c>
      <c r="X2010" t="s">
        <v>221</v>
      </c>
      <c r="Y2010">
        <v>4</v>
      </c>
      <c r="Z2010" t="s">
        <v>609</v>
      </c>
    </row>
    <row r="2011" spans="1:26" x14ac:dyDescent="0.25">
      <c r="A2011" t="str">
        <f t="shared" si="63"/>
        <v>LU Share of dwellings built between 1970 and 1979</v>
      </c>
      <c r="B2011" t="str">
        <f t="shared" si="62"/>
        <v>Share of dwellings built between 1970 and 1979</v>
      </c>
      <c r="C2011" t="s">
        <v>7</v>
      </c>
      <c r="D2011" t="s">
        <v>57</v>
      </c>
      <c r="E2011" t="s">
        <v>601</v>
      </c>
      <c r="Q2011">
        <v>11.56</v>
      </c>
      <c r="R2011">
        <v>11.29</v>
      </c>
      <c r="S2011">
        <v>11.03</v>
      </c>
      <c r="T2011">
        <v>10.8</v>
      </c>
      <c r="U2011" t="s">
        <v>207</v>
      </c>
      <c r="V2011" t="s">
        <v>352</v>
      </c>
      <c r="W2011" t="s">
        <v>353</v>
      </c>
      <c r="X2011" t="s">
        <v>354</v>
      </c>
      <c r="Y2011">
        <v>4</v>
      </c>
      <c r="Z2011" t="s">
        <v>355</v>
      </c>
    </row>
    <row r="2012" spans="1:26" x14ac:dyDescent="0.25">
      <c r="A2012" t="str">
        <f t="shared" si="63"/>
        <v>MT Share of dwellings built between 1970 and 1979</v>
      </c>
      <c r="B2012" t="str">
        <f t="shared" si="62"/>
        <v>Share of dwellings built between 1970 and 1979</v>
      </c>
      <c r="C2012" t="s">
        <v>26</v>
      </c>
      <c r="D2012" t="s">
        <v>58</v>
      </c>
      <c r="E2012" t="s">
        <v>601</v>
      </c>
      <c r="Q2012">
        <v>15.9</v>
      </c>
      <c r="R2012">
        <v>15.36</v>
      </c>
      <c r="S2012">
        <v>14.78</v>
      </c>
      <c r="T2012">
        <v>14.18</v>
      </c>
      <c r="U2012" t="s">
        <v>207</v>
      </c>
      <c r="V2012" t="s">
        <v>610</v>
      </c>
      <c r="W2012" t="s">
        <v>611</v>
      </c>
      <c r="X2012" t="s">
        <v>612</v>
      </c>
      <c r="Y2012">
        <v>4</v>
      </c>
      <c r="Z2012" t="s">
        <v>613</v>
      </c>
    </row>
    <row r="2013" spans="1:26" x14ac:dyDescent="0.25">
      <c r="A2013" t="str">
        <f t="shared" si="63"/>
        <v>NL Share of dwellings built between 1970 and 1979</v>
      </c>
      <c r="B2013" t="str">
        <f t="shared" si="62"/>
        <v>Share of dwellings built between 1970 and 1979</v>
      </c>
      <c r="C2013" t="s">
        <v>6</v>
      </c>
      <c r="D2013" t="s">
        <v>59</v>
      </c>
      <c r="E2013" t="s">
        <v>601</v>
      </c>
      <c r="Q2013">
        <v>16.52</v>
      </c>
      <c r="R2013">
        <v>16.38</v>
      </c>
      <c r="S2013">
        <v>16.27</v>
      </c>
      <c r="T2013">
        <v>16.149999999999999</v>
      </c>
      <c r="U2013" t="s">
        <v>207</v>
      </c>
      <c r="V2013" t="s">
        <v>639</v>
      </c>
      <c r="W2013" t="s">
        <v>640</v>
      </c>
      <c r="X2013" t="s">
        <v>641</v>
      </c>
      <c r="Y2013">
        <v>4</v>
      </c>
    </row>
    <row r="2014" spans="1:26" x14ac:dyDescent="0.25">
      <c r="A2014" t="str">
        <f t="shared" si="63"/>
        <v>PL Share of dwellings built between 1970 and 1979</v>
      </c>
      <c r="B2014" t="str">
        <f t="shared" si="62"/>
        <v>Share of dwellings built between 1970 and 1979</v>
      </c>
      <c r="C2014" t="s">
        <v>12</v>
      </c>
      <c r="D2014" t="s">
        <v>60</v>
      </c>
      <c r="E2014" t="s">
        <v>601</v>
      </c>
      <c r="Q2014">
        <v>16</v>
      </c>
      <c r="R2014">
        <v>15.84</v>
      </c>
      <c r="S2014">
        <v>15.69</v>
      </c>
      <c r="T2014">
        <v>15.55</v>
      </c>
      <c r="U2014" t="s">
        <v>207</v>
      </c>
      <c r="V2014" t="s">
        <v>642</v>
      </c>
      <c r="W2014" t="s">
        <v>643</v>
      </c>
      <c r="X2014" t="s">
        <v>644</v>
      </c>
      <c r="Y2014">
        <v>5</v>
      </c>
    </row>
    <row r="2015" spans="1:26" x14ac:dyDescent="0.25">
      <c r="A2015" t="str">
        <f t="shared" si="63"/>
        <v>PT Share of dwellings built between 1970 and 1979</v>
      </c>
      <c r="B2015" t="str">
        <f t="shared" si="62"/>
        <v>Share of dwellings built between 1970 and 1979</v>
      </c>
      <c r="C2015" t="s">
        <v>14</v>
      </c>
      <c r="D2015" t="s">
        <v>61</v>
      </c>
      <c r="E2015" t="s">
        <v>601</v>
      </c>
      <c r="Q2015">
        <v>14.25</v>
      </c>
      <c r="R2015">
        <v>14.19</v>
      </c>
      <c r="S2015">
        <v>14.14</v>
      </c>
      <c r="T2015">
        <v>14.12</v>
      </c>
      <c r="U2015" t="s">
        <v>207</v>
      </c>
      <c r="V2015" t="s">
        <v>356</v>
      </c>
      <c r="W2015" t="s">
        <v>645</v>
      </c>
      <c r="X2015" t="s">
        <v>358</v>
      </c>
      <c r="Y2015">
        <v>4</v>
      </c>
      <c r="Z2015" t="s">
        <v>646</v>
      </c>
    </row>
    <row r="2016" spans="1:26" x14ac:dyDescent="0.25">
      <c r="A2016" t="str">
        <f t="shared" si="63"/>
        <v>RO Share of dwellings built between 1970 and 1979</v>
      </c>
      <c r="B2016" t="str">
        <f t="shared" si="62"/>
        <v>Share of dwellings built between 1970 and 1979</v>
      </c>
      <c r="C2016" t="s">
        <v>13</v>
      </c>
      <c r="D2016" t="s">
        <v>62</v>
      </c>
      <c r="E2016" t="s">
        <v>601</v>
      </c>
      <c r="Q2016">
        <v>19.46</v>
      </c>
      <c r="R2016">
        <v>19.38</v>
      </c>
      <c r="S2016">
        <v>19.29</v>
      </c>
      <c r="T2016">
        <v>19.2</v>
      </c>
      <c r="U2016" t="s">
        <v>207</v>
      </c>
      <c r="V2016" t="s">
        <v>610</v>
      </c>
      <c r="W2016" t="s">
        <v>647</v>
      </c>
      <c r="X2016" t="s">
        <v>612</v>
      </c>
      <c r="Y2016">
        <v>4</v>
      </c>
      <c r="Z2016" t="s">
        <v>648</v>
      </c>
    </row>
    <row r="2017" spans="1:26" x14ac:dyDescent="0.25">
      <c r="A2017" t="str">
        <f t="shared" si="63"/>
        <v>SK Share of dwellings built between 1970 and 1979</v>
      </c>
      <c r="B2017" t="str">
        <f t="shared" si="62"/>
        <v>Share of dwellings built between 1970 and 1979</v>
      </c>
      <c r="C2017" t="s">
        <v>18</v>
      </c>
      <c r="D2017" t="s">
        <v>63</v>
      </c>
      <c r="E2017" t="s">
        <v>601</v>
      </c>
      <c r="Q2017">
        <v>23.7</v>
      </c>
      <c r="R2017">
        <v>23.59</v>
      </c>
      <c r="S2017">
        <v>23.47</v>
      </c>
      <c r="T2017">
        <v>23.34</v>
      </c>
      <c r="U2017" t="s">
        <v>207</v>
      </c>
      <c r="V2017" t="s">
        <v>491</v>
      </c>
      <c r="W2017" t="s">
        <v>649</v>
      </c>
      <c r="X2017" t="s">
        <v>493</v>
      </c>
      <c r="Y2017">
        <v>4</v>
      </c>
      <c r="Z2017" t="s">
        <v>650</v>
      </c>
    </row>
    <row r="2018" spans="1:26" x14ac:dyDescent="0.25">
      <c r="A2018" t="str">
        <f t="shared" si="63"/>
        <v>SI Share of dwellings built between 1970 and 1979</v>
      </c>
      <c r="B2018" t="str">
        <f t="shared" si="62"/>
        <v>Share of dwellings built between 1970 and 1979</v>
      </c>
      <c r="C2018" t="s">
        <v>8</v>
      </c>
      <c r="D2018" t="s">
        <v>64</v>
      </c>
      <c r="E2018" t="s">
        <v>601</v>
      </c>
      <c r="Q2018">
        <v>18.170000000000002</v>
      </c>
      <c r="R2018">
        <v>18.079999999999998</v>
      </c>
      <c r="S2018">
        <v>18.02</v>
      </c>
      <c r="T2018">
        <v>17.87</v>
      </c>
      <c r="U2018" t="s">
        <v>207</v>
      </c>
      <c r="V2018" t="s">
        <v>651</v>
      </c>
      <c r="W2018" t="s">
        <v>652</v>
      </c>
      <c r="Y2018">
        <v>4</v>
      </c>
      <c r="Z2018" t="s">
        <v>653</v>
      </c>
    </row>
    <row r="2019" spans="1:26" x14ac:dyDescent="0.25">
      <c r="A2019" t="str">
        <f t="shared" si="63"/>
        <v>ES Share of dwellings built between 1970 and 1979</v>
      </c>
      <c r="B2019" t="str">
        <f t="shared" si="62"/>
        <v>Share of dwellings built between 1970 and 1979</v>
      </c>
      <c r="C2019" t="s">
        <v>28</v>
      </c>
      <c r="D2019" t="s">
        <v>65</v>
      </c>
      <c r="E2019" t="s">
        <v>601</v>
      </c>
      <c r="Q2019" t="s">
        <v>207</v>
      </c>
      <c r="R2019" t="s">
        <v>207</v>
      </c>
      <c r="S2019">
        <v>17.71</v>
      </c>
      <c r="T2019">
        <v>17.41</v>
      </c>
      <c r="U2019" t="s">
        <v>207</v>
      </c>
      <c r="V2019" t="s">
        <v>208</v>
      </c>
      <c r="W2019" t="s">
        <v>602</v>
      </c>
      <c r="X2019" t="s">
        <v>415</v>
      </c>
      <c r="Y2019">
        <v>4</v>
      </c>
      <c r="Z2019" t="s">
        <v>603</v>
      </c>
    </row>
    <row r="2020" spans="1:26" x14ac:dyDescent="0.25">
      <c r="A2020" t="str">
        <f t="shared" si="63"/>
        <v>SE Share of dwellings built between 1970 and 1979</v>
      </c>
      <c r="B2020" t="str">
        <f t="shared" si="62"/>
        <v>Share of dwellings built between 1970 and 1979</v>
      </c>
      <c r="C2020" t="s">
        <v>19</v>
      </c>
      <c r="D2020" t="s">
        <v>66</v>
      </c>
      <c r="E2020" t="s">
        <v>601</v>
      </c>
      <c r="Q2020">
        <v>16.34</v>
      </c>
      <c r="R2020">
        <v>16.21</v>
      </c>
      <c r="S2020">
        <v>16.2</v>
      </c>
      <c r="T2020">
        <v>16.18</v>
      </c>
      <c r="U2020" t="s">
        <v>207</v>
      </c>
      <c r="V2020" t="s">
        <v>654</v>
      </c>
      <c r="W2020" t="s">
        <v>655</v>
      </c>
      <c r="X2020" t="s">
        <v>656</v>
      </c>
      <c r="Y2020">
        <v>4</v>
      </c>
      <c r="Z2020" t="s">
        <v>657</v>
      </c>
    </row>
    <row r="2021" spans="1:26" x14ac:dyDescent="0.25">
      <c r="A2021" t="str">
        <f t="shared" si="63"/>
        <v>UK Share of dwellings built between 1970 and 1979</v>
      </c>
      <c r="B2021" t="str">
        <f t="shared" si="62"/>
        <v>Share of dwellings built between 1970 and 1979</v>
      </c>
      <c r="C2021" t="s">
        <v>4</v>
      </c>
      <c r="D2021" t="s">
        <v>67</v>
      </c>
      <c r="E2021" t="s">
        <v>601</v>
      </c>
      <c r="Q2021" t="s">
        <v>207</v>
      </c>
      <c r="R2021">
        <v>13.34</v>
      </c>
      <c r="S2021">
        <v>13.27</v>
      </c>
      <c r="T2021">
        <v>13.05</v>
      </c>
      <c r="U2021" t="s">
        <v>207</v>
      </c>
      <c r="V2021" t="s">
        <v>208</v>
      </c>
      <c r="W2021" t="s">
        <v>607</v>
      </c>
      <c r="X2021" t="s">
        <v>608</v>
      </c>
      <c r="Y2021">
        <v>4</v>
      </c>
      <c r="Z2021" t="s">
        <v>609</v>
      </c>
    </row>
    <row r="2022" spans="1:26" x14ac:dyDescent="0.25">
      <c r="A2022" t="str">
        <f t="shared" si="63"/>
        <v>EU-28 Share of dwellings built between 1970 and 1979</v>
      </c>
      <c r="B2022" t="str">
        <f t="shared" si="62"/>
        <v>Share of dwellings built between 1970 and 1979</v>
      </c>
      <c r="C2022" t="s">
        <v>658</v>
      </c>
      <c r="D2022" t="s">
        <v>659</v>
      </c>
      <c r="E2022" t="s">
        <v>601</v>
      </c>
      <c r="Q2022">
        <v>16.37</v>
      </c>
      <c r="R2022">
        <v>16.25</v>
      </c>
      <c r="S2022">
        <v>16.13</v>
      </c>
      <c r="T2022">
        <v>15.98</v>
      </c>
      <c r="U2022" t="s">
        <v>207</v>
      </c>
      <c r="V2022" t="s">
        <v>208</v>
      </c>
      <c r="W2022" t="s">
        <v>602</v>
      </c>
      <c r="X2022" t="s">
        <v>415</v>
      </c>
      <c r="Y2022">
        <v>4</v>
      </c>
    </row>
    <row r="2023" spans="1:26" x14ac:dyDescent="0.25">
      <c r="A2023" t="str">
        <f t="shared" si="63"/>
        <v xml:space="preserve"> Share of dwellings built between 1970 and 1979</v>
      </c>
      <c r="B2023" t="str">
        <f t="shared" si="62"/>
        <v>Share of dwellings built between 1970 and 1979</v>
      </c>
    </row>
    <row r="2024" spans="1:26" x14ac:dyDescent="0.25">
      <c r="A2024" t="str">
        <f t="shared" si="63"/>
        <v xml:space="preserve"> Share of dwellings built between 1980 and 1989</v>
      </c>
      <c r="B2024" t="str">
        <f t="shared" si="62"/>
        <v>Share of dwellings built between 1980 and 1989</v>
      </c>
      <c r="C2024" t="s">
        <v>662</v>
      </c>
    </row>
    <row r="2025" spans="1:26" x14ac:dyDescent="0.25">
      <c r="A2025" t="str">
        <f t="shared" si="63"/>
        <v>ISO code Share of dwellings built between 1980 and 1989</v>
      </c>
      <c r="B2025" t="str">
        <f t="shared" si="62"/>
        <v>Share of dwellings built between 1980 and 1989</v>
      </c>
      <c r="D2025" t="s">
        <v>204</v>
      </c>
      <c r="E2025" t="s">
        <v>205</v>
      </c>
      <c r="Q2025">
        <v>2011</v>
      </c>
      <c r="R2025">
        <v>2012</v>
      </c>
      <c r="S2025">
        <v>2013</v>
      </c>
      <c r="T2025">
        <v>2014</v>
      </c>
      <c r="U2025">
        <v>2015</v>
      </c>
      <c r="V2025" t="s">
        <v>194</v>
      </c>
      <c r="W2025" t="s">
        <v>195</v>
      </c>
      <c r="X2025" t="s">
        <v>196</v>
      </c>
      <c r="Y2025" t="s">
        <v>197</v>
      </c>
      <c r="Z2025" t="s">
        <v>198</v>
      </c>
    </row>
    <row r="2026" spans="1:26" x14ac:dyDescent="0.25">
      <c r="A2026" t="str">
        <f t="shared" si="63"/>
        <v>AT Share of dwellings built between 1980 and 1989</v>
      </c>
      <c r="B2026" t="str">
        <f t="shared" si="62"/>
        <v>Share of dwellings built between 1980 and 1989</v>
      </c>
      <c r="C2026" t="s">
        <v>17</v>
      </c>
      <c r="D2026" t="s">
        <v>40</v>
      </c>
      <c r="E2026" t="s">
        <v>601</v>
      </c>
      <c r="Q2026" t="s">
        <v>207</v>
      </c>
      <c r="R2026" t="s">
        <v>207</v>
      </c>
      <c r="S2026">
        <v>11.87</v>
      </c>
      <c r="T2026">
        <v>11.69</v>
      </c>
      <c r="U2026" t="s">
        <v>207</v>
      </c>
      <c r="V2026" t="s">
        <v>208</v>
      </c>
      <c r="W2026" t="s">
        <v>602</v>
      </c>
      <c r="X2026" t="s">
        <v>415</v>
      </c>
      <c r="Y2026">
        <v>4</v>
      </c>
      <c r="Z2026" t="s">
        <v>603</v>
      </c>
    </row>
    <row r="2027" spans="1:26" x14ac:dyDescent="0.25">
      <c r="A2027" t="str">
        <f t="shared" si="63"/>
        <v>BE Share of dwellings built between 1980 and 1989</v>
      </c>
      <c r="B2027" t="str">
        <f t="shared" si="62"/>
        <v>Share of dwellings built between 1980 and 1989</v>
      </c>
      <c r="C2027" t="s">
        <v>11</v>
      </c>
      <c r="D2027" t="s">
        <v>41</v>
      </c>
      <c r="E2027" t="s">
        <v>601</v>
      </c>
      <c r="Q2027">
        <v>8.85</v>
      </c>
      <c r="R2027">
        <v>8.9600000000000009</v>
      </c>
      <c r="S2027">
        <v>9.07</v>
      </c>
      <c r="T2027">
        <v>8.99</v>
      </c>
      <c r="U2027" t="s">
        <v>207</v>
      </c>
      <c r="V2027" t="s">
        <v>293</v>
      </c>
      <c r="W2027" t="s">
        <v>604</v>
      </c>
      <c r="X2027" t="s">
        <v>605</v>
      </c>
      <c r="Y2027">
        <v>4</v>
      </c>
      <c r="Z2027" t="s">
        <v>606</v>
      </c>
    </row>
    <row r="2028" spans="1:26" x14ac:dyDescent="0.25">
      <c r="A2028" t="str">
        <f t="shared" si="63"/>
        <v>BG Share of dwellings built between 1980 and 1989</v>
      </c>
      <c r="B2028" t="str">
        <f t="shared" si="62"/>
        <v>Share of dwellings built between 1980 and 1989</v>
      </c>
      <c r="C2028" t="s">
        <v>21</v>
      </c>
      <c r="D2028" t="s">
        <v>42</v>
      </c>
      <c r="E2028" t="s">
        <v>601</v>
      </c>
      <c r="Q2028" t="s">
        <v>207</v>
      </c>
      <c r="R2028">
        <v>13.28</v>
      </c>
      <c r="S2028">
        <v>11.8</v>
      </c>
      <c r="T2028">
        <v>11.59</v>
      </c>
      <c r="U2028" t="s">
        <v>207</v>
      </c>
      <c r="V2028" t="s">
        <v>208</v>
      </c>
      <c r="W2028" t="s">
        <v>607</v>
      </c>
      <c r="X2028" t="s">
        <v>608</v>
      </c>
      <c r="Y2028">
        <v>4</v>
      </c>
      <c r="Z2028" t="s">
        <v>609</v>
      </c>
    </row>
    <row r="2029" spans="1:26" x14ac:dyDescent="0.25">
      <c r="A2029" t="str">
        <f t="shared" si="63"/>
        <v>HR Share of dwellings built between 1980 and 1989</v>
      </c>
      <c r="B2029" t="str">
        <f t="shared" si="62"/>
        <v>Share of dwellings built between 1980 and 1989</v>
      </c>
      <c r="C2029" t="s">
        <v>24</v>
      </c>
      <c r="D2029" t="s">
        <v>43</v>
      </c>
      <c r="E2029" t="s">
        <v>601</v>
      </c>
      <c r="Q2029">
        <v>17.34</v>
      </c>
      <c r="R2029">
        <v>17.13</v>
      </c>
      <c r="S2029">
        <v>16.899999999999999</v>
      </c>
      <c r="T2029">
        <v>16.63</v>
      </c>
      <c r="U2029" t="s">
        <v>207</v>
      </c>
      <c r="V2029" t="s">
        <v>610</v>
      </c>
      <c r="W2029" t="s">
        <v>611</v>
      </c>
      <c r="X2029" t="s">
        <v>612</v>
      </c>
      <c r="Y2029">
        <v>4</v>
      </c>
      <c r="Z2029" t="s">
        <v>613</v>
      </c>
    </row>
    <row r="2030" spans="1:26" x14ac:dyDescent="0.25">
      <c r="A2030" t="str">
        <f t="shared" si="63"/>
        <v>CY Share of dwellings built between 1980 and 1989</v>
      </c>
      <c r="B2030" t="str">
        <f t="shared" si="62"/>
        <v>Share of dwellings built between 1980 and 1989</v>
      </c>
      <c r="C2030" t="s">
        <v>15</v>
      </c>
      <c r="D2030" t="s">
        <v>44</v>
      </c>
      <c r="E2030" t="s">
        <v>601</v>
      </c>
      <c r="Q2030">
        <v>20.58</v>
      </c>
      <c r="R2030">
        <v>20.3</v>
      </c>
      <c r="S2030">
        <v>20.12</v>
      </c>
      <c r="T2030">
        <v>19.440000000000001</v>
      </c>
      <c r="U2030" t="s">
        <v>207</v>
      </c>
      <c r="V2030" t="s">
        <v>614</v>
      </c>
      <c r="W2030" t="s">
        <v>615</v>
      </c>
      <c r="X2030" t="s">
        <v>616</v>
      </c>
      <c r="Y2030">
        <v>4</v>
      </c>
      <c r="Z2030" t="s">
        <v>617</v>
      </c>
    </row>
    <row r="2031" spans="1:26" x14ac:dyDescent="0.25">
      <c r="A2031" t="str">
        <f t="shared" si="63"/>
        <v>CZ Share of dwellings built between 1980 and 1989</v>
      </c>
      <c r="B2031" t="str">
        <f t="shared" si="62"/>
        <v>Share of dwellings built between 1980 and 1989</v>
      </c>
      <c r="C2031" t="s">
        <v>23</v>
      </c>
      <c r="D2031" t="s">
        <v>45</v>
      </c>
      <c r="E2031" t="s">
        <v>601</v>
      </c>
      <c r="Q2031">
        <v>16.21</v>
      </c>
      <c r="R2031">
        <v>16.2</v>
      </c>
      <c r="S2031">
        <v>16.190000000000001</v>
      </c>
      <c r="T2031">
        <v>16.07</v>
      </c>
      <c r="U2031" t="s">
        <v>207</v>
      </c>
      <c r="V2031" t="s">
        <v>618</v>
      </c>
      <c r="W2031" t="s">
        <v>619</v>
      </c>
      <c r="X2031" t="s">
        <v>620</v>
      </c>
      <c r="Y2031">
        <v>4</v>
      </c>
      <c r="Z2031" t="s">
        <v>621</v>
      </c>
    </row>
    <row r="2032" spans="1:26" x14ac:dyDescent="0.25">
      <c r="A2032" t="str">
        <f t="shared" si="63"/>
        <v>DK Share of dwellings built between 1980 and 1989</v>
      </c>
      <c r="B2032" t="str">
        <f t="shared" si="62"/>
        <v>Share of dwellings built between 1980 and 1989</v>
      </c>
      <c r="C2032" t="s">
        <v>9</v>
      </c>
      <c r="D2032" t="s">
        <v>46</v>
      </c>
      <c r="E2032" t="s">
        <v>601</v>
      </c>
      <c r="Q2032">
        <v>9.23</v>
      </c>
      <c r="R2032">
        <v>9.2100000000000009</v>
      </c>
      <c r="S2032">
        <v>9.16</v>
      </c>
      <c r="T2032">
        <v>9.1300000000000008</v>
      </c>
      <c r="U2032">
        <v>9.1</v>
      </c>
      <c r="V2032" t="s">
        <v>218</v>
      </c>
      <c r="W2032" t="s">
        <v>219</v>
      </c>
      <c r="X2032" t="s">
        <v>220</v>
      </c>
      <c r="Y2032">
        <v>5</v>
      </c>
    </row>
    <row r="2033" spans="1:26" x14ac:dyDescent="0.25">
      <c r="A2033" t="str">
        <f t="shared" si="63"/>
        <v>EE Share of dwellings built between 1980 and 1989</v>
      </c>
      <c r="B2033" t="str">
        <f t="shared" si="62"/>
        <v>Share of dwellings built between 1980 and 1989</v>
      </c>
      <c r="C2033" t="s">
        <v>27</v>
      </c>
      <c r="D2033" t="s">
        <v>47</v>
      </c>
      <c r="E2033" t="s">
        <v>601</v>
      </c>
      <c r="Q2033">
        <v>20</v>
      </c>
      <c r="R2033">
        <v>19.940000000000001</v>
      </c>
      <c r="S2033">
        <v>19.829999999999998</v>
      </c>
      <c r="T2033">
        <v>19.72</v>
      </c>
      <c r="U2033" t="s">
        <v>207</v>
      </c>
      <c r="V2033" t="s">
        <v>282</v>
      </c>
      <c r="W2033" t="s">
        <v>283</v>
      </c>
      <c r="X2033" t="s">
        <v>284</v>
      </c>
      <c r="Y2033">
        <v>5</v>
      </c>
    </row>
    <row r="2034" spans="1:26" x14ac:dyDescent="0.25">
      <c r="A2034" t="str">
        <f t="shared" si="63"/>
        <v>FI Share of dwellings built between 1980 and 1989</v>
      </c>
      <c r="B2034" t="str">
        <f t="shared" si="62"/>
        <v>Share of dwellings built between 1980 and 1989</v>
      </c>
      <c r="C2034" t="s">
        <v>30</v>
      </c>
      <c r="D2034" t="s">
        <v>50</v>
      </c>
      <c r="E2034" t="s">
        <v>601</v>
      </c>
      <c r="Q2034" t="s">
        <v>207</v>
      </c>
      <c r="R2034" t="s">
        <v>207</v>
      </c>
      <c r="S2034" t="s">
        <v>207</v>
      </c>
      <c r="T2034">
        <v>17.559999999999999</v>
      </c>
      <c r="U2034" t="s">
        <v>207</v>
      </c>
      <c r="V2034" t="s">
        <v>622</v>
      </c>
      <c r="W2034" t="s">
        <v>623</v>
      </c>
      <c r="X2034" t="s">
        <v>624</v>
      </c>
      <c r="Y2034">
        <v>4</v>
      </c>
      <c r="Z2034" t="s">
        <v>625</v>
      </c>
    </row>
    <row r="2035" spans="1:26" x14ac:dyDescent="0.25">
      <c r="A2035" t="str">
        <f t="shared" si="63"/>
        <v>FR Share of dwellings built between 1980 and 1989</v>
      </c>
      <c r="B2035" t="str">
        <f t="shared" si="62"/>
        <v>Share of dwellings built between 1980 and 1989</v>
      </c>
      <c r="C2035" t="s">
        <v>10</v>
      </c>
      <c r="D2035" t="s">
        <v>48</v>
      </c>
      <c r="E2035" t="s">
        <v>601</v>
      </c>
      <c r="Q2035">
        <v>12.85</v>
      </c>
      <c r="R2035">
        <v>12.69</v>
      </c>
      <c r="S2035">
        <v>12.57</v>
      </c>
      <c r="T2035">
        <v>12.45</v>
      </c>
      <c r="U2035" t="s">
        <v>207</v>
      </c>
      <c r="V2035" t="s">
        <v>626</v>
      </c>
      <c r="W2035" t="s">
        <v>627</v>
      </c>
      <c r="X2035" t="s">
        <v>628</v>
      </c>
      <c r="Y2035">
        <v>4</v>
      </c>
      <c r="Z2035" t="s">
        <v>629</v>
      </c>
    </row>
    <row r="2036" spans="1:26" x14ac:dyDescent="0.25">
      <c r="A2036" t="str">
        <f t="shared" si="63"/>
        <v>DE Share of dwellings built between 1980 and 1989</v>
      </c>
      <c r="B2036" t="str">
        <f t="shared" si="62"/>
        <v>Share of dwellings built between 1980 and 1989</v>
      </c>
      <c r="C2036" t="s">
        <v>1</v>
      </c>
      <c r="D2036" t="s">
        <v>51</v>
      </c>
      <c r="E2036" t="s">
        <v>601</v>
      </c>
      <c r="Q2036">
        <v>11.14</v>
      </c>
      <c r="R2036">
        <v>11.1</v>
      </c>
      <c r="S2036">
        <v>11.02</v>
      </c>
      <c r="T2036">
        <v>10.97</v>
      </c>
      <c r="U2036" t="s">
        <v>207</v>
      </c>
      <c r="V2036" t="s">
        <v>223</v>
      </c>
      <c r="W2036" t="s">
        <v>630</v>
      </c>
      <c r="X2036" t="s">
        <v>225</v>
      </c>
      <c r="Y2036">
        <v>4</v>
      </c>
      <c r="Z2036" t="s">
        <v>631</v>
      </c>
    </row>
    <row r="2037" spans="1:26" x14ac:dyDescent="0.25">
      <c r="A2037" t="str">
        <f t="shared" si="63"/>
        <v>EL Share of dwellings built between 1980 and 1989</v>
      </c>
      <c r="B2037" t="str">
        <f t="shared" si="62"/>
        <v>Share of dwellings built between 1980 and 1989</v>
      </c>
      <c r="C2037" t="s">
        <v>20</v>
      </c>
      <c r="D2037" t="s">
        <v>49</v>
      </c>
      <c r="E2037" t="s">
        <v>601</v>
      </c>
      <c r="Q2037">
        <v>17.079999999999998</v>
      </c>
      <c r="R2037">
        <v>17.149999999999999</v>
      </c>
      <c r="S2037">
        <v>17</v>
      </c>
      <c r="T2037">
        <v>16.79</v>
      </c>
      <c r="U2037" t="s">
        <v>207</v>
      </c>
      <c r="V2037" t="s">
        <v>208</v>
      </c>
      <c r="W2037" t="s">
        <v>602</v>
      </c>
      <c r="X2037" t="s">
        <v>415</v>
      </c>
      <c r="Y2037">
        <v>4</v>
      </c>
      <c r="Z2037" t="s">
        <v>603</v>
      </c>
    </row>
    <row r="2038" spans="1:26" x14ac:dyDescent="0.25">
      <c r="A2038" t="str">
        <f t="shared" si="63"/>
        <v>HU Share of dwellings built between 1980 and 1989</v>
      </c>
      <c r="B2038" t="str">
        <f t="shared" si="62"/>
        <v>Share of dwellings built between 1980 and 1989</v>
      </c>
      <c r="C2038" t="s">
        <v>16</v>
      </c>
      <c r="D2038" t="s">
        <v>52</v>
      </c>
      <c r="E2038" t="s">
        <v>601</v>
      </c>
      <c r="Q2038" t="s">
        <v>207</v>
      </c>
      <c r="R2038" t="s">
        <v>207</v>
      </c>
      <c r="S2038">
        <v>11.66</v>
      </c>
      <c r="T2038">
        <v>11.58</v>
      </c>
      <c r="U2038" t="s">
        <v>207</v>
      </c>
      <c r="V2038" t="s">
        <v>632</v>
      </c>
      <c r="W2038" t="s">
        <v>633</v>
      </c>
      <c r="X2038" t="s">
        <v>634</v>
      </c>
      <c r="Y2038">
        <v>4</v>
      </c>
    </row>
    <row r="2039" spans="1:26" x14ac:dyDescent="0.25">
      <c r="A2039" t="str">
        <f t="shared" si="63"/>
        <v>IE Share of dwellings built between 1980 and 1989</v>
      </c>
      <c r="B2039" t="str">
        <f t="shared" si="62"/>
        <v>Share of dwellings built between 1980 and 1989</v>
      </c>
      <c r="C2039" t="s">
        <v>5</v>
      </c>
      <c r="D2039" t="s">
        <v>53</v>
      </c>
      <c r="E2039" t="s">
        <v>601</v>
      </c>
      <c r="Q2039">
        <v>10.7</v>
      </c>
      <c r="R2039">
        <v>10.65</v>
      </c>
      <c r="S2039">
        <v>10.38</v>
      </c>
      <c r="T2039">
        <v>10.119999999999999</v>
      </c>
      <c r="U2039" t="s">
        <v>207</v>
      </c>
      <c r="V2039" t="s">
        <v>208</v>
      </c>
      <c r="W2039" t="s">
        <v>635</v>
      </c>
      <c r="X2039" t="s">
        <v>608</v>
      </c>
      <c r="Y2039">
        <v>4</v>
      </c>
      <c r="Z2039" t="s">
        <v>636</v>
      </c>
    </row>
    <row r="2040" spans="1:26" x14ac:dyDescent="0.25">
      <c r="A2040" t="str">
        <f t="shared" si="63"/>
        <v>IT Share of dwellings built between 1980 and 1989</v>
      </c>
      <c r="B2040" t="str">
        <f t="shared" si="62"/>
        <v>Share of dwellings built between 1980 and 1989</v>
      </c>
      <c r="C2040" t="s">
        <v>29</v>
      </c>
      <c r="D2040" t="s">
        <v>54</v>
      </c>
      <c r="E2040" t="s">
        <v>601</v>
      </c>
      <c r="Q2040">
        <v>13.05</v>
      </c>
      <c r="R2040">
        <v>12.97</v>
      </c>
      <c r="S2040">
        <v>12.89</v>
      </c>
      <c r="T2040">
        <v>12.74</v>
      </c>
      <c r="U2040" t="s">
        <v>207</v>
      </c>
      <c r="V2040" t="s">
        <v>637</v>
      </c>
      <c r="W2040" t="s">
        <v>611</v>
      </c>
      <c r="X2040" t="s">
        <v>638</v>
      </c>
      <c r="Y2040">
        <v>4</v>
      </c>
      <c r="Z2040" t="s">
        <v>613</v>
      </c>
    </row>
    <row r="2041" spans="1:26" x14ac:dyDescent="0.25">
      <c r="A2041" t="str">
        <f t="shared" si="63"/>
        <v>LV Share of dwellings built between 1980 and 1989</v>
      </c>
      <c r="B2041" t="str">
        <f t="shared" si="62"/>
        <v>Share of dwellings built between 1980 and 1989</v>
      </c>
      <c r="C2041" t="s">
        <v>25</v>
      </c>
      <c r="D2041" t="s">
        <v>55</v>
      </c>
      <c r="E2041" t="s">
        <v>601</v>
      </c>
      <c r="Q2041">
        <v>19.940000000000001</v>
      </c>
      <c r="R2041">
        <v>19.899999999999999</v>
      </c>
      <c r="S2041">
        <v>19.850000000000001</v>
      </c>
      <c r="T2041">
        <v>19.7</v>
      </c>
      <c r="U2041" t="s">
        <v>207</v>
      </c>
      <c r="V2041" t="s">
        <v>610</v>
      </c>
      <c r="W2041" t="s">
        <v>611</v>
      </c>
      <c r="X2041" t="s">
        <v>612</v>
      </c>
      <c r="Y2041">
        <v>4</v>
      </c>
      <c r="Z2041" t="s">
        <v>613</v>
      </c>
    </row>
    <row r="2042" spans="1:26" x14ac:dyDescent="0.25">
      <c r="A2042" t="str">
        <f t="shared" si="63"/>
        <v>LT Share of dwellings built between 1980 and 1989</v>
      </c>
      <c r="B2042" t="str">
        <f t="shared" si="62"/>
        <v>Share of dwellings built between 1980 and 1989</v>
      </c>
      <c r="C2042" t="s">
        <v>22</v>
      </c>
      <c r="D2042" t="s">
        <v>56</v>
      </c>
      <c r="E2042" t="s">
        <v>601</v>
      </c>
      <c r="Q2042" t="s">
        <v>207</v>
      </c>
      <c r="R2042">
        <v>13.28</v>
      </c>
      <c r="S2042">
        <v>13.29</v>
      </c>
      <c r="T2042">
        <v>13.29</v>
      </c>
      <c r="U2042" t="s">
        <v>207</v>
      </c>
      <c r="V2042" t="s">
        <v>208</v>
      </c>
      <c r="W2042" t="s">
        <v>607</v>
      </c>
      <c r="X2042" t="s">
        <v>221</v>
      </c>
      <c r="Y2042">
        <v>4</v>
      </c>
      <c r="Z2042" t="s">
        <v>609</v>
      </c>
    </row>
    <row r="2043" spans="1:26" x14ac:dyDescent="0.25">
      <c r="A2043" t="str">
        <f t="shared" si="63"/>
        <v>LU Share of dwellings built between 1980 and 1989</v>
      </c>
      <c r="B2043" t="str">
        <f t="shared" si="62"/>
        <v>Share of dwellings built between 1980 and 1989</v>
      </c>
      <c r="C2043" t="s">
        <v>7</v>
      </c>
      <c r="D2043" t="s">
        <v>57</v>
      </c>
      <c r="E2043" t="s">
        <v>601</v>
      </c>
      <c r="Q2043">
        <v>9.7799999999999994</v>
      </c>
      <c r="R2043">
        <v>9.5500000000000007</v>
      </c>
      <c r="S2043">
        <v>9.33</v>
      </c>
      <c r="T2043">
        <v>9.14</v>
      </c>
      <c r="U2043" t="s">
        <v>207</v>
      </c>
      <c r="V2043" t="s">
        <v>352</v>
      </c>
      <c r="W2043" t="s">
        <v>353</v>
      </c>
      <c r="X2043" t="s">
        <v>354</v>
      </c>
      <c r="Y2043">
        <v>4</v>
      </c>
      <c r="Z2043" t="s">
        <v>355</v>
      </c>
    </row>
    <row r="2044" spans="1:26" x14ac:dyDescent="0.25">
      <c r="A2044" t="str">
        <f t="shared" si="63"/>
        <v>MT Share of dwellings built between 1980 and 1989</v>
      </c>
      <c r="B2044" t="str">
        <f t="shared" si="62"/>
        <v>Share of dwellings built between 1980 and 1989</v>
      </c>
      <c r="C2044" t="s">
        <v>26</v>
      </c>
      <c r="D2044" t="s">
        <v>58</v>
      </c>
      <c r="E2044" t="s">
        <v>601</v>
      </c>
      <c r="Q2044">
        <v>16.809999999999999</v>
      </c>
      <c r="R2044">
        <v>16.23</v>
      </c>
      <c r="S2044">
        <v>15.63</v>
      </c>
      <c r="T2044">
        <v>14.99</v>
      </c>
      <c r="U2044" t="s">
        <v>207</v>
      </c>
      <c r="V2044" t="s">
        <v>610</v>
      </c>
      <c r="W2044" t="s">
        <v>611</v>
      </c>
      <c r="X2044" t="s">
        <v>612</v>
      </c>
      <c r="Y2044">
        <v>4</v>
      </c>
      <c r="Z2044" t="s">
        <v>613</v>
      </c>
    </row>
    <row r="2045" spans="1:26" x14ac:dyDescent="0.25">
      <c r="A2045" t="str">
        <f t="shared" si="63"/>
        <v>NL Share of dwellings built between 1980 and 1989</v>
      </c>
      <c r="B2045" t="str">
        <f t="shared" si="62"/>
        <v>Share of dwellings built between 1980 and 1989</v>
      </c>
      <c r="C2045" t="s">
        <v>6</v>
      </c>
      <c r="D2045" t="s">
        <v>59</v>
      </c>
      <c r="E2045" t="s">
        <v>601</v>
      </c>
      <c r="Q2045">
        <v>14.5</v>
      </c>
      <c r="R2045">
        <v>14.39</v>
      </c>
      <c r="S2045">
        <v>14.32</v>
      </c>
      <c r="T2045">
        <v>14.22</v>
      </c>
      <c r="U2045" t="s">
        <v>207</v>
      </c>
      <c r="V2045" t="s">
        <v>639</v>
      </c>
      <c r="W2045" t="s">
        <v>640</v>
      </c>
      <c r="X2045" t="s">
        <v>641</v>
      </c>
      <c r="Y2045">
        <v>4</v>
      </c>
    </row>
    <row r="2046" spans="1:26" x14ac:dyDescent="0.25">
      <c r="A2046" t="str">
        <f t="shared" si="63"/>
        <v>PL Share of dwellings built between 1980 and 1989</v>
      </c>
      <c r="B2046" t="str">
        <f t="shared" si="62"/>
        <v>Share of dwellings built between 1980 and 1989</v>
      </c>
      <c r="C2046" t="s">
        <v>12</v>
      </c>
      <c r="D2046" t="s">
        <v>60</v>
      </c>
      <c r="E2046" t="s">
        <v>601</v>
      </c>
      <c r="Q2046">
        <v>17</v>
      </c>
      <c r="R2046">
        <v>16.829999999999998</v>
      </c>
      <c r="S2046">
        <v>16.670000000000002</v>
      </c>
      <c r="T2046">
        <v>16.52</v>
      </c>
      <c r="U2046" t="s">
        <v>207</v>
      </c>
      <c r="V2046" t="s">
        <v>642</v>
      </c>
      <c r="W2046" t="s">
        <v>643</v>
      </c>
      <c r="X2046" t="s">
        <v>644</v>
      </c>
      <c r="Y2046">
        <v>5</v>
      </c>
    </row>
    <row r="2047" spans="1:26" x14ac:dyDescent="0.25">
      <c r="A2047" t="str">
        <f t="shared" si="63"/>
        <v>PT Share of dwellings built between 1980 and 1989</v>
      </c>
      <c r="B2047" t="str">
        <f t="shared" si="62"/>
        <v>Share of dwellings built between 1980 and 1989</v>
      </c>
      <c r="C2047" t="s">
        <v>14</v>
      </c>
      <c r="D2047" t="s">
        <v>61</v>
      </c>
      <c r="E2047" t="s">
        <v>601</v>
      </c>
      <c r="Q2047">
        <v>16.09</v>
      </c>
      <c r="R2047">
        <v>16.010000000000002</v>
      </c>
      <c r="S2047">
        <v>15.96</v>
      </c>
      <c r="T2047">
        <v>15.93</v>
      </c>
      <c r="U2047" t="s">
        <v>207</v>
      </c>
      <c r="V2047" t="s">
        <v>356</v>
      </c>
      <c r="W2047" t="s">
        <v>645</v>
      </c>
      <c r="X2047" t="s">
        <v>358</v>
      </c>
      <c r="Y2047">
        <v>4</v>
      </c>
      <c r="Z2047" t="s">
        <v>646</v>
      </c>
    </row>
    <row r="2048" spans="1:26" x14ac:dyDescent="0.25">
      <c r="A2048" t="str">
        <f t="shared" si="63"/>
        <v>RO Share of dwellings built between 1980 and 1989</v>
      </c>
      <c r="B2048" t="str">
        <f t="shared" si="62"/>
        <v>Share of dwellings built between 1980 and 1989</v>
      </c>
      <c r="C2048" t="s">
        <v>13</v>
      </c>
      <c r="D2048" t="s">
        <v>62</v>
      </c>
      <c r="E2048" t="s">
        <v>601</v>
      </c>
      <c r="Q2048">
        <v>15.15</v>
      </c>
      <c r="R2048">
        <v>15.08</v>
      </c>
      <c r="S2048">
        <v>15.01</v>
      </c>
      <c r="T2048">
        <v>14.95</v>
      </c>
      <c r="U2048" t="s">
        <v>207</v>
      </c>
      <c r="V2048" t="s">
        <v>610</v>
      </c>
      <c r="W2048" t="s">
        <v>647</v>
      </c>
      <c r="X2048" t="s">
        <v>612</v>
      </c>
      <c r="Y2048">
        <v>4</v>
      </c>
      <c r="Z2048" t="s">
        <v>648</v>
      </c>
    </row>
    <row r="2049" spans="1:26" x14ac:dyDescent="0.25">
      <c r="A2049" t="str">
        <f t="shared" si="63"/>
        <v>SK Share of dwellings built between 1980 and 1989</v>
      </c>
      <c r="B2049" t="str">
        <f t="shared" si="62"/>
        <v>Share of dwellings built between 1980 and 1989</v>
      </c>
      <c r="C2049" t="s">
        <v>18</v>
      </c>
      <c r="D2049" t="s">
        <v>63</v>
      </c>
      <c r="E2049" t="s">
        <v>601</v>
      </c>
      <c r="Q2049">
        <v>17.899999999999999</v>
      </c>
      <c r="R2049">
        <v>17.809999999999999</v>
      </c>
      <c r="S2049">
        <v>17.72</v>
      </c>
      <c r="T2049">
        <v>17.63</v>
      </c>
      <c r="U2049" t="s">
        <v>207</v>
      </c>
      <c r="V2049" t="s">
        <v>491</v>
      </c>
      <c r="W2049" t="s">
        <v>649</v>
      </c>
      <c r="X2049" t="s">
        <v>493</v>
      </c>
      <c r="Y2049">
        <v>4</v>
      </c>
      <c r="Z2049" t="s">
        <v>650</v>
      </c>
    </row>
    <row r="2050" spans="1:26" x14ac:dyDescent="0.25">
      <c r="A2050" t="str">
        <f t="shared" si="63"/>
        <v>SI Share of dwellings built between 1980 and 1989</v>
      </c>
      <c r="B2050" t="str">
        <f t="shared" si="62"/>
        <v>Share of dwellings built between 1980 and 1989</v>
      </c>
      <c r="C2050" t="s">
        <v>8</v>
      </c>
      <c r="D2050" t="s">
        <v>64</v>
      </c>
      <c r="E2050" t="s">
        <v>601</v>
      </c>
      <c r="Q2050">
        <v>11.24</v>
      </c>
      <c r="R2050">
        <v>11.18</v>
      </c>
      <c r="S2050">
        <v>11.14</v>
      </c>
      <c r="T2050">
        <v>11.05</v>
      </c>
      <c r="U2050" t="s">
        <v>207</v>
      </c>
      <c r="V2050" t="s">
        <v>651</v>
      </c>
      <c r="W2050" t="s">
        <v>652</v>
      </c>
      <c r="Y2050">
        <v>4</v>
      </c>
      <c r="Z2050" t="s">
        <v>653</v>
      </c>
    </row>
    <row r="2051" spans="1:26" x14ac:dyDescent="0.25">
      <c r="A2051" t="str">
        <f t="shared" si="63"/>
        <v>ES Share of dwellings built between 1980 and 1989</v>
      </c>
      <c r="B2051" t="str">
        <f t="shared" si="62"/>
        <v>Share of dwellings built between 1980 and 1989</v>
      </c>
      <c r="C2051" t="s">
        <v>28</v>
      </c>
      <c r="D2051" t="s">
        <v>65</v>
      </c>
      <c r="E2051" t="s">
        <v>601</v>
      </c>
      <c r="Q2051" t="s">
        <v>207</v>
      </c>
      <c r="R2051" t="s">
        <v>207</v>
      </c>
      <c r="S2051">
        <v>13.3</v>
      </c>
      <c r="T2051">
        <v>13.07</v>
      </c>
      <c r="U2051" t="s">
        <v>207</v>
      </c>
      <c r="V2051" t="s">
        <v>208</v>
      </c>
      <c r="W2051" t="s">
        <v>602</v>
      </c>
      <c r="X2051" t="s">
        <v>415</v>
      </c>
      <c r="Y2051">
        <v>4</v>
      </c>
      <c r="Z2051" t="s">
        <v>603</v>
      </c>
    </row>
    <row r="2052" spans="1:26" x14ac:dyDescent="0.25">
      <c r="A2052" t="str">
        <f t="shared" si="63"/>
        <v>SE Share of dwellings built between 1980 and 1989</v>
      </c>
      <c r="B2052" t="str">
        <f t="shared" ref="B2052:B2115" si="64">IF(AND(C2052&lt;&gt;"",D2052=""),C2052,B2051)</f>
        <v>Share of dwellings built between 1980 and 1989</v>
      </c>
      <c r="C2052" t="s">
        <v>19</v>
      </c>
      <c r="D2052" t="s">
        <v>66</v>
      </c>
      <c r="E2052" t="s">
        <v>601</v>
      </c>
      <c r="Q2052">
        <v>10.24</v>
      </c>
      <c r="R2052">
        <v>10.18</v>
      </c>
      <c r="S2052">
        <v>10.17</v>
      </c>
      <c r="T2052">
        <v>10.16</v>
      </c>
      <c r="U2052" t="s">
        <v>207</v>
      </c>
      <c r="V2052" t="s">
        <v>654</v>
      </c>
      <c r="W2052" t="s">
        <v>655</v>
      </c>
      <c r="X2052" t="s">
        <v>656</v>
      </c>
      <c r="Y2052">
        <v>4</v>
      </c>
      <c r="Z2052" t="s">
        <v>657</v>
      </c>
    </row>
    <row r="2053" spans="1:26" x14ac:dyDescent="0.25">
      <c r="A2053" t="str">
        <f t="shared" si="63"/>
        <v>UK Share of dwellings built between 1980 and 1989</v>
      </c>
      <c r="B2053" t="str">
        <f t="shared" si="64"/>
        <v>Share of dwellings built between 1980 and 1989</v>
      </c>
      <c r="C2053" t="s">
        <v>4</v>
      </c>
      <c r="D2053" t="s">
        <v>67</v>
      </c>
      <c r="E2053" t="s">
        <v>601</v>
      </c>
      <c r="Q2053" t="s">
        <v>207</v>
      </c>
      <c r="R2053">
        <v>9.16</v>
      </c>
      <c r="S2053">
        <v>9.1199999999999992</v>
      </c>
      <c r="T2053">
        <v>8.9600000000000009</v>
      </c>
      <c r="U2053" t="s">
        <v>207</v>
      </c>
      <c r="V2053" t="s">
        <v>208</v>
      </c>
      <c r="W2053" t="s">
        <v>607</v>
      </c>
      <c r="X2053" t="s">
        <v>608</v>
      </c>
      <c r="Y2053">
        <v>4</v>
      </c>
      <c r="Z2053" t="s">
        <v>609</v>
      </c>
    </row>
    <row r="2054" spans="1:26" x14ac:dyDescent="0.25">
      <c r="A2054" t="str">
        <f t="shared" ref="A2054:A2117" si="65">D2054&amp;" "&amp;B2054</f>
        <v>EU-28 Share of dwellings built between 1980 and 1989</v>
      </c>
      <c r="B2054" t="str">
        <f t="shared" si="64"/>
        <v>Share of dwellings built between 1980 and 1989</v>
      </c>
      <c r="C2054" t="s">
        <v>658</v>
      </c>
      <c r="D2054" t="s">
        <v>659</v>
      </c>
      <c r="E2054" t="s">
        <v>601</v>
      </c>
      <c r="Q2054">
        <v>13.28</v>
      </c>
      <c r="R2054">
        <v>13.22</v>
      </c>
      <c r="S2054">
        <v>12.66</v>
      </c>
      <c r="T2054">
        <v>12.54</v>
      </c>
      <c r="U2054" t="s">
        <v>207</v>
      </c>
      <c r="V2054" t="s">
        <v>208</v>
      </c>
      <c r="W2054" t="s">
        <v>602</v>
      </c>
      <c r="X2054" t="s">
        <v>415</v>
      </c>
      <c r="Y2054">
        <v>4</v>
      </c>
    </row>
    <row r="2055" spans="1:26" x14ac:dyDescent="0.25">
      <c r="A2055" t="str">
        <f t="shared" si="65"/>
        <v xml:space="preserve"> Share of dwellings built between 1980 and 1989</v>
      </c>
      <c r="B2055" t="str">
        <f t="shared" si="64"/>
        <v>Share of dwellings built between 1980 and 1989</v>
      </c>
    </row>
    <row r="2056" spans="1:26" x14ac:dyDescent="0.25">
      <c r="A2056" t="str">
        <f t="shared" si="65"/>
        <v xml:space="preserve"> Share of dwellings built between 1990 and 1999</v>
      </c>
      <c r="B2056" t="str">
        <f t="shared" si="64"/>
        <v>Share of dwellings built between 1990 and 1999</v>
      </c>
      <c r="C2056" t="s">
        <v>663</v>
      </c>
    </row>
    <row r="2057" spans="1:26" x14ac:dyDescent="0.25">
      <c r="A2057" t="str">
        <f t="shared" si="65"/>
        <v>ISO code Share of dwellings built between 1990 and 1999</v>
      </c>
      <c r="B2057" t="str">
        <f t="shared" si="64"/>
        <v>Share of dwellings built between 1990 and 1999</v>
      </c>
      <c r="D2057" t="s">
        <v>204</v>
      </c>
      <c r="E2057" t="s">
        <v>205</v>
      </c>
      <c r="Q2057">
        <v>2011</v>
      </c>
      <c r="R2057">
        <v>2012</v>
      </c>
      <c r="S2057">
        <v>2013</v>
      </c>
      <c r="T2057">
        <v>2014</v>
      </c>
      <c r="U2057">
        <v>2015</v>
      </c>
      <c r="V2057" t="s">
        <v>194</v>
      </c>
      <c r="W2057" t="s">
        <v>195</v>
      </c>
      <c r="X2057" t="s">
        <v>196</v>
      </c>
      <c r="Y2057" t="s">
        <v>197</v>
      </c>
      <c r="Z2057" t="s">
        <v>198</v>
      </c>
    </row>
    <row r="2058" spans="1:26" x14ac:dyDescent="0.25">
      <c r="A2058" t="str">
        <f t="shared" si="65"/>
        <v>AT Share of dwellings built between 1990 and 1999</v>
      </c>
      <c r="B2058" t="str">
        <f t="shared" si="64"/>
        <v>Share of dwellings built between 1990 and 1999</v>
      </c>
      <c r="C2058" t="s">
        <v>17</v>
      </c>
      <c r="D2058" t="s">
        <v>40</v>
      </c>
      <c r="E2058" t="s">
        <v>601</v>
      </c>
      <c r="Q2058" t="s">
        <v>207</v>
      </c>
      <c r="R2058" t="s">
        <v>207</v>
      </c>
      <c r="S2058">
        <v>13.26</v>
      </c>
      <c r="T2058">
        <v>13.06</v>
      </c>
      <c r="U2058" t="s">
        <v>207</v>
      </c>
      <c r="V2058" t="s">
        <v>208</v>
      </c>
      <c r="W2058" t="s">
        <v>602</v>
      </c>
      <c r="X2058" t="s">
        <v>415</v>
      </c>
      <c r="Y2058">
        <v>4</v>
      </c>
      <c r="Z2058" t="s">
        <v>603</v>
      </c>
    </row>
    <row r="2059" spans="1:26" x14ac:dyDescent="0.25">
      <c r="A2059" t="str">
        <f t="shared" si="65"/>
        <v>BE Share of dwellings built between 1990 and 1999</v>
      </c>
      <c r="B2059" t="str">
        <f t="shared" si="64"/>
        <v>Share of dwellings built between 1990 and 1999</v>
      </c>
      <c r="C2059" t="s">
        <v>11</v>
      </c>
      <c r="D2059" t="s">
        <v>41</v>
      </c>
      <c r="E2059" t="s">
        <v>601</v>
      </c>
      <c r="Q2059">
        <v>7.88</v>
      </c>
      <c r="R2059">
        <v>8.07</v>
      </c>
      <c r="S2059">
        <v>8.24</v>
      </c>
      <c r="T2059">
        <v>8.17</v>
      </c>
      <c r="U2059" t="s">
        <v>207</v>
      </c>
      <c r="V2059" t="s">
        <v>293</v>
      </c>
      <c r="W2059" t="s">
        <v>604</v>
      </c>
      <c r="X2059" t="s">
        <v>605</v>
      </c>
      <c r="Y2059">
        <v>4</v>
      </c>
      <c r="Z2059" t="s">
        <v>606</v>
      </c>
    </row>
    <row r="2060" spans="1:26" x14ac:dyDescent="0.25">
      <c r="A2060" t="str">
        <f t="shared" si="65"/>
        <v>BG Share of dwellings built between 1990 and 1999</v>
      </c>
      <c r="B2060" t="str">
        <f t="shared" si="64"/>
        <v>Share of dwellings built between 1990 and 1999</v>
      </c>
      <c r="C2060" t="s">
        <v>21</v>
      </c>
      <c r="D2060" t="s">
        <v>42</v>
      </c>
      <c r="E2060" t="s">
        <v>601</v>
      </c>
      <c r="Q2060" t="s">
        <v>207</v>
      </c>
      <c r="R2060">
        <v>6.82</v>
      </c>
      <c r="S2060">
        <v>6.06</v>
      </c>
      <c r="T2060">
        <v>5.95</v>
      </c>
      <c r="U2060" t="s">
        <v>207</v>
      </c>
      <c r="V2060" t="s">
        <v>208</v>
      </c>
      <c r="W2060" t="s">
        <v>607</v>
      </c>
      <c r="X2060" t="s">
        <v>608</v>
      </c>
      <c r="Y2060">
        <v>4</v>
      </c>
      <c r="Z2060" t="s">
        <v>609</v>
      </c>
    </row>
    <row r="2061" spans="1:26" x14ac:dyDescent="0.25">
      <c r="A2061" t="str">
        <f t="shared" si="65"/>
        <v>HR Share of dwellings built between 1990 and 1999</v>
      </c>
      <c r="B2061" t="str">
        <f t="shared" si="64"/>
        <v>Share of dwellings built between 1990 and 1999</v>
      </c>
      <c r="C2061" t="s">
        <v>24</v>
      </c>
      <c r="D2061" t="s">
        <v>43</v>
      </c>
      <c r="E2061" t="s">
        <v>601</v>
      </c>
      <c r="Q2061">
        <v>9.6199999999999992</v>
      </c>
      <c r="R2061">
        <v>9.51</v>
      </c>
      <c r="S2061">
        <v>9.3699999999999992</v>
      </c>
      <c r="T2061">
        <v>9.23</v>
      </c>
      <c r="U2061" t="s">
        <v>207</v>
      </c>
      <c r="V2061" t="s">
        <v>610</v>
      </c>
      <c r="W2061" t="s">
        <v>611</v>
      </c>
      <c r="X2061" t="s">
        <v>612</v>
      </c>
      <c r="Y2061">
        <v>4</v>
      </c>
      <c r="Z2061" t="s">
        <v>613</v>
      </c>
    </row>
    <row r="2062" spans="1:26" x14ac:dyDescent="0.25">
      <c r="A2062" t="str">
        <f t="shared" si="65"/>
        <v>CY Share of dwellings built between 1990 and 1999</v>
      </c>
      <c r="B2062" t="str">
        <f t="shared" si="64"/>
        <v>Share of dwellings built between 1990 and 1999</v>
      </c>
      <c r="C2062" t="s">
        <v>15</v>
      </c>
      <c r="D2062" t="s">
        <v>44</v>
      </c>
      <c r="E2062" t="s">
        <v>601</v>
      </c>
      <c r="Q2062">
        <v>17.75</v>
      </c>
      <c r="R2062">
        <v>17.5</v>
      </c>
      <c r="S2062">
        <v>17.34</v>
      </c>
      <c r="T2062">
        <v>16.77</v>
      </c>
      <c r="U2062" t="s">
        <v>207</v>
      </c>
      <c r="V2062" t="s">
        <v>614</v>
      </c>
      <c r="W2062" t="s">
        <v>615</v>
      </c>
      <c r="X2062" t="s">
        <v>616</v>
      </c>
      <c r="Y2062">
        <v>4</v>
      </c>
      <c r="Z2062" t="s">
        <v>617</v>
      </c>
    </row>
    <row r="2063" spans="1:26" x14ac:dyDescent="0.25">
      <c r="A2063" t="str">
        <f t="shared" si="65"/>
        <v>CZ Share of dwellings built between 1990 and 1999</v>
      </c>
      <c r="B2063" t="str">
        <f t="shared" si="64"/>
        <v>Share of dwellings built between 1990 and 1999</v>
      </c>
      <c r="C2063" t="s">
        <v>23</v>
      </c>
      <c r="D2063" t="s">
        <v>45</v>
      </c>
      <c r="E2063" t="s">
        <v>601</v>
      </c>
      <c r="Q2063">
        <v>10.23</v>
      </c>
      <c r="R2063">
        <v>10.210000000000001</v>
      </c>
      <c r="S2063">
        <v>10.210000000000001</v>
      </c>
      <c r="T2063">
        <v>10.130000000000001</v>
      </c>
      <c r="U2063" t="s">
        <v>207</v>
      </c>
      <c r="V2063" t="s">
        <v>618</v>
      </c>
      <c r="W2063" t="s">
        <v>619</v>
      </c>
      <c r="X2063" t="s">
        <v>620</v>
      </c>
      <c r="Y2063">
        <v>4</v>
      </c>
      <c r="Z2063" t="s">
        <v>621</v>
      </c>
    </row>
    <row r="2064" spans="1:26" x14ac:dyDescent="0.25">
      <c r="A2064" t="str">
        <f t="shared" si="65"/>
        <v>DK Share of dwellings built between 1990 and 1999</v>
      </c>
      <c r="B2064" t="str">
        <f t="shared" si="64"/>
        <v>Share of dwellings built between 1990 and 1999</v>
      </c>
      <c r="C2064" t="s">
        <v>9</v>
      </c>
      <c r="D2064" t="s">
        <v>46</v>
      </c>
      <c r="E2064" t="s">
        <v>601</v>
      </c>
      <c r="Q2064">
        <v>5.44</v>
      </c>
      <c r="R2064">
        <v>5.43</v>
      </c>
      <c r="S2064">
        <v>5.41</v>
      </c>
      <c r="T2064">
        <v>5.39</v>
      </c>
      <c r="U2064">
        <v>5.38</v>
      </c>
      <c r="V2064" t="s">
        <v>218</v>
      </c>
      <c r="W2064" t="s">
        <v>219</v>
      </c>
      <c r="X2064" t="s">
        <v>220</v>
      </c>
      <c r="Y2064">
        <v>5</v>
      </c>
    </row>
    <row r="2065" spans="1:26" x14ac:dyDescent="0.25">
      <c r="A2065" t="str">
        <f t="shared" si="65"/>
        <v>EE Share of dwellings built between 1990 and 1999</v>
      </c>
      <c r="B2065" t="str">
        <f t="shared" si="64"/>
        <v>Share of dwellings built between 1990 and 1999</v>
      </c>
      <c r="C2065" t="s">
        <v>27</v>
      </c>
      <c r="D2065" t="s">
        <v>47</v>
      </c>
      <c r="E2065" t="s">
        <v>601</v>
      </c>
      <c r="Q2065">
        <v>5.74</v>
      </c>
      <c r="R2065">
        <v>5.72</v>
      </c>
      <c r="S2065">
        <v>5.69</v>
      </c>
      <c r="T2065">
        <v>5.66</v>
      </c>
      <c r="U2065" t="s">
        <v>207</v>
      </c>
      <c r="V2065" t="s">
        <v>282</v>
      </c>
      <c r="W2065" t="s">
        <v>283</v>
      </c>
      <c r="X2065" t="s">
        <v>284</v>
      </c>
      <c r="Y2065">
        <v>5</v>
      </c>
    </row>
    <row r="2066" spans="1:26" x14ac:dyDescent="0.25">
      <c r="A2066" t="str">
        <f t="shared" si="65"/>
        <v>FI Share of dwellings built between 1990 and 1999</v>
      </c>
      <c r="B2066" t="str">
        <f t="shared" si="64"/>
        <v>Share of dwellings built between 1990 and 1999</v>
      </c>
      <c r="C2066" t="s">
        <v>30</v>
      </c>
      <c r="D2066" t="s">
        <v>50</v>
      </c>
      <c r="E2066" t="s">
        <v>601</v>
      </c>
      <c r="Q2066" t="s">
        <v>207</v>
      </c>
      <c r="R2066" t="s">
        <v>207</v>
      </c>
      <c r="S2066" t="s">
        <v>207</v>
      </c>
      <c r="T2066">
        <v>12.02</v>
      </c>
      <c r="U2066" t="s">
        <v>207</v>
      </c>
      <c r="V2066" t="s">
        <v>622</v>
      </c>
      <c r="W2066" t="s">
        <v>623</v>
      </c>
      <c r="X2066" t="s">
        <v>624</v>
      </c>
      <c r="Y2066">
        <v>4</v>
      </c>
      <c r="Z2066" t="s">
        <v>625</v>
      </c>
    </row>
    <row r="2067" spans="1:26" x14ac:dyDescent="0.25">
      <c r="A2067" t="str">
        <f t="shared" si="65"/>
        <v>FR Share of dwellings built between 1990 and 1999</v>
      </c>
      <c r="B2067" t="str">
        <f t="shared" si="64"/>
        <v>Share of dwellings built between 1990 and 1999</v>
      </c>
      <c r="C2067" t="s">
        <v>10</v>
      </c>
      <c r="D2067" t="s">
        <v>48</v>
      </c>
      <c r="E2067" t="s">
        <v>601</v>
      </c>
      <c r="Q2067">
        <v>10.130000000000001</v>
      </c>
      <c r="R2067">
        <v>10</v>
      </c>
      <c r="S2067">
        <v>9.91</v>
      </c>
      <c r="T2067">
        <v>9.81</v>
      </c>
      <c r="U2067" t="s">
        <v>207</v>
      </c>
      <c r="V2067" t="s">
        <v>626</v>
      </c>
      <c r="W2067" t="s">
        <v>627</v>
      </c>
      <c r="X2067" t="s">
        <v>628</v>
      </c>
      <c r="Y2067">
        <v>4</v>
      </c>
      <c r="Z2067" t="s">
        <v>629</v>
      </c>
    </row>
    <row r="2068" spans="1:26" x14ac:dyDescent="0.25">
      <c r="A2068" t="str">
        <f t="shared" si="65"/>
        <v>DE Share of dwellings built between 1990 and 1999</v>
      </c>
      <c r="B2068" t="str">
        <f t="shared" si="64"/>
        <v>Share of dwellings built between 1990 and 1999</v>
      </c>
      <c r="C2068" t="s">
        <v>1</v>
      </c>
      <c r="D2068" t="s">
        <v>51</v>
      </c>
      <c r="E2068" t="s">
        <v>601</v>
      </c>
      <c r="Q2068">
        <v>7.82</v>
      </c>
      <c r="R2068">
        <v>7.79</v>
      </c>
      <c r="S2068">
        <v>7.72</v>
      </c>
      <c r="T2068">
        <v>7.68</v>
      </c>
      <c r="U2068" t="s">
        <v>207</v>
      </c>
      <c r="V2068" t="s">
        <v>223</v>
      </c>
      <c r="W2068" t="s">
        <v>630</v>
      </c>
      <c r="X2068" t="s">
        <v>225</v>
      </c>
      <c r="Y2068">
        <v>4</v>
      </c>
      <c r="Z2068" t="s">
        <v>631</v>
      </c>
    </row>
    <row r="2069" spans="1:26" x14ac:dyDescent="0.25">
      <c r="A2069" t="str">
        <f t="shared" si="65"/>
        <v>EL Share of dwellings built between 1990 and 1999</v>
      </c>
      <c r="B2069" t="str">
        <f t="shared" si="64"/>
        <v>Share of dwellings built between 1990 and 1999</v>
      </c>
      <c r="C2069" t="s">
        <v>20</v>
      </c>
      <c r="D2069" t="s">
        <v>49</v>
      </c>
      <c r="E2069" t="s">
        <v>601</v>
      </c>
      <c r="Q2069">
        <v>13.04</v>
      </c>
      <c r="R2069">
        <v>13.1</v>
      </c>
      <c r="S2069">
        <v>12.98</v>
      </c>
      <c r="T2069">
        <v>12.82</v>
      </c>
      <c r="U2069" t="s">
        <v>207</v>
      </c>
      <c r="V2069" t="s">
        <v>208</v>
      </c>
      <c r="W2069" t="s">
        <v>602</v>
      </c>
      <c r="X2069" t="s">
        <v>415</v>
      </c>
      <c r="Y2069">
        <v>4</v>
      </c>
      <c r="Z2069" t="s">
        <v>603</v>
      </c>
    </row>
    <row r="2070" spans="1:26" x14ac:dyDescent="0.25">
      <c r="A2070" t="str">
        <f t="shared" si="65"/>
        <v>HU Share of dwellings built between 1990 and 1999</v>
      </c>
      <c r="B2070" t="str">
        <f t="shared" si="64"/>
        <v>Share of dwellings built between 1990 and 1999</v>
      </c>
      <c r="C2070" t="s">
        <v>16</v>
      </c>
      <c r="D2070" t="s">
        <v>52</v>
      </c>
      <c r="E2070" t="s">
        <v>601</v>
      </c>
      <c r="Q2070" t="s">
        <v>207</v>
      </c>
      <c r="R2070" t="s">
        <v>207</v>
      </c>
      <c r="S2070">
        <v>8.08</v>
      </c>
      <c r="T2070">
        <v>8.0299999999999994</v>
      </c>
      <c r="U2070" t="s">
        <v>207</v>
      </c>
      <c r="V2070" t="s">
        <v>632</v>
      </c>
      <c r="W2070" t="s">
        <v>633</v>
      </c>
      <c r="X2070" t="s">
        <v>634</v>
      </c>
      <c r="Y2070">
        <v>4</v>
      </c>
    </row>
    <row r="2071" spans="1:26" x14ac:dyDescent="0.25">
      <c r="A2071" t="str">
        <f t="shared" si="65"/>
        <v>IE Share of dwellings built between 1990 and 1999</v>
      </c>
      <c r="B2071" t="str">
        <f t="shared" si="64"/>
        <v>Share of dwellings built between 1990 and 1999</v>
      </c>
      <c r="C2071" t="s">
        <v>5</v>
      </c>
      <c r="D2071" t="s">
        <v>53</v>
      </c>
      <c r="E2071" t="s">
        <v>601</v>
      </c>
      <c r="Q2071">
        <v>14.07</v>
      </c>
      <c r="R2071">
        <v>14</v>
      </c>
      <c r="S2071">
        <v>13.64</v>
      </c>
      <c r="T2071">
        <v>13.3</v>
      </c>
      <c r="U2071" t="s">
        <v>207</v>
      </c>
      <c r="V2071" t="s">
        <v>208</v>
      </c>
      <c r="W2071" t="s">
        <v>635</v>
      </c>
      <c r="X2071" t="s">
        <v>608</v>
      </c>
      <c r="Y2071">
        <v>4</v>
      </c>
      <c r="Z2071" t="s">
        <v>636</v>
      </c>
    </row>
    <row r="2072" spans="1:26" x14ac:dyDescent="0.25">
      <c r="A2072" t="str">
        <f t="shared" si="65"/>
        <v>IT Share of dwellings built between 1990 and 1999</v>
      </c>
      <c r="B2072" t="str">
        <f t="shared" si="64"/>
        <v>Share of dwellings built between 1990 and 1999</v>
      </c>
      <c r="C2072" t="s">
        <v>29</v>
      </c>
      <c r="D2072" t="s">
        <v>54</v>
      </c>
      <c r="E2072" t="s">
        <v>601</v>
      </c>
      <c r="Q2072">
        <v>7.93</v>
      </c>
      <c r="R2072">
        <v>7.87</v>
      </c>
      <c r="S2072">
        <v>7.83</v>
      </c>
      <c r="T2072">
        <v>7.74</v>
      </c>
      <c r="U2072" t="s">
        <v>207</v>
      </c>
      <c r="V2072" t="s">
        <v>637</v>
      </c>
      <c r="W2072" t="s">
        <v>611</v>
      </c>
      <c r="X2072" t="s">
        <v>638</v>
      </c>
      <c r="Y2072">
        <v>4</v>
      </c>
      <c r="Z2072" t="s">
        <v>613</v>
      </c>
    </row>
    <row r="2073" spans="1:26" x14ac:dyDescent="0.25">
      <c r="A2073" t="str">
        <f t="shared" si="65"/>
        <v>LV Share of dwellings built between 1990 and 1999</v>
      </c>
      <c r="B2073" t="str">
        <f t="shared" si="64"/>
        <v>Share of dwellings built between 1990 and 1999</v>
      </c>
      <c r="C2073" t="s">
        <v>25</v>
      </c>
      <c r="D2073" t="s">
        <v>55</v>
      </c>
      <c r="E2073" t="s">
        <v>601</v>
      </c>
      <c r="Q2073">
        <v>6.2</v>
      </c>
      <c r="R2073">
        <v>6.18</v>
      </c>
      <c r="S2073">
        <v>6.17</v>
      </c>
      <c r="T2073">
        <v>6.12</v>
      </c>
      <c r="U2073" t="s">
        <v>207</v>
      </c>
      <c r="V2073" t="s">
        <v>610</v>
      </c>
      <c r="W2073" t="s">
        <v>611</v>
      </c>
      <c r="X2073" t="s">
        <v>612</v>
      </c>
      <c r="Y2073">
        <v>4</v>
      </c>
      <c r="Z2073" t="s">
        <v>613</v>
      </c>
    </row>
    <row r="2074" spans="1:26" x14ac:dyDescent="0.25">
      <c r="A2074" t="str">
        <f t="shared" si="65"/>
        <v>LT Share of dwellings built between 1990 and 1999</v>
      </c>
      <c r="B2074" t="str">
        <f t="shared" si="64"/>
        <v>Share of dwellings built between 1990 and 1999</v>
      </c>
      <c r="C2074" t="s">
        <v>22</v>
      </c>
      <c r="D2074" t="s">
        <v>56</v>
      </c>
      <c r="E2074" t="s">
        <v>601</v>
      </c>
      <c r="Q2074" t="s">
        <v>207</v>
      </c>
      <c r="R2074">
        <v>6.82</v>
      </c>
      <c r="S2074">
        <v>6.82</v>
      </c>
      <c r="T2074">
        <v>6.83</v>
      </c>
      <c r="U2074" t="s">
        <v>207</v>
      </c>
      <c r="V2074" t="s">
        <v>208</v>
      </c>
      <c r="W2074" t="s">
        <v>607</v>
      </c>
      <c r="X2074" t="s">
        <v>221</v>
      </c>
      <c r="Y2074">
        <v>4</v>
      </c>
      <c r="Z2074" t="s">
        <v>609</v>
      </c>
    </row>
    <row r="2075" spans="1:26" x14ac:dyDescent="0.25">
      <c r="A2075" t="str">
        <f t="shared" si="65"/>
        <v>LU Share of dwellings built between 1990 and 1999</v>
      </c>
      <c r="B2075" t="str">
        <f t="shared" si="64"/>
        <v>Share of dwellings built between 1990 and 1999</v>
      </c>
      <c r="C2075" t="s">
        <v>7</v>
      </c>
      <c r="D2075" t="s">
        <v>57</v>
      </c>
      <c r="E2075" t="s">
        <v>601</v>
      </c>
      <c r="Q2075">
        <v>13</v>
      </c>
      <c r="R2075">
        <v>12.69</v>
      </c>
      <c r="S2075">
        <v>12.41</v>
      </c>
      <c r="T2075">
        <v>12.15</v>
      </c>
      <c r="U2075" t="s">
        <v>207</v>
      </c>
      <c r="V2075" t="s">
        <v>352</v>
      </c>
      <c r="W2075" t="s">
        <v>353</v>
      </c>
      <c r="X2075" t="s">
        <v>354</v>
      </c>
      <c r="Y2075">
        <v>4</v>
      </c>
      <c r="Z2075" t="s">
        <v>355</v>
      </c>
    </row>
    <row r="2076" spans="1:26" x14ac:dyDescent="0.25">
      <c r="A2076" t="str">
        <f t="shared" si="65"/>
        <v>MT Share of dwellings built between 1990 and 1999</v>
      </c>
      <c r="B2076" t="str">
        <f t="shared" si="64"/>
        <v>Share of dwellings built between 1990 and 1999</v>
      </c>
      <c r="C2076" t="s">
        <v>26</v>
      </c>
      <c r="D2076" t="s">
        <v>58</v>
      </c>
      <c r="E2076" t="s">
        <v>601</v>
      </c>
      <c r="Q2076">
        <v>15.46</v>
      </c>
      <c r="R2076">
        <v>14.93</v>
      </c>
      <c r="S2076">
        <v>14.37</v>
      </c>
      <c r="T2076">
        <v>13.78</v>
      </c>
      <c r="U2076" t="s">
        <v>207</v>
      </c>
      <c r="V2076" t="s">
        <v>610</v>
      </c>
      <c r="W2076" t="s">
        <v>611</v>
      </c>
      <c r="X2076" t="s">
        <v>612</v>
      </c>
      <c r="Y2076">
        <v>4</v>
      </c>
      <c r="Z2076" t="s">
        <v>613</v>
      </c>
    </row>
    <row r="2077" spans="1:26" x14ac:dyDescent="0.25">
      <c r="A2077" t="str">
        <f t="shared" si="65"/>
        <v>NL Share of dwellings built between 1990 and 1999</v>
      </c>
      <c r="B2077" t="str">
        <f t="shared" si="64"/>
        <v>Share of dwellings built between 1990 and 1999</v>
      </c>
      <c r="C2077" t="s">
        <v>6</v>
      </c>
      <c r="D2077" t="s">
        <v>59</v>
      </c>
      <c r="E2077" t="s">
        <v>601</v>
      </c>
      <c r="Q2077">
        <v>12.4</v>
      </c>
      <c r="R2077">
        <v>12.31</v>
      </c>
      <c r="S2077">
        <v>12.23</v>
      </c>
      <c r="T2077">
        <v>12.15</v>
      </c>
      <c r="U2077" t="s">
        <v>207</v>
      </c>
      <c r="V2077" t="s">
        <v>639</v>
      </c>
      <c r="W2077" t="s">
        <v>640</v>
      </c>
      <c r="X2077" t="s">
        <v>641</v>
      </c>
      <c r="Y2077">
        <v>4</v>
      </c>
    </row>
    <row r="2078" spans="1:26" x14ac:dyDescent="0.25">
      <c r="A2078" t="str">
        <f t="shared" si="65"/>
        <v>PL Share of dwellings built between 1990 and 1999</v>
      </c>
      <c r="B2078" t="str">
        <f t="shared" si="64"/>
        <v>Share of dwellings built between 1990 and 1999</v>
      </c>
      <c r="C2078" t="s">
        <v>12</v>
      </c>
      <c r="D2078" t="s">
        <v>60</v>
      </c>
      <c r="E2078" t="s">
        <v>601</v>
      </c>
      <c r="Q2078">
        <v>12</v>
      </c>
      <c r="R2078">
        <v>11.88</v>
      </c>
      <c r="S2078">
        <v>11.77</v>
      </c>
      <c r="T2078">
        <v>11.66</v>
      </c>
      <c r="U2078" t="s">
        <v>207</v>
      </c>
      <c r="V2078" t="s">
        <v>642</v>
      </c>
      <c r="W2078" t="s">
        <v>643</v>
      </c>
      <c r="X2078" t="s">
        <v>644</v>
      </c>
      <c r="Y2078">
        <v>5</v>
      </c>
    </row>
    <row r="2079" spans="1:26" x14ac:dyDescent="0.25">
      <c r="A2079" t="str">
        <f t="shared" si="65"/>
        <v>PT Share of dwellings built between 1990 and 1999</v>
      </c>
      <c r="B2079" t="str">
        <f t="shared" si="64"/>
        <v>Share of dwellings built between 1990 and 1999</v>
      </c>
      <c r="C2079" t="s">
        <v>14</v>
      </c>
      <c r="D2079" t="s">
        <v>61</v>
      </c>
      <c r="E2079" t="s">
        <v>601</v>
      </c>
      <c r="Q2079">
        <v>15.75</v>
      </c>
      <c r="R2079">
        <v>15.68</v>
      </c>
      <c r="S2079">
        <v>15.63</v>
      </c>
      <c r="T2079">
        <v>15.6</v>
      </c>
      <c r="U2079" t="s">
        <v>207</v>
      </c>
      <c r="V2079" t="s">
        <v>356</v>
      </c>
      <c r="W2079" t="s">
        <v>645</v>
      </c>
      <c r="X2079" t="s">
        <v>358</v>
      </c>
      <c r="Y2079">
        <v>4</v>
      </c>
      <c r="Z2079" t="s">
        <v>646</v>
      </c>
    </row>
    <row r="2080" spans="1:26" x14ac:dyDescent="0.25">
      <c r="A2080" t="str">
        <f t="shared" si="65"/>
        <v>RO Share of dwellings built between 1990 and 1999</v>
      </c>
      <c r="B2080" t="str">
        <f t="shared" si="64"/>
        <v>Share of dwellings built between 1990 and 1999</v>
      </c>
      <c r="C2080" t="s">
        <v>13</v>
      </c>
      <c r="D2080" t="s">
        <v>62</v>
      </c>
      <c r="E2080" t="s">
        <v>601</v>
      </c>
      <c r="Q2080">
        <v>7.2</v>
      </c>
      <c r="R2080">
        <v>7.17</v>
      </c>
      <c r="S2080">
        <v>7.14</v>
      </c>
      <c r="T2080">
        <v>7.11</v>
      </c>
      <c r="U2080" t="s">
        <v>207</v>
      </c>
      <c r="V2080" t="s">
        <v>610</v>
      </c>
      <c r="W2080" t="s">
        <v>647</v>
      </c>
      <c r="X2080" t="s">
        <v>612</v>
      </c>
      <c r="Y2080">
        <v>4</v>
      </c>
      <c r="Z2080" t="s">
        <v>648</v>
      </c>
    </row>
    <row r="2081" spans="1:26" x14ac:dyDescent="0.25">
      <c r="A2081" t="str">
        <f t="shared" si="65"/>
        <v>SK Share of dwellings built between 1990 and 1999</v>
      </c>
      <c r="B2081" t="str">
        <f t="shared" si="64"/>
        <v>Share of dwellings built between 1990 and 1999</v>
      </c>
      <c r="C2081" t="s">
        <v>18</v>
      </c>
      <c r="D2081" t="s">
        <v>63</v>
      </c>
      <c r="E2081" t="s">
        <v>601</v>
      </c>
      <c r="Q2081">
        <v>5.2</v>
      </c>
      <c r="R2081">
        <v>5.17</v>
      </c>
      <c r="S2081">
        <v>5.15</v>
      </c>
      <c r="T2081">
        <v>5.12</v>
      </c>
      <c r="U2081" t="s">
        <v>207</v>
      </c>
      <c r="V2081" t="s">
        <v>491</v>
      </c>
      <c r="W2081" t="s">
        <v>649</v>
      </c>
      <c r="X2081" t="s">
        <v>493</v>
      </c>
      <c r="Y2081">
        <v>4</v>
      </c>
      <c r="Z2081" t="s">
        <v>650</v>
      </c>
    </row>
    <row r="2082" spans="1:26" x14ac:dyDescent="0.25">
      <c r="A2082" t="str">
        <f t="shared" si="65"/>
        <v>SI Share of dwellings built between 1990 and 1999</v>
      </c>
      <c r="B2082" t="str">
        <f t="shared" si="64"/>
        <v>Share of dwellings built between 1990 and 1999</v>
      </c>
      <c r="C2082" t="s">
        <v>8</v>
      </c>
      <c r="D2082" t="s">
        <v>64</v>
      </c>
      <c r="E2082" t="s">
        <v>601</v>
      </c>
      <c r="Q2082">
        <v>10.35</v>
      </c>
      <c r="R2082">
        <v>10.3</v>
      </c>
      <c r="S2082">
        <v>10.26</v>
      </c>
      <c r="T2082">
        <v>10.18</v>
      </c>
      <c r="U2082" t="s">
        <v>207</v>
      </c>
      <c r="V2082" t="s">
        <v>651</v>
      </c>
      <c r="W2082" t="s">
        <v>652</v>
      </c>
      <c r="Y2082">
        <v>4</v>
      </c>
      <c r="Z2082" t="s">
        <v>653</v>
      </c>
    </row>
    <row r="2083" spans="1:26" x14ac:dyDescent="0.25">
      <c r="A2083" t="str">
        <f t="shared" si="65"/>
        <v>ES Share of dwellings built between 1990 and 1999</v>
      </c>
      <c r="B2083" t="str">
        <f t="shared" si="64"/>
        <v>Share of dwellings built between 1990 and 1999</v>
      </c>
      <c r="C2083" t="s">
        <v>28</v>
      </c>
      <c r="D2083" t="s">
        <v>65</v>
      </c>
      <c r="E2083" t="s">
        <v>601</v>
      </c>
      <c r="Q2083" t="s">
        <v>207</v>
      </c>
      <c r="R2083" t="s">
        <v>207</v>
      </c>
      <c r="S2083">
        <v>14.52</v>
      </c>
      <c r="T2083">
        <v>14.27</v>
      </c>
      <c r="U2083" t="s">
        <v>207</v>
      </c>
      <c r="V2083" t="s">
        <v>208</v>
      </c>
      <c r="W2083" t="s">
        <v>602</v>
      </c>
      <c r="X2083" t="s">
        <v>415</v>
      </c>
      <c r="Y2083">
        <v>4</v>
      </c>
      <c r="Z2083" t="s">
        <v>603</v>
      </c>
    </row>
    <row r="2084" spans="1:26" x14ac:dyDescent="0.25">
      <c r="A2084" t="str">
        <f t="shared" si="65"/>
        <v>SE Share of dwellings built between 1990 and 1999</v>
      </c>
      <c r="B2084" t="str">
        <f t="shared" si="64"/>
        <v>Share of dwellings built between 1990 and 1999</v>
      </c>
      <c r="C2084" t="s">
        <v>19</v>
      </c>
      <c r="D2084" t="s">
        <v>66</v>
      </c>
      <c r="E2084" t="s">
        <v>601</v>
      </c>
      <c r="Q2084">
        <v>5.98</v>
      </c>
      <c r="R2084">
        <v>5.93</v>
      </c>
      <c r="S2084">
        <v>5.93</v>
      </c>
      <c r="T2084">
        <v>5.92</v>
      </c>
      <c r="U2084" t="s">
        <v>207</v>
      </c>
      <c r="V2084" t="s">
        <v>654</v>
      </c>
      <c r="W2084" t="s">
        <v>655</v>
      </c>
      <c r="X2084" t="s">
        <v>656</v>
      </c>
      <c r="Y2084">
        <v>4</v>
      </c>
      <c r="Z2084" t="s">
        <v>657</v>
      </c>
    </row>
    <row r="2085" spans="1:26" x14ac:dyDescent="0.25">
      <c r="A2085" t="str">
        <f t="shared" si="65"/>
        <v>UK Share of dwellings built between 1990 and 1999</v>
      </c>
      <c r="B2085" t="str">
        <f t="shared" si="64"/>
        <v>Share of dwellings built between 1990 and 1999</v>
      </c>
      <c r="C2085" t="s">
        <v>4</v>
      </c>
      <c r="D2085" t="s">
        <v>67</v>
      </c>
      <c r="E2085" t="s">
        <v>601</v>
      </c>
      <c r="Q2085" t="s">
        <v>207</v>
      </c>
      <c r="R2085">
        <v>6.3</v>
      </c>
      <c r="S2085">
        <v>6.26</v>
      </c>
      <c r="T2085">
        <v>6.16</v>
      </c>
      <c r="U2085" t="s">
        <v>207</v>
      </c>
      <c r="V2085" t="s">
        <v>208</v>
      </c>
      <c r="W2085" t="s">
        <v>607</v>
      </c>
      <c r="X2085" t="s">
        <v>608</v>
      </c>
      <c r="Y2085">
        <v>4</v>
      </c>
      <c r="Z2085" t="s">
        <v>609</v>
      </c>
    </row>
    <row r="2086" spans="1:26" x14ac:dyDescent="0.25">
      <c r="A2086" t="str">
        <f t="shared" si="65"/>
        <v>EU-28 Share of dwellings built between 1990 and 1999</v>
      </c>
      <c r="B2086" t="str">
        <f t="shared" si="64"/>
        <v>Share of dwellings built between 1990 and 1999</v>
      </c>
      <c r="C2086" t="s">
        <v>658</v>
      </c>
      <c r="D2086" t="s">
        <v>659</v>
      </c>
      <c r="E2086" t="s">
        <v>601</v>
      </c>
      <c r="Q2086">
        <v>9.8800000000000008</v>
      </c>
      <c r="R2086">
        <v>9.84</v>
      </c>
      <c r="S2086">
        <v>9.43</v>
      </c>
      <c r="T2086">
        <v>9.34</v>
      </c>
      <c r="U2086" t="s">
        <v>207</v>
      </c>
      <c r="V2086" t="s">
        <v>208</v>
      </c>
      <c r="W2086" t="s">
        <v>602</v>
      </c>
      <c r="X2086" t="s">
        <v>415</v>
      </c>
      <c r="Y2086">
        <v>4</v>
      </c>
    </row>
    <row r="2087" spans="1:26" x14ac:dyDescent="0.25">
      <c r="A2087" t="str">
        <f t="shared" si="65"/>
        <v xml:space="preserve"> Share of dwellings built between 1990 and 1999</v>
      </c>
      <c r="B2087" t="str">
        <f t="shared" si="64"/>
        <v>Share of dwellings built between 1990 and 1999</v>
      </c>
    </row>
    <row r="2088" spans="1:26" x14ac:dyDescent="0.25">
      <c r="A2088" t="str">
        <f t="shared" si="65"/>
        <v xml:space="preserve"> Share of dwellings built between 2000 and 2010</v>
      </c>
      <c r="B2088" t="str">
        <f t="shared" si="64"/>
        <v>Share of dwellings built between 2000 and 2010</v>
      </c>
      <c r="C2088" t="s">
        <v>664</v>
      </c>
    </row>
    <row r="2089" spans="1:26" x14ac:dyDescent="0.25">
      <c r="A2089" t="str">
        <f t="shared" si="65"/>
        <v>ISO code Share of dwellings built between 2000 and 2010</v>
      </c>
      <c r="B2089" t="str">
        <f t="shared" si="64"/>
        <v>Share of dwellings built between 2000 and 2010</v>
      </c>
      <c r="D2089" t="s">
        <v>204</v>
      </c>
      <c r="E2089" t="s">
        <v>205</v>
      </c>
      <c r="Q2089">
        <v>2011</v>
      </c>
      <c r="R2089">
        <v>2012</v>
      </c>
      <c r="S2089">
        <v>2013</v>
      </c>
      <c r="T2089">
        <v>2014</v>
      </c>
      <c r="U2089">
        <v>2015</v>
      </c>
      <c r="V2089" t="s">
        <v>194</v>
      </c>
      <c r="W2089" t="s">
        <v>195</v>
      </c>
      <c r="X2089" t="s">
        <v>196</v>
      </c>
      <c r="Y2089" t="s">
        <v>197</v>
      </c>
      <c r="Z2089" t="s">
        <v>198</v>
      </c>
    </row>
    <row r="2090" spans="1:26" x14ac:dyDescent="0.25">
      <c r="A2090" t="str">
        <f t="shared" si="65"/>
        <v>AT Share of dwellings built between 2000 and 2010</v>
      </c>
      <c r="B2090" t="str">
        <f t="shared" si="64"/>
        <v>Share of dwellings built between 2000 and 2010</v>
      </c>
      <c r="C2090" t="s">
        <v>17</v>
      </c>
      <c r="D2090" t="s">
        <v>40</v>
      </c>
      <c r="E2090" t="s">
        <v>601</v>
      </c>
      <c r="Q2090" t="s">
        <v>207</v>
      </c>
      <c r="R2090" t="s">
        <v>207</v>
      </c>
      <c r="S2090">
        <v>11.85</v>
      </c>
      <c r="T2090">
        <v>11.66</v>
      </c>
      <c r="U2090" t="s">
        <v>207</v>
      </c>
      <c r="V2090" t="s">
        <v>208</v>
      </c>
      <c r="W2090" t="s">
        <v>602</v>
      </c>
      <c r="X2090" t="s">
        <v>415</v>
      </c>
      <c r="Y2090">
        <v>4</v>
      </c>
      <c r="Z2090" t="s">
        <v>603</v>
      </c>
    </row>
    <row r="2091" spans="1:26" x14ac:dyDescent="0.25">
      <c r="A2091" t="str">
        <f t="shared" si="65"/>
        <v>BE Share of dwellings built between 2000 and 2010</v>
      </c>
      <c r="B2091" t="str">
        <f t="shared" si="64"/>
        <v>Share of dwellings built between 2000 and 2010</v>
      </c>
      <c r="C2091" t="s">
        <v>11</v>
      </c>
      <c r="D2091" t="s">
        <v>41</v>
      </c>
      <c r="E2091" t="s">
        <v>601</v>
      </c>
      <c r="Q2091">
        <v>8.67</v>
      </c>
      <c r="R2091">
        <v>8.8800000000000008</v>
      </c>
      <c r="S2091">
        <v>9.07</v>
      </c>
      <c r="T2091">
        <v>8.99</v>
      </c>
      <c r="U2091" t="s">
        <v>207</v>
      </c>
      <c r="V2091" t="s">
        <v>293</v>
      </c>
      <c r="W2091" t="s">
        <v>604</v>
      </c>
      <c r="X2091" t="s">
        <v>605</v>
      </c>
      <c r="Y2091">
        <v>4</v>
      </c>
      <c r="Z2091" t="s">
        <v>606</v>
      </c>
    </row>
    <row r="2092" spans="1:26" x14ac:dyDescent="0.25">
      <c r="A2092" t="str">
        <f t="shared" si="65"/>
        <v>BG Share of dwellings built between 2000 and 2010</v>
      </c>
      <c r="B2092" t="str">
        <f t="shared" si="64"/>
        <v>Share of dwellings built between 2000 and 2010</v>
      </c>
      <c r="C2092" t="s">
        <v>21</v>
      </c>
      <c r="D2092" t="s">
        <v>42</v>
      </c>
      <c r="E2092" t="s">
        <v>601</v>
      </c>
      <c r="Q2092" t="s">
        <v>207</v>
      </c>
      <c r="R2092">
        <v>2.67</v>
      </c>
      <c r="S2092">
        <v>2.37</v>
      </c>
      <c r="T2092">
        <v>2.33</v>
      </c>
      <c r="U2092" t="s">
        <v>207</v>
      </c>
      <c r="V2092" t="s">
        <v>208</v>
      </c>
      <c r="W2092" t="s">
        <v>607</v>
      </c>
      <c r="X2092" t="s">
        <v>608</v>
      </c>
      <c r="Y2092">
        <v>4</v>
      </c>
      <c r="Z2092" t="s">
        <v>609</v>
      </c>
    </row>
    <row r="2093" spans="1:26" x14ac:dyDescent="0.25">
      <c r="A2093" t="str">
        <f t="shared" si="65"/>
        <v>HR Share of dwellings built between 2000 and 2010</v>
      </c>
      <c r="B2093" t="str">
        <f t="shared" si="64"/>
        <v>Share of dwellings built between 2000 and 2010</v>
      </c>
      <c r="C2093" t="s">
        <v>24</v>
      </c>
      <c r="D2093" t="s">
        <v>43</v>
      </c>
      <c r="E2093" t="s">
        <v>601</v>
      </c>
      <c r="Q2093">
        <v>9.82</v>
      </c>
      <c r="R2093">
        <v>9.6999999999999993</v>
      </c>
      <c r="S2093">
        <v>9.57</v>
      </c>
      <c r="T2093">
        <v>9.42</v>
      </c>
      <c r="U2093" t="s">
        <v>207</v>
      </c>
      <c r="V2093" t="s">
        <v>610</v>
      </c>
      <c r="W2093" t="s">
        <v>611</v>
      </c>
      <c r="X2093" t="s">
        <v>612</v>
      </c>
      <c r="Y2093">
        <v>4</v>
      </c>
      <c r="Z2093" t="s">
        <v>613</v>
      </c>
    </row>
    <row r="2094" spans="1:26" x14ac:dyDescent="0.25">
      <c r="A2094" t="str">
        <f t="shared" si="65"/>
        <v>CY Share of dwellings built between 2000 and 2010</v>
      </c>
      <c r="B2094" t="str">
        <f t="shared" si="64"/>
        <v>Share of dwellings built between 2000 and 2010</v>
      </c>
      <c r="C2094" t="s">
        <v>15</v>
      </c>
      <c r="D2094" t="s">
        <v>44</v>
      </c>
      <c r="E2094" t="s">
        <v>601</v>
      </c>
      <c r="Q2094">
        <v>30.66</v>
      </c>
      <c r="R2094">
        <v>30.24</v>
      </c>
      <c r="S2094">
        <v>29.96</v>
      </c>
      <c r="T2094">
        <v>28.96</v>
      </c>
      <c r="U2094" t="s">
        <v>207</v>
      </c>
      <c r="V2094" t="s">
        <v>614</v>
      </c>
      <c r="W2094" t="s">
        <v>615</v>
      </c>
      <c r="X2094" t="s">
        <v>616</v>
      </c>
      <c r="Y2094">
        <v>4</v>
      </c>
      <c r="Z2094" t="s">
        <v>617</v>
      </c>
    </row>
    <row r="2095" spans="1:26" x14ac:dyDescent="0.25">
      <c r="A2095" t="str">
        <f t="shared" si="65"/>
        <v>CZ Share of dwellings built between 2000 and 2010</v>
      </c>
      <c r="B2095" t="str">
        <f t="shared" si="64"/>
        <v>Share of dwellings built between 2000 and 2010</v>
      </c>
      <c r="C2095" t="s">
        <v>23</v>
      </c>
      <c r="D2095" t="s">
        <v>45</v>
      </c>
      <c r="E2095" t="s">
        <v>601</v>
      </c>
      <c r="Q2095">
        <v>10.119999999999999</v>
      </c>
      <c r="R2095">
        <v>10.11</v>
      </c>
      <c r="S2095">
        <v>10.1</v>
      </c>
      <c r="T2095">
        <v>10.029999999999999</v>
      </c>
      <c r="U2095" t="s">
        <v>207</v>
      </c>
      <c r="V2095" t="s">
        <v>618</v>
      </c>
      <c r="W2095" t="s">
        <v>619</v>
      </c>
      <c r="X2095" t="s">
        <v>620</v>
      </c>
      <c r="Y2095">
        <v>4</v>
      </c>
      <c r="Z2095" t="s">
        <v>621</v>
      </c>
    </row>
    <row r="2096" spans="1:26" x14ac:dyDescent="0.25">
      <c r="A2096" t="str">
        <f t="shared" si="65"/>
        <v>DK Share of dwellings built between 2000 and 2010</v>
      </c>
      <c r="B2096" t="str">
        <f t="shared" si="64"/>
        <v>Share of dwellings built between 2000 and 2010</v>
      </c>
      <c r="C2096" t="s">
        <v>9</v>
      </c>
      <c r="D2096" t="s">
        <v>46</v>
      </c>
      <c r="E2096" t="s">
        <v>601</v>
      </c>
      <c r="Q2096">
        <v>7.97</v>
      </c>
      <c r="R2096">
        <v>8.02</v>
      </c>
      <c r="S2096">
        <v>8.02</v>
      </c>
      <c r="T2096">
        <v>8</v>
      </c>
      <c r="U2096">
        <v>7.98</v>
      </c>
      <c r="V2096" t="s">
        <v>218</v>
      </c>
      <c r="W2096" t="s">
        <v>219</v>
      </c>
      <c r="X2096" t="s">
        <v>220</v>
      </c>
      <c r="Y2096">
        <v>5</v>
      </c>
    </row>
    <row r="2097" spans="1:26" x14ac:dyDescent="0.25">
      <c r="A2097" t="str">
        <f t="shared" si="65"/>
        <v>EE Share of dwellings built between 2000 and 2010</v>
      </c>
      <c r="B2097" t="str">
        <f t="shared" si="64"/>
        <v>Share of dwellings built between 2000 and 2010</v>
      </c>
      <c r="C2097" t="s">
        <v>27</v>
      </c>
      <c r="D2097" t="s">
        <v>47</v>
      </c>
      <c r="E2097" t="s">
        <v>601</v>
      </c>
      <c r="Q2097">
        <v>8.15</v>
      </c>
      <c r="R2097">
        <v>8.1199999999999992</v>
      </c>
      <c r="S2097">
        <v>8.08</v>
      </c>
      <c r="T2097">
        <v>8.0299999999999994</v>
      </c>
      <c r="U2097" t="s">
        <v>207</v>
      </c>
      <c r="V2097" t="s">
        <v>282</v>
      </c>
      <c r="W2097" t="s">
        <v>283</v>
      </c>
      <c r="X2097" t="s">
        <v>284</v>
      </c>
      <c r="Y2097">
        <v>5</v>
      </c>
    </row>
    <row r="2098" spans="1:26" x14ac:dyDescent="0.25">
      <c r="A2098" t="str">
        <f t="shared" si="65"/>
        <v>FI Share of dwellings built between 2000 and 2010</v>
      </c>
      <c r="B2098" t="str">
        <f t="shared" si="64"/>
        <v>Share of dwellings built between 2000 and 2010</v>
      </c>
      <c r="C2098" t="s">
        <v>30</v>
      </c>
      <c r="D2098" t="s">
        <v>50</v>
      </c>
      <c r="E2098" t="s">
        <v>601</v>
      </c>
      <c r="Q2098" t="s">
        <v>207</v>
      </c>
      <c r="R2098" t="s">
        <v>207</v>
      </c>
      <c r="S2098" t="s">
        <v>207</v>
      </c>
      <c r="T2098">
        <v>10.9</v>
      </c>
      <c r="U2098" t="s">
        <v>207</v>
      </c>
      <c r="V2098" t="s">
        <v>622</v>
      </c>
      <c r="W2098" t="s">
        <v>623</v>
      </c>
      <c r="X2098" t="s">
        <v>624</v>
      </c>
      <c r="Y2098">
        <v>4</v>
      </c>
      <c r="Z2098" t="s">
        <v>625</v>
      </c>
    </row>
    <row r="2099" spans="1:26" x14ac:dyDescent="0.25">
      <c r="A2099" t="str">
        <f t="shared" si="65"/>
        <v>FR Share of dwellings built between 2000 and 2010</v>
      </c>
      <c r="B2099" t="str">
        <f t="shared" si="64"/>
        <v>Share of dwellings built between 2000 and 2010</v>
      </c>
      <c r="C2099" t="s">
        <v>10</v>
      </c>
      <c r="D2099" t="s">
        <v>48</v>
      </c>
      <c r="E2099" t="s">
        <v>601</v>
      </c>
      <c r="Q2099">
        <v>13.41</v>
      </c>
      <c r="R2099">
        <v>13.26</v>
      </c>
      <c r="S2099">
        <v>13.13</v>
      </c>
      <c r="T2099">
        <v>13</v>
      </c>
      <c r="U2099" t="s">
        <v>207</v>
      </c>
      <c r="V2099" t="s">
        <v>626</v>
      </c>
      <c r="W2099" t="s">
        <v>627</v>
      </c>
      <c r="X2099" t="s">
        <v>628</v>
      </c>
      <c r="Y2099">
        <v>4</v>
      </c>
      <c r="Z2099" t="s">
        <v>629</v>
      </c>
    </row>
    <row r="2100" spans="1:26" x14ac:dyDescent="0.25">
      <c r="A2100" t="str">
        <f t="shared" si="65"/>
        <v>DE Share of dwellings built between 2000 and 2010</v>
      </c>
      <c r="B2100" t="str">
        <f t="shared" si="64"/>
        <v>Share of dwellings built between 2000 and 2010</v>
      </c>
      <c r="C2100" t="s">
        <v>1</v>
      </c>
      <c r="D2100" t="s">
        <v>51</v>
      </c>
      <c r="E2100" t="s">
        <v>601</v>
      </c>
      <c r="Q2100">
        <v>5.29</v>
      </c>
      <c r="R2100">
        <v>5.27</v>
      </c>
      <c r="S2100">
        <v>5.2</v>
      </c>
      <c r="T2100">
        <v>5.17</v>
      </c>
      <c r="U2100" t="s">
        <v>207</v>
      </c>
      <c r="V2100" t="s">
        <v>223</v>
      </c>
      <c r="W2100" t="s">
        <v>630</v>
      </c>
      <c r="X2100" t="s">
        <v>225</v>
      </c>
      <c r="Y2100">
        <v>4</v>
      </c>
      <c r="Z2100" t="s">
        <v>631</v>
      </c>
    </row>
    <row r="2101" spans="1:26" x14ac:dyDescent="0.25">
      <c r="A2101" t="str">
        <f t="shared" si="65"/>
        <v>EL Share of dwellings built between 2000 and 2010</v>
      </c>
      <c r="B2101" t="str">
        <f t="shared" si="64"/>
        <v>Share of dwellings built between 2000 and 2010</v>
      </c>
      <c r="C2101" t="s">
        <v>20</v>
      </c>
      <c r="D2101" t="s">
        <v>49</v>
      </c>
      <c r="E2101" t="s">
        <v>601</v>
      </c>
      <c r="Q2101">
        <v>14.74</v>
      </c>
      <c r="R2101">
        <v>14.81</v>
      </c>
      <c r="S2101">
        <v>14.68</v>
      </c>
      <c r="T2101">
        <v>14.5</v>
      </c>
      <c r="U2101" t="s">
        <v>207</v>
      </c>
      <c r="V2101" t="s">
        <v>208</v>
      </c>
      <c r="W2101" t="s">
        <v>602</v>
      </c>
      <c r="X2101" t="s">
        <v>415</v>
      </c>
      <c r="Y2101">
        <v>4</v>
      </c>
      <c r="Z2101" t="s">
        <v>603</v>
      </c>
    </row>
    <row r="2102" spans="1:26" x14ac:dyDescent="0.25">
      <c r="A2102" t="str">
        <f t="shared" si="65"/>
        <v>HU Share of dwellings built between 2000 and 2010</v>
      </c>
      <c r="B2102" t="str">
        <f t="shared" si="64"/>
        <v>Share of dwellings built between 2000 and 2010</v>
      </c>
      <c r="C2102" t="s">
        <v>16</v>
      </c>
      <c r="D2102" t="s">
        <v>52</v>
      </c>
      <c r="E2102" t="s">
        <v>601</v>
      </c>
      <c r="Q2102" t="s">
        <v>207</v>
      </c>
      <c r="R2102" t="s">
        <v>207</v>
      </c>
      <c r="S2102">
        <v>9.36</v>
      </c>
      <c r="T2102">
        <v>9.3000000000000007</v>
      </c>
      <c r="U2102" t="s">
        <v>207</v>
      </c>
      <c r="V2102" t="s">
        <v>632</v>
      </c>
      <c r="W2102" t="s">
        <v>633</v>
      </c>
      <c r="X2102" t="s">
        <v>634</v>
      </c>
      <c r="Y2102">
        <v>4</v>
      </c>
    </row>
    <row r="2103" spans="1:26" x14ac:dyDescent="0.25">
      <c r="A2103" t="str">
        <f t="shared" si="65"/>
        <v>IE Share of dwellings built between 2000 and 2010</v>
      </c>
      <c r="B2103" t="str">
        <f t="shared" si="64"/>
        <v>Share of dwellings built between 2000 and 2010</v>
      </c>
      <c r="C2103" t="s">
        <v>5</v>
      </c>
      <c r="D2103" t="s">
        <v>53</v>
      </c>
      <c r="E2103" t="s">
        <v>601</v>
      </c>
      <c r="Q2103">
        <v>25.56</v>
      </c>
      <c r="R2103">
        <v>25.43</v>
      </c>
      <c r="S2103">
        <v>24.78</v>
      </c>
      <c r="T2103">
        <v>24.16</v>
      </c>
      <c r="U2103" t="s">
        <v>207</v>
      </c>
      <c r="V2103" t="s">
        <v>208</v>
      </c>
      <c r="W2103" t="s">
        <v>635</v>
      </c>
      <c r="X2103" t="s">
        <v>608</v>
      </c>
      <c r="Y2103">
        <v>4</v>
      </c>
      <c r="Z2103" t="s">
        <v>636</v>
      </c>
    </row>
    <row r="2104" spans="1:26" x14ac:dyDescent="0.25">
      <c r="A2104" t="str">
        <f t="shared" si="65"/>
        <v>IT Share of dwellings built between 2000 and 2010</v>
      </c>
      <c r="B2104" t="str">
        <f t="shared" si="64"/>
        <v>Share of dwellings built between 2000 and 2010</v>
      </c>
      <c r="C2104" t="s">
        <v>29</v>
      </c>
      <c r="D2104" t="s">
        <v>54</v>
      </c>
      <c r="E2104" t="s">
        <v>601</v>
      </c>
      <c r="Q2104">
        <v>8.07</v>
      </c>
      <c r="R2104">
        <v>8.02</v>
      </c>
      <c r="S2104">
        <v>7.98</v>
      </c>
      <c r="T2104">
        <v>7.88</v>
      </c>
      <c r="U2104" t="s">
        <v>207</v>
      </c>
      <c r="V2104" t="s">
        <v>637</v>
      </c>
      <c r="W2104" t="s">
        <v>611</v>
      </c>
      <c r="X2104" t="s">
        <v>638</v>
      </c>
      <c r="Y2104">
        <v>4</v>
      </c>
      <c r="Z2104" t="s">
        <v>613</v>
      </c>
    </row>
    <row r="2105" spans="1:26" x14ac:dyDescent="0.25">
      <c r="A2105" t="str">
        <f t="shared" si="65"/>
        <v>LV Share of dwellings built between 2000 and 2010</v>
      </c>
      <c r="B2105" t="str">
        <f t="shared" si="64"/>
        <v>Share of dwellings built between 2000 and 2010</v>
      </c>
      <c r="C2105" t="s">
        <v>25</v>
      </c>
      <c r="D2105" t="s">
        <v>55</v>
      </c>
      <c r="E2105" t="s">
        <v>601</v>
      </c>
      <c r="Q2105">
        <v>4.72</v>
      </c>
      <c r="R2105">
        <v>4.71</v>
      </c>
      <c r="S2105">
        <v>4.7</v>
      </c>
      <c r="T2105">
        <v>4.67</v>
      </c>
      <c r="U2105" t="s">
        <v>207</v>
      </c>
      <c r="V2105" t="s">
        <v>610</v>
      </c>
      <c r="W2105" t="s">
        <v>611</v>
      </c>
      <c r="X2105" t="s">
        <v>612</v>
      </c>
      <c r="Y2105">
        <v>4</v>
      </c>
      <c r="Z2105" t="s">
        <v>613</v>
      </c>
    </row>
    <row r="2106" spans="1:26" x14ac:dyDescent="0.25">
      <c r="A2106" t="str">
        <f t="shared" si="65"/>
        <v>LT Share of dwellings built between 2000 and 2010</v>
      </c>
      <c r="B2106" t="str">
        <f t="shared" si="64"/>
        <v>Share of dwellings built between 2000 and 2010</v>
      </c>
      <c r="C2106" t="s">
        <v>22</v>
      </c>
      <c r="D2106" t="s">
        <v>56</v>
      </c>
      <c r="E2106" t="s">
        <v>601</v>
      </c>
      <c r="Q2106" t="s">
        <v>207</v>
      </c>
      <c r="R2106">
        <v>2.67</v>
      </c>
      <c r="S2106">
        <v>2.67</v>
      </c>
      <c r="T2106">
        <v>2.67</v>
      </c>
      <c r="U2106" t="s">
        <v>207</v>
      </c>
      <c r="V2106" t="s">
        <v>208</v>
      </c>
      <c r="W2106" t="s">
        <v>607</v>
      </c>
      <c r="X2106" t="s">
        <v>221</v>
      </c>
      <c r="Y2106">
        <v>4</v>
      </c>
      <c r="Z2106" t="s">
        <v>609</v>
      </c>
    </row>
    <row r="2107" spans="1:26" x14ac:dyDescent="0.25">
      <c r="A2107" t="str">
        <f t="shared" si="65"/>
        <v>LU Share of dwellings built between 2000 and 2010</v>
      </c>
      <c r="B2107" t="str">
        <f t="shared" si="64"/>
        <v>Share of dwellings built between 2000 and 2010</v>
      </c>
      <c r="C2107" t="s">
        <v>7</v>
      </c>
      <c r="D2107" t="s">
        <v>57</v>
      </c>
      <c r="E2107" t="s">
        <v>601</v>
      </c>
      <c r="Q2107">
        <v>15.45</v>
      </c>
      <c r="R2107">
        <v>15.08</v>
      </c>
      <c r="S2107">
        <v>14.74</v>
      </c>
      <c r="T2107">
        <v>14.43</v>
      </c>
      <c r="U2107" t="s">
        <v>207</v>
      </c>
      <c r="V2107" t="s">
        <v>352</v>
      </c>
      <c r="W2107" t="s">
        <v>353</v>
      </c>
      <c r="X2107" t="s">
        <v>354</v>
      </c>
      <c r="Y2107">
        <v>4</v>
      </c>
      <c r="Z2107" t="s">
        <v>355</v>
      </c>
    </row>
    <row r="2108" spans="1:26" x14ac:dyDescent="0.25">
      <c r="A2108" t="str">
        <f t="shared" si="65"/>
        <v>MT Share of dwellings built between 2000 and 2010</v>
      </c>
      <c r="B2108" t="str">
        <f t="shared" si="64"/>
        <v>Share of dwellings built between 2000 and 2010</v>
      </c>
      <c r="C2108" t="s">
        <v>26</v>
      </c>
      <c r="D2108" t="s">
        <v>58</v>
      </c>
      <c r="E2108" t="s">
        <v>601</v>
      </c>
      <c r="Q2108">
        <v>13.09</v>
      </c>
      <c r="R2108">
        <v>12.64</v>
      </c>
      <c r="S2108">
        <v>12.16</v>
      </c>
      <c r="T2108">
        <v>11.67</v>
      </c>
      <c r="U2108" t="s">
        <v>207</v>
      </c>
      <c r="V2108" t="s">
        <v>610</v>
      </c>
      <c r="W2108" t="s">
        <v>611</v>
      </c>
      <c r="X2108" t="s">
        <v>612</v>
      </c>
      <c r="Y2108">
        <v>4</v>
      </c>
      <c r="Z2108" t="s">
        <v>613</v>
      </c>
    </row>
    <row r="2109" spans="1:26" x14ac:dyDescent="0.25">
      <c r="A2109" t="str">
        <f t="shared" si="65"/>
        <v>NL Share of dwellings built between 2000 and 2010</v>
      </c>
      <c r="B2109" t="str">
        <f t="shared" si="64"/>
        <v>Share of dwellings built between 2000 and 2010</v>
      </c>
      <c r="C2109" t="s">
        <v>6</v>
      </c>
      <c r="D2109" t="s">
        <v>59</v>
      </c>
      <c r="E2109" t="s">
        <v>601</v>
      </c>
      <c r="Q2109">
        <v>9.19</v>
      </c>
      <c r="R2109">
        <v>9.56</v>
      </c>
      <c r="S2109">
        <v>9.9</v>
      </c>
      <c r="T2109">
        <v>9.83</v>
      </c>
      <c r="U2109" t="s">
        <v>207</v>
      </c>
      <c r="V2109" t="s">
        <v>639</v>
      </c>
      <c r="W2109" t="s">
        <v>640</v>
      </c>
      <c r="X2109" t="s">
        <v>641</v>
      </c>
      <c r="Y2109">
        <v>4</v>
      </c>
    </row>
    <row r="2110" spans="1:26" x14ac:dyDescent="0.25">
      <c r="A2110" t="str">
        <f t="shared" si="65"/>
        <v>PL Share of dwellings built between 2000 and 2010</v>
      </c>
      <c r="B2110" t="str">
        <f t="shared" si="64"/>
        <v>Share of dwellings built between 2000 and 2010</v>
      </c>
      <c r="C2110" t="s">
        <v>12</v>
      </c>
      <c r="D2110" t="s">
        <v>60</v>
      </c>
      <c r="E2110" t="s">
        <v>601</v>
      </c>
      <c r="Q2110">
        <v>8</v>
      </c>
      <c r="R2110">
        <v>7.92</v>
      </c>
      <c r="S2110">
        <v>7.85</v>
      </c>
      <c r="T2110">
        <v>7.77</v>
      </c>
      <c r="U2110" t="s">
        <v>207</v>
      </c>
      <c r="V2110" t="s">
        <v>642</v>
      </c>
      <c r="W2110" t="s">
        <v>643</v>
      </c>
      <c r="X2110" t="s">
        <v>644</v>
      </c>
      <c r="Y2110">
        <v>5</v>
      </c>
    </row>
    <row r="2111" spans="1:26" x14ac:dyDescent="0.25">
      <c r="A2111" t="str">
        <f t="shared" si="65"/>
        <v>PT Share of dwellings built between 2000 and 2010</v>
      </c>
      <c r="B2111" t="str">
        <f t="shared" si="64"/>
        <v>Share of dwellings built between 2000 and 2010</v>
      </c>
      <c r="C2111" t="s">
        <v>14</v>
      </c>
      <c r="D2111" t="s">
        <v>61</v>
      </c>
      <c r="E2111" t="s">
        <v>601</v>
      </c>
      <c r="Q2111">
        <v>15.76</v>
      </c>
      <c r="R2111">
        <v>15.68</v>
      </c>
      <c r="S2111">
        <v>15.63</v>
      </c>
      <c r="T2111">
        <v>15.6</v>
      </c>
      <c r="U2111" t="s">
        <v>207</v>
      </c>
      <c r="V2111" t="s">
        <v>356</v>
      </c>
      <c r="W2111" t="s">
        <v>645</v>
      </c>
      <c r="X2111" t="s">
        <v>358</v>
      </c>
      <c r="Y2111">
        <v>4</v>
      </c>
      <c r="Z2111" t="s">
        <v>646</v>
      </c>
    </row>
    <row r="2112" spans="1:26" x14ac:dyDescent="0.25">
      <c r="A2112" t="str">
        <f t="shared" si="65"/>
        <v>RO Share of dwellings built between 2000 and 2010</v>
      </c>
      <c r="B2112" t="str">
        <f t="shared" si="64"/>
        <v>Share of dwellings built between 2000 and 2010</v>
      </c>
      <c r="C2112" t="s">
        <v>13</v>
      </c>
      <c r="D2112" t="s">
        <v>62</v>
      </c>
      <c r="E2112" t="s">
        <v>601</v>
      </c>
      <c r="Q2112">
        <v>7.92</v>
      </c>
      <c r="R2112">
        <v>7.89</v>
      </c>
      <c r="S2112">
        <v>7.85</v>
      </c>
      <c r="T2112">
        <v>7.82</v>
      </c>
      <c r="U2112" t="s">
        <v>207</v>
      </c>
      <c r="V2112" t="s">
        <v>610</v>
      </c>
      <c r="W2112" t="s">
        <v>647</v>
      </c>
      <c r="X2112" t="s">
        <v>612</v>
      </c>
      <c r="Y2112">
        <v>4</v>
      </c>
      <c r="Z2112" t="s">
        <v>648</v>
      </c>
    </row>
    <row r="2113" spans="1:26" x14ac:dyDescent="0.25">
      <c r="A2113" t="str">
        <f t="shared" si="65"/>
        <v>SK Share of dwellings built between 2000 and 2010</v>
      </c>
      <c r="B2113" t="str">
        <f t="shared" si="64"/>
        <v>Share of dwellings built between 2000 and 2010</v>
      </c>
      <c r="C2113" t="s">
        <v>18</v>
      </c>
      <c r="D2113" t="s">
        <v>63</v>
      </c>
      <c r="E2113" t="s">
        <v>601</v>
      </c>
      <c r="Q2113">
        <v>5.9</v>
      </c>
      <c r="R2113">
        <v>5.87</v>
      </c>
      <c r="S2113">
        <v>5.84</v>
      </c>
      <c r="T2113">
        <v>5.81</v>
      </c>
      <c r="U2113" t="s">
        <v>207</v>
      </c>
      <c r="V2113" t="s">
        <v>491</v>
      </c>
      <c r="W2113" t="s">
        <v>649</v>
      </c>
      <c r="X2113" t="s">
        <v>493</v>
      </c>
      <c r="Y2113">
        <v>4</v>
      </c>
      <c r="Z2113" t="s">
        <v>650</v>
      </c>
    </row>
    <row r="2114" spans="1:26" x14ac:dyDescent="0.25">
      <c r="A2114" t="str">
        <f t="shared" si="65"/>
        <v>SI Share of dwellings built between 2000 and 2010</v>
      </c>
      <c r="B2114" t="str">
        <f t="shared" si="64"/>
        <v>Share of dwellings built between 2000 and 2010</v>
      </c>
      <c r="C2114" t="s">
        <v>8</v>
      </c>
      <c r="D2114" t="s">
        <v>64</v>
      </c>
      <c r="E2114" t="s">
        <v>601</v>
      </c>
      <c r="Q2114">
        <v>7.56</v>
      </c>
      <c r="R2114">
        <v>7.53</v>
      </c>
      <c r="S2114">
        <v>7.5</v>
      </c>
      <c r="T2114">
        <v>7.44</v>
      </c>
      <c r="U2114" t="s">
        <v>207</v>
      </c>
      <c r="V2114" t="s">
        <v>651</v>
      </c>
      <c r="W2114" t="s">
        <v>652</v>
      </c>
      <c r="Y2114">
        <v>4</v>
      </c>
      <c r="Z2114" t="s">
        <v>653</v>
      </c>
    </row>
    <row r="2115" spans="1:26" x14ac:dyDescent="0.25">
      <c r="A2115" t="str">
        <f t="shared" si="65"/>
        <v>ES Share of dwellings built between 2000 and 2010</v>
      </c>
      <c r="B2115" t="str">
        <f t="shared" si="64"/>
        <v>Share of dwellings built between 2000 and 2010</v>
      </c>
      <c r="C2115" t="s">
        <v>28</v>
      </c>
      <c r="D2115" t="s">
        <v>65</v>
      </c>
      <c r="E2115" t="s">
        <v>601</v>
      </c>
      <c r="Q2115" t="s">
        <v>207</v>
      </c>
      <c r="R2115" t="s">
        <v>207</v>
      </c>
      <c r="S2115">
        <v>17.59</v>
      </c>
      <c r="T2115">
        <v>17.28</v>
      </c>
      <c r="U2115" t="s">
        <v>207</v>
      </c>
      <c r="V2115" t="s">
        <v>208</v>
      </c>
      <c r="W2115" t="s">
        <v>602</v>
      </c>
      <c r="X2115" t="s">
        <v>415</v>
      </c>
      <c r="Y2115">
        <v>4</v>
      </c>
      <c r="Z2115" t="s">
        <v>603</v>
      </c>
    </row>
    <row r="2116" spans="1:26" x14ac:dyDescent="0.25">
      <c r="A2116" t="str">
        <f t="shared" si="65"/>
        <v>SE Share of dwellings built between 2000 and 2010</v>
      </c>
      <c r="B2116" t="str">
        <f t="shared" ref="B2116:B2179" si="66">IF(AND(C2116&lt;&gt;"",D2116=""),C2116,B2115)</f>
        <v>Share of dwellings built between 2000 and 2010</v>
      </c>
      <c r="C2116" t="s">
        <v>19</v>
      </c>
      <c r="D2116" t="s">
        <v>66</v>
      </c>
      <c r="E2116" t="s">
        <v>601</v>
      </c>
      <c r="Q2116">
        <v>5.0599999999999996</v>
      </c>
      <c r="R2116">
        <v>5.56</v>
      </c>
      <c r="S2116">
        <v>5.56</v>
      </c>
      <c r="T2116">
        <v>5.55</v>
      </c>
      <c r="U2116" t="s">
        <v>207</v>
      </c>
      <c r="V2116" t="s">
        <v>654</v>
      </c>
      <c r="W2116" t="s">
        <v>655</v>
      </c>
      <c r="X2116" t="s">
        <v>656</v>
      </c>
      <c r="Y2116">
        <v>4</v>
      </c>
      <c r="Z2116" t="s">
        <v>657</v>
      </c>
    </row>
    <row r="2117" spans="1:26" x14ac:dyDescent="0.25">
      <c r="A2117" t="str">
        <f t="shared" si="65"/>
        <v>UK Share of dwellings built between 2000 and 2010</v>
      </c>
      <c r="B2117" t="str">
        <f t="shared" si="66"/>
        <v>Share of dwellings built between 2000 and 2010</v>
      </c>
      <c r="C2117" t="s">
        <v>4</v>
      </c>
      <c r="D2117" t="s">
        <v>67</v>
      </c>
      <c r="E2117" t="s">
        <v>601</v>
      </c>
      <c r="Q2117" t="s">
        <v>207</v>
      </c>
      <c r="R2117">
        <v>6.63</v>
      </c>
      <c r="S2117">
        <v>6.6</v>
      </c>
      <c r="T2117">
        <v>6.49</v>
      </c>
      <c r="U2117" t="s">
        <v>207</v>
      </c>
      <c r="V2117" t="s">
        <v>208</v>
      </c>
      <c r="W2117" t="s">
        <v>607</v>
      </c>
      <c r="X2117" t="s">
        <v>608</v>
      </c>
      <c r="Y2117">
        <v>4</v>
      </c>
      <c r="Z2117" t="s">
        <v>609</v>
      </c>
    </row>
    <row r="2118" spans="1:26" x14ac:dyDescent="0.25">
      <c r="A2118" t="str">
        <f t="shared" ref="A2118:A2181" si="67">D2118&amp;" "&amp;B2118</f>
        <v>EU-28 Share of dwellings built between 2000 and 2010</v>
      </c>
      <c r="B2118" t="str">
        <f t="shared" si="66"/>
        <v>Share of dwellings built between 2000 and 2010</v>
      </c>
      <c r="C2118" t="s">
        <v>658</v>
      </c>
      <c r="D2118" t="s">
        <v>659</v>
      </c>
      <c r="E2118" t="s">
        <v>601</v>
      </c>
      <c r="Q2118">
        <v>9.7100000000000009</v>
      </c>
      <c r="R2118">
        <v>9.7100000000000009</v>
      </c>
      <c r="S2118">
        <v>9.65</v>
      </c>
      <c r="T2118">
        <v>9.56</v>
      </c>
      <c r="U2118" t="s">
        <v>207</v>
      </c>
      <c r="V2118" t="s">
        <v>208</v>
      </c>
      <c r="W2118" t="s">
        <v>602</v>
      </c>
      <c r="X2118" t="s">
        <v>415</v>
      </c>
      <c r="Y2118">
        <v>4</v>
      </c>
    </row>
    <row r="2119" spans="1:26" x14ac:dyDescent="0.25">
      <c r="A2119" t="str">
        <f t="shared" si="67"/>
        <v xml:space="preserve"> Share of dwellings built between 2000 and 2010</v>
      </c>
      <c r="B2119" t="str">
        <f t="shared" si="66"/>
        <v>Share of dwellings built between 2000 and 2010</v>
      </c>
    </row>
    <row r="2120" spans="1:26" x14ac:dyDescent="0.25">
      <c r="A2120" t="str">
        <f t="shared" si="67"/>
        <v xml:space="preserve"> Share of dwellings built after 2010</v>
      </c>
      <c r="B2120" t="str">
        <f t="shared" si="66"/>
        <v>Share of dwellings built after 2010</v>
      </c>
      <c r="C2120" t="s">
        <v>665</v>
      </c>
    </row>
    <row r="2121" spans="1:26" x14ac:dyDescent="0.25">
      <c r="A2121" t="str">
        <f t="shared" si="67"/>
        <v>ISO code Share of dwellings built after 2010</v>
      </c>
      <c r="B2121" t="str">
        <f t="shared" si="66"/>
        <v>Share of dwellings built after 2010</v>
      </c>
      <c r="D2121" t="s">
        <v>204</v>
      </c>
      <c r="E2121" t="s">
        <v>205</v>
      </c>
      <c r="Q2121">
        <v>2011</v>
      </c>
      <c r="R2121">
        <v>2012</v>
      </c>
      <c r="S2121">
        <v>2013</v>
      </c>
      <c r="T2121">
        <v>2014</v>
      </c>
      <c r="U2121">
        <v>2015</v>
      </c>
      <c r="V2121" t="s">
        <v>194</v>
      </c>
      <c r="W2121" t="s">
        <v>195</v>
      </c>
      <c r="X2121" t="s">
        <v>196</v>
      </c>
      <c r="Y2121" t="s">
        <v>197</v>
      </c>
      <c r="Z2121" t="s">
        <v>198</v>
      </c>
    </row>
    <row r="2122" spans="1:26" x14ac:dyDescent="0.25">
      <c r="A2122" t="str">
        <f t="shared" si="67"/>
        <v>AT Share of dwellings built after 2010</v>
      </c>
      <c r="B2122" t="str">
        <f t="shared" si="66"/>
        <v>Share of dwellings built after 2010</v>
      </c>
      <c r="C2122" t="s">
        <v>17</v>
      </c>
      <c r="D2122" t="s">
        <v>40</v>
      </c>
      <c r="E2122" t="s">
        <v>601</v>
      </c>
      <c r="Q2122" t="s">
        <v>207</v>
      </c>
      <c r="R2122" t="s">
        <v>207</v>
      </c>
      <c r="S2122">
        <v>3.15</v>
      </c>
      <c r="T2122">
        <v>4.6399999999999997</v>
      </c>
      <c r="U2122" t="s">
        <v>207</v>
      </c>
      <c r="V2122" t="s">
        <v>208</v>
      </c>
      <c r="W2122" t="s">
        <v>602</v>
      </c>
      <c r="X2122" t="s">
        <v>415</v>
      </c>
      <c r="Y2122">
        <v>4</v>
      </c>
      <c r="Z2122" t="s">
        <v>603</v>
      </c>
    </row>
    <row r="2123" spans="1:26" x14ac:dyDescent="0.25">
      <c r="A2123" t="str">
        <f t="shared" si="67"/>
        <v>BE Share of dwellings built after 2010</v>
      </c>
      <c r="B2123" t="str">
        <f t="shared" si="66"/>
        <v>Share of dwellings built after 2010</v>
      </c>
      <c r="C2123" t="s">
        <v>11</v>
      </c>
      <c r="D2123" t="s">
        <v>41</v>
      </c>
      <c r="E2123" t="s">
        <v>601</v>
      </c>
      <c r="Q2123">
        <v>2.37</v>
      </c>
      <c r="R2123">
        <v>2.42</v>
      </c>
      <c r="S2123">
        <v>2.4700000000000002</v>
      </c>
      <c r="T2123">
        <v>3.34</v>
      </c>
      <c r="U2123" t="s">
        <v>207</v>
      </c>
      <c r="V2123" t="s">
        <v>293</v>
      </c>
      <c r="W2123" t="s">
        <v>604</v>
      </c>
      <c r="X2123" t="s">
        <v>605</v>
      </c>
      <c r="Y2123">
        <v>4</v>
      </c>
      <c r="Z2123" t="s">
        <v>606</v>
      </c>
    </row>
    <row r="2124" spans="1:26" x14ac:dyDescent="0.25">
      <c r="A2124" t="str">
        <f t="shared" si="67"/>
        <v>BG Share of dwellings built after 2010</v>
      </c>
      <c r="B2124" t="str">
        <f t="shared" si="66"/>
        <v>Share of dwellings built after 2010</v>
      </c>
      <c r="C2124" t="s">
        <v>21</v>
      </c>
      <c r="D2124" t="s">
        <v>42</v>
      </c>
      <c r="E2124" t="s">
        <v>601</v>
      </c>
      <c r="Q2124" t="s">
        <v>207</v>
      </c>
      <c r="R2124">
        <v>1.03</v>
      </c>
      <c r="S2124">
        <v>12.1</v>
      </c>
      <c r="T2124">
        <v>13.62</v>
      </c>
      <c r="U2124" t="s">
        <v>207</v>
      </c>
      <c r="V2124" t="s">
        <v>208</v>
      </c>
      <c r="W2124" t="s">
        <v>607</v>
      </c>
      <c r="X2124" t="s">
        <v>608</v>
      </c>
      <c r="Y2124">
        <v>4</v>
      </c>
      <c r="Z2124" t="s">
        <v>609</v>
      </c>
    </row>
    <row r="2125" spans="1:26" x14ac:dyDescent="0.25">
      <c r="A2125" t="str">
        <f t="shared" si="67"/>
        <v>HR Share of dwellings built after 2010</v>
      </c>
      <c r="B2125" t="str">
        <f t="shared" si="66"/>
        <v>Share of dwellings built after 2010</v>
      </c>
      <c r="C2125" t="s">
        <v>24</v>
      </c>
      <c r="D2125" t="s">
        <v>43</v>
      </c>
      <c r="E2125" t="s">
        <v>601</v>
      </c>
      <c r="Q2125">
        <v>0.83</v>
      </c>
      <c r="R2125">
        <v>2</v>
      </c>
      <c r="S2125">
        <v>3.36</v>
      </c>
      <c r="T2125">
        <v>4.8600000000000003</v>
      </c>
      <c r="U2125" t="s">
        <v>207</v>
      </c>
      <c r="V2125" t="s">
        <v>610</v>
      </c>
      <c r="W2125" t="s">
        <v>611</v>
      </c>
      <c r="X2125" t="s">
        <v>612</v>
      </c>
      <c r="Y2125">
        <v>4</v>
      </c>
      <c r="Z2125" t="s">
        <v>613</v>
      </c>
    </row>
    <row r="2126" spans="1:26" x14ac:dyDescent="0.25">
      <c r="A2126" t="str">
        <f t="shared" si="67"/>
        <v>CY Share of dwellings built after 2010</v>
      </c>
      <c r="B2126" t="str">
        <f t="shared" si="66"/>
        <v>Share of dwellings built after 2010</v>
      </c>
      <c r="C2126" t="s">
        <v>15</v>
      </c>
      <c r="D2126" t="s">
        <v>44</v>
      </c>
      <c r="E2126" t="s">
        <v>601</v>
      </c>
      <c r="Q2126">
        <v>3.06</v>
      </c>
      <c r="R2126">
        <v>4.3899999999999997</v>
      </c>
      <c r="S2126">
        <v>5.26</v>
      </c>
      <c r="T2126">
        <v>8.43</v>
      </c>
      <c r="U2126" t="s">
        <v>207</v>
      </c>
      <c r="V2126" t="s">
        <v>614</v>
      </c>
      <c r="W2126" t="s">
        <v>615</v>
      </c>
      <c r="X2126" t="s">
        <v>616</v>
      </c>
      <c r="Y2126">
        <v>4</v>
      </c>
      <c r="Z2126" t="s">
        <v>617</v>
      </c>
    </row>
    <row r="2127" spans="1:26" x14ac:dyDescent="0.25">
      <c r="A2127" t="str">
        <f t="shared" si="67"/>
        <v>CZ Share of dwellings built after 2010</v>
      </c>
      <c r="B2127" t="str">
        <f t="shared" si="66"/>
        <v>Share of dwellings built after 2010</v>
      </c>
      <c r="C2127" t="s">
        <v>23</v>
      </c>
      <c r="D2127" t="s">
        <v>45</v>
      </c>
      <c r="E2127" t="s">
        <v>601</v>
      </c>
      <c r="Q2127">
        <v>0.83</v>
      </c>
      <c r="R2127">
        <v>0.95</v>
      </c>
      <c r="S2127">
        <v>0.98</v>
      </c>
      <c r="T2127">
        <v>1.72</v>
      </c>
      <c r="U2127" t="s">
        <v>207</v>
      </c>
      <c r="V2127" t="s">
        <v>618</v>
      </c>
      <c r="W2127" t="s">
        <v>619</v>
      </c>
      <c r="X2127" t="s">
        <v>620</v>
      </c>
      <c r="Y2127">
        <v>4</v>
      </c>
      <c r="Z2127" t="s">
        <v>621</v>
      </c>
    </row>
    <row r="2128" spans="1:26" x14ac:dyDescent="0.25">
      <c r="A2128" t="str">
        <f t="shared" si="67"/>
        <v>DK Share of dwellings built after 2010</v>
      </c>
      <c r="B2128" t="str">
        <f t="shared" si="66"/>
        <v>Share of dwellings built after 2010</v>
      </c>
      <c r="C2128" t="s">
        <v>9</v>
      </c>
      <c r="D2128" t="s">
        <v>46</v>
      </c>
      <c r="E2128" t="s">
        <v>601</v>
      </c>
      <c r="Q2128" t="s">
        <v>207</v>
      </c>
      <c r="R2128">
        <v>0.37</v>
      </c>
      <c r="S2128">
        <v>0.87</v>
      </c>
      <c r="T2128">
        <v>1.36</v>
      </c>
      <c r="U2128">
        <v>1.81</v>
      </c>
      <c r="V2128" t="s">
        <v>218</v>
      </c>
      <c r="W2128" t="s">
        <v>219</v>
      </c>
      <c r="X2128" t="s">
        <v>220</v>
      </c>
      <c r="Y2128">
        <v>5</v>
      </c>
    </row>
    <row r="2129" spans="1:26" x14ac:dyDescent="0.25">
      <c r="A2129" t="str">
        <f t="shared" si="67"/>
        <v>EE Share of dwellings built after 2010</v>
      </c>
      <c r="B2129" t="str">
        <f t="shared" si="66"/>
        <v>Share of dwellings built after 2010</v>
      </c>
      <c r="C2129" t="s">
        <v>27</v>
      </c>
      <c r="D2129" t="s">
        <v>47</v>
      </c>
      <c r="E2129" t="s">
        <v>601</v>
      </c>
      <c r="Q2129">
        <v>0.77</v>
      </c>
      <c r="R2129">
        <v>1.06</v>
      </c>
      <c r="S2129">
        <v>1.6</v>
      </c>
      <c r="T2129">
        <v>2.1800000000000002</v>
      </c>
      <c r="U2129" t="s">
        <v>207</v>
      </c>
      <c r="V2129" t="s">
        <v>282</v>
      </c>
      <c r="W2129" t="s">
        <v>283</v>
      </c>
      <c r="X2129" t="s">
        <v>284</v>
      </c>
      <c r="Y2129">
        <v>5</v>
      </c>
    </row>
    <row r="2130" spans="1:26" x14ac:dyDescent="0.25">
      <c r="A2130" t="str">
        <f t="shared" si="67"/>
        <v>FI Share of dwellings built after 2010</v>
      </c>
      <c r="B2130" t="str">
        <f t="shared" si="66"/>
        <v>Share of dwellings built after 2010</v>
      </c>
      <c r="C2130" t="s">
        <v>30</v>
      </c>
      <c r="D2130" t="s">
        <v>50</v>
      </c>
      <c r="E2130" t="s">
        <v>601</v>
      </c>
      <c r="Q2130" t="s">
        <v>207</v>
      </c>
      <c r="R2130" t="s">
        <v>207</v>
      </c>
      <c r="S2130" t="s">
        <v>207</v>
      </c>
      <c r="T2130">
        <v>5.38</v>
      </c>
      <c r="U2130" t="s">
        <v>207</v>
      </c>
      <c r="V2130" t="s">
        <v>622</v>
      </c>
      <c r="W2130" t="s">
        <v>623</v>
      </c>
      <c r="X2130" t="s">
        <v>624</v>
      </c>
      <c r="Y2130">
        <v>4</v>
      </c>
      <c r="Z2130" t="s">
        <v>625</v>
      </c>
    </row>
    <row r="2131" spans="1:26" x14ac:dyDescent="0.25">
      <c r="A2131" t="str">
        <f t="shared" si="67"/>
        <v>FR Share of dwellings built after 2010</v>
      </c>
      <c r="B2131" t="str">
        <f t="shared" si="66"/>
        <v>Share of dwellings built after 2010</v>
      </c>
      <c r="C2131" t="s">
        <v>10</v>
      </c>
      <c r="D2131" t="s">
        <v>48</v>
      </c>
      <c r="E2131" t="s">
        <v>601</v>
      </c>
      <c r="Q2131">
        <v>1.24</v>
      </c>
      <c r="R2131">
        <v>2.44</v>
      </c>
      <c r="S2131">
        <v>3.39</v>
      </c>
      <c r="T2131">
        <v>4.33</v>
      </c>
      <c r="U2131" t="s">
        <v>207</v>
      </c>
      <c r="V2131" t="s">
        <v>626</v>
      </c>
      <c r="W2131" t="s">
        <v>627</v>
      </c>
      <c r="X2131" t="s">
        <v>628</v>
      </c>
      <c r="Y2131">
        <v>4</v>
      </c>
      <c r="Z2131" t="s">
        <v>629</v>
      </c>
    </row>
    <row r="2132" spans="1:26" x14ac:dyDescent="0.25">
      <c r="A2132" t="str">
        <f t="shared" si="67"/>
        <v>DE Share of dwellings built after 2010</v>
      </c>
      <c r="B2132" t="str">
        <f t="shared" si="66"/>
        <v>Share of dwellings built after 2010</v>
      </c>
      <c r="C2132" t="s">
        <v>1</v>
      </c>
      <c r="D2132" t="s">
        <v>51</v>
      </c>
      <c r="E2132" t="s">
        <v>601</v>
      </c>
      <c r="Q2132">
        <v>0.6</v>
      </c>
      <c r="R2132">
        <v>1.02</v>
      </c>
      <c r="S2132">
        <v>1.47</v>
      </c>
      <c r="T2132">
        <v>1.92</v>
      </c>
      <c r="U2132" t="s">
        <v>207</v>
      </c>
      <c r="V2132" t="s">
        <v>223</v>
      </c>
      <c r="W2132" t="s">
        <v>630</v>
      </c>
      <c r="X2132" t="s">
        <v>225</v>
      </c>
      <c r="Y2132">
        <v>4</v>
      </c>
      <c r="Z2132" t="s">
        <v>631</v>
      </c>
    </row>
    <row r="2133" spans="1:26" x14ac:dyDescent="0.25">
      <c r="A2133" t="str">
        <f t="shared" si="67"/>
        <v>EL Share of dwellings built after 2010</v>
      </c>
      <c r="B2133" t="str">
        <f t="shared" si="66"/>
        <v>Share of dwellings built after 2010</v>
      </c>
      <c r="C2133" t="s">
        <v>20</v>
      </c>
      <c r="D2133" t="s">
        <v>49</v>
      </c>
      <c r="E2133" t="s">
        <v>601</v>
      </c>
      <c r="Q2133">
        <v>2.0099999999999998</v>
      </c>
      <c r="R2133">
        <v>1.57</v>
      </c>
      <c r="S2133">
        <v>2.4500000000000002</v>
      </c>
      <c r="T2133">
        <v>3.65</v>
      </c>
      <c r="U2133" t="s">
        <v>207</v>
      </c>
      <c r="V2133" t="s">
        <v>208</v>
      </c>
      <c r="W2133" t="s">
        <v>602</v>
      </c>
      <c r="X2133" t="s">
        <v>415</v>
      </c>
      <c r="Y2133">
        <v>4</v>
      </c>
      <c r="Z2133" t="s">
        <v>603</v>
      </c>
    </row>
    <row r="2134" spans="1:26" x14ac:dyDescent="0.25">
      <c r="A2134" t="str">
        <f t="shared" si="67"/>
        <v>HU Share of dwellings built after 2010</v>
      </c>
      <c r="B2134" t="str">
        <f t="shared" si="66"/>
        <v>Share of dwellings built after 2010</v>
      </c>
      <c r="C2134" t="s">
        <v>16</v>
      </c>
      <c r="D2134" t="s">
        <v>52</v>
      </c>
      <c r="E2134" t="s">
        <v>601</v>
      </c>
      <c r="Q2134" t="s">
        <v>207</v>
      </c>
      <c r="R2134" t="s">
        <v>207</v>
      </c>
      <c r="S2134">
        <v>2.58</v>
      </c>
      <c r="T2134">
        <v>3.26</v>
      </c>
      <c r="U2134" t="s">
        <v>207</v>
      </c>
      <c r="V2134" t="s">
        <v>632</v>
      </c>
      <c r="W2134" t="s">
        <v>633</v>
      </c>
      <c r="X2134" t="s">
        <v>634</v>
      </c>
      <c r="Y2134">
        <v>4</v>
      </c>
    </row>
    <row r="2135" spans="1:26" x14ac:dyDescent="0.25">
      <c r="A2135" t="str">
        <f t="shared" si="67"/>
        <v>IE Share of dwellings built after 2010</v>
      </c>
      <c r="B2135" t="str">
        <f t="shared" si="66"/>
        <v>Share of dwellings built after 2010</v>
      </c>
      <c r="C2135" t="s">
        <v>5</v>
      </c>
      <c r="D2135" t="s">
        <v>53</v>
      </c>
      <c r="E2135" t="s">
        <v>601</v>
      </c>
      <c r="Q2135">
        <v>2.41</v>
      </c>
      <c r="R2135">
        <v>2.91</v>
      </c>
      <c r="S2135">
        <v>5.39</v>
      </c>
      <c r="T2135">
        <v>7.73</v>
      </c>
      <c r="U2135" t="s">
        <v>207</v>
      </c>
      <c r="V2135" t="s">
        <v>208</v>
      </c>
      <c r="W2135" t="s">
        <v>635</v>
      </c>
      <c r="X2135" t="s">
        <v>608</v>
      </c>
      <c r="Y2135">
        <v>4</v>
      </c>
      <c r="Z2135" t="s">
        <v>636</v>
      </c>
    </row>
    <row r="2136" spans="1:26" x14ac:dyDescent="0.25">
      <c r="A2136" t="str">
        <f t="shared" si="67"/>
        <v>IT Share of dwellings built after 2010</v>
      </c>
      <c r="B2136" t="str">
        <f t="shared" si="66"/>
        <v>Share of dwellings built after 2010</v>
      </c>
      <c r="C2136" t="s">
        <v>29</v>
      </c>
      <c r="D2136" t="s">
        <v>54</v>
      </c>
      <c r="E2136" t="s">
        <v>601</v>
      </c>
      <c r="Q2136">
        <v>0.6</v>
      </c>
      <c r="R2136">
        <v>1.25</v>
      </c>
      <c r="S2136">
        <v>1.81</v>
      </c>
      <c r="T2136">
        <v>2.95</v>
      </c>
      <c r="U2136" t="s">
        <v>207</v>
      </c>
      <c r="V2136" t="s">
        <v>637</v>
      </c>
      <c r="W2136" t="s">
        <v>611</v>
      </c>
      <c r="X2136" t="s">
        <v>638</v>
      </c>
      <c r="Y2136">
        <v>4</v>
      </c>
      <c r="Z2136" t="s">
        <v>613</v>
      </c>
    </row>
    <row r="2137" spans="1:26" x14ac:dyDescent="0.25">
      <c r="A2137" t="str">
        <f t="shared" si="67"/>
        <v>LV Share of dwellings built after 2010</v>
      </c>
      <c r="B2137" t="str">
        <f t="shared" si="66"/>
        <v>Share of dwellings built after 2010</v>
      </c>
      <c r="C2137" t="s">
        <v>25</v>
      </c>
      <c r="D2137" t="s">
        <v>55</v>
      </c>
      <c r="E2137" t="s">
        <v>601</v>
      </c>
      <c r="Q2137">
        <v>0.85</v>
      </c>
      <c r="R2137">
        <v>1.06</v>
      </c>
      <c r="S2137">
        <v>1.3</v>
      </c>
      <c r="T2137">
        <v>2.0299999999999998</v>
      </c>
      <c r="U2137" t="s">
        <v>207</v>
      </c>
      <c r="V2137" t="s">
        <v>610</v>
      </c>
      <c r="W2137" t="s">
        <v>611</v>
      </c>
      <c r="X2137" t="s">
        <v>612</v>
      </c>
      <c r="Y2137">
        <v>4</v>
      </c>
      <c r="Z2137" t="s">
        <v>613</v>
      </c>
    </row>
    <row r="2138" spans="1:26" x14ac:dyDescent="0.25">
      <c r="A2138" t="str">
        <f t="shared" si="67"/>
        <v>LT Share of dwellings built after 2010</v>
      </c>
      <c r="B2138" t="str">
        <f t="shared" si="66"/>
        <v>Share of dwellings built after 2010</v>
      </c>
      <c r="C2138" t="s">
        <v>22</v>
      </c>
      <c r="D2138" t="s">
        <v>56</v>
      </c>
      <c r="E2138" t="s">
        <v>601</v>
      </c>
      <c r="Q2138" t="s">
        <v>207</v>
      </c>
      <c r="R2138">
        <v>1.03</v>
      </c>
      <c r="S2138">
        <v>0.98</v>
      </c>
      <c r="T2138">
        <v>0.95</v>
      </c>
      <c r="U2138" t="s">
        <v>207</v>
      </c>
      <c r="V2138" t="s">
        <v>208</v>
      </c>
      <c r="W2138" t="s">
        <v>607</v>
      </c>
      <c r="X2138" t="s">
        <v>221</v>
      </c>
      <c r="Y2138">
        <v>4</v>
      </c>
      <c r="Z2138" t="s">
        <v>609</v>
      </c>
    </row>
    <row r="2139" spans="1:26" x14ac:dyDescent="0.25">
      <c r="A2139" t="str">
        <f t="shared" si="67"/>
        <v>LU Share of dwellings built after 2010</v>
      </c>
      <c r="B2139" t="str">
        <f t="shared" si="66"/>
        <v>Share of dwellings built after 2010</v>
      </c>
      <c r="C2139" t="s">
        <v>7</v>
      </c>
      <c r="D2139" t="s">
        <v>57</v>
      </c>
      <c r="E2139" t="s">
        <v>601</v>
      </c>
      <c r="Q2139">
        <v>9.0500000000000007</v>
      </c>
      <c r="R2139">
        <v>11.22</v>
      </c>
      <c r="S2139">
        <v>13.22</v>
      </c>
      <c r="T2139">
        <v>15.05</v>
      </c>
      <c r="U2139" t="s">
        <v>207</v>
      </c>
      <c r="V2139" t="s">
        <v>352</v>
      </c>
      <c r="W2139" t="s">
        <v>353</v>
      </c>
      <c r="X2139" t="s">
        <v>354</v>
      </c>
      <c r="Y2139">
        <v>4</v>
      </c>
      <c r="Z2139" t="s">
        <v>355</v>
      </c>
    </row>
    <row r="2140" spans="1:26" x14ac:dyDescent="0.25">
      <c r="A2140" t="str">
        <f t="shared" si="67"/>
        <v>MT Share of dwellings built after 2010</v>
      </c>
      <c r="B2140" t="str">
        <f t="shared" si="66"/>
        <v>Share of dwellings built after 2010</v>
      </c>
      <c r="C2140" t="s">
        <v>26</v>
      </c>
      <c r="D2140" t="s">
        <v>58</v>
      </c>
      <c r="E2140" t="s">
        <v>601</v>
      </c>
      <c r="Q2140">
        <v>1.1599999999999999</v>
      </c>
      <c r="R2140">
        <v>4.5599999999999996</v>
      </c>
      <c r="S2140">
        <v>8.14</v>
      </c>
      <c r="T2140">
        <v>11.9</v>
      </c>
      <c r="U2140" t="s">
        <v>207</v>
      </c>
      <c r="V2140" t="s">
        <v>610</v>
      </c>
      <c r="W2140" t="s">
        <v>611</v>
      </c>
      <c r="X2140" t="s">
        <v>612</v>
      </c>
      <c r="Y2140">
        <v>4</v>
      </c>
      <c r="Z2140" t="s">
        <v>613</v>
      </c>
    </row>
    <row r="2141" spans="1:26" x14ac:dyDescent="0.25">
      <c r="A2141" t="str">
        <f t="shared" si="67"/>
        <v>NL Share of dwellings built after 2010</v>
      </c>
      <c r="B2141" t="str">
        <f t="shared" si="66"/>
        <v>Share of dwellings built after 2010</v>
      </c>
      <c r="C2141" t="s">
        <v>6</v>
      </c>
      <c r="D2141" t="s">
        <v>59</v>
      </c>
      <c r="E2141" t="s">
        <v>601</v>
      </c>
      <c r="Q2141">
        <v>2.99</v>
      </c>
      <c r="R2141">
        <v>3.34</v>
      </c>
      <c r="S2141">
        <v>3.66</v>
      </c>
      <c r="T2141">
        <v>4.32</v>
      </c>
      <c r="U2141" t="s">
        <v>207</v>
      </c>
      <c r="V2141" t="s">
        <v>639</v>
      </c>
      <c r="W2141" t="s">
        <v>640</v>
      </c>
      <c r="X2141" t="s">
        <v>641</v>
      </c>
      <c r="Y2141">
        <v>4</v>
      </c>
    </row>
    <row r="2142" spans="1:26" x14ac:dyDescent="0.25">
      <c r="A2142" t="str">
        <f t="shared" si="67"/>
        <v>PL Share of dwellings built after 2010</v>
      </c>
      <c r="B2142" t="str">
        <f t="shared" si="66"/>
        <v>Share of dwellings built after 2010</v>
      </c>
      <c r="C2142" t="s">
        <v>12</v>
      </c>
      <c r="D2142" t="s">
        <v>60</v>
      </c>
      <c r="E2142" t="s">
        <v>601</v>
      </c>
      <c r="Q2142">
        <v>3</v>
      </c>
      <c r="R2142">
        <v>3.96</v>
      </c>
      <c r="S2142">
        <v>4.8600000000000003</v>
      </c>
      <c r="T2142">
        <v>5.74</v>
      </c>
      <c r="U2142" t="s">
        <v>207</v>
      </c>
      <c r="V2142" t="s">
        <v>642</v>
      </c>
      <c r="W2142" t="s">
        <v>643</v>
      </c>
      <c r="X2142" t="s">
        <v>644</v>
      </c>
      <c r="Y2142">
        <v>5</v>
      </c>
    </row>
    <row r="2143" spans="1:26" x14ac:dyDescent="0.25">
      <c r="A2143" t="str">
        <f t="shared" si="67"/>
        <v>PT Share of dwellings built after 2010</v>
      </c>
      <c r="B2143" t="str">
        <f t="shared" si="66"/>
        <v>Share of dwellings built after 2010</v>
      </c>
      <c r="C2143" t="s">
        <v>14</v>
      </c>
      <c r="D2143" t="s">
        <v>61</v>
      </c>
      <c r="E2143" t="s">
        <v>601</v>
      </c>
      <c r="Q2143" t="s">
        <v>207</v>
      </c>
      <c r="R2143">
        <v>0.47</v>
      </c>
      <c r="S2143">
        <v>0.8</v>
      </c>
      <c r="T2143">
        <v>0.97</v>
      </c>
      <c r="U2143" t="s">
        <v>207</v>
      </c>
      <c r="V2143" t="s">
        <v>356</v>
      </c>
      <c r="W2143" t="s">
        <v>645</v>
      </c>
      <c r="X2143" t="s">
        <v>358</v>
      </c>
      <c r="Y2143">
        <v>4</v>
      </c>
      <c r="Z2143" t="s">
        <v>646</v>
      </c>
    </row>
    <row r="2144" spans="1:26" x14ac:dyDescent="0.25">
      <c r="A2144" t="str">
        <f t="shared" si="67"/>
        <v>RO Share of dwellings built after 2010</v>
      </c>
      <c r="B2144" t="str">
        <f t="shared" si="66"/>
        <v>Share of dwellings built after 2010</v>
      </c>
      <c r="C2144" t="s">
        <v>13</v>
      </c>
      <c r="D2144" t="s">
        <v>62</v>
      </c>
      <c r="E2144" t="s">
        <v>601</v>
      </c>
      <c r="Q2144">
        <v>1.47</v>
      </c>
      <c r="R2144">
        <v>1.91</v>
      </c>
      <c r="S2144">
        <v>2.34</v>
      </c>
      <c r="T2144">
        <v>2.79</v>
      </c>
      <c r="U2144" t="s">
        <v>207</v>
      </c>
      <c r="V2144" t="s">
        <v>610</v>
      </c>
      <c r="W2144" t="s">
        <v>647</v>
      </c>
      <c r="X2144" t="s">
        <v>612</v>
      </c>
      <c r="Y2144">
        <v>4</v>
      </c>
      <c r="Z2144" t="s">
        <v>648</v>
      </c>
    </row>
    <row r="2145" spans="1:26" x14ac:dyDescent="0.25">
      <c r="A2145" t="str">
        <f t="shared" si="67"/>
        <v>SK Share of dwellings built after 2010</v>
      </c>
      <c r="B2145" t="str">
        <f t="shared" si="66"/>
        <v>Share of dwellings built after 2010</v>
      </c>
      <c r="C2145" t="s">
        <v>18</v>
      </c>
      <c r="D2145" t="s">
        <v>63</v>
      </c>
      <c r="E2145" t="s">
        <v>601</v>
      </c>
      <c r="Q2145" t="s">
        <v>207</v>
      </c>
      <c r="R2145">
        <v>0.48</v>
      </c>
      <c r="S2145">
        <v>0.98</v>
      </c>
      <c r="T2145">
        <v>1.5</v>
      </c>
      <c r="U2145" t="s">
        <v>207</v>
      </c>
      <c r="V2145" t="s">
        <v>491</v>
      </c>
      <c r="W2145" t="s">
        <v>649</v>
      </c>
      <c r="X2145" t="s">
        <v>493</v>
      </c>
      <c r="Y2145">
        <v>4</v>
      </c>
      <c r="Z2145" t="s">
        <v>650</v>
      </c>
    </row>
    <row r="2146" spans="1:26" x14ac:dyDescent="0.25">
      <c r="A2146" t="str">
        <f t="shared" si="67"/>
        <v>SI Share of dwellings built after 2010</v>
      </c>
      <c r="B2146" t="str">
        <f t="shared" si="66"/>
        <v>Share of dwellings built after 2010</v>
      </c>
      <c r="C2146" t="s">
        <v>8</v>
      </c>
      <c r="D2146" t="s">
        <v>64</v>
      </c>
      <c r="E2146" t="s">
        <v>601</v>
      </c>
      <c r="Q2146">
        <v>0.09</v>
      </c>
      <c r="R2146">
        <v>0.56000000000000005</v>
      </c>
      <c r="S2146">
        <v>0.93</v>
      </c>
      <c r="T2146">
        <v>1.72</v>
      </c>
      <c r="U2146" t="s">
        <v>207</v>
      </c>
      <c r="V2146" t="s">
        <v>651</v>
      </c>
      <c r="W2146" t="s">
        <v>652</v>
      </c>
      <c r="Y2146">
        <v>4</v>
      </c>
      <c r="Z2146" t="s">
        <v>653</v>
      </c>
    </row>
    <row r="2147" spans="1:26" x14ac:dyDescent="0.25">
      <c r="A2147" t="str">
        <f t="shared" si="67"/>
        <v>ES Share of dwellings built after 2010</v>
      </c>
      <c r="B2147" t="str">
        <f t="shared" si="66"/>
        <v>Share of dwellings built after 2010</v>
      </c>
      <c r="C2147" t="s">
        <v>28</v>
      </c>
      <c r="D2147" t="s">
        <v>65</v>
      </c>
      <c r="E2147" t="s">
        <v>601</v>
      </c>
      <c r="Q2147" t="s">
        <v>207</v>
      </c>
      <c r="R2147" t="s">
        <v>207</v>
      </c>
      <c r="S2147">
        <v>4.88</v>
      </c>
      <c r="T2147">
        <v>6.51</v>
      </c>
      <c r="U2147" t="s">
        <v>207</v>
      </c>
      <c r="V2147" t="s">
        <v>208</v>
      </c>
      <c r="W2147" t="s">
        <v>602</v>
      </c>
      <c r="X2147" t="s">
        <v>415</v>
      </c>
      <c r="Y2147">
        <v>4</v>
      </c>
      <c r="Z2147" t="s">
        <v>603</v>
      </c>
    </row>
    <row r="2148" spans="1:26" x14ac:dyDescent="0.25">
      <c r="A2148" t="str">
        <f t="shared" si="67"/>
        <v>SE Share of dwellings built after 2010</v>
      </c>
      <c r="B2148" t="str">
        <f t="shared" si="66"/>
        <v>Share of dwellings built after 2010</v>
      </c>
      <c r="C2148" t="s">
        <v>19</v>
      </c>
      <c r="D2148" t="s">
        <v>66</v>
      </c>
      <c r="E2148" t="s">
        <v>601</v>
      </c>
      <c r="Q2148">
        <v>1.35</v>
      </c>
      <c r="R2148">
        <v>1.5</v>
      </c>
      <c r="S2148">
        <v>1.56</v>
      </c>
      <c r="T2148">
        <v>1.68</v>
      </c>
      <c r="U2148" t="s">
        <v>207</v>
      </c>
      <c r="V2148" t="s">
        <v>654</v>
      </c>
      <c r="W2148" t="s">
        <v>655</v>
      </c>
      <c r="X2148" t="s">
        <v>656</v>
      </c>
      <c r="Y2148">
        <v>4</v>
      </c>
      <c r="Z2148" t="s">
        <v>657</v>
      </c>
    </row>
    <row r="2149" spans="1:26" x14ac:dyDescent="0.25">
      <c r="A2149" t="str">
        <f t="shared" si="67"/>
        <v>UK Share of dwellings built after 2010</v>
      </c>
      <c r="B2149" t="str">
        <f t="shared" si="66"/>
        <v>Share of dwellings built after 2010</v>
      </c>
      <c r="C2149" t="s">
        <v>4</v>
      </c>
      <c r="D2149" t="s">
        <v>67</v>
      </c>
      <c r="E2149" t="s">
        <v>601</v>
      </c>
      <c r="Q2149" t="s">
        <v>207</v>
      </c>
      <c r="R2149">
        <v>1.1499999999999999</v>
      </c>
      <c r="S2149">
        <v>1.67</v>
      </c>
      <c r="T2149">
        <v>3.3</v>
      </c>
      <c r="U2149" t="s">
        <v>207</v>
      </c>
      <c r="V2149" t="s">
        <v>208</v>
      </c>
      <c r="W2149" t="s">
        <v>607</v>
      </c>
      <c r="X2149" t="s">
        <v>608</v>
      </c>
      <c r="Y2149">
        <v>4</v>
      </c>
      <c r="Z2149" t="s">
        <v>609</v>
      </c>
    </row>
    <row r="2150" spans="1:26" x14ac:dyDescent="0.25">
      <c r="A2150" t="str">
        <f t="shared" si="67"/>
        <v>EU-28 Share of dwellings built after 2010</v>
      </c>
      <c r="B2150" t="str">
        <f t="shared" si="66"/>
        <v>Share of dwellings built after 2010</v>
      </c>
      <c r="C2150" t="s">
        <v>658</v>
      </c>
      <c r="D2150" t="s">
        <v>659</v>
      </c>
      <c r="E2150" t="s">
        <v>601</v>
      </c>
      <c r="Q2150">
        <v>0.7</v>
      </c>
      <c r="R2150">
        <v>1.23</v>
      </c>
      <c r="S2150">
        <v>2.79</v>
      </c>
      <c r="T2150">
        <v>3.69</v>
      </c>
      <c r="U2150" t="s">
        <v>207</v>
      </c>
      <c r="V2150" t="s">
        <v>208</v>
      </c>
      <c r="W2150" t="s">
        <v>602</v>
      </c>
      <c r="X2150" t="s">
        <v>415</v>
      </c>
      <c r="Y2150">
        <v>4</v>
      </c>
    </row>
    <row r="2151" spans="1:26" x14ac:dyDescent="0.25">
      <c r="A2151" t="str">
        <f t="shared" si="67"/>
        <v xml:space="preserve"> Share of dwellings built after 2010</v>
      </c>
      <c r="B2151" t="str">
        <f t="shared" si="66"/>
        <v>Share of dwellings built after 2010</v>
      </c>
    </row>
    <row r="2152" spans="1:26" x14ac:dyDescent="0.25">
      <c r="A2152" t="str">
        <f t="shared" si="67"/>
        <v xml:space="preserve"> Share of non-residential buildings built before 1945</v>
      </c>
      <c r="B2152" t="str">
        <f t="shared" si="66"/>
        <v>Share of non-residential buildings built before 1945</v>
      </c>
      <c r="C2152" t="s">
        <v>666</v>
      </c>
    </row>
    <row r="2153" spans="1:26" x14ac:dyDescent="0.25">
      <c r="A2153" t="str">
        <f t="shared" si="67"/>
        <v>ISO code Share of non-residential buildings built before 1945</v>
      </c>
      <c r="B2153" t="str">
        <f t="shared" si="66"/>
        <v>Share of non-residential buildings built before 1945</v>
      </c>
      <c r="D2153" t="s">
        <v>204</v>
      </c>
      <c r="E2153" t="s">
        <v>205</v>
      </c>
      <c r="Q2153">
        <v>2011</v>
      </c>
      <c r="R2153">
        <v>2012</v>
      </c>
      <c r="S2153">
        <v>2013</v>
      </c>
      <c r="T2153">
        <v>2014</v>
      </c>
      <c r="U2153">
        <v>2015</v>
      </c>
      <c r="V2153" t="s">
        <v>194</v>
      </c>
      <c r="W2153" t="s">
        <v>195</v>
      </c>
      <c r="X2153" t="s">
        <v>196</v>
      </c>
      <c r="Y2153" t="s">
        <v>197</v>
      </c>
      <c r="Z2153" t="s">
        <v>198</v>
      </c>
    </row>
    <row r="2154" spans="1:26" x14ac:dyDescent="0.25">
      <c r="A2154" t="str">
        <f t="shared" si="67"/>
        <v>AT Share of non-residential buildings built before 1945</v>
      </c>
      <c r="B2154" t="str">
        <f t="shared" si="66"/>
        <v>Share of non-residential buildings built before 1945</v>
      </c>
      <c r="C2154" t="s">
        <v>17</v>
      </c>
      <c r="D2154" t="s">
        <v>40</v>
      </c>
      <c r="E2154" t="s">
        <v>601</v>
      </c>
      <c r="Q2154">
        <v>19.86</v>
      </c>
      <c r="R2154" t="s">
        <v>207</v>
      </c>
      <c r="S2154" t="s">
        <v>207</v>
      </c>
      <c r="T2154" t="s">
        <v>207</v>
      </c>
      <c r="U2154" t="s">
        <v>207</v>
      </c>
      <c r="V2154" t="s">
        <v>289</v>
      </c>
      <c r="W2154" t="s">
        <v>329</v>
      </c>
      <c r="X2154" t="s">
        <v>291</v>
      </c>
      <c r="Y2154">
        <v>5</v>
      </c>
    </row>
    <row r="2155" spans="1:26" x14ac:dyDescent="0.25">
      <c r="A2155" t="str">
        <f t="shared" si="67"/>
        <v>BE Share of non-residential buildings built before 1945</v>
      </c>
      <c r="B2155" t="str">
        <f t="shared" si="66"/>
        <v>Share of non-residential buildings built before 1945</v>
      </c>
      <c r="C2155" t="s">
        <v>11</v>
      </c>
      <c r="D2155" t="s">
        <v>41</v>
      </c>
      <c r="E2155" t="s">
        <v>601</v>
      </c>
      <c r="Q2155">
        <v>33.85</v>
      </c>
      <c r="R2155">
        <v>33.590000000000003</v>
      </c>
      <c r="S2155">
        <v>33.270000000000003</v>
      </c>
      <c r="T2155">
        <v>32.94</v>
      </c>
      <c r="U2155">
        <v>32.68</v>
      </c>
      <c r="V2155" t="s">
        <v>293</v>
      </c>
      <c r="W2155" t="s">
        <v>293</v>
      </c>
      <c r="X2155" t="s">
        <v>320</v>
      </c>
      <c r="Y2155">
        <v>5</v>
      </c>
    </row>
    <row r="2156" spans="1:26" x14ac:dyDescent="0.25">
      <c r="A2156" t="str">
        <f t="shared" si="67"/>
        <v>BG Share of non-residential buildings built before 1945</v>
      </c>
      <c r="B2156" t="str">
        <f t="shared" si="66"/>
        <v>Share of non-residential buildings built before 1945</v>
      </c>
      <c r="C2156" t="s">
        <v>21</v>
      </c>
      <c r="D2156" t="s">
        <v>42</v>
      </c>
      <c r="E2156" t="s">
        <v>601</v>
      </c>
      <c r="Q2156" t="s">
        <v>207</v>
      </c>
      <c r="R2156" t="s">
        <v>207</v>
      </c>
      <c r="S2156" t="s">
        <v>207</v>
      </c>
      <c r="T2156" t="s">
        <v>207</v>
      </c>
      <c r="U2156" t="s">
        <v>207</v>
      </c>
    </row>
    <row r="2157" spans="1:26" x14ac:dyDescent="0.25">
      <c r="A2157" t="str">
        <f t="shared" si="67"/>
        <v>HR Share of non-residential buildings built before 1945</v>
      </c>
      <c r="B2157" t="str">
        <f t="shared" si="66"/>
        <v>Share of non-residential buildings built before 1945</v>
      </c>
      <c r="C2157" t="s">
        <v>24</v>
      </c>
      <c r="D2157" t="s">
        <v>43</v>
      </c>
      <c r="E2157" t="s">
        <v>601</v>
      </c>
      <c r="Q2157" t="s">
        <v>207</v>
      </c>
      <c r="R2157" t="s">
        <v>207</v>
      </c>
      <c r="S2157" t="s">
        <v>207</v>
      </c>
      <c r="T2157" t="s">
        <v>207</v>
      </c>
      <c r="U2157" t="s">
        <v>207</v>
      </c>
    </row>
    <row r="2158" spans="1:26" x14ac:dyDescent="0.25">
      <c r="A2158" t="str">
        <f t="shared" si="67"/>
        <v>CY Share of non-residential buildings built before 1945</v>
      </c>
      <c r="B2158" t="str">
        <f t="shared" si="66"/>
        <v>Share of non-residential buildings built before 1945</v>
      </c>
      <c r="C2158" t="s">
        <v>15</v>
      </c>
      <c r="D2158" t="s">
        <v>44</v>
      </c>
      <c r="E2158" t="s">
        <v>601</v>
      </c>
      <c r="Q2158" t="s">
        <v>207</v>
      </c>
      <c r="R2158" t="s">
        <v>207</v>
      </c>
      <c r="S2158" t="s">
        <v>207</v>
      </c>
      <c r="T2158" t="s">
        <v>207</v>
      </c>
      <c r="U2158" t="s">
        <v>207</v>
      </c>
    </row>
    <row r="2159" spans="1:26" x14ac:dyDescent="0.25">
      <c r="A2159" t="str">
        <f t="shared" si="67"/>
        <v>CZ Share of non-residential buildings built before 1945</v>
      </c>
      <c r="B2159" t="str">
        <f t="shared" si="66"/>
        <v>Share of non-residential buildings built before 1945</v>
      </c>
      <c r="C2159" t="s">
        <v>23</v>
      </c>
      <c r="D2159" t="s">
        <v>45</v>
      </c>
      <c r="E2159" t="s">
        <v>601</v>
      </c>
      <c r="Q2159" t="s">
        <v>207</v>
      </c>
      <c r="R2159" t="s">
        <v>207</v>
      </c>
      <c r="S2159" t="s">
        <v>207</v>
      </c>
      <c r="T2159" t="s">
        <v>207</v>
      </c>
      <c r="U2159" t="s">
        <v>207</v>
      </c>
    </row>
    <row r="2160" spans="1:26" x14ac:dyDescent="0.25">
      <c r="A2160" t="str">
        <f t="shared" si="67"/>
        <v>DK Share of non-residential buildings built before 1945</v>
      </c>
      <c r="B2160" t="str">
        <f t="shared" si="66"/>
        <v>Share of non-residential buildings built before 1945</v>
      </c>
      <c r="C2160" t="s">
        <v>9</v>
      </c>
      <c r="D2160" t="s">
        <v>46</v>
      </c>
      <c r="E2160" t="s">
        <v>601</v>
      </c>
      <c r="Q2160" t="s">
        <v>207</v>
      </c>
      <c r="R2160" t="s">
        <v>207</v>
      </c>
      <c r="S2160" t="s">
        <v>207</v>
      </c>
      <c r="T2160" t="s">
        <v>207</v>
      </c>
      <c r="U2160" t="s">
        <v>207</v>
      </c>
    </row>
    <row r="2161" spans="1:26" x14ac:dyDescent="0.25">
      <c r="A2161" t="str">
        <f t="shared" si="67"/>
        <v>EE Share of non-residential buildings built before 1945</v>
      </c>
      <c r="B2161" t="str">
        <f t="shared" si="66"/>
        <v>Share of non-residential buildings built before 1945</v>
      </c>
      <c r="C2161" t="s">
        <v>27</v>
      </c>
      <c r="D2161" t="s">
        <v>47</v>
      </c>
      <c r="E2161" t="s">
        <v>601</v>
      </c>
      <c r="Q2161" t="s">
        <v>207</v>
      </c>
      <c r="R2161" t="s">
        <v>207</v>
      </c>
      <c r="S2161" t="s">
        <v>207</v>
      </c>
      <c r="T2161" t="s">
        <v>207</v>
      </c>
      <c r="U2161" t="s">
        <v>207</v>
      </c>
    </row>
    <row r="2162" spans="1:26" x14ac:dyDescent="0.25">
      <c r="A2162" t="str">
        <f t="shared" si="67"/>
        <v>FI Share of non-residential buildings built before 1945</v>
      </c>
      <c r="B2162" t="str">
        <f t="shared" si="66"/>
        <v>Share of non-residential buildings built before 1945</v>
      </c>
      <c r="C2162" t="s">
        <v>30</v>
      </c>
      <c r="D2162" t="s">
        <v>50</v>
      </c>
      <c r="E2162" t="s">
        <v>601</v>
      </c>
      <c r="Q2162" t="s">
        <v>207</v>
      </c>
      <c r="R2162" t="s">
        <v>207</v>
      </c>
      <c r="S2162" t="s">
        <v>207</v>
      </c>
      <c r="T2162" t="s">
        <v>207</v>
      </c>
      <c r="U2162" t="s">
        <v>207</v>
      </c>
    </row>
    <row r="2163" spans="1:26" x14ac:dyDescent="0.25">
      <c r="A2163" t="str">
        <f t="shared" si="67"/>
        <v>FR Share of non-residential buildings built before 1945</v>
      </c>
      <c r="B2163" t="str">
        <f t="shared" si="66"/>
        <v>Share of non-residential buildings built before 1945</v>
      </c>
      <c r="C2163" t="s">
        <v>10</v>
      </c>
      <c r="D2163" t="s">
        <v>48</v>
      </c>
      <c r="E2163" t="s">
        <v>601</v>
      </c>
      <c r="Q2163" t="s">
        <v>207</v>
      </c>
      <c r="R2163" t="s">
        <v>207</v>
      </c>
      <c r="S2163" t="s">
        <v>207</v>
      </c>
      <c r="T2163" t="s">
        <v>207</v>
      </c>
      <c r="U2163" t="s">
        <v>207</v>
      </c>
    </row>
    <row r="2164" spans="1:26" x14ac:dyDescent="0.25">
      <c r="A2164" t="str">
        <f t="shared" si="67"/>
        <v>DE Share of non-residential buildings built before 1945</v>
      </c>
      <c r="B2164" t="str">
        <f t="shared" si="66"/>
        <v>Share of non-residential buildings built before 1945</v>
      </c>
      <c r="C2164" t="s">
        <v>1</v>
      </c>
      <c r="D2164" t="s">
        <v>51</v>
      </c>
      <c r="E2164" t="s">
        <v>601</v>
      </c>
      <c r="Q2164" t="s">
        <v>207</v>
      </c>
      <c r="R2164">
        <v>50.6</v>
      </c>
      <c r="S2164" t="s">
        <v>207</v>
      </c>
      <c r="T2164" t="s">
        <v>207</v>
      </c>
      <c r="U2164" t="s">
        <v>207</v>
      </c>
      <c r="V2164" t="s">
        <v>667</v>
      </c>
      <c r="W2164" t="s">
        <v>668</v>
      </c>
      <c r="X2164" t="s">
        <v>669</v>
      </c>
      <c r="Y2164">
        <v>5</v>
      </c>
    </row>
    <row r="2165" spans="1:26" x14ac:dyDescent="0.25">
      <c r="A2165" t="str">
        <f t="shared" si="67"/>
        <v>EL Share of non-residential buildings built before 1945</v>
      </c>
      <c r="B2165" t="str">
        <f t="shared" si="66"/>
        <v>Share of non-residential buildings built before 1945</v>
      </c>
      <c r="C2165" t="s">
        <v>20</v>
      </c>
      <c r="D2165" t="s">
        <v>49</v>
      </c>
      <c r="E2165" t="s">
        <v>601</v>
      </c>
      <c r="Q2165" t="s">
        <v>207</v>
      </c>
      <c r="R2165" t="s">
        <v>207</v>
      </c>
      <c r="S2165" t="s">
        <v>207</v>
      </c>
      <c r="T2165" t="s">
        <v>207</v>
      </c>
      <c r="U2165" t="s">
        <v>207</v>
      </c>
    </row>
    <row r="2166" spans="1:26" x14ac:dyDescent="0.25">
      <c r="A2166" t="str">
        <f t="shared" si="67"/>
        <v>HU Share of non-residential buildings built before 1945</v>
      </c>
      <c r="B2166" t="str">
        <f t="shared" si="66"/>
        <v>Share of non-residential buildings built before 1945</v>
      </c>
      <c r="C2166" t="s">
        <v>16</v>
      </c>
      <c r="D2166" t="s">
        <v>52</v>
      </c>
      <c r="E2166" t="s">
        <v>601</v>
      </c>
      <c r="Q2166">
        <v>19.440000000000001</v>
      </c>
      <c r="R2166" t="s">
        <v>207</v>
      </c>
      <c r="S2166" t="s">
        <v>207</v>
      </c>
      <c r="T2166" t="s">
        <v>207</v>
      </c>
      <c r="U2166" t="s">
        <v>207</v>
      </c>
      <c r="V2166" t="s">
        <v>339</v>
      </c>
      <c r="W2166" t="s">
        <v>340</v>
      </c>
      <c r="X2166" t="s">
        <v>670</v>
      </c>
      <c r="Y2166">
        <v>4</v>
      </c>
      <c r="Z2166" t="s">
        <v>342</v>
      </c>
    </row>
    <row r="2167" spans="1:26" x14ac:dyDescent="0.25">
      <c r="A2167" t="str">
        <f t="shared" si="67"/>
        <v>IE Share of non-residential buildings built before 1945</v>
      </c>
      <c r="B2167" t="str">
        <f t="shared" si="66"/>
        <v>Share of non-residential buildings built before 1945</v>
      </c>
      <c r="C2167" t="s">
        <v>5</v>
      </c>
      <c r="D2167" t="s">
        <v>53</v>
      </c>
      <c r="E2167" t="s">
        <v>601</v>
      </c>
      <c r="Q2167" t="s">
        <v>207</v>
      </c>
      <c r="R2167" t="s">
        <v>207</v>
      </c>
      <c r="S2167" t="s">
        <v>207</v>
      </c>
      <c r="T2167" t="s">
        <v>207</v>
      </c>
      <c r="U2167" t="s">
        <v>207</v>
      </c>
    </row>
    <row r="2168" spans="1:26" x14ac:dyDescent="0.25">
      <c r="A2168" t="str">
        <f t="shared" si="67"/>
        <v>IT Share of non-residential buildings built before 1945</v>
      </c>
      <c r="B2168" t="str">
        <f t="shared" si="66"/>
        <v>Share of non-residential buildings built before 1945</v>
      </c>
      <c r="C2168" t="s">
        <v>29</v>
      </c>
      <c r="D2168" t="s">
        <v>54</v>
      </c>
      <c r="E2168" t="s">
        <v>601</v>
      </c>
      <c r="Q2168" t="s">
        <v>207</v>
      </c>
      <c r="R2168" t="s">
        <v>207</v>
      </c>
      <c r="S2168" t="s">
        <v>207</v>
      </c>
      <c r="T2168" t="s">
        <v>207</v>
      </c>
      <c r="U2168" t="s">
        <v>207</v>
      </c>
    </row>
    <row r="2169" spans="1:26" x14ac:dyDescent="0.25">
      <c r="A2169" t="str">
        <f t="shared" si="67"/>
        <v>LV Share of non-residential buildings built before 1945</v>
      </c>
      <c r="B2169" t="str">
        <f t="shared" si="66"/>
        <v>Share of non-residential buildings built before 1945</v>
      </c>
      <c r="C2169" t="s">
        <v>25</v>
      </c>
      <c r="D2169" t="s">
        <v>55</v>
      </c>
      <c r="E2169" t="s">
        <v>601</v>
      </c>
      <c r="Q2169" t="s">
        <v>207</v>
      </c>
      <c r="R2169" t="s">
        <v>207</v>
      </c>
      <c r="S2169" t="s">
        <v>207</v>
      </c>
      <c r="T2169" t="s">
        <v>207</v>
      </c>
      <c r="U2169" t="s">
        <v>207</v>
      </c>
    </row>
    <row r="2170" spans="1:26" x14ac:dyDescent="0.25">
      <c r="A2170" t="str">
        <f t="shared" si="67"/>
        <v>LT Share of non-residential buildings built before 1945</v>
      </c>
      <c r="B2170" t="str">
        <f t="shared" si="66"/>
        <v>Share of non-residential buildings built before 1945</v>
      </c>
      <c r="C2170" t="s">
        <v>22</v>
      </c>
      <c r="D2170" t="s">
        <v>56</v>
      </c>
      <c r="E2170" t="s">
        <v>601</v>
      </c>
      <c r="Q2170" t="s">
        <v>207</v>
      </c>
      <c r="R2170" t="s">
        <v>207</v>
      </c>
      <c r="S2170" t="s">
        <v>207</v>
      </c>
      <c r="T2170" t="s">
        <v>207</v>
      </c>
      <c r="U2170" t="s">
        <v>207</v>
      </c>
    </row>
    <row r="2171" spans="1:26" x14ac:dyDescent="0.25">
      <c r="A2171" t="str">
        <f t="shared" si="67"/>
        <v>LU Share of non-residential buildings built before 1945</v>
      </c>
      <c r="B2171" t="str">
        <f t="shared" si="66"/>
        <v>Share of non-residential buildings built before 1945</v>
      </c>
      <c r="C2171" t="s">
        <v>7</v>
      </c>
      <c r="D2171" t="s">
        <v>57</v>
      </c>
      <c r="E2171" t="s">
        <v>601</v>
      </c>
      <c r="Q2171" t="s">
        <v>207</v>
      </c>
      <c r="R2171" t="s">
        <v>207</v>
      </c>
      <c r="S2171" t="s">
        <v>207</v>
      </c>
      <c r="T2171" t="s">
        <v>207</v>
      </c>
      <c r="U2171" t="s">
        <v>207</v>
      </c>
    </row>
    <row r="2172" spans="1:26" x14ac:dyDescent="0.25">
      <c r="A2172" t="str">
        <f t="shared" si="67"/>
        <v>MT Share of non-residential buildings built before 1945</v>
      </c>
      <c r="B2172" t="str">
        <f t="shared" si="66"/>
        <v>Share of non-residential buildings built before 1945</v>
      </c>
      <c r="C2172" t="s">
        <v>26</v>
      </c>
      <c r="D2172" t="s">
        <v>58</v>
      </c>
      <c r="E2172" t="s">
        <v>601</v>
      </c>
      <c r="Q2172" t="s">
        <v>207</v>
      </c>
      <c r="R2172" t="s">
        <v>207</v>
      </c>
      <c r="S2172" t="s">
        <v>207</v>
      </c>
      <c r="T2172" t="s">
        <v>207</v>
      </c>
      <c r="U2172" t="s">
        <v>207</v>
      </c>
    </row>
    <row r="2173" spans="1:26" x14ac:dyDescent="0.25">
      <c r="A2173" t="str">
        <f t="shared" si="67"/>
        <v>NL Share of non-residential buildings built before 1945</v>
      </c>
      <c r="B2173" t="str">
        <f t="shared" si="66"/>
        <v>Share of non-residential buildings built before 1945</v>
      </c>
      <c r="C2173" t="s">
        <v>6</v>
      </c>
      <c r="D2173" t="s">
        <v>59</v>
      </c>
      <c r="E2173" t="s">
        <v>601</v>
      </c>
      <c r="Q2173" t="s">
        <v>207</v>
      </c>
      <c r="R2173" t="s">
        <v>207</v>
      </c>
      <c r="S2173" t="s">
        <v>207</v>
      </c>
      <c r="T2173" t="s">
        <v>207</v>
      </c>
      <c r="U2173" t="s">
        <v>207</v>
      </c>
    </row>
    <row r="2174" spans="1:26" x14ac:dyDescent="0.25">
      <c r="A2174" t="str">
        <f t="shared" si="67"/>
        <v>PL Share of non-residential buildings built before 1945</v>
      </c>
      <c r="B2174" t="str">
        <f t="shared" si="66"/>
        <v>Share of non-residential buildings built before 1945</v>
      </c>
      <c r="C2174" t="s">
        <v>12</v>
      </c>
      <c r="D2174" t="s">
        <v>60</v>
      </c>
      <c r="E2174" t="s">
        <v>601</v>
      </c>
      <c r="Q2174" t="s">
        <v>207</v>
      </c>
      <c r="R2174" t="s">
        <v>207</v>
      </c>
      <c r="S2174" t="s">
        <v>207</v>
      </c>
      <c r="T2174" t="s">
        <v>207</v>
      </c>
      <c r="U2174" t="s">
        <v>207</v>
      </c>
    </row>
    <row r="2175" spans="1:26" x14ac:dyDescent="0.25">
      <c r="A2175" t="str">
        <f t="shared" si="67"/>
        <v>PT Share of non-residential buildings built before 1945</v>
      </c>
      <c r="B2175" t="str">
        <f t="shared" si="66"/>
        <v>Share of non-residential buildings built before 1945</v>
      </c>
      <c r="C2175" t="s">
        <v>14</v>
      </c>
      <c r="D2175" t="s">
        <v>61</v>
      </c>
      <c r="E2175" t="s">
        <v>601</v>
      </c>
      <c r="Q2175" t="s">
        <v>207</v>
      </c>
      <c r="R2175" t="s">
        <v>207</v>
      </c>
      <c r="S2175" t="s">
        <v>207</v>
      </c>
      <c r="T2175" t="s">
        <v>207</v>
      </c>
      <c r="U2175" t="s">
        <v>207</v>
      </c>
    </row>
    <row r="2176" spans="1:26" x14ac:dyDescent="0.25">
      <c r="A2176" t="str">
        <f t="shared" si="67"/>
        <v>RO Share of non-residential buildings built before 1945</v>
      </c>
      <c r="B2176" t="str">
        <f t="shared" si="66"/>
        <v>Share of non-residential buildings built before 1945</v>
      </c>
      <c r="C2176" t="s">
        <v>13</v>
      </c>
      <c r="D2176" t="s">
        <v>62</v>
      </c>
      <c r="E2176" t="s">
        <v>601</v>
      </c>
      <c r="Q2176" t="s">
        <v>207</v>
      </c>
      <c r="R2176" t="s">
        <v>207</v>
      </c>
      <c r="S2176" t="s">
        <v>207</v>
      </c>
      <c r="T2176" t="s">
        <v>207</v>
      </c>
      <c r="U2176" t="s">
        <v>207</v>
      </c>
    </row>
    <row r="2177" spans="1:26" x14ac:dyDescent="0.25">
      <c r="A2177" t="str">
        <f t="shared" si="67"/>
        <v>SK Share of non-residential buildings built before 1945</v>
      </c>
      <c r="B2177" t="str">
        <f t="shared" si="66"/>
        <v>Share of non-residential buildings built before 1945</v>
      </c>
      <c r="C2177" t="s">
        <v>18</v>
      </c>
      <c r="D2177" t="s">
        <v>63</v>
      </c>
      <c r="E2177" t="s">
        <v>601</v>
      </c>
      <c r="Q2177" t="s">
        <v>207</v>
      </c>
      <c r="R2177" t="s">
        <v>207</v>
      </c>
      <c r="S2177" t="s">
        <v>207</v>
      </c>
      <c r="T2177" t="s">
        <v>207</v>
      </c>
      <c r="U2177" t="s">
        <v>207</v>
      </c>
    </row>
    <row r="2178" spans="1:26" x14ac:dyDescent="0.25">
      <c r="A2178" t="str">
        <f t="shared" si="67"/>
        <v>SI Share of non-residential buildings built before 1945</v>
      </c>
      <c r="B2178" t="str">
        <f t="shared" si="66"/>
        <v>Share of non-residential buildings built before 1945</v>
      </c>
      <c r="C2178" t="s">
        <v>8</v>
      </c>
      <c r="D2178" t="s">
        <v>64</v>
      </c>
      <c r="E2178" t="s">
        <v>601</v>
      </c>
      <c r="Q2178" t="s">
        <v>207</v>
      </c>
      <c r="R2178" t="s">
        <v>207</v>
      </c>
      <c r="S2178" t="s">
        <v>207</v>
      </c>
      <c r="T2178" t="s">
        <v>207</v>
      </c>
      <c r="U2178" t="s">
        <v>207</v>
      </c>
    </row>
    <row r="2179" spans="1:26" x14ac:dyDescent="0.25">
      <c r="A2179" t="str">
        <f t="shared" si="67"/>
        <v>ES Share of non-residential buildings built before 1945</v>
      </c>
      <c r="B2179" t="str">
        <f t="shared" si="66"/>
        <v>Share of non-residential buildings built before 1945</v>
      </c>
      <c r="C2179" t="s">
        <v>28</v>
      </c>
      <c r="D2179" t="s">
        <v>65</v>
      </c>
      <c r="E2179" t="s">
        <v>601</v>
      </c>
      <c r="Q2179" t="s">
        <v>207</v>
      </c>
      <c r="R2179" t="s">
        <v>207</v>
      </c>
      <c r="S2179" t="s">
        <v>207</v>
      </c>
      <c r="T2179" t="s">
        <v>207</v>
      </c>
      <c r="U2179" t="s">
        <v>207</v>
      </c>
    </row>
    <row r="2180" spans="1:26" x14ac:dyDescent="0.25">
      <c r="A2180" t="str">
        <f t="shared" si="67"/>
        <v>SE Share of non-residential buildings built before 1945</v>
      </c>
      <c r="B2180" t="str">
        <f t="shared" ref="B2180:B2243" si="68">IF(AND(C2180&lt;&gt;"",D2180=""),C2180,B2179)</f>
        <v>Share of non-residential buildings built before 1945</v>
      </c>
      <c r="C2180" t="s">
        <v>19</v>
      </c>
      <c r="D2180" t="s">
        <v>66</v>
      </c>
      <c r="E2180" t="s">
        <v>601</v>
      </c>
      <c r="Q2180" t="s">
        <v>207</v>
      </c>
      <c r="R2180" t="s">
        <v>207</v>
      </c>
      <c r="S2180" t="s">
        <v>207</v>
      </c>
      <c r="T2180" t="s">
        <v>207</v>
      </c>
      <c r="U2180" t="s">
        <v>207</v>
      </c>
    </row>
    <row r="2181" spans="1:26" x14ac:dyDescent="0.25">
      <c r="A2181" t="str">
        <f t="shared" si="67"/>
        <v>UK Share of non-residential buildings built before 1945</v>
      </c>
      <c r="B2181" t="str">
        <f t="shared" si="68"/>
        <v>Share of non-residential buildings built before 1945</v>
      </c>
      <c r="C2181" t="s">
        <v>4</v>
      </c>
      <c r="D2181" t="s">
        <v>67</v>
      </c>
      <c r="E2181" t="s">
        <v>601</v>
      </c>
      <c r="Q2181" t="s">
        <v>207</v>
      </c>
      <c r="R2181" t="s">
        <v>207</v>
      </c>
      <c r="S2181" t="s">
        <v>207</v>
      </c>
      <c r="T2181" t="s">
        <v>207</v>
      </c>
      <c r="U2181" t="s">
        <v>207</v>
      </c>
    </row>
    <row r="2182" spans="1:26" x14ac:dyDescent="0.25">
      <c r="A2182" t="str">
        <f t="shared" ref="A2182:A2245" si="69">D2182&amp;" "&amp;B2182</f>
        <v>EU-28 Share of non-residential buildings built before 1945</v>
      </c>
      <c r="B2182" t="str">
        <f t="shared" si="68"/>
        <v>Share of non-residential buildings built before 1945</v>
      </c>
      <c r="C2182" t="s">
        <v>658</v>
      </c>
      <c r="D2182" t="s">
        <v>659</v>
      </c>
      <c r="E2182" t="s">
        <v>601</v>
      </c>
      <c r="Q2182" t="s">
        <v>207</v>
      </c>
      <c r="R2182" t="s">
        <v>207</v>
      </c>
      <c r="S2182" t="s">
        <v>207</v>
      </c>
      <c r="T2182" t="s">
        <v>207</v>
      </c>
      <c r="U2182" t="s">
        <v>207</v>
      </c>
    </row>
    <row r="2183" spans="1:26" x14ac:dyDescent="0.25">
      <c r="A2183" t="str">
        <f t="shared" si="69"/>
        <v xml:space="preserve"> Share of non-residential buildings built before 1945</v>
      </c>
      <c r="B2183" t="str">
        <f t="shared" si="68"/>
        <v>Share of non-residential buildings built before 1945</v>
      </c>
    </row>
    <row r="2184" spans="1:26" x14ac:dyDescent="0.25">
      <c r="A2184" t="str">
        <f t="shared" si="69"/>
        <v xml:space="preserve"> Share of non-residential buildings built between 1945-1969</v>
      </c>
      <c r="B2184" t="str">
        <f t="shared" si="68"/>
        <v>Share of non-residential buildings built between 1945-1969</v>
      </c>
      <c r="C2184" t="s">
        <v>671</v>
      </c>
    </row>
    <row r="2185" spans="1:26" x14ac:dyDescent="0.25">
      <c r="A2185" t="str">
        <f t="shared" si="69"/>
        <v>ISO code Share of non-residential buildings built between 1945-1969</v>
      </c>
      <c r="B2185" t="str">
        <f t="shared" si="68"/>
        <v>Share of non-residential buildings built between 1945-1969</v>
      </c>
      <c r="D2185" t="s">
        <v>204</v>
      </c>
      <c r="E2185" t="s">
        <v>205</v>
      </c>
      <c r="Q2185">
        <v>2011</v>
      </c>
      <c r="R2185">
        <v>2012</v>
      </c>
      <c r="S2185">
        <v>2013</v>
      </c>
      <c r="T2185">
        <v>2014</v>
      </c>
      <c r="U2185">
        <v>2015</v>
      </c>
      <c r="V2185" t="s">
        <v>194</v>
      </c>
      <c r="W2185" t="s">
        <v>195</v>
      </c>
      <c r="X2185" t="s">
        <v>196</v>
      </c>
      <c r="Y2185" t="s">
        <v>197</v>
      </c>
      <c r="Z2185" t="s">
        <v>198</v>
      </c>
    </row>
    <row r="2186" spans="1:26" x14ac:dyDescent="0.25">
      <c r="A2186" t="str">
        <f t="shared" si="69"/>
        <v>AT Share of non-residential buildings built between 1945-1969</v>
      </c>
      <c r="B2186" t="str">
        <f t="shared" si="68"/>
        <v>Share of non-residential buildings built between 1945-1969</v>
      </c>
      <c r="C2186" t="s">
        <v>17</v>
      </c>
      <c r="D2186" t="s">
        <v>40</v>
      </c>
      <c r="E2186" t="s">
        <v>601</v>
      </c>
      <c r="Q2186">
        <v>16.59</v>
      </c>
      <c r="R2186" t="s">
        <v>207</v>
      </c>
      <c r="S2186" t="s">
        <v>207</v>
      </c>
      <c r="T2186" t="s">
        <v>207</v>
      </c>
      <c r="U2186" t="s">
        <v>207</v>
      </c>
      <c r="V2186" t="s">
        <v>289</v>
      </c>
      <c r="W2186" t="s">
        <v>329</v>
      </c>
      <c r="X2186" t="s">
        <v>291</v>
      </c>
      <c r="Y2186">
        <v>5</v>
      </c>
    </row>
    <row r="2187" spans="1:26" x14ac:dyDescent="0.25">
      <c r="A2187" t="str">
        <f t="shared" si="69"/>
        <v>BE Share of non-residential buildings built between 1945-1969</v>
      </c>
      <c r="B2187" t="str">
        <f t="shared" si="68"/>
        <v>Share of non-residential buildings built between 1945-1969</v>
      </c>
      <c r="C2187" t="s">
        <v>11</v>
      </c>
      <c r="D2187" t="s">
        <v>41</v>
      </c>
      <c r="E2187" t="s">
        <v>601</v>
      </c>
      <c r="Q2187">
        <v>26.38</v>
      </c>
      <c r="R2187">
        <v>26.2</v>
      </c>
      <c r="S2187">
        <v>25.99</v>
      </c>
      <c r="T2187">
        <v>25.8</v>
      </c>
      <c r="U2187">
        <v>25.62</v>
      </c>
      <c r="V2187" t="s">
        <v>293</v>
      </c>
      <c r="W2187" t="s">
        <v>293</v>
      </c>
      <c r="X2187" t="s">
        <v>320</v>
      </c>
      <c r="Y2187">
        <v>5</v>
      </c>
    </row>
    <row r="2188" spans="1:26" x14ac:dyDescent="0.25">
      <c r="A2188" t="str">
        <f t="shared" si="69"/>
        <v>BG Share of non-residential buildings built between 1945-1969</v>
      </c>
      <c r="B2188" t="str">
        <f t="shared" si="68"/>
        <v>Share of non-residential buildings built between 1945-1969</v>
      </c>
      <c r="C2188" t="s">
        <v>21</v>
      </c>
      <c r="D2188" t="s">
        <v>42</v>
      </c>
      <c r="E2188" t="s">
        <v>601</v>
      </c>
      <c r="Q2188" t="s">
        <v>207</v>
      </c>
      <c r="R2188" t="s">
        <v>207</v>
      </c>
      <c r="S2188" t="s">
        <v>207</v>
      </c>
      <c r="T2188" t="s">
        <v>207</v>
      </c>
      <c r="U2188" t="s">
        <v>207</v>
      </c>
    </row>
    <row r="2189" spans="1:26" x14ac:dyDescent="0.25">
      <c r="A2189" t="str">
        <f t="shared" si="69"/>
        <v>HR Share of non-residential buildings built between 1945-1969</v>
      </c>
      <c r="B2189" t="str">
        <f t="shared" si="68"/>
        <v>Share of non-residential buildings built between 1945-1969</v>
      </c>
      <c r="C2189" t="s">
        <v>24</v>
      </c>
      <c r="D2189" t="s">
        <v>43</v>
      </c>
      <c r="E2189" t="s">
        <v>601</v>
      </c>
      <c r="Q2189" t="s">
        <v>207</v>
      </c>
      <c r="R2189" t="s">
        <v>207</v>
      </c>
      <c r="S2189" t="s">
        <v>207</v>
      </c>
      <c r="T2189" t="s">
        <v>207</v>
      </c>
      <c r="U2189" t="s">
        <v>207</v>
      </c>
    </row>
    <row r="2190" spans="1:26" x14ac:dyDescent="0.25">
      <c r="A2190" t="str">
        <f t="shared" si="69"/>
        <v>CY Share of non-residential buildings built between 1945-1969</v>
      </c>
      <c r="B2190" t="str">
        <f t="shared" si="68"/>
        <v>Share of non-residential buildings built between 1945-1969</v>
      </c>
      <c r="C2190" t="s">
        <v>15</v>
      </c>
      <c r="D2190" t="s">
        <v>44</v>
      </c>
      <c r="E2190" t="s">
        <v>601</v>
      </c>
      <c r="Q2190" t="s">
        <v>207</v>
      </c>
      <c r="R2190" t="s">
        <v>207</v>
      </c>
      <c r="S2190" t="s">
        <v>207</v>
      </c>
      <c r="T2190" t="s">
        <v>207</v>
      </c>
      <c r="U2190" t="s">
        <v>207</v>
      </c>
    </row>
    <row r="2191" spans="1:26" x14ac:dyDescent="0.25">
      <c r="A2191" t="str">
        <f t="shared" si="69"/>
        <v>CZ Share of non-residential buildings built between 1945-1969</v>
      </c>
      <c r="B2191" t="str">
        <f t="shared" si="68"/>
        <v>Share of non-residential buildings built between 1945-1969</v>
      </c>
      <c r="C2191" t="s">
        <v>23</v>
      </c>
      <c r="D2191" t="s">
        <v>45</v>
      </c>
      <c r="E2191" t="s">
        <v>601</v>
      </c>
      <c r="Q2191" t="s">
        <v>207</v>
      </c>
      <c r="R2191" t="s">
        <v>207</v>
      </c>
      <c r="S2191" t="s">
        <v>207</v>
      </c>
      <c r="T2191" t="s">
        <v>207</v>
      </c>
      <c r="U2191" t="s">
        <v>207</v>
      </c>
    </row>
    <row r="2192" spans="1:26" x14ac:dyDescent="0.25">
      <c r="A2192" t="str">
        <f t="shared" si="69"/>
        <v>DK Share of non-residential buildings built between 1945-1969</v>
      </c>
      <c r="B2192" t="str">
        <f t="shared" si="68"/>
        <v>Share of non-residential buildings built between 1945-1969</v>
      </c>
      <c r="C2192" t="s">
        <v>9</v>
      </c>
      <c r="D2192" t="s">
        <v>46</v>
      </c>
      <c r="E2192" t="s">
        <v>601</v>
      </c>
      <c r="Q2192" t="s">
        <v>207</v>
      </c>
      <c r="R2192" t="s">
        <v>207</v>
      </c>
      <c r="S2192" t="s">
        <v>207</v>
      </c>
      <c r="T2192" t="s">
        <v>207</v>
      </c>
      <c r="U2192" t="s">
        <v>207</v>
      </c>
    </row>
    <row r="2193" spans="1:26" x14ac:dyDescent="0.25">
      <c r="A2193" t="str">
        <f t="shared" si="69"/>
        <v>EE Share of non-residential buildings built between 1945-1969</v>
      </c>
      <c r="B2193" t="str">
        <f t="shared" si="68"/>
        <v>Share of non-residential buildings built between 1945-1969</v>
      </c>
      <c r="C2193" t="s">
        <v>27</v>
      </c>
      <c r="D2193" t="s">
        <v>47</v>
      </c>
      <c r="E2193" t="s">
        <v>601</v>
      </c>
      <c r="Q2193" t="s">
        <v>207</v>
      </c>
      <c r="R2193" t="s">
        <v>207</v>
      </c>
      <c r="S2193" t="s">
        <v>207</v>
      </c>
      <c r="T2193" t="s">
        <v>207</v>
      </c>
      <c r="U2193" t="s">
        <v>207</v>
      </c>
    </row>
    <row r="2194" spans="1:26" x14ac:dyDescent="0.25">
      <c r="A2194" t="str">
        <f t="shared" si="69"/>
        <v>FI Share of non-residential buildings built between 1945-1969</v>
      </c>
      <c r="B2194" t="str">
        <f t="shared" si="68"/>
        <v>Share of non-residential buildings built between 1945-1969</v>
      </c>
      <c r="C2194" t="s">
        <v>30</v>
      </c>
      <c r="D2194" t="s">
        <v>50</v>
      </c>
      <c r="E2194" t="s">
        <v>601</v>
      </c>
      <c r="Q2194" t="s">
        <v>207</v>
      </c>
      <c r="R2194" t="s">
        <v>207</v>
      </c>
      <c r="S2194" t="s">
        <v>207</v>
      </c>
      <c r="T2194" t="s">
        <v>207</v>
      </c>
      <c r="U2194" t="s">
        <v>207</v>
      </c>
    </row>
    <row r="2195" spans="1:26" x14ac:dyDescent="0.25">
      <c r="A2195" t="str">
        <f t="shared" si="69"/>
        <v>FR Share of non-residential buildings built between 1945-1969</v>
      </c>
      <c r="B2195" t="str">
        <f t="shared" si="68"/>
        <v>Share of non-residential buildings built between 1945-1969</v>
      </c>
      <c r="C2195" t="s">
        <v>10</v>
      </c>
      <c r="D2195" t="s">
        <v>48</v>
      </c>
      <c r="E2195" t="s">
        <v>601</v>
      </c>
      <c r="Q2195" t="s">
        <v>207</v>
      </c>
      <c r="R2195" t="s">
        <v>207</v>
      </c>
      <c r="S2195" t="s">
        <v>207</v>
      </c>
      <c r="T2195" t="s">
        <v>207</v>
      </c>
      <c r="U2195" t="s">
        <v>207</v>
      </c>
    </row>
    <row r="2196" spans="1:26" x14ac:dyDescent="0.25">
      <c r="A2196" t="str">
        <f t="shared" si="69"/>
        <v>DE Share of non-residential buildings built between 1945-1969</v>
      </c>
      <c r="B2196" t="str">
        <f t="shared" si="68"/>
        <v>Share of non-residential buildings built between 1945-1969</v>
      </c>
      <c r="C2196" t="s">
        <v>1</v>
      </c>
      <c r="D2196" t="s">
        <v>51</v>
      </c>
      <c r="E2196" t="s">
        <v>601</v>
      </c>
      <c r="Q2196" t="s">
        <v>207</v>
      </c>
      <c r="R2196">
        <v>12.8</v>
      </c>
      <c r="S2196" t="s">
        <v>207</v>
      </c>
      <c r="T2196" t="s">
        <v>207</v>
      </c>
      <c r="U2196" t="s">
        <v>207</v>
      </c>
      <c r="V2196" t="s">
        <v>667</v>
      </c>
      <c r="W2196" t="s">
        <v>668</v>
      </c>
      <c r="X2196" t="s">
        <v>669</v>
      </c>
      <c r="Y2196">
        <v>5</v>
      </c>
    </row>
    <row r="2197" spans="1:26" x14ac:dyDescent="0.25">
      <c r="A2197" t="str">
        <f t="shared" si="69"/>
        <v>EL Share of non-residential buildings built between 1945-1969</v>
      </c>
      <c r="B2197" t="str">
        <f t="shared" si="68"/>
        <v>Share of non-residential buildings built between 1945-1969</v>
      </c>
      <c r="C2197" t="s">
        <v>20</v>
      </c>
      <c r="D2197" t="s">
        <v>49</v>
      </c>
      <c r="E2197" t="s">
        <v>601</v>
      </c>
      <c r="Q2197" t="s">
        <v>207</v>
      </c>
      <c r="R2197" t="s">
        <v>207</v>
      </c>
      <c r="S2197" t="s">
        <v>207</v>
      </c>
      <c r="T2197" t="s">
        <v>207</v>
      </c>
      <c r="U2197" t="s">
        <v>207</v>
      </c>
    </row>
    <row r="2198" spans="1:26" x14ac:dyDescent="0.25">
      <c r="A2198" t="str">
        <f t="shared" si="69"/>
        <v>HU Share of non-residential buildings built between 1945-1969</v>
      </c>
      <c r="B2198" t="str">
        <f t="shared" si="68"/>
        <v>Share of non-residential buildings built between 1945-1969</v>
      </c>
      <c r="C2198" t="s">
        <v>16</v>
      </c>
      <c r="D2198" t="s">
        <v>52</v>
      </c>
      <c r="E2198" t="s">
        <v>601</v>
      </c>
      <c r="Q2198">
        <v>18.739999999999998</v>
      </c>
      <c r="R2198" t="s">
        <v>207</v>
      </c>
      <c r="S2198" t="s">
        <v>207</v>
      </c>
      <c r="T2198" t="s">
        <v>207</v>
      </c>
      <c r="U2198" t="s">
        <v>207</v>
      </c>
      <c r="V2198" t="s">
        <v>339</v>
      </c>
      <c r="W2198" t="s">
        <v>340</v>
      </c>
      <c r="X2198" t="s">
        <v>670</v>
      </c>
      <c r="Y2198">
        <v>4</v>
      </c>
      <c r="Z2198" t="s">
        <v>342</v>
      </c>
    </row>
    <row r="2199" spans="1:26" x14ac:dyDescent="0.25">
      <c r="A2199" t="str">
        <f t="shared" si="69"/>
        <v>IE Share of non-residential buildings built between 1945-1969</v>
      </c>
      <c r="B2199" t="str">
        <f t="shared" si="68"/>
        <v>Share of non-residential buildings built between 1945-1969</v>
      </c>
      <c r="C2199" t="s">
        <v>5</v>
      </c>
      <c r="D2199" t="s">
        <v>53</v>
      </c>
      <c r="E2199" t="s">
        <v>601</v>
      </c>
      <c r="Q2199" t="s">
        <v>207</v>
      </c>
      <c r="R2199" t="s">
        <v>207</v>
      </c>
      <c r="S2199" t="s">
        <v>207</v>
      </c>
      <c r="T2199" t="s">
        <v>207</v>
      </c>
      <c r="U2199" t="s">
        <v>207</v>
      </c>
    </row>
    <row r="2200" spans="1:26" x14ac:dyDescent="0.25">
      <c r="A2200" t="str">
        <f t="shared" si="69"/>
        <v>IT Share of non-residential buildings built between 1945-1969</v>
      </c>
      <c r="B2200" t="str">
        <f t="shared" si="68"/>
        <v>Share of non-residential buildings built between 1945-1969</v>
      </c>
      <c r="C2200" t="s">
        <v>29</v>
      </c>
      <c r="D2200" t="s">
        <v>54</v>
      </c>
      <c r="E2200" t="s">
        <v>601</v>
      </c>
      <c r="Q2200" t="s">
        <v>207</v>
      </c>
      <c r="R2200" t="s">
        <v>207</v>
      </c>
      <c r="S2200" t="s">
        <v>207</v>
      </c>
      <c r="T2200" t="s">
        <v>207</v>
      </c>
      <c r="U2200" t="s">
        <v>207</v>
      </c>
    </row>
    <row r="2201" spans="1:26" x14ac:dyDescent="0.25">
      <c r="A2201" t="str">
        <f t="shared" si="69"/>
        <v>LV Share of non-residential buildings built between 1945-1969</v>
      </c>
      <c r="B2201" t="str">
        <f t="shared" si="68"/>
        <v>Share of non-residential buildings built between 1945-1969</v>
      </c>
      <c r="C2201" t="s">
        <v>25</v>
      </c>
      <c r="D2201" t="s">
        <v>55</v>
      </c>
      <c r="E2201" t="s">
        <v>601</v>
      </c>
      <c r="Q2201" t="s">
        <v>207</v>
      </c>
      <c r="R2201" t="s">
        <v>207</v>
      </c>
      <c r="S2201" t="s">
        <v>207</v>
      </c>
      <c r="T2201" t="s">
        <v>207</v>
      </c>
      <c r="U2201" t="s">
        <v>207</v>
      </c>
    </row>
    <row r="2202" spans="1:26" x14ac:dyDescent="0.25">
      <c r="A2202" t="str">
        <f t="shared" si="69"/>
        <v>LT Share of non-residential buildings built between 1945-1969</v>
      </c>
      <c r="B2202" t="str">
        <f t="shared" si="68"/>
        <v>Share of non-residential buildings built between 1945-1969</v>
      </c>
      <c r="C2202" t="s">
        <v>22</v>
      </c>
      <c r="D2202" t="s">
        <v>56</v>
      </c>
      <c r="E2202" t="s">
        <v>601</v>
      </c>
      <c r="Q2202" t="s">
        <v>207</v>
      </c>
      <c r="R2202" t="s">
        <v>207</v>
      </c>
      <c r="S2202" t="s">
        <v>207</v>
      </c>
      <c r="T2202" t="s">
        <v>207</v>
      </c>
      <c r="U2202" t="s">
        <v>207</v>
      </c>
    </row>
    <row r="2203" spans="1:26" x14ac:dyDescent="0.25">
      <c r="A2203" t="str">
        <f t="shared" si="69"/>
        <v>LU Share of non-residential buildings built between 1945-1969</v>
      </c>
      <c r="B2203" t="str">
        <f t="shared" si="68"/>
        <v>Share of non-residential buildings built between 1945-1969</v>
      </c>
      <c r="C2203" t="s">
        <v>7</v>
      </c>
      <c r="D2203" t="s">
        <v>57</v>
      </c>
      <c r="E2203" t="s">
        <v>601</v>
      </c>
      <c r="Q2203" t="s">
        <v>207</v>
      </c>
      <c r="R2203" t="s">
        <v>207</v>
      </c>
      <c r="S2203" t="s">
        <v>207</v>
      </c>
      <c r="T2203" t="s">
        <v>207</v>
      </c>
      <c r="U2203" t="s">
        <v>207</v>
      </c>
    </row>
    <row r="2204" spans="1:26" x14ac:dyDescent="0.25">
      <c r="A2204" t="str">
        <f t="shared" si="69"/>
        <v>MT Share of non-residential buildings built between 1945-1969</v>
      </c>
      <c r="B2204" t="str">
        <f t="shared" si="68"/>
        <v>Share of non-residential buildings built between 1945-1969</v>
      </c>
      <c r="C2204" t="s">
        <v>26</v>
      </c>
      <c r="D2204" t="s">
        <v>58</v>
      </c>
      <c r="E2204" t="s">
        <v>601</v>
      </c>
      <c r="Q2204" t="s">
        <v>207</v>
      </c>
      <c r="R2204" t="s">
        <v>207</v>
      </c>
      <c r="S2204" t="s">
        <v>207</v>
      </c>
      <c r="T2204" t="s">
        <v>207</v>
      </c>
      <c r="U2204" t="s">
        <v>207</v>
      </c>
    </row>
    <row r="2205" spans="1:26" x14ac:dyDescent="0.25">
      <c r="A2205" t="str">
        <f t="shared" si="69"/>
        <v>NL Share of non-residential buildings built between 1945-1969</v>
      </c>
      <c r="B2205" t="str">
        <f t="shared" si="68"/>
        <v>Share of non-residential buildings built between 1945-1969</v>
      </c>
      <c r="C2205" t="s">
        <v>6</v>
      </c>
      <c r="D2205" t="s">
        <v>59</v>
      </c>
      <c r="E2205" t="s">
        <v>601</v>
      </c>
      <c r="Q2205" t="s">
        <v>207</v>
      </c>
      <c r="R2205" t="s">
        <v>207</v>
      </c>
      <c r="S2205" t="s">
        <v>207</v>
      </c>
      <c r="T2205" t="s">
        <v>207</v>
      </c>
      <c r="U2205" t="s">
        <v>207</v>
      </c>
    </row>
    <row r="2206" spans="1:26" x14ac:dyDescent="0.25">
      <c r="A2206" t="str">
        <f t="shared" si="69"/>
        <v>PL Share of non-residential buildings built between 1945-1969</v>
      </c>
      <c r="B2206" t="str">
        <f t="shared" si="68"/>
        <v>Share of non-residential buildings built between 1945-1969</v>
      </c>
      <c r="C2206" t="s">
        <v>12</v>
      </c>
      <c r="D2206" t="s">
        <v>60</v>
      </c>
      <c r="E2206" t="s">
        <v>601</v>
      </c>
      <c r="Q2206" t="s">
        <v>207</v>
      </c>
      <c r="R2206" t="s">
        <v>207</v>
      </c>
      <c r="S2206" t="s">
        <v>207</v>
      </c>
      <c r="T2206" t="s">
        <v>207</v>
      </c>
      <c r="U2206" t="s">
        <v>207</v>
      </c>
    </row>
    <row r="2207" spans="1:26" x14ac:dyDescent="0.25">
      <c r="A2207" t="str">
        <f t="shared" si="69"/>
        <v>PT Share of non-residential buildings built between 1945-1969</v>
      </c>
      <c r="B2207" t="str">
        <f t="shared" si="68"/>
        <v>Share of non-residential buildings built between 1945-1969</v>
      </c>
      <c r="C2207" t="s">
        <v>14</v>
      </c>
      <c r="D2207" t="s">
        <v>61</v>
      </c>
      <c r="E2207" t="s">
        <v>601</v>
      </c>
      <c r="Q2207" t="s">
        <v>207</v>
      </c>
      <c r="R2207" t="s">
        <v>207</v>
      </c>
      <c r="S2207" t="s">
        <v>207</v>
      </c>
      <c r="T2207" t="s">
        <v>207</v>
      </c>
      <c r="U2207" t="s">
        <v>207</v>
      </c>
    </row>
    <row r="2208" spans="1:26" x14ac:dyDescent="0.25">
      <c r="A2208" t="str">
        <f t="shared" si="69"/>
        <v>RO Share of non-residential buildings built between 1945-1969</v>
      </c>
      <c r="B2208" t="str">
        <f t="shared" si="68"/>
        <v>Share of non-residential buildings built between 1945-1969</v>
      </c>
      <c r="C2208" t="s">
        <v>13</v>
      </c>
      <c r="D2208" t="s">
        <v>62</v>
      </c>
      <c r="E2208" t="s">
        <v>601</v>
      </c>
      <c r="Q2208" t="s">
        <v>207</v>
      </c>
      <c r="R2208" t="s">
        <v>207</v>
      </c>
      <c r="S2208" t="s">
        <v>207</v>
      </c>
      <c r="T2208" t="s">
        <v>207</v>
      </c>
      <c r="U2208" t="s">
        <v>207</v>
      </c>
    </row>
    <row r="2209" spans="1:26" x14ac:dyDescent="0.25">
      <c r="A2209" t="str">
        <f t="shared" si="69"/>
        <v>SK Share of non-residential buildings built between 1945-1969</v>
      </c>
      <c r="B2209" t="str">
        <f t="shared" si="68"/>
        <v>Share of non-residential buildings built between 1945-1969</v>
      </c>
      <c r="C2209" t="s">
        <v>18</v>
      </c>
      <c r="D2209" t="s">
        <v>63</v>
      </c>
      <c r="E2209" t="s">
        <v>601</v>
      </c>
      <c r="Q2209" t="s">
        <v>207</v>
      </c>
      <c r="R2209" t="s">
        <v>207</v>
      </c>
      <c r="S2209" t="s">
        <v>207</v>
      </c>
      <c r="T2209" t="s">
        <v>207</v>
      </c>
      <c r="U2209" t="s">
        <v>207</v>
      </c>
    </row>
    <row r="2210" spans="1:26" x14ac:dyDescent="0.25">
      <c r="A2210" t="str">
        <f t="shared" si="69"/>
        <v>SI Share of non-residential buildings built between 1945-1969</v>
      </c>
      <c r="B2210" t="str">
        <f t="shared" si="68"/>
        <v>Share of non-residential buildings built between 1945-1969</v>
      </c>
      <c r="C2210" t="s">
        <v>8</v>
      </c>
      <c r="D2210" t="s">
        <v>64</v>
      </c>
      <c r="E2210" t="s">
        <v>601</v>
      </c>
      <c r="Q2210" t="s">
        <v>207</v>
      </c>
      <c r="R2210" t="s">
        <v>207</v>
      </c>
      <c r="S2210" t="s">
        <v>207</v>
      </c>
      <c r="T2210" t="s">
        <v>207</v>
      </c>
      <c r="U2210" t="s">
        <v>207</v>
      </c>
    </row>
    <row r="2211" spans="1:26" x14ac:dyDescent="0.25">
      <c r="A2211" t="str">
        <f t="shared" si="69"/>
        <v>ES Share of non-residential buildings built between 1945-1969</v>
      </c>
      <c r="B2211" t="str">
        <f t="shared" si="68"/>
        <v>Share of non-residential buildings built between 1945-1969</v>
      </c>
      <c r="C2211" t="s">
        <v>28</v>
      </c>
      <c r="D2211" t="s">
        <v>65</v>
      </c>
      <c r="E2211" t="s">
        <v>601</v>
      </c>
      <c r="Q2211" t="s">
        <v>207</v>
      </c>
      <c r="R2211" t="s">
        <v>207</v>
      </c>
      <c r="S2211" t="s">
        <v>207</v>
      </c>
      <c r="T2211" t="s">
        <v>207</v>
      </c>
      <c r="U2211" t="s">
        <v>207</v>
      </c>
    </row>
    <row r="2212" spans="1:26" x14ac:dyDescent="0.25">
      <c r="A2212" t="str">
        <f t="shared" si="69"/>
        <v>SE Share of non-residential buildings built between 1945-1969</v>
      </c>
      <c r="B2212" t="str">
        <f t="shared" si="68"/>
        <v>Share of non-residential buildings built between 1945-1969</v>
      </c>
      <c r="C2212" t="s">
        <v>19</v>
      </c>
      <c r="D2212" t="s">
        <v>66</v>
      </c>
      <c r="E2212" t="s">
        <v>601</v>
      </c>
      <c r="Q2212" t="s">
        <v>207</v>
      </c>
      <c r="R2212" t="s">
        <v>207</v>
      </c>
      <c r="S2212" t="s">
        <v>207</v>
      </c>
      <c r="T2212" t="s">
        <v>207</v>
      </c>
      <c r="U2212" t="s">
        <v>207</v>
      </c>
    </row>
    <row r="2213" spans="1:26" x14ac:dyDescent="0.25">
      <c r="A2213" t="str">
        <f t="shared" si="69"/>
        <v>UK Share of non-residential buildings built between 1945-1969</v>
      </c>
      <c r="B2213" t="str">
        <f t="shared" si="68"/>
        <v>Share of non-residential buildings built between 1945-1969</v>
      </c>
      <c r="C2213" t="s">
        <v>4</v>
      </c>
      <c r="D2213" t="s">
        <v>67</v>
      </c>
      <c r="E2213" t="s">
        <v>601</v>
      </c>
      <c r="Q2213" t="s">
        <v>207</v>
      </c>
      <c r="R2213" t="s">
        <v>207</v>
      </c>
      <c r="S2213" t="s">
        <v>207</v>
      </c>
      <c r="T2213" t="s">
        <v>207</v>
      </c>
      <c r="U2213" t="s">
        <v>207</v>
      </c>
    </row>
    <row r="2214" spans="1:26" x14ac:dyDescent="0.25">
      <c r="A2214" t="str">
        <f t="shared" si="69"/>
        <v>EU-28 Share of non-residential buildings built between 1945-1969</v>
      </c>
      <c r="B2214" t="str">
        <f t="shared" si="68"/>
        <v>Share of non-residential buildings built between 1945-1969</v>
      </c>
      <c r="C2214" t="s">
        <v>658</v>
      </c>
      <c r="D2214" t="s">
        <v>659</v>
      </c>
      <c r="E2214" t="s">
        <v>601</v>
      </c>
      <c r="Q2214" t="s">
        <v>207</v>
      </c>
      <c r="R2214" t="s">
        <v>207</v>
      </c>
      <c r="S2214" t="s">
        <v>207</v>
      </c>
      <c r="T2214" t="s">
        <v>207</v>
      </c>
      <c r="U2214" t="s">
        <v>207</v>
      </c>
    </row>
    <row r="2215" spans="1:26" x14ac:dyDescent="0.25">
      <c r="A2215" t="str">
        <f t="shared" si="69"/>
        <v xml:space="preserve"> Share of non-residential buildings built between 1945-1969</v>
      </c>
      <c r="B2215" t="str">
        <f t="shared" si="68"/>
        <v>Share of non-residential buildings built between 1945-1969</v>
      </c>
    </row>
    <row r="2216" spans="1:26" x14ac:dyDescent="0.25">
      <c r="A2216" t="str">
        <f t="shared" si="69"/>
        <v xml:space="preserve"> Share of non-residential buildings built between 1970-1979</v>
      </c>
      <c r="B2216" t="str">
        <f t="shared" si="68"/>
        <v>Share of non-residential buildings built between 1970-1979</v>
      </c>
      <c r="C2216" t="s">
        <v>672</v>
      </c>
    </row>
    <row r="2217" spans="1:26" x14ac:dyDescent="0.25">
      <c r="A2217" t="str">
        <f t="shared" si="69"/>
        <v>ISO code Share of non-residential buildings built between 1970-1979</v>
      </c>
      <c r="B2217" t="str">
        <f t="shared" si="68"/>
        <v>Share of non-residential buildings built between 1970-1979</v>
      </c>
      <c r="D2217" t="s">
        <v>204</v>
      </c>
      <c r="E2217" t="s">
        <v>205</v>
      </c>
      <c r="Q2217">
        <v>2011</v>
      </c>
      <c r="R2217">
        <v>2012</v>
      </c>
      <c r="S2217">
        <v>2013</v>
      </c>
      <c r="T2217">
        <v>2014</v>
      </c>
      <c r="U2217">
        <v>2015</v>
      </c>
      <c r="V2217" t="s">
        <v>194</v>
      </c>
      <c r="W2217" t="s">
        <v>195</v>
      </c>
      <c r="X2217" t="s">
        <v>196</v>
      </c>
      <c r="Y2217" t="s">
        <v>197</v>
      </c>
      <c r="Z2217" t="s">
        <v>198</v>
      </c>
    </row>
    <row r="2218" spans="1:26" x14ac:dyDescent="0.25">
      <c r="A2218" t="str">
        <f t="shared" si="69"/>
        <v>AT Share of non-residential buildings built between 1970-1979</v>
      </c>
      <c r="B2218" t="str">
        <f t="shared" si="68"/>
        <v>Share of non-residential buildings built between 1970-1979</v>
      </c>
      <c r="C2218" t="s">
        <v>17</v>
      </c>
      <c r="D2218" t="s">
        <v>40</v>
      </c>
      <c r="E2218" t="s">
        <v>601</v>
      </c>
      <c r="Q2218">
        <v>10.83</v>
      </c>
      <c r="R2218" t="s">
        <v>207</v>
      </c>
      <c r="S2218" t="s">
        <v>207</v>
      </c>
      <c r="T2218" t="s">
        <v>207</v>
      </c>
      <c r="U2218" t="s">
        <v>207</v>
      </c>
      <c r="V2218" t="s">
        <v>289</v>
      </c>
      <c r="W2218" t="s">
        <v>329</v>
      </c>
      <c r="X2218" t="s">
        <v>291</v>
      </c>
      <c r="Y2218">
        <v>5</v>
      </c>
    </row>
    <row r="2219" spans="1:26" x14ac:dyDescent="0.25">
      <c r="A2219" t="str">
        <f t="shared" si="69"/>
        <v>BE Share of non-residential buildings built between 1970-1979</v>
      </c>
      <c r="B2219" t="str">
        <f t="shared" si="68"/>
        <v>Share of non-residential buildings built between 1970-1979</v>
      </c>
      <c r="C2219" t="s">
        <v>11</v>
      </c>
      <c r="D2219" t="s">
        <v>41</v>
      </c>
      <c r="E2219" t="s">
        <v>601</v>
      </c>
      <c r="Q2219">
        <v>14.67</v>
      </c>
      <c r="R2219">
        <v>14.6</v>
      </c>
      <c r="S2219">
        <v>14.51</v>
      </c>
      <c r="T2219">
        <v>14.42</v>
      </c>
      <c r="U2219">
        <v>14.34</v>
      </c>
      <c r="V2219" t="s">
        <v>293</v>
      </c>
      <c r="W2219" t="s">
        <v>293</v>
      </c>
      <c r="X2219" t="s">
        <v>320</v>
      </c>
      <c r="Y2219">
        <v>5</v>
      </c>
    </row>
    <row r="2220" spans="1:26" x14ac:dyDescent="0.25">
      <c r="A2220" t="str">
        <f t="shared" si="69"/>
        <v>BG Share of non-residential buildings built between 1970-1979</v>
      </c>
      <c r="B2220" t="str">
        <f t="shared" si="68"/>
        <v>Share of non-residential buildings built between 1970-1979</v>
      </c>
      <c r="C2220" t="s">
        <v>21</v>
      </c>
      <c r="D2220" t="s">
        <v>42</v>
      </c>
      <c r="E2220" t="s">
        <v>601</v>
      </c>
      <c r="Q2220" t="s">
        <v>207</v>
      </c>
      <c r="R2220" t="s">
        <v>207</v>
      </c>
      <c r="S2220" t="s">
        <v>207</v>
      </c>
      <c r="T2220" t="s">
        <v>207</v>
      </c>
      <c r="U2220" t="s">
        <v>207</v>
      </c>
    </row>
    <row r="2221" spans="1:26" x14ac:dyDescent="0.25">
      <c r="A2221" t="str">
        <f t="shared" si="69"/>
        <v>HR Share of non-residential buildings built between 1970-1979</v>
      </c>
      <c r="B2221" t="str">
        <f t="shared" si="68"/>
        <v>Share of non-residential buildings built between 1970-1979</v>
      </c>
      <c r="C2221" t="s">
        <v>24</v>
      </c>
      <c r="D2221" t="s">
        <v>43</v>
      </c>
      <c r="E2221" t="s">
        <v>601</v>
      </c>
      <c r="Q2221" t="s">
        <v>207</v>
      </c>
      <c r="R2221" t="s">
        <v>207</v>
      </c>
      <c r="S2221" t="s">
        <v>207</v>
      </c>
      <c r="T2221" t="s">
        <v>207</v>
      </c>
      <c r="U2221" t="s">
        <v>207</v>
      </c>
    </row>
    <row r="2222" spans="1:26" x14ac:dyDescent="0.25">
      <c r="A2222" t="str">
        <f t="shared" si="69"/>
        <v>CY Share of non-residential buildings built between 1970-1979</v>
      </c>
      <c r="B2222" t="str">
        <f t="shared" si="68"/>
        <v>Share of non-residential buildings built between 1970-1979</v>
      </c>
      <c r="C2222" t="s">
        <v>15</v>
      </c>
      <c r="D2222" t="s">
        <v>44</v>
      </c>
      <c r="E2222" t="s">
        <v>601</v>
      </c>
      <c r="Q2222" t="s">
        <v>207</v>
      </c>
      <c r="R2222" t="s">
        <v>207</v>
      </c>
      <c r="S2222" t="s">
        <v>207</v>
      </c>
      <c r="T2222" t="s">
        <v>207</v>
      </c>
      <c r="U2222" t="s">
        <v>207</v>
      </c>
    </row>
    <row r="2223" spans="1:26" x14ac:dyDescent="0.25">
      <c r="A2223" t="str">
        <f t="shared" si="69"/>
        <v>CZ Share of non-residential buildings built between 1970-1979</v>
      </c>
      <c r="B2223" t="str">
        <f t="shared" si="68"/>
        <v>Share of non-residential buildings built between 1970-1979</v>
      </c>
      <c r="C2223" t="s">
        <v>23</v>
      </c>
      <c r="D2223" t="s">
        <v>45</v>
      </c>
      <c r="E2223" t="s">
        <v>601</v>
      </c>
      <c r="Q2223" t="s">
        <v>207</v>
      </c>
      <c r="R2223" t="s">
        <v>207</v>
      </c>
      <c r="S2223" t="s">
        <v>207</v>
      </c>
      <c r="T2223" t="s">
        <v>207</v>
      </c>
      <c r="U2223" t="s">
        <v>207</v>
      </c>
    </row>
    <row r="2224" spans="1:26" x14ac:dyDescent="0.25">
      <c r="A2224" t="str">
        <f t="shared" si="69"/>
        <v>DK Share of non-residential buildings built between 1970-1979</v>
      </c>
      <c r="B2224" t="str">
        <f t="shared" si="68"/>
        <v>Share of non-residential buildings built between 1970-1979</v>
      </c>
      <c r="C2224" t="s">
        <v>9</v>
      </c>
      <c r="D2224" t="s">
        <v>46</v>
      </c>
      <c r="E2224" t="s">
        <v>601</v>
      </c>
      <c r="Q2224" t="s">
        <v>207</v>
      </c>
      <c r="R2224" t="s">
        <v>207</v>
      </c>
      <c r="S2224" t="s">
        <v>207</v>
      </c>
      <c r="T2224" t="s">
        <v>207</v>
      </c>
      <c r="U2224" t="s">
        <v>207</v>
      </c>
    </row>
    <row r="2225" spans="1:26" x14ac:dyDescent="0.25">
      <c r="A2225" t="str">
        <f t="shared" si="69"/>
        <v>EE Share of non-residential buildings built between 1970-1979</v>
      </c>
      <c r="B2225" t="str">
        <f t="shared" si="68"/>
        <v>Share of non-residential buildings built between 1970-1979</v>
      </c>
      <c r="C2225" t="s">
        <v>27</v>
      </c>
      <c r="D2225" t="s">
        <v>47</v>
      </c>
      <c r="E2225" t="s">
        <v>601</v>
      </c>
      <c r="Q2225" t="s">
        <v>207</v>
      </c>
      <c r="R2225" t="s">
        <v>207</v>
      </c>
      <c r="S2225" t="s">
        <v>207</v>
      </c>
      <c r="T2225" t="s">
        <v>207</v>
      </c>
      <c r="U2225" t="s">
        <v>207</v>
      </c>
    </row>
    <row r="2226" spans="1:26" x14ac:dyDescent="0.25">
      <c r="A2226" t="str">
        <f t="shared" si="69"/>
        <v>FI Share of non-residential buildings built between 1970-1979</v>
      </c>
      <c r="B2226" t="str">
        <f t="shared" si="68"/>
        <v>Share of non-residential buildings built between 1970-1979</v>
      </c>
      <c r="C2226" t="s">
        <v>30</v>
      </c>
      <c r="D2226" t="s">
        <v>50</v>
      </c>
      <c r="E2226" t="s">
        <v>601</v>
      </c>
      <c r="Q2226" t="s">
        <v>207</v>
      </c>
      <c r="R2226" t="s">
        <v>207</v>
      </c>
      <c r="S2226" t="s">
        <v>207</v>
      </c>
      <c r="T2226" t="s">
        <v>207</v>
      </c>
      <c r="U2226" t="s">
        <v>207</v>
      </c>
    </row>
    <row r="2227" spans="1:26" x14ac:dyDescent="0.25">
      <c r="A2227" t="str">
        <f t="shared" si="69"/>
        <v>FR Share of non-residential buildings built between 1970-1979</v>
      </c>
      <c r="B2227" t="str">
        <f t="shared" si="68"/>
        <v>Share of non-residential buildings built between 1970-1979</v>
      </c>
      <c r="C2227" t="s">
        <v>10</v>
      </c>
      <c r="D2227" t="s">
        <v>48</v>
      </c>
      <c r="E2227" t="s">
        <v>601</v>
      </c>
      <c r="Q2227" t="s">
        <v>207</v>
      </c>
      <c r="R2227" t="s">
        <v>207</v>
      </c>
      <c r="S2227" t="s">
        <v>207</v>
      </c>
      <c r="T2227" t="s">
        <v>207</v>
      </c>
      <c r="U2227" t="s">
        <v>207</v>
      </c>
    </row>
    <row r="2228" spans="1:26" x14ac:dyDescent="0.25">
      <c r="A2228" t="str">
        <f t="shared" si="69"/>
        <v>DE Share of non-residential buildings built between 1970-1979</v>
      </c>
      <c r="B2228" t="str">
        <f t="shared" si="68"/>
        <v>Share of non-residential buildings built between 1970-1979</v>
      </c>
      <c r="C2228" t="s">
        <v>1</v>
      </c>
      <c r="D2228" t="s">
        <v>51</v>
      </c>
      <c r="E2228" t="s">
        <v>601</v>
      </c>
      <c r="Q2228" t="s">
        <v>207</v>
      </c>
      <c r="R2228">
        <v>17.399999999999999</v>
      </c>
      <c r="S2228" t="s">
        <v>207</v>
      </c>
      <c r="T2228" t="s">
        <v>207</v>
      </c>
      <c r="U2228" t="s">
        <v>207</v>
      </c>
      <c r="V2228" t="s">
        <v>667</v>
      </c>
      <c r="W2228" t="s">
        <v>668</v>
      </c>
      <c r="X2228" t="s">
        <v>669</v>
      </c>
      <c r="Y2228">
        <v>5</v>
      </c>
    </row>
    <row r="2229" spans="1:26" x14ac:dyDescent="0.25">
      <c r="A2229" t="str">
        <f t="shared" si="69"/>
        <v>EL Share of non-residential buildings built between 1970-1979</v>
      </c>
      <c r="B2229" t="str">
        <f t="shared" si="68"/>
        <v>Share of non-residential buildings built between 1970-1979</v>
      </c>
      <c r="C2229" t="s">
        <v>20</v>
      </c>
      <c r="D2229" t="s">
        <v>49</v>
      </c>
      <c r="E2229" t="s">
        <v>601</v>
      </c>
      <c r="Q2229" t="s">
        <v>207</v>
      </c>
      <c r="R2229" t="s">
        <v>207</v>
      </c>
      <c r="S2229" t="s">
        <v>207</v>
      </c>
      <c r="T2229" t="s">
        <v>207</v>
      </c>
      <c r="U2229" t="s">
        <v>207</v>
      </c>
    </row>
    <row r="2230" spans="1:26" x14ac:dyDescent="0.25">
      <c r="A2230" t="str">
        <f t="shared" si="69"/>
        <v>HU Share of non-residential buildings built between 1970-1979</v>
      </c>
      <c r="B2230" t="str">
        <f t="shared" si="68"/>
        <v>Share of non-residential buildings built between 1970-1979</v>
      </c>
      <c r="C2230" t="s">
        <v>16</v>
      </c>
      <c r="D2230" t="s">
        <v>52</v>
      </c>
      <c r="E2230" t="s">
        <v>601</v>
      </c>
      <c r="Q2230">
        <v>16.18</v>
      </c>
      <c r="R2230" t="s">
        <v>207</v>
      </c>
      <c r="S2230" t="s">
        <v>207</v>
      </c>
      <c r="T2230" t="s">
        <v>207</v>
      </c>
      <c r="U2230" t="s">
        <v>207</v>
      </c>
      <c r="V2230" t="s">
        <v>339</v>
      </c>
      <c r="W2230" t="s">
        <v>340</v>
      </c>
      <c r="X2230" t="s">
        <v>670</v>
      </c>
      <c r="Y2230">
        <v>4</v>
      </c>
      <c r="Z2230" t="s">
        <v>342</v>
      </c>
    </row>
    <row r="2231" spans="1:26" x14ac:dyDescent="0.25">
      <c r="A2231" t="str">
        <f t="shared" si="69"/>
        <v>IE Share of non-residential buildings built between 1970-1979</v>
      </c>
      <c r="B2231" t="str">
        <f t="shared" si="68"/>
        <v>Share of non-residential buildings built between 1970-1979</v>
      </c>
      <c r="C2231" t="s">
        <v>5</v>
      </c>
      <c r="D2231" t="s">
        <v>53</v>
      </c>
      <c r="E2231" t="s">
        <v>601</v>
      </c>
      <c r="Q2231" t="s">
        <v>207</v>
      </c>
      <c r="R2231" t="s">
        <v>207</v>
      </c>
      <c r="S2231" t="s">
        <v>207</v>
      </c>
      <c r="T2231" t="s">
        <v>207</v>
      </c>
      <c r="U2231" t="s">
        <v>207</v>
      </c>
    </row>
    <row r="2232" spans="1:26" x14ac:dyDescent="0.25">
      <c r="A2232" t="str">
        <f t="shared" si="69"/>
        <v>IT Share of non-residential buildings built between 1970-1979</v>
      </c>
      <c r="B2232" t="str">
        <f t="shared" si="68"/>
        <v>Share of non-residential buildings built between 1970-1979</v>
      </c>
      <c r="C2232" t="s">
        <v>29</v>
      </c>
      <c r="D2232" t="s">
        <v>54</v>
      </c>
      <c r="E2232" t="s">
        <v>601</v>
      </c>
      <c r="Q2232" t="s">
        <v>207</v>
      </c>
      <c r="R2232" t="s">
        <v>207</v>
      </c>
      <c r="S2232" t="s">
        <v>207</v>
      </c>
      <c r="T2232" t="s">
        <v>207</v>
      </c>
      <c r="U2232" t="s">
        <v>207</v>
      </c>
    </row>
    <row r="2233" spans="1:26" x14ac:dyDescent="0.25">
      <c r="A2233" t="str">
        <f t="shared" si="69"/>
        <v>LV Share of non-residential buildings built between 1970-1979</v>
      </c>
      <c r="B2233" t="str">
        <f t="shared" si="68"/>
        <v>Share of non-residential buildings built between 1970-1979</v>
      </c>
      <c r="C2233" t="s">
        <v>25</v>
      </c>
      <c r="D2233" t="s">
        <v>55</v>
      </c>
      <c r="E2233" t="s">
        <v>601</v>
      </c>
      <c r="Q2233" t="s">
        <v>207</v>
      </c>
      <c r="R2233" t="s">
        <v>207</v>
      </c>
      <c r="S2233" t="s">
        <v>207</v>
      </c>
      <c r="T2233" t="s">
        <v>207</v>
      </c>
      <c r="U2233" t="s">
        <v>207</v>
      </c>
    </row>
    <row r="2234" spans="1:26" x14ac:dyDescent="0.25">
      <c r="A2234" t="str">
        <f t="shared" si="69"/>
        <v>LT Share of non-residential buildings built between 1970-1979</v>
      </c>
      <c r="B2234" t="str">
        <f t="shared" si="68"/>
        <v>Share of non-residential buildings built between 1970-1979</v>
      </c>
      <c r="C2234" t="s">
        <v>22</v>
      </c>
      <c r="D2234" t="s">
        <v>56</v>
      </c>
      <c r="E2234" t="s">
        <v>601</v>
      </c>
      <c r="Q2234" t="s">
        <v>207</v>
      </c>
      <c r="R2234" t="s">
        <v>207</v>
      </c>
      <c r="S2234" t="s">
        <v>207</v>
      </c>
      <c r="T2234" t="s">
        <v>207</v>
      </c>
      <c r="U2234" t="s">
        <v>207</v>
      </c>
    </row>
    <row r="2235" spans="1:26" x14ac:dyDescent="0.25">
      <c r="A2235" t="str">
        <f t="shared" si="69"/>
        <v>LU Share of non-residential buildings built between 1970-1979</v>
      </c>
      <c r="B2235" t="str">
        <f t="shared" si="68"/>
        <v>Share of non-residential buildings built between 1970-1979</v>
      </c>
      <c r="C2235" t="s">
        <v>7</v>
      </c>
      <c r="D2235" t="s">
        <v>57</v>
      </c>
      <c r="E2235" t="s">
        <v>601</v>
      </c>
      <c r="Q2235" t="s">
        <v>207</v>
      </c>
      <c r="R2235" t="s">
        <v>207</v>
      </c>
      <c r="S2235" t="s">
        <v>207</v>
      </c>
      <c r="T2235" t="s">
        <v>207</v>
      </c>
      <c r="U2235" t="s">
        <v>207</v>
      </c>
    </row>
    <row r="2236" spans="1:26" x14ac:dyDescent="0.25">
      <c r="A2236" t="str">
        <f t="shared" si="69"/>
        <v>MT Share of non-residential buildings built between 1970-1979</v>
      </c>
      <c r="B2236" t="str">
        <f t="shared" si="68"/>
        <v>Share of non-residential buildings built between 1970-1979</v>
      </c>
      <c r="C2236" t="s">
        <v>26</v>
      </c>
      <c r="D2236" t="s">
        <v>58</v>
      </c>
      <c r="E2236" t="s">
        <v>601</v>
      </c>
      <c r="Q2236" t="s">
        <v>207</v>
      </c>
      <c r="R2236" t="s">
        <v>207</v>
      </c>
      <c r="S2236" t="s">
        <v>207</v>
      </c>
      <c r="T2236" t="s">
        <v>207</v>
      </c>
      <c r="U2236" t="s">
        <v>207</v>
      </c>
    </row>
    <row r="2237" spans="1:26" x14ac:dyDescent="0.25">
      <c r="A2237" t="str">
        <f t="shared" si="69"/>
        <v>NL Share of non-residential buildings built between 1970-1979</v>
      </c>
      <c r="B2237" t="str">
        <f t="shared" si="68"/>
        <v>Share of non-residential buildings built between 1970-1979</v>
      </c>
      <c r="C2237" t="s">
        <v>6</v>
      </c>
      <c r="D2237" t="s">
        <v>59</v>
      </c>
      <c r="E2237" t="s">
        <v>601</v>
      </c>
      <c r="Q2237" t="s">
        <v>207</v>
      </c>
      <c r="R2237" t="s">
        <v>207</v>
      </c>
      <c r="S2237" t="s">
        <v>207</v>
      </c>
      <c r="T2237" t="s">
        <v>207</v>
      </c>
      <c r="U2237" t="s">
        <v>207</v>
      </c>
    </row>
    <row r="2238" spans="1:26" x14ac:dyDescent="0.25">
      <c r="A2238" t="str">
        <f t="shared" si="69"/>
        <v>PL Share of non-residential buildings built between 1970-1979</v>
      </c>
      <c r="B2238" t="str">
        <f t="shared" si="68"/>
        <v>Share of non-residential buildings built between 1970-1979</v>
      </c>
      <c r="C2238" t="s">
        <v>12</v>
      </c>
      <c r="D2238" t="s">
        <v>60</v>
      </c>
      <c r="E2238" t="s">
        <v>601</v>
      </c>
      <c r="Q2238" t="s">
        <v>207</v>
      </c>
      <c r="R2238" t="s">
        <v>207</v>
      </c>
      <c r="S2238" t="s">
        <v>207</v>
      </c>
      <c r="T2238" t="s">
        <v>207</v>
      </c>
      <c r="U2238" t="s">
        <v>207</v>
      </c>
    </row>
    <row r="2239" spans="1:26" x14ac:dyDescent="0.25">
      <c r="A2239" t="str">
        <f t="shared" si="69"/>
        <v>PT Share of non-residential buildings built between 1970-1979</v>
      </c>
      <c r="B2239" t="str">
        <f t="shared" si="68"/>
        <v>Share of non-residential buildings built between 1970-1979</v>
      </c>
      <c r="C2239" t="s">
        <v>14</v>
      </c>
      <c r="D2239" t="s">
        <v>61</v>
      </c>
      <c r="E2239" t="s">
        <v>601</v>
      </c>
      <c r="Q2239" t="s">
        <v>207</v>
      </c>
      <c r="R2239" t="s">
        <v>207</v>
      </c>
      <c r="S2239" t="s">
        <v>207</v>
      </c>
      <c r="T2239" t="s">
        <v>207</v>
      </c>
      <c r="U2239" t="s">
        <v>207</v>
      </c>
    </row>
    <row r="2240" spans="1:26" x14ac:dyDescent="0.25">
      <c r="A2240" t="str">
        <f t="shared" si="69"/>
        <v>RO Share of non-residential buildings built between 1970-1979</v>
      </c>
      <c r="B2240" t="str">
        <f t="shared" si="68"/>
        <v>Share of non-residential buildings built between 1970-1979</v>
      </c>
      <c r="C2240" t="s">
        <v>13</v>
      </c>
      <c r="D2240" t="s">
        <v>62</v>
      </c>
      <c r="E2240" t="s">
        <v>601</v>
      </c>
      <c r="Q2240" t="s">
        <v>207</v>
      </c>
      <c r="R2240" t="s">
        <v>207</v>
      </c>
      <c r="S2240" t="s">
        <v>207</v>
      </c>
      <c r="T2240" t="s">
        <v>207</v>
      </c>
      <c r="U2240" t="s">
        <v>207</v>
      </c>
    </row>
    <row r="2241" spans="1:26" x14ac:dyDescent="0.25">
      <c r="A2241" t="str">
        <f t="shared" si="69"/>
        <v>SK Share of non-residential buildings built between 1970-1979</v>
      </c>
      <c r="B2241" t="str">
        <f t="shared" si="68"/>
        <v>Share of non-residential buildings built between 1970-1979</v>
      </c>
      <c r="C2241" t="s">
        <v>18</v>
      </c>
      <c r="D2241" t="s">
        <v>63</v>
      </c>
      <c r="E2241" t="s">
        <v>601</v>
      </c>
      <c r="Q2241" t="s">
        <v>207</v>
      </c>
      <c r="R2241" t="s">
        <v>207</v>
      </c>
      <c r="S2241" t="s">
        <v>207</v>
      </c>
      <c r="T2241" t="s">
        <v>207</v>
      </c>
      <c r="U2241" t="s">
        <v>207</v>
      </c>
    </row>
    <row r="2242" spans="1:26" x14ac:dyDescent="0.25">
      <c r="A2242" t="str">
        <f t="shared" si="69"/>
        <v>SI Share of non-residential buildings built between 1970-1979</v>
      </c>
      <c r="B2242" t="str">
        <f t="shared" si="68"/>
        <v>Share of non-residential buildings built between 1970-1979</v>
      </c>
      <c r="C2242" t="s">
        <v>8</v>
      </c>
      <c r="D2242" t="s">
        <v>64</v>
      </c>
      <c r="E2242" t="s">
        <v>601</v>
      </c>
      <c r="Q2242" t="s">
        <v>207</v>
      </c>
      <c r="R2242" t="s">
        <v>207</v>
      </c>
      <c r="S2242" t="s">
        <v>207</v>
      </c>
      <c r="T2242" t="s">
        <v>207</v>
      </c>
      <c r="U2242" t="s">
        <v>207</v>
      </c>
    </row>
    <row r="2243" spans="1:26" x14ac:dyDescent="0.25">
      <c r="A2243" t="str">
        <f t="shared" si="69"/>
        <v>ES Share of non-residential buildings built between 1970-1979</v>
      </c>
      <c r="B2243" t="str">
        <f t="shared" si="68"/>
        <v>Share of non-residential buildings built between 1970-1979</v>
      </c>
      <c r="C2243" t="s">
        <v>28</v>
      </c>
      <c r="D2243" t="s">
        <v>65</v>
      </c>
      <c r="E2243" t="s">
        <v>601</v>
      </c>
      <c r="Q2243" t="s">
        <v>207</v>
      </c>
      <c r="R2243" t="s">
        <v>207</v>
      </c>
      <c r="S2243" t="s">
        <v>207</v>
      </c>
      <c r="T2243" t="s">
        <v>207</v>
      </c>
      <c r="U2243" t="s">
        <v>207</v>
      </c>
    </row>
    <row r="2244" spans="1:26" x14ac:dyDescent="0.25">
      <c r="A2244" t="str">
        <f t="shared" si="69"/>
        <v>SE Share of non-residential buildings built between 1970-1979</v>
      </c>
      <c r="B2244" t="str">
        <f t="shared" ref="B2244:B2307" si="70">IF(AND(C2244&lt;&gt;"",D2244=""),C2244,B2243)</f>
        <v>Share of non-residential buildings built between 1970-1979</v>
      </c>
      <c r="C2244" t="s">
        <v>19</v>
      </c>
      <c r="D2244" t="s">
        <v>66</v>
      </c>
      <c r="E2244" t="s">
        <v>601</v>
      </c>
      <c r="Q2244" t="s">
        <v>207</v>
      </c>
      <c r="R2244" t="s">
        <v>207</v>
      </c>
      <c r="S2244" t="s">
        <v>207</v>
      </c>
      <c r="T2244" t="s">
        <v>207</v>
      </c>
      <c r="U2244" t="s">
        <v>207</v>
      </c>
    </row>
    <row r="2245" spans="1:26" x14ac:dyDescent="0.25">
      <c r="A2245" t="str">
        <f t="shared" si="69"/>
        <v>UK Share of non-residential buildings built between 1970-1979</v>
      </c>
      <c r="B2245" t="str">
        <f t="shared" si="70"/>
        <v>Share of non-residential buildings built between 1970-1979</v>
      </c>
      <c r="C2245" t="s">
        <v>4</v>
      </c>
      <c r="D2245" t="s">
        <v>67</v>
      </c>
      <c r="E2245" t="s">
        <v>601</v>
      </c>
      <c r="Q2245" t="s">
        <v>207</v>
      </c>
      <c r="R2245" t="s">
        <v>207</v>
      </c>
      <c r="S2245" t="s">
        <v>207</v>
      </c>
      <c r="T2245" t="s">
        <v>207</v>
      </c>
      <c r="U2245" t="s">
        <v>207</v>
      </c>
    </row>
    <row r="2246" spans="1:26" x14ac:dyDescent="0.25">
      <c r="A2246" t="str">
        <f t="shared" ref="A2246:A2309" si="71">D2246&amp;" "&amp;B2246</f>
        <v>EU-28 Share of non-residential buildings built between 1970-1979</v>
      </c>
      <c r="B2246" t="str">
        <f t="shared" si="70"/>
        <v>Share of non-residential buildings built between 1970-1979</v>
      </c>
      <c r="C2246" t="s">
        <v>658</v>
      </c>
      <c r="D2246" t="s">
        <v>659</v>
      </c>
      <c r="E2246" t="s">
        <v>601</v>
      </c>
      <c r="Q2246" t="s">
        <v>207</v>
      </c>
      <c r="R2246" t="s">
        <v>207</v>
      </c>
      <c r="S2246" t="s">
        <v>207</v>
      </c>
      <c r="T2246" t="s">
        <v>207</v>
      </c>
      <c r="U2246" t="s">
        <v>207</v>
      </c>
    </row>
    <row r="2247" spans="1:26" x14ac:dyDescent="0.25">
      <c r="A2247" t="str">
        <f t="shared" si="71"/>
        <v xml:space="preserve"> Share of non-residential buildings built between 1970-1979</v>
      </c>
      <c r="B2247" t="str">
        <f t="shared" si="70"/>
        <v>Share of non-residential buildings built between 1970-1979</v>
      </c>
    </row>
    <row r="2248" spans="1:26" x14ac:dyDescent="0.25">
      <c r="A2248" t="str">
        <f t="shared" si="71"/>
        <v xml:space="preserve"> Share of non-residential buildings built between 1980-1989</v>
      </c>
      <c r="B2248" t="str">
        <f t="shared" si="70"/>
        <v>Share of non-residential buildings built between 1980-1989</v>
      </c>
      <c r="C2248" t="s">
        <v>673</v>
      </c>
    </row>
    <row r="2249" spans="1:26" x14ac:dyDescent="0.25">
      <c r="A2249" t="str">
        <f t="shared" si="71"/>
        <v>ISO code Share of non-residential buildings built between 1980-1989</v>
      </c>
      <c r="B2249" t="str">
        <f t="shared" si="70"/>
        <v>Share of non-residential buildings built between 1980-1989</v>
      </c>
      <c r="D2249" t="s">
        <v>204</v>
      </c>
      <c r="E2249" t="s">
        <v>205</v>
      </c>
      <c r="Q2249">
        <v>2011</v>
      </c>
      <c r="R2249">
        <v>2012</v>
      </c>
      <c r="S2249">
        <v>2013</v>
      </c>
      <c r="T2249">
        <v>2014</v>
      </c>
      <c r="U2249">
        <v>2015</v>
      </c>
      <c r="V2249" t="s">
        <v>194</v>
      </c>
      <c r="W2249" t="s">
        <v>195</v>
      </c>
      <c r="X2249" t="s">
        <v>196</v>
      </c>
      <c r="Y2249" t="s">
        <v>197</v>
      </c>
      <c r="Z2249" t="s">
        <v>198</v>
      </c>
    </row>
    <row r="2250" spans="1:26" x14ac:dyDescent="0.25">
      <c r="A2250" t="str">
        <f t="shared" si="71"/>
        <v>AT Share of non-residential buildings built between 1980-1989</v>
      </c>
      <c r="B2250" t="str">
        <f t="shared" si="70"/>
        <v>Share of non-residential buildings built between 1980-1989</v>
      </c>
      <c r="C2250" t="s">
        <v>17</v>
      </c>
      <c r="D2250" t="s">
        <v>40</v>
      </c>
      <c r="E2250" t="s">
        <v>601</v>
      </c>
      <c r="Q2250">
        <v>10.54</v>
      </c>
      <c r="R2250" t="s">
        <v>207</v>
      </c>
      <c r="S2250" t="s">
        <v>207</v>
      </c>
      <c r="T2250" t="s">
        <v>207</v>
      </c>
      <c r="U2250" t="s">
        <v>207</v>
      </c>
      <c r="V2250" t="s">
        <v>289</v>
      </c>
      <c r="W2250" t="s">
        <v>329</v>
      </c>
      <c r="X2250" t="s">
        <v>291</v>
      </c>
      <c r="Y2250">
        <v>5</v>
      </c>
    </row>
    <row r="2251" spans="1:26" x14ac:dyDescent="0.25">
      <c r="A2251" t="str">
        <f t="shared" si="71"/>
        <v>BE Share of non-residential buildings built between 1980-1989</v>
      </c>
      <c r="B2251" t="str">
        <f t="shared" si="70"/>
        <v>Share of non-residential buildings built between 1980-1989</v>
      </c>
      <c r="C2251" t="s">
        <v>11</v>
      </c>
      <c r="D2251" t="s">
        <v>41</v>
      </c>
      <c r="E2251" t="s">
        <v>601</v>
      </c>
      <c r="Q2251">
        <v>25.1</v>
      </c>
      <c r="R2251">
        <v>25.61</v>
      </c>
      <c r="S2251">
        <v>26.23</v>
      </c>
      <c r="T2251">
        <v>26.84</v>
      </c>
      <c r="U2251">
        <v>27.35</v>
      </c>
      <c r="V2251" t="s">
        <v>293</v>
      </c>
      <c r="W2251" t="s">
        <v>293</v>
      </c>
      <c r="X2251" t="s">
        <v>320</v>
      </c>
      <c r="Y2251">
        <v>5</v>
      </c>
    </row>
    <row r="2252" spans="1:26" x14ac:dyDescent="0.25">
      <c r="A2252" t="str">
        <f t="shared" si="71"/>
        <v>BG Share of non-residential buildings built between 1980-1989</v>
      </c>
      <c r="B2252" t="str">
        <f t="shared" si="70"/>
        <v>Share of non-residential buildings built between 1980-1989</v>
      </c>
      <c r="C2252" t="s">
        <v>21</v>
      </c>
      <c r="D2252" t="s">
        <v>42</v>
      </c>
      <c r="E2252" t="s">
        <v>601</v>
      </c>
      <c r="Q2252" t="s">
        <v>207</v>
      </c>
      <c r="R2252" t="s">
        <v>207</v>
      </c>
      <c r="S2252" t="s">
        <v>207</v>
      </c>
      <c r="T2252" t="s">
        <v>207</v>
      </c>
      <c r="U2252" t="s">
        <v>207</v>
      </c>
    </row>
    <row r="2253" spans="1:26" x14ac:dyDescent="0.25">
      <c r="A2253" t="str">
        <f t="shared" si="71"/>
        <v>HR Share of non-residential buildings built between 1980-1989</v>
      </c>
      <c r="B2253" t="str">
        <f t="shared" si="70"/>
        <v>Share of non-residential buildings built between 1980-1989</v>
      </c>
      <c r="C2253" t="s">
        <v>24</v>
      </c>
      <c r="D2253" t="s">
        <v>43</v>
      </c>
      <c r="E2253" t="s">
        <v>601</v>
      </c>
      <c r="Q2253" t="s">
        <v>207</v>
      </c>
      <c r="R2253" t="s">
        <v>207</v>
      </c>
      <c r="S2253" t="s">
        <v>207</v>
      </c>
      <c r="T2253" t="s">
        <v>207</v>
      </c>
      <c r="U2253" t="s">
        <v>207</v>
      </c>
    </row>
    <row r="2254" spans="1:26" x14ac:dyDescent="0.25">
      <c r="A2254" t="str">
        <f t="shared" si="71"/>
        <v>CY Share of non-residential buildings built between 1980-1989</v>
      </c>
      <c r="B2254" t="str">
        <f t="shared" si="70"/>
        <v>Share of non-residential buildings built between 1980-1989</v>
      </c>
      <c r="C2254" t="s">
        <v>15</v>
      </c>
      <c r="D2254" t="s">
        <v>44</v>
      </c>
      <c r="E2254" t="s">
        <v>601</v>
      </c>
      <c r="Q2254" t="s">
        <v>207</v>
      </c>
      <c r="R2254" t="s">
        <v>207</v>
      </c>
      <c r="S2254" t="s">
        <v>207</v>
      </c>
      <c r="T2254" t="s">
        <v>207</v>
      </c>
      <c r="U2254" t="s">
        <v>207</v>
      </c>
    </row>
    <row r="2255" spans="1:26" x14ac:dyDescent="0.25">
      <c r="A2255" t="str">
        <f t="shared" si="71"/>
        <v>CZ Share of non-residential buildings built between 1980-1989</v>
      </c>
      <c r="B2255" t="str">
        <f t="shared" si="70"/>
        <v>Share of non-residential buildings built between 1980-1989</v>
      </c>
      <c r="C2255" t="s">
        <v>23</v>
      </c>
      <c r="D2255" t="s">
        <v>45</v>
      </c>
      <c r="E2255" t="s">
        <v>601</v>
      </c>
      <c r="Q2255" t="s">
        <v>207</v>
      </c>
      <c r="R2255" t="s">
        <v>207</v>
      </c>
      <c r="S2255" t="s">
        <v>207</v>
      </c>
      <c r="T2255" t="s">
        <v>207</v>
      </c>
      <c r="U2255" t="s">
        <v>207</v>
      </c>
    </row>
    <row r="2256" spans="1:26" x14ac:dyDescent="0.25">
      <c r="A2256" t="str">
        <f t="shared" si="71"/>
        <v>DK Share of non-residential buildings built between 1980-1989</v>
      </c>
      <c r="B2256" t="str">
        <f t="shared" si="70"/>
        <v>Share of non-residential buildings built between 1980-1989</v>
      </c>
      <c r="C2256" t="s">
        <v>9</v>
      </c>
      <c r="D2256" t="s">
        <v>46</v>
      </c>
      <c r="E2256" t="s">
        <v>601</v>
      </c>
      <c r="Q2256" t="s">
        <v>207</v>
      </c>
      <c r="R2256" t="s">
        <v>207</v>
      </c>
      <c r="S2256" t="s">
        <v>207</v>
      </c>
      <c r="T2256" t="s">
        <v>207</v>
      </c>
      <c r="U2256" t="s">
        <v>207</v>
      </c>
    </row>
    <row r="2257" spans="1:26" x14ac:dyDescent="0.25">
      <c r="A2257" t="str">
        <f t="shared" si="71"/>
        <v>EE Share of non-residential buildings built between 1980-1989</v>
      </c>
      <c r="B2257" t="str">
        <f t="shared" si="70"/>
        <v>Share of non-residential buildings built between 1980-1989</v>
      </c>
      <c r="C2257" t="s">
        <v>27</v>
      </c>
      <c r="D2257" t="s">
        <v>47</v>
      </c>
      <c r="E2257" t="s">
        <v>601</v>
      </c>
      <c r="Q2257" t="s">
        <v>207</v>
      </c>
      <c r="R2257" t="s">
        <v>207</v>
      </c>
      <c r="S2257" t="s">
        <v>207</v>
      </c>
      <c r="T2257" t="s">
        <v>207</v>
      </c>
      <c r="U2257" t="s">
        <v>207</v>
      </c>
    </row>
    <row r="2258" spans="1:26" x14ac:dyDescent="0.25">
      <c r="A2258" t="str">
        <f t="shared" si="71"/>
        <v>FI Share of non-residential buildings built between 1980-1989</v>
      </c>
      <c r="B2258" t="str">
        <f t="shared" si="70"/>
        <v>Share of non-residential buildings built between 1980-1989</v>
      </c>
      <c r="C2258" t="s">
        <v>30</v>
      </c>
      <c r="D2258" t="s">
        <v>50</v>
      </c>
      <c r="E2258" t="s">
        <v>601</v>
      </c>
      <c r="Q2258" t="s">
        <v>207</v>
      </c>
      <c r="R2258" t="s">
        <v>207</v>
      </c>
      <c r="S2258" t="s">
        <v>207</v>
      </c>
      <c r="T2258" t="s">
        <v>207</v>
      </c>
      <c r="U2258" t="s">
        <v>207</v>
      </c>
    </row>
    <row r="2259" spans="1:26" x14ac:dyDescent="0.25">
      <c r="A2259" t="str">
        <f t="shared" si="71"/>
        <v>FR Share of non-residential buildings built between 1980-1989</v>
      </c>
      <c r="B2259" t="str">
        <f t="shared" si="70"/>
        <v>Share of non-residential buildings built between 1980-1989</v>
      </c>
      <c r="C2259" t="s">
        <v>10</v>
      </c>
      <c r="D2259" t="s">
        <v>48</v>
      </c>
      <c r="E2259" t="s">
        <v>601</v>
      </c>
      <c r="Q2259" t="s">
        <v>207</v>
      </c>
      <c r="R2259" t="s">
        <v>207</v>
      </c>
      <c r="S2259" t="s">
        <v>207</v>
      </c>
      <c r="T2259" t="s">
        <v>207</v>
      </c>
      <c r="U2259" t="s">
        <v>207</v>
      </c>
    </row>
    <row r="2260" spans="1:26" x14ac:dyDescent="0.25">
      <c r="A2260" t="str">
        <f t="shared" si="71"/>
        <v>DE Share of non-residential buildings built between 1980-1989</v>
      </c>
      <c r="B2260" t="str">
        <f t="shared" si="70"/>
        <v>Share of non-residential buildings built between 1980-1989</v>
      </c>
      <c r="C2260" t="s">
        <v>1</v>
      </c>
      <c r="D2260" t="s">
        <v>51</v>
      </c>
      <c r="E2260" t="s">
        <v>601</v>
      </c>
      <c r="Q2260" t="s">
        <v>207</v>
      </c>
      <c r="R2260">
        <v>19.2</v>
      </c>
      <c r="S2260" t="s">
        <v>207</v>
      </c>
      <c r="T2260" t="s">
        <v>207</v>
      </c>
      <c r="U2260" t="s">
        <v>207</v>
      </c>
      <c r="V2260" t="s">
        <v>667</v>
      </c>
      <c r="W2260" t="s">
        <v>668</v>
      </c>
      <c r="X2260" t="s">
        <v>669</v>
      </c>
      <c r="Y2260">
        <v>5</v>
      </c>
    </row>
    <row r="2261" spans="1:26" x14ac:dyDescent="0.25">
      <c r="A2261" t="str">
        <f t="shared" si="71"/>
        <v>EL Share of non-residential buildings built between 1980-1989</v>
      </c>
      <c r="B2261" t="str">
        <f t="shared" si="70"/>
        <v>Share of non-residential buildings built between 1980-1989</v>
      </c>
      <c r="C2261" t="s">
        <v>20</v>
      </c>
      <c r="D2261" t="s">
        <v>49</v>
      </c>
      <c r="E2261" t="s">
        <v>601</v>
      </c>
      <c r="Q2261" t="s">
        <v>207</v>
      </c>
      <c r="R2261" t="s">
        <v>207</v>
      </c>
      <c r="S2261" t="s">
        <v>207</v>
      </c>
      <c r="T2261" t="s">
        <v>207</v>
      </c>
      <c r="U2261" t="s">
        <v>207</v>
      </c>
    </row>
    <row r="2262" spans="1:26" x14ac:dyDescent="0.25">
      <c r="A2262" t="str">
        <f t="shared" si="71"/>
        <v>HU Share of non-residential buildings built between 1980-1989</v>
      </c>
      <c r="B2262" t="str">
        <f t="shared" si="70"/>
        <v>Share of non-residential buildings built between 1980-1989</v>
      </c>
      <c r="C2262" t="s">
        <v>16</v>
      </c>
      <c r="D2262" t="s">
        <v>52</v>
      </c>
      <c r="E2262" t="s">
        <v>601</v>
      </c>
      <c r="Q2262">
        <v>17.850000000000001</v>
      </c>
      <c r="R2262" t="s">
        <v>207</v>
      </c>
      <c r="S2262" t="s">
        <v>207</v>
      </c>
      <c r="T2262" t="s">
        <v>207</v>
      </c>
      <c r="U2262" t="s">
        <v>207</v>
      </c>
      <c r="V2262" t="s">
        <v>339</v>
      </c>
      <c r="W2262" t="s">
        <v>340</v>
      </c>
      <c r="X2262" t="s">
        <v>670</v>
      </c>
      <c r="Y2262">
        <v>4</v>
      </c>
      <c r="Z2262" t="s">
        <v>342</v>
      </c>
    </row>
    <row r="2263" spans="1:26" x14ac:dyDescent="0.25">
      <c r="A2263" t="str">
        <f t="shared" si="71"/>
        <v>IE Share of non-residential buildings built between 1980-1989</v>
      </c>
      <c r="B2263" t="str">
        <f t="shared" si="70"/>
        <v>Share of non-residential buildings built between 1980-1989</v>
      </c>
      <c r="C2263" t="s">
        <v>5</v>
      </c>
      <c r="D2263" t="s">
        <v>53</v>
      </c>
      <c r="E2263" t="s">
        <v>601</v>
      </c>
      <c r="Q2263" t="s">
        <v>207</v>
      </c>
      <c r="R2263" t="s">
        <v>207</v>
      </c>
      <c r="S2263" t="s">
        <v>207</v>
      </c>
      <c r="T2263" t="s">
        <v>207</v>
      </c>
      <c r="U2263" t="s">
        <v>207</v>
      </c>
    </row>
    <row r="2264" spans="1:26" x14ac:dyDescent="0.25">
      <c r="A2264" t="str">
        <f t="shared" si="71"/>
        <v>IT Share of non-residential buildings built between 1980-1989</v>
      </c>
      <c r="B2264" t="str">
        <f t="shared" si="70"/>
        <v>Share of non-residential buildings built between 1980-1989</v>
      </c>
      <c r="C2264" t="s">
        <v>29</v>
      </c>
      <c r="D2264" t="s">
        <v>54</v>
      </c>
      <c r="E2264" t="s">
        <v>601</v>
      </c>
      <c r="Q2264" t="s">
        <v>207</v>
      </c>
      <c r="R2264" t="s">
        <v>207</v>
      </c>
      <c r="S2264" t="s">
        <v>207</v>
      </c>
      <c r="T2264" t="s">
        <v>207</v>
      </c>
      <c r="U2264" t="s">
        <v>207</v>
      </c>
    </row>
    <row r="2265" spans="1:26" x14ac:dyDescent="0.25">
      <c r="A2265" t="str">
        <f t="shared" si="71"/>
        <v>LV Share of non-residential buildings built between 1980-1989</v>
      </c>
      <c r="B2265" t="str">
        <f t="shared" si="70"/>
        <v>Share of non-residential buildings built between 1980-1989</v>
      </c>
      <c r="C2265" t="s">
        <v>25</v>
      </c>
      <c r="D2265" t="s">
        <v>55</v>
      </c>
      <c r="E2265" t="s">
        <v>601</v>
      </c>
      <c r="Q2265" t="s">
        <v>207</v>
      </c>
      <c r="R2265" t="s">
        <v>207</v>
      </c>
      <c r="S2265" t="s">
        <v>207</v>
      </c>
      <c r="T2265" t="s">
        <v>207</v>
      </c>
      <c r="U2265" t="s">
        <v>207</v>
      </c>
    </row>
    <row r="2266" spans="1:26" x14ac:dyDescent="0.25">
      <c r="A2266" t="str">
        <f t="shared" si="71"/>
        <v>LT Share of non-residential buildings built between 1980-1989</v>
      </c>
      <c r="B2266" t="str">
        <f t="shared" si="70"/>
        <v>Share of non-residential buildings built between 1980-1989</v>
      </c>
      <c r="C2266" t="s">
        <v>22</v>
      </c>
      <c r="D2266" t="s">
        <v>56</v>
      </c>
      <c r="E2266" t="s">
        <v>601</v>
      </c>
      <c r="Q2266" t="s">
        <v>207</v>
      </c>
      <c r="R2266" t="s">
        <v>207</v>
      </c>
      <c r="S2266" t="s">
        <v>207</v>
      </c>
      <c r="T2266" t="s">
        <v>207</v>
      </c>
      <c r="U2266" t="s">
        <v>207</v>
      </c>
    </row>
    <row r="2267" spans="1:26" x14ac:dyDescent="0.25">
      <c r="A2267" t="str">
        <f t="shared" si="71"/>
        <v>LU Share of non-residential buildings built between 1980-1989</v>
      </c>
      <c r="B2267" t="str">
        <f t="shared" si="70"/>
        <v>Share of non-residential buildings built between 1980-1989</v>
      </c>
      <c r="C2267" t="s">
        <v>7</v>
      </c>
      <c r="D2267" t="s">
        <v>57</v>
      </c>
      <c r="E2267" t="s">
        <v>601</v>
      </c>
      <c r="Q2267" t="s">
        <v>207</v>
      </c>
      <c r="R2267" t="s">
        <v>207</v>
      </c>
      <c r="S2267" t="s">
        <v>207</v>
      </c>
      <c r="T2267" t="s">
        <v>207</v>
      </c>
      <c r="U2267" t="s">
        <v>207</v>
      </c>
    </row>
    <row r="2268" spans="1:26" x14ac:dyDescent="0.25">
      <c r="A2268" t="str">
        <f t="shared" si="71"/>
        <v>MT Share of non-residential buildings built between 1980-1989</v>
      </c>
      <c r="B2268" t="str">
        <f t="shared" si="70"/>
        <v>Share of non-residential buildings built between 1980-1989</v>
      </c>
      <c r="C2268" t="s">
        <v>26</v>
      </c>
      <c r="D2268" t="s">
        <v>58</v>
      </c>
      <c r="E2268" t="s">
        <v>601</v>
      </c>
      <c r="Q2268" t="s">
        <v>207</v>
      </c>
      <c r="R2268" t="s">
        <v>207</v>
      </c>
      <c r="S2268" t="s">
        <v>207</v>
      </c>
      <c r="T2268" t="s">
        <v>207</v>
      </c>
      <c r="U2268" t="s">
        <v>207</v>
      </c>
    </row>
    <row r="2269" spans="1:26" x14ac:dyDescent="0.25">
      <c r="A2269" t="str">
        <f t="shared" si="71"/>
        <v>NL Share of non-residential buildings built between 1980-1989</v>
      </c>
      <c r="B2269" t="str">
        <f t="shared" si="70"/>
        <v>Share of non-residential buildings built between 1980-1989</v>
      </c>
      <c r="C2269" t="s">
        <v>6</v>
      </c>
      <c r="D2269" t="s">
        <v>59</v>
      </c>
      <c r="E2269" t="s">
        <v>601</v>
      </c>
      <c r="Q2269" t="s">
        <v>207</v>
      </c>
      <c r="R2269" t="s">
        <v>207</v>
      </c>
      <c r="S2269" t="s">
        <v>207</v>
      </c>
      <c r="T2269" t="s">
        <v>207</v>
      </c>
      <c r="U2269" t="s">
        <v>207</v>
      </c>
    </row>
    <row r="2270" spans="1:26" x14ac:dyDescent="0.25">
      <c r="A2270" t="str">
        <f t="shared" si="71"/>
        <v>PL Share of non-residential buildings built between 1980-1989</v>
      </c>
      <c r="B2270" t="str">
        <f t="shared" si="70"/>
        <v>Share of non-residential buildings built between 1980-1989</v>
      </c>
      <c r="C2270" t="s">
        <v>12</v>
      </c>
      <c r="D2270" t="s">
        <v>60</v>
      </c>
      <c r="E2270" t="s">
        <v>601</v>
      </c>
      <c r="Q2270" t="s">
        <v>207</v>
      </c>
      <c r="R2270" t="s">
        <v>207</v>
      </c>
      <c r="S2270" t="s">
        <v>207</v>
      </c>
      <c r="T2270" t="s">
        <v>207</v>
      </c>
      <c r="U2270" t="s">
        <v>207</v>
      </c>
    </row>
    <row r="2271" spans="1:26" x14ac:dyDescent="0.25">
      <c r="A2271" t="str">
        <f t="shared" si="71"/>
        <v>PT Share of non-residential buildings built between 1980-1989</v>
      </c>
      <c r="B2271" t="str">
        <f t="shared" si="70"/>
        <v>Share of non-residential buildings built between 1980-1989</v>
      </c>
      <c r="C2271" t="s">
        <v>14</v>
      </c>
      <c r="D2271" t="s">
        <v>61</v>
      </c>
      <c r="E2271" t="s">
        <v>601</v>
      </c>
      <c r="Q2271" t="s">
        <v>207</v>
      </c>
      <c r="R2271" t="s">
        <v>207</v>
      </c>
      <c r="S2271" t="s">
        <v>207</v>
      </c>
      <c r="T2271" t="s">
        <v>207</v>
      </c>
      <c r="U2271" t="s">
        <v>207</v>
      </c>
    </row>
    <row r="2272" spans="1:26" x14ac:dyDescent="0.25">
      <c r="A2272" t="str">
        <f t="shared" si="71"/>
        <v>RO Share of non-residential buildings built between 1980-1989</v>
      </c>
      <c r="B2272" t="str">
        <f t="shared" si="70"/>
        <v>Share of non-residential buildings built between 1980-1989</v>
      </c>
      <c r="C2272" t="s">
        <v>13</v>
      </c>
      <c r="D2272" t="s">
        <v>62</v>
      </c>
      <c r="E2272" t="s">
        <v>601</v>
      </c>
      <c r="Q2272" t="s">
        <v>207</v>
      </c>
      <c r="R2272" t="s">
        <v>207</v>
      </c>
      <c r="S2272" t="s">
        <v>207</v>
      </c>
      <c r="T2272" t="s">
        <v>207</v>
      </c>
      <c r="U2272" t="s">
        <v>207</v>
      </c>
    </row>
    <row r="2273" spans="1:26" x14ac:dyDescent="0.25">
      <c r="A2273" t="str">
        <f t="shared" si="71"/>
        <v>SK Share of non-residential buildings built between 1980-1989</v>
      </c>
      <c r="B2273" t="str">
        <f t="shared" si="70"/>
        <v>Share of non-residential buildings built between 1980-1989</v>
      </c>
      <c r="C2273" t="s">
        <v>18</v>
      </c>
      <c r="D2273" t="s">
        <v>63</v>
      </c>
      <c r="E2273" t="s">
        <v>601</v>
      </c>
      <c r="Q2273" t="s">
        <v>207</v>
      </c>
      <c r="R2273" t="s">
        <v>207</v>
      </c>
      <c r="S2273" t="s">
        <v>207</v>
      </c>
      <c r="T2273" t="s">
        <v>207</v>
      </c>
      <c r="U2273" t="s">
        <v>207</v>
      </c>
    </row>
    <row r="2274" spans="1:26" x14ac:dyDescent="0.25">
      <c r="A2274" t="str">
        <f t="shared" si="71"/>
        <v>SI Share of non-residential buildings built between 1980-1989</v>
      </c>
      <c r="B2274" t="str">
        <f t="shared" si="70"/>
        <v>Share of non-residential buildings built between 1980-1989</v>
      </c>
      <c r="C2274" t="s">
        <v>8</v>
      </c>
      <c r="D2274" t="s">
        <v>64</v>
      </c>
      <c r="E2274" t="s">
        <v>601</v>
      </c>
      <c r="Q2274" t="s">
        <v>207</v>
      </c>
      <c r="R2274" t="s">
        <v>207</v>
      </c>
      <c r="S2274" t="s">
        <v>207</v>
      </c>
      <c r="T2274" t="s">
        <v>207</v>
      </c>
      <c r="U2274" t="s">
        <v>207</v>
      </c>
    </row>
    <row r="2275" spans="1:26" x14ac:dyDescent="0.25">
      <c r="A2275" t="str">
        <f t="shared" si="71"/>
        <v>ES Share of non-residential buildings built between 1980-1989</v>
      </c>
      <c r="B2275" t="str">
        <f t="shared" si="70"/>
        <v>Share of non-residential buildings built between 1980-1989</v>
      </c>
      <c r="C2275" t="s">
        <v>28</v>
      </c>
      <c r="D2275" t="s">
        <v>65</v>
      </c>
      <c r="E2275" t="s">
        <v>601</v>
      </c>
      <c r="Q2275" t="s">
        <v>207</v>
      </c>
      <c r="R2275" t="s">
        <v>207</v>
      </c>
      <c r="S2275" t="s">
        <v>207</v>
      </c>
      <c r="T2275" t="s">
        <v>207</v>
      </c>
      <c r="U2275" t="s">
        <v>207</v>
      </c>
    </row>
    <row r="2276" spans="1:26" x14ac:dyDescent="0.25">
      <c r="A2276" t="str">
        <f t="shared" si="71"/>
        <v>SE Share of non-residential buildings built between 1980-1989</v>
      </c>
      <c r="B2276" t="str">
        <f t="shared" si="70"/>
        <v>Share of non-residential buildings built between 1980-1989</v>
      </c>
      <c r="C2276" t="s">
        <v>19</v>
      </c>
      <c r="D2276" t="s">
        <v>66</v>
      </c>
      <c r="E2276" t="s">
        <v>601</v>
      </c>
      <c r="Q2276" t="s">
        <v>207</v>
      </c>
      <c r="R2276" t="s">
        <v>207</v>
      </c>
      <c r="S2276" t="s">
        <v>207</v>
      </c>
      <c r="T2276" t="s">
        <v>207</v>
      </c>
      <c r="U2276" t="s">
        <v>207</v>
      </c>
    </row>
    <row r="2277" spans="1:26" x14ac:dyDescent="0.25">
      <c r="A2277" t="str">
        <f t="shared" si="71"/>
        <v>UK Share of non-residential buildings built between 1980-1989</v>
      </c>
      <c r="B2277" t="str">
        <f t="shared" si="70"/>
        <v>Share of non-residential buildings built between 1980-1989</v>
      </c>
      <c r="C2277" t="s">
        <v>4</v>
      </c>
      <c r="D2277" t="s">
        <v>67</v>
      </c>
      <c r="E2277" t="s">
        <v>601</v>
      </c>
      <c r="Q2277" t="s">
        <v>207</v>
      </c>
      <c r="R2277" t="s">
        <v>207</v>
      </c>
      <c r="S2277" t="s">
        <v>207</v>
      </c>
      <c r="T2277" t="s">
        <v>207</v>
      </c>
      <c r="U2277" t="s">
        <v>207</v>
      </c>
    </row>
    <row r="2278" spans="1:26" x14ac:dyDescent="0.25">
      <c r="A2278" t="str">
        <f t="shared" si="71"/>
        <v>EU-28 Share of non-residential buildings built between 1980-1989</v>
      </c>
      <c r="B2278" t="str">
        <f t="shared" si="70"/>
        <v>Share of non-residential buildings built between 1980-1989</v>
      </c>
      <c r="C2278" t="s">
        <v>658</v>
      </c>
      <c r="D2278" t="s">
        <v>659</v>
      </c>
      <c r="E2278" t="s">
        <v>601</v>
      </c>
      <c r="Q2278" t="s">
        <v>207</v>
      </c>
      <c r="R2278" t="s">
        <v>207</v>
      </c>
      <c r="S2278" t="s">
        <v>207</v>
      </c>
      <c r="T2278" t="s">
        <v>207</v>
      </c>
      <c r="U2278" t="s">
        <v>207</v>
      </c>
    </row>
    <row r="2279" spans="1:26" x14ac:dyDescent="0.25">
      <c r="A2279" t="str">
        <f t="shared" si="71"/>
        <v xml:space="preserve"> Share of non-residential buildings built between 1980-1989</v>
      </c>
      <c r="B2279" t="str">
        <f t="shared" si="70"/>
        <v>Share of non-residential buildings built between 1980-1989</v>
      </c>
    </row>
    <row r="2280" spans="1:26" x14ac:dyDescent="0.25">
      <c r="A2280" t="str">
        <f t="shared" si="71"/>
        <v xml:space="preserve"> Share of non-residential buildings built between 1990-1999</v>
      </c>
      <c r="B2280" t="str">
        <f t="shared" si="70"/>
        <v>Share of non-residential buildings built between 1990-1999</v>
      </c>
      <c r="C2280" t="s">
        <v>674</v>
      </c>
    </row>
    <row r="2281" spans="1:26" x14ac:dyDescent="0.25">
      <c r="A2281" t="str">
        <f t="shared" si="71"/>
        <v>ISO code Share of non-residential buildings built between 1990-1999</v>
      </c>
      <c r="B2281" t="str">
        <f t="shared" si="70"/>
        <v>Share of non-residential buildings built between 1990-1999</v>
      </c>
      <c r="D2281" t="s">
        <v>204</v>
      </c>
      <c r="E2281" t="s">
        <v>205</v>
      </c>
      <c r="Q2281">
        <v>2011</v>
      </c>
      <c r="R2281">
        <v>2012</v>
      </c>
      <c r="S2281">
        <v>2013</v>
      </c>
      <c r="T2281">
        <v>2014</v>
      </c>
      <c r="U2281">
        <v>2015</v>
      </c>
      <c r="V2281" t="s">
        <v>194</v>
      </c>
      <c r="W2281" t="s">
        <v>195</v>
      </c>
      <c r="X2281" t="s">
        <v>196</v>
      </c>
      <c r="Y2281" t="s">
        <v>197</v>
      </c>
      <c r="Z2281" t="s">
        <v>198</v>
      </c>
    </row>
    <row r="2282" spans="1:26" x14ac:dyDescent="0.25">
      <c r="A2282" t="str">
        <f t="shared" si="71"/>
        <v>AT Share of non-residential buildings built between 1990-1999</v>
      </c>
      <c r="B2282" t="str">
        <f t="shared" si="70"/>
        <v>Share of non-residential buildings built between 1990-1999</v>
      </c>
      <c r="C2282" t="s">
        <v>17</v>
      </c>
      <c r="D2282" t="s">
        <v>40</v>
      </c>
      <c r="E2282" t="s">
        <v>601</v>
      </c>
      <c r="Q2282">
        <v>8.24</v>
      </c>
      <c r="R2282" t="s">
        <v>207</v>
      </c>
      <c r="S2282" t="s">
        <v>207</v>
      </c>
      <c r="T2282" t="s">
        <v>207</v>
      </c>
      <c r="U2282" t="s">
        <v>207</v>
      </c>
      <c r="V2282" t="s">
        <v>289</v>
      </c>
      <c r="W2282" t="s">
        <v>329</v>
      </c>
      <c r="X2282" t="s">
        <v>291</v>
      </c>
      <c r="Y2282">
        <v>5</v>
      </c>
    </row>
    <row r="2283" spans="1:26" x14ac:dyDescent="0.25">
      <c r="A2283" t="str">
        <f t="shared" si="71"/>
        <v>BE Share of non-residential buildings built between 1990-1999</v>
      </c>
      <c r="B2283" t="str">
        <f t="shared" si="70"/>
        <v>Share of non-residential buildings built between 1990-1999</v>
      </c>
      <c r="C2283" t="s">
        <v>11</v>
      </c>
      <c r="D2283" t="s">
        <v>41</v>
      </c>
      <c r="E2283" t="s">
        <v>601</v>
      </c>
      <c r="Q2283" t="s">
        <v>207</v>
      </c>
      <c r="R2283" t="s">
        <v>207</v>
      </c>
      <c r="S2283" t="s">
        <v>207</v>
      </c>
      <c r="T2283" t="s">
        <v>207</v>
      </c>
      <c r="U2283" t="s">
        <v>207</v>
      </c>
    </row>
    <row r="2284" spans="1:26" x14ac:dyDescent="0.25">
      <c r="A2284" t="str">
        <f t="shared" si="71"/>
        <v>BG Share of non-residential buildings built between 1990-1999</v>
      </c>
      <c r="B2284" t="str">
        <f t="shared" si="70"/>
        <v>Share of non-residential buildings built between 1990-1999</v>
      </c>
      <c r="C2284" t="s">
        <v>21</v>
      </c>
      <c r="D2284" t="s">
        <v>42</v>
      </c>
      <c r="E2284" t="s">
        <v>601</v>
      </c>
      <c r="Q2284" t="s">
        <v>207</v>
      </c>
      <c r="R2284" t="s">
        <v>207</v>
      </c>
      <c r="S2284" t="s">
        <v>207</v>
      </c>
      <c r="T2284" t="s">
        <v>207</v>
      </c>
      <c r="U2284" t="s">
        <v>207</v>
      </c>
    </row>
    <row r="2285" spans="1:26" x14ac:dyDescent="0.25">
      <c r="A2285" t="str">
        <f t="shared" si="71"/>
        <v>HR Share of non-residential buildings built between 1990-1999</v>
      </c>
      <c r="B2285" t="str">
        <f t="shared" si="70"/>
        <v>Share of non-residential buildings built between 1990-1999</v>
      </c>
      <c r="C2285" t="s">
        <v>24</v>
      </c>
      <c r="D2285" t="s">
        <v>43</v>
      </c>
      <c r="E2285" t="s">
        <v>601</v>
      </c>
      <c r="Q2285" t="s">
        <v>207</v>
      </c>
      <c r="R2285" t="s">
        <v>207</v>
      </c>
      <c r="S2285" t="s">
        <v>207</v>
      </c>
      <c r="T2285" t="s">
        <v>207</v>
      </c>
      <c r="U2285" t="s">
        <v>207</v>
      </c>
    </row>
    <row r="2286" spans="1:26" x14ac:dyDescent="0.25">
      <c r="A2286" t="str">
        <f t="shared" si="71"/>
        <v>CY Share of non-residential buildings built between 1990-1999</v>
      </c>
      <c r="B2286" t="str">
        <f t="shared" si="70"/>
        <v>Share of non-residential buildings built between 1990-1999</v>
      </c>
      <c r="C2286" t="s">
        <v>15</v>
      </c>
      <c r="D2286" t="s">
        <v>44</v>
      </c>
      <c r="E2286" t="s">
        <v>601</v>
      </c>
      <c r="Q2286" t="s">
        <v>207</v>
      </c>
      <c r="R2286" t="s">
        <v>207</v>
      </c>
      <c r="S2286" t="s">
        <v>207</v>
      </c>
      <c r="T2286" t="s">
        <v>207</v>
      </c>
      <c r="U2286" t="s">
        <v>207</v>
      </c>
    </row>
    <row r="2287" spans="1:26" x14ac:dyDescent="0.25">
      <c r="A2287" t="str">
        <f t="shared" si="71"/>
        <v>CZ Share of non-residential buildings built between 1990-1999</v>
      </c>
      <c r="B2287" t="str">
        <f t="shared" si="70"/>
        <v>Share of non-residential buildings built between 1990-1999</v>
      </c>
      <c r="C2287" t="s">
        <v>23</v>
      </c>
      <c r="D2287" t="s">
        <v>45</v>
      </c>
      <c r="E2287" t="s">
        <v>601</v>
      </c>
      <c r="Q2287" t="s">
        <v>207</v>
      </c>
      <c r="R2287" t="s">
        <v>207</v>
      </c>
      <c r="S2287" t="s">
        <v>207</v>
      </c>
      <c r="T2287" t="s">
        <v>207</v>
      </c>
      <c r="U2287" t="s">
        <v>207</v>
      </c>
    </row>
    <row r="2288" spans="1:26" x14ac:dyDescent="0.25">
      <c r="A2288" t="str">
        <f t="shared" si="71"/>
        <v>DK Share of non-residential buildings built between 1990-1999</v>
      </c>
      <c r="B2288" t="str">
        <f t="shared" si="70"/>
        <v>Share of non-residential buildings built between 1990-1999</v>
      </c>
      <c r="C2288" t="s">
        <v>9</v>
      </c>
      <c r="D2288" t="s">
        <v>46</v>
      </c>
      <c r="E2288" t="s">
        <v>601</v>
      </c>
      <c r="Q2288" t="s">
        <v>207</v>
      </c>
      <c r="R2288" t="s">
        <v>207</v>
      </c>
      <c r="S2288" t="s">
        <v>207</v>
      </c>
      <c r="T2288" t="s">
        <v>207</v>
      </c>
      <c r="U2288" t="s">
        <v>207</v>
      </c>
    </row>
    <row r="2289" spans="1:26" x14ac:dyDescent="0.25">
      <c r="A2289" t="str">
        <f t="shared" si="71"/>
        <v>EE Share of non-residential buildings built between 1990-1999</v>
      </c>
      <c r="B2289" t="str">
        <f t="shared" si="70"/>
        <v>Share of non-residential buildings built between 1990-1999</v>
      </c>
      <c r="C2289" t="s">
        <v>27</v>
      </c>
      <c r="D2289" t="s">
        <v>47</v>
      </c>
      <c r="E2289" t="s">
        <v>601</v>
      </c>
      <c r="Q2289" t="s">
        <v>207</v>
      </c>
      <c r="R2289" t="s">
        <v>207</v>
      </c>
      <c r="S2289" t="s">
        <v>207</v>
      </c>
      <c r="T2289" t="s">
        <v>207</v>
      </c>
      <c r="U2289" t="s">
        <v>207</v>
      </c>
    </row>
    <row r="2290" spans="1:26" x14ac:dyDescent="0.25">
      <c r="A2290" t="str">
        <f t="shared" si="71"/>
        <v>FI Share of non-residential buildings built between 1990-1999</v>
      </c>
      <c r="B2290" t="str">
        <f t="shared" si="70"/>
        <v>Share of non-residential buildings built between 1990-1999</v>
      </c>
      <c r="C2290" t="s">
        <v>30</v>
      </c>
      <c r="D2290" t="s">
        <v>50</v>
      </c>
      <c r="E2290" t="s">
        <v>601</v>
      </c>
      <c r="Q2290" t="s">
        <v>207</v>
      </c>
      <c r="R2290" t="s">
        <v>207</v>
      </c>
      <c r="S2290" t="s">
        <v>207</v>
      </c>
      <c r="T2290" t="s">
        <v>207</v>
      </c>
      <c r="U2290" t="s">
        <v>207</v>
      </c>
    </row>
    <row r="2291" spans="1:26" x14ac:dyDescent="0.25">
      <c r="A2291" t="str">
        <f t="shared" si="71"/>
        <v>FR Share of non-residential buildings built between 1990-1999</v>
      </c>
      <c r="B2291" t="str">
        <f t="shared" si="70"/>
        <v>Share of non-residential buildings built between 1990-1999</v>
      </c>
      <c r="C2291" t="s">
        <v>10</v>
      </c>
      <c r="D2291" t="s">
        <v>48</v>
      </c>
      <c r="E2291" t="s">
        <v>601</v>
      </c>
      <c r="Q2291" t="s">
        <v>207</v>
      </c>
      <c r="R2291" t="s">
        <v>207</v>
      </c>
      <c r="S2291" t="s">
        <v>207</v>
      </c>
      <c r="T2291" t="s">
        <v>207</v>
      </c>
      <c r="U2291" t="s">
        <v>207</v>
      </c>
    </row>
    <row r="2292" spans="1:26" x14ac:dyDescent="0.25">
      <c r="A2292" t="str">
        <f t="shared" si="71"/>
        <v>DE Share of non-residential buildings built between 1990-1999</v>
      </c>
      <c r="B2292" t="str">
        <f t="shared" si="70"/>
        <v>Share of non-residential buildings built between 1990-1999</v>
      </c>
      <c r="C2292" t="s">
        <v>1</v>
      </c>
      <c r="D2292" t="s">
        <v>51</v>
      </c>
      <c r="E2292" t="s">
        <v>601</v>
      </c>
      <c r="Q2292" t="s">
        <v>207</v>
      </c>
      <c r="R2292" t="s">
        <v>207</v>
      </c>
      <c r="S2292" t="s">
        <v>207</v>
      </c>
      <c r="T2292" t="s">
        <v>207</v>
      </c>
      <c r="U2292" t="s">
        <v>207</v>
      </c>
    </row>
    <row r="2293" spans="1:26" x14ac:dyDescent="0.25">
      <c r="A2293" t="str">
        <f t="shared" si="71"/>
        <v>EL Share of non-residential buildings built between 1990-1999</v>
      </c>
      <c r="B2293" t="str">
        <f t="shared" si="70"/>
        <v>Share of non-residential buildings built between 1990-1999</v>
      </c>
      <c r="C2293" t="s">
        <v>20</v>
      </c>
      <c r="D2293" t="s">
        <v>49</v>
      </c>
      <c r="E2293" t="s">
        <v>601</v>
      </c>
      <c r="Q2293" t="s">
        <v>207</v>
      </c>
      <c r="R2293" t="s">
        <v>207</v>
      </c>
      <c r="S2293" t="s">
        <v>207</v>
      </c>
      <c r="T2293" t="s">
        <v>207</v>
      </c>
      <c r="U2293" t="s">
        <v>207</v>
      </c>
    </row>
    <row r="2294" spans="1:26" x14ac:dyDescent="0.25">
      <c r="A2294" t="str">
        <f t="shared" si="71"/>
        <v>HU Share of non-residential buildings built between 1990-1999</v>
      </c>
      <c r="B2294" t="str">
        <f t="shared" si="70"/>
        <v>Share of non-residential buildings built between 1990-1999</v>
      </c>
      <c r="C2294" t="s">
        <v>16</v>
      </c>
      <c r="D2294" t="s">
        <v>52</v>
      </c>
      <c r="E2294" t="s">
        <v>601</v>
      </c>
      <c r="Q2294">
        <v>13.58</v>
      </c>
      <c r="R2294" t="s">
        <v>207</v>
      </c>
      <c r="S2294" t="s">
        <v>207</v>
      </c>
      <c r="T2294" t="s">
        <v>207</v>
      </c>
      <c r="U2294" t="s">
        <v>207</v>
      </c>
      <c r="V2294" t="s">
        <v>339</v>
      </c>
      <c r="W2294" t="s">
        <v>340</v>
      </c>
      <c r="X2294" t="s">
        <v>670</v>
      </c>
      <c r="Y2294">
        <v>4</v>
      </c>
      <c r="Z2294" t="s">
        <v>342</v>
      </c>
    </row>
    <row r="2295" spans="1:26" x14ac:dyDescent="0.25">
      <c r="A2295" t="str">
        <f t="shared" si="71"/>
        <v>IE Share of non-residential buildings built between 1990-1999</v>
      </c>
      <c r="B2295" t="str">
        <f t="shared" si="70"/>
        <v>Share of non-residential buildings built between 1990-1999</v>
      </c>
      <c r="C2295" t="s">
        <v>5</v>
      </c>
      <c r="D2295" t="s">
        <v>53</v>
      </c>
      <c r="E2295" t="s">
        <v>601</v>
      </c>
      <c r="Q2295" t="s">
        <v>207</v>
      </c>
      <c r="R2295" t="s">
        <v>207</v>
      </c>
      <c r="S2295" t="s">
        <v>207</v>
      </c>
      <c r="T2295" t="s">
        <v>207</v>
      </c>
      <c r="U2295" t="s">
        <v>207</v>
      </c>
    </row>
    <row r="2296" spans="1:26" x14ac:dyDescent="0.25">
      <c r="A2296" t="str">
        <f t="shared" si="71"/>
        <v>IT Share of non-residential buildings built between 1990-1999</v>
      </c>
      <c r="B2296" t="str">
        <f t="shared" si="70"/>
        <v>Share of non-residential buildings built between 1990-1999</v>
      </c>
      <c r="C2296" t="s">
        <v>29</v>
      </c>
      <c r="D2296" t="s">
        <v>54</v>
      </c>
      <c r="E2296" t="s">
        <v>601</v>
      </c>
      <c r="Q2296" t="s">
        <v>207</v>
      </c>
      <c r="R2296" t="s">
        <v>207</v>
      </c>
      <c r="S2296" t="s">
        <v>207</v>
      </c>
      <c r="T2296" t="s">
        <v>207</v>
      </c>
      <c r="U2296" t="s">
        <v>207</v>
      </c>
    </row>
    <row r="2297" spans="1:26" x14ac:dyDescent="0.25">
      <c r="A2297" t="str">
        <f t="shared" si="71"/>
        <v>LV Share of non-residential buildings built between 1990-1999</v>
      </c>
      <c r="B2297" t="str">
        <f t="shared" si="70"/>
        <v>Share of non-residential buildings built between 1990-1999</v>
      </c>
      <c r="C2297" t="s">
        <v>25</v>
      </c>
      <c r="D2297" t="s">
        <v>55</v>
      </c>
      <c r="E2297" t="s">
        <v>601</v>
      </c>
      <c r="Q2297" t="s">
        <v>207</v>
      </c>
      <c r="R2297" t="s">
        <v>207</v>
      </c>
      <c r="S2297" t="s">
        <v>207</v>
      </c>
      <c r="T2297" t="s">
        <v>207</v>
      </c>
      <c r="U2297" t="s">
        <v>207</v>
      </c>
    </row>
    <row r="2298" spans="1:26" x14ac:dyDescent="0.25">
      <c r="A2298" t="str">
        <f t="shared" si="71"/>
        <v>LT Share of non-residential buildings built between 1990-1999</v>
      </c>
      <c r="B2298" t="str">
        <f t="shared" si="70"/>
        <v>Share of non-residential buildings built between 1990-1999</v>
      </c>
      <c r="C2298" t="s">
        <v>22</v>
      </c>
      <c r="D2298" t="s">
        <v>56</v>
      </c>
      <c r="E2298" t="s">
        <v>601</v>
      </c>
      <c r="Q2298" t="s">
        <v>207</v>
      </c>
      <c r="R2298" t="s">
        <v>207</v>
      </c>
      <c r="S2298" t="s">
        <v>207</v>
      </c>
      <c r="T2298" t="s">
        <v>207</v>
      </c>
      <c r="U2298" t="s">
        <v>207</v>
      </c>
    </row>
    <row r="2299" spans="1:26" x14ac:dyDescent="0.25">
      <c r="A2299" t="str">
        <f t="shared" si="71"/>
        <v>LU Share of non-residential buildings built between 1990-1999</v>
      </c>
      <c r="B2299" t="str">
        <f t="shared" si="70"/>
        <v>Share of non-residential buildings built between 1990-1999</v>
      </c>
      <c r="C2299" t="s">
        <v>7</v>
      </c>
      <c r="D2299" t="s">
        <v>57</v>
      </c>
      <c r="E2299" t="s">
        <v>601</v>
      </c>
      <c r="Q2299" t="s">
        <v>207</v>
      </c>
      <c r="R2299" t="s">
        <v>207</v>
      </c>
      <c r="S2299" t="s">
        <v>207</v>
      </c>
      <c r="T2299" t="s">
        <v>207</v>
      </c>
      <c r="U2299" t="s">
        <v>207</v>
      </c>
    </row>
    <row r="2300" spans="1:26" x14ac:dyDescent="0.25">
      <c r="A2300" t="str">
        <f t="shared" si="71"/>
        <v>MT Share of non-residential buildings built between 1990-1999</v>
      </c>
      <c r="B2300" t="str">
        <f t="shared" si="70"/>
        <v>Share of non-residential buildings built between 1990-1999</v>
      </c>
      <c r="C2300" t="s">
        <v>26</v>
      </c>
      <c r="D2300" t="s">
        <v>58</v>
      </c>
      <c r="E2300" t="s">
        <v>601</v>
      </c>
      <c r="Q2300" t="s">
        <v>207</v>
      </c>
      <c r="R2300" t="s">
        <v>207</v>
      </c>
      <c r="S2300" t="s">
        <v>207</v>
      </c>
      <c r="T2300" t="s">
        <v>207</v>
      </c>
      <c r="U2300" t="s">
        <v>207</v>
      </c>
    </row>
    <row r="2301" spans="1:26" x14ac:dyDescent="0.25">
      <c r="A2301" t="str">
        <f t="shared" si="71"/>
        <v>NL Share of non-residential buildings built between 1990-1999</v>
      </c>
      <c r="B2301" t="str">
        <f t="shared" si="70"/>
        <v>Share of non-residential buildings built between 1990-1999</v>
      </c>
      <c r="C2301" t="s">
        <v>6</v>
      </c>
      <c r="D2301" t="s">
        <v>59</v>
      </c>
      <c r="E2301" t="s">
        <v>601</v>
      </c>
      <c r="Q2301" t="s">
        <v>207</v>
      </c>
      <c r="R2301" t="s">
        <v>207</v>
      </c>
      <c r="S2301" t="s">
        <v>207</v>
      </c>
      <c r="T2301" t="s">
        <v>207</v>
      </c>
      <c r="U2301" t="s">
        <v>207</v>
      </c>
    </row>
    <row r="2302" spans="1:26" x14ac:dyDescent="0.25">
      <c r="A2302" t="str">
        <f t="shared" si="71"/>
        <v>PL Share of non-residential buildings built between 1990-1999</v>
      </c>
      <c r="B2302" t="str">
        <f t="shared" si="70"/>
        <v>Share of non-residential buildings built between 1990-1999</v>
      </c>
      <c r="C2302" t="s">
        <v>12</v>
      </c>
      <c r="D2302" t="s">
        <v>60</v>
      </c>
      <c r="E2302" t="s">
        <v>601</v>
      </c>
      <c r="Q2302" t="s">
        <v>207</v>
      </c>
      <c r="R2302" t="s">
        <v>207</v>
      </c>
      <c r="S2302" t="s">
        <v>207</v>
      </c>
      <c r="T2302" t="s">
        <v>207</v>
      </c>
      <c r="U2302" t="s">
        <v>207</v>
      </c>
    </row>
    <row r="2303" spans="1:26" x14ac:dyDescent="0.25">
      <c r="A2303" t="str">
        <f t="shared" si="71"/>
        <v>PT Share of non-residential buildings built between 1990-1999</v>
      </c>
      <c r="B2303" t="str">
        <f t="shared" si="70"/>
        <v>Share of non-residential buildings built between 1990-1999</v>
      </c>
      <c r="C2303" t="s">
        <v>14</v>
      </c>
      <c r="D2303" t="s">
        <v>61</v>
      </c>
      <c r="E2303" t="s">
        <v>601</v>
      </c>
      <c r="Q2303" t="s">
        <v>207</v>
      </c>
      <c r="R2303" t="s">
        <v>207</v>
      </c>
      <c r="S2303" t="s">
        <v>207</v>
      </c>
      <c r="T2303" t="s">
        <v>207</v>
      </c>
      <c r="U2303" t="s">
        <v>207</v>
      </c>
    </row>
    <row r="2304" spans="1:26" x14ac:dyDescent="0.25">
      <c r="A2304" t="str">
        <f t="shared" si="71"/>
        <v>RO Share of non-residential buildings built between 1990-1999</v>
      </c>
      <c r="B2304" t="str">
        <f t="shared" si="70"/>
        <v>Share of non-residential buildings built between 1990-1999</v>
      </c>
      <c r="C2304" t="s">
        <v>13</v>
      </c>
      <c r="D2304" t="s">
        <v>62</v>
      </c>
      <c r="E2304" t="s">
        <v>601</v>
      </c>
      <c r="Q2304" t="s">
        <v>207</v>
      </c>
      <c r="R2304" t="s">
        <v>207</v>
      </c>
      <c r="S2304" t="s">
        <v>207</v>
      </c>
      <c r="T2304" t="s">
        <v>207</v>
      </c>
      <c r="U2304" t="s">
        <v>207</v>
      </c>
    </row>
    <row r="2305" spans="1:26" x14ac:dyDescent="0.25">
      <c r="A2305" t="str">
        <f t="shared" si="71"/>
        <v>SK Share of non-residential buildings built between 1990-1999</v>
      </c>
      <c r="B2305" t="str">
        <f t="shared" si="70"/>
        <v>Share of non-residential buildings built between 1990-1999</v>
      </c>
      <c r="C2305" t="s">
        <v>18</v>
      </c>
      <c r="D2305" t="s">
        <v>63</v>
      </c>
      <c r="E2305" t="s">
        <v>601</v>
      </c>
      <c r="Q2305" t="s">
        <v>207</v>
      </c>
      <c r="R2305" t="s">
        <v>207</v>
      </c>
      <c r="S2305" t="s">
        <v>207</v>
      </c>
      <c r="T2305" t="s">
        <v>207</v>
      </c>
      <c r="U2305" t="s">
        <v>207</v>
      </c>
    </row>
    <row r="2306" spans="1:26" x14ac:dyDescent="0.25">
      <c r="A2306" t="str">
        <f t="shared" si="71"/>
        <v>SI Share of non-residential buildings built between 1990-1999</v>
      </c>
      <c r="B2306" t="str">
        <f t="shared" si="70"/>
        <v>Share of non-residential buildings built between 1990-1999</v>
      </c>
      <c r="C2306" t="s">
        <v>8</v>
      </c>
      <c r="D2306" t="s">
        <v>64</v>
      </c>
      <c r="E2306" t="s">
        <v>601</v>
      </c>
      <c r="Q2306" t="s">
        <v>207</v>
      </c>
      <c r="R2306" t="s">
        <v>207</v>
      </c>
      <c r="S2306" t="s">
        <v>207</v>
      </c>
      <c r="T2306" t="s">
        <v>207</v>
      </c>
      <c r="U2306" t="s">
        <v>207</v>
      </c>
    </row>
    <row r="2307" spans="1:26" x14ac:dyDescent="0.25">
      <c r="A2307" t="str">
        <f t="shared" si="71"/>
        <v>ES Share of non-residential buildings built between 1990-1999</v>
      </c>
      <c r="B2307" t="str">
        <f t="shared" si="70"/>
        <v>Share of non-residential buildings built between 1990-1999</v>
      </c>
      <c r="C2307" t="s">
        <v>28</v>
      </c>
      <c r="D2307" t="s">
        <v>65</v>
      </c>
      <c r="E2307" t="s">
        <v>601</v>
      </c>
      <c r="Q2307" t="s">
        <v>207</v>
      </c>
      <c r="R2307" t="s">
        <v>207</v>
      </c>
      <c r="S2307" t="s">
        <v>207</v>
      </c>
      <c r="T2307" t="s">
        <v>207</v>
      </c>
      <c r="U2307" t="s">
        <v>207</v>
      </c>
    </row>
    <row r="2308" spans="1:26" x14ac:dyDescent="0.25">
      <c r="A2308" t="str">
        <f t="shared" si="71"/>
        <v>SE Share of non-residential buildings built between 1990-1999</v>
      </c>
      <c r="B2308" t="str">
        <f t="shared" ref="B2308:B2371" si="72">IF(AND(C2308&lt;&gt;"",D2308=""),C2308,B2307)</f>
        <v>Share of non-residential buildings built between 1990-1999</v>
      </c>
      <c r="C2308" t="s">
        <v>19</v>
      </c>
      <c r="D2308" t="s">
        <v>66</v>
      </c>
      <c r="E2308" t="s">
        <v>601</v>
      </c>
      <c r="Q2308" t="s">
        <v>207</v>
      </c>
      <c r="R2308" t="s">
        <v>207</v>
      </c>
      <c r="S2308" t="s">
        <v>207</v>
      </c>
      <c r="T2308" t="s">
        <v>207</v>
      </c>
      <c r="U2308" t="s">
        <v>207</v>
      </c>
    </row>
    <row r="2309" spans="1:26" x14ac:dyDescent="0.25">
      <c r="A2309" t="str">
        <f t="shared" si="71"/>
        <v>UK Share of non-residential buildings built between 1990-1999</v>
      </c>
      <c r="B2309" t="str">
        <f t="shared" si="72"/>
        <v>Share of non-residential buildings built between 1990-1999</v>
      </c>
      <c r="C2309" t="s">
        <v>4</v>
      </c>
      <c r="D2309" t="s">
        <v>67</v>
      </c>
      <c r="E2309" t="s">
        <v>601</v>
      </c>
      <c r="Q2309" t="s">
        <v>207</v>
      </c>
      <c r="R2309" t="s">
        <v>207</v>
      </c>
      <c r="S2309" t="s">
        <v>207</v>
      </c>
      <c r="T2309" t="s">
        <v>207</v>
      </c>
      <c r="U2309" t="s">
        <v>207</v>
      </c>
    </row>
    <row r="2310" spans="1:26" x14ac:dyDescent="0.25">
      <c r="A2310" t="str">
        <f t="shared" ref="A2310:A2373" si="73">D2310&amp;" "&amp;B2310</f>
        <v>EU-28 Share of non-residential buildings built between 1990-1999</v>
      </c>
      <c r="B2310" t="str">
        <f t="shared" si="72"/>
        <v>Share of non-residential buildings built between 1990-1999</v>
      </c>
      <c r="C2310" t="s">
        <v>658</v>
      </c>
      <c r="D2310" t="s">
        <v>659</v>
      </c>
      <c r="E2310" t="s">
        <v>601</v>
      </c>
      <c r="Q2310" t="s">
        <v>207</v>
      </c>
      <c r="R2310" t="s">
        <v>207</v>
      </c>
      <c r="S2310" t="s">
        <v>207</v>
      </c>
      <c r="T2310" t="s">
        <v>207</v>
      </c>
      <c r="U2310" t="s">
        <v>207</v>
      </c>
    </row>
    <row r="2311" spans="1:26" x14ac:dyDescent="0.25">
      <c r="A2311" t="str">
        <f t="shared" si="73"/>
        <v xml:space="preserve"> Share of non-residential buildings built between 1990-1999</v>
      </c>
      <c r="B2311" t="str">
        <f t="shared" si="72"/>
        <v>Share of non-residential buildings built between 1990-1999</v>
      </c>
    </row>
    <row r="2312" spans="1:26" x14ac:dyDescent="0.25">
      <c r="A2312" t="str">
        <f t="shared" si="73"/>
        <v xml:space="preserve"> Share of non-residential buildings built between 2000-2010</v>
      </c>
      <c r="B2312" t="str">
        <f t="shared" si="72"/>
        <v>Share of non-residential buildings built between 2000-2010</v>
      </c>
      <c r="C2312" t="s">
        <v>675</v>
      </c>
    </row>
    <row r="2313" spans="1:26" x14ac:dyDescent="0.25">
      <c r="A2313" t="str">
        <f t="shared" si="73"/>
        <v>ISO code Share of non-residential buildings built between 2000-2010</v>
      </c>
      <c r="B2313" t="str">
        <f t="shared" si="72"/>
        <v>Share of non-residential buildings built between 2000-2010</v>
      </c>
      <c r="D2313" t="s">
        <v>204</v>
      </c>
      <c r="E2313" t="s">
        <v>205</v>
      </c>
      <c r="Q2313">
        <v>2011</v>
      </c>
      <c r="R2313">
        <v>2012</v>
      </c>
      <c r="S2313">
        <v>2013</v>
      </c>
      <c r="T2313">
        <v>2014</v>
      </c>
      <c r="U2313">
        <v>2015</v>
      </c>
      <c r="V2313" t="s">
        <v>194</v>
      </c>
      <c r="W2313" t="s">
        <v>195</v>
      </c>
      <c r="X2313" t="s">
        <v>196</v>
      </c>
      <c r="Y2313" t="s">
        <v>197</v>
      </c>
      <c r="Z2313" t="s">
        <v>198</v>
      </c>
    </row>
    <row r="2314" spans="1:26" x14ac:dyDescent="0.25">
      <c r="A2314" t="str">
        <f t="shared" si="73"/>
        <v>AT Share of non-residential buildings built between 2000-2010</v>
      </c>
      <c r="B2314" t="str">
        <f t="shared" si="72"/>
        <v>Share of non-residential buildings built between 2000-2010</v>
      </c>
      <c r="C2314" t="s">
        <v>17</v>
      </c>
      <c r="D2314" t="s">
        <v>40</v>
      </c>
      <c r="E2314" t="s">
        <v>601</v>
      </c>
      <c r="Q2314">
        <v>8.68</v>
      </c>
      <c r="R2314" t="s">
        <v>207</v>
      </c>
      <c r="S2314" t="s">
        <v>207</v>
      </c>
      <c r="T2314" t="s">
        <v>207</v>
      </c>
      <c r="U2314" t="s">
        <v>207</v>
      </c>
      <c r="V2314" t="s">
        <v>289</v>
      </c>
      <c r="W2314" t="s">
        <v>329</v>
      </c>
      <c r="X2314" t="s">
        <v>291</v>
      </c>
      <c r="Y2314">
        <v>5</v>
      </c>
    </row>
    <row r="2315" spans="1:26" x14ac:dyDescent="0.25">
      <c r="A2315" t="str">
        <f t="shared" si="73"/>
        <v>BE Share of non-residential buildings built between 2000-2010</v>
      </c>
      <c r="B2315" t="str">
        <f t="shared" si="72"/>
        <v>Share of non-residential buildings built between 2000-2010</v>
      </c>
      <c r="C2315" t="s">
        <v>11</v>
      </c>
      <c r="D2315" t="s">
        <v>41</v>
      </c>
      <c r="E2315" t="s">
        <v>601</v>
      </c>
      <c r="Q2315" t="s">
        <v>207</v>
      </c>
      <c r="R2315" t="s">
        <v>207</v>
      </c>
      <c r="S2315" t="s">
        <v>207</v>
      </c>
      <c r="T2315" t="s">
        <v>207</v>
      </c>
      <c r="U2315" t="s">
        <v>207</v>
      </c>
    </row>
    <row r="2316" spans="1:26" x14ac:dyDescent="0.25">
      <c r="A2316" t="str">
        <f t="shared" si="73"/>
        <v>BG Share of non-residential buildings built between 2000-2010</v>
      </c>
      <c r="B2316" t="str">
        <f t="shared" si="72"/>
        <v>Share of non-residential buildings built between 2000-2010</v>
      </c>
      <c r="C2316" t="s">
        <v>21</v>
      </c>
      <c r="D2316" t="s">
        <v>42</v>
      </c>
      <c r="E2316" t="s">
        <v>601</v>
      </c>
      <c r="Q2316" t="s">
        <v>207</v>
      </c>
      <c r="R2316" t="s">
        <v>207</v>
      </c>
      <c r="S2316" t="s">
        <v>207</v>
      </c>
      <c r="T2316" t="s">
        <v>207</v>
      </c>
      <c r="U2316" t="s">
        <v>207</v>
      </c>
    </row>
    <row r="2317" spans="1:26" x14ac:dyDescent="0.25">
      <c r="A2317" t="str">
        <f t="shared" si="73"/>
        <v>HR Share of non-residential buildings built between 2000-2010</v>
      </c>
      <c r="B2317" t="str">
        <f t="shared" si="72"/>
        <v>Share of non-residential buildings built between 2000-2010</v>
      </c>
      <c r="C2317" t="s">
        <v>24</v>
      </c>
      <c r="D2317" t="s">
        <v>43</v>
      </c>
      <c r="E2317" t="s">
        <v>601</v>
      </c>
      <c r="Q2317" t="s">
        <v>207</v>
      </c>
      <c r="R2317" t="s">
        <v>207</v>
      </c>
      <c r="S2317" t="s">
        <v>207</v>
      </c>
      <c r="T2317" t="s">
        <v>207</v>
      </c>
      <c r="U2317" t="s">
        <v>207</v>
      </c>
    </row>
    <row r="2318" spans="1:26" x14ac:dyDescent="0.25">
      <c r="A2318" t="str">
        <f t="shared" si="73"/>
        <v>CY Share of non-residential buildings built between 2000-2010</v>
      </c>
      <c r="B2318" t="str">
        <f t="shared" si="72"/>
        <v>Share of non-residential buildings built between 2000-2010</v>
      </c>
      <c r="C2318" t="s">
        <v>15</v>
      </c>
      <c r="D2318" t="s">
        <v>44</v>
      </c>
      <c r="E2318" t="s">
        <v>601</v>
      </c>
      <c r="Q2318" t="s">
        <v>207</v>
      </c>
      <c r="R2318" t="s">
        <v>207</v>
      </c>
      <c r="S2318" t="s">
        <v>207</v>
      </c>
      <c r="T2318" t="s">
        <v>207</v>
      </c>
      <c r="U2318" t="s">
        <v>207</v>
      </c>
    </row>
    <row r="2319" spans="1:26" x14ac:dyDescent="0.25">
      <c r="A2319" t="str">
        <f t="shared" si="73"/>
        <v>CZ Share of non-residential buildings built between 2000-2010</v>
      </c>
      <c r="B2319" t="str">
        <f t="shared" si="72"/>
        <v>Share of non-residential buildings built between 2000-2010</v>
      </c>
      <c r="C2319" t="s">
        <v>23</v>
      </c>
      <c r="D2319" t="s">
        <v>45</v>
      </c>
      <c r="E2319" t="s">
        <v>601</v>
      </c>
      <c r="Q2319" t="s">
        <v>207</v>
      </c>
      <c r="R2319" t="s">
        <v>207</v>
      </c>
      <c r="S2319" t="s">
        <v>207</v>
      </c>
      <c r="T2319" t="s">
        <v>207</v>
      </c>
      <c r="U2319" t="s">
        <v>207</v>
      </c>
    </row>
    <row r="2320" spans="1:26" x14ac:dyDescent="0.25">
      <c r="A2320" t="str">
        <f t="shared" si="73"/>
        <v>DK Share of non-residential buildings built between 2000-2010</v>
      </c>
      <c r="B2320" t="str">
        <f t="shared" si="72"/>
        <v>Share of non-residential buildings built between 2000-2010</v>
      </c>
      <c r="C2320" t="s">
        <v>9</v>
      </c>
      <c r="D2320" t="s">
        <v>46</v>
      </c>
      <c r="E2320" t="s">
        <v>601</v>
      </c>
      <c r="Q2320" t="s">
        <v>207</v>
      </c>
      <c r="R2320" t="s">
        <v>207</v>
      </c>
      <c r="S2320" t="s">
        <v>207</v>
      </c>
      <c r="T2320" t="s">
        <v>207</v>
      </c>
      <c r="U2320" t="s">
        <v>207</v>
      </c>
    </row>
    <row r="2321" spans="1:26" x14ac:dyDescent="0.25">
      <c r="A2321" t="str">
        <f t="shared" si="73"/>
        <v>EE Share of non-residential buildings built between 2000-2010</v>
      </c>
      <c r="B2321" t="str">
        <f t="shared" si="72"/>
        <v>Share of non-residential buildings built between 2000-2010</v>
      </c>
      <c r="C2321" t="s">
        <v>27</v>
      </c>
      <c r="D2321" t="s">
        <v>47</v>
      </c>
      <c r="E2321" t="s">
        <v>601</v>
      </c>
      <c r="Q2321" t="s">
        <v>207</v>
      </c>
      <c r="R2321" t="s">
        <v>207</v>
      </c>
      <c r="S2321" t="s">
        <v>207</v>
      </c>
      <c r="T2321" t="s">
        <v>207</v>
      </c>
      <c r="U2321" t="s">
        <v>207</v>
      </c>
    </row>
    <row r="2322" spans="1:26" x14ac:dyDescent="0.25">
      <c r="A2322" t="str">
        <f t="shared" si="73"/>
        <v>FI Share of non-residential buildings built between 2000-2010</v>
      </c>
      <c r="B2322" t="str">
        <f t="shared" si="72"/>
        <v>Share of non-residential buildings built between 2000-2010</v>
      </c>
      <c r="C2322" t="s">
        <v>30</v>
      </c>
      <c r="D2322" t="s">
        <v>50</v>
      </c>
      <c r="E2322" t="s">
        <v>601</v>
      </c>
      <c r="Q2322" t="s">
        <v>207</v>
      </c>
      <c r="R2322" t="s">
        <v>207</v>
      </c>
      <c r="S2322" t="s">
        <v>207</v>
      </c>
      <c r="T2322" t="s">
        <v>207</v>
      </c>
      <c r="U2322" t="s">
        <v>207</v>
      </c>
    </row>
    <row r="2323" spans="1:26" x14ac:dyDescent="0.25">
      <c r="A2323" t="str">
        <f t="shared" si="73"/>
        <v>FR Share of non-residential buildings built between 2000-2010</v>
      </c>
      <c r="B2323" t="str">
        <f t="shared" si="72"/>
        <v>Share of non-residential buildings built between 2000-2010</v>
      </c>
      <c r="C2323" t="s">
        <v>10</v>
      </c>
      <c r="D2323" t="s">
        <v>48</v>
      </c>
      <c r="E2323" t="s">
        <v>601</v>
      </c>
      <c r="Q2323" t="s">
        <v>207</v>
      </c>
      <c r="R2323" t="s">
        <v>207</v>
      </c>
      <c r="S2323" t="s">
        <v>207</v>
      </c>
      <c r="T2323" t="s">
        <v>207</v>
      </c>
      <c r="U2323" t="s">
        <v>207</v>
      </c>
    </row>
    <row r="2324" spans="1:26" x14ac:dyDescent="0.25">
      <c r="A2324" t="str">
        <f t="shared" si="73"/>
        <v>DE Share of non-residential buildings built between 2000-2010</v>
      </c>
      <c r="B2324" t="str">
        <f t="shared" si="72"/>
        <v>Share of non-residential buildings built between 2000-2010</v>
      </c>
      <c r="C2324" t="s">
        <v>1</v>
      </c>
      <c r="D2324" t="s">
        <v>51</v>
      </c>
      <c r="E2324" t="s">
        <v>601</v>
      </c>
      <c r="Q2324" t="s">
        <v>207</v>
      </c>
      <c r="R2324" t="s">
        <v>207</v>
      </c>
      <c r="S2324" t="s">
        <v>207</v>
      </c>
      <c r="T2324" t="s">
        <v>207</v>
      </c>
      <c r="U2324" t="s">
        <v>207</v>
      </c>
    </row>
    <row r="2325" spans="1:26" x14ac:dyDescent="0.25">
      <c r="A2325" t="str">
        <f t="shared" si="73"/>
        <v>EL Share of non-residential buildings built between 2000-2010</v>
      </c>
      <c r="B2325" t="str">
        <f t="shared" si="72"/>
        <v>Share of non-residential buildings built between 2000-2010</v>
      </c>
      <c r="C2325" t="s">
        <v>20</v>
      </c>
      <c r="D2325" t="s">
        <v>49</v>
      </c>
      <c r="E2325" t="s">
        <v>601</v>
      </c>
      <c r="Q2325" t="s">
        <v>207</v>
      </c>
      <c r="R2325" t="s">
        <v>207</v>
      </c>
      <c r="S2325" t="s">
        <v>207</v>
      </c>
      <c r="T2325" t="s">
        <v>207</v>
      </c>
      <c r="U2325" t="s">
        <v>207</v>
      </c>
    </row>
    <row r="2326" spans="1:26" x14ac:dyDescent="0.25">
      <c r="A2326" t="str">
        <f t="shared" si="73"/>
        <v>HU Share of non-residential buildings built between 2000-2010</v>
      </c>
      <c r="B2326" t="str">
        <f t="shared" si="72"/>
        <v>Share of non-residential buildings built between 2000-2010</v>
      </c>
      <c r="C2326" t="s">
        <v>16</v>
      </c>
      <c r="D2326" t="s">
        <v>52</v>
      </c>
      <c r="E2326" t="s">
        <v>601</v>
      </c>
      <c r="Q2326">
        <v>7.81</v>
      </c>
      <c r="R2326" t="s">
        <v>207</v>
      </c>
      <c r="S2326" t="s">
        <v>207</v>
      </c>
      <c r="T2326" t="s">
        <v>207</v>
      </c>
      <c r="U2326" t="s">
        <v>207</v>
      </c>
      <c r="V2326" t="s">
        <v>339</v>
      </c>
      <c r="W2326" t="s">
        <v>340</v>
      </c>
      <c r="X2326" t="s">
        <v>670</v>
      </c>
      <c r="Y2326">
        <v>4</v>
      </c>
      <c r="Z2326" t="s">
        <v>342</v>
      </c>
    </row>
    <row r="2327" spans="1:26" x14ac:dyDescent="0.25">
      <c r="A2327" t="str">
        <f t="shared" si="73"/>
        <v>IE Share of non-residential buildings built between 2000-2010</v>
      </c>
      <c r="B2327" t="str">
        <f t="shared" si="72"/>
        <v>Share of non-residential buildings built between 2000-2010</v>
      </c>
      <c r="C2327" t="s">
        <v>5</v>
      </c>
      <c r="D2327" t="s">
        <v>53</v>
      </c>
      <c r="E2327" t="s">
        <v>601</v>
      </c>
      <c r="Q2327" t="s">
        <v>207</v>
      </c>
      <c r="R2327" t="s">
        <v>207</v>
      </c>
      <c r="S2327" t="s">
        <v>207</v>
      </c>
      <c r="T2327" t="s">
        <v>207</v>
      </c>
      <c r="U2327" t="s">
        <v>207</v>
      </c>
    </row>
    <row r="2328" spans="1:26" x14ac:dyDescent="0.25">
      <c r="A2328" t="str">
        <f t="shared" si="73"/>
        <v>IT Share of non-residential buildings built between 2000-2010</v>
      </c>
      <c r="B2328" t="str">
        <f t="shared" si="72"/>
        <v>Share of non-residential buildings built between 2000-2010</v>
      </c>
      <c r="C2328" t="s">
        <v>29</v>
      </c>
      <c r="D2328" t="s">
        <v>54</v>
      </c>
      <c r="E2328" t="s">
        <v>601</v>
      </c>
      <c r="Q2328" t="s">
        <v>207</v>
      </c>
      <c r="R2328" t="s">
        <v>207</v>
      </c>
      <c r="S2328" t="s">
        <v>207</v>
      </c>
      <c r="T2328" t="s">
        <v>207</v>
      </c>
      <c r="U2328" t="s">
        <v>207</v>
      </c>
    </row>
    <row r="2329" spans="1:26" x14ac:dyDescent="0.25">
      <c r="A2329" t="str">
        <f t="shared" si="73"/>
        <v>LV Share of non-residential buildings built between 2000-2010</v>
      </c>
      <c r="B2329" t="str">
        <f t="shared" si="72"/>
        <v>Share of non-residential buildings built between 2000-2010</v>
      </c>
      <c r="C2329" t="s">
        <v>25</v>
      </c>
      <c r="D2329" t="s">
        <v>55</v>
      </c>
      <c r="E2329" t="s">
        <v>601</v>
      </c>
      <c r="Q2329" t="s">
        <v>207</v>
      </c>
      <c r="R2329" t="s">
        <v>207</v>
      </c>
      <c r="S2329" t="s">
        <v>207</v>
      </c>
      <c r="T2329" t="s">
        <v>207</v>
      </c>
      <c r="U2329" t="s">
        <v>207</v>
      </c>
    </row>
    <row r="2330" spans="1:26" x14ac:dyDescent="0.25">
      <c r="A2330" t="str">
        <f t="shared" si="73"/>
        <v>LT Share of non-residential buildings built between 2000-2010</v>
      </c>
      <c r="B2330" t="str">
        <f t="shared" si="72"/>
        <v>Share of non-residential buildings built between 2000-2010</v>
      </c>
      <c r="C2330" t="s">
        <v>22</v>
      </c>
      <c r="D2330" t="s">
        <v>56</v>
      </c>
      <c r="E2330" t="s">
        <v>601</v>
      </c>
      <c r="Q2330" t="s">
        <v>207</v>
      </c>
      <c r="R2330" t="s">
        <v>207</v>
      </c>
      <c r="S2330" t="s">
        <v>207</v>
      </c>
      <c r="T2330" t="s">
        <v>207</v>
      </c>
      <c r="U2330" t="s">
        <v>207</v>
      </c>
    </row>
    <row r="2331" spans="1:26" x14ac:dyDescent="0.25">
      <c r="A2331" t="str">
        <f t="shared" si="73"/>
        <v>LU Share of non-residential buildings built between 2000-2010</v>
      </c>
      <c r="B2331" t="str">
        <f t="shared" si="72"/>
        <v>Share of non-residential buildings built between 2000-2010</v>
      </c>
      <c r="C2331" t="s">
        <v>7</v>
      </c>
      <c r="D2331" t="s">
        <v>57</v>
      </c>
      <c r="E2331" t="s">
        <v>601</v>
      </c>
      <c r="Q2331" t="s">
        <v>207</v>
      </c>
      <c r="R2331" t="s">
        <v>207</v>
      </c>
      <c r="S2331" t="s">
        <v>207</v>
      </c>
      <c r="T2331" t="s">
        <v>207</v>
      </c>
      <c r="U2331" t="s">
        <v>207</v>
      </c>
    </row>
    <row r="2332" spans="1:26" x14ac:dyDescent="0.25">
      <c r="A2332" t="str">
        <f t="shared" si="73"/>
        <v>MT Share of non-residential buildings built between 2000-2010</v>
      </c>
      <c r="B2332" t="str">
        <f t="shared" si="72"/>
        <v>Share of non-residential buildings built between 2000-2010</v>
      </c>
      <c r="C2332" t="s">
        <v>26</v>
      </c>
      <c r="D2332" t="s">
        <v>58</v>
      </c>
      <c r="E2332" t="s">
        <v>601</v>
      </c>
      <c r="Q2332" t="s">
        <v>207</v>
      </c>
      <c r="R2332" t="s">
        <v>207</v>
      </c>
      <c r="S2332" t="s">
        <v>207</v>
      </c>
      <c r="T2332" t="s">
        <v>207</v>
      </c>
      <c r="U2332" t="s">
        <v>207</v>
      </c>
    </row>
    <row r="2333" spans="1:26" x14ac:dyDescent="0.25">
      <c r="A2333" t="str">
        <f t="shared" si="73"/>
        <v>NL Share of non-residential buildings built between 2000-2010</v>
      </c>
      <c r="B2333" t="str">
        <f t="shared" si="72"/>
        <v>Share of non-residential buildings built between 2000-2010</v>
      </c>
      <c r="C2333" t="s">
        <v>6</v>
      </c>
      <c r="D2333" t="s">
        <v>59</v>
      </c>
      <c r="E2333" t="s">
        <v>601</v>
      </c>
      <c r="Q2333" t="s">
        <v>207</v>
      </c>
      <c r="R2333" t="s">
        <v>207</v>
      </c>
      <c r="S2333" t="s">
        <v>207</v>
      </c>
      <c r="T2333" t="s">
        <v>207</v>
      </c>
      <c r="U2333" t="s">
        <v>207</v>
      </c>
    </row>
    <row r="2334" spans="1:26" x14ac:dyDescent="0.25">
      <c r="A2334" t="str">
        <f t="shared" si="73"/>
        <v>PL Share of non-residential buildings built between 2000-2010</v>
      </c>
      <c r="B2334" t="str">
        <f t="shared" si="72"/>
        <v>Share of non-residential buildings built between 2000-2010</v>
      </c>
      <c r="C2334" t="s">
        <v>12</v>
      </c>
      <c r="D2334" t="s">
        <v>60</v>
      </c>
      <c r="E2334" t="s">
        <v>601</v>
      </c>
      <c r="Q2334" t="s">
        <v>207</v>
      </c>
      <c r="R2334" t="s">
        <v>207</v>
      </c>
      <c r="S2334" t="s">
        <v>207</v>
      </c>
      <c r="T2334" t="s">
        <v>207</v>
      </c>
      <c r="U2334" t="s">
        <v>207</v>
      </c>
    </row>
    <row r="2335" spans="1:26" x14ac:dyDescent="0.25">
      <c r="A2335" t="str">
        <f t="shared" si="73"/>
        <v>PT Share of non-residential buildings built between 2000-2010</v>
      </c>
      <c r="B2335" t="str">
        <f t="shared" si="72"/>
        <v>Share of non-residential buildings built between 2000-2010</v>
      </c>
      <c r="C2335" t="s">
        <v>14</v>
      </c>
      <c r="D2335" t="s">
        <v>61</v>
      </c>
      <c r="E2335" t="s">
        <v>601</v>
      </c>
      <c r="Q2335" t="s">
        <v>207</v>
      </c>
      <c r="R2335" t="s">
        <v>207</v>
      </c>
      <c r="S2335" t="s">
        <v>207</v>
      </c>
      <c r="T2335" t="s">
        <v>207</v>
      </c>
      <c r="U2335" t="s">
        <v>207</v>
      </c>
    </row>
    <row r="2336" spans="1:26" x14ac:dyDescent="0.25">
      <c r="A2336" t="str">
        <f t="shared" si="73"/>
        <v>RO Share of non-residential buildings built between 2000-2010</v>
      </c>
      <c r="B2336" t="str">
        <f t="shared" si="72"/>
        <v>Share of non-residential buildings built between 2000-2010</v>
      </c>
      <c r="C2336" t="s">
        <v>13</v>
      </c>
      <c r="D2336" t="s">
        <v>62</v>
      </c>
      <c r="E2336" t="s">
        <v>601</v>
      </c>
      <c r="Q2336" t="s">
        <v>207</v>
      </c>
      <c r="R2336" t="s">
        <v>207</v>
      </c>
      <c r="S2336" t="s">
        <v>207</v>
      </c>
      <c r="T2336" t="s">
        <v>207</v>
      </c>
      <c r="U2336" t="s">
        <v>207</v>
      </c>
    </row>
    <row r="2337" spans="1:26" x14ac:dyDescent="0.25">
      <c r="A2337" t="str">
        <f t="shared" si="73"/>
        <v>SK Share of non-residential buildings built between 2000-2010</v>
      </c>
      <c r="B2337" t="str">
        <f t="shared" si="72"/>
        <v>Share of non-residential buildings built between 2000-2010</v>
      </c>
      <c r="C2337" t="s">
        <v>18</v>
      </c>
      <c r="D2337" t="s">
        <v>63</v>
      </c>
      <c r="E2337" t="s">
        <v>601</v>
      </c>
      <c r="Q2337" t="s">
        <v>207</v>
      </c>
      <c r="R2337" t="s">
        <v>207</v>
      </c>
      <c r="S2337" t="s">
        <v>207</v>
      </c>
      <c r="T2337" t="s">
        <v>207</v>
      </c>
      <c r="U2337" t="s">
        <v>207</v>
      </c>
    </row>
    <row r="2338" spans="1:26" x14ac:dyDescent="0.25">
      <c r="A2338" t="str">
        <f t="shared" si="73"/>
        <v>SI Share of non-residential buildings built between 2000-2010</v>
      </c>
      <c r="B2338" t="str">
        <f t="shared" si="72"/>
        <v>Share of non-residential buildings built between 2000-2010</v>
      </c>
      <c r="C2338" t="s">
        <v>8</v>
      </c>
      <c r="D2338" t="s">
        <v>64</v>
      </c>
      <c r="E2338" t="s">
        <v>601</v>
      </c>
      <c r="Q2338" t="s">
        <v>207</v>
      </c>
      <c r="R2338" t="s">
        <v>207</v>
      </c>
      <c r="S2338">
        <v>22.14</v>
      </c>
      <c r="T2338" t="s">
        <v>207</v>
      </c>
      <c r="U2338" t="s">
        <v>207</v>
      </c>
      <c r="V2338" t="s">
        <v>651</v>
      </c>
      <c r="W2338" t="s">
        <v>676</v>
      </c>
      <c r="Y2338">
        <v>5</v>
      </c>
    </row>
    <row r="2339" spans="1:26" x14ac:dyDescent="0.25">
      <c r="A2339" t="str">
        <f t="shared" si="73"/>
        <v>ES Share of non-residential buildings built between 2000-2010</v>
      </c>
      <c r="B2339" t="str">
        <f t="shared" si="72"/>
        <v>Share of non-residential buildings built between 2000-2010</v>
      </c>
      <c r="C2339" t="s">
        <v>28</v>
      </c>
      <c r="D2339" t="s">
        <v>65</v>
      </c>
      <c r="E2339" t="s">
        <v>601</v>
      </c>
      <c r="Q2339" t="s">
        <v>207</v>
      </c>
      <c r="R2339" t="s">
        <v>207</v>
      </c>
      <c r="S2339" t="s">
        <v>207</v>
      </c>
      <c r="T2339" t="s">
        <v>207</v>
      </c>
      <c r="U2339" t="s">
        <v>207</v>
      </c>
    </row>
    <row r="2340" spans="1:26" x14ac:dyDescent="0.25">
      <c r="A2340" t="str">
        <f t="shared" si="73"/>
        <v>SE Share of non-residential buildings built between 2000-2010</v>
      </c>
      <c r="B2340" t="str">
        <f t="shared" si="72"/>
        <v>Share of non-residential buildings built between 2000-2010</v>
      </c>
      <c r="C2340" t="s">
        <v>19</v>
      </c>
      <c r="D2340" t="s">
        <v>66</v>
      </c>
      <c r="E2340" t="s">
        <v>601</v>
      </c>
      <c r="Q2340" t="s">
        <v>207</v>
      </c>
      <c r="R2340" t="s">
        <v>207</v>
      </c>
      <c r="S2340" t="s">
        <v>207</v>
      </c>
      <c r="T2340" t="s">
        <v>207</v>
      </c>
      <c r="U2340" t="s">
        <v>207</v>
      </c>
    </row>
    <row r="2341" spans="1:26" x14ac:dyDescent="0.25">
      <c r="A2341" t="str">
        <f t="shared" si="73"/>
        <v>UK Share of non-residential buildings built between 2000-2010</v>
      </c>
      <c r="B2341" t="str">
        <f t="shared" si="72"/>
        <v>Share of non-residential buildings built between 2000-2010</v>
      </c>
      <c r="C2341" t="s">
        <v>4</v>
      </c>
      <c r="D2341" t="s">
        <v>67</v>
      </c>
      <c r="E2341" t="s">
        <v>601</v>
      </c>
      <c r="Q2341" t="s">
        <v>207</v>
      </c>
      <c r="R2341" t="s">
        <v>207</v>
      </c>
      <c r="S2341" t="s">
        <v>207</v>
      </c>
      <c r="T2341" t="s">
        <v>207</v>
      </c>
      <c r="U2341" t="s">
        <v>207</v>
      </c>
    </row>
    <row r="2342" spans="1:26" x14ac:dyDescent="0.25">
      <c r="A2342" t="str">
        <f t="shared" si="73"/>
        <v>EU-28 Share of non-residential buildings built between 2000-2010</v>
      </c>
      <c r="B2342" t="str">
        <f t="shared" si="72"/>
        <v>Share of non-residential buildings built between 2000-2010</v>
      </c>
      <c r="C2342" t="s">
        <v>658</v>
      </c>
      <c r="D2342" t="s">
        <v>659</v>
      </c>
      <c r="E2342" t="s">
        <v>601</v>
      </c>
      <c r="Q2342" t="s">
        <v>207</v>
      </c>
      <c r="R2342" t="s">
        <v>207</v>
      </c>
      <c r="S2342" t="s">
        <v>207</v>
      </c>
      <c r="T2342" t="s">
        <v>207</v>
      </c>
      <c r="U2342" t="s">
        <v>207</v>
      </c>
    </row>
    <row r="2343" spans="1:26" x14ac:dyDescent="0.25">
      <c r="A2343" t="str">
        <f t="shared" si="73"/>
        <v xml:space="preserve"> Share of non-residential buildings built between 2000-2010</v>
      </c>
      <c r="B2343" t="str">
        <f t="shared" si="72"/>
        <v>Share of non-residential buildings built between 2000-2010</v>
      </c>
    </row>
    <row r="2344" spans="1:26" x14ac:dyDescent="0.25">
      <c r="A2344" t="str">
        <f t="shared" si="73"/>
        <v xml:space="preserve"> Share of non-residential buildings built after 2010</v>
      </c>
      <c r="B2344" t="str">
        <f t="shared" si="72"/>
        <v>Share of non-residential buildings built after 2010</v>
      </c>
      <c r="C2344" t="s">
        <v>677</v>
      </c>
    </row>
    <row r="2345" spans="1:26" x14ac:dyDescent="0.25">
      <c r="A2345" t="str">
        <f t="shared" si="73"/>
        <v>ISO code Share of non-residential buildings built after 2010</v>
      </c>
      <c r="B2345" t="str">
        <f t="shared" si="72"/>
        <v>Share of non-residential buildings built after 2010</v>
      </c>
      <c r="D2345" t="s">
        <v>204</v>
      </c>
      <c r="E2345" t="s">
        <v>205</v>
      </c>
      <c r="Q2345">
        <v>2011</v>
      </c>
      <c r="R2345">
        <v>2012</v>
      </c>
      <c r="S2345">
        <v>2013</v>
      </c>
      <c r="T2345">
        <v>2014</v>
      </c>
      <c r="U2345">
        <v>2015</v>
      </c>
      <c r="V2345" t="s">
        <v>194</v>
      </c>
      <c r="W2345" t="s">
        <v>195</v>
      </c>
      <c r="X2345" t="s">
        <v>196</v>
      </c>
      <c r="Y2345" t="s">
        <v>197</v>
      </c>
      <c r="Z2345" t="s">
        <v>198</v>
      </c>
    </row>
    <row r="2346" spans="1:26" x14ac:dyDescent="0.25">
      <c r="A2346" t="str">
        <f t="shared" si="73"/>
        <v>AT Share of non-residential buildings built after 2010</v>
      </c>
      <c r="B2346" t="str">
        <f t="shared" si="72"/>
        <v>Share of non-residential buildings built after 2010</v>
      </c>
      <c r="C2346" t="s">
        <v>17</v>
      </c>
      <c r="D2346" t="s">
        <v>40</v>
      </c>
      <c r="E2346" t="s">
        <v>601</v>
      </c>
      <c r="Q2346">
        <v>0.79</v>
      </c>
      <c r="R2346" t="s">
        <v>207</v>
      </c>
      <c r="S2346" t="s">
        <v>207</v>
      </c>
      <c r="T2346" t="s">
        <v>207</v>
      </c>
      <c r="U2346" t="s">
        <v>207</v>
      </c>
      <c r="V2346" t="s">
        <v>289</v>
      </c>
      <c r="W2346" t="s">
        <v>329</v>
      </c>
      <c r="X2346" t="s">
        <v>291</v>
      </c>
      <c r="Y2346">
        <v>5</v>
      </c>
    </row>
    <row r="2347" spans="1:26" x14ac:dyDescent="0.25">
      <c r="A2347" t="str">
        <f t="shared" si="73"/>
        <v>BE Share of non-residential buildings built after 2010</v>
      </c>
      <c r="B2347" t="str">
        <f t="shared" si="72"/>
        <v>Share of non-residential buildings built after 2010</v>
      </c>
      <c r="C2347" t="s">
        <v>11</v>
      </c>
      <c r="D2347" t="s">
        <v>41</v>
      </c>
      <c r="E2347" t="s">
        <v>601</v>
      </c>
      <c r="Q2347" t="s">
        <v>207</v>
      </c>
      <c r="R2347" t="s">
        <v>207</v>
      </c>
      <c r="S2347" t="s">
        <v>207</v>
      </c>
      <c r="T2347" t="s">
        <v>207</v>
      </c>
      <c r="U2347" t="s">
        <v>207</v>
      </c>
    </row>
    <row r="2348" spans="1:26" x14ac:dyDescent="0.25">
      <c r="A2348" t="str">
        <f t="shared" si="73"/>
        <v>BG Share of non-residential buildings built after 2010</v>
      </c>
      <c r="B2348" t="str">
        <f t="shared" si="72"/>
        <v>Share of non-residential buildings built after 2010</v>
      </c>
      <c r="C2348" t="s">
        <v>21</v>
      </c>
      <c r="D2348" t="s">
        <v>42</v>
      </c>
      <c r="E2348" t="s">
        <v>601</v>
      </c>
      <c r="Q2348" t="s">
        <v>207</v>
      </c>
      <c r="R2348" t="s">
        <v>207</v>
      </c>
      <c r="S2348" t="s">
        <v>207</v>
      </c>
      <c r="T2348" t="s">
        <v>207</v>
      </c>
      <c r="U2348" t="s">
        <v>207</v>
      </c>
    </row>
    <row r="2349" spans="1:26" x14ac:dyDescent="0.25">
      <c r="A2349" t="str">
        <f t="shared" si="73"/>
        <v>HR Share of non-residential buildings built after 2010</v>
      </c>
      <c r="B2349" t="str">
        <f t="shared" si="72"/>
        <v>Share of non-residential buildings built after 2010</v>
      </c>
      <c r="C2349" t="s">
        <v>24</v>
      </c>
      <c r="D2349" t="s">
        <v>43</v>
      </c>
      <c r="E2349" t="s">
        <v>601</v>
      </c>
      <c r="Q2349" t="s">
        <v>207</v>
      </c>
      <c r="R2349" t="s">
        <v>207</v>
      </c>
      <c r="S2349" t="s">
        <v>207</v>
      </c>
      <c r="T2349" t="s">
        <v>207</v>
      </c>
      <c r="U2349" t="s">
        <v>207</v>
      </c>
    </row>
    <row r="2350" spans="1:26" x14ac:dyDescent="0.25">
      <c r="A2350" t="str">
        <f t="shared" si="73"/>
        <v>CY Share of non-residential buildings built after 2010</v>
      </c>
      <c r="B2350" t="str">
        <f t="shared" si="72"/>
        <v>Share of non-residential buildings built after 2010</v>
      </c>
      <c r="C2350" t="s">
        <v>15</v>
      </c>
      <c r="D2350" t="s">
        <v>44</v>
      </c>
      <c r="E2350" t="s">
        <v>601</v>
      </c>
      <c r="Q2350" t="s">
        <v>207</v>
      </c>
      <c r="R2350" t="s">
        <v>207</v>
      </c>
      <c r="S2350" t="s">
        <v>207</v>
      </c>
      <c r="T2350" t="s">
        <v>207</v>
      </c>
      <c r="U2350" t="s">
        <v>207</v>
      </c>
    </row>
    <row r="2351" spans="1:26" x14ac:dyDescent="0.25">
      <c r="A2351" t="str">
        <f t="shared" si="73"/>
        <v>CZ Share of non-residential buildings built after 2010</v>
      </c>
      <c r="B2351" t="str">
        <f t="shared" si="72"/>
        <v>Share of non-residential buildings built after 2010</v>
      </c>
      <c r="C2351" t="s">
        <v>23</v>
      </c>
      <c r="D2351" t="s">
        <v>45</v>
      </c>
      <c r="E2351" t="s">
        <v>601</v>
      </c>
      <c r="Q2351" t="s">
        <v>207</v>
      </c>
      <c r="R2351" t="s">
        <v>207</v>
      </c>
      <c r="S2351" t="s">
        <v>207</v>
      </c>
      <c r="T2351" t="s">
        <v>207</v>
      </c>
      <c r="U2351" t="s">
        <v>207</v>
      </c>
    </row>
    <row r="2352" spans="1:26" x14ac:dyDescent="0.25">
      <c r="A2352" t="str">
        <f t="shared" si="73"/>
        <v>DK Share of non-residential buildings built after 2010</v>
      </c>
      <c r="B2352" t="str">
        <f t="shared" si="72"/>
        <v>Share of non-residential buildings built after 2010</v>
      </c>
      <c r="C2352" t="s">
        <v>9</v>
      </c>
      <c r="D2352" t="s">
        <v>46</v>
      </c>
      <c r="E2352" t="s">
        <v>601</v>
      </c>
      <c r="Q2352" t="s">
        <v>207</v>
      </c>
      <c r="R2352" t="s">
        <v>207</v>
      </c>
      <c r="S2352" t="s">
        <v>207</v>
      </c>
      <c r="T2352" t="s">
        <v>207</v>
      </c>
      <c r="U2352" t="s">
        <v>207</v>
      </c>
    </row>
    <row r="2353" spans="1:26" x14ac:dyDescent="0.25">
      <c r="A2353" t="str">
        <f t="shared" si="73"/>
        <v>EE Share of non-residential buildings built after 2010</v>
      </c>
      <c r="B2353" t="str">
        <f t="shared" si="72"/>
        <v>Share of non-residential buildings built after 2010</v>
      </c>
      <c r="C2353" t="s">
        <v>27</v>
      </c>
      <c r="D2353" t="s">
        <v>47</v>
      </c>
      <c r="E2353" t="s">
        <v>601</v>
      </c>
      <c r="Q2353" t="s">
        <v>207</v>
      </c>
      <c r="R2353" t="s">
        <v>207</v>
      </c>
      <c r="S2353" t="s">
        <v>207</v>
      </c>
      <c r="T2353" t="s">
        <v>207</v>
      </c>
      <c r="U2353" t="s">
        <v>207</v>
      </c>
    </row>
    <row r="2354" spans="1:26" x14ac:dyDescent="0.25">
      <c r="A2354" t="str">
        <f t="shared" si="73"/>
        <v>FI Share of non-residential buildings built after 2010</v>
      </c>
      <c r="B2354" t="str">
        <f t="shared" si="72"/>
        <v>Share of non-residential buildings built after 2010</v>
      </c>
      <c r="C2354" t="s">
        <v>30</v>
      </c>
      <c r="D2354" t="s">
        <v>50</v>
      </c>
      <c r="E2354" t="s">
        <v>601</v>
      </c>
      <c r="Q2354" t="s">
        <v>207</v>
      </c>
      <c r="R2354" t="s">
        <v>207</v>
      </c>
      <c r="S2354" t="s">
        <v>207</v>
      </c>
      <c r="T2354" t="s">
        <v>207</v>
      </c>
      <c r="U2354" t="s">
        <v>207</v>
      </c>
    </row>
    <row r="2355" spans="1:26" x14ac:dyDescent="0.25">
      <c r="A2355" t="str">
        <f t="shared" si="73"/>
        <v>FR Share of non-residential buildings built after 2010</v>
      </c>
      <c r="B2355" t="str">
        <f t="shared" si="72"/>
        <v>Share of non-residential buildings built after 2010</v>
      </c>
      <c r="C2355" t="s">
        <v>10</v>
      </c>
      <c r="D2355" t="s">
        <v>48</v>
      </c>
      <c r="E2355" t="s">
        <v>601</v>
      </c>
      <c r="Q2355" t="s">
        <v>207</v>
      </c>
      <c r="R2355" t="s">
        <v>207</v>
      </c>
      <c r="S2355" t="s">
        <v>207</v>
      </c>
      <c r="T2355" t="s">
        <v>207</v>
      </c>
      <c r="U2355" t="s">
        <v>207</v>
      </c>
    </row>
    <row r="2356" spans="1:26" x14ac:dyDescent="0.25">
      <c r="A2356" t="str">
        <f t="shared" si="73"/>
        <v>DE Share of non-residential buildings built after 2010</v>
      </c>
      <c r="B2356" t="str">
        <f t="shared" si="72"/>
        <v>Share of non-residential buildings built after 2010</v>
      </c>
      <c r="C2356" t="s">
        <v>1</v>
      </c>
      <c r="D2356" t="s">
        <v>51</v>
      </c>
      <c r="E2356" t="s">
        <v>601</v>
      </c>
      <c r="Q2356" t="s">
        <v>207</v>
      </c>
      <c r="R2356" t="s">
        <v>207</v>
      </c>
      <c r="S2356" t="s">
        <v>207</v>
      </c>
      <c r="T2356" t="s">
        <v>207</v>
      </c>
      <c r="U2356" t="s">
        <v>207</v>
      </c>
    </row>
    <row r="2357" spans="1:26" x14ac:dyDescent="0.25">
      <c r="A2357" t="str">
        <f t="shared" si="73"/>
        <v>EL Share of non-residential buildings built after 2010</v>
      </c>
      <c r="B2357" t="str">
        <f t="shared" si="72"/>
        <v>Share of non-residential buildings built after 2010</v>
      </c>
      <c r="C2357" t="s">
        <v>20</v>
      </c>
      <c r="D2357" t="s">
        <v>49</v>
      </c>
      <c r="E2357" t="s">
        <v>601</v>
      </c>
      <c r="Q2357" t="s">
        <v>207</v>
      </c>
      <c r="R2357" t="s">
        <v>207</v>
      </c>
      <c r="S2357" t="s">
        <v>207</v>
      </c>
      <c r="T2357" t="s">
        <v>207</v>
      </c>
      <c r="U2357" t="s">
        <v>207</v>
      </c>
    </row>
    <row r="2358" spans="1:26" x14ac:dyDescent="0.25">
      <c r="A2358" t="str">
        <f t="shared" si="73"/>
        <v>HU Share of non-residential buildings built after 2010</v>
      </c>
      <c r="B2358" t="str">
        <f t="shared" si="72"/>
        <v>Share of non-residential buildings built after 2010</v>
      </c>
      <c r="C2358" t="s">
        <v>16</v>
      </c>
      <c r="D2358" t="s">
        <v>52</v>
      </c>
      <c r="E2358" t="s">
        <v>601</v>
      </c>
      <c r="Q2358">
        <v>6.39</v>
      </c>
      <c r="R2358" t="s">
        <v>207</v>
      </c>
      <c r="S2358" t="s">
        <v>207</v>
      </c>
      <c r="T2358" t="s">
        <v>207</v>
      </c>
      <c r="U2358" t="s">
        <v>207</v>
      </c>
      <c r="V2358" t="s">
        <v>339</v>
      </c>
      <c r="W2358" t="s">
        <v>340</v>
      </c>
      <c r="X2358" t="s">
        <v>670</v>
      </c>
      <c r="Y2358">
        <v>4</v>
      </c>
      <c r="Z2358" t="s">
        <v>342</v>
      </c>
    </row>
    <row r="2359" spans="1:26" x14ac:dyDescent="0.25">
      <c r="A2359" t="str">
        <f t="shared" si="73"/>
        <v>IE Share of non-residential buildings built after 2010</v>
      </c>
      <c r="B2359" t="str">
        <f t="shared" si="72"/>
        <v>Share of non-residential buildings built after 2010</v>
      </c>
      <c r="C2359" t="s">
        <v>5</v>
      </c>
      <c r="D2359" t="s">
        <v>53</v>
      </c>
      <c r="E2359" t="s">
        <v>601</v>
      </c>
      <c r="Q2359" t="s">
        <v>207</v>
      </c>
      <c r="R2359" t="s">
        <v>207</v>
      </c>
      <c r="S2359" t="s">
        <v>207</v>
      </c>
      <c r="T2359" t="s">
        <v>207</v>
      </c>
      <c r="U2359" t="s">
        <v>207</v>
      </c>
    </row>
    <row r="2360" spans="1:26" x14ac:dyDescent="0.25">
      <c r="A2360" t="str">
        <f t="shared" si="73"/>
        <v>IT Share of non-residential buildings built after 2010</v>
      </c>
      <c r="B2360" t="str">
        <f t="shared" si="72"/>
        <v>Share of non-residential buildings built after 2010</v>
      </c>
      <c r="C2360" t="s">
        <v>29</v>
      </c>
      <c r="D2360" t="s">
        <v>54</v>
      </c>
      <c r="E2360" t="s">
        <v>601</v>
      </c>
      <c r="Q2360" t="s">
        <v>207</v>
      </c>
      <c r="R2360" t="s">
        <v>207</v>
      </c>
      <c r="S2360" t="s">
        <v>207</v>
      </c>
      <c r="T2360" t="s">
        <v>207</v>
      </c>
      <c r="U2360" t="s">
        <v>207</v>
      </c>
    </row>
    <row r="2361" spans="1:26" x14ac:dyDescent="0.25">
      <c r="A2361" t="str">
        <f t="shared" si="73"/>
        <v>LV Share of non-residential buildings built after 2010</v>
      </c>
      <c r="B2361" t="str">
        <f t="shared" si="72"/>
        <v>Share of non-residential buildings built after 2010</v>
      </c>
      <c r="C2361" t="s">
        <v>25</v>
      </c>
      <c r="D2361" t="s">
        <v>55</v>
      </c>
      <c r="E2361" t="s">
        <v>601</v>
      </c>
      <c r="Q2361" t="s">
        <v>207</v>
      </c>
      <c r="R2361" t="s">
        <v>207</v>
      </c>
      <c r="S2361" t="s">
        <v>207</v>
      </c>
      <c r="T2361" t="s">
        <v>207</v>
      </c>
      <c r="U2361" t="s">
        <v>207</v>
      </c>
    </row>
    <row r="2362" spans="1:26" x14ac:dyDescent="0.25">
      <c r="A2362" t="str">
        <f t="shared" si="73"/>
        <v>LT Share of non-residential buildings built after 2010</v>
      </c>
      <c r="B2362" t="str">
        <f t="shared" si="72"/>
        <v>Share of non-residential buildings built after 2010</v>
      </c>
      <c r="C2362" t="s">
        <v>22</v>
      </c>
      <c r="D2362" t="s">
        <v>56</v>
      </c>
      <c r="E2362" t="s">
        <v>601</v>
      </c>
      <c r="Q2362" t="s">
        <v>207</v>
      </c>
      <c r="R2362" t="s">
        <v>207</v>
      </c>
      <c r="S2362" t="s">
        <v>207</v>
      </c>
      <c r="T2362" t="s">
        <v>207</v>
      </c>
      <c r="U2362" t="s">
        <v>207</v>
      </c>
    </row>
    <row r="2363" spans="1:26" x14ac:dyDescent="0.25">
      <c r="A2363" t="str">
        <f t="shared" si="73"/>
        <v>LU Share of non-residential buildings built after 2010</v>
      </c>
      <c r="B2363" t="str">
        <f t="shared" si="72"/>
        <v>Share of non-residential buildings built after 2010</v>
      </c>
      <c r="C2363" t="s">
        <v>7</v>
      </c>
      <c r="D2363" t="s">
        <v>57</v>
      </c>
      <c r="E2363" t="s">
        <v>601</v>
      </c>
      <c r="Q2363" t="s">
        <v>207</v>
      </c>
      <c r="R2363" t="s">
        <v>207</v>
      </c>
      <c r="S2363" t="s">
        <v>207</v>
      </c>
      <c r="T2363" t="s">
        <v>207</v>
      </c>
      <c r="U2363" t="s">
        <v>207</v>
      </c>
    </row>
    <row r="2364" spans="1:26" x14ac:dyDescent="0.25">
      <c r="A2364" t="str">
        <f t="shared" si="73"/>
        <v>MT Share of non-residential buildings built after 2010</v>
      </c>
      <c r="B2364" t="str">
        <f t="shared" si="72"/>
        <v>Share of non-residential buildings built after 2010</v>
      </c>
      <c r="C2364" t="s">
        <v>26</v>
      </c>
      <c r="D2364" t="s">
        <v>58</v>
      </c>
      <c r="E2364" t="s">
        <v>601</v>
      </c>
      <c r="Q2364" t="s">
        <v>207</v>
      </c>
      <c r="R2364" t="s">
        <v>207</v>
      </c>
      <c r="S2364" t="s">
        <v>207</v>
      </c>
      <c r="T2364" t="s">
        <v>207</v>
      </c>
      <c r="U2364" t="s">
        <v>207</v>
      </c>
    </row>
    <row r="2365" spans="1:26" x14ac:dyDescent="0.25">
      <c r="A2365" t="str">
        <f t="shared" si="73"/>
        <v>NL Share of non-residential buildings built after 2010</v>
      </c>
      <c r="B2365" t="str">
        <f t="shared" si="72"/>
        <v>Share of non-residential buildings built after 2010</v>
      </c>
      <c r="C2365" t="s">
        <v>6</v>
      </c>
      <c r="D2365" t="s">
        <v>59</v>
      </c>
      <c r="E2365" t="s">
        <v>601</v>
      </c>
      <c r="Q2365" t="s">
        <v>207</v>
      </c>
      <c r="R2365" t="s">
        <v>207</v>
      </c>
      <c r="S2365" t="s">
        <v>207</v>
      </c>
      <c r="T2365" t="s">
        <v>207</v>
      </c>
      <c r="U2365" t="s">
        <v>207</v>
      </c>
    </row>
    <row r="2366" spans="1:26" x14ac:dyDescent="0.25">
      <c r="A2366" t="str">
        <f t="shared" si="73"/>
        <v>PL Share of non-residential buildings built after 2010</v>
      </c>
      <c r="B2366" t="str">
        <f t="shared" si="72"/>
        <v>Share of non-residential buildings built after 2010</v>
      </c>
      <c r="C2366" t="s">
        <v>12</v>
      </c>
      <c r="D2366" t="s">
        <v>60</v>
      </c>
      <c r="E2366" t="s">
        <v>601</v>
      </c>
      <c r="Q2366" t="s">
        <v>207</v>
      </c>
      <c r="R2366" t="s">
        <v>207</v>
      </c>
      <c r="S2366" t="s">
        <v>207</v>
      </c>
      <c r="T2366" t="s">
        <v>207</v>
      </c>
      <c r="U2366" t="s">
        <v>207</v>
      </c>
    </row>
    <row r="2367" spans="1:26" x14ac:dyDescent="0.25">
      <c r="A2367" t="str">
        <f t="shared" si="73"/>
        <v>PT Share of non-residential buildings built after 2010</v>
      </c>
      <c r="B2367" t="str">
        <f t="shared" si="72"/>
        <v>Share of non-residential buildings built after 2010</v>
      </c>
      <c r="C2367" t="s">
        <v>14</v>
      </c>
      <c r="D2367" t="s">
        <v>61</v>
      </c>
      <c r="E2367" t="s">
        <v>601</v>
      </c>
      <c r="Q2367" t="s">
        <v>207</v>
      </c>
      <c r="R2367" t="s">
        <v>207</v>
      </c>
      <c r="S2367" t="s">
        <v>207</v>
      </c>
      <c r="T2367" t="s">
        <v>207</v>
      </c>
      <c r="U2367" t="s">
        <v>207</v>
      </c>
    </row>
    <row r="2368" spans="1:26" x14ac:dyDescent="0.25">
      <c r="A2368" t="str">
        <f t="shared" si="73"/>
        <v>RO Share of non-residential buildings built after 2010</v>
      </c>
      <c r="B2368" t="str">
        <f t="shared" si="72"/>
        <v>Share of non-residential buildings built after 2010</v>
      </c>
      <c r="C2368" t="s">
        <v>13</v>
      </c>
      <c r="D2368" t="s">
        <v>62</v>
      </c>
      <c r="E2368" t="s">
        <v>601</v>
      </c>
      <c r="Q2368" t="s">
        <v>207</v>
      </c>
      <c r="R2368" t="s">
        <v>207</v>
      </c>
      <c r="S2368" t="s">
        <v>207</v>
      </c>
      <c r="T2368" t="s">
        <v>207</v>
      </c>
      <c r="U2368" t="s">
        <v>207</v>
      </c>
    </row>
    <row r="2369" spans="1:26" x14ac:dyDescent="0.25">
      <c r="A2369" t="str">
        <f t="shared" si="73"/>
        <v>SK Share of non-residential buildings built after 2010</v>
      </c>
      <c r="B2369" t="str">
        <f t="shared" si="72"/>
        <v>Share of non-residential buildings built after 2010</v>
      </c>
      <c r="C2369" t="s">
        <v>18</v>
      </c>
      <c r="D2369" t="s">
        <v>63</v>
      </c>
      <c r="E2369" t="s">
        <v>601</v>
      </c>
      <c r="Q2369" t="s">
        <v>207</v>
      </c>
      <c r="R2369" t="s">
        <v>207</v>
      </c>
      <c r="S2369" t="s">
        <v>207</v>
      </c>
      <c r="T2369" t="s">
        <v>207</v>
      </c>
      <c r="U2369" t="s">
        <v>207</v>
      </c>
    </row>
    <row r="2370" spans="1:26" x14ac:dyDescent="0.25">
      <c r="A2370" t="str">
        <f t="shared" si="73"/>
        <v>SI Share of non-residential buildings built after 2010</v>
      </c>
      <c r="B2370" t="str">
        <f t="shared" si="72"/>
        <v>Share of non-residential buildings built after 2010</v>
      </c>
      <c r="C2370" t="s">
        <v>8</v>
      </c>
      <c r="D2370" t="s">
        <v>64</v>
      </c>
      <c r="E2370" t="s">
        <v>601</v>
      </c>
      <c r="Q2370" t="s">
        <v>207</v>
      </c>
      <c r="R2370" t="s">
        <v>207</v>
      </c>
      <c r="S2370" t="s">
        <v>207</v>
      </c>
      <c r="T2370" t="s">
        <v>207</v>
      </c>
      <c r="U2370" t="s">
        <v>207</v>
      </c>
    </row>
    <row r="2371" spans="1:26" x14ac:dyDescent="0.25">
      <c r="A2371" t="str">
        <f t="shared" si="73"/>
        <v>ES Share of non-residential buildings built after 2010</v>
      </c>
      <c r="B2371" t="str">
        <f t="shared" si="72"/>
        <v>Share of non-residential buildings built after 2010</v>
      </c>
      <c r="C2371" t="s">
        <v>28</v>
      </c>
      <c r="D2371" t="s">
        <v>65</v>
      </c>
      <c r="E2371" t="s">
        <v>601</v>
      </c>
      <c r="Q2371" t="s">
        <v>207</v>
      </c>
      <c r="R2371" t="s">
        <v>207</v>
      </c>
      <c r="S2371" t="s">
        <v>207</v>
      </c>
      <c r="T2371" t="s">
        <v>207</v>
      </c>
      <c r="U2371" t="s">
        <v>207</v>
      </c>
    </row>
    <row r="2372" spans="1:26" x14ac:dyDescent="0.25">
      <c r="A2372" t="str">
        <f t="shared" si="73"/>
        <v>SE Share of non-residential buildings built after 2010</v>
      </c>
      <c r="B2372" t="str">
        <f t="shared" ref="B2372:B2435" si="74">IF(AND(C2372&lt;&gt;"",D2372=""),C2372,B2371)</f>
        <v>Share of non-residential buildings built after 2010</v>
      </c>
      <c r="C2372" t="s">
        <v>19</v>
      </c>
      <c r="D2372" t="s">
        <v>66</v>
      </c>
      <c r="E2372" t="s">
        <v>601</v>
      </c>
      <c r="Q2372" t="s">
        <v>207</v>
      </c>
      <c r="R2372" t="s">
        <v>207</v>
      </c>
      <c r="S2372" t="s">
        <v>207</v>
      </c>
      <c r="T2372" t="s">
        <v>207</v>
      </c>
      <c r="U2372" t="s">
        <v>207</v>
      </c>
    </row>
    <row r="2373" spans="1:26" x14ac:dyDescent="0.25">
      <c r="A2373" t="str">
        <f t="shared" si="73"/>
        <v>UK Share of non-residential buildings built after 2010</v>
      </c>
      <c r="B2373" t="str">
        <f t="shared" si="74"/>
        <v>Share of non-residential buildings built after 2010</v>
      </c>
      <c r="C2373" t="s">
        <v>4</v>
      </c>
      <c r="D2373" t="s">
        <v>67</v>
      </c>
      <c r="E2373" t="s">
        <v>601</v>
      </c>
      <c r="Q2373" t="s">
        <v>207</v>
      </c>
      <c r="R2373" t="s">
        <v>207</v>
      </c>
      <c r="S2373" t="s">
        <v>207</v>
      </c>
      <c r="T2373" t="s">
        <v>207</v>
      </c>
      <c r="U2373" t="s">
        <v>207</v>
      </c>
    </row>
    <row r="2374" spans="1:26" x14ac:dyDescent="0.25">
      <c r="A2374" t="str">
        <f t="shared" ref="A2374:A2437" si="75">D2374&amp;" "&amp;B2374</f>
        <v>EU-28 Share of non-residential buildings built after 2010</v>
      </c>
      <c r="B2374" t="str">
        <f t="shared" si="74"/>
        <v>Share of non-residential buildings built after 2010</v>
      </c>
      <c r="C2374" t="s">
        <v>658</v>
      </c>
      <c r="D2374" t="s">
        <v>659</v>
      </c>
      <c r="E2374" t="s">
        <v>601</v>
      </c>
      <c r="Q2374" t="s">
        <v>207</v>
      </c>
      <c r="R2374" t="s">
        <v>207</v>
      </c>
      <c r="S2374" t="s">
        <v>207</v>
      </c>
      <c r="T2374" t="s">
        <v>207</v>
      </c>
      <c r="U2374" t="s">
        <v>207</v>
      </c>
    </row>
    <row r="2375" spans="1:26" x14ac:dyDescent="0.25">
      <c r="A2375" t="str">
        <f t="shared" si="75"/>
        <v xml:space="preserve"> Share of non-residential buildings built after 2010</v>
      </c>
      <c r="B2375" t="str">
        <f t="shared" si="74"/>
        <v>Share of non-residential buildings built after 2010</v>
      </c>
    </row>
    <row r="2376" spans="1:26" x14ac:dyDescent="0.25">
      <c r="A2376" t="str">
        <f t="shared" si="75"/>
        <v xml:space="preserve"> Date of export: 2017-07-04</v>
      </c>
      <c r="B2376" t="str">
        <f t="shared" si="74"/>
        <v>Date of export: 2017-07-04</v>
      </c>
      <c r="C2376" t="s">
        <v>678</v>
      </c>
    </row>
    <row r="2377" spans="1:26" x14ac:dyDescent="0.25">
      <c r="A2377" t="str">
        <f t="shared" si="75"/>
        <v xml:space="preserve"> Source: EU Buildings Observatory</v>
      </c>
      <c r="B2377" t="str">
        <f t="shared" si="74"/>
        <v>Source: EU Buildings Observatory</v>
      </c>
      <c r="C2377" t="s">
        <v>598</v>
      </c>
    </row>
    <row r="2378" spans="1:26" x14ac:dyDescent="0.25">
      <c r="A2378" t="str">
        <f t="shared" si="75"/>
        <v xml:space="preserve"> Copyright European Commission 2016</v>
      </c>
      <c r="B2378" t="str">
        <f t="shared" si="74"/>
        <v>Copyright European Commission 2016</v>
      </c>
      <c r="C2378" t="s">
        <v>599</v>
      </c>
    </row>
    <row r="2379" spans="1:26" x14ac:dyDescent="0.25">
      <c r="A2379" t="str">
        <f t="shared" si="75"/>
        <v xml:space="preserve"> Total floor area of single family dwellings</v>
      </c>
      <c r="B2379" t="str">
        <f t="shared" si="74"/>
        <v>Total floor area of single family dwellings</v>
      </c>
      <c r="C2379" t="s">
        <v>213</v>
      </c>
    </row>
    <row r="2380" spans="1:26" x14ac:dyDescent="0.25">
      <c r="A2380" t="str">
        <f t="shared" si="75"/>
        <v>ISO code Total floor area of single family dwellings</v>
      </c>
      <c r="B2380" t="str">
        <f t="shared" si="74"/>
        <v>Total floor area of single family dwellings</v>
      </c>
      <c r="D2380" t="s">
        <v>204</v>
      </c>
      <c r="E2380" t="s">
        <v>205</v>
      </c>
      <c r="Q2380">
        <v>2011</v>
      </c>
      <c r="R2380">
        <v>2012</v>
      </c>
      <c r="S2380">
        <v>2013</v>
      </c>
      <c r="T2380">
        <v>2014</v>
      </c>
      <c r="U2380">
        <v>2015</v>
      </c>
      <c r="V2380" t="s">
        <v>194</v>
      </c>
      <c r="W2380" t="s">
        <v>195</v>
      </c>
      <c r="X2380" t="s">
        <v>196</v>
      </c>
      <c r="Y2380" t="s">
        <v>197</v>
      </c>
      <c r="Z2380" t="s">
        <v>198</v>
      </c>
    </row>
    <row r="2381" spans="1:26" x14ac:dyDescent="0.25">
      <c r="A2381" t="str">
        <f t="shared" si="75"/>
        <v>AT Total floor area of single family dwellings</v>
      </c>
      <c r="B2381" t="str">
        <f t="shared" si="74"/>
        <v>Total floor area of single family dwellings</v>
      </c>
      <c r="C2381" t="s">
        <v>17</v>
      </c>
      <c r="D2381" t="s">
        <v>40</v>
      </c>
      <c r="E2381" t="s">
        <v>206</v>
      </c>
      <c r="Q2381">
        <v>241.09</v>
      </c>
      <c r="R2381">
        <v>243.69</v>
      </c>
      <c r="S2381">
        <v>243.16</v>
      </c>
      <c r="T2381">
        <v>248.4</v>
      </c>
      <c r="U2381" t="s">
        <v>207</v>
      </c>
      <c r="V2381" t="s">
        <v>214</v>
      </c>
      <c r="W2381" t="s">
        <v>215</v>
      </c>
      <c r="Y2381">
        <v>1</v>
      </c>
    </row>
    <row r="2382" spans="1:26" x14ac:dyDescent="0.25">
      <c r="A2382" t="str">
        <f t="shared" si="75"/>
        <v>BE Total floor area of single family dwellings</v>
      </c>
      <c r="B2382" t="str">
        <f t="shared" si="74"/>
        <v>Total floor area of single family dwellings</v>
      </c>
      <c r="C2382" t="s">
        <v>11</v>
      </c>
      <c r="D2382" t="s">
        <v>41</v>
      </c>
      <c r="E2382" t="s">
        <v>206</v>
      </c>
      <c r="Q2382">
        <v>277.27999999999997</v>
      </c>
      <c r="R2382">
        <v>278.76</v>
      </c>
      <c r="S2382" t="s">
        <v>207</v>
      </c>
      <c r="T2382" t="s">
        <v>207</v>
      </c>
      <c r="U2382" t="s">
        <v>207</v>
      </c>
      <c r="V2382" t="s">
        <v>214</v>
      </c>
      <c r="W2382" t="s">
        <v>215</v>
      </c>
      <c r="Y2382">
        <v>1</v>
      </c>
      <c r="Z2382" t="s">
        <v>216</v>
      </c>
    </row>
    <row r="2383" spans="1:26" x14ac:dyDescent="0.25">
      <c r="A2383" t="str">
        <f t="shared" si="75"/>
        <v>BG Total floor area of single family dwellings</v>
      </c>
      <c r="B2383" t="str">
        <f t="shared" si="74"/>
        <v>Total floor area of single family dwellings</v>
      </c>
      <c r="C2383" t="s">
        <v>21</v>
      </c>
      <c r="D2383" t="s">
        <v>42</v>
      </c>
      <c r="E2383" t="s">
        <v>206</v>
      </c>
      <c r="Q2383" t="s">
        <v>207</v>
      </c>
      <c r="R2383">
        <v>126.3</v>
      </c>
      <c r="S2383">
        <v>125.93</v>
      </c>
      <c r="T2383">
        <v>128.31</v>
      </c>
      <c r="U2383" t="s">
        <v>207</v>
      </c>
      <c r="V2383" t="s">
        <v>214</v>
      </c>
      <c r="W2383" t="s">
        <v>215</v>
      </c>
      <c r="Y2383">
        <v>1</v>
      </c>
      <c r="Z2383" t="s">
        <v>217</v>
      </c>
    </row>
    <row r="2384" spans="1:26" x14ac:dyDescent="0.25">
      <c r="A2384" t="str">
        <f t="shared" si="75"/>
        <v>HR Total floor area of single family dwellings</v>
      </c>
      <c r="B2384" t="str">
        <f t="shared" si="74"/>
        <v>Total floor area of single family dwellings</v>
      </c>
      <c r="C2384" t="s">
        <v>24</v>
      </c>
      <c r="D2384" t="s">
        <v>43</v>
      </c>
      <c r="E2384" t="s">
        <v>206</v>
      </c>
      <c r="Q2384">
        <v>79.72</v>
      </c>
      <c r="R2384">
        <v>81.03</v>
      </c>
      <c r="S2384">
        <v>81.95</v>
      </c>
      <c r="T2384">
        <v>83.23</v>
      </c>
      <c r="U2384" t="s">
        <v>207</v>
      </c>
      <c r="V2384" t="s">
        <v>214</v>
      </c>
      <c r="W2384" t="s">
        <v>215</v>
      </c>
      <c r="Y2384">
        <v>1</v>
      </c>
      <c r="Z2384" t="s">
        <v>217</v>
      </c>
    </row>
    <row r="2385" spans="1:26" x14ac:dyDescent="0.25">
      <c r="A2385" t="str">
        <f t="shared" si="75"/>
        <v>CY Total floor area of single family dwellings</v>
      </c>
      <c r="B2385" t="str">
        <f t="shared" si="74"/>
        <v>Total floor area of single family dwellings</v>
      </c>
      <c r="C2385" t="s">
        <v>15</v>
      </c>
      <c r="D2385" t="s">
        <v>44</v>
      </c>
      <c r="E2385" t="s">
        <v>206</v>
      </c>
      <c r="Q2385">
        <v>31.53</v>
      </c>
      <c r="R2385" t="s">
        <v>207</v>
      </c>
      <c r="S2385">
        <v>33.03</v>
      </c>
      <c r="T2385">
        <v>34.64</v>
      </c>
      <c r="U2385" t="s">
        <v>207</v>
      </c>
      <c r="V2385" t="s">
        <v>214</v>
      </c>
      <c r="W2385" t="s">
        <v>215</v>
      </c>
      <c r="Y2385">
        <v>1</v>
      </c>
      <c r="Z2385" t="s">
        <v>217</v>
      </c>
    </row>
    <row r="2386" spans="1:26" x14ac:dyDescent="0.25">
      <c r="A2386" t="str">
        <f t="shared" si="75"/>
        <v>CZ Total floor area of single family dwellings</v>
      </c>
      <c r="B2386" t="str">
        <f t="shared" si="74"/>
        <v>Total floor area of single family dwellings</v>
      </c>
      <c r="C2386" t="s">
        <v>23</v>
      </c>
      <c r="D2386" t="s">
        <v>45</v>
      </c>
      <c r="E2386" t="s">
        <v>206</v>
      </c>
      <c r="Q2386">
        <v>178.58</v>
      </c>
      <c r="R2386" t="s">
        <v>207</v>
      </c>
      <c r="S2386" t="s">
        <v>207</v>
      </c>
      <c r="T2386">
        <v>187.26</v>
      </c>
      <c r="U2386" t="s">
        <v>207</v>
      </c>
      <c r="V2386" t="s">
        <v>214</v>
      </c>
      <c r="W2386" t="s">
        <v>215</v>
      </c>
      <c r="Y2386">
        <v>1</v>
      </c>
      <c r="Z2386" t="s">
        <v>217</v>
      </c>
    </row>
    <row r="2387" spans="1:26" x14ac:dyDescent="0.25">
      <c r="A2387" t="str">
        <f t="shared" si="75"/>
        <v>DK Total floor area of single family dwellings</v>
      </c>
      <c r="B2387" t="str">
        <f t="shared" si="74"/>
        <v>Total floor area of single family dwellings</v>
      </c>
      <c r="C2387" t="s">
        <v>9</v>
      </c>
      <c r="D2387" t="s">
        <v>46</v>
      </c>
      <c r="E2387" t="s">
        <v>206</v>
      </c>
      <c r="Q2387">
        <v>213.14</v>
      </c>
      <c r="R2387">
        <v>214.53</v>
      </c>
      <c r="S2387">
        <v>215.93</v>
      </c>
      <c r="T2387">
        <v>217.24</v>
      </c>
      <c r="U2387">
        <v>218.38</v>
      </c>
      <c r="V2387" t="s">
        <v>218</v>
      </c>
      <c r="W2387" t="s">
        <v>219</v>
      </c>
      <c r="X2387" t="s">
        <v>220</v>
      </c>
      <c r="Y2387">
        <v>5</v>
      </c>
    </row>
    <row r="2388" spans="1:26" x14ac:dyDescent="0.25">
      <c r="A2388" t="str">
        <f t="shared" si="75"/>
        <v>EE Total floor area of single family dwellings</v>
      </c>
      <c r="B2388" t="str">
        <f t="shared" si="74"/>
        <v>Total floor area of single family dwellings</v>
      </c>
      <c r="C2388" t="s">
        <v>27</v>
      </c>
      <c r="D2388" t="s">
        <v>47</v>
      </c>
      <c r="E2388" t="s">
        <v>206</v>
      </c>
      <c r="Q2388" t="s">
        <v>207</v>
      </c>
      <c r="R2388" t="s">
        <v>207</v>
      </c>
      <c r="S2388" t="s">
        <v>207</v>
      </c>
      <c r="T2388">
        <v>14.68</v>
      </c>
      <c r="U2388" t="s">
        <v>207</v>
      </c>
      <c r="V2388" t="s">
        <v>214</v>
      </c>
      <c r="W2388" t="s">
        <v>215</v>
      </c>
      <c r="Y2388">
        <v>1</v>
      </c>
      <c r="Z2388" t="s">
        <v>217</v>
      </c>
    </row>
    <row r="2389" spans="1:26" x14ac:dyDescent="0.25">
      <c r="A2389" t="str">
        <f t="shared" si="75"/>
        <v>FI Total floor area of single family dwellings</v>
      </c>
      <c r="B2389" t="str">
        <f t="shared" si="74"/>
        <v>Total floor area of single family dwellings</v>
      </c>
      <c r="C2389" t="s">
        <v>30</v>
      </c>
      <c r="D2389" t="s">
        <v>50</v>
      </c>
      <c r="E2389" t="s">
        <v>206</v>
      </c>
      <c r="Q2389">
        <v>136.30000000000001</v>
      </c>
      <c r="R2389">
        <v>137.66</v>
      </c>
      <c r="S2389">
        <v>137.97</v>
      </c>
      <c r="T2389">
        <v>139.88</v>
      </c>
      <c r="U2389" t="s">
        <v>207</v>
      </c>
      <c r="V2389" t="s">
        <v>214</v>
      </c>
      <c r="Y2389">
        <v>1</v>
      </c>
    </row>
    <row r="2390" spans="1:26" x14ac:dyDescent="0.25">
      <c r="A2390" t="str">
        <f t="shared" si="75"/>
        <v>FR Total floor area of single family dwellings</v>
      </c>
      <c r="B2390" t="str">
        <f t="shared" si="74"/>
        <v>Total floor area of single family dwellings</v>
      </c>
      <c r="C2390" t="s">
        <v>10</v>
      </c>
      <c r="D2390" t="s">
        <v>48</v>
      </c>
      <c r="E2390" t="s">
        <v>206</v>
      </c>
      <c r="Q2390" s="6">
        <v>2057.7399999999998</v>
      </c>
      <c r="R2390" s="6">
        <v>2078.77</v>
      </c>
      <c r="S2390" s="6">
        <v>2100.2800000000002</v>
      </c>
      <c r="T2390" s="6">
        <v>2128.83</v>
      </c>
      <c r="U2390" t="s">
        <v>207</v>
      </c>
      <c r="V2390" t="s">
        <v>208</v>
      </c>
      <c r="W2390" t="s">
        <v>212</v>
      </c>
      <c r="X2390" t="s">
        <v>221</v>
      </c>
      <c r="Y2390">
        <v>4</v>
      </c>
      <c r="Z2390" t="s">
        <v>222</v>
      </c>
    </row>
    <row r="2391" spans="1:26" x14ac:dyDescent="0.25">
      <c r="A2391" t="str">
        <f t="shared" si="75"/>
        <v>DE Total floor area of single family dwellings</v>
      </c>
      <c r="B2391" t="str">
        <f t="shared" si="74"/>
        <v>Total floor area of single family dwellings</v>
      </c>
      <c r="C2391" t="s">
        <v>1</v>
      </c>
      <c r="D2391" t="s">
        <v>51</v>
      </c>
      <c r="E2391" t="s">
        <v>206</v>
      </c>
      <c r="Q2391" s="6">
        <v>2134.69</v>
      </c>
      <c r="R2391" s="6">
        <v>2149.36</v>
      </c>
      <c r="S2391" s="6">
        <v>2164.4699999999998</v>
      </c>
      <c r="T2391" s="6">
        <v>2180.23</v>
      </c>
      <c r="U2391" t="s">
        <v>207</v>
      </c>
      <c r="V2391" t="s">
        <v>223</v>
      </c>
      <c r="W2391" t="s">
        <v>224</v>
      </c>
      <c r="X2391" t="s">
        <v>225</v>
      </c>
      <c r="Y2391">
        <v>5</v>
      </c>
      <c r="Z2391" t="s">
        <v>226</v>
      </c>
    </row>
    <row r="2392" spans="1:26" x14ac:dyDescent="0.25">
      <c r="A2392" t="str">
        <f t="shared" si="75"/>
        <v>EL Total floor area of single family dwellings</v>
      </c>
      <c r="B2392" t="str">
        <f t="shared" si="74"/>
        <v>Total floor area of single family dwellings</v>
      </c>
      <c r="C2392" t="s">
        <v>20</v>
      </c>
      <c r="D2392" t="s">
        <v>49</v>
      </c>
      <c r="E2392" t="s">
        <v>206</v>
      </c>
      <c r="Q2392">
        <v>141.96</v>
      </c>
      <c r="R2392">
        <v>141.33000000000001</v>
      </c>
      <c r="S2392">
        <v>140.36000000000001</v>
      </c>
      <c r="T2392">
        <v>139.65</v>
      </c>
      <c r="U2392" t="s">
        <v>207</v>
      </c>
      <c r="V2392" t="s">
        <v>214</v>
      </c>
      <c r="W2392" t="s">
        <v>215</v>
      </c>
      <c r="Y2392">
        <v>1</v>
      </c>
      <c r="Z2392" t="s">
        <v>217</v>
      </c>
    </row>
    <row r="2393" spans="1:26" x14ac:dyDescent="0.25">
      <c r="A2393" t="str">
        <f t="shared" si="75"/>
        <v>HU Total floor area of single family dwellings</v>
      </c>
      <c r="B2393" t="str">
        <f t="shared" si="74"/>
        <v>Total floor area of single family dwellings</v>
      </c>
      <c r="C2393" t="s">
        <v>16</v>
      </c>
      <c r="D2393" t="s">
        <v>52</v>
      </c>
      <c r="E2393" t="s">
        <v>206</v>
      </c>
      <c r="Q2393" t="s">
        <v>207</v>
      </c>
      <c r="R2393" t="s">
        <v>207</v>
      </c>
      <c r="S2393" t="s">
        <v>207</v>
      </c>
      <c r="T2393">
        <v>283.38</v>
      </c>
      <c r="U2393" t="s">
        <v>207</v>
      </c>
      <c r="V2393" t="s">
        <v>214</v>
      </c>
      <c r="W2393" t="s">
        <v>215</v>
      </c>
      <c r="Y2393">
        <v>1</v>
      </c>
      <c r="Z2393" t="s">
        <v>217</v>
      </c>
    </row>
    <row r="2394" spans="1:26" x14ac:dyDescent="0.25">
      <c r="A2394" t="str">
        <f t="shared" si="75"/>
        <v>IE Total floor area of single family dwellings</v>
      </c>
      <c r="B2394" t="str">
        <f t="shared" si="74"/>
        <v>Total floor area of single family dwellings</v>
      </c>
      <c r="C2394" t="s">
        <v>5</v>
      </c>
      <c r="D2394" t="s">
        <v>53</v>
      </c>
      <c r="E2394" t="s">
        <v>206</v>
      </c>
      <c r="Q2394">
        <v>171.65</v>
      </c>
      <c r="R2394">
        <v>172.93</v>
      </c>
      <c r="S2394">
        <v>174.16</v>
      </c>
      <c r="T2394">
        <v>179.27</v>
      </c>
      <c r="U2394" t="s">
        <v>207</v>
      </c>
      <c r="V2394" t="s">
        <v>214</v>
      </c>
      <c r="W2394" t="s">
        <v>215</v>
      </c>
      <c r="Y2394">
        <v>1</v>
      </c>
      <c r="Z2394" t="s">
        <v>217</v>
      </c>
    </row>
    <row r="2395" spans="1:26" x14ac:dyDescent="0.25">
      <c r="A2395" t="str">
        <f t="shared" si="75"/>
        <v>IT Total floor area of single family dwellings</v>
      </c>
      <c r="B2395" t="str">
        <f t="shared" si="74"/>
        <v>Total floor area of single family dwellings</v>
      </c>
      <c r="C2395" t="s">
        <v>29</v>
      </c>
      <c r="D2395" t="s">
        <v>54</v>
      </c>
      <c r="E2395" t="s">
        <v>206</v>
      </c>
      <c r="Q2395" t="s">
        <v>207</v>
      </c>
      <c r="R2395" t="s">
        <v>207</v>
      </c>
      <c r="S2395" t="s">
        <v>207</v>
      </c>
      <c r="T2395">
        <v>637.49</v>
      </c>
      <c r="U2395" t="s">
        <v>207</v>
      </c>
      <c r="V2395" t="s">
        <v>214</v>
      </c>
      <c r="W2395" t="s">
        <v>215</v>
      </c>
      <c r="Y2395">
        <v>1</v>
      </c>
      <c r="Z2395" t="s">
        <v>217</v>
      </c>
    </row>
    <row r="2396" spans="1:26" x14ac:dyDescent="0.25">
      <c r="A2396" t="str">
        <f t="shared" si="75"/>
        <v>LV Total floor area of single family dwellings</v>
      </c>
      <c r="B2396" t="str">
        <f t="shared" si="74"/>
        <v>Total floor area of single family dwellings</v>
      </c>
      <c r="C2396" t="s">
        <v>25</v>
      </c>
      <c r="D2396" t="s">
        <v>55</v>
      </c>
      <c r="E2396" t="s">
        <v>206</v>
      </c>
      <c r="Q2396" t="s">
        <v>207</v>
      </c>
      <c r="R2396" t="s">
        <v>207</v>
      </c>
      <c r="S2396" t="s">
        <v>207</v>
      </c>
      <c r="T2396" t="s">
        <v>207</v>
      </c>
      <c r="U2396" t="s">
        <v>207</v>
      </c>
    </row>
    <row r="2397" spans="1:26" x14ac:dyDescent="0.25">
      <c r="A2397" t="str">
        <f t="shared" si="75"/>
        <v>LT Total floor area of single family dwellings</v>
      </c>
      <c r="B2397" t="str">
        <f t="shared" si="74"/>
        <v>Total floor area of single family dwellings</v>
      </c>
      <c r="C2397" t="s">
        <v>22</v>
      </c>
      <c r="D2397" t="s">
        <v>56</v>
      </c>
      <c r="E2397" t="s">
        <v>206</v>
      </c>
      <c r="Q2397" t="s">
        <v>207</v>
      </c>
      <c r="R2397">
        <v>47.11</v>
      </c>
      <c r="S2397" t="s">
        <v>207</v>
      </c>
      <c r="T2397">
        <v>48.08</v>
      </c>
      <c r="U2397" t="s">
        <v>207</v>
      </c>
      <c r="V2397" t="s">
        <v>214</v>
      </c>
      <c r="W2397" t="s">
        <v>215</v>
      </c>
      <c r="Y2397">
        <v>1</v>
      </c>
      <c r="Z2397" t="s">
        <v>217</v>
      </c>
    </row>
    <row r="2398" spans="1:26" x14ac:dyDescent="0.25">
      <c r="A2398" t="str">
        <f t="shared" si="75"/>
        <v>LU Total floor area of single family dwellings</v>
      </c>
      <c r="B2398" t="str">
        <f t="shared" si="74"/>
        <v>Total floor area of single family dwellings</v>
      </c>
      <c r="C2398" t="s">
        <v>7</v>
      </c>
      <c r="D2398" t="s">
        <v>57</v>
      </c>
      <c r="E2398" t="s">
        <v>206</v>
      </c>
      <c r="Q2398">
        <v>18.739999999999998</v>
      </c>
      <c r="R2398" t="s">
        <v>207</v>
      </c>
      <c r="S2398" t="s">
        <v>207</v>
      </c>
      <c r="T2398">
        <v>20.5</v>
      </c>
      <c r="U2398" t="s">
        <v>207</v>
      </c>
      <c r="V2398" t="s">
        <v>214</v>
      </c>
      <c r="W2398" t="s">
        <v>215</v>
      </c>
      <c r="Y2398">
        <v>1</v>
      </c>
      <c r="Z2398" t="s">
        <v>217</v>
      </c>
    </row>
    <row r="2399" spans="1:26" x14ac:dyDescent="0.25">
      <c r="A2399" t="str">
        <f t="shared" si="75"/>
        <v>MT Total floor area of single family dwellings</v>
      </c>
      <c r="B2399" t="str">
        <f t="shared" si="74"/>
        <v>Total floor area of single family dwellings</v>
      </c>
      <c r="C2399" t="s">
        <v>26</v>
      </c>
      <c r="D2399" t="s">
        <v>58</v>
      </c>
      <c r="E2399" t="s">
        <v>206</v>
      </c>
      <c r="Q2399">
        <v>10.67</v>
      </c>
      <c r="R2399">
        <v>11.66</v>
      </c>
      <c r="S2399">
        <v>12</v>
      </c>
      <c r="T2399">
        <v>12.38</v>
      </c>
      <c r="U2399" t="s">
        <v>207</v>
      </c>
      <c r="V2399" t="s">
        <v>214</v>
      </c>
      <c r="W2399" t="s">
        <v>215</v>
      </c>
      <c r="Y2399">
        <v>1</v>
      </c>
      <c r="Z2399" t="s">
        <v>217</v>
      </c>
    </row>
    <row r="2400" spans="1:26" x14ac:dyDescent="0.25">
      <c r="A2400" t="str">
        <f t="shared" si="75"/>
        <v>NL Total floor area of single family dwellings</v>
      </c>
      <c r="B2400" t="str">
        <f t="shared" si="74"/>
        <v>Total floor area of single family dwellings</v>
      </c>
      <c r="C2400" t="s">
        <v>6</v>
      </c>
      <c r="D2400" t="s">
        <v>59</v>
      </c>
      <c r="E2400" t="s">
        <v>206</v>
      </c>
      <c r="Q2400">
        <v>675.98</v>
      </c>
      <c r="R2400">
        <v>677.41</v>
      </c>
      <c r="S2400">
        <v>688.99</v>
      </c>
      <c r="T2400">
        <v>701.34</v>
      </c>
      <c r="U2400" t="s">
        <v>207</v>
      </c>
      <c r="V2400" t="s">
        <v>214</v>
      </c>
      <c r="Y2400">
        <v>1</v>
      </c>
    </row>
    <row r="2401" spans="1:26" x14ac:dyDescent="0.25">
      <c r="A2401" t="str">
        <f t="shared" si="75"/>
        <v>PL Total floor area of single family dwellings</v>
      </c>
      <c r="B2401" t="str">
        <f t="shared" si="74"/>
        <v>Total floor area of single family dwellings</v>
      </c>
      <c r="C2401" t="s">
        <v>12</v>
      </c>
      <c r="D2401" t="s">
        <v>60</v>
      </c>
      <c r="E2401" t="s">
        <v>206</v>
      </c>
      <c r="Q2401">
        <v>326.08999999999997</v>
      </c>
      <c r="R2401">
        <v>330.26</v>
      </c>
      <c r="S2401">
        <v>334.77</v>
      </c>
      <c r="T2401">
        <v>340.03</v>
      </c>
      <c r="U2401" t="s">
        <v>207</v>
      </c>
      <c r="V2401" t="s">
        <v>214</v>
      </c>
      <c r="W2401" t="s">
        <v>215</v>
      </c>
      <c r="Y2401">
        <v>1</v>
      </c>
      <c r="Z2401" t="s">
        <v>217</v>
      </c>
    </row>
    <row r="2402" spans="1:26" x14ac:dyDescent="0.25">
      <c r="A2402" t="str">
        <f t="shared" si="75"/>
        <v>PT Total floor area of single family dwellings</v>
      </c>
      <c r="B2402" t="str">
        <f t="shared" si="74"/>
        <v>Total floor area of single family dwellings</v>
      </c>
      <c r="C2402" t="s">
        <v>14</v>
      </c>
      <c r="D2402" t="s">
        <v>61</v>
      </c>
      <c r="E2402" t="s">
        <v>206</v>
      </c>
      <c r="Q2402">
        <v>276.43</v>
      </c>
      <c r="R2402">
        <v>275.56</v>
      </c>
      <c r="S2402">
        <v>276.99</v>
      </c>
      <c r="T2402">
        <v>284.68</v>
      </c>
      <c r="U2402" t="s">
        <v>207</v>
      </c>
      <c r="V2402" t="s">
        <v>214</v>
      </c>
      <c r="W2402" t="s">
        <v>215</v>
      </c>
      <c r="Y2402">
        <v>1</v>
      </c>
      <c r="Z2402" t="s">
        <v>217</v>
      </c>
    </row>
    <row r="2403" spans="1:26" x14ac:dyDescent="0.25">
      <c r="A2403" t="str">
        <f t="shared" si="75"/>
        <v>RO Total floor area of single family dwellings</v>
      </c>
      <c r="B2403" t="str">
        <f t="shared" si="74"/>
        <v>Total floor area of single family dwellings</v>
      </c>
      <c r="C2403" t="s">
        <v>13</v>
      </c>
      <c r="D2403" t="s">
        <v>62</v>
      </c>
      <c r="E2403" t="s">
        <v>206</v>
      </c>
      <c r="Q2403">
        <v>189.15</v>
      </c>
      <c r="R2403">
        <v>190.46</v>
      </c>
      <c r="S2403">
        <v>192.65</v>
      </c>
      <c r="T2403">
        <v>194.95</v>
      </c>
      <c r="U2403" t="s">
        <v>207</v>
      </c>
      <c r="V2403" t="s">
        <v>214</v>
      </c>
      <c r="W2403" t="s">
        <v>215</v>
      </c>
      <c r="Y2403">
        <v>1</v>
      </c>
    </row>
    <row r="2404" spans="1:26" x14ac:dyDescent="0.25">
      <c r="A2404" t="str">
        <f t="shared" si="75"/>
        <v>SK Total floor area of single family dwellings</v>
      </c>
      <c r="B2404" t="str">
        <f t="shared" si="74"/>
        <v>Total floor area of single family dwellings</v>
      </c>
      <c r="C2404" t="s">
        <v>18</v>
      </c>
      <c r="D2404" t="s">
        <v>63</v>
      </c>
      <c r="E2404" t="s">
        <v>206</v>
      </c>
      <c r="Q2404">
        <v>91.31</v>
      </c>
      <c r="R2404">
        <v>91.81</v>
      </c>
      <c r="S2404">
        <v>92.34</v>
      </c>
      <c r="T2404">
        <v>92.82</v>
      </c>
      <c r="U2404" t="s">
        <v>207</v>
      </c>
      <c r="V2404" t="s">
        <v>214</v>
      </c>
      <c r="W2404" t="s">
        <v>215</v>
      </c>
      <c r="Y2404">
        <v>1</v>
      </c>
      <c r="Z2404" t="s">
        <v>217</v>
      </c>
    </row>
    <row r="2405" spans="1:26" x14ac:dyDescent="0.25">
      <c r="A2405" t="str">
        <f t="shared" si="75"/>
        <v>SI Total floor area of single family dwellings</v>
      </c>
      <c r="B2405" t="str">
        <f t="shared" si="74"/>
        <v>Total floor area of single family dwellings</v>
      </c>
      <c r="C2405" t="s">
        <v>8</v>
      </c>
      <c r="D2405" t="s">
        <v>64</v>
      </c>
      <c r="E2405" t="s">
        <v>206</v>
      </c>
      <c r="Q2405">
        <v>45.64</v>
      </c>
      <c r="R2405">
        <v>46.15</v>
      </c>
      <c r="S2405">
        <v>46.58</v>
      </c>
      <c r="T2405">
        <v>46.9</v>
      </c>
      <c r="U2405" t="s">
        <v>207</v>
      </c>
      <c r="V2405" t="s">
        <v>214</v>
      </c>
      <c r="W2405" t="s">
        <v>215</v>
      </c>
      <c r="Y2405">
        <v>1</v>
      </c>
      <c r="Z2405" t="s">
        <v>217</v>
      </c>
    </row>
    <row r="2406" spans="1:26" x14ac:dyDescent="0.25">
      <c r="A2406" t="str">
        <f t="shared" si="75"/>
        <v>ES Total floor area of single family dwellings</v>
      </c>
      <c r="B2406" t="str">
        <f t="shared" si="74"/>
        <v>Total floor area of single family dwellings</v>
      </c>
      <c r="C2406" t="s">
        <v>28</v>
      </c>
      <c r="D2406" t="s">
        <v>65</v>
      </c>
      <c r="E2406" t="s">
        <v>206</v>
      </c>
      <c r="Q2406" t="s">
        <v>207</v>
      </c>
      <c r="R2406" t="s">
        <v>207</v>
      </c>
      <c r="S2406" t="s">
        <v>207</v>
      </c>
      <c r="T2406">
        <v>498.86</v>
      </c>
      <c r="U2406" t="s">
        <v>207</v>
      </c>
      <c r="V2406" t="s">
        <v>214</v>
      </c>
      <c r="W2406" t="s">
        <v>215</v>
      </c>
      <c r="Y2406">
        <v>1</v>
      </c>
      <c r="Z2406" t="s">
        <v>217</v>
      </c>
    </row>
    <row r="2407" spans="1:26" x14ac:dyDescent="0.25">
      <c r="A2407" t="str">
        <f t="shared" si="75"/>
        <v>SE Total floor area of single family dwellings</v>
      </c>
      <c r="B2407" t="str">
        <f t="shared" si="74"/>
        <v>Total floor area of single family dwellings</v>
      </c>
      <c r="C2407" t="s">
        <v>19</v>
      </c>
      <c r="D2407" t="s">
        <v>66</v>
      </c>
      <c r="E2407" t="s">
        <v>206</v>
      </c>
      <c r="Q2407">
        <v>240.2</v>
      </c>
      <c r="R2407">
        <v>242.3</v>
      </c>
      <c r="S2407">
        <v>242.7</v>
      </c>
      <c r="T2407">
        <v>245</v>
      </c>
      <c r="U2407" t="s">
        <v>207</v>
      </c>
      <c r="V2407" t="s">
        <v>214</v>
      </c>
      <c r="W2407" t="s">
        <v>215</v>
      </c>
      <c r="Y2407">
        <v>1</v>
      </c>
      <c r="Z2407" t="s">
        <v>217</v>
      </c>
    </row>
    <row r="2408" spans="1:26" x14ac:dyDescent="0.25">
      <c r="A2408" t="str">
        <f t="shared" si="75"/>
        <v>UK Total floor area of single family dwellings</v>
      </c>
      <c r="B2408" t="str">
        <f t="shared" si="74"/>
        <v>Total floor area of single family dwellings</v>
      </c>
      <c r="C2408" t="s">
        <v>4</v>
      </c>
      <c r="D2408" t="s">
        <v>67</v>
      </c>
      <c r="E2408" t="s">
        <v>206</v>
      </c>
      <c r="Q2408" s="6">
        <v>2128.94</v>
      </c>
      <c r="R2408" s="6">
        <v>2168.37</v>
      </c>
      <c r="S2408" s="6">
        <v>2257.31</v>
      </c>
      <c r="T2408" s="6">
        <v>2298.4299999999998</v>
      </c>
      <c r="U2408" t="s">
        <v>207</v>
      </c>
      <c r="V2408" t="s">
        <v>214</v>
      </c>
      <c r="W2408" t="s">
        <v>227</v>
      </c>
      <c r="Y2408">
        <v>1</v>
      </c>
    </row>
    <row r="2409" spans="1:26" x14ac:dyDescent="0.25">
      <c r="A2409" t="str">
        <f t="shared" si="75"/>
        <v>EU-28 Total floor area of single family dwellings</v>
      </c>
      <c r="B2409" t="str">
        <f t="shared" si="74"/>
        <v>Total floor area of single family dwellings</v>
      </c>
      <c r="C2409" t="s">
        <v>658</v>
      </c>
      <c r="D2409" t="s">
        <v>659</v>
      </c>
      <c r="E2409" t="s">
        <v>206</v>
      </c>
      <c r="Q2409" t="s">
        <v>207</v>
      </c>
      <c r="R2409" t="s">
        <v>207</v>
      </c>
      <c r="S2409" t="s">
        <v>207</v>
      </c>
      <c r="T2409" t="s">
        <v>207</v>
      </c>
      <c r="U2409" t="s">
        <v>207</v>
      </c>
    </row>
    <row r="2410" spans="1:26" x14ac:dyDescent="0.25">
      <c r="A2410" t="str">
        <f t="shared" si="75"/>
        <v xml:space="preserve"> Total floor area of single family dwellings</v>
      </c>
      <c r="B2410" t="str">
        <f t="shared" si="74"/>
        <v>Total floor area of single family dwellings</v>
      </c>
    </row>
    <row r="2411" spans="1:26" x14ac:dyDescent="0.25">
      <c r="A2411" t="str">
        <f t="shared" si="75"/>
        <v xml:space="preserve"> Total floor area of multi family dwellings</v>
      </c>
      <c r="B2411" t="str">
        <f t="shared" si="74"/>
        <v>Total floor area of multi family dwellings</v>
      </c>
      <c r="C2411" t="s">
        <v>228</v>
      </c>
    </row>
    <row r="2412" spans="1:26" x14ac:dyDescent="0.25">
      <c r="A2412" t="str">
        <f t="shared" si="75"/>
        <v>ISO code Total floor area of multi family dwellings</v>
      </c>
      <c r="B2412" t="str">
        <f t="shared" si="74"/>
        <v>Total floor area of multi family dwellings</v>
      </c>
      <c r="D2412" t="s">
        <v>204</v>
      </c>
      <c r="E2412" t="s">
        <v>205</v>
      </c>
      <c r="Q2412">
        <v>2011</v>
      </c>
      <c r="R2412">
        <v>2012</v>
      </c>
      <c r="S2412">
        <v>2013</v>
      </c>
      <c r="T2412">
        <v>2014</v>
      </c>
      <c r="U2412">
        <v>2015</v>
      </c>
      <c r="V2412" t="s">
        <v>194</v>
      </c>
      <c r="W2412" t="s">
        <v>195</v>
      </c>
      <c r="X2412" t="s">
        <v>196</v>
      </c>
      <c r="Y2412" t="s">
        <v>197</v>
      </c>
      <c r="Z2412" t="s">
        <v>198</v>
      </c>
    </row>
    <row r="2413" spans="1:26" x14ac:dyDescent="0.25">
      <c r="A2413" t="str">
        <f t="shared" si="75"/>
        <v>AT Total floor area of multi family dwellings</v>
      </c>
      <c r="B2413" t="str">
        <f t="shared" si="74"/>
        <v>Total floor area of multi family dwellings</v>
      </c>
      <c r="C2413" t="s">
        <v>17</v>
      </c>
      <c r="D2413" t="s">
        <v>40</v>
      </c>
      <c r="E2413" t="s">
        <v>206</v>
      </c>
      <c r="Q2413">
        <v>133.97</v>
      </c>
      <c r="R2413">
        <v>135.05000000000001</v>
      </c>
      <c r="S2413">
        <v>140.76</v>
      </c>
      <c r="T2413">
        <v>144</v>
      </c>
      <c r="U2413" t="s">
        <v>207</v>
      </c>
      <c r="V2413" t="s">
        <v>214</v>
      </c>
      <c r="W2413" t="s">
        <v>215</v>
      </c>
      <c r="Y2413">
        <v>1</v>
      </c>
    </row>
    <row r="2414" spans="1:26" x14ac:dyDescent="0.25">
      <c r="A2414" t="str">
        <f t="shared" si="75"/>
        <v>BE Total floor area of multi family dwellings</v>
      </c>
      <c r="B2414" t="str">
        <f t="shared" si="74"/>
        <v>Total floor area of multi family dwellings</v>
      </c>
      <c r="C2414" t="s">
        <v>11</v>
      </c>
      <c r="D2414" t="s">
        <v>41</v>
      </c>
      <c r="E2414" t="s">
        <v>206</v>
      </c>
      <c r="Q2414">
        <v>101.9</v>
      </c>
      <c r="R2414">
        <v>103.38</v>
      </c>
      <c r="S2414" t="s">
        <v>207</v>
      </c>
      <c r="T2414" t="s">
        <v>207</v>
      </c>
      <c r="U2414" t="s">
        <v>207</v>
      </c>
      <c r="V2414" t="s">
        <v>214</v>
      </c>
      <c r="W2414" t="s">
        <v>215</v>
      </c>
      <c r="Y2414">
        <v>1</v>
      </c>
      <c r="Z2414" t="s">
        <v>216</v>
      </c>
    </row>
    <row r="2415" spans="1:26" x14ac:dyDescent="0.25">
      <c r="A2415" t="str">
        <f t="shared" si="75"/>
        <v>BG Total floor area of multi family dwellings</v>
      </c>
      <c r="B2415" t="str">
        <f t="shared" si="74"/>
        <v>Total floor area of multi family dwellings</v>
      </c>
      <c r="C2415" t="s">
        <v>21</v>
      </c>
      <c r="D2415" t="s">
        <v>42</v>
      </c>
      <c r="E2415" t="s">
        <v>206</v>
      </c>
      <c r="Q2415" t="s">
        <v>207</v>
      </c>
      <c r="R2415">
        <v>103.87</v>
      </c>
      <c r="S2415">
        <v>103.57</v>
      </c>
      <c r="T2415">
        <v>105.52</v>
      </c>
      <c r="U2415" t="s">
        <v>207</v>
      </c>
      <c r="V2415" t="s">
        <v>214</v>
      </c>
      <c r="W2415" t="s">
        <v>215</v>
      </c>
      <c r="Y2415">
        <v>1</v>
      </c>
      <c r="Z2415" t="s">
        <v>217</v>
      </c>
    </row>
    <row r="2416" spans="1:26" x14ac:dyDescent="0.25">
      <c r="A2416" t="str">
        <f t="shared" si="75"/>
        <v>HR Total floor area of multi family dwellings</v>
      </c>
      <c r="B2416" t="str">
        <f t="shared" si="74"/>
        <v>Total floor area of multi family dwellings</v>
      </c>
      <c r="C2416" t="s">
        <v>24</v>
      </c>
      <c r="D2416" t="s">
        <v>43</v>
      </c>
      <c r="E2416" t="s">
        <v>206</v>
      </c>
      <c r="Q2416">
        <v>41.36</v>
      </c>
      <c r="R2416">
        <v>41.72</v>
      </c>
      <c r="S2416">
        <v>42.49</v>
      </c>
      <c r="T2416">
        <v>42.91</v>
      </c>
      <c r="U2416" t="s">
        <v>207</v>
      </c>
      <c r="V2416" t="s">
        <v>214</v>
      </c>
      <c r="W2416" t="s">
        <v>215</v>
      </c>
      <c r="Y2416">
        <v>1</v>
      </c>
      <c r="Z2416" t="s">
        <v>217</v>
      </c>
    </row>
    <row r="2417" spans="1:26" x14ac:dyDescent="0.25">
      <c r="A2417" t="str">
        <f t="shared" si="75"/>
        <v>CY Total floor area of multi family dwellings</v>
      </c>
      <c r="B2417" t="str">
        <f t="shared" si="74"/>
        <v>Total floor area of multi family dwellings</v>
      </c>
      <c r="C2417" t="s">
        <v>15</v>
      </c>
      <c r="D2417" t="s">
        <v>44</v>
      </c>
      <c r="E2417" t="s">
        <v>206</v>
      </c>
      <c r="Q2417">
        <v>18.09</v>
      </c>
      <c r="R2417" t="s">
        <v>207</v>
      </c>
      <c r="S2417">
        <v>18.95</v>
      </c>
      <c r="T2417">
        <v>19.87</v>
      </c>
      <c r="U2417" t="s">
        <v>207</v>
      </c>
      <c r="V2417" t="s">
        <v>214</v>
      </c>
      <c r="W2417" t="s">
        <v>215</v>
      </c>
      <c r="Y2417">
        <v>1</v>
      </c>
      <c r="Z2417" t="s">
        <v>217</v>
      </c>
    </row>
    <row r="2418" spans="1:26" x14ac:dyDescent="0.25">
      <c r="A2418" t="str">
        <f t="shared" si="75"/>
        <v>CZ Total floor area of multi family dwellings</v>
      </c>
      <c r="B2418" t="str">
        <f t="shared" si="74"/>
        <v>Total floor area of multi family dwellings</v>
      </c>
      <c r="C2418" t="s">
        <v>23</v>
      </c>
      <c r="D2418" t="s">
        <v>45</v>
      </c>
      <c r="E2418" t="s">
        <v>206</v>
      </c>
      <c r="Q2418">
        <v>136.88999999999999</v>
      </c>
      <c r="R2418" t="s">
        <v>207</v>
      </c>
      <c r="S2418" t="s">
        <v>207</v>
      </c>
      <c r="T2418">
        <v>143.54</v>
      </c>
      <c r="U2418" t="s">
        <v>207</v>
      </c>
      <c r="V2418" t="s">
        <v>214</v>
      </c>
      <c r="W2418" t="s">
        <v>215</v>
      </c>
      <c r="Y2418">
        <v>1</v>
      </c>
      <c r="Z2418" t="s">
        <v>217</v>
      </c>
    </row>
    <row r="2419" spans="1:26" x14ac:dyDescent="0.25">
      <c r="A2419" t="str">
        <f t="shared" si="75"/>
        <v>DK Total floor area of multi family dwellings</v>
      </c>
      <c r="B2419" t="str">
        <f t="shared" si="74"/>
        <v>Total floor area of multi family dwellings</v>
      </c>
      <c r="C2419" t="s">
        <v>9</v>
      </c>
      <c r="D2419" t="s">
        <v>46</v>
      </c>
      <c r="E2419" t="s">
        <v>206</v>
      </c>
      <c r="Q2419">
        <v>83</v>
      </c>
      <c r="R2419">
        <v>83.43</v>
      </c>
      <c r="S2419">
        <v>84.12</v>
      </c>
      <c r="T2419">
        <v>84.82</v>
      </c>
      <c r="U2419">
        <v>85.48</v>
      </c>
      <c r="V2419" t="s">
        <v>218</v>
      </c>
      <c r="W2419" t="s">
        <v>219</v>
      </c>
      <c r="X2419" t="s">
        <v>220</v>
      </c>
      <c r="Y2419">
        <v>5</v>
      </c>
    </row>
    <row r="2420" spans="1:26" x14ac:dyDescent="0.25">
      <c r="A2420" t="str">
        <f t="shared" si="75"/>
        <v>EE Total floor area of multi family dwellings</v>
      </c>
      <c r="B2420" t="str">
        <f t="shared" si="74"/>
        <v>Total floor area of multi family dwellings</v>
      </c>
      <c r="C2420" t="s">
        <v>27</v>
      </c>
      <c r="D2420" t="s">
        <v>47</v>
      </c>
      <c r="E2420" t="s">
        <v>206</v>
      </c>
      <c r="Q2420" t="s">
        <v>207</v>
      </c>
      <c r="R2420" t="s">
        <v>207</v>
      </c>
      <c r="S2420" t="s">
        <v>207</v>
      </c>
      <c r="T2420">
        <v>24.67</v>
      </c>
      <c r="U2420" t="s">
        <v>207</v>
      </c>
      <c r="V2420" t="s">
        <v>214</v>
      </c>
      <c r="W2420" t="s">
        <v>215</v>
      </c>
      <c r="Y2420">
        <v>1</v>
      </c>
      <c r="Z2420" t="s">
        <v>217</v>
      </c>
    </row>
    <row r="2421" spans="1:26" x14ac:dyDescent="0.25">
      <c r="A2421" t="str">
        <f t="shared" si="75"/>
        <v>FI Total floor area of multi family dwellings</v>
      </c>
      <c r="B2421" t="str">
        <f t="shared" si="74"/>
        <v>Total floor area of multi family dwellings</v>
      </c>
      <c r="C2421" t="s">
        <v>30</v>
      </c>
      <c r="D2421" t="s">
        <v>50</v>
      </c>
      <c r="E2421" t="s">
        <v>206</v>
      </c>
      <c r="Q2421">
        <v>109.77</v>
      </c>
      <c r="R2421">
        <v>111.61</v>
      </c>
      <c r="S2421">
        <v>112.73</v>
      </c>
      <c r="T2421">
        <v>114.43</v>
      </c>
      <c r="U2421" t="s">
        <v>207</v>
      </c>
      <c r="V2421" t="s">
        <v>214</v>
      </c>
      <c r="Y2421">
        <v>1</v>
      </c>
    </row>
    <row r="2422" spans="1:26" x14ac:dyDescent="0.25">
      <c r="A2422" t="str">
        <f t="shared" si="75"/>
        <v>FR Total floor area of multi family dwellings</v>
      </c>
      <c r="B2422" t="str">
        <f t="shared" si="74"/>
        <v>Total floor area of multi family dwellings</v>
      </c>
      <c r="C2422" t="s">
        <v>10</v>
      </c>
      <c r="D2422" t="s">
        <v>48</v>
      </c>
      <c r="E2422" t="s">
        <v>206</v>
      </c>
      <c r="Q2422">
        <v>947.53</v>
      </c>
      <c r="R2422">
        <v>958.07</v>
      </c>
      <c r="S2422">
        <v>969.69</v>
      </c>
      <c r="T2422">
        <v>981.32</v>
      </c>
      <c r="U2422" t="s">
        <v>207</v>
      </c>
      <c r="V2422" t="s">
        <v>208</v>
      </c>
      <c r="W2422" t="s">
        <v>212</v>
      </c>
      <c r="X2422" t="s">
        <v>221</v>
      </c>
      <c r="Y2422">
        <v>4</v>
      </c>
      <c r="Z2422" t="s">
        <v>222</v>
      </c>
    </row>
    <row r="2423" spans="1:26" x14ac:dyDescent="0.25">
      <c r="A2423" t="str">
        <f t="shared" si="75"/>
        <v>DE Total floor area of multi family dwellings</v>
      </c>
      <c r="B2423" t="str">
        <f t="shared" si="74"/>
        <v>Total floor area of multi family dwellings</v>
      </c>
      <c r="C2423" t="s">
        <v>1</v>
      </c>
      <c r="D2423" t="s">
        <v>51</v>
      </c>
      <c r="E2423" t="s">
        <v>206</v>
      </c>
      <c r="Q2423" s="6">
        <v>1441.85</v>
      </c>
      <c r="R2423" s="6">
        <v>1448.31</v>
      </c>
      <c r="S2423" s="6">
        <v>1455.57</v>
      </c>
      <c r="T2423" s="6">
        <v>1465.31</v>
      </c>
      <c r="U2423" t="s">
        <v>207</v>
      </c>
      <c r="V2423" t="s">
        <v>223</v>
      </c>
      <c r="W2423" t="s">
        <v>224</v>
      </c>
      <c r="X2423" t="s">
        <v>225</v>
      </c>
      <c r="Y2423">
        <v>5</v>
      </c>
      <c r="Z2423" t="s">
        <v>226</v>
      </c>
    </row>
    <row r="2424" spans="1:26" x14ac:dyDescent="0.25">
      <c r="A2424" t="str">
        <f t="shared" si="75"/>
        <v>EL Total floor area of multi family dwellings</v>
      </c>
      <c r="B2424" t="str">
        <f t="shared" si="74"/>
        <v>Total floor area of multi family dwellings</v>
      </c>
      <c r="C2424" t="s">
        <v>20</v>
      </c>
      <c r="D2424" t="s">
        <v>49</v>
      </c>
      <c r="E2424" t="s">
        <v>206</v>
      </c>
      <c r="Q2424">
        <v>260.19</v>
      </c>
      <c r="R2424">
        <v>259.02999999999997</v>
      </c>
      <c r="S2424">
        <v>263.08</v>
      </c>
      <c r="T2424">
        <v>269.95</v>
      </c>
      <c r="U2424" t="s">
        <v>207</v>
      </c>
      <c r="V2424" t="s">
        <v>214</v>
      </c>
      <c r="W2424" t="s">
        <v>215</v>
      </c>
      <c r="Y2424">
        <v>1</v>
      </c>
      <c r="Z2424" t="s">
        <v>217</v>
      </c>
    </row>
    <row r="2425" spans="1:26" x14ac:dyDescent="0.25">
      <c r="A2425" t="str">
        <f t="shared" si="75"/>
        <v>HU Total floor area of multi family dwellings</v>
      </c>
      <c r="B2425" t="str">
        <f t="shared" si="74"/>
        <v>Total floor area of multi family dwellings</v>
      </c>
      <c r="C2425" t="s">
        <v>16</v>
      </c>
      <c r="D2425" t="s">
        <v>52</v>
      </c>
      <c r="E2425" t="s">
        <v>206</v>
      </c>
      <c r="Q2425" t="s">
        <v>207</v>
      </c>
      <c r="R2425" t="s">
        <v>207</v>
      </c>
      <c r="S2425" t="s">
        <v>207</v>
      </c>
      <c r="T2425">
        <v>116.66</v>
      </c>
      <c r="U2425" t="s">
        <v>207</v>
      </c>
      <c r="V2425" t="s">
        <v>214</v>
      </c>
      <c r="W2425" t="s">
        <v>215</v>
      </c>
      <c r="Y2425">
        <v>1</v>
      </c>
      <c r="Z2425" t="s">
        <v>217</v>
      </c>
    </row>
    <row r="2426" spans="1:26" x14ac:dyDescent="0.25">
      <c r="A2426" t="str">
        <f t="shared" si="75"/>
        <v>IE Total floor area of multi family dwellings</v>
      </c>
      <c r="B2426" t="str">
        <f t="shared" si="74"/>
        <v>Total floor area of multi family dwellings</v>
      </c>
      <c r="C2426" t="s">
        <v>5</v>
      </c>
      <c r="D2426" t="s">
        <v>53</v>
      </c>
      <c r="E2426" t="s">
        <v>206</v>
      </c>
      <c r="Q2426">
        <v>25.19</v>
      </c>
      <c r="R2426">
        <v>25.38</v>
      </c>
      <c r="S2426">
        <v>25.56</v>
      </c>
      <c r="T2426">
        <v>27.28</v>
      </c>
      <c r="U2426" t="s">
        <v>207</v>
      </c>
      <c r="V2426" t="s">
        <v>214</v>
      </c>
      <c r="W2426" t="s">
        <v>215</v>
      </c>
      <c r="Y2426">
        <v>1</v>
      </c>
      <c r="Z2426" t="s">
        <v>217</v>
      </c>
    </row>
    <row r="2427" spans="1:26" x14ac:dyDescent="0.25">
      <c r="A2427" t="str">
        <f t="shared" si="75"/>
        <v>IT Total floor area of multi family dwellings</v>
      </c>
      <c r="B2427" t="str">
        <f t="shared" si="74"/>
        <v>Total floor area of multi family dwellings</v>
      </c>
      <c r="C2427" t="s">
        <v>29</v>
      </c>
      <c r="D2427" t="s">
        <v>54</v>
      </c>
      <c r="E2427" t="s">
        <v>206</v>
      </c>
      <c r="Q2427" t="s">
        <v>207</v>
      </c>
      <c r="R2427" t="s">
        <v>207</v>
      </c>
      <c r="S2427" t="s">
        <v>207</v>
      </c>
      <c r="T2427" s="6">
        <v>1685</v>
      </c>
      <c r="U2427" t="s">
        <v>207</v>
      </c>
      <c r="V2427" t="s">
        <v>214</v>
      </c>
      <c r="W2427" t="s">
        <v>215</v>
      </c>
      <c r="Y2427">
        <v>1</v>
      </c>
      <c r="Z2427" t="s">
        <v>217</v>
      </c>
    </row>
    <row r="2428" spans="1:26" x14ac:dyDescent="0.25">
      <c r="A2428" t="str">
        <f t="shared" si="75"/>
        <v>LV Total floor area of multi family dwellings</v>
      </c>
      <c r="B2428" t="str">
        <f t="shared" si="74"/>
        <v>Total floor area of multi family dwellings</v>
      </c>
      <c r="C2428" t="s">
        <v>25</v>
      </c>
      <c r="D2428" t="s">
        <v>55</v>
      </c>
      <c r="E2428" t="s">
        <v>206</v>
      </c>
      <c r="Q2428" t="s">
        <v>207</v>
      </c>
      <c r="R2428" t="s">
        <v>207</v>
      </c>
      <c r="S2428" t="s">
        <v>207</v>
      </c>
      <c r="T2428" t="s">
        <v>207</v>
      </c>
      <c r="U2428" t="s">
        <v>207</v>
      </c>
    </row>
    <row r="2429" spans="1:26" x14ac:dyDescent="0.25">
      <c r="A2429" t="str">
        <f t="shared" si="75"/>
        <v>LT Total floor area of multi family dwellings</v>
      </c>
      <c r="B2429" t="str">
        <f t="shared" si="74"/>
        <v>Total floor area of multi family dwellings</v>
      </c>
      <c r="C2429" t="s">
        <v>22</v>
      </c>
      <c r="D2429" t="s">
        <v>56</v>
      </c>
      <c r="E2429" t="s">
        <v>206</v>
      </c>
      <c r="Q2429" t="s">
        <v>207</v>
      </c>
      <c r="R2429">
        <v>38.74</v>
      </c>
      <c r="S2429" t="s">
        <v>207</v>
      </c>
      <c r="T2429">
        <v>39.54</v>
      </c>
      <c r="U2429" t="s">
        <v>207</v>
      </c>
      <c r="V2429" t="s">
        <v>214</v>
      </c>
      <c r="W2429" t="s">
        <v>215</v>
      </c>
      <c r="Y2429">
        <v>1</v>
      </c>
      <c r="Z2429" t="s">
        <v>217</v>
      </c>
    </row>
    <row r="2430" spans="1:26" x14ac:dyDescent="0.25">
      <c r="A2430" t="str">
        <f t="shared" si="75"/>
        <v>LU Total floor area of multi family dwellings</v>
      </c>
      <c r="B2430" t="str">
        <f t="shared" si="74"/>
        <v>Total floor area of multi family dwellings</v>
      </c>
      <c r="C2430" t="s">
        <v>7</v>
      </c>
      <c r="D2430" t="s">
        <v>57</v>
      </c>
      <c r="E2430" t="s">
        <v>206</v>
      </c>
      <c r="Q2430">
        <v>7.56</v>
      </c>
      <c r="R2430" t="s">
        <v>207</v>
      </c>
      <c r="S2430" t="s">
        <v>207</v>
      </c>
      <c r="T2430">
        <v>8.27</v>
      </c>
      <c r="U2430" t="s">
        <v>207</v>
      </c>
      <c r="V2430" t="s">
        <v>214</v>
      </c>
      <c r="W2430" t="s">
        <v>215</v>
      </c>
      <c r="Y2430">
        <v>1</v>
      </c>
      <c r="Z2430" t="s">
        <v>217</v>
      </c>
    </row>
    <row r="2431" spans="1:26" x14ac:dyDescent="0.25">
      <c r="A2431" t="str">
        <f t="shared" si="75"/>
        <v>MT Total floor area of multi family dwellings</v>
      </c>
      <c r="B2431" t="str">
        <f t="shared" si="74"/>
        <v>Total floor area of multi family dwellings</v>
      </c>
      <c r="C2431" t="s">
        <v>26</v>
      </c>
      <c r="D2431" t="s">
        <v>58</v>
      </c>
      <c r="E2431" t="s">
        <v>206</v>
      </c>
      <c r="Q2431">
        <v>5.59</v>
      </c>
      <c r="R2431">
        <v>6.11</v>
      </c>
      <c r="S2431">
        <v>6.29</v>
      </c>
      <c r="T2431">
        <v>6.48</v>
      </c>
      <c r="U2431" t="s">
        <v>207</v>
      </c>
      <c r="V2431" t="s">
        <v>214</v>
      </c>
      <c r="W2431" t="s">
        <v>215</v>
      </c>
      <c r="Y2431">
        <v>1</v>
      </c>
      <c r="Z2431" t="s">
        <v>217</v>
      </c>
    </row>
    <row r="2432" spans="1:26" x14ac:dyDescent="0.25">
      <c r="A2432" t="str">
        <f t="shared" si="75"/>
        <v>NL Total floor area of multi family dwellings</v>
      </c>
      <c r="B2432" t="str">
        <f t="shared" si="74"/>
        <v>Total floor area of multi family dwellings</v>
      </c>
      <c r="C2432" t="s">
        <v>6</v>
      </c>
      <c r="D2432" t="s">
        <v>59</v>
      </c>
      <c r="E2432" t="s">
        <v>206</v>
      </c>
      <c r="Q2432">
        <v>157.75</v>
      </c>
      <c r="R2432">
        <v>158.09</v>
      </c>
      <c r="S2432">
        <v>160.79</v>
      </c>
      <c r="T2432">
        <v>163.66999999999999</v>
      </c>
      <c r="U2432" t="s">
        <v>207</v>
      </c>
      <c r="V2432" t="s">
        <v>214</v>
      </c>
      <c r="Y2432">
        <v>1</v>
      </c>
    </row>
    <row r="2433" spans="1:26" x14ac:dyDescent="0.25">
      <c r="A2433" t="str">
        <f t="shared" si="75"/>
        <v>PL Total floor area of multi family dwellings</v>
      </c>
      <c r="B2433" t="str">
        <f t="shared" si="74"/>
        <v>Total floor area of multi family dwellings</v>
      </c>
      <c r="C2433" t="s">
        <v>12</v>
      </c>
      <c r="D2433" t="s">
        <v>60</v>
      </c>
      <c r="E2433" t="s">
        <v>206</v>
      </c>
      <c r="Q2433">
        <v>660.32</v>
      </c>
      <c r="R2433">
        <v>668.77</v>
      </c>
      <c r="S2433">
        <v>677.89</v>
      </c>
      <c r="T2433">
        <v>688.55</v>
      </c>
      <c r="U2433" t="s">
        <v>207</v>
      </c>
      <c r="V2433" t="s">
        <v>214</v>
      </c>
      <c r="W2433" t="s">
        <v>215</v>
      </c>
      <c r="Y2433">
        <v>1</v>
      </c>
      <c r="Z2433" t="s">
        <v>217</v>
      </c>
    </row>
    <row r="2434" spans="1:26" x14ac:dyDescent="0.25">
      <c r="A2434" t="str">
        <f t="shared" si="75"/>
        <v>PT Total floor area of multi family dwellings</v>
      </c>
      <c r="B2434" t="str">
        <f t="shared" si="74"/>
        <v>Total floor area of multi family dwellings</v>
      </c>
      <c r="C2434" t="s">
        <v>14</v>
      </c>
      <c r="D2434" t="s">
        <v>61</v>
      </c>
      <c r="E2434" t="s">
        <v>206</v>
      </c>
      <c r="Q2434">
        <v>160.13</v>
      </c>
      <c r="R2434">
        <v>159.63</v>
      </c>
      <c r="S2434">
        <v>160.46</v>
      </c>
      <c r="T2434">
        <v>164.91</v>
      </c>
      <c r="U2434" t="s">
        <v>207</v>
      </c>
      <c r="V2434" t="s">
        <v>214</v>
      </c>
      <c r="W2434" t="s">
        <v>215</v>
      </c>
      <c r="Y2434">
        <v>1</v>
      </c>
      <c r="Z2434" t="s">
        <v>217</v>
      </c>
    </row>
    <row r="2435" spans="1:26" x14ac:dyDescent="0.25">
      <c r="A2435" t="str">
        <f t="shared" si="75"/>
        <v>RO Total floor area of multi family dwellings</v>
      </c>
      <c r="B2435" t="str">
        <f t="shared" si="74"/>
        <v>Total floor area of multi family dwellings</v>
      </c>
      <c r="C2435" t="s">
        <v>13</v>
      </c>
      <c r="D2435" t="s">
        <v>62</v>
      </c>
      <c r="E2435" t="s">
        <v>206</v>
      </c>
      <c r="Q2435">
        <v>109.68</v>
      </c>
      <c r="R2435">
        <v>110.45</v>
      </c>
      <c r="S2435">
        <v>111.71</v>
      </c>
      <c r="T2435">
        <v>113.05</v>
      </c>
      <c r="U2435" t="s">
        <v>207</v>
      </c>
      <c r="V2435" t="s">
        <v>214</v>
      </c>
      <c r="W2435" t="s">
        <v>215</v>
      </c>
      <c r="Y2435">
        <v>1</v>
      </c>
    </row>
    <row r="2436" spans="1:26" x14ac:dyDescent="0.25">
      <c r="A2436" t="str">
        <f t="shared" si="75"/>
        <v>SK Total floor area of multi family dwellings</v>
      </c>
      <c r="B2436" t="str">
        <f t="shared" ref="B2436:B2499" si="76">IF(AND(C2436&lt;&gt;"",D2436=""),C2436,B2435)</f>
        <v>Total floor area of multi family dwellings</v>
      </c>
      <c r="C2436" t="s">
        <v>18</v>
      </c>
      <c r="D2436" t="s">
        <v>63</v>
      </c>
      <c r="E2436" t="s">
        <v>206</v>
      </c>
      <c r="Q2436">
        <v>56.84</v>
      </c>
      <c r="R2436">
        <v>57.05</v>
      </c>
      <c r="S2436">
        <v>57.2</v>
      </c>
      <c r="T2436">
        <v>57.48</v>
      </c>
      <c r="U2436" t="s">
        <v>207</v>
      </c>
      <c r="V2436" t="s">
        <v>214</v>
      </c>
      <c r="W2436" t="s">
        <v>215</v>
      </c>
      <c r="Y2436">
        <v>1</v>
      </c>
      <c r="Z2436" t="s">
        <v>217</v>
      </c>
    </row>
    <row r="2437" spans="1:26" x14ac:dyDescent="0.25">
      <c r="A2437" t="str">
        <f t="shared" si="75"/>
        <v>SI Total floor area of multi family dwellings</v>
      </c>
      <c r="B2437" t="str">
        <f t="shared" si="76"/>
        <v>Total floor area of multi family dwellings</v>
      </c>
      <c r="C2437" t="s">
        <v>8</v>
      </c>
      <c r="D2437" t="s">
        <v>64</v>
      </c>
      <c r="E2437" t="s">
        <v>206</v>
      </c>
      <c r="Q2437">
        <v>17.239999999999998</v>
      </c>
      <c r="R2437">
        <v>17.29</v>
      </c>
      <c r="S2437">
        <v>17.309999999999999</v>
      </c>
      <c r="T2437">
        <v>17.850000000000001</v>
      </c>
      <c r="U2437" t="s">
        <v>207</v>
      </c>
      <c r="V2437" t="s">
        <v>214</v>
      </c>
      <c r="W2437" t="s">
        <v>215</v>
      </c>
      <c r="Y2437">
        <v>1</v>
      </c>
      <c r="Z2437" t="s">
        <v>217</v>
      </c>
    </row>
    <row r="2438" spans="1:26" x14ac:dyDescent="0.25">
      <c r="A2438" t="str">
        <f t="shared" ref="A2438:A2501" si="77">D2438&amp;" "&amp;B2438</f>
        <v>ES Total floor area of multi family dwellings</v>
      </c>
      <c r="B2438" t="str">
        <f t="shared" si="76"/>
        <v>Total floor area of multi family dwellings</v>
      </c>
      <c r="C2438" t="s">
        <v>28</v>
      </c>
      <c r="D2438" t="s">
        <v>65</v>
      </c>
      <c r="E2438" t="s">
        <v>206</v>
      </c>
      <c r="Q2438" t="s">
        <v>207</v>
      </c>
      <c r="R2438" t="s">
        <v>207</v>
      </c>
      <c r="S2438" t="s">
        <v>207</v>
      </c>
      <c r="T2438" s="6">
        <v>1208.6400000000001</v>
      </c>
      <c r="U2438" t="s">
        <v>207</v>
      </c>
      <c r="V2438" t="s">
        <v>214</v>
      </c>
      <c r="W2438" t="s">
        <v>215</v>
      </c>
      <c r="Y2438">
        <v>1</v>
      </c>
      <c r="Z2438" t="s">
        <v>217</v>
      </c>
    </row>
    <row r="2439" spans="1:26" x14ac:dyDescent="0.25">
      <c r="A2439" t="str">
        <f t="shared" si="77"/>
        <v>SE Total floor area of multi family dwellings</v>
      </c>
      <c r="B2439" t="str">
        <f t="shared" si="76"/>
        <v>Total floor area of multi family dwellings</v>
      </c>
      <c r="C2439" t="s">
        <v>19</v>
      </c>
      <c r="D2439" t="s">
        <v>66</v>
      </c>
      <c r="E2439" t="s">
        <v>206</v>
      </c>
      <c r="Q2439">
        <v>171.01</v>
      </c>
      <c r="R2439">
        <v>169.45</v>
      </c>
      <c r="S2439">
        <v>173.37</v>
      </c>
      <c r="T2439">
        <v>172.44</v>
      </c>
      <c r="U2439" t="s">
        <v>207</v>
      </c>
      <c r="V2439" t="s">
        <v>214</v>
      </c>
      <c r="W2439" t="s">
        <v>215</v>
      </c>
      <c r="Y2439">
        <v>1</v>
      </c>
      <c r="Z2439" t="s">
        <v>217</v>
      </c>
    </row>
    <row r="2440" spans="1:26" x14ac:dyDescent="0.25">
      <c r="A2440" t="str">
        <f t="shared" si="77"/>
        <v>UK Total floor area of multi family dwellings</v>
      </c>
      <c r="B2440" t="str">
        <f t="shared" si="76"/>
        <v>Total floor area of multi family dwellings</v>
      </c>
      <c r="C2440" t="s">
        <v>4</v>
      </c>
      <c r="D2440" t="s">
        <v>67</v>
      </c>
      <c r="E2440" t="s">
        <v>206</v>
      </c>
      <c r="Q2440">
        <v>311.08999999999997</v>
      </c>
      <c r="R2440">
        <v>316.85000000000002</v>
      </c>
      <c r="S2440">
        <v>329.84</v>
      </c>
      <c r="T2440">
        <v>335.85</v>
      </c>
      <c r="U2440" t="s">
        <v>207</v>
      </c>
      <c r="V2440" t="s">
        <v>214</v>
      </c>
      <c r="W2440" t="s">
        <v>227</v>
      </c>
      <c r="Y2440">
        <v>1</v>
      </c>
    </row>
    <row r="2441" spans="1:26" x14ac:dyDescent="0.25">
      <c r="A2441" t="str">
        <f t="shared" si="77"/>
        <v>EU-28 Total floor area of multi family dwellings</v>
      </c>
      <c r="B2441" t="str">
        <f t="shared" si="76"/>
        <v>Total floor area of multi family dwellings</v>
      </c>
      <c r="C2441" t="s">
        <v>658</v>
      </c>
      <c r="D2441" t="s">
        <v>659</v>
      </c>
      <c r="E2441" t="s">
        <v>206</v>
      </c>
      <c r="Q2441" t="s">
        <v>207</v>
      </c>
      <c r="R2441" t="s">
        <v>207</v>
      </c>
      <c r="S2441" t="s">
        <v>207</v>
      </c>
      <c r="T2441" t="s">
        <v>207</v>
      </c>
      <c r="U2441" t="s">
        <v>207</v>
      </c>
    </row>
    <row r="2442" spans="1:26" x14ac:dyDescent="0.25">
      <c r="A2442" t="str">
        <f t="shared" si="77"/>
        <v xml:space="preserve"> Total floor area of multi family dwellings</v>
      </c>
      <c r="B2442" t="str">
        <f t="shared" si="76"/>
        <v>Total floor area of multi family dwellings</v>
      </c>
    </row>
    <row r="2443" spans="1:26" x14ac:dyDescent="0.25">
      <c r="A2443" t="str">
        <f t="shared" si="77"/>
        <v xml:space="preserve"> Average floor area of permanently occupied dwellings</v>
      </c>
      <c r="B2443" t="str">
        <f t="shared" si="76"/>
        <v>Average floor area of permanently occupied dwellings</v>
      </c>
      <c r="C2443" t="s">
        <v>229</v>
      </c>
    </row>
    <row r="2444" spans="1:26" x14ac:dyDescent="0.25">
      <c r="A2444" t="str">
        <f t="shared" si="77"/>
        <v>ISO code Average floor area of permanently occupied dwellings</v>
      </c>
      <c r="B2444" t="str">
        <f t="shared" si="76"/>
        <v>Average floor area of permanently occupied dwellings</v>
      </c>
      <c r="D2444" t="s">
        <v>204</v>
      </c>
      <c r="E2444" t="s">
        <v>205</v>
      </c>
      <c r="Q2444">
        <v>2011</v>
      </c>
      <c r="R2444">
        <v>2012</v>
      </c>
      <c r="S2444">
        <v>2013</v>
      </c>
      <c r="T2444">
        <v>2014</v>
      </c>
      <c r="U2444">
        <v>2015</v>
      </c>
      <c r="V2444" t="s">
        <v>194</v>
      </c>
      <c r="W2444" t="s">
        <v>195</v>
      </c>
      <c r="X2444" t="s">
        <v>196</v>
      </c>
      <c r="Y2444" t="s">
        <v>197</v>
      </c>
      <c r="Z2444" t="s">
        <v>198</v>
      </c>
    </row>
    <row r="2445" spans="1:26" x14ac:dyDescent="0.25">
      <c r="A2445" t="str">
        <f t="shared" si="77"/>
        <v>AT Average floor area of permanently occupied dwellings</v>
      </c>
      <c r="B2445" t="str">
        <f t="shared" si="76"/>
        <v>Average floor area of permanently occupied dwellings</v>
      </c>
      <c r="C2445" t="s">
        <v>17</v>
      </c>
      <c r="D2445" t="s">
        <v>40</v>
      </c>
      <c r="E2445" t="s">
        <v>230</v>
      </c>
      <c r="Q2445">
        <v>99</v>
      </c>
      <c r="R2445">
        <v>99.1</v>
      </c>
      <c r="S2445">
        <v>99.6</v>
      </c>
      <c r="T2445">
        <v>100.19</v>
      </c>
      <c r="U2445" t="s">
        <v>207</v>
      </c>
      <c r="V2445" t="s">
        <v>208</v>
      </c>
      <c r="W2445" t="s">
        <v>212</v>
      </c>
      <c r="X2445" t="s">
        <v>221</v>
      </c>
      <c r="Y2445">
        <v>4</v>
      </c>
      <c r="Z2445" t="s">
        <v>231</v>
      </c>
    </row>
    <row r="2446" spans="1:26" x14ac:dyDescent="0.25">
      <c r="A2446" t="str">
        <f t="shared" si="77"/>
        <v>BE Average floor area of permanently occupied dwellings</v>
      </c>
      <c r="B2446" t="str">
        <f t="shared" si="76"/>
        <v>Average floor area of permanently occupied dwellings</v>
      </c>
      <c r="C2446" t="s">
        <v>11</v>
      </c>
      <c r="D2446" t="s">
        <v>41</v>
      </c>
      <c r="E2446" t="s">
        <v>230</v>
      </c>
      <c r="Q2446">
        <v>81.260000000000005</v>
      </c>
      <c r="R2446">
        <v>81.260000000000005</v>
      </c>
      <c r="S2446">
        <v>81.260000000000005</v>
      </c>
      <c r="T2446">
        <v>81.260000000000005</v>
      </c>
      <c r="U2446" t="s">
        <v>207</v>
      </c>
      <c r="V2446" t="s">
        <v>208</v>
      </c>
      <c r="W2446" t="s">
        <v>212</v>
      </c>
      <c r="X2446" t="s">
        <v>221</v>
      </c>
      <c r="Y2446">
        <v>4</v>
      </c>
      <c r="Z2446" t="s">
        <v>232</v>
      </c>
    </row>
    <row r="2447" spans="1:26" x14ac:dyDescent="0.25">
      <c r="A2447" t="str">
        <f t="shared" si="77"/>
        <v>BG Average floor area of permanently occupied dwellings</v>
      </c>
      <c r="B2447" t="str">
        <f t="shared" si="76"/>
        <v>Average floor area of permanently occupied dwellings</v>
      </c>
      <c r="C2447" t="s">
        <v>21</v>
      </c>
      <c r="D2447" t="s">
        <v>42</v>
      </c>
      <c r="E2447" t="s">
        <v>230</v>
      </c>
      <c r="Q2447">
        <v>72.75</v>
      </c>
      <c r="R2447">
        <v>73.069999999999993</v>
      </c>
      <c r="S2447">
        <v>73.099999999999994</v>
      </c>
      <c r="T2447">
        <v>74.13</v>
      </c>
      <c r="U2447" t="s">
        <v>207</v>
      </c>
      <c r="V2447" t="s">
        <v>208</v>
      </c>
      <c r="W2447" t="s">
        <v>212</v>
      </c>
      <c r="X2447" t="s">
        <v>221</v>
      </c>
      <c r="Y2447">
        <v>4</v>
      </c>
      <c r="Z2447" t="s">
        <v>233</v>
      </c>
    </row>
    <row r="2448" spans="1:26" x14ac:dyDescent="0.25">
      <c r="A2448" t="str">
        <f t="shared" si="77"/>
        <v>HR Average floor area of permanently occupied dwellings</v>
      </c>
      <c r="B2448" t="str">
        <f t="shared" si="76"/>
        <v>Average floor area of permanently occupied dwellings</v>
      </c>
      <c r="C2448" t="s">
        <v>24</v>
      </c>
      <c r="D2448" t="s">
        <v>43</v>
      </c>
      <c r="E2448" t="s">
        <v>230</v>
      </c>
      <c r="Q2448">
        <v>80.900000000000006</v>
      </c>
      <c r="R2448">
        <v>81.599999999999994</v>
      </c>
      <c r="S2448">
        <v>82.3</v>
      </c>
      <c r="T2448">
        <v>82.99</v>
      </c>
      <c r="U2448" t="s">
        <v>207</v>
      </c>
      <c r="V2448" t="s">
        <v>208</v>
      </c>
      <c r="W2448" t="s">
        <v>212</v>
      </c>
      <c r="X2448" t="s">
        <v>221</v>
      </c>
      <c r="Y2448">
        <v>4</v>
      </c>
      <c r="Z2448" t="s">
        <v>234</v>
      </c>
    </row>
    <row r="2449" spans="1:26" x14ac:dyDescent="0.25">
      <c r="A2449" t="str">
        <f t="shared" si="77"/>
        <v>CY Average floor area of permanently occupied dwellings</v>
      </c>
      <c r="B2449" t="str">
        <f t="shared" si="76"/>
        <v>Average floor area of permanently occupied dwellings</v>
      </c>
      <c r="C2449" t="s">
        <v>15</v>
      </c>
      <c r="D2449" t="s">
        <v>44</v>
      </c>
      <c r="E2449" t="s">
        <v>230</v>
      </c>
      <c r="Q2449">
        <v>144.25</v>
      </c>
      <c r="R2449">
        <v>144.82</v>
      </c>
      <c r="S2449">
        <v>145.19999999999999</v>
      </c>
      <c r="T2449">
        <v>145.9</v>
      </c>
      <c r="U2449" t="s">
        <v>207</v>
      </c>
      <c r="V2449" t="s">
        <v>208</v>
      </c>
      <c r="W2449" t="s">
        <v>212</v>
      </c>
      <c r="X2449" t="s">
        <v>221</v>
      </c>
      <c r="Y2449">
        <v>4</v>
      </c>
      <c r="Z2449" t="s">
        <v>235</v>
      </c>
    </row>
    <row r="2450" spans="1:26" x14ac:dyDescent="0.25">
      <c r="A2450" t="str">
        <f t="shared" si="77"/>
        <v>CZ Average floor area of permanently occupied dwellings</v>
      </c>
      <c r="B2450" t="str">
        <f t="shared" si="76"/>
        <v>Average floor area of permanently occupied dwellings</v>
      </c>
      <c r="C2450" t="s">
        <v>23</v>
      </c>
      <c r="D2450" t="s">
        <v>45</v>
      </c>
      <c r="E2450" t="s">
        <v>230</v>
      </c>
      <c r="Q2450">
        <v>76.86</v>
      </c>
      <c r="R2450">
        <v>77.89</v>
      </c>
      <c r="S2450">
        <v>78.03</v>
      </c>
      <c r="T2450">
        <v>78.69</v>
      </c>
      <c r="U2450" t="s">
        <v>207</v>
      </c>
      <c r="V2450" t="s">
        <v>208</v>
      </c>
      <c r="W2450" t="s">
        <v>212</v>
      </c>
      <c r="X2450" t="s">
        <v>221</v>
      </c>
      <c r="Y2450">
        <v>4</v>
      </c>
      <c r="Z2450" t="s">
        <v>236</v>
      </c>
    </row>
    <row r="2451" spans="1:26" x14ac:dyDescent="0.25">
      <c r="A2451" t="str">
        <f t="shared" si="77"/>
        <v>DK Average floor area of permanently occupied dwellings</v>
      </c>
      <c r="B2451" t="str">
        <f t="shared" si="76"/>
        <v>Average floor area of permanently occupied dwellings</v>
      </c>
      <c r="C2451" t="s">
        <v>9</v>
      </c>
      <c r="D2451" t="s">
        <v>46</v>
      </c>
      <c r="E2451" t="s">
        <v>230</v>
      </c>
      <c r="Q2451">
        <v>116.99</v>
      </c>
      <c r="R2451">
        <v>117.57</v>
      </c>
      <c r="S2451">
        <v>117.85</v>
      </c>
      <c r="T2451">
        <v>118.74</v>
      </c>
      <c r="U2451" t="s">
        <v>207</v>
      </c>
      <c r="V2451" t="s">
        <v>208</v>
      </c>
      <c r="W2451" t="s">
        <v>212</v>
      </c>
      <c r="X2451" t="s">
        <v>221</v>
      </c>
      <c r="Y2451">
        <v>4</v>
      </c>
      <c r="Z2451" t="s">
        <v>237</v>
      </c>
    </row>
    <row r="2452" spans="1:26" x14ac:dyDescent="0.25">
      <c r="A2452" t="str">
        <f t="shared" si="77"/>
        <v>EE Average floor area of permanently occupied dwellings</v>
      </c>
      <c r="B2452" t="str">
        <f t="shared" si="76"/>
        <v>Average floor area of permanently occupied dwellings</v>
      </c>
      <c r="C2452" t="s">
        <v>27</v>
      </c>
      <c r="D2452" t="s">
        <v>47</v>
      </c>
      <c r="E2452" t="s">
        <v>230</v>
      </c>
      <c r="Q2452">
        <v>61.5</v>
      </c>
      <c r="R2452">
        <v>61.8</v>
      </c>
      <c r="S2452">
        <v>62</v>
      </c>
      <c r="T2452">
        <v>62.18</v>
      </c>
      <c r="U2452" t="s">
        <v>207</v>
      </c>
      <c r="V2452" t="s">
        <v>208</v>
      </c>
      <c r="W2452" t="s">
        <v>212</v>
      </c>
      <c r="X2452" t="s">
        <v>221</v>
      </c>
      <c r="Y2452">
        <v>4</v>
      </c>
      <c r="Z2452" t="s">
        <v>238</v>
      </c>
    </row>
    <row r="2453" spans="1:26" x14ac:dyDescent="0.25">
      <c r="A2453" t="str">
        <f t="shared" si="77"/>
        <v>FI Average floor area of permanently occupied dwellings</v>
      </c>
      <c r="B2453" t="str">
        <f t="shared" si="76"/>
        <v>Average floor area of permanently occupied dwellings</v>
      </c>
      <c r="C2453" t="s">
        <v>30</v>
      </c>
      <c r="D2453" t="s">
        <v>50</v>
      </c>
      <c r="E2453" t="s">
        <v>230</v>
      </c>
      <c r="Q2453">
        <v>98.08</v>
      </c>
      <c r="R2453">
        <v>98.44</v>
      </c>
      <c r="S2453">
        <v>98.23</v>
      </c>
      <c r="T2453">
        <v>98.68</v>
      </c>
      <c r="U2453" t="s">
        <v>207</v>
      </c>
      <c r="V2453" t="s">
        <v>208</v>
      </c>
      <c r="W2453" t="s">
        <v>212</v>
      </c>
      <c r="X2453" t="s">
        <v>221</v>
      </c>
      <c r="Y2453">
        <v>4</v>
      </c>
      <c r="Z2453" t="s">
        <v>241</v>
      </c>
    </row>
    <row r="2454" spans="1:26" x14ac:dyDescent="0.25">
      <c r="A2454" t="str">
        <f t="shared" si="77"/>
        <v>FR Average floor area of permanently occupied dwellings</v>
      </c>
      <c r="B2454" t="str">
        <f t="shared" si="76"/>
        <v>Average floor area of permanently occupied dwellings</v>
      </c>
      <c r="C2454" t="s">
        <v>10</v>
      </c>
      <c r="D2454" t="s">
        <v>48</v>
      </c>
      <c r="E2454" t="s">
        <v>230</v>
      </c>
      <c r="Q2454">
        <v>91.65</v>
      </c>
      <c r="R2454">
        <v>91.71</v>
      </c>
      <c r="S2454">
        <v>91.74</v>
      </c>
      <c r="T2454">
        <v>91.91</v>
      </c>
      <c r="U2454" t="s">
        <v>207</v>
      </c>
      <c r="V2454" t="s">
        <v>208</v>
      </c>
      <c r="W2454" t="s">
        <v>212</v>
      </c>
      <c r="X2454" t="s">
        <v>221</v>
      </c>
      <c r="Y2454">
        <v>4</v>
      </c>
      <c r="Z2454" t="s">
        <v>239</v>
      </c>
    </row>
    <row r="2455" spans="1:26" x14ac:dyDescent="0.25">
      <c r="A2455" t="str">
        <f t="shared" si="77"/>
        <v>DE Average floor area of permanently occupied dwellings</v>
      </c>
      <c r="B2455" t="str">
        <f t="shared" si="76"/>
        <v>Average floor area of permanently occupied dwellings</v>
      </c>
      <c r="C2455" t="s">
        <v>1</v>
      </c>
      <c r="D2455" t="s">
        <v>51</v>
      </c>
      <c r="E2455" t="s">
        <v>230</v>
      </c>
      <c r="Q2455">
        <v>86.9</v>
      </c>
      <c r="R2455">
        <v>87</v>
      </c>
      <c r="S2455">
        <v>91.3</v>
      </c>
      <c r="T2455">
        <v>91.92</v>
      </c>
      <c r="U2455" t="s">
        <v>207</v>
      </c>
      <c r="V2455" t="s">
        <v>208</v>
      </c>
      <c r="W2455" t="s">
        <v>212</v>
      </c>
      <c r="X2455" t="s">
        <v>221</v>
      </c>
      <c r="Y2455">
        <v>4</v>
      </c>
      <c r="Z2455" t="s">
        <v>242</v>
      </c>
    </row>
    <row r="2456" spans="1:26" x14ac:dyDescent="0.25">
      <c r="A2456" t="str">
        <f t="shared" si="77"/>
        <v>EL Average floor area of permanently occupied dwellings</v>
      </c>
      <c r="B2456" t="str">
        <f t="shared" si="76"/>
        <v>Average floor area of permanently occupied dwellings</v>
      </c>
      <c r="C2456" t="s">
        <v>20</v>
      </c>
      <c r="D2456" t="s">
        <v>49</v>
      </c>
      <c r="E2456" t="s">
        <v>230</v>
      </c>
      <c r="Q2456">
        <v>85</v>
      </c>
      <c r="R2456">
        <v>85</v>
      </c>
      <c r="S2456">
        <v>85</v>
      </c>
      <c r="T2456">
        <v>85</v>
      </c>
      <c r="U2456" t="s">
        <v>207</v>
      </c>
      <c r="V2456" t="s">
        <v>208</v>
      </c>
      <c r="W2456" t="s">
        <v>212</v>
      </c>
      <c r="X2456" t="s">
        <v>221</v>
      </c>
      <c r="Y2456">
        <v>4</v>
      </c>
      <c r="Z2456" t="s">
        <v>240</v>
      </c>
    </row>
    <row r="2457" spans="1:26" x14ac:dyDescent="0.25">
      <c r="A2457" t="str">
        <f t="shared" si="77"/>
        <v>HU Average floor area of permanently occupied dwellings</v>
      </c>
      <c r="B2457" t="str">
        <f t="shared" si="76"/>
        <v>Average floor area of permanently occupied dwellings</v>
      </c>
      <c r="C2457" t="s">
        <v>16</v>
      </c>
      <c r="D2457" t="s">
        <v>52</v>
      </c>
      <c r="E2457" t="s">
        <v>230</v>
      </c>
      <c r="Q2457">
        <v>100</v>
      </c>
      <c r="R2457">
        <v>100</v>
      </c>
      <c r="S2457">
        <v>101</v>
      </c>
      <c r="T2457">
        <v>101.62</v>
      </c>
      <c r="U2457" t="s">
        <v>207</v>
      </c>
      <c r="V2457" t="s">
        <v>208</v>
      </c>
      <c r="W2457" t="s">
        <v>212</v>
      </c>
      <c r="X2457" t="s">
        <v>221</v>
      </c>
      <c r="Y2457">
        <v>4</v>
      </c>
      <c r="Z2457" t="s">
        <v>241</v>
      </c>
    </row>
    <row r="2458" spans="1:26" x14ac:dyDescent="0.25">
      <c r="A2458" t="str">
        <f t="shared" si="77"/>
        <v>IE Average floor area of permanently occupied dwellings</v>
      </c>
      <c r="B2458" t="str">
        <f t="shared" si="76"/>
        <v>Average floor area of permanently occupied dwellings</v>
      </c>
      <c r="C2458" t="s">
        <v>5</v>
      </c>
      <c r="D2458" t="s">
        <v>53</v>
      </c>
      <c r="E2458" t="s">
        <v>230</v>
      </c>
      <c r="Q2458">
        <v>119.34</v>
      </c>
      <c r="R2458">
        <v>119.61</v>
      </c>
      <c r="S2458">
        <v>119.86</v>
      </c>
      <c r="T2458">
        <v>120.81</v>
      </c>
      <c r="U2458" t="s">
        <v>207</v>
      </c>
      <c r="V2458" t="s">
        <v>208</v>
      </c>
      <c r="W2458" t="s">
        <v>212</v>
      </c>
      <c r="X2458" t="s">
        <v>221</v>
      </c>
      <c r="Y2458">
        <v>4</v>
      </c>
      <c r="Z2458" t="s">
        <v>241</v>
      </c>
    </row>
    <row r="2459" spans="1:26" x14ac:dyDescent="0.25">
      <c r="A2459" t="str">
        <f t="shared" si="77"/>
        <v>IT Average floor area of permanently occupied dwellings</v>
      </c>
      <c r="B2459" t="str">
        <f t="shared" si="76"/>
        <v>Average floor area of permanently occupied dwellings</v>
      </c>
      <c r="C2459" t="s">
        <v>29</v>
      </c>
      <c r="D2459" t="s">
        <v>54</v>
      </c>
      <c r="E2459" t="s">
        <v>230</v>
      </c>
      <c r="Q2459">
        <v>94.3</v>
      </c>
      <c r="R2459">
        <v>93.95</v>
      </c>
      <c r="S2459">
        <v>93.65</v>
      </c>
      <c r="T2459">
        <v>93.44</v>
      </c>
      <c r="U2459" t="s">
        <v>207</v>
      </c>
      <c r="V2459" t="s">
        <v>208</v>
      </c>
      <c r="W2459" t="s">
        <v>212</v>
      </c>
      <c r="X2459" t="s">
        <v>221</v>
      </c>
      <c r="Y2459">
        <v>4</v>
      </c>
      <c r="Z2459" t="s">
        <v>241</v>
      </c>
    </row>
    <row r="2460" spans="1:26" x14ac:dyDescent="0.25">
      <c r="A2460" t="str">
        <f t="shared" si="77"/>
        <v>LV Average floor area of permanently occupied dwellings</v>
      </c>
      <c r="B2460" t="str">
        <f t="shared" si="76"/>
        <v>Average floor area of permanently occupied dwellings</v>
      </c>
      <c r="C2460" t="s">
        <v>25</v>
      </c>
      <c r="D2460" t="s">
        <v>55</v>
      </c>
      <c r="E2460" t="s">
        <v>230</v>
      </c>
      <c r="Q2460">
        <v>62</v>
      </c>
      <c r="R2460">
        <v>62.5</v>
      </c>
      <c r="S2460">
        <v>64.400000000000006</v>
      </c>
      <c r="T2460">
        <v>65.430000000000007</v>
      </c>
      <c r="U2460" t="s">
        <v>207</v>
      </c>
      <c r="V2460" t="s">
        <v>208</v>
      </c>
      <c r="W2460" t="s">
        <v>212</v>
      </c>
      <c r="X2460" t="s">
        <v>221</v>
      </c>
      <c r="Y2460">
        <v>4</v>
      </c>
      <c r="Z2460" t="s">
        <v>241</v>
      </c>
    </row>
    <row r="2461" spans="1:26" x14ac:dyDescent="0.25">
      <c r="A2461" t="str">
        <f t="shared" si="77"/>
        <v>LT Average floor area of permanently occupied dwellings</v>
      </c>
      <c r="B2461" t="str">
        <f t="shared" si="76"/>
        <v>Average floor area of permanently occupied dwellings</v>
      </c>
      <c r="C2461" t="s">
        <v>22</v>
      </c>
      <c r="D2461" t="s">
        <v>56</v>
      </c>
      <c r="E2461" t="s">
        <v>230</v>
      </c>
      <c r="Q2461">
        <v>66.400000000000006</v>
      </c>
      <c r="R2461">
        <v>66.599999999999994</v>
      </c>
      <c r="S2461">
        <v>66.900000000000006</v>
      </c>
      <c r="T2461">
        <v>67.47</v>
      </c>
      <c r="U2461" t="s">
        <v>207</v>
      </c>
      <c r="V2461" t="s">
        <v>208</v>
      </c>
      <c r="W2461" t="s">
        <v>212</v>
      </c>
      <c r="X2461" t="s">
        <v>221</v>
      </c>
      <c r="Y2461">
        <v>4</v>
      </c>
      <c r="Z2461" t="s">
        <v>241</v>
      </c>
    </row>
    <row r="2462" spans="1:26" x14ac:dyDescent="0.25">
      <c r="A2462" t="str">
        <f t="shared" si="77"/>
        <v>LU Average floor area of permanently occupied dwellings</v>
      </c>
      <c r="B2462" t="str">
        <f t="shared" si="76"/>
        <v>Average floor area of permanently occupied dwellings</v>
      </c>
      <c r="C2462" t="s">
        <v>7</v>
      </c>
      <c r="D2462" t="s">
        <v>57</v>
      </c>
      <c r="E2462" t="s">
        <v>230</v>
      </c>
      <c r="Q2462">
        <v>129.88</v>
      </c>
      <c r="R2462">
        <v>129.59</v>
      </c>
      <c r="S2462">
        <v>129.34</v>
      </c>
      <c r="T2462">
        <v>128.87</v>
      </c>
      <c r="U2462" t="s">
        <v>207</v>
      </c>
      <c r="V2462" t="s">
        <v>208</v>
      </c>
      <c r="W2462" t="s">
        <v>212</v>
      </c>
      <c r="X2462" t="s">
        <v>221</v>
      </c>
      <c r="Y2462">
        <v>4</v>
      </c>
      <c r="Z2462" t="s">
        <v>241</v>
      </c>
    </row>
    <row r="2463" spans="1:26" x14ac:dyDescent="0.25">
      <c r="A2463" t="str">
        <f t="shared" si="77"/>
        <v>MT Average floor area of permanently occupied dwellings</v>
      </c>
      <c r="B2463" t="str">
        <f t="shared" si="76"/>
        <v>Average floor area of permanently occupied dwellings</v>
      </c>
      <c r="C2463" t="s">
        <v>26</v>
      </c>
      <c r="D2463" t="s">
        <v>58</v>
      </c>
      <c r="E2463" t="s">
        <v>230</v>
      </c>
      <c r="Q2463">
        <v>106.4</v>
      </c>
      <c r="R2463">
        <v>106.4</v>
      </c>
      <c r="S2463">
        <v>106.4</v>
      </c>
      <c r="T2463">
        <v>106.4</v>
      </c>
      <c r="U2463" t="s">
        <v>207</v>
      </c>
      <c r="V2463" t="s">
        <v>208</v>
      </c>
      <c r="W2463" t="s">
        <v>212</v>
      </c>
      <c r="X2463" t="s">
        <v>221</v>
      </c>
      <c r="Y2463">
        <v>4</v>
      </c>
      <c r="Z2463" t="s">
        <v>241</v>
      </c>
    </row>
    <row r="2464" spans="1:26" x14ac:dyDescent="0.25">
      <c r="A2464" t="str">
        <f t="shared" si="77"/>
        <v>NL Average floor area of permanently occupied dwellings</v>
      </c>
      <c r="B2464" t="str">
        <f t="shared" si="76"/>
        <v>Average floor area of permanently occupied dwellings</v>
      </c>
      <c r="C2464" t="s">
        <v>6</v>
      </c>
      <c r="D2464" t="s">
        <v>59</v>
      </c>
      <c r="E2464" t="s">
        <v>230</v>
      </c>
      <c r="Q2464">
        <v>115.85</v>
      </c>
      <c r="R2464">
        <v>117</v>
      </c>
      <c r="S2464">
        <v>118.11</v>
      </c>
      <c r="T2464">
        <v>119.33</v>
      </c>
      <c r="U2464" t="s">
        <v>207</v>
      </c>
      <c r="V2464" t="s">
        <v>208</v>
      </c>
      <c r="W2464" t="s">
        <v>212</v>
      </c>
      <c r="X2464" t="s">
        <v>221</v>
      </c>
      <c r="Y2464">
        <v>4</v>
      </c>
      <c r="Z2464" t="s">
        <v>241</v>
      </c>
    </row>
    <row r="2465" spans="1:26" x14ac:dyDescent="0.25">
      <c r="A2465" t="str">
        <f t="shared" si="77"/>
        <v>PL Average floor area of permanently occupied dwellings</v>
      </c>
      <c r="B2465" t="str">
        <f t="shared" si="76"/>
        <v>Average floor area of permanently occupied dwellings</v>
      </c>
      <c r="C2465" t="s">
        <v>12</v>
      </c>
      <c r="D2465" t="s">
        <v>60</v>
      </c>
      <c r="E2465" t="s">
        <v>230</v>
      </c>
      <c r="Q2465">
        <v>72.599999999999994</v>
      </c>
      <c r="R2465">
        <v>72.8</v>
      </c>
      <c r="S2465">
        <v>73.099999999999994</v>
      </c>
      <c r="T2465">
        <v>73.55</v>
      </c>
      <c r="U2465" t="s">
        <v>207</v>
      </c>
      <c r="V2465" t="s">
        <v>208</v>
      </c>
      <c r="W2465" t="s">
        <v>212</v>
      </c>
      <c r="X2465" t="s">
        <v>221</v>
      </c>
      <c r="Y2465">
        <v>4</v>
      </c>
      <c r="Z2465" t="s">
        <v>243</v>
      </c>
    </row>
    <row r="2466" spans="1:26" x14ac:dyDescent="0.25">
      <c r="A2466" t="str">
        <f t="shared" si="77"/>
        <v>PT Average floor area of permanently occupied dwellings</v>
      </c>
      <c r="B2466" t="str">
        <f t="shared" si="76"/>
        <v>Average floor area of permanently occupied dwellings</v>
      </c>
      <c r="C2466" t="s">
        <v>14</v>
      </c>
      <c r="D2466" t="s">
        <v>61</v>
      </c>
      <c r="E2466" t="s">
        <v>230</v>
      </c>
      <c r="Q2466">
        <v>109.09</v>
      </c>
      <c r="R2466">
        <v>109.09</v>
      </c>
      <c r="S2466">
        <v>109.09</v>
      </c>
      <c r="T2466">
        <v>111.33</v>
      </c>
      <c r="U2466" t="s">
        <v>207</v>
      </c>
      <c r="V2466" t="s">
        <v>208</v>
      </c>
      <c r="W2466" t="s">
        <v>212</v>
      </c>
      <c r="X2466" t="s">
        <v>221</v>
      </c>
      <c r="Y2466">
        <v>4</v>
      </c>
      <c r="Z2466" t="s">
        <v>244</v>
      </c>
    </row>
    <row r="2467" spans="1:26" x14ac:dyDescent="0.25">
      <c r="A2467" t="str">
        <f t="shared" si="77"/>
        <v>RO Average floor area of permanently occupied dwellings</v>
      </c>
      <c r="B2467" t="str">
        <f t="shared" si="76"/>
        <v>Average floor area of permanently occupied dwellings</v>
      </c>
      <c r="C2467" t="s">
        <v>13</v>
      </c>
      <c r="D2467" t="s">
        <v>62</v>
      </c>
      <c r="E2467" t="s">
        <v>230</v>
      </c>
      <c r="Q2467">
        <v>39.76</v>
      </c>
      <c r="R2467">
        <v>40.020000000000003</v>
      </c>
      <c r="S2467">
        <v>40.299999999999997</v>
      </c>
      <c r="T2467">
        <v>40.590000000000003</v>
      </c>
      <c r="U2467" t="s">
        <v>207</v>
      </c>
      <c r="V2467" t="s">
        <v>208</v>
      </c>
      <c r="W2467" t="s">
        <v>212</v>
      </c>
      <c r="X2467" t="s">
        <v>221</v>
      </c>
      <c r="Y2467">
        <v>4</v>
      </c>
      <c r="Z2467" t="s">
        <v>241</v>
      </c>
    </row>
    <row r="2468" spans="1:26" x14ac:dyDescent="0.25">
      <c r="A2468" t="str">
        <f t="shared" si="77"/>
        <v>SK Average floor area of permanently occupied dwellings</v>
      </c>
      <c r="B2468" t="str">
        <f t="shared" si="76"/>
        <v>Average floor area of permanently occupied dwellings</v>
      </c>
      <c r="C2468" t="s">
        <v>18</v>
      </c>
      <c r="D2468" t="s">
        <v>63</v>
      </c>
      <c r="E2468" t="s">
        <v>230</v>
      </c>
      <c r="Q2468">
        <v>85.22</v>
      </c>
      <c r="R2468">
        <v>85.48</v>
      </c>
      <c r="S2468">
        <v>85.73</v>
      </c>
      <c r="T2468">
        <v>85.75</v>
      </c>
      <c r="U2468" t="s">
        <v>207</v>
      </c>
      <c r="V2468" t="s">
        <v>208</v>
      </c>
      <c r="W2468" t="s">
        <v>212</v>
      </c>
      <c r="X2468" t="s">
        <v>221</v>
      </c>
      <c r="Y2468">
        <v>4</v>
      </c>
      <c r="Z2468" t="s">
        <v>241</v>
      </c>
    </row>
    <row r="2469" spans="1:26" x14ac:dyDescent="0.25">
      <c r="A2469" t="str">
        <f t="shared" si="77"/>
        <v>SI Average floor area of permanently occupied dwellings</v>
      </c>
      <c r="B2469" t="str">
        <f t="shared" si="76"/>
        <v>Average floor area of permanently occupied dwellings</v>
      </c>
      <c r="C2469" t="s">
        <v>8</v>
      </c>
      <c r="D2469" t="s">
        <v>64</v>
      </c>
      <c r="E2469" t="s">
        <v>230</v>
      </c>
      <c r="Q2469">
        <v>81.52</v>
      </c>
      <c r="R2469">
        <v>81.83</v>
      </c>
      <c r="S2469">
        <v>82.1</v>
      </c>
      <c r="T2469">
        <v>82.56</v>
      </c>
      <c r="U2469" t="s">
        <v>207</v>
      </c>
      <c r="V2469" t="s">
        <v>208</v>
      </c>
      <c r="W2469" t="s">
        <v>212</v>
      </c>
      <c r="X2469" t="s">
        <v>221</v>
      </c>
      <c r="Y2469">
        <v>4</v>
      </c>
      <c r="Z2469" t="s">
        <v>245</v>
      </c>
    </row>
    <row r="2470" spans="1:26" x14ac:dyDescent="0.25">
      <c r="A2470" t="str">
        <f t="shared" si="77"/>
        <v>ES Average floor area of permanently occupied dwellings</v>
      </c>
      <c r="B2470" t="str">
        <f t="shared" si="76"/>
        <v>Average floor area of permanently occupied dwellings</v>
      </c>
      <c r="C2470" t="s">
        <v>28</v>
      </c>
      <c r="D2470" t="s">
        <v>65</v>
      </c>
      <c r="E2470" t="s">
        <v>230</v>
      </c>
      <c r="Q2470">
        <v>91.09</v>
      </c>
      <c r="R2470">
        <v>91.28</v>
      </c>
      <c r="S2470">
        <v>91.44</v>
      </c>
      <c r="T2470">
        <v>91.61</v>
      </c>
      <c r="U2470" t="s">
        <v>207</v>
      </c>
      <c r="V2470" t="s">
        <v>208</v>
      </c>
      <c r="W2470" t="s">
        <v>212</v>
      </c>
      <c r="X2470" t="s">
        <v>221</v>
      </c>
      <c r="Y2470">
        <v>4</v>
      </c>
      <c r="Z2470" t="s">
        <v>246</v>
      </c>
    </row>
    <row r="2471" spans="1:26" x14ac:dyDescent="0.25">
      <c r="A2471" t="str">
        <f t="shared" si="77"/>
        <v>SE Average floor area of permanently occupied dwellings</v>
      </c>
      <c r="B2471" t="str">
        <f t="shared" si="76"/>
        <v>Average floor area of permanently occupied dwellings</v>
      </c>
      <c r="C2471" t="s">
        <v>19</v>
      </c>
      <c r="D2471" t="s">
        <v>66</v>
      </c>
      <c r="E2471" t="s">
        <v>230</v>
      </c>
      <c r="Q2471">
        <v>93.4</v>
      </c>
      <c r="R2471">
        <v>93.13</v>
      </c>
      <c r="S2471">
        <v>93.57</v>
      </c>
      <c r="T2471">
        <v>93.33</v>
      </c>
      <c r="U2471" t="s">
        <v>207</v>
      </c>
      <c r="V2471" t="s">
        <v>208</v>
      </c>
      <c r="W2471" t="s">
        <v>212</v>
      </c>
      <c r="X2471" t="s">
        <v>221</v>
      </c>
      <c r="Y2471">
        <v>4</v>
      </c>
      <c r="Z2471" t="s">
        <v>247</v>
      </c>
    </row>
    <row r="2472" spans="1:26" x14ac:dyDescent="0.25">
      <c r="A2472" t="str">
        <f t="shared" si="77"/>
        <v>UK Average floor area of permanently occupied dwellings</v>
      </c>
      <c r="B2472" t="str">
        <f t="shared" si="76"/>
        <v>Average floor area of permanently occupied dwellings</v>
      </c>
      <c r="C2472" t="s">
        <v>4</v>
      </c>
      <c r="D2472" t="s">
        <v>67</v>
      </c>
      <c r="E2472" t="s">
        <v>230</v>
      </c>
      <c r="Q2472">
        <v>91.22</v>
      </c>
      <c r="R2472">
        <v>92.32</v>
      </c>
      <c r="S2472">
        <v>95.29</v>
      </c>
      <c r="T2472">
        <v>96.07</v>
      </c>
      <c r="U2472" t="s">
        <v>207</v>
      </c>
      <c r="V2472" t="s">
        <v>208</v>
      </c>
      <c r="W2472" t="s">
        <v>212</v>
      </c>
      <c r="X2472" t="s">
        <v>221</v>
      </c>
      <c r="Y2472">
        <v>4</v>
      </c>
      <c r="Z2472" t="s">
        <v>241</v>
      </c>
    </row>
    <row r="2473" spans="1:26" x14ac:dyDescent="0.25">
      <c r="A2473" t="str">
        <f t="shared" si="77"/>
        <v>EU-28 Average floor area of permanently occupied dwellings</v>
      </c>
      <c r="B2473" t="str">
        <f t="shared" si="76"/>
        <v>Average floor area of permanently occupied dwellings</v>
      </c>
      <c r="C2473" t="s">
        <v>658</v>
      </c>
      <c r="D2473" t="s">
        <v>659</v>
      </c>
      <c r="E2473" t="s">
        <v>230</v>
      </c>
      <c r="Q2473">
        <v>88.2</v>
      </c>
      <c r="R2473">
        <v>88.35</v>
      </c>
      <c r="S2473">
        <v>89.75</v>
      </c>
      <c r="T2473">
        <v>90.19</v>
      </c>
      <c r="U2473" t="s">
        <v>207</v>
      </c>
      <c r="V2473" t="s">
        <v>208</v>
      </c>
      <c r="W2473" t="s">
        <v>209</v>
      </c>
      <c r="Y2473">
        <v>4</v>
      </c>
      <c r="Z2473" t="s">
        <v>679</v>
      </c>
    </row>
    <row r="2474" spans="1:26" x14ac:dyDescent="0.25">
      <c r="A2474" t="str">
        <f t="shared" si="77"/>
        <v xml:space="preserve"> Average floor area of permanently occupied dwellings</v>
      </c>
      <c r="B2474" t="str">
        <f t="shared" si="76"/>
        <v>Average floor area of permanently occupied dwellings</v>
      </c>
    </row>
    <row r="2475" spans="1:26" x14ac:dyDescent="0.25">
      <c r="A2475" t="str">
        <f t="shared" si="77"/>
        <v xml:space="preserve"> Number of single family dwellings</v>
      </c>
      <c r="B2475" t="str">
        <f t="shared" si="76"/>
        <v>Number of single family dwellings</v>
      </c>
      <c r="C2475" t="s">
        <v>680</v>
      </c>
    </row>
    <row r="2476" spans="1:26" x14ac:dyDescent="0.25">
      <c r="A2476" t="str">
        <f t="shared" si="77"/>
        <v>ISO code Number of single family dwellings</v>
      </c>
      <c r="B2476" t="str">
        <f t="shared" si="76"/>
        <v>Number of single family dwellings</v>
      </c>
      <c r="D2476" t="s">
        <v>204</v>
      </c>
      <c r="E2476" t="s">
        <v>205</v>
      </c>
      <c r="Q2476">
        <v>2011</v>
      </c>
      <c r="R2476">
        <v>2012</v>
      </c>
      <c r="S2476">
        <v>2013</v>
      </c>
      <c r="T2476">
        <v>2014</v>
      </c>
      <c r="U2476">
        <v>2015</v>
      </c>
      <c r="V2476" t="s">
        <v>194</v>
      </c>
      <c r="W2476" t="s">
        <v>195</v>
      </c>
      <c r="X2476" t="s">
        <v>196</v>
      </c>
      <c r="Y2476" t="s">
        <v>197</v>
      </c>
      <c r="Z2476" t="s">
        <v>198</v>
      </c>
    </row>
    <row r="2477" spans="1:26" x14ac:dyDescent="0.25">
      <c r="A2477" t="str">
        <f t="shared" si="77"/>
        <v>AT Number of single family dwellings</v>
      </c>
      <c r="B2477" t="str">
        <f t="shared" si="76"/>
        <v>Number of single family dwellings</v>
      </c>
      <c r="C2477" t="s">
        <v>17</v>
      </c>
      <c r="D2477" t="s">
        <v>40</v>
      </c>
      <c r="E2477" t="s">
        <v>288</v>
      </c>
      <c r="Q2477" t="s">
        <v>207</v>
      </c>
      <c r="R2477" t="s">
        <v>207</v>
      </c>
      <c r="S2477" s="6">
        <v>2020.28</v>
      </c>
      <c r="T2477" s="6">
        <v>2045.45</v>
      </c>
      <c r="U2477" t="s">
        <v>207</v>
      </c>
      <c r="V2477" t="s">
        <v>208</v>
      </c>
      <c r="W2477" t="s">
        <v>602</v>
      </c>
      <c r="X2477" t="s">
        <v>415</v>
      </c>
      <c r="Y2477">
        <v>4</v>
      </c>
      <c r="Z2477" t="s">
        <v>603</v>
      </c>
    </row>
    <row r="2478" spans="1:26" x14ac:dyDescent="0.25">
      <c r="A2478" t="str">
        <f t="shared" si="77"/>
        <v>BE Number of single family dwellings</v>
      </c>
      <c r="B2478" t="str">
        <f t="shared" si="76"/>
        <v>Number of single family dwellings</v>
      </c>
      <c r="C2478" t="s">
        <v>11</v>
      </c>
      <c r="D2478" t="s">
        <v>41</v>
      </c>
      <c r="E2478" t="s">
        <v>288</v>
      </c>
      <c r="Q2478" s="6">
        <v>3448.78</v>
      </c>
      <c r="R2478" s="6">
        <v>3466.24</v>
      </c>
      <c r="S2478" s="6">
        <v>3483.01</v>
      </c>
      <c r="T2478" s="6">
        <v>3510.19</v>
      </c>
      <c r="U2478" t="s">
        <v>207</v>
      </c>
      <c r="V2478" t="s">
        <v>293</v>
      </c>
      <c r="W2478" t="s">
        <v>604</v>
      </c>
      <c r="X2478" t="s">
        <v>681</v>
      </c>
      <c r="Y2478">
        <v>4</v>
      </c>
      <c r="Z2478" t="s">
        <v>606</v>
      </c>
    </row>
    <row r="2479" spans="1:26" x14ac:dyDescent="0.25">
      <c r="A2479" t="str">
        <f t="shared" si="77"/>
        <v>BG Number of single family dwellings</v>
      </c>
      <c r="B2479" t="str">
        <f t="shared" si="76"/>
        <v>Number of single family dwellings</v>
      </c>
      <c r="C2479" t="s">
        <v>21</v>
      </c>
      <c r="D2479" t="s">
        <v>42</v>
      </c>
      <c r="E2479" t="s">
        <v>288</v>
      </c>
      <c r="Q2479" t="s">
        <v>207</v>
      </c>
      <c r="R2479" s="6">
        <v>2145.13</v>
      </c>
      <c r="S2479" s="6">
        <v>2227.2399999999998</v>
      </c>
      <c r="T2479" s="6">
        <v>2240.16</v>
      </c>
      <c r="U2479" t="s">
        <v>207</v>
      </c>
      <c r="V2479" t="s">
        <v>208</v>
      </c>
      <c r="W2479" t="s">
        <v>607</v>
      </c>
      <c r="X2479" t="s">
        <v>221</v>
      </c>
      <c r="Y2479">
        <v>4</v>
      </c>
      <c r="Z2479" t="s">
        <v>609</v>
      </c>
    </row>
    <row r="2480" spans="1:26" x14ac:dyDescent="0.25">
      <c r="A2480" t="str">
        <f t="shared" si="77"/>
        <v>HR Number of single family dwellings</v>
      </c>
      <c r="B2480" t="str">
        <f t="shared" si="76"/>
        <v>Number of single family dwellings</v>
      </c>
      <c r="C2480" t="s">
        <v>24</v>
      </c>
      <c r="D2480" t="s">
        <v>43</v>
      </c>
      <c r="E2480" t="s">
        <v>288</v>
      </c>
      <c r="Q2480">
        <v>923.07</v>
      </c>
      <c r="R2480">
        <v>931.14</v>
      </c>
      <c r="S2480">
        <v>940.86</v>
      </c>
      <c r="T2480">
        <v>951.81</v>
      </c>
      <c r="U2480" t="s">
        <v>207</v>
      </c>
      <c r="V2480" t="s">
        <v>610</v>
      </c>
      <c r="W2480" t="s">
        <v>611</v>
      </c>
      <c r="X2480" t="s">
        <v>612</v>
      </c>
      <c r="Y2480">
        <v>4</v>
      </c>
      <c r="Z2480" t="s">
        <v>613</v>
      </c>
    </row>
    <row r="2481" spans="1:26" x14ac:dyDescent="0.25">
      <c r="A2481" t="str">
        <f t="shared" si="77"/>
        <v>CY Number of single family dwellings</v>
      </c>
      <c r="B2481" t="str">
        <f t="shared" si="76"/>
        <v>Number of single family dwellings</v>
      </c>
      <c r="C2481" t="s">
        <v>15</v>
      </c>
      <c r="D2481" t="s">
        <v>44</v>
      </c>
      <c r="E2481" t="s">
        <v>288</v>
      </c>
      <c r="Q2481">
        <v>273.88</v>
      </c>
      <c r="R2481">
        <v>277.69</v>
      </c>
      <c r="S2481">
        <v>280.23</v>
      </c>
      <c r="T2481">
        <v>289.92</v>
      </c>
      <c r="U2481" t="s">
        <v>207</v>
      </c>
      <c r="V2481" t="s">
        <v>614</v>
      </c>
      <c r="W2481" t="s">
        <v>615</v>
      </c>
      <c r="X2481" t="s">
        <v>616</v>
      </c>
      <c r="Y2481">
        <v>4</v>
      </c>
      <c r="Z2481" t="s">
        <v>617</v>
      </c>
    </row>
    <row r="2482" spans="1:26" x14ac:dyDescent="0.25">
      <c r="A2482" t="str">
        <f t="shared" si="77"/>
        <v>CZ Number of single family dwellings</v>
      </c>
      <c r="B2482" t="str">
        <f t="shared" si="76"/>
        <v>Number of single family dwellings</v>
      </c>
      <c r="C2482" t="s">
        <v>23</v>
      </c>
      <c r="D2482" t="s">
        <v>45</v>
      </c>
      <c r="E2482" t="s">
        <v>288</v>
      </c>
      <c r="Q2482" s="6">
        <v>2115.5100000000002</v>
      </c>
      <c r="R2482" s="6">
        <v>2117.5100000000002</v>
      </c>
      <c r="S2482" s="6">
        <v>2118.13</v>
      </c>
      <c r="T2482" s="6">
        <v>2130.66</v>
      </c>
      <c r="U2482" t="s">
        <v>207</v>
      </c>
      <c r="V2482" t="s">
        <v>618</v>
      </c>
      <c r="W2482" t="s">
        <v>619</v>
      </c>
      <c r="X2482" t="s">
        <v>682</v>
      </c>
      <c r="Y2482">
        <v>4</v>
      </c>
      <c r="Z2482" t="s">
        <v>621</v>
      </c>
    </row>
    <row r="2483" spans="1:26" x14ac:dyDescent="0.25">
      <c r="A2483" t="str">
        <f t="shared" si="77"/>
        <v>DK Number of single family dwellings</v>
      </c>
      <c r="B2483" t="str">
        <f t="shared" si="76"/>
        <v>Number of single family dwellings</v>
      </c>
      <c r="C2483" t="s">
        <v>9</v>
      </c>
      <c r="D2483" t="s">
        <v>46</v>
      </c>
      <c r="E2483" t="s">
        <v>288</v>
      </c>
      <c r="Q2483" s="6">
        <v>1827.49</v>
      </c>
      <c r="R2483" s="6">
        <v>1836.43</v>
      </c>
      <c r="S2483" s="6">
        <v>1844.14</v>
      </c>
      <c r="T2483" s="6">
        <v>1851.87</v>
      </c>
      <c r="U2483" s="6">
        <v>1857.91</v>
      </c>
      <c r="V2483" t="s">
        <v>218</v>
      </c>
      <c r="W2483" t="s">
        <v>683</v>
      </c>
      <c r="X2483" t="s">
        <v>220</v>
      </c>
      <c r="Y2483">
        <v>5</v>
      </c>
    </row>
    <row r="2484" spans="1:26" x14ac:dyDescent="0.25">
      <c r="A2484" t="str">
        <f t="shared" si="77"/>
        <v>EE Number of single family dwellings</v>
      </c>
      <c r="B2484" t="str">
        <f t="shared" si="76"/>
        <v>Number of single family dwellings</v>
      </c>
      <c r="C2484" t="s">
        <v>27</v>
      </c>
      <c r="D2484" t="s">
        <v>47</v>
      </c>
      <c r="E2484" t="s">
        <v>288</v>
      </c>
      <c r="Q2484">
        <v>166.6</v>
      </c>
      <c r="R2484">
        <v>167.25</v>
      </c>
      <c r="S2484">
        <v>168.48</v>
      </c>
      <c r="T2484">
        <v>169.81</v>
      </c>
      <c r="U2484" t="s">
        <v>207</v>
      </c>
      <c r="V2484" t="s">
        <v>282</v>
      </c>
      <c r="W2484" t="s">
        <v>283</v>
      </c>
      <c r="X2484" t="s">
        <v>684</v>
      </c>
      <c r="Y2484">
        <v>5</v>
      </c>
    </row>
    <row r="2485" spans="1:26" x14ac:dyDescent="0.25">
      <c r="A2485" t="str">
        <f t="shared" si="77"/>
        <v>FI Number of single family dwellings</v>
      </c>
      <c r="B2485" t="str">
        <f t="shared" si="76"/>
        <v>Number of single family dwellings</v>
      </c>
      <c r="C2485" t="s">
        <v>30</v>
      </c>
      <c r="D2485" t="s">
        <v>50</v>
      </c>
      <c r="E2485" t="s">
        <v>288</v>
      </c>
      <c r="Q2485" s="6">
        <v>1333.7</v>
      </c>
      <c r="R2485" s="6">
        <v>1345.36</v>
      </c>
      <c r="S2485" s="6">
        <v>1355.77</v>
      </c>
      <c r="T2485" s="6">
        <v>1356.76</v>
      </c>
      <c r="U2485" t="s">
        <v>207</v>
      </c>
      <c r="V2485" t="s">
        <v>622</v>
      </c>
      <c r="W2485" t="s">
        <v>623</v>
      </c>
      <c r="X2485" t="s">
        <v>624</v>
      </c>
      <c r="Y2485">
        <v>4</v>
      </c>
      <c r="Z2485" t="s">
        <v>625</v>
      </c>
    </row>
    <row r="2486" spans="1:26" x14ac:dyDescent="0.25">
      <c r="A2486" t="str">
        <f t="shared" si="77"/>
        <v>FR Number of single family dwellings</v>
      </c>
      <c r="B2486" t="str">
        <f t="shared" si="76"/>
        <v>Number of single family dwellings</v>
      </c>
      <c r="C2486" t="s">
        <v>10</v>
      </c>
      <c r="D2486" t="s">
        <v>48</v>
      </c>
      <c r="E2486" t="s">
        <v>288</v>
      </c>
      <c r="Q2486" s="6">
        <v>18480.63</v>
      </c>
      <c r="R2486" s="6">
        <v>18659.95</v>
      </c>
      <c r="S2486" s="6">
        <v>18850.29</v>
      </c>
      <c r="T2486" s="6">
        <v>19041.259999999998</v>
      </c>
      <c r="U2486" t="s">
        <v>207</v>
      </c>
      <c r="V2486" t="s">
        <v>626</v>
      </c>
      <c r="W2486" t="s">
        <v>685</v>
      </c>
      <c r="X2486" t="s">
        <v>628</v>
      </c>
      <c r="Y2486">
        <v>5</v>
      </c>
    </row>
    <row r="2487" spans="1:26" x14ac:dyDescent="0.25">
      <c r="A2487" t="str">
        <f t="shared" si="77"/>
        <v>DE Number of single family dwellings</v>
      </c>
      <c r="B2487" t="str">
        <f t="shared" si="76"/>
        <v>Number of single family dwellings</v>
      </c>
      <c r="C2487" t="s">
        <v>1</v>
      </c>
      <c r="D2487" t="s">
        <v>51</v>
      </c>
      <c r="E2487" t="s">
        <v>288</v>
      </c>
      <c r="Q2487" s="6">
        <v>19446</v>
      </c>
      <c r="R2487" s="6">
        <v>19565.36</v>
      </c>
      <c r="S2487" s="6">
        <v>19307.86</v>
      </c>
      <c r="T2487" s="6">
        <v>19436.82</v>
      </c>
      <c r="U2487" t="s">
        <v>207</v>
      </c>
      <c r="V2487" t="s">
        <v>223</v>
      </c>
      <c r="W2487" t="s">
        <v>630</v>
      </c>
      <c r="X2487" t="s">
        <v>225</v>
      </c>
      <c r="Y2487">
        <v>4</v>
      </c>
      <c r="Z2487" t="s">
        <v>631</v>
      </c>
    </row>
    <row r="2488" spans="1:26" x14ac:dyDescent="0.25">
      <c r="A2488" t="str">
        <f t="shared" si="77"/>
        <v>EL Number of single family dwellings</v>
      </c>
      <c r="B2488" t="str">
        <f t="shared" si="76"/>
        <v>Number of single family dwellings</v>
      </c>
      <c r="C2488" t="s">
        <v>20</v>
      </c>
      <c r="D2488" t="s">
        <v>49</v>
      </c>
      <c r="E2488" t="s">
        <v>288</v>
      </c>
      <c r="Q2488" s="6">
        <v>3727.98</v>
      </c>
      <c r="R2488" s="6">
        <v>3715.27</v>
      </c>
      <c r="S2488" s="6">
        <v>3740.95</v>
      </c>
      <c r="T2488" s="6">
        <v>3776.96</v>
      </c>
      <c r="U2488" t="s">
        <v>207</v>
      </c>
      <c r="V2488" t="s">
        <v>208</v>
      </c>
      <c r="W2488" t="s">
        <v>602</v>
      </c>
      <c r="X2488" t="s">
        <v>415</v>
      </c>
      <c r="Y2488">
        <v>4</v>
      </c>
      <c r="Z2488" t="s">
        <v>603</v>
      </c>
    </row>
    <row r="2489" spans="1:26" x14ac:dyDescent="0.25">
      <c r="A2489" t="str">
        <f t="shared" si="77"/>
        <v>HU Number of single family dwellings</v>
      </c>
      <c r="B2489" t="str">
        <f t="shared" si="76"/>
        <v>Number of single family dwellings</v>
      </c>
      <c r="C2489" t="s">
        <v>16</v>
      </c>
      <c r="D2489" t="s">
        <v>52</v>
      </c>
      <c r="E2489" t="s">
        <v>288</v>
      </c>
      <c r="Q2489" t="s">
        <v>207</v>
      </c>
      <c r="R2489" t="s">
        <v>207</v>
      </c>
      <c r="S2489" s="6">
        <v>2712.12</v>
      </c>
      <c r="T2489" s="6">
        <v>2726.58</v>
      </c>
      <c r="U2489" t="s">
        <v>207</v>
      </c>
      <c r="V2489" t="s">
        <v>208</v>
      </c>
      <c r="W2489" t="s">
        <v>602</v>
      </c>
      <c r="X2489" t="s">
        <v>415</v>
      </c>
      <c r="Y2489">
        <v>4</v>
      </c>
      <c r="Z2489" t="s">
        <v>603</v>
      </c>
    </row>
    <row r="2490" spans="1:26" x14ac:dyDescent="0.25">
      <c r="A2490" t="str">
        <f t="shared" si="77"/>
        <v>IE Number of single family dwellings</v>
      </c>
      <c r="B2490" t="str">
        <f t="shared" si="76"/>
        <v>Number of single family dwellings</v>
      </c>
      <c r="C2490" t="s">
        <v>5</v>
      </c>
      <c r="D2490" t="s">
        <v>53</v>
      </c>
      <c r="E2490" t="s">
        <v>288</v>
      </c>
      <c r="Q2490" s="6">
        <v>1438.35</v>
      </c>
      <c r="R2490" s="6">
        <v>1446.45</v>
      </c>
      <c r="S2490" s="6">
        <v>1453.75</v>
      </c>
      <c r="T2490" s="6">
        <v>1491.28</v>
      </c>
      <c r="U2490" t="s">
        <v>207</v>
      </c>
      <c r="V2490" t="s">
        <v>214</v>
      </c>
      <c r="W2490" t="s">
        <v>686</v>
      </c>
      <c r="Y2490">
        <v>1</v>
      </c>
      <c r="Z2490" t="s">
        <v>687</v>
      </c>
    </row>
    <row r="2491" spans="1:26" x14ac:dyDescent="0.25">
      <c r="A2491" t="str">
        <f t="shared" si="77"/>
        <v>IT Number of single family dwellings</v>
      </c>
      <c r="B2491" t="str">
        <f t="shared" si="76"/>
        <v>Number of single family dwellings</v>
      </c>
      <c r="C2491" t="s">
        <v>29</v>
      </c>
      <c r="D2491" t="s">
        <v>54</v>
      </c>
      <c r="E2491" t="s">
        <v>288</v>
      </c>
      <c r="Q2491" s="6">
        <v>6556.43</v>
      </c>
      <c r="R2491" s="6">
        <v>6590.14</v>
      </c>
      <c r="S2491" s="6">
        <v>6620.22</v>
      </c>
      <c r="T2491" s="6">
        <v>6681.39</v>
      </c>
      <c r="U2491" t="s">
        <v>207</v>
      </c>
      <c r="V2491" t="s">
        <v>637</v>
      </c>
      <c r="W2491" t="s">
        <v>611</v>
      </c>
      <c r="X2491" t="s">
        <v>638</v>
      </c>
      <c r="Y2491">
        <v>4</v>
      </c>
      <c r="Z2491" t="s">
        <v>613</v>
      </c>
    </row>
    <row r="2492" spans="1:26" x14ac:dyDescent="0.25">
      <c r="A2492" t="str">
        <f t="shared" si="77"/>
        <v>LV Number of single family dwellings</v>
      </c>
      <c r="B2492" t="str">
        <f t="shared" si="76"/>
        <v>Number of single family dwellings</v>
      </c>
      <c r="C2492" t="s">
        <v>25</v>
      </c>
      <c r="D2492" t="s">
        <v>55</v>
      </c>
      <c r="E2492" t="s">
        <v>288</v>
      </c>
      <c r="Q2492">
        <v>313.10000000000002</v>
      </c>
      <c r="R2492">
        <v>313.77</v>
      </c>
      <c r="S2492">
        <v>314.52</v>
      </c>
      <c r="T2492">
        <v>316.86</v>
      </c>
      <c r="U2492" t="s">
        <v>207</v>
      </c>
      <c r="V2492" t="s">
        <v>208</v>
      </c>
      <c r="W2492" t="s">
        <v>602</v>
      </c>
      <c r="X2492" t="s">
        <v>415</v>
      </c>
      <c r="Y2492">
        <v>4</v>
      </c>
      <c r="Z2492" t="s">
        <v>603</v>
      </c>
    </row>
    <row r="2493" spans="1:26" x14ac:dyDescent="0.25">
      <c r="A2493" t="str">
        <f t="shared" si="77"/>
        <v>LT Number of single family dwellings</v>
      </c>
      <c r="B2493" t="str">
        <f t="shared" si="76"/>
        <v>Number of single family dwellings</v>
      </c>
      <c r="C2493" t="s">
        <v>22</v>
      </c>
      <c r="D2493" t="s">
        <v>56</v>
      </c>
      <c r="E2493" t="s">
        <v>288</v>
      </c>
      <c r="Q2493" t="s">
        <v>207</v>
      </c>
      <c r="R2493">
        <v>707.34</v>
      </c>
      <c r="S2493">
        <v>707.24</v>
      </c>
      <c r="T2493">
        <v>707.18</v>
      </c>
      <c r="U2493" t="s">
        <v>207</v>
      </c>
      <c r="V2493" t="s">
        <v>208</v>
      </c>
      <c r="W2493" t="s">
        <v>607</v>
      </c>
      <c r="X2493" t="s">
        <v>608</v>
      </c>
      <c r="Y2493">
        <v>4</v>
      </c>
      <c r="Z2493" t="s">
        <v>609</v>
      </c>
    </row>
    <row r="2494" spans="1:26" x14ac:dyDescent="0.25">
      <c r="A2494" t="str">
        <f t="shared" si="77"/>
        <v>LU Number of single family dwellings</v>
      </c>
      <c r="B2494" t="str">
        <f t="shared" si="76"/>
        <v>Number of single family dwellings</v>
      </c>
      <c r="C2494" t="s">
        <v>7</v>
      </c>
      <c r="D2494" t="s">
        <v>57</v>
      </c>
      <c r="E2494" t="s">
        <v>288</v>
      </c>
      <c r="Q2494">
        <v>116.68</v>
      </c>
      <c r="R2494">
        <v>118.25</v>
      </c>
      <c r="S2494">
        <v>119.77</v>
      </c>
      <c r="T2494">
        <v>121.23</v>
      </c>
      <c r="U2494" t="s">
        <v>207</v>
      </c>
      <c r="V2494" t="s">
        <v>352</v>
      </c>
      <c r="W2494" t="s">
        <v>353</v>
      </c>
      <c r="X2494" t="s">
        <v>354</v>
      </c>
      <c r="Y2494">
        <v>4</v>
      </c>
      <c r="Z2494" t="s">
        <v>355</v>
      </c>
    </row>
    <row r="2495" spans="1:26" x14ac:dyDescent="0.25">
      <c r="A2495" t="str">
        <f t="shared" si="77"/>
        <v>MT Number of single family dwellings</v>
      </c>
      <c r="B2495" t="str">
        <f t="shared" si="76"/>
        <v>Number of single family dwellings</v>
      </c>
      <c r="C2495" t="s">
        <v>26</v>
      </c>
      <c r="D2495" t="s">
        <v>58</v>
      </c>
      <c r="E2495" t="s">
        <v>288</v>
      </c>
      <c r="Q2495">
        <v>90.91</v>
      </c>
      <c r="R2495">
        <v>91.83</v>
      </c>
      <c r="S2495">
        <v>92.87</v>
      </c>
      <c r="T2495">
        <v>94.05</v>
      </c>
      <c r="U2495" t="s">
        <v>207</v>
      </c>
      <c r="V2495" t="s">
        <v>610</v>
      </c>
      <c r="W2495" t="s">
        <v>611</v>
      </c>
      <c r="X2495" t="s">
        <v>612</v>
      </c>
      <c r="Y2495">
        <v>4</v>
      </c>
      <c r="Z2495" t="s">
        <v>613</v>
      </c>
    </row>
    <row r="2496" spans="1:26" x14ac:dyDescent="0.25">
      <c r="A2496" t="str">
        <f t="shared" si="77"/>
        <v>NL Number of single family dwellings</v>
      </c>
      <c r="B2496" t="str">
        <f t="shared" si="76"/>
        <v>Number of single family dwellings</v>
      </c>
      <c r="C2496" t="s">
        <v>6</v>
      </c>
      <c r="D2496" t="s">
        <v>59</v>
      </c>
      <c r="E2496" t="s">
        <v>288</v>
      </c>
      <c r="Q2496" s="6">
        <v>4761.1499999999996</v>
      </c>
      <c r="R2496" s="6">
        <v>4774.3100000000004</v>
      </c>
      <c r="S2496" s="6">
        <v>4788.46</v>
      </c>
      <c r="T2496" s="6">
        <v>4814</v>
      </c>
      <c r="U2496" t="s">
        <v>207</v>
      </c>
      <c r="V2496" t="s">
        <v>639</v>
      </c>
      <c r="W2496" t="s">
        <v>640</v>
      </c>
      <c r="X2496" t="s">
        <v>641</v>
      </c>
      <c r="Y2496">
        <v>4</v>
      </c>
    </row>
    <row r="2497" spans="1:26" x14ac:dyDescent="0.25">
      <c r="A2497" t="str">
        <f t="shared" si="77"/>
        <v>PL Number of single family dwellings</v>
      </c>
      <c r="B2497" t="str">
        <f t="shared" si="76"/>
        <v>Number of single family dwellings</v>
      </c>
      <c r="C2497" t="s">
        <v>12</v>
      </c>
      <c r="D2497" t="s">
        <v>60</v>
      </c>
      <c r="E2497" t="s">
        <v>288</v>
      </c>
      <c r="Q2497" s="6">
        <v>8902.64</v>
      </c>
      <c r="R2497" s="6">
        <v>8991.32</v>
      </c>
      <c r="S2497" s="6">
        <v>9076.57</v>
      </c>
      <c r="T2497" s="6">
        <v>9161.84</v>
      </c>
      <c r="U2497" t="s">
        <v>207</v>
      </c>
      <c r="V2497" t="s">
        <v>642</v>
      </c>
      <c r="W2497" t="s">
        <v>643</v>
      </c>
      <c r="X2497" t="s">
        <v>644</v>
      </c>
      <c r="Y2497">
        <v>5</v>
      </c>
    </row>
    <row r="2498" spans="1:26" x14ac:dyDescent="0.25">
      <c r="A2498" t="str">
        <f t="shared" si="77"/>
        <v>PT Number of single family dwellings</v>
      </c>
      <c r="B2498" t="str">
        <f t="shared" si="76"/>
        <v>Number of single family dwellings</v>
      </c>
      <c r="C2498" t="s">
        <v>14</v>
      </c>
      <c r="D2498" t="s">
        <v>61</v>
      </c>
      <c r="E2498" t="s">
        <v>288</v>
      </c>
      <c r="Q2498" s="6">
        <v>3470.46</v>
      </c>
      <c r="R2498" s="6">
        <v>3486.58</v>
      </c>
      <c r="S2498" s="6">
        <v>3497.81</v>
      </c>
      <c r="T2498" s="6">
        <v>3503.89</v>
      </c>
      <c r="U2498" t="s">
        <v>207</v>
      </c>
      <c r="V2498" t="s">
        <v>208</v>
      </c>
      <c r="W2498" t="s">
        <v>212</v>
      </c>
      <c r="X2498" t="s">
        <v>221</v>
      </c>
      <c r="Y2498">
        <v>4</v>
      </c>
    </row>
    <row r="2499" spans="1:26" x14ac:dyDescent="0.25">
      <c r="A2499" t="str">
        <f t="shared" si="77"/>
        <v>RO Number of single family dwellings</v>
      </c>
      <c r="B2499" t="str">
        <f t="shared" si="76"/>
        <v>Number of single family dwellings</v>
      </c>
      <c r="C2499" t="s">
        <v>13</v>
      </c>
      <c r="D2499" t="s">
        <v>62</v>
      </c>
      <c r="E2499" t="s">
        <v>288</v>
      </c>
      <c r="Q2499" s="6">
        <v>5160.96</v>
      </c>
      <c r="R2499" s="6">
        <v>5187.9399999999996</v>
      </c>
      <c r="S2499" s="6">
        <v>5215.1899999999996</v>
      </c>
      <c r="T2499" s="6">
        <v>5243.74</v>
      </c>
      <c r="U2499" t="s">
        <v>207</v>
      </c>
      <c r="V2499" t="s">
        <v>610</v>
      </c>
      <c r="W2499" t="s">
        <v>360</v>
      </c>
      <c r="X2499" t="s">
        <v>612</v>
      </c>
      <c r="Y2499">
        <v>5</v>
      </c>
    </row>
    <row r="2500" spans="1:26" x14ac:dyDescent="0.25">
      <c r="A2500" t="str">
        <f t="shared" si="77"/>
        <v>SK Number of single family dwellings</v>
      </c>
      <c r="B2500" t="str">
        <f t="shared" ref="B2500:B2563" si="78">IF(AND(C2500&lt;&gt;"",D2500=""),C2500,B2499)</f>
        <v>Number of single family dwellings</v>
      </c>
      <c r="C2500" t="s">
        <v>18</v>
      </c>
      <c r="D2500" t="s">
        <v>63</v>
      </c>
      <c r="E2500" t="s">
        <v>288</v>
      </c>
      <c r="Q2500">
        <v>972.8</v>
      </c>
      <c r="R2500">
        <v>977.54</v>
      </c>
      <c r="S2500">
        <v>982.48</v>
      </c>
      <c r="T2500">
        <v>987.63</v>
      </c>
      <c r="U2500" t="s">
        <v>207</v>
      </c>
      <c r="V2500" t="s">
        <v>491</v>
      </c>
      <c r="W2500" t="s">
        <v>649</v>
      </c>
      <c r="X2500" t="s">
        <v>493</v>
      </c>
      <c r="Y2500">
        <v>4</v>
      </c>
      <c r="Z2500" t="s">
        <v>650</v>
      </c>
    </row>
    <row r="2501" spans="1:26" x14ac:dyDescent="0.25">
      <c r="A2501" t="str">
        <f t="shared" si="77"/>
        <v>SI Number of single family dwellings</v>
      </c>
      <c r="B2501" t="str">
        <f t="shared" si="78"/>
        <v>Number of single family dwellings</v>
      </c>
      <c r="C2501" t="s">
        <v>8</v>
      </c>
      <c r="D2501" t="s">
        <v>64</v>
      </c>
      <c r="E2501" t="s">
        <v>288</v>
      </c>
      <c r="Q2501">
        <v>525.04999999999995</v>
      </c>
      <c r="R2501">
        <v>525.54</v>
      </c>
      <c r="S2501">
        <v>525.91</v>
      </c>
      <c r="T2501">
        <v>526.74</v>
      </c>
      <c r="U2501" t="s">
        <v>207</v>
      </c>
      <c r="V2501" t="s">
        <v>651</v>
      </c>
      <c r="W2501" t="s">
        <v>652</v>
      </c>
      <c r="Y2501">
        <v>4</v>
      </c>
      <c r="Z2501" t="s">
        <v>653</v>
      </c>
    </row>
    <row r="2502" spans="1:26" x14ac:dyDescent="0.25">
      <c r="A2502" t="str">
        <f t="shared" ref="A2502:A2565" si="79">D2502&amp;" "&amp;B2502</f>
        <v>ES Number of single family dwellings</v>
      </c>
      <c r="B2502" t="str">
        <f t="shared" si="78"/>
        <v>Number of single family dwellings</v>
      </c>
      <c r="C2502" t="s">
        <v>28</v>
      </c>
      <c r="D2502" t="s">
        <v>65</v>
      </c>
      <c r="E2502" t="s">
        <v>288</v>
      </c>
      <c r="Q2502" s="6">
        <v>7572.46</v>
      </c>
      <c r="R2502" s="6">
        <v>7611.43</v>
      </c>
      <c r="S2502" s="6">
        <v>7628.97</v>
      </c>
      <c r="T2502" s="6">
        <v>7761.8</v>
      </c>
      <c r="U2502" t="s">
        <v>207</v>
      </c>
      <c r="V2502" t="s">
        <v>214</v>
      </c>
      <c r="W2502" t="s">
        <v>215</v>
      </c>
      <c r="Y2502">
        <v>1</v>
      </c>
    </row>
    <row r="2503" spans="1:26" x14ac:dyDescent="0.25">
      <c r="A2503" t="str">
        <f t="shared" si="79"/>
        <v>SE Number of single family dwellings</v>
      </c>
      <c r="B2503" t="str">
        <f t="shared" si="78"/>
        <v>Number of single family dwellings</v>
      </c>
      <c r="C2503" t="s">
        <v>19</v>
      </c>
      <c r="D2503" t="s">
        <v>66</v>
      </c>
      <c r="E2503" t="s">
        <v>288</v>
      </c>
      <c r="Q2503" s="6">
        <v>2221.7800000000002</v>
      </c>
      <c r="R2503" s="6">
        <v>2239.02</v>
      </c>
      <c r="S2503" s="6">
        <v>2240.3200000000002</v>
      </c>
      <c r="T2503" s="6">
        <v>2243.02</v>
      </c>
      <c r="U2503" t="s">
        <v>207</v>
      </c>
      <c r="V2503" t="s">
        <v>654</v>
      </c>
      <c r="W2503" t="s">
        <v>655</v>
      </c>
      <c r="X2503" t="s">
        <v>656</v>
      </c>
      <c r="Y2503">
        <v>4</v>
      </c>
      <c r="Z2503" t="s">
        <v>657</v>
      </c>
    </row>
    <row r="2504" spans="1:26" x14ac:dyDescent="0.25">
      <c r="A2504" t="str">
        <f t="shared" si="79"/>
        <v>UK Number of single family dwellings</v>
      </c>
      <c r="B2504" t="str">
        <f t="shared" si="78"/>
        <v>Number of single family dwellings</v>
      </c>
      <c r="C2504" t="s">
        <v>4</v>
      </c>
      <c r="D2504" t="s">
        <v>67</v>
      </c>
      <c r="E2504" t="s">
        <v>288</v>
      </c>
      <c r="Q2504" t="s">
        <v>207</v>
      </c>
      <c r="R2504" s="6">
        <v>22602.34</v>
      </c>
      <c r="S2504" s="6">
        <v>22722</v>
      </c>
      <c r="T2504" s="6">
        <v>23104.74</v>
      </c>
      <c r="U2504" t="s">
        <v>207</v>
      </c>
      <c r="V2504" t="s">
        <v>208</v>
      </c>
      <c r="W2504" t="s">
        <v>688</v>
      </c>
      <c r="X2504" t="s">
        <v>608</v>
      </c>
      <c r="Y2504">
        <v>4</v>
      </c>
      <c r="Z2504" t="s">
        <v>689</v>
      </c>
    </row>
    <row r="2505" spans="1:26" x14ac:dyDescent="0.25">
      <c r="A2505" t="str">
        <f t="shared" si="79"/>
        <v>EU-28 Number of single family dwellings</v>
      </c>
      <c r="B2505" t="str">
        <f t="shared" si="78"/>
        <v>Number of single family dwellings</v>
      </c>
      <c r="C2505" t="s">
        <v>658</v>
      </c>
      <c r="D2505" t="s">
        <v>659</v>
      </c>
      <c r="E2505" t="s">
        <v>288</v>
      </c>
      <c r="Q2505" s="6">
        <v>125750.8</v>
      </c>
      <c r="R2505" s="6">
        <v>125780.46</v>
      </c>
      <c r="S2505" s="6">
        <v>125230.37</v>
      </c>
      <c r="T2505" t="s">
        <v>207</v>
      </c>
      <c r="U2505" t="s">
        <v>207</v>
      </c>
      <c r="V2505" t="s">
        <v>214</v>
      </c>
      <c r="W2505" t="s">
        <v>215</v>
      </c>
      <c r="Y2505">
        <v>1</v>
      </c>
    </row>
    <row r="2506" spans="1:26" x14ac:dyDescent="0.25">
      <c r="A2506" t="str">
        <f t="shared" si="79"/>
        <v xml:space="preserve"> Number of single family dwellings</v>
      </c>
      <c r="B2506" t="str">
        <f t="shared" si="78"/>
        <v>Number of single family dwellings</v>
      </c>
    </row>
    <row r="2507" spans="1:26" x14ac:dyDescent="0.25">
      <c r="A2507" t="str">
        <f t="shared" si="79"/>
        <v xml:space="preserve"> Number of detached houses</v>
      </c>
      <c r="B2507" t="str">
        <f t="shared" si="78"/>
        <v>Number of detached houses</v>
      </c>
      <c r="C2507" t="s">
        <v>690</v>
      </c>
    </row>
    <row r="2508" spans="1:26" x14ac:dyDescent="0.25">
      <c r="A2508" t="str">
        <f t="shared" si="79"/>
        <v>ISO code Number of detached houses</v>
      </c>
      <c r="B2508" t="str">
        <f t="shared" si="78"/>
        <v>Number of detached houses</v>
      </c>
      <c r="D2508" t="s">
        <v>204</v>
      </c>
      <c r="E2508" t="s">
        <v>205</v>
      </c>
      <c r="Q2508">
        <v>2011</v>
      </c>
      <c r="R2508">
        <v>2012</v>
      </c>
      <c r="S2508">
        <v>2013</v>
      </c>
      <c r="T2508">
        <v>2014</v>
      </c>
      <c r="U2508">
        <v>2015</v>
      </c>
      <c r="V2508" t="s">
        <v>194</v>
      </c>
      <c r="W2508" t="s">
        <v>195</v>
      </c>
      <c r="X2508" t="s">
        <v>196</v>
      </c>
      <c r="Y2508" t="s">
        <v>197</v>
      </c>
      <c r="Z2508" t="s">
        <v>198</v>
      </c>
    </row>
    <row r="2509" spans="1:26" x14ac:dyDescent="0.25">
      <c r="A2509" t="str">
        <f t="shared" si="79"/>
        <v>AT Number of detached houses</v>
      </c>
      <c r="B2509" t="str">
        <f t="shared" si="78"/>
        <v>Number of detached houses</v>
      </c>
      <c r="C2509" t="s">
        <v>17</v>
      </c>
      <c r="D2509" t="s">
        <v>40</v>
      </c>
      <c r="E2509" t="s">
        <v>288</v>
      </c>
      <c r="Q2509" t="s">
        <v>207</v>
      </c>
      <c r="R2509" t="s">
        <v>207</v>
      </c>
      <c r="S2509" t="s">
        <v>207</v>
      </c>
      <c r="T2509" t="s">
        <v>207</v>
      </c>
      <c r="U2509" t="s">
        <v>207</v>
      </c>
    </row>
    <row r="2510" spans="1:26" x14ac:dyDescent="0.25">
      <c r="A2510" t="str">
        <f t="shared" si="79"/>
        <v>BE Number of detached houses</v>
      </c>
      <c r="B2510" t="str">
        <f t="shared" si="78"/>
        <v>Number of detached houses</v>
      </c>
      <c r="C2510" t="s">
        <v>11</v>
      </c>
      <c r="D2510" t="s">
        <v>41</v>
      </c>
      <c r="E2510" t="s">
        <v>288</v>
      </c>
      <c r="Q2510" s="6">
        <v>1376.26</v>
      </c>
      <c r="R2510" s="6">
        <v>1385.63</v>
      </c>
      <c r="S2510" s="6">
        <v>1394.35</v>
      </c>
      <c r="T2510" s="6">
        <v>1401.76</v>
      </c>
      <c r="U2510" s="6">
        <v>1407.82</v>
      </c>
      <c r="V2510" t="s">
        <v>293</v>
      </c>
      <c r="W2510" t="s">
        <v>604</v>
      </c>
      <c r="X2510" t="s">
        <v>681</v>
      </c>
      <c r="Y2510">
        <v>4</v>
      </c>
      <c r="Z2510" t="s">
        <v>606</v>
      </c>
    </row>
    <row r="2511" spans="1:26" x14ac:dyDescent="0.25">
      <c r="A2511" t="str">
        <f t="shared" si="79"/>
        <v>BG Number of detached houses</v>
      </c>
      <c r="B2511" t="str">
        <f t="shared" si="78"/>
        <v>Number of detached houses</v>
      </c>
      <c r="C2511" t="s">
        <v>21</v>
      </c>
      <c r="D2511" t="s">
        <v>42</v>
      </c>
      <c r="E2511" t="s">
        <v>288</v>
      </c>
      <c r="Q2511" t="s">
        <v>207</v>
      </c>
      <c r="R2511" t="s">
        <v>207</v>
      </c>
      <c r="S2511" t="s">
        <v>207</v>
      </c>
      <c r="T2511" t="s">
        <v>207</v>
      </c>
      <c r="U2511" t="s">
        <v>207</v>
      </c>
    </row>
    <row r="2512" spans="1:26" x14ac:dyDescent="0.25">
      <c r="A2512" t="str">
        <f t="shared" si="79"/>
        <v>HR Number of detached houses</v>
      </c>
      <c r="B2512" t="str">
        <f t="shared" si="78"/>
        <v>Number of detached houses</v>
      </c>
      <c r="C2512" t="s">
        <v>24</v>
      </c>
      <c r="D2512" t="s">
        <v>43</v>
      </c>
      <c r="E2512" t="s">
        <v>288</v>
      </c>
      <c r="Q2512">
        <v>246.03</v>
      </c>
      <c r="R2512" t="s">
        <v>207</v>
      </c>
      <c r="S2512" t="s">
        <v>207</v>
      </c>
      <c r="T2512" t="s">
        <v>207</v>
      </c>
      <c r="U2512" t="s">
        <v>207</v>
      </c>
      <c r="V2512" t="s">
        <v>691</v>
      </c>
      <c r="W2512" t="s">
        <v>692</v>
      </c>
      <c r="Y2512">
        <v>3</v>
      </c>
      <c r="Z2512" t="s">
        <v>693</v>
      </c>
    </row>
    <row r="2513" spans="1:26" x14ac:dyDescent="0.25">
      <c r="A2513" t="str">
        <f t="shared" si="79"/>
        <v>CY Number of detached houses</v>
      </c>
      <c r="B2513" t="str">
        <f t="shared" si="78"/>
        <v>Number of detached houses</v>
      </c>
      <c r="C2513" t="s">
        <v>15</v>
      </c>
      <c r="D2513" t="s">
        <v>44</v>
      </c>
      <c r="E2513" t="s">
        <v>288</v>
      </c>
      <c r="Q2513">
        <v>231.99</v>
      </c>
      <c r="R2513" t="s">
        <v>207</v>
      </c>
      <c r="S2513" t="s">
        <v>207</v>
      </c>
      <c r="T2513" t="s">
        <v>207</v>
      </c>
      <c r="U2513" t="s">
        <v>207</v>
      </c>
      <c r="V2513" t="s">
        <v>614</v>
      </c>
      <c r="W2513" t="s">
        <v>694</v>
      </c>
      <c r="X2513" t="s">
        <v>616</v>
      </c>
      <c r="Y2513">
        <v>5</v>
      </c>
    </row>
    <row r="2514" spans="1:26" x14ac:dyDescent="0.25">
      <c r="A2514" t="str">
        <f t="shared" si="79"/>
        <v>CZ Number of detached houses</v>
      </c>
      <c r="B2514" t="str">
        <f t="shared" si="78"/>
        <v>Number of detached houses</v>
      </c>
      <c r="C2514" t="s">
        <v>23</v>
      </c>
      <c r="D2514" t="s">
        <v>45</v>
      </c>
      <c r="E2514" t="s">
        <v>288</v>
      </c>
      <c r="Q2514" t="s">
        <v>207</v>
      </c>
      <c r="R2514" t="s">
        <v>207</v>
      </c>
      <c r="S2514" t="s">
        <v>207</v>
      </c>
      <c r="T2514" t="s">
        <v>207</v>
      </c>
      <c r="U2514" t="s">
        <v>207</v>
      </c>
    </row>
    <row r="2515" spans="1:26" x14ac:dyDescent="0.25">
      <c r="A2515" t="str">
        <f t="shared" si="79"/>
        <v>DK Number of detached houses</v>
      </c>
      <c r="B2515" t="str">
        <f t="shared" si="78"/>
        <v>Number of detached houses</v>
      </c>
      <c r="C2515" t="s">
        <v>9</v>
      </c>
      <c r="D2515" t="s">
        <v>46</v>
      </c>
      <c r="E2515" t="s">
        <v>288</v>
      </c>
      <c r="Q2515" s="6">
        <v>1223.67</v>
      </c>
      <c r="R2515" s="6">
        <v>1227.32</v>
      </c>
      <c r="S2515" s="6">
        <v>1230.27</v>
      </c>
      <c r="T2515" s="6">
        <v>1232.7</v>
      </c>
      <c r="U2515" s="6">
        <v>1235.0999999999999</v>
      </c>
      <c r="V2515" t="s">
        <v>218</v>
      </c>
      <c r="W2515" t="s">
        <v>683</v>
      </c>
      <c r="X2515" t="s">
        <v>220</v>
      </c>
      <c r="Y2515">
        <v>5</v>
      </c>
    </row>
    <row r="2516" spans="1:26" x14ac:dyDescent="0.25">
      <c r="A2516" t="str">
        <f t="shared" si="79"/>
        <v>EE Number of detached houses</v>
      </c>
      <c r="B2516" t="str">
        <f t="shared" si="78"/>
        <v>Number of detached houses</v>
      </c>
      <c r="C2516" t="s">
        <v>27</v>
      </c>
      <c r="D2516" t="s">
        <v>47</v>
      </c>
      <c r="E2516" t="s">
        <v>288</v>
      </c>
      <c r="Q2516" t="s">
        <v>207</v>
      </c>
      <c r="R2516" t="s">
        <v>207</v>
      </c>
      <c r="S2516" t="s">
        <v>207</v>
      </c>
      <c r="T2516" t="s">
        <v>207</v>
      </c>
      <c r="U2516" t="s">
        <v>207</v>
      </c>
    </row>
    <row r="2517" spans="1:26" x14ac:dyDescent="0.25">
      <c r="A2517" t="str">
        <f t="shared" si="79"/>
        <v>FI Number of detached houses</v>
      </c>
      <c r="B2517" t="str">
        <f t="shared" si="78"/>
        <v>Number of detached houses</v>
      </c>
      <c r="C2517" t="s">
        <v>30</v>
      </c>
      <c r="D2517" t="s">
        <v>50</v>
      </c>
      <c r="E2517" t="s">
        <v>288</v>
      </c>
      <c r="Q2517" s="6">
        <v>1146.9100000000001</v>
      </c>
      <c r="R2517" s="6">
        <v>1155.3599999999999</v>
      </c>
      <c r="S2517" s="6">
        <v>1164.77</v>
      </c>
      <c r="T2517" s="6">
        <v>1151</v>
      </c>
      <c r="U2517" t="s">
        <v>207</v>
      </c>
      <c r="V2517" t="s">
        <v>622</v>
      </c>
      <c r="W2517" t="s">
        <v>695</v>
      </c>
      <c r="X2517" t="s">
        <v>624</v>
      </c>
      <c r="Y2517">
        <v>5</v>
      </c>
    </row>
    <row r="2518" spans="1:26" x14ac:dyDescent="0.25">
      <c r="A2518" t="str">
        <f t="shared" si="79"/>
        <v>FR Number of detached houses</v>
      </c>
      <c r="B2518" t="str">
        <f t="shared" si="78"/>
        <v>Number of detached houses</v>
      </c>
      <c r="C2518" t="s">
        <v>10</v>
      </c>
      <c r="D2518" t="s">
        <v>48</v>
      </c>
      <c r="E2518" t="s">
        <v>288</v>
      </c>
      <c r="Q2518" s="6">
        <v>14710.58</v>
      </c>
      <c r="R2518" s="6">
        <v>14853.32</v>
      </c>
      <c r="S2518" s="6">
        <v>15004.83</v>
      </c>
      <c r="T2518" s="6">
        <v>15156.84</v>
      </c>
      <c r="U2518" t="s">
        <v>207</v>
      </c>
      <c r="V2518" t="s">
        <v>214</v>
      </c>
      <c r="W2518" t="s">
        <v>215</v>
      </c>
      <c r="Y2518">
        <v>1</v>
      </c>
      <c r="Z2518" t="s">
        <v>696</v>
      </c>
    </row>
    <row r="2519" spans="1:26" x14ac:dyDescent="0.25">
      <c r="A2519" t="str">
        <f t="shared" si="79"/>
        <v>DE Number of detached houses</v>
      </c>
      <c r="B2519" t="str">
        <f t="shared" si="78"/>
        <v>Number of detached houses</v>
      </c>
      <c r="C2519" t="s">
        <v>1</v>
      </c>
      <c r="D2519" t="s">
        <v>51</v>
      </c>
      <c r="E2519" t="s">
        <v>288</v>
      </c>
      <c r="Q2519" s="6">
        <v>12150.79</v>
      </c>
      <c r="R2519" s="6">
        <v>12229.1</v>
      </c>
      <c r="S2519" s="6">
        <v>12308.99</v>
      </c>
      <c r="T2519" t="s">
        <v>207</v>
      </c>
      <c r="U2519" t="s">
        <v>207</v>
      </c>
      <c r="V2519" t="s">
        <v>223</v>
      </c>
      <c r="W2519" t="s">
        <v>697</v>
      </c>
      <c r="X2519" t="s">
        <v>225</v>
      </c>
      <c r="Y2519">
        <v>5</v>
      </c>
      <c r="Z2519" t="s">
        <v>698</v>
      </c>
    </row>
    <row r="2520" spans="1:26" x14ac:dyDescent="0.25">
      <c r="A2520" t="str">
        <f t="shared" si="79"/>
        <v>EL Number of detached houses</v>
      </c>
      <c r="B2520" t="str">
        <f t="shared" si="78"/>
        <v>Number of detached houses</v>
      </c>
      <c r="C2520" t="s">
        <v>20</v>
      </c>
      <c r="D2520" t="s">
        <v>49</v>
      </c>
      <c r="E2520" t="s">
        <v>288</v>
      </c>
      <c r="Q2520" s="6">
        <v>2612.6999999999998</v>
      </c>
      <c r="R2520" t="s">
        <v>207</v>
      </c>
      <c r="S2520" t="s">
        <v>207</v>
      </c>
      <c r="T2520" t="s">
        <v>207</v>
      </c>
      <c r="U2520" t="s">
        <v>207</v>
      </c>
      <c r="V2520" t="s">
        <v>610</v>
      </c>
      <c r="W2520" t="s">
        <v>360</v>
      </c>
      <c r="X2520" t="s">
        <v>612</v>
      </c>
      <c r="Y2520">
        <v>5</v>
      </c>
    </row>
    <row r="2521" spans="1:26" x14ac:dyDescent="0.25">
      <c r="A2521" t="str">
        <f t="shared" si="79"/>
        <v>HU Number of detached houses</v>
      </c>
      <c r="B2521" t="str">
        <f t="shared" si="78"/>
        <v>Number of detached houses</v>
      </c>
      <c r="C2521" t="s">
        <v>16</v>
      </c>
      <c r="D2521" t="s">
        <v>52</v>
      </c>
      <c r="E2521" t="s">
        <v>288</v>
      </c>
      <c r="Q2521" t="s">
        <v>207</v>
      </c>
      <c r="R2521" t="s">
        <v>207</v>
      </c>
      <c r="S2521" t="s">
        <v>207</v>
      </c>
      <c r="T2521" t="s">
        <v>207</v>
      </c>
      <c r="U2521" t="s">
        <v>207</v>
      </c>
    </row>
    <row r="2522" spans="1:26" x14ac:dyDescent="0.25">
      <c r="A2522" t="str">
        <f t="shared" si="79"/>
        <v>IE Number of detached houses</v>
      </c>
      <c r="B2522" t="str">
        <f t="shared" si="78"/>
        <v>Number of detached houses</v>
      </c>
      <c r="C2522" t="s">
        <v>5</v>
      </c>
      <c r="D2522" t="s">
        <v>53</v>
      </c>
      <c r="E2522" t="s">
        <v>288</v>
      </c>
      <c r="Q2522">
        <v>699.87</v>
      </c>
      <c r="R2522" t="s">
        <v>207</v>
      </c>
      <c r="S2522" t="s">
        <v>207</v>
      </c>
      <c r="T2522" t="s">
        <v>207</v>
      </c>
      <c r="U2522" t="s">
        <v>207</v>
      </c>
      <c r="V2522" t="s">
        <v>610</v>
      </c>
      <c r="W2522" t="s">
        <v>611</v>
      </c>
      <c r="X2522" t="s">
        <v>612</v>
      </c>
      <c r="Y2522">
        <v>4</v>
      </c>
      <c r="Z2522" t="s">
        <v>613</v>
      </c>
    </row>
    <row r="2523" spans="1:26" x14ac:dyDescent="0.25">
      <c r="A2523" t="str">
        <f t="shared" si="79"/>
        <v>IT Number of detached houses</v>
      </c>
      <c r="B2523" t="str">
        <f t="shared" si="78"/>
        <v>Number of detached houses</v>
      </c>
      <c r="C2523" t="s">
        <v>29</v>
      </c>
      <c r="D2523" t="s">
        <v>54</v>
      </c>
      <c r="E2523" t="s">
        <v>288</v>
      </c>
      <c r="Q2523" t="s">
        <v>207</v>
      </c>
      <c r="R2523" t="s">
        <v>207</v>
      </c>
      <c r="S2523" t="s">
        <v>207</v>
      </c>
      <c r="T2523" t="s">
        <v>207</v>
      </c>
      <c r="U2523" t="s">
        <v>207</v>
      </c>
    </row>
    <row r="2524" spans="1:26" x14ac:dyDescent="0.25">
      <c r="A2524" t="str">
        <f t="shared" si="79"/>
        <v>LV Number of detached houses</v>
      </c>
      <c r="B2524" t="str">
        <f t="shared" si="78"/>
        <v>Number of detached houses</v>
      </c>
      <c r="C2524" t="s">
        <v>25</v>
      </c>
      <c r="D2524" t="s">
        <v>55</v>
      </c>
      <c r="E2524" t="s">
        <v>288</v>
      </c>
      <c r="Q2524" t="s">
        <v>207</v>
      </c>
      <c r="R2524" t="s">
        <v>207</v>
      </c>
      <c r="S2524" t="s">
        <v>207</v>
      </c>
      <c r="T2524" t="s">
        <v>207</v>
      </c>
      <c r="U2524" t="s">
        <v>207</v>
      </c>
    </row>
    <row r="2525" spans="1:26" x14ac:dyDescent="0.25">
      <c r="A2525" t="str">
        <f t="shared" si="79"/>
        <v>LT Number of detached houses</v>
      </c>
      <c r="B2525" t="str">
        <f t="shared" si="78"/>
        <v>Number of detached houses</v>
      </c>
      <c r="C2525" t="s">
        <v>22</v>
      </c>
      <c r="D2525" t="s">
        <v>56</v>
      </c>
      <c r="E2525" t="s">
        <v>288</v>
      </c>
      <c r="Q2525">
        <v>496.96</v>
      </c>
      <c r="R2525" t="s">
        <v>207</v>
      </c>
      <c r="S2525" t="s">
        <v>207</v>
      </c>
      <c r="T2525" t="s">
        <v>207</v>
      </c>
      <c r="U2525" t="s">
        <v>207</v>
      </c>
      <c r="V2525" t="s">
        <v>276</v>
      </c>
      <c r="W2525" t="s">
        <v>277</v>
      </c>
      <c r="X2525" t="s">
        <v>278</v>
      </c>
      <c r="Y2525">
        <v>4</v>
      </c>
      <c r="Z2525" t="s">
        <v>279</v>
      </c>
    </row>
    <row r="2526" spans="1:26" x14ac:dyDescent="0.25">
      <c r="A2526" t="str">
        <f t="shared" si="79"/>
        <v>LU Number of detached houses</v>
      </c>
      <c r="B2526" t="str">
        <f t="shared" si="78"/>
        <v>Number of detached houses</v>
      </c>
      <c r="C2526" t="s">
        <v>7</v>
      </c>
      <c r="D2526" t="s">
        <v>57</v>
      </c>
      <c r="E2526" t="s">
        <v>288</v>
      </c>
      <c r="Q2526">
        <v>49.32</v>
      </c>
      <c r="R2526" t="s">
        <v>207</v>
      </c>
      <c r="S2526" t="s">
        <v>207</v>
      </c>
      <c r="T2526" t="s">
        <v>207</v>
      </c>
      <c r="U2526" t="s">
        <v>207</v>
      </c>
      <c r="V2526" t="s">
        <v>352</v>
      </c>
      <c r="W2526" t="s">
        <v>353</v>
      </c>
      <c r="X2526" t="s">
        <v>354</v>
      </c>
      <c r="Y2526">
        <v>4</v>
      </c>
      <c r="Z2526" t="s">
        <v>355</v>
      </c>
    </row>
    <row r="2527" spans="1:26" x14ac:dyDescent="0.25">
      <c r="A2527" t="str">
        <f t="shared" si="79"/>
        <v>MT Number of detached houses</v>
      </c>
      <c r="B2527" t="str">
        <f t="shared" si="78"/>
        <v>Number of detached houses</v>
      </c>
      <c r="C2527" t="s">
        <v>26</v>
      </c>
      <c r="D2527" t="s">
        <v>58</v>
      </c>
      <c r="E2527" t="s">
        <v>288</v>
      </c>
      <c r="Q2527">
        <v>4.24</v>
      </c>
      <c r="R2527" t="s">
        <v>207</v>
      </c>
      <c r="S2527" t="s">
        <v>207</v>
      </c>
      <c r="T2527" t="s">
        <v>207</v>
      </c>
      <c r="U2527" t="s">
        <v>207</v>
      </c>
      <c r="V2527" t="s">
        <v>610</v>
      </c>
      <c r="W2527" t="s">
        <v>611</v>
      </c>
      <c r="X2527" t="s">
        <v>612</v>
      </c>
      <c r="Y2527">
        <v>4</v>
      </c>
      <c r="Z2527" t="s">
        <v>613</v>
      </c>
    </row>
    <row r="2528" spans="1:26" x14ac:dyDescent="0.25">
      <c r="A2528" t="str">
        <f t="shared" si="79"/>
        <v>NL Number of detached houses</v>
      </c>
      <c r="B2528" t="str">
        <f t="shared" si="78"/>
        <v>Number of detached houses</v>
      </c>
      <c r="C2528" t="s">
        <v>6</v>
      </c>
      <c r="D2528" t="s">
        <v>59</v>
      </c>
      <c r="E2528" t="s">
        <v>288</v>
      </c>
      <c r="Q2528" t="s">
        <v>207</v>
      </c>
      <c r="R2528" t="s">
        <v>207</v>
      </c>
      <c r="S2528" t="s">
        <v>207</v>
      </c>
      <c r="T2528" t="s">
        <v>207</v>
      </c>
      <c r="U2528" t="s">
        <v>207</v>
      </c>
    </row>
    <row r="2529" spans="1:26" x14ac:dyDescent="0.25">
      <c r="A2529" t="str">
        <f t="shared" si="79"/>
        <v>PL Number of detached houses</v>
      </c>
      <c r="B2529" t="str">
        <f t="shared" si="78"/>
        <v>Number of detached houses</v>
      </c>
      <c r="C2529" t="s">
        <v>12</v>
      </c>
      <c r="D2529" t="s">
        <v>60</v>
      </c>
      <c r="E2529" t="s">
        <v>288</v>
      </c>
      <c r="Q2529" t="s">
        <v>207</v>
      </c>
      <c r="R2529" t="s">
        <v>207</v>
      </c>
      <c r="S2529" t="s">
        <v>207</v>
      </c>
      <c r="T2529" t="s">
        <v>207</v>
      </c>
      <c r="U2529" t="s">
        <v>207</v>
      </c>
    </row>
    <row r="2530" spans="1:26" x14ac:dyDescent="0.25">
      <c r="A2530" t="str">
        <f t="shared" si="79"/>
        <v>PT Number of detached houses</v>
      </c>
      <c r="B2530" t="str">
        <f t="shared" si="78"/>
        <v>Number of detached houses</v>
      </c>
      <c r="C2530" t="s">
        <v>14</v>
      </c>
      <c r="D2530" t="s">
        <v>61</v>
      </c>
      <c r="E2530" t="s">
        <v>288</v>
      </c>
      <c r="Q2530" t="s">
        <v>207</v>
      </c>
      <c r="R2530" t="s">
        <v>207</v>
      </c>
      <c r="S2530" t="s">
        <v>207</v>
      </c>
      <c r="T2530" t="s">
        <v>207</v>
      </c>
      <c r="U2530" t="s">
        <v>207</v>
      </c>
    </row>
    <row r="2531" spans="1:26" x14ac:dyDescent="0.25">
      <c r="A2531" t="str">
        <f t="shared" si="79"/>
        <v>RO Number of detached houses</v>
      </c>
      <c r="B2531" t="str">
        <f t="shared" si="78"/>
        <v>Number of detached houses</v>
      </c>
      <c r="C2531" t="s">
        <v>13</v>
      </c>
      <c r="D2531" t="s">
        <v>62</v>
      </c>
      <c r="E2531" t="s">
        <v>288</v>
      </c>
      <c r="Q2531" s="6">
        <v>5154</v>
      </c>
      <c r="R2531" t="s">
        <v>207</v>
      </c>
      <c r="S2531" t="s">
        <v>207</v>
      </c>
      <c r="T2531" t="s">
        <v>207</v>
      </c>
      <c r="U2531" t="s">
        <v>207</v>
      </c>
      <c r="V2531" t="s">
        <v>610</v>
      </c>
      <c r="W2531" t="s">
        <v>360</v>
      </c>
      <c r="X2531" t="s">
        <v>612</v>
      </c>
      <c r="Y2531">
        <v>5</v>
      </c>
    </row>
    <row r="2532" spans="1:26" x14ac:dyDescent="0.25">
      <c r="A2532" t="str">
        <f t="shared" si="79"/>
        <v>SK Number of detached houses</v>
      </c>
      <c r="B2532" t="str">
        <f t="shared" si="78"/>
        <v>Number of detached houses</v>
      </c>
      <c r="C2532" t="s">
        <v>18</v>
      </c>
      <c r="D2532" t="s">
        <v>63</v>
      </c>
      <c r="E2532" t="s">
        <v>288</v>
      </c>
      <c r="Q2532" t="s">
        <v>207</v>
      </c>
      <c r="R2532" t="s">
        <v>207</v>
      </c>
      <c r="S2532" t="s">
        <v>207</v>
      </c>
      <c r="T2532" t="s">
        <v>207</v>
      </c>
      <c r="U2532" t="s">
        <v>207</v>
      </c>
    </row>
    <row r="2533" spans="1:26" x14ac:dyDescent="0.25">
      <c r="A2533" t="str">
        <f t="shared" si="79"/>
        <v>SI Number of detached houses</v>
      </c>
      <c r="B2533" t="str">
        <f t="shared" si="78"/>
        <v>Number of detached houses</v>
      </c>
      <c r="C2533" t="s">
        <v>8</v>
      </c>
      <c r="D2533" t="s">
        <v>64</v>
      </c>
      <c r="E2533" t="s">
        <v>288</v>
      </c>
      <c r="Q2533" t="s">
        <v>207</v>
      </c>
      <c r="R2533" t="s">
        <v>207</v>
      </c>
      <c r="S2533">
        <v>47.76</v>
      </c>
      <c r="T2533" t="s">
        <v>207</v>
      </c>
      <c r="U2533" t="s">
        <v>207</v>
      </c>
      <c r="V2533" t="s">
        <v>651</v>
      </c>
      <c r="W2533" t="s">
        <v>676</v>
      </c>
      <c r="Y2533">
        <v>5</v>
      </c>
    </row>
    <row r="2534" spans="1:26" x14ac:dyDescent="0.25">
      <c r="A2534" t="str">
        <f t="shared" si="79"/>
        <v>ES Number of detached houses</v>
      </c>
      <c r="B2534" t="str">
        <f t="shared" si="78"/>
        <v>Number of detached houses</v>
      </c>
      <c r="C2534" t="s">
        <v>28</v>
      </c>
      <c r="D2534" t="s">
        <v>65</v>
      </c>
      <c r="E2534" t="s">
        <v>288</v>
      </c>
      <c r="Q2534" t="s">
        <v>207</v>
      </c>
      <c r="R2534" t="s">
        <v>207</v>
      </c>
      <c r="S2534" t="s">
        <v>207</v>
      </c>
      <c r="T2534" t="s">
        <v>207</v>
      </c>
      <c r="U2534" t="s">
        <v>207</v>
      </c>
    </row>
    <row r="2535" spans="1:26" x14ac:dyDescent="0.25">
      <c r="A2535" t="str">
        <f t="shared" si="79"/>
        <v>SE Number of detached houses</v>
      </c>
      <c r="B2535" t="str">
        <f t="shared" si="78"/>
        <v>Number of detached houses</v>
      </c>
      <c r="C2535" t="s">
        <v>19</v>
      </c>
      <c r="D2535" t="s">
        <v>66</v>
      </c>
      <c r="E2535" t="s">
        <v>288</v>
      </c>
      <c r="Q2535" t="s">
        <v>207</v>
      </c>
      <c r="R2535" t="s">
        <v>207</v>
      </c>
      <c r="S2535" t="s">
        <v>207</v>
      </c>
      <c r="T2535" t="s">
        <v>207</v>
      </c>
      <c r="U2535" t="s">
        <v>207</v>
      </c>
    </row>
    <row r="2536" spans="1:26" x14ac:dyDescent="0.25">
      <c r="A2536" t="str">
        <f t="shared" si="79"/>
        <v>UK Number of detached houses</v>
      </c>
      <c r="B2536" t="str">
        <f t="shared" si="78"/>
        <v>Number of detached houses</v>
      </c>
      <c r="C2536" t="s">
        <v>4</v>
      </c>
      <c r="D2536" t="s">
        <v>67</v>
      </c>
      <c r="E2536" t="s">
        <v>288</v>
      </c>
      <c r="Q2536" t="s">
        <v>207</v>
      </c>
      <c r="R2536" t="s">
        <v>207</v>
      </c>
      <c r="S2536" t="s">
        <v>207</v>
      </c>
      <c r="T2536" t="s">
        <v>207</v>
      </c>
      <c r="U2536" t="s">
        <v>207</v>
      </c>
    </row>
    <row r="2537" spans="1:26" x14ac:dyDescent="0.25">
      <c r="A2537" t="str">
        <f t="shared" si="79"/>
        <v>EU-28 Number of detached houses</v>
      </c>
      <c r="B2537" t="str">
        <f t="shared" si="78"/>
        <v>Number of detached houses</v>
      </c>
      <c r="C2537" t="s">
        <v>658</v>
      </c>
      <c r="D2537" t="s">
        <v>659</v>
      </c>
      <c r="E2537" t="s">
        <v>288</v>
      </c>
      <c r="Q2537" t="s">
        <v>207</v>
      </c>
      <c r="R2537" t="s">
        <v>207</v>
      </c>
      <c r="S2537" t="s">
        <v>207</v>
      </c>
      <c r="T2537" t="s">
        <v>207</v>
      </c>
      <c r="U2537" t="s">
        <v>207</v>
      </c>
    </row>
    <row r="2538" spans="1:26" x14ac:dyDescent="0.25">
      <c r="A2538" t="str">
        <f t="shared" si="79"/>
        <v xml:space="preserve"> Number of detached houses</v>
      </c>
      <c r="B2538" t="str">
        <f t="shared" si="78"/>
        <v>Number of detached houses</v>
      </c>
    </row>
    <row r="2539" spans="1:26" x14ac:dyDescent="0.25">
      <c r="A2539" t="str">
        <f t="shared" si="79"/>
        <v xml:space="preserve"> Number of semi-detached houses</v>
      </c>
      <c r="B2539" t="str">
        <f t="shared" si="78"/>
        <v>Number of semi-detached houses</v>
      </c>
      <c r="C2539" t="s">
        <v>699</v>
      </c>
    </row>
    <row r="2540" spans="1:26" x14ac:dyDescent="0.25">
      <c r="A2540" t="str">
        <f t="shared" si="79"/>
        <v>ISO code Number of semi-detached houses</v>
      </c>
      <c r="B2540" t="str">
        <f t="shared" si="78"/>
        <v>Number of semi-detached houses</v>
      </c>
      <c r="D2540" t="s">
        <v>204</v>
      </c>
      <c r="E2540" t="s">
        <v>205</v>
      </c>
      <c r="Q2540">
        <v>2011</v>
      </c>
      <c r="R2540">
        <v>2012</v>
      </c>
      <c r="S2540">
        <v>2013</v>
      </c>
      <c r="T2540">
        <v>2014</v>
      </c>
      <c r="U2540">
        <v>2015</v>
      </c>
      <c r="V2540" t="s">
        <v>194</v>
      </c>
      <c r="W2540" t="s">
        <v>195</v>
      </c>
      <c r="X2540" t="s">
        <v>196</v>
      </c>
      <c r="Y2540" t="s">
        <v>197</v>
      </c>
      <c r="Z2540" t="s">
        <v>198</v>
      </c>
    </row>
    <row r="2541" spans="1:26" x14ac:dyDescent="0.25">
      <c r="A2541" t="str">
        <f t="shared" si="79"/>
        <v>AT Number of semi-detached houses</v>
      </c>
      <c r="B2541" t="str">
        <f t="shared" si="78"/>
        <v>Number of semi-detached houses</v>
      </c>
      <c r="C2541" t="s">
        <v>17</v>
      </c>
      <c r="D2541" t="s">
        <v>40</v>
      </c>
      <c r="E2541" t="s">
        <v>288</v>
      </c>
      <c r="Q2541" t="s">
        <v>207</v>
      </c>
      <c r="R2541" t="s">
        <v>207</v>
      </c>
      <c r="S2541" t="s">
        <v>207</v>
      </c>
      <c r="T2541" t="s">
        <v>207</v>
      </c>
      <c r="U2541" t="s">
        <v>207</v>
      </c>
    </row>
    <row r="2542" spans="1:26" x14ac:dyDescent="0.25">
      <c r="A2542" t="str">
        <f t="shared" si="79"/>
        <v>BE Number of semi-detached houses</v>
      </c>
      <c r="B2542" t="str">
        <f t="shared" si="78"/>
        <v>Number of semi-detached houses</v>
      </c>
      <c r="C2542" t="s">
        <v>11</v>
      </c>
      <c r="D2542" t="s">
        <v>41</v>
      </c>
      <c r="E2542" t="s">
        <v>288</v>
      </c>
      <c r="Q2542" s="6">
        <v>2272.0300000000002</v>
      </c>
      <c r="R2542" s="6">
        <v>2281.38</v>
      </c>
      <c r="S2542" s="6">
        <v>2291.11</v>
      </c>
      <c r="T2542" s="6">
        <v>2298.91</v>
      </c>
      <c r="U2542" s="6">
        <v>2304.83</v>
      </c>
      <c r="V2542" t="s">
        <v>293</v>
      </c>
      <c r="W2542" t="s">
        <v>604</v>
      </c>
      <c r="X2542" t="s">
        <v>700</v>
      </c>
      <c r="Y2542">
        <v>4</v>
      </c>
      <c r="Z2542" t="s">
        <v>606</v>
      </c>
    </row>
    <row r="2543" spans="1:26" x14ac:dyDescent="0.25">
      <c r="A2543" t="str">
        <f t="shared" si="79"/>
        <v>BG Number of semi-detached houses</v>
      </c>
      <c r="B2543" t="str">
        <f t="shared" si="78"/>
        <v>Number of semi-detached houses</v>
      </c>
      <c r="C2543" t="s">
        <v>21</v>
      </c>
      <c r="D2543" t="s">
        <v>42</v>
      </c>
      <c r="E2543" t="s">
        <v>288</v>
      </c>
      <c r="Q2543" t="s">
        <v>207</v>
      </c>
      <c r="R2543" t="s">
        <v>207</v>
      </c>
      <c r="S2543" t="s">
        <v>207</v>
      </c>
      <c r="T2543" t="s">
        <v>207</v>
      </c>
      <c r="U2543" t="s">
        <v>207</v>
      </c>
    </row>
    <row r="2544" spans="1:26" x14ac:dyDescent="0.25">
      <c r="A2544" t="str">
        <f t="shared" si="79"/>
        <v>HR Number of semi-detached houses</v>
      </c>
      <c r="B2544" t="str">
        <f t="shared" si="78"/>
        <v>Number of semi-detached houses</v>
      </c>
      <c r="C2544" t="s">
        <v>24</v>
      </c>
      <c r="D2544" t="s">
        <v>43</v>
      </c>
      <c r="E2544" t="s">
        <v>288</v>
      </c>
      <c r="Q2544">
        <v>677.05</v>
      </c>
      <c r="R2544" t="s">
        <v>207</v>
      </c>
      <c r="S2544" t="s">
        <v>207</v>
      </c>
      <c r="T2544" t="s">
        <v>207</v>
      </c>
      <c r="U2544" t="s">
        <v>207</v>
      </c>
      <c r="V2544" t="s">
        <v>691</v>
      </c>
      <c r="W2544" t="s">
        <v>692</v>
      </c>
      <c r="Y2544">
        <v>3</v>
      </c>
      <c r="Z2544" t="s">
        <v>693</v>
      </c>
    </row>
    <row r="2545" spans="1:26" x14ac:dyDescent="0.25">
      <c r="A2545" t="str">
        <f t="shared" si="79"/>
        <v>CY Number of semi-detached houses</v>
      </c>
      <c r="B2545" t="str">
        <f t="shared" si="78"/>
        <v>Number of semi-detached houses</v>
      </c>
      <c r="C2545" t="s">
        <v>15</v>
      </c>
      <c r="D2545" t="s">
        <v>44</v>
      </c>
      <c r="E2545" t="s">
        <v>288</v>
      </c>
      <c r="Q2545">
        <v>41.89</v>
      </c>
      <c r="R2545" t="s">
        <v>207</v>
      </c>
      <c r="S2545" t="s">
        <v>207</v>
      </c>
      <c r="T2545" t="s">
        <v>207</v>
      </c>
      <c r="U2545" t="s">
        <v>207</v>
      </c>
      <c r="V2545" t="s">
        <v>614</v>
      </c>
      <c r="W2545" t="s">
        <v>694</v>
      </c>
      <c r="X2545" t="s">
        <v>616</v>
      </c>
      <c r="Y2545">
        <v>5</v>
      </c>
    </row>
    <row r="2546" spans="1:26" x14ac:dyDescent="0.25">
      <c r="A2546" t="str">
        <f t="shared" si="79"/>
        <v>CZ Number of semi-detached houses</v>
      </c>
      <c r="B2546" t="str">
        <f t="shared" si="78"/>
        <v>Number of semi-detached houses</v>
      </c>
      <c r="C2546" t="s">
        <v>23</v>
      </c>
      <c r="D2546" t="s">
        <v>45</v>
      </c>
      <c r="E2546" t="s">
        <v>288</v>
      </c>
      <c r="Q2546" t="s">
        <v>207</v>
      </c>
      <c r="R2546" t="s">
        <v>207</v>
      </c>
      <c r="S2546" t="s">
        <v>207</v>
      </c>
      <c r="T2546" t="s">
        <v>207</v>
      </c>
      <c r="U2546" t="s">
        <v>207</v>
      </c>
    </row>
    <row r="2547" spans="1:26" x14ac:dyDescent="0.25">
      <c r="A2547" t="str">
        <f t="shared" si="79"/>
        <v>DK Number of semi-detached houses</v>
      </c>
      <c r="B2547" t="str">
        <f t="shared" si="78"/>
        <v>Number of semi-detached houses</v>
      </c>
      <c r="C2547" t="s">
        <v>9</v>
      </c>
      <c r="D2547" t="s">
        <v>46</v>
      </c>
      <c r="E2547" t="s">
        <v>288</v>
      </c>
      <c r="Q2547">
        <v>391.43</v>
      </c>
      <c r="R2547">
        <v>395.26</v>
      </c>
      <c r="S2547">
        <v>399.54</v>
      </c>
      <c r="T2547">
        <v>404.42</v>
      </c>
      <c r="U2547">
        <v>407.19</v>
      </c>
      <c r="V2547" t="s">
        <v>218</v>
      </c>
      <c r="W2547" t="s">
        <v>683</v>
      </c>
      <c r="X2547" t="s">
        <v>220</v>
      </c>
      <c r="Y2547">
        <v>5</v>
      </c>
    </row>
    <row r="2548" spans="1:26" x14ac:dyDescent="0.25">
      <c r="A2548" t="str">
        <f t="shared" si="79"/>
        <v>EE Number of semi-detached houses</v>
      </c>
      <c r="B2548" t="str">
        <f t="shared" si="78"/>
        <v>Number of semi-detached houses</v>
      </c>
      <c r="C2548" t="s">
        <v>27</v>
      </c>
      <c r="D2548" t="s">
        <v>47</v>
      </c>
      <c r="E2548" t="s">
        <v>288</v>
      </c>
      <c r="Q2548" t="s">
        <v>207</v>
      </c>
      <c r="R2548" t="s">
        <v>207</v>
      </c>
      <c r="S2548" t="s">
        <v>207</v>
      </c>
      <c r="T2548" t="s">
        <v>207</v>
      </c>
      <c r="U2548" t="s">
        <v>207</v>
      </c>
    </row>
    <row r="2549" spans="1:26" x14ac:dyDescent="0.25">
      <c r="A2549" t="str">
        <f t="shared" si="79"/>
        <v>FI Number of semi-detached houses</v>
      </c>
      <c r="B2549" t="str">
        <f t="shared" si="78"/>
        <v>Number of semi-detached houses</v>
      </c>
      <c r="C2549" t="s">
        <v>30</v>
      </c>
      <c r="D2549" t="s">
        <v>50</v>
      </c>
      <c r="E2549" t="s">
        <v>288</v>
      </c>
      <c r="Q2549">
        <v>386.8</v>
      </c>
      <c r="R2549">
        <v>390.42</v>
      </c>
      <c r="S2549">
        <v>395.56</v>
      </c>
      <c r="T2549">
        <v>399</v>
      </c>
      <c r="U2549" t="s">
        <v>207</v>
      </c>
      <c r="V2549" t="s">
        <v>622</v>
      </c>
      <c r="W2549" t="s">
        <v>695</v>
      </c>
      <c r="X2549" t="s">
        <v>624</v>
      </c>
      <c r="Y2549">
        <v>5</v>
      </c>
    </row>
    <row r="2550" spans="1:26" x14ac:dyDescent="0.25">
      <c r="A2550" t="str">
        <f t="shared" si="79"/>
        <v>FR Number of semi-detached houses</v>
      </c>
      <c r="B2550" t="str">
        <f t="shared" si="78"/>
        <v>Number of semi-detached houses</v>
      </c>
      <c r="C2550" t="s">
        <v>10</v>
      </c>
      <c r="D2550" t="s">
        <v>48</v>
      </c>
      <c r="E2550" t="s">
        <v>288</v>
      </c>
      <c r="Q2550" s="6">
        <v>3770.05</v>
      </c>
      <c r="R2550" s="6">
        <v>3806.63</v>
      </c>
      <c r="S2550" s="6">
        <v>3845.46</v>
      </c>
      <c r="T2550" s="6">
        <v>3884.42</v>
      </c>
      <c r="U2550" t="s">
        <v>207</v>
      </c>
      <c r="V2550" t="s">
        <v>214</v>
      </c>
      <c r="W2550" t="s">
        <v>215</v>
      </c>
      <c r="Y2550">
        <v>1</v>
      </c>
      <c r="Z2550" t="s">
        <v>696</v>
      </c>
    </row>
    <row r="2551" spans="1:26" x14ac:dyDescent="0.25">
      <c r="A2551" t="str">
        <f t="shared" si="79"/>
        <v>DE Number of semi-detached houses</v>
      </c>
      <c r="B2551" t="str">
        <f t="shared" si="78"/>
        <v>Number of semi-detached houses</v>
      </c>
      <c r="C2551" t="s">
        <v>1</v>
      </c>
      <c r="D2551" t="s">
        <v>51</v>
      </c>
      <c r="E2551" t="s">
        <v>288</v>
      </c>
      <c r="Q2551" s="6">
        <v>6102.08</v>
      </c>
      <c r="R2551" s="6">
        <v>6122</v>
      </c>
      <c r="S2551" s="6">
        <v>6143.25</v>
      </c>
      <c r="T2551" t="s">
        <v>207</v>
      </c>
      <c r="U2551" t="s">
        <v>207</v>
      </c>
      <c r="V2551" t="s">
        <v>223</v>
      </c>
      <c r="W2551" t="s">
        <v>697</v>
      </c>
      <c r="X2551" t="s">
        <v>225</v>
      </c>
      <c r="Y2551">
        <v>5</v>
      </c>
      <c r="Z2551" t="s">
        <v>698</v>
      </c>
    </row>
    <row r="2552" spans="1:26" x14ac:dyDescent="0.25">
      <c r="A2552" t="str">
        <f t="shared" si="79"/>
        <v>EL Number of semi-detached houses</v>
      </c>
      <c r="B2552" t="str">
        <f t="shared" si="78"/>
        <v>Number of semi-detached houses</v>
      </c>
      <c r="C2552" t="s">
        <v>20</v>
      </c>
      <c r="D2552" t="s">
        <v>49</v>
      </c>
      <c r="E2552" t="s">
        <v>288</v>
      </c>
      <c r="Q2552" s="6">
        <v>1115.28</v>
      </c>
      <c r="R2552" t="s">
        <v>207</v>
      </c>
      <c r="S2552" t="s">
        <v>207</v>
      </c>
      <c r="T2552" t="s">
        <v>207</v>
      </c>
      <c r="U2552" t="s">
        <v>207</v>
      </c>
      <c r="V2552" t="s">
        <v>610</v>
      </c>
      <c r="W2552" t="s">
        <v>360</v>
      </c>
      <c r="X2552" t="s">
        <v>612</v>
      </c>
      <c r="Y2552">
        <v>5</v>
      </c>
    </row>
    <row r="2553" spans="1:26" x14ac:dyDescent="0.25">
      <c r="A2553" t="str">
        <f t="shared" si="79"/>
        <v>HU Number of semi-detached houses</v>
      </c>
      <c r="B2553" t="str">
        <f t="shared" si="78"/>
        <v>Number of semi-detached houses</v>
      </c>
      <c r="C2553" t="s">
        <v>16</v>
      </c>
      <c r="D2553" t="s">
        <v>52</v>
      </c>
      <c r="E2553" t="s">
        <v>288</v>
      </c>
      <c r="Q2553" t="s">
        <v>207</v>
      </c>
      <c r="R2553" t="s">
        <v>207</v>
      </c>
      <c r="S2553" t="s">
        <v>207</v>
      </c>
      <c r="T2553" t="s">
        <v>207</v>
      </c>
      <c r="U2553" t="s">
        <v>207</v>
      </c>
    </row>
    <row r="2554" spans="1:26" x14ac:dyDescent="0.25">
      <c r="A2554" t="str">
        <f t="shared" si="79"/>
        <v>IE Number of semi-detached houses</v>
      </c>
      <c r="B2554" t="str">
        <f t="shared" si="78"/>
        <v>Number of semi-detached houses</v>
      </c>
      <c r="C2554" t="s">
        <v>5</v>
      </c>
      <c r="D2554" t="s">
        <v>53</v>
      </c>
      <c r="E2554" t="s">
        <v>288</v>
      </c>
      <c r="Q2554">
        <v>738.48</v>
      </c>
      <c r="R2554" t="s">
        <v>207</v>
      </c>
      <c r="S2554" t="s">
        <v>207</v>
      </c>
      <c r="T2554" t="s">
        <v>207</v>
      </c>
      <c r="U2554" t="s">
        <v>207</v>
      </c>
      <c r="V2554" t="s">
        <v>691</v>
      </c>
      <c r="W2554" t="s">
        <v>691</v>
      </c>
      <c r="Y2554">
        <v>3</v>
      </c>
    </row>
    <row r="2555" spans="1:26" x14ac:dyDescent="0.25">
      <c r="A2555" t="str">
        <f t="shared" si="79"/>
        <v>IT Number of semi-detached houses</v>
      </c>
      <c r="B2555" t="str">
        <f t="shared" si="78"/>
        <v>Number of semi-detached houses</v>
      </c>
      <c r="C2555" t="s">
        <v>29</v>
      </c>
      <c r="D2555" t="s">
        <v>54</v>
      </c>
      <c r="E2555" t="s">
        <v>288</v>
      </c>
      <c r="Q2555" t="s">
        <v>207</v>
      </c>
      <c r="R2555" t="s">
        <v>207</v>
      </c>
      <c r="S2555" t="s">
        <v>207</v>
      </c>
      <c r="T2555" t="s">
        <v>207</v>
      </c>
      <c r="U2555" t="s">
        <v>207</v>
      </c>
    </row>
    <row r="2556" spans="1:26" x14ac:dyDescent="0.25">
      <c r="A2556" t="str">
        <f t="shared" si="79"/>
        <v>LV Number of semi-detached houses</v>
      </c>
      <c r="B2556" t="str">
        <f t="shared" si="78"/>
        <v>Number of semi-detached houses</v>
      </c>
      <c r="C2556" t="s">
        <v>25</v>
      </c>
      <c r="D2556" t="s">
        <v>55</v>
      </c>
      <c r="E2556" t="s">
        <v>288</v>
      </c>
      <c r="Q2556" t="s">
        <v>207</v>
      </c>
      <c r="R2556" t="s">
        <v>207</v>
      </c>
      <c r="S2556" t="s">
        <v>207</v>
      </c>
      <c r="T2556" t="s">
        <v>207</v>
      </c>
      <c r="U2556" t="s">
        <v>207</v>
      </c>
    </row>
    <row r="2557" spans="1:26" x14ac:dyDescent="0.25">
      <c r="A2557" t="str">
        <f t="shared" si="79"/>
        <v>LT Number of semi-detached houses</v>
      </c>
      <c r="B2557" t="str">
        <f t="shared" si="78"/>
        <v>Number of semi-detached houses</v>
      </c>
      <c r="C2557" t="s">
        <v>22</v>
      </c>
      <c r="D2557" t="s">
        <v>56</v>
      </c>
      <c r="E2557" t="s">
        <v>288</v>
      </c>
      <c r="Q2557">
        <v>55.04</v>
      </c>
      <c r="R2557" t="s">
        <v>207</v>
      </c>
      <c r="S2557" t="s">
        <v>207</v>
      </c>
      <c r="T2557" t="s">
        <v>207</v>
      </c>
      <c r="U2557" t="s">
        <v>207</v>
      </c>
      <c r="V2557" t="s">
        <v>276</v>
      </c>
      <c r="W2557" t="s">
        <v>277</v>
      </c>
      <c r="X2557" t="s">
        <v>278</v>
      </c>
      <c r="Y2557">
        <v>4</v>
      </c>
      <c r="Z2557" t="s">
        <v>279</v>
      </c>
    </row>
    <row r="2558" spans="1:26" x14ac:dyDescent="0.25">
      <c r="A2558" t="str">
        <f t="shared" si="79"/>
        <v>LU Number of semi-detached houses</v>
      </c>
      <c r="B2558" t="str">
        <f t="shared" si="78"/>
        <v>Number of semi-detached houses</v>
      </c>
      <c r="C2558" t="s">
        <v>7</v>
      </c>
      <c r="D2558" t="s">
        <v>57</v>
      </c>
      <c r="E2558" t="s">
        <v>288</v>
      </c>
      <c r="Q2558">
        <v>61.33</v>
      </c>
      <c r="R2558" t="s">
        <v>207</v>
      </c>
      <c r="S2558" t="s">
        <v>207</v>
      </c>
      <c r="T2558" t="s">
        <v>207</v>
      </c>
      <c r="U2558" t="s">
        <v>207</v>
      </c>
      <c r="V2558" t="s">
        <v>352</v>
      </c>
      <c r="W2558" t="s">
        <v>353</v>
      </c>
      <c r="X2558" t="s">
        <v>354</v>
      </c>
      <c r="Y2558">
        <v>4</v>
      </c>
      <c r="Z2558" t="s">
        <v>355</v>
      </c>
    </row>
    <row r="2559" spans="1:26" x14ac:dyDescent="0.25">
      <c r="A2559" t="str">
        <f t="shared" si="79"/>
        <v>MT Number of semi-detached houses</v>
      </c>
      <c r="B2559" t="str">
        <f t="shared" si="78"/>
        <v>Number of semi-detached houses</v>
      </c>
      <c r="C2559" t="s">
        <v>26</v>
      </c>
      <c r="D2559" t="s">
        <v>58</v>
      </c>
      <c r="E2559" t="s">
        <v>288</v>
      </c>
      <c r="Q2559">
        <v>7.07</v>
      </c>
      <c r="R2559" t="s">
        <v>207</v>
      </c>
      <c r="S2559" t="s">
        <v>207</v>
      </c>
      <c r="T2559" t="s">
        <v>207</v>
      </c>
      <c r="U2559" t="s">
        <v>207</v>
      </c>
      <c r="V2559" t="s">
        <v>610</v>
      </c>
      <c r="W2559" t="s">
        <v>611</v>
      </c>
      <c r="X2559" t="s">
        <v>612</v>
      </c>
      <c r="Y2559">
        <v>4</v>
      </c>
      <c r="Z2559" t="s">
        <v>613</v>
      </c>
    </row>
    <row r="2560" spans="1:26" x14ac:dyDescent="0.25">
      <c r="A2560" t="str">
        <f t="shared" si="79"/>
        <v>NL Number of semi-detached houses</v>
      </c>
      <c r="B2560" t="str">
        <f t="shared" si="78"/>
        <v>Number of semi-detached houses</v>
      </c>
      <c r="C2560" t="s">
        <v>6</v>
      </c>
      <c r="D2560" t="s">
        <v>59</v>
      </c>
      <c r="E2560" t="s">
        <v>288</v>
      </c>
      <c r="Q2560" t="s">
        <v>207</v>
      </c>
      <c r="R2560" t="s">
        <v>207</v>
      </c>
      <c r="S2560" t="s">
        <v>207</v>
      </c>
      <c r="T2560" t="s">
        <v>207</v>
      </c>
      <c r="U2560" t="s">
        <v>207</v>
      </c>
    </row>
    <row r="2561" spans="1:26" x14ac:dyDescent="0.25">
      <c r="A2561" t="str">
        <f t="shared" si="79"/>
        <v>PL Number of semi-detached houses</v>
      </c>
      <c r="B2561" t="str">
        <f t="shared" si="78"/>
        <v>Number of semi-detached houses</v>
      </c>
      <c r="C2561" t="s">
        <v>12</v>
      </c>
      <c r="D2561" t="s">
        <v>60</v>
      </c>
      <c r="E2561" t="s">
        <v>288</v>
      </c>
      <c r="Q2561" t="s">
        <v>207</v>
      </c>
      <c r="R2561" t="s">
        <v>207</v>
      </c>
      <c r="S2561" t="s">
        <v>207</v>
      </c>
      <c r="T2561" t="s">
        <v>207</v>
      </c>
      <c r="U2561" t="s">
        <v>207</v>
      </c>
    </row>
    <row r="2562" spans="1:26" x14ac:dyDescent="0.25">
      <c r="A2562" t="str">
        <f t="shared" si="79"/>
        <v>PT Number of semi-detached houses</v>
      </c>
      <c r="B2562" t="str">
        <f t="shared" si="78"/>
        <v>Number of semi-detached houses</v>
      </c>
      <c r="C2562" t="s">
        <v>14</v>
      </c>
      <c r="D2562" t="s">
        <v>61</v>
      </c>
      <c r="E2562" t="s">
        <v>288</v>
      </c>
      <c r="Q2562" t="s">
        <v>207</v>
      </c>
      <c r="R2562" t="s">
        <v>207</v>
      </c>
      <c r="S2562" t="s">
        <v>207</v>
      </c>
      <c r="T2562" t="s">
        <v>207</v>
      </c>
      <c r="U2562" t="s">
        <v>207</v>
      </c>
    </row>
    <row r="2563" spans="1:26" x14ac:dyDescent="0.25">
      <c r="A2563" t="str">
        <f t="shared" si="79"/>
        <v>RO Number of semi-detached houses</v>
      </c>
      <c r="B2563" t="str">
        <f t="shared" si="78"/>
        <v>Number of semi-detached houses</v>
      </c>
      <c r="C2563" t="s">
        <v>13</v>
      </c>
      <c r="D2563" t="s">
        <v>62</v>
      </c>
      <c r="E2563" t="s">
        <v>288</v>
      </c>
      <c r="Q2563">
        <v>180.54</v>
      </c>
      <c r="R2563" t="s">
        <v>207</v>
      </c>
      <c r="S2563" t="s">
        <v>207</v>
      </c>
      <c r="T2563" t="s">
        <v>207</v>
      </c>
      <c r="U2563" t="s">
        <v>207</v>
      </c>
      <c r="V2563" t="s">
        <v>610</v>
      </c>
      <c r="W2563" t="s">
        <v>360</v>
      </c>
      <c r="X2563" t="s">
        <v>612</v>
      </c>
      <c r="Y2563">
        <v>5</v>
      </c>
    </row>
    <row r="2564" spans="1:26" x14ac:dyDescent="0.25">
      <c r="A2564" t="str">
        <f t="shared" si="79"/>
        <v>SK Number of semi-detached houses</v>
      </c>
      <c r="B2564" t="str">
        <f t="shared" ref="B2564:B2627" si="80">IF(AND(C2564&lt;&gt;"",D2564=""),C2564,B2563)</f>
        <v>Number of semi-detached houses</v>
      </c>
      <c r="C2564" t="s">
        <v>18</v>
      </c>
      <c r="D2564" t="s">
        <v>63</v>
      </c>
      <c r="E2564" t="s">
        <v>288</v>
      </c>
      <c r="Q2564" t="s">
        <v>207</v>
      </c>
      <c r="R2564" t="s">
        <v>207</v>
      </c>
      <c r="S2564" t="s">
        <v>207</v>
      </c>
      <c r="T2564" t="s">
        <v>207</v>
      </c>
      <c r="U2564" t="s">
        <v>207</v>
      </c>
    </row>
    <row r="2565" spans="1:26" x14ac:dyDescent="0.25">
      <c r="A2565" t="str">
        <f t="shared" si="79"/>
        <v>SI Number of semi-detached houses</v>
      </c>
      <c r="B2565" t="str">
        <f t="shared" si="80"/>
        <v>Number of semi-detached houses</v>
      </c>
      <c r="C2565" t="s">
        <v>8</v>
      </c>
      <c r="D2565" t="s">
        <v>64</v>
      </c>
      <c r="E2565" t="s">
        <v>288</v>
      </c>
      <c r="Q2565" t="s">
        <v>207</v>
      </c>
      <c r="R2565" t="s">
        <v>207</v>
      </c>
      <c r="S2565" t="s">
        <v>207</v>
      </c>
      <c r="T2565" t="s">
        <v>207</v>
      </c>
      <c r="U2565" t="s">
        <v>207</v>
      </c>
    </row>
    <row r="2566" spans="1:26" x14ac:dyDescent="0.25">
      <c r="A2566" t="str">
        <f t="shared" ref="A2566:A2629" si="81">D2566&amp;" "&amp;B2566</f>
        <v>ES Number of semi-detached houses</v>
      </c>
      <c r="B2566" t="str">
        <f t="shared" si="80"/>
        <v>Number of semi-detached houses</v>
      </c>
      <c r="C2566" t="s">
        <v>28</v>
      </c>
      <c r="D2566" t="s">
        <v>65</v>
      </c>
      <c r="E2566" t="s">
        <v>288</v>
      </c>
      <c r="Q2566" t="s">
        <v>207</v>
      </c>
      <c r="R2566" t="s">
        <v>207</v>
      </c>
      <c r="S2566" t="s">
        <v>207</v>
      </c>
      <c r="T2566" t="s">
        <v>207</v>
      </c>
      <c r="U2566" t="s">
        <v>207</v>
      </c>
    </row>
    <row r="2567" spans="1:26" x14ac:dyDescent="0.25">
      <c r="A2567" t="str">
        <f t="shared" si="81"/>
        <v>SE Number of semi-detached houses</v>
      </c>
      <c r="B2567" t="str">
        <f t="shared" si="80"/>
        <v>Number of semi-detached houses</v>
      </c>
      <c r="C2567" t="s">
        <v>19</v>
      </c>
      <c r="D2567" t="s">
        <v>66</v>
      </c>
      <c r="E2567" t="s">
        <v>288</v>
      </c>
      <c r="Q2567" t="s">
        <v>207</v>
      </c>
      <c r="R2567" t="s">
        <v>207</v>
      </c>
      <c r="S2567" t="s">
        <v>207</v>
      </c>
      <c r="T2567" t="s">
        <v>207</v>
      </c>
      <c r="U2567" t="s">
        <v>207</v>
      </c>
    </row>
    <row r="2568" spans="1:26" x14ac:dyDescent="0.25">
      <c r="A2568" t="str">
        <f t="shared" si="81"/>
        <v>UK Number of semi-detached houses</v>
      </c>
      <c r="B2568" t="str">
        <f t="shared" si="80"/>
        <v>Number of semi-detached houses</v>
      </c>
      <c r="C2568" t="s">
        <v>4</v>
      </c>
      <c r="D2568" t="s">
        <v>67</v>
      </c>
      <c r="E2568" t="s">
        <v>288</v>
      </c>
      <c r="Q2568" t="s">
        <v>207</v>
      </c>
      <c r="R2568" t="s">
        <v>207</v>
      </c>
      <c r="S2568" t="s">
        <v>207</v>
      </c>
      <c r="T2568" t="s">
        <v>207</v>
      </c>
      <c r="U2568" t="s">
        <v>207</v>
      </c>
    </row>
    <row r="2569" spans="1:26" x14ac:dyDescent="0.25">
      <c r="A2569" t="str">
        <f t="shared" si="81"/>
        <v>EU-28 Number of semi-detached houses</v>
      </c>
      <c r="B2569" t="str">
        <f t="shared" si="80"/>
        <v>Number of semi-detached houses</v>
      </c>
      <c r="C2569" t="s">
        <v>658</v>
      </c>
      <c r="D2569" t="s">
        <v>659</v>
      </c>
      <c r="E2569" t="s">
        <v>288</v>
      </c>
      <c r="Q2569" t="s">
        <v>207</v>
      </c>
      <c r="R2569" t="s">
        <v>207</v>
      </c>
      <c r="S2569" t="s">
        <v>207</v>
      </c>
      <c r="T2569" t="s">
        <v>207</v>
      </c>
      <c r="U2569" t="s">
        <v>207</v>
      </c>
    </row>
    <row r="2570" spans="1:26" x14ac:dyDescent="0.25">
      <c r="A2570" t="str">
        <f t="shared" si="81"/>
        <v xml:space="preserve"> Number of semi-detached houses</v>
      </c>
      <c r="B2570" t="str">
        <f t="shared" si="80"/>
        <v>Number of semi-detached houses</v>
      </c>
    </row>
    <row r="2571" spans="1:26" x14ac:dyDescent="0.25">
      <c r="A2571" t="str">
        <f t="shared" si="81"/>
        <v xml:space="preserve"> Number of multi-family dwellings</v>
      </c>
      <c r="B2571" t="str">
        <f t="shared" si="80"/>
        <v>Number of multi-family dwellings</v>
      </c>
      <c r="C2571" t="s">
        <v>701</v>
      </c>
    </row>
    <row r="2572" spans="1:26" x14ac:dyDescent="0.25">
      <c r="A2572" t="str">
        <f t="shared" si="81"/>
        <v>ISO code Number of multi-family dwellings</v>
      </c>
      <c r="B2572" t="str">
        <f t="shared" si="80"/>
        <v>Number of multi-family dwellings</v>
      </c>
      <c r="D2572" t="s">
        <v>204</v>
      </c>
      <c r="E2572" t="s">
        <v>205</v>
      </c>
      <c r="Q2572">
        <v>2011</v>
      </c>
      <c r="R2572">
        <v>2012</v>
      </c>
      <c r="S2572">
        <v>2013</v>
      </c>
      <c r="T2572">
        <v>2014</v>
      </c>
      <c r="U2572">
        <v>2015</v>
      </c>
      <c r="V2572" t="s">
        <v>194</v>
      </c>
      <c r="W2572" t="s">
        <v>195</v>
      </c>
      <c r="X2572" t="s">
        <v>196</v>
      </c>
      <c r="Y2572" t="s">
        <v>197</v>
      </c>
      <c r="Z2572" t="s">
        <v>198</v>
      </c>
    </row>
    <row r="2573" spans="1:26" x14ac:dyDescent="0.25">
      <c r="A2573" t="str">
        <f t="shared" si="81"/>
        <v>AT Number of multi-family dwellings</v>
      </c>
      <c r="B2573" t="str">
        <f t="shared" si="80"/>
        <v>Number of multi-family dwellings</v>
      </c>
      <c r="C2573" t="s">
        <v>17</v>
      </c>
      <c r="D2573" t="s">
        <v>40</v>
      </c>
      <c r="E2573" t="s">
        <v>288</v>
      </c>
      <c r="Q2573" t="s">
        <v>207</v>
      </c>
      <c r="R2573" t="s">
        <v>207</v>
      </c>
      <c r="S2573" s="6">
        <v>2374.96</v>
      </c>
      <c r="T2573" s="6">
        <v>2418.23</v>
      </c>
      <c r="U2573" t="s">
        <v>207</v>
      </c>
      <c r="V2573" t="s">
        <v>208</v>
      </c>
      <c r="W2573" t="s">
        <v>602</v>
      </c>
      <c r="X2573" t="s">
        <v>415</v>
      </c>
      <c r="Y2573">
        <v>4</v>
      </c>
      <c r="Z2573" t="s">
        <v>603</v>
      </c>
    </row>
    <row r="2574" spans="1:26" x14ac:dyDescent="0.25">
      <c r="A2574" t="str">
        <f t="shared" si="81"/>
        <v>BE Number of multi-family dwellings</v>
      </c>
      <c r="B2574" t="str">
        <f t="shared" si="80"/>
        <v>Number of multi-family dwellings</v>
      </c>
      <c r="C2574" t="s">
        <v>11</v>
      </c>
      <c r="D2574" t="s">
        <v>41</v>
      </c>
      <c r="E2574" t="s">
        <v>288</v>
      </c>
      <c r="Q2574" s="6">
        <v>1682.61</v>
      </c>
      <c r="R2574" s="6">
        <v>1713.4</v>
      </c>
      <c r="S2574" s="6">
        <v>1746.35</v>
      </c>
      <c r="T2574" s="6">
        <v>1766.13</v>
      </c>
      <c r="U2574" t="s">
        <v>207</v>
      </c>
      <c r="V2574" t="s">
        <v>293</v>
      </c>
      <c r="W2574" t="s">
        <v>604</v>
      </c>
      <c r="X2574" t="s">
        <v>681</v>
      </c>
      <c r="Y2574">
        <v>4</v>
      </c>
      <c r="Z2574" t="s">
        <v>606</v>
      </c>
    </row>
    <row r="2575" spans="1:26" x14ac:dyDescent="0.25">
      <c r="A2575" t="str">
        <f t="shared" si="81"/>
        <v>BG Number of multi-family dwellings</v>
      </c>
      <c r="B2575" t="str">
        <f t="shared" si="80"/>
        <v>Number of multi-family dwellings</v>
      </c>
      <c r="C2575" t="s">
        <v>21</v>
      </c>
      <c r="D2575" t="s">
        <v>42</v>
      </c>
      <c r="E2575" t="s">
        <v>288</v>
      </c>
      <c r="Q2575" t="s">
        <v>207</v>
      </c>
      <c r="R2575" s="6">
        <v>1764.22</v>
      </c>
      <c r="S2575" s="6">
        <v>2174.77</v>
      </c>
      <c r="T2575" s="6">
        <v>2239.36</v>
      </c>
      <c r="U2575" t="s">
        <v>207</v>
      </c>
      <c r="V2575" t="s">
        <v>208</v>
      </c>
      <c r="W2575" t="s">
        <v>607</v>
      </c>
      <c r="X2575" t="s">
        <v>221</v>
      </c>
      <c r="Y2575">
        <v>4</v>
      </c>
      <c r="Z2575" t="s">
        <v>609</v>
      </c>
    </row>
    <row r="2576" spans="1:26" x14ac:dyDescent="0.25">
      <c r="A2576" t="str">
        <f t="shared" si="81"/>
        <v>HR Number of multi-family dwellings</v>
      </c>
      <c r="B2576" t="str">
        <f t="shared" si="80"/>
        <v>Number of multi-family dwellings</v>
      </c>
      <c r="C2576" t="s">
        <v>24</v>
      </c>
      <c r="D2576" t="s">
        <v>43</v>
      </c>
      <c r="E2576" t="s">
        <v>288</v>
      </c>
      <c r="Q2576">
        <v>953.75</v>
      </c>
      <c r="R2576">
        <v>968.02</v>
      </c>
      <c r="S2576">
        <v>985.21</v>
      </c>
      <c r="T2576" s="6">
        <v>1004.59</v>
      </c>
      <c r="U2576" t="s">
        <v>207</v>
      </c>
      <c r="V2576" t="s">
        <v>610</v>
      </c>
      <c r="W2576" t="s">
        <v>611</v>
      </c>
      <c r="X2576" t="s">
        <v>612</v>
      </c>
      <c r="Y2576">
        <v>4</v>
      </c>
      <c r="Z2576" t="s">
        <v>613</v>
      </c>
    </row>
    <row r="2577" spans="1:26" x14ac:dyDescent="0.25">
      <c r="A2577" t="str">
        <f t="shared" si="81"/>
        <v>CY Number of multi-family dwellings</v>
      </c>
      <c r="B2577" t="str">
        <f t="shared" si="80"/>
        <v>Number of multi-family dwellings</v>
      </c>
      <c r="C2577" t="s">
        <v>15</v>
      </c>
      <c r="D2577" t="s">
        <v>44</v>
      </c>
      <c r="E2577" t="s">
        <v>288</v>
      </c>
      <c r="Q2577">
        <v>157.12</v>
      </c>
      <c r="R2577">
        <v>159.31</v>
      </c>
      <c r="S2577">
        <v>160.77000000000001</v>
      </c>
      <c r="T2577">
        <v>166.32</v>
      </c>
      <c r="U2577" t="s">
        <v>207</v>
      </c>
      <c r="V2577" t="s">
        <v>614</v>
      </c>
      <c r="W2577" t="s">
        <v>615</v>
      </c>
      <c r="X2577" t="s">
        <v>616</v>
      </c>
      <c r="Y2577">
        <v>4</v>
      </c>
      <c r="Z2577" t="s">
        <v>617</v>
      </c>
    </row>
    <row r="2578" spans="1:26" x14ac:dyDescent="0.25">
      <c r="A2578" t="str">
        <f t="shared" si="81"/>
        <v>CZ Number of multi-family dwellings</v>
      </c>
      <c r="B2578" t="str">
        <f t="shared" si="80"/>
        <v>Number of multi-family dwellings</v>
      </c>
      <c r="C2578" t="s">
        <v>23</v>
      </c>
      <c r="D2578" t="s">
        <v>45</v>
      </c>
      <c r="E2578" t="s">
        <v>288</v>
      </c>
      <c r="Q2578" s="6">
        <v>2611.23</v>
      </c>
      <c r="R2578" s="6">
        <v>2614.91</v>
      </c>
      <c r="S2578" s="6">
        <v>2616.06</v>
      </c>
      <c r="T2578" s="6">
        <v>2639.11</v>
      </c>
      <c r="U2578" t="s">
        <v>207</v>
      </c>
      <c r="V2578" t="s">
        <v>618</v>
      </c>
      <c r="W2578" t="s">
        <v>702</v>
      </c>
      <c r="X2578" t="s">
        <v>682</v>
      </c>
      <c r="Y2578">
        <v>4</v>
      </c>
      <c r="Z2578" t="s">
        <v>621</v>
      </c>
    </row>
    <row r="2579" spans="1:26" x14ac:dyDescent="0.25">
      <c r="A2579" t="str">
        <f t="shared" si="81"/>
        <v>DK Number of multi-family dwellings</v>
      </c>
      <c r="B2579" t="str">
        <f t="shared" si="80"/>
        <v>Number of multi-family dwellings</v>
      </c>
      <c r="C2579" t="s">
        <v>9</v>
      </c>
      <c r="D2579" t="s">
        <v>46</v>
      </c>
      <c r="E2579" t="s">
        <v>288</v>
      </c>
      <c r="Q2579" s="6">
        <v>1123.1500000000001</v>
      </c>
      <c r="R2579" s="6">
        <v>1126.0999999999999</v>
      </c>
      <c r="S2579" s="6">
        <v>1132.6400000000001</v>
      </c>
      <c r="T2579" s="6">
        <v>1138.3699999999999</v>
      </c>
      <c r="U2579" s="6">
        <v>1143.56</v>
      </c>
      <c r="V2579" t="s">
        <v>218</v>
      </c>
      <c r="W2579" t="s">
        <v>683</v>
      </c>
      <c r="X2579" t="s">
        <v>220</v>
      </c>
      <c r="Y2579">
        <v>5</v>
      </c>
    </row>
    <row r="2580" spans="1:26" x14ac:dyDescent="0.25">
      <c r="A2580" t="str">
        <f t="shared" si="81"/>
        <v>EE Number of multi-family dwellings</v>
      </c>
      <c r="B2580" t="str">
        <f t="shared" si="80"/>
        <v>Number of multi-family dwellings</v>
      </c>
      <c r="C2580" t="s">
        <v>27</v>
      </c>
      <c r="D2580" t="s">
        <v>47</v>
      </c>
      <c r="E2580" t="s">
        <v>288</v>
      </c>
      <c r="Q2580">
        <v>489.3</v>
      </c>
      <c r="R2580">
        <v>490.55</v>
      </c>
      <c r="S2580">
        <v>492.95</v>
      </c>
      <c r="T2580">
        <v>495.54</v>
      </c>
      <c r="U2580" t="s">
        <v>207</v>
      </c>
      <c r="V2580" t="s">
        <v>282</v>
      </c>
      <c r="W2580" t="s">
        <v>283</v>
      </c>
      <c r="X2580" t="s">
        <v>684</v>
      </c>
      <c r="Y2580">
        <v>5</v>
      </c>
    </row>
    <row r="2581" spans="1:26" x14ac:dyDescent="0.25">
      <c r="A2581" t="str">
        <f t="shared" si="81"/>
        <v>FI Number of multi-family dwellings</v>
      </c>
      <c r="B2581" t="str">
        <f t="shared" si="80"/>
        <v>Number of multi-family dwellings</v>
      </c>
      <c r="C2581" t="s">
        <v>30</v>
      </c>
      <c r="D2581" t="s">
        <v>50</v>
      </c>
      <c r="E2581" t="s">
        <v>288</v>
      </c>
      <c r="Q2581" s="6">
        <v>1501.94</v>
      </c>
      <c r="R2581" s="6">
        <v>1520.21</v>
      </c>
      <c r="S2581" s="6">
        <v>1550.23</v>
      </c>
      <c r="T2581" s="6">
        <v>1561.24</v>
      </c>
      <c r="U2581" t="s">
        <v>207</v>
      </c>
      <c r="V2581" t="s">
        <v>214</v>
      </c>
      <c r="Y2581">
        <v>1</v>
      </c>
    </row>
    <row r="2582" spans="1:26" x14ac:dyDescent="0.25">
      <c r="A2582" t="str">
        <f t="shared" si="81"/>
        <v>FR Number of multi-family dwellings</v>
      </c>
      <c r="B2582" t="str">
        <f t="shared" si="80"/>
        <v>Number of multi-family dwellings</v>
      </c>
      <c r="C2582" t="s">
        <v>10</v>
      </c>
      <c r="D2582" t="s">
        <v>48</v>
      </c>
      <c r="E2582" t="s">
        <v>288</v>
      </c>
      <c r="Q2582" s="6">
        <v>14379.37</v>
      </c>
      <c r="R2582" s="6">
        <v>14530.05</v>
      </c>
      <c r="S2582" s="6">
        <v>14689.71</v>
      </c>
      <c r="T2582" s="6">
        <v>14852.75</v>
      </c>
      <c r="U2582" t="s">
        <v>207</v>
      </c>
      <c r="V2582" t="s">
        <v>626</v>
      </c>
      <c r="W2582" t="s">
        <v>685</v>
      </c>
      <c r="X2582" t="s">
        <v>628</v>
      </c>
      <c r="Y2582">
        <v>5</v>
      </c>
    </row>
    <row r="2583" spans="1:26" x14ac:dyDescent="0.25">
      <c r="A2583" t="str">
        <f t="shared" si="81"/>
        <v>DE Number of multi-family dwellings</v>
      </c>
      <c r="B2583" t="str">
        <f t="shared" si="80"/>
        <v>Number of multi-family dwellings</v>
      </c>
      <c r="C2583" t="s">
        <v>1</v>
      </c>
      <c r="D2583" t="s">
        <v>51</v>
      </c>
      <c r="E2583" t="s">
        <v>288</v>
      </c>
      <c r="Q2583" s="6">
        <v>21928</v>
      </c>
      <c r="R2583" s="6">
        <v>21984.639999999999</v>
      </c>
      <c r="S2583" s="6">
        <v>21692.81</v>
      </c>
      <c r="T2583" s="6">
        <v>21754.02</v>
      </c>
      <c r="U2583" t="s">
        <v>207</v>
      </c>
      <c r="V2583" t="s">
        <v>223</v>
      </c>
      <c r="W2583" t="s">
        <v>630</v>
      </c>
      <c r="X2583" t="s">
        <v>225</v>
      </c>
      <c r="Y2583">
        <v>4</v>
      </c>
      <c r="Z2583" t="s">
        <v>631</v>
      </c>
    </row>
    <row r="2584" spans="1:26" x14ac:dyDescent="0.25">
      <c r="A2584" t="str">
        <f t="shared" si="81"/>
        <v>EL Number of multi-family dwellings</v>
      </c>
      <c r="B2584" t="str">
        <f t="shared" si="80"/>
        <v>Number of multi-family dwellings</v>
      </c>
      <c r="C2584" t="s">
        <v>20</v>
      </c>
      <c r="D2584" t="s">
        <v>49</v>
      </c>
      <c r="E2584" t="s">
        <v>288</v>
      </c>
      <c r="Q2584" s="6">
        <v>3025.91</v>
      </c>
      <c r="R2584" s="6">
        <v>3008.65</v>
      </c>
      <c r="S2584" s="6">
        <v>3043.51</v>
      </c>
      <c r="T2584" s="6">
        <v>3092.42</v>
      </c>
      <c r="U2584" t="s">
        <v>207</v>
      </c>
      <c r="V2584" t="s">
        <v>208</v>
      </c>
      <c r="W2584" t="s">
        <v>602</v>
      </c>
      <c r="X2584" t="s">
        <v>415</v>
      </c>
      <c r="Y2584">
        <v>4</v>
      </c>
      <c r="Z2584" t="s">
        <v>603</v>
      </c>
    </row>
    <row r="2585" spans="1:26" x14ac:dyDescent="0.25">
      <c r="A2585" t="str">
        <f t="shared" si="81"/>
        <v>HU Number of multi-family dwellings</v>
      </c>
      <c r="B2585" t="str">
        <f t="shared" si="80"/>
        <v>Number of multi-family dwellings</v>
      </c>
      <c r="C2585" t="s">
        <v>16</v>
      </c>
      <c r="D2585" t="s">
        <v>52</v>
      </c>
      <c r="E2585" t="s">
        <v>288</v>
      </c>
      <c r="Q2585" t="s">
        <v>207</v>
      </c>
      <c r="R2585" t="s">
        <v>207</v>
      </c>
      <c r="S2585" s="6">
        <v>1689.88</v>
      </c>
      <c r="T2585" s="6">
        <v>1706.39</v>
      </c>
      <c r="U2585" t="s">
        <v>207</v>
      </c>
      <c r="V2585" t="s">
        <v>208</v>
      </c>
      <c r="W2585" t="s">
        <v>602</v>
      </c>
      <c r="X2585" t="s">
        <v>415</v>
      </c>
      <c r="Y2585">
        <v>4</v>
      </c>
      <c r="Z2585" t="s">
        <v>603</v>
      </c>
    </row>
    <row r="2586" spans="1:26" x14ac:dyDescent="0.25">
      <c r="A2586" t="str">
        <f t="shared" si="81"/>
        <v>IE Number of multi-family dwellings</v>
      </c>
      <c r="B2586" t="str">
        <f t="shared" si="80"/>
        <v>Number of multi-family dwellings</v>
      </c>
      <c r="C2586" t="s">
        <v>5</v>
      </c>
      <c r="D2586" t="s">
        <v>53</v>
      </c>
      <c r="E2586" t="s">
        <v>288</v>
      </c>
      <c r="Q2586">
        <v>211.06</v>
      </c>
      <c r="R2586">
        <v>212.25</v>
      </c>
      <c r="S2586">
        <v>213.32</v>
      </c>
      <c r="T2586">
        <v>218.83</v>
      </c>
      <c r="U2586" t="s">
        <v>207</v>
      </c>
      <c r="V2586" t="s">
        <v>214</v>
      </c>
      <c r="W2586" t="s">
        <v>686</v>
      </c>
      <c r="Y2586">
        <v>1</v>
      </c>
      <c r="Z2586" t="s">
        <v>687</v>
      </c>
    </row>
    <row r="2587" spans="1:26" x14ac:dyDescent="0.25">
      <c r="A2587" t="str">
        <f t="shared" si="81"/>
        <v>IT Number of multi-family dwellings</v>
      </c>
      <c r="B2587" t="str">
        <f t="shared" si="80"/>
        <v>Number of multi-family dwellings</v>
      </c>
      <c r="C2587" t="s">
        <v>29</v>
      </c>
      <c r="D2587" t="s">
        <v>54</v>
      </c>
      <c r="E2587" t="s">
        <v>288</v>
      </c>
      <c r="Q2587" s="6">
        <v>24651.73</v>
      </c>
      <c r="R2587" s="6">
        <v>24821.91</v>
      </c>
      <c r="S2587" s="6">
        <v>24973.71</v>
      </c>
      <c r="T2587" s="6">
        <v>25282.46</v>
      </c>
      <c r="U2587" t="s">
        <v>207</v>
      </c>
      <c r="V2587" t="s">
        <v>637</v>
      </c>
      <c r="W2587" t="s">
        <v>611</v>
      </c>
      <c r="X2587" t="s">
        <v>638</v>
      </c>
      <c r="Y2587">
        <v>4</v>
      </c>
      <c r="Z2587" t="s">
        <v>613</v>
      </c>
    </row>
    <row r="2588" spans="1:26" x14ac:dyDescent="0.25">
      <c r="A2588" t="str">
        <f t="shared" si="81"/>
        <v>LV Number of multi-family dwellings</v>
      </c>
      <c r="B2588" t="str">
        <f t="shared" si="80"/>
        <v>Number of multi-family dwellings</v>
      </c>
      <c r="C2588" t="s">
        <v>25</v>
      </c>
      <c r="D2588" t="s">
        <v>55</v>
      </c>
      <c r="E2588" t="s">
        <v>288</v>
      </c>
      <c r="Q2588">
        <v>723.68</v>
      </c>
      <c r="R2588">
        <v>725.23</v>
      </c>
      <c r="S2588">
        <v>726.97</v>
      </c>
      <c r="T2588">
        <v>732.37</v>
      </c>
      <c r="U2588" t="s">
        <v>207</v>
      </c>
      <c r="V2588" t="s">
        <v>208</v>
      </c>
      <c r="W2588" t="s">
        <v>602</v>
      </c>
      <c r="X2588" t="s">
        <v>415</v>
      </c>
      <c r="Y2588">
        <v>4</v>
      </c>
      <c r="Z2588" t="s">
        <v>603</v>
      </c>
    </row>
    <row r="2589" spans="1:26" x14ac:dyDescent="0.25">
      <c r="A2589" t="str">
        <f t="shared" si="81"/>
        <v>LT Number of multi-family dwellings</v>
      </c>
      <c r="B2589" t="str">
        <f t="shared" si="80"/>
        <v>Number of multi-family dwellings</v>
      </c>
      <c r="C2589" t="s">
        <v>22</v>
      </c>
      <c r="D2589" t="s">
        <v>56</v>
      </c>
      <c r="E2589" t="s">
        <v>288</v>
      </c>
      <c r="Q2589" t="s">
        <v>207</v>
      </c>
      <c r="R2589">
        <v>581.74</v>
      </c>
      <c r="S2589">
        <v>581.24</v>
      </c>
      <c r="T2589">
        <v>580.96</v>
      </c>
      <c r="U2589" t="s">
        <v>207</v>
      </c>
      <c r="V2589" t="s">
        <v>208</v>
      </c>
      <c r="W2589" t="s">
        <v>607</v>
      </c>
      <c r="X2589" t="s">
        <v>608</v>
      </c>
      <c r="Y2589">
        <v>4</v>
      </c>
      <c r="Z2589" t="s">
        <v>609</v>
      </c>
    </row>
    <row r="2590" spans="1:26" x14ac:dyDescent="0.25">
      <c r="A2590" t="str">
        <f t="shared" si="81"/>
        <v>LU Number of multi-family dwellings</v>
      </c>
      <c r="B2590" t="str">
        <f t="shared" si="80"/>
        <v>Number of multi-family dwellings</v>
      </c>
      <c r="C2590" t="s">
        <v>7</v>
      </c>
      <c r="D2590" t="s">
        <v>57</v>
      </c>
      <c r="E2590" t="s">
        <v>288</v>
      </c>
      <c r="Q2590">
        <v>91.88</v>
      </c>
      <c r="R2590">
        <v>95.4</v>
      </c>
      <c r="S2590">
        <v>98.8</v>
      </c>
      <c r="T2590">
        <v>102.06</v>
      </c>
      <c r="U2590" t="s">
        <v>207</v>
      </c>
      <c r="V2590" t="s">
        <v>352</v>
      </c>
      <c r="W2590" t="s">
        <v>353</v>
      </c>
      <c r="X2590" t="s">
        <v>354</v>
      </c>
      <c r="Y2590">
        <v>4</v>
      </c>
      <c r="Z2590" t="s">
        <v>355</v>
      </c>
    </row>
    <row r="2591" spans="1:26" x14ac:dyDescent="0.25">
      <c r="A2591" t="str">
        <f t="shared" si="81"/>
        <v>MT Number of multi-family dwellings</v>
      </c>
      <c r="B2591" t="str">
        <f t="shared" si="80"/>
        <v>Number of multi-family dwellings</v>
      </c>
      <c r="C2591" t="s">
        <v>26</v>
      </c>
      <c r="D2591" t="s">
        <v>58</v>
      </c>
      <c r="E2591" t="s">
        <v>288</v>
      </c>
      <c r="Q2591">
        <v>132.94</v>
      </c>
      <c r="R2591">
        <v>140</v>
      </c>
      <c r="S2591">
        <v>147.99</v>
      </c>
      <c r="T2591">
        <v>157.09</v>
      </c>
      <c r="U2591" t="s">
        <v>207</v>
      </c>
      <c r="V2591" t="s">
        <v>610</v>
      </c>
      <c r="W2591" t="s">
        <v>611</v>
      </c>
      <c r="X2591" t="s">
        <v>612</v>
      </c>
      <c r="Y2591">
        <v>4</v>
      </c>
      <c r="Z2591" t="s">
        <v>613</v>
      </c>
    </row>
    <row r="2592" spans="1:26" x14ac:dyDescent="0.25">
      <c r="A2592" t="str">
        <f t="shared" si="81"/>
        <v>NL Number of multi-family dwellings</v>
      </c>
      <c r="B2592" t="str">
        <f t="shared" si="80"/>
        <v>Number of multi-family dwellings</v>
      </c>
      <c r="C2592" t="s">
        <v>6</v>
      </c>
      <c r="D2592" t="s">
        <v>59</v>
      </c>
      <c r="E2592" t="s">
        <v>288</v>
      </c>
      <c r="Q2592" s="6">
        <v>2480.85</v>
      </c>
      <c r="R2592" s="6">
        <v>2517.04</v>
      </c>
      <c r="S2592" s="6">
        <v>2587.08</v>
      </c>
      <c r="T2592" s="6">
        <v>2613.08</v>
      </c>
      <c r="U2592" t="s">
        <v>207</v>
      </c>
      <c r="V2592" t="s">
        <v>639</v>
      </c>
      <c r="W2592" t="s">
        <v>640</v>
      </c>
      <c r="X2592" t="s">
        <v>641</v>
      </c>
      <c r="Y2592">
        <v>4</v>
      </c>
    </row>
    <row r="2593" spans="1:26" x14ac:dyDescent="0.25">
      <c r="A2593" t="str">
        <f t="shared" si="81"/>
        <v>PL Number of multi-family dwellings</v>
      </c>
      <c r="B2593" t="str">
        <f t="shared" si="80"/>
        <v>Number of multi-family dwellings</v>
      </c>
      <c r="C2593" t="s">
        <v>12</v>
      </c>
      <c r="D2593" t="s">
        <v>60</v>
      </c>
      <c r="E2593" t="s">
        <v>288</v>
      </c>
      <c r="Q2593" s="6">
        <v>4684.8</v>
      </c>
      <c r="R2593" s="6">
        <v>4731.47</v>
      </c>
      <c r="S2593" s="6">
        <v>4776.33</v>
      </c>
      <c r="T2593" s="6">
        <v>4821.2</v>
      </c>
      <c r="U2593" t="s">
        <v>207</v>
      </c>
      <c r="V2593" t="s">
        <v>642</v>
      </c>
      <c r="W2593" t="s">
        <v>643</v>
      </c>
      <c r="X2593" t="s">
        <v>644</v>
      </c>
      <c r="Y2593">
        <v>5</v>
      </c>
    </row>
    <row r="2594" spans="1:26" x14ac:dyDescent="0.25">
      <c r="A2594" t="str">
        <f t="shared" si="81"/>
        <v>PT Number of multi-family dwellings</v>
      </c>
      <c r="B2594" t="str">
        <f t="shared" si="80"/>
        <v>Number of multi-family dwellings</v>
      </c>
      <c r="C2594" t="s">
        <v>14</v>
      </c>
      <c r="D2594" t="s">
        <v>61</v>
      </c>
      <c r="E2594" t="s">
        <v>288</v>
      </c>
      <c r="Q2594" s="6">
        <v>2408.4299999999998</v>
      </c>
      <c r="R2594" s="6">
        <v>2420.1799999999998</v>
      </c>
      <c r="S2594" s="6">
        <v>2428.36</v>
      </c>
      <c r="T2594" s="6">
        <v>2432.79</v>
      </c>
      <c r="U2594" t="s">
        <v>207</v>
      </c>
      <c r="V2594" t="s">
        <v>356</v>
      </c>
      <c r="W2594" t="s">
        <v>645</v>
      </c>
      <c r="X2594" t="s">
        <v>358</v>
      </c>
      <c r="Y2594">
        <v>4</v>
      </c>
      <c r="Z2594" t="s">
        <v>646</v>
      </c>
    </row>
    <row r="2595" spans="1:26" x14ac:dyDescent="0.25">
      <c r="A2595" t="str">
        <f t="shared" si="81"/>
        <v>RO Number of multi-family dwellings</v>
      </c>
      <c r="B2595" t="str">
        <f t="shared" si="80"/>
        <v>Number of multi-family dwellings</v>
      </c>
      <c r="C2595" t="s">
        <v>13</v>
      </c>
      <c r="D2595" t="s">
        <v>62</v>
      </c>
      <c r="E2595" t="s">
        <v>288</v>
      </c>
      <c r="Q2595" s="6">
        <v>3561.44</v>
      </c>
      <c r="R2595" s="6">
        <v>3572.98</v>
      </c>
      <c r="S2595" s="6">
        <v>3584.64</v>
      </c>
      <c r="T2595" s="6">
        <v>3596.86</v>
      </c>
      <c r="U2595" t="s">
        <v>207</v>
      </c>
      <c r="V2595" t="s">
        <v>610</v>
      </c>
      <c r="W2595" t="s">
        <v>360</v>
      </c>
      <c r="X2595" t="s">
        <v>612</v>
      </c>
      <c r="Y2595">
        <v>5</v>
      </c>
    </row>
    <row r="2596" spans="1:26" x14ac:dyDescent="0.25">
      <c r="A2596" t="str">
        <f t="shared" si="81"/>
        <v>SK Number of multi-family dwellings</v>
      </c>
      <c r="B2596" t="str">
        <f t="shared" si="80"/>
        <v>Number of multi-family dwellings</v>
      </c>
      <c r="C2596" t="s">
        <v>18</v>
      </c>
      <c r="D2596" t="s">
        <v>63</v>
      </c>
      <c r="E2596" t="s">
        <v>288</v>
      </c>
      <c r="Q2596">
        <v>997.6</v>
      </c>
      <c r="R2596" s="6">
        <v>1002.46</v>
      </c>
      <c r="S2596" s="6">
        <v>1007.52</v>
      </c>
      <c r="T2596" s="6">
        <v>1012.8</v>
      </c>
      <c r="U2596" t="s">
        <v>207</v>
      </c>
      <c r="V2596" t="s">
        <v>491</v>
      </c>
      <c r="W2596" t="s">
        <v>649</v>
      </c>
      <c r="X2596" t="s">
        <v>493</v>
      </c>
      <c r="Y2596">
        <v>4</v>
      </c>
      <c r="Z2596" t="s">
        <v>650</v>
      </c>
    </row>
    <row r="2597" spans="1:26" x14ac:dyDescent="0.25">
      <c r="A2597" t="str">
        <f t="shared" si="81"/>
        <v>SI Number of multi-family dwellings</v>
      </c>
      <c r="B2597" t="str">
        <f t="shared" si="80"/>
        <v>Number of multi-family dwellings</v>
      </c>
      <c r="C2597" t="s">
        <v>8</v>
      </c>
      <c r="D2597" t="s">
        <v>64</v>
      </c>
      <c r="E2597" t="s">
        <v>288</v>
      </c>
      <c r="Q2597">
        <v>324.77</v>
      </c>
      <c r="R2597">
        <v>328.32</v>
      </c>
      <c r="S2597">
        <v>331.09</v>
      </c>
      <c r="T2597">
        <v>337.14</v>
      </c>
      <c r="U2597" t="s">
        <v>207</v>
      </c>
      <c r="V2597" t="s">
        <v>651</v>
      </c>
      <c r="W2597" t="s">
        <v>652</v>
      </c>
      <c r="Y2597">
        <v>4</v>
      </c>
      <c r="Z2597" t="s">
        <v>653</v>
      </c>
    </row>
    <row r="2598" spans="1:26" x14ac:dyDescent="0.25">
      <c r="A2598" t="str">
        <f t="shared" si="81"/>
        <v>ES Number of multi-family dwellings</v>
      </c>
      <c r="B2598" t="str">
        <f t="shared" si="80"/>
        <v>Number of multi-family dwellings</v>
      </c>
      <c r="C2598" t="s">
        <v>28</v>
      </c>
      <c r="D2598" t="s">
        <v>65</v>
      </c>
      <c r="E2598" t="s">
        <v>288</v>
      </c>
      <c r="Q2598" s="6">
        <v>18346.52</v>
      </c>
      <c r="R2598" s="6">
        <v>18440.96</v>
      </c>
      <c r="S2598" s="6">
        <v>18483.45</v>
      </c>
      <c r="T2598" s="6">
        <v>18805.27</v>
      </c>
      <c r="U2598" t="s">
        <v>207</v>
      </c>
      <c r="V2598" t="s">
        <v>214</v>
      </c>
      <c r="W2598" t="s">
        <v>686</v>
      </c>
      <c r="Y2598">
        <v>2</v>
      </c>
      <c r="Z2598" t="s">
        <v>703</v>
      </c>
    </row>
    <row r="2599" spans="1:26" x14ac:dyDescent="0.25">
      <c r="A2599" t="str">
        <f t="shared" si="81"/>
        <v>SE Number of multi-family dwellings</v>
      </c>
      <c r="B2599" t="str">
        <f t="shared" si="80"/>
        <v>Number of multi-family dwellings</v>
      </c>
      <c r="C2599" t="s">
        <v>19</v>
      </c>
      <c r="D2599" t="s">
        <v>66</v>
      </c>
      <c r="E2599" t="s">
        <v>288</v>
      </c>
      <c r="Q2599" s="6">
        <v>2797.22</v>
      </c>
      <c r="R2599" s="6">
        <v>2820</v>
      </c>
      <c r="S2599" s="6">
        <v>2821.7</v>
      </c>
      <c r="T2599" s="6">
        <v>2825.23</v>
      </c>
      <c r="U2599" t="s">
        <v>207</v>
      </c>
      <c r="V2599" t="s">
        <v>654</v>
      </c>
      <c r="W2599" t="s">
        <v>655</v>
      </c>
      <c r="X2599" t="s">
        <v>656</v>
      </c>
      <c r="Y2599">
        <v>4</v>
      </c>
      <c r="Z2599" t="s">
        <v>657</v>
      </c>
    </row>
    <row r="2600" spans="1:26" x14ac:dyDescent="0.25">
      <c r="A2600" t="str">
        <f t="shared" si="81"/>
        <v>UK Number of multi-family dwellings</v>
      </c>
      <c r="B2600" t="str">
        <f t="shared" si="80"/>
        <v>Number of multi-family dwellings</v>
      </c>
      <c r="C2600" t="s">
        <v>4</v>
      </c>
      <c r="D2600" t="s">
        <v>67</v>
      </c>
      <c r="E2600" t="s">
        <v>288</v>
      </c>
      <c r="Q2600" t="s">
        <v>207</v>
      </c>
      <c r="R2600" s="6">
        <v>5164.66</v>
      </c>
      <c r="S2600" s="6">
        <v>5192</v>
      </c>
      <c r="T2600" s="6">
        <v>5279.46</v>
      </c>
      <c r="U2600" t="s">
        <v>207</v>
      </c>
      <c r="V2600" t="s">
        <v>208</v>
      </c>
      <c r="W2600" t="s">
        <v>688</v>
      </c>
      <c r="X2600" t="s">
        <v>608</v>
      </c>
      <c r="Y2600">
        <v>4</v>
      </c>
      <c r="Z2600" t="s">
        <v>689</v>
      </c>
    </row>
    <row r="2601" spans="1:26" x14ac:dyDescent="0.25">
      <c r="A2601" t="str">
        <f t="shared" si="81"/>
        <v>EU-28 Number of multi-family dwellings</v>
      </c>
      <c r="B2601" t="str">
        <f t="shared" si="80"/>
        <v>Number of multi-family dwellings</v>
      </c>
      <c r="C2601" t="s">
        <v>658</v>
      </c>
      <c r="D2601" t="s">
        <v>659</v>
      </c>
      <c r="E2601" t="s">
        <v>288</v>
      </c>
      <c r="Q2601" t="s">
        <v>207</v>
      </c>
      <c r="R2601" t="s">
        <v>207</v>
      </c>
      <c r="S2601" t="s">
        <v>207</v>
      </c>
      <c r="T2601" t="s">
        <v>207</v>
      </c>
      <c r="U2601" t="s">
        <v>207</v>
      </c>
    </row>
    <row r="2602" spans="1:26" x14ac:dyDescent="0.25">
      <c r="A2602" t="str">
        <f t="shared" si="81"/>
        <v xml:space="preserve"> Number of multi-family dwellings</v>
      </c>
      <c r="B2602" t="str">
        <f t="shared" si="80"/>
        <v>Number of multi-family dwellings</v>
      </c>
    </row>
    <row r="2603" spans="1:26" x14ac:dyDescent="0.25">
      <c r="A2603" t="str">
        <f t="shared" si="81"/>
        <v xml:space="preserve"> Number of single family dwelling permanently occupied</v>
      </c>
      <c r="B2603" t="str">
        <f t="shared" si="80"/>
        <v>Number of single family dwelling permanently occupied</v>
      </c>
      <c r="C2603" t="s">
        <v>704</v>
      </c>
    </row>
    <row r="2604" spans="1:26" x14ac:dyDescent="0.25">
      <c r="A2604" t="str">
        <f t="shared" si="81"/>
        <v>ISO code Number of single family dwelling permanently occupied</v>
      </c>
      <c r="B2604" t="str">
        <f t="shared" si="80"/>
        <v>Number of single family dwelling permanently occupied</v>
      </c>
      <c r="D2604" t="s">
        <v>204</v>
      </c>
      <c r="E2604" t="s">
        <v>205</v>
      </c>
      <c r="Q2604">
        <v>2011</v>
      </c>
      <c r="R2604">
        <v>2012</v>
      </c>
      <c r="S2604">
        <v>2013</v>
      </c>
      <c r="T2604">
        <v>2014</v>
      </c>
      <c r="U2604">
        <v>2015</v>
      </c>
      <c r="V2604" t="s">
        <v>194</v>
      </c>
      <c r="W2604" t="s">
        <v>195</v>
      </c>
      <c r="X2604" t="s">
        <v>196</v>
      </c>
      <c r="Y2604" t="s">
        <v>197</v>
      </c>
      <c r="Z2604" t="s">
        <v>198</v>
      </c>
    </row>
    <row r="2605" spans="1:26" x14ac:dyDescent="0.25">
      <c r="A2605" t="str">
        <f t="shared" si="81"/>
        <v>AT Number of single family dwelling permanently occupied</v>
      </c>
      <c r="B2605" t="str">
        <f t="shared" si="80"/>
        <v>Number of single family dwelling permanently occupied</v>
      </c>
      <c r="C2605" t="s">
        <v>17</v>
      </c>
      <c r="D2605" t="s">
        <v>40</v>
      </c>
      <c r="E2605" t="s">
        <v>288</v>
      </c>
      <c r="Q2605" s="6">
        <v>1771.4</v>
      </c>
      <c r="R2605" s="6">
        <v>1784</v>
      </c>
      <c r="S2605" s="6">
        <v>1767.13</v>
      </c>
      <c r="T2605" s="6">
        <v>1797.76</v>
      </c>
      <c r="U2605" t="s">
        <v>207</v>
      </c>
      <c r="V2605" t="s">
        <v>289</v>
      </c>
      <c r="W2605" t="s">
        <v>290</v>
      </c>
      <c r="X2605" t="s">
        <v>291</v>
      </c>
      <c r="Y2605">
        <v>4</v>
      </c>
      <c r="Z2605" t="s">
        <v>705</v>
      </c>
    </row>
    <row r="2606" spans="1:26" x14ac:dyDescent="0.25">
      <c r="A2606" t="str">
        <f t="shared" si="81"/>
        <v>BE Number of single family dwelling permanently occupied</v>
      </c>
      <c r="B2606" t="str">
        <f t="shared" si="80"/>
        <v>Number of single family dwelling permanently occupied</v>
      </c>
      <c r="C2606" t="s">
        <v>11</v>
      </c>
      <c r="D2606" t="s">
        <v>41</v>
      </c>
      <c r="E2606" t="s">
        <v>288</v>
      </c>
      <c r="Q2606" s="6">
        <v>3412.29</v>
      </c>
      <c r="R2606" s="6">
        <v>3430.46</v>
      </c>
      <c r="S2606" t="s">
        <v>207</v>
      </c>
      <c r="T2606" t="s">
        <v>207</v>
      </c>
      <c r="U2606" t="s">
        <v>207</v>
      </c>
      <c r="V2606" t="s">
        <v>208</v>
      </c>
      <c r="W2606" t="s">
        <v>212</v>
      </c>
      <c r="X2606" t="s">
        <v>221</v>
      </c>
      <c r="Y2606">
        <v>4</v>
      </c>
      <c r="Z2606" t="s">
        <v>706</v>
      </c>
    </row>
    <row r="2607" spans="1:26" x14ac:dyDescent="0.25">
      <c r="A2607" t="str">
        <f t="shared" si="81"/>
        <v>BG Number of single family dwelling permanently occupied</v>
      </c>
      <c r="B2607" t="str">
        <f t="shared" si="80"/>
        <v>Number of single family dwelling permanently occupied</v>
      </c>
      <c r="C2607" t="s">
        <v>21</v>
      </c>
      <c r="D2607" t="s">
        <v>42</v>
      </c>
      <c r="E2607" t="s">
        <v>288</v>
      </c>
      <c r="Q2607" t="s">
        <v>207</v>
      </c>
      <c r="R2607" s="6">
        <v>1728.46</v>
      </c>
      <c r="S2607" s="6">
        <v>1722.73</v>
      </c>
      <c r="T2607" t="s">
        <v>207</v>
      </c>
      <c r="U2607" t="s">
        <v>207</v>
      </c>
      <c r="V2607" t="s">
        <v>214</v>
      </c>
      <c r="W2607" t="s">
        <v>215</v>
      </c>
      <c r="Y2607">
        <v>1</v>
      </c>
    </row>
    <row r="2608" spans="1:26" x14ac:dyDescent="0.25">
      <c r="A2608" t="str">
        <f t="shared" si="81"/>
        <v>HR Number of single family dwelling permanently occupied</v>
      </c>
      <c r="B2608" t="str">
        <f t="shared" si="80"/>
        <v>Number of single family dwelling permanently occupied</v>
      </c>
      <c r="C2608" t="s">
        <v>24</v>
      </c>
      <c r="D2608" t="s">
        <v>43</v>
      </c>
      <c r="E2608" t="s">
        <v>288</v>
      </c>
      <c r="Q2608">
        <v>985.37</v>
      </c>
      <c r="R2608">
        <v>993.02</v>
      </c>
      <c r="S2608">
        <v>995.73</v>
      </c>
      <c r="T2608" t="s">
        <v>207</v>
      </c>
      <c r="U2608" t="s">
        <v>207</v>
      </c>
      <c r="V2608" t="s">
        <v>208</v>
      </c>
      <c r="W2608" t="s">
        <v>212</v>
      </c>
      <c r="X2608" t="s">
        <v>221</v>
      </c>
      <c r="Y2608">
        <v>4</v>
      </c>
      <c r="Z2608" t="s">
        <v>707</v>
      </c>
    </row>
    <row r="2609" spans="1:26" x14ac:dyDescent="0.25">
      <c r="A2609" t="str">
        <f t="shared" si="81"/>
        <v>CY Number of single family dwelling permanently occupied</v>
      </c>
      <c r="B2609" t="str">
        <f t="shared" si="80"/>
        <v>Number of single family dwelling permanently occupied</v>
      </c>
      <c r="C2609" t="s">
        <v>15</v>
      </c>
      <c r="D2609" t="s">
        <v>44</v>
      </c>
      <c r="E2609" t="s">
        <v>288</v>
      </c>
      <c r="Q2609">
        <v>218.6</v>
      </c>
      <c r="R2609" t="s">
        <v>207</v>
      </c>
      <c r="S2609">
        <v>227.49</v>
      </c>
      <c r="T2609" t="s">
        <v>207</v>
      </c>
      <c r="U2609" t="s">
        <v>207</v>
      </c>
      <c r="V2609" t="s">
        <v>214</v>
      </c>
      <c r="W2609" t="s">
        <v>708</v>
      </c>
      <c r="Y2609">
        <v>1</v>
      </c>
      <c r="Z2609" t="s">
        <v>709</v>
      </c>
    </row>
    <row r="2610" spans="1:26" x14ac:dyDescent="0.25">
      <c r="A2610" t="str">
        <f t="shared" si="81"/>
        <v>CZ Number of single family dwelling permanently occupied</v>
      </c>
      <c r="B2610" t="str">
        <f t="shared" si="80"/>
        <v>Number of single family dwelling permanently occupied</v>
      </c>
      <c r="C2610" t="s">
        <v>23</v>
      </c>
      <c r="D2610" t="s">
        <v>45</v>
      </c>
      <c r="E2610" t="s">
        <v>288</v>
      </c>
      <c r="Q2610" s="6">
        <v>1795.07</v>
      </c>
      <c r="R2610" t="s">
        <v>207</v>
      </c>
      <c r="S2610" t="s">
        <v>207</v>
      </c>
      <c r="T2610" t="s">
        <v>207</v>
      </c>
      <c r="U2610" t="s">
        <v>207</v>
      </c>
      <c r="V2610" t="s">
        <v>208</v>
      </c>
      <c r="W2610" t="s">
        <v>212</v>
      </c>
      <c r="X2610" t="s">
        <v>221</v>
      </c>
      <c r="Y2610">
        <v>4</v>
      </c>
      <c r="Z2610" t="s">
        <v>323</v>
      </c>
    </row>
    <row r="2611" spans="1:26" x14ac:dyDescent="0.25">
      <c r="A2611" t="str">
        <f t="shared" si="81"/>
        <v>DK Number of single family dwelling permanently occupied</v>
      </c>
      <c r="B2611" t="str">
        <f t="shared" si="80"/>
        <v>Number of single family dwelling permanently occupied</v>
      </c>
      <c r="C2611" t="s">
        <v>9</v>
      </c>
      <c r="D2611" t="s">
        <v>46</v>
      </c>
      <c r="E2611" t="s">
        <v>288</v>
      </c>
      <c r="Q2611" s="6">
        <v>1523.13</v>
      </c>
      <c r="R2611" s="6">
        <v>1527.39</v>
      </c>
      <c r="S2611" s="6">
        <v>1533.47</v>
      </c>
      <c r="T2611" s="6">
        <v>1539.66</v>
      </c>
      <c r="U2611" s="6">
        <v>1545.88</v>
      </c>
      <c r="V2611" t="s">
        <v>218</v>
      </c>
      <c r="W2611" t="s">
        <v>683</v>
      </c>
      <c r="X2611" t="s">
        <v>220</v>
      </c>
      <c r="Y2611">
        <v>5</v>
      </c>
    </row>
    <row r="2612" spans="1:26" x14ac:dyDescent="0.25">
      <c r="A2612" t="str">
        <f t="shared" si="81"/>
        <v>EE Number of single family dwelling permanently occupied</v>
      </c>
      <c r="B2612" t="str">
        <f t="shared" si="80"/>
        <v>Number of single family dwelling permanently occupied</v>
      </c>
      <c r="C2612" t="s">
        <v>27</v>
      </c>
      <c r="D2612" t="s">
        <v>47</v>
      </c>
      <c r="E2612" t="s">
        <v>288</v>
      </c>
      <c r="Q2612" t="s">
        <v>207</v>
      </c>
      <c r="R2612" t="s">
        <v>207</v>
      </c>
      <c r="S2612" t="s">
        <v>207</v>
      </c>
      <c r="T2612" t="s">
        <v>207</v>
      </c>
      <c r="U2612" t="s">
        <v>207</v>
      </c>
    </row>
    <row r="2613" spans="1:26" x14ac:dyDescent="0.25">
      <c r="A2613" t="str">
        <f t="shared" si="81"/>
        <v>FI Number of single family dwelling permanently occupied</v>
      </c>
      <c r="B2613" t="str">
        <f t="shared" si="80"/>
        <v>Number of single family dwelling permanently occupied</v>
      </c>
      <c r="C2613" t="s">
        <v>30</v>
      </c>
      <c r="D2613" t="s">
        <v>50</v>
      </c>
      <c r="E2613" t="s">
        <v>288</v>
      </c>
      <c r="Q2613" s="6">
        <v>1389.62</v>
      </c>
      <c r="R2613" s="6">
        <v>1398.45</v>
      </c>
      <c r="S2613" s="6">
        <v>1404.67</v>
      </c>
      <c r="T2613" s="6">
        <v>1550</v>
      </c>
      <c r="U2613" t="s">
        <v>207</v>
      </c>
      <c r="V2613" t="s">
        <v>622</v>
      </c>
      <c r="W2613" t="s">
        <v>623</v>
      </c>
      <c r="X2613" t="s">
        <v>624</v>
      </c>
      <c r="Y2613">
        <v>4</v>
      </c>
      <c r="Z2613" t="s">
        <v>625</v>
      </c>
    </row>
    <row r="2614" spans="1:26" x14ac:dyDescent="0.25">
      <c r="A2614" t="str">
        <f t="shared" si="81"/>
        <v>FR Number of single family dwelling permanently occupied</v>
      </c>
      <c r="B2614" t="str">
        <f t="shared" si="80"/>
        <v>Number of single family dwelling permanently occupied</v>
      </c>
      <c r="C2614" t="s">
        <v>10</v>
      </c>
      <c r="D2614" t="s">
        <v>48</v>
      </c>
      <c r="E2614" t="s">
        <v>288</v>
      </c>
      <c r="Q2614" s="6">
        <v>15496.96</v>
      </c>
      <c r="R2614" s="6">
        <v>15634.41</v>
      </c>
      <c r="S2614" s="6">
        <v>15780.59</v>
      </c>
      <c r="T2614" s="6">
        <v>15928.15</v>
      </c>
      <c r="U2614" t="s">
        <v>207</v>
      </c>
      <c r="V2614" t="s">
        <v>626</v>
      </c>
      <c r="W2614" t="s">
        <v>685</v>
      </c>
      <c r="X2614" t="s">
        <v>628</v>
      </c>
      <c r="Y2614">
        <v>5</v>
      </c>
    </row>
    <row r="2615" spans="1:26" x14ac:dyDescent="0.25">
      <c r="A2615" t="str">
        <f t="shared" si="81"/>
        <v>DE Number of single family dwelling permanently occupied</v>
      </c>
      <c r="B2615" t="str">
        <f t="shared" si="80"/>
        <v>Number of single family dwelling permanently occupied</v>
      </c>
      <c r="C2615" t="s">
        <v>1</v>
      </c>
      <c r="D2615" t="s">
        <v>51</v>
      </c>
      <c r="E2615" t="s">
        <v>288</v>
      </c>
      <c r="Q2615" s="6">
        <v>17666.87</v>
      </c>
      <c r="R2615" s="6">
        <v>17442.45</v>
      </c>
      <c r="S2615" s="6">
        <v>17039</v>
      </c>
      <c r="T2615" t="s">
        <v>207</v>
      </c>
      <c r="U2615" t="s">
        <v>207</v>
      </c>
      <c r="V2615" t="s">
        <v>208</v>
      </c>
      <c r="W2615" t="s">
        <v>212</v>
      </c>
      <c r="X2615" t="s">
        <v>221</v>
      </c>
      <c r="Y2615">
        <v>4</v>
      </c>
      <c r="Z2615" t="s">
        <v>710</v>
      </c>
    </row>
    <row r="2616" spans="1:26" x14ac:dyDescent="0.25">
      <c r="A2616" t="str">
        <f t="shared" si="81"/>
        <v>EL Number of single family dwelling permanently occupied</v>
      </c>
      <c r="B2616" t="str">
        <f t="shared" si="80"/>
        <v>Number of single family dwelling permanently occupied</v>
      </c>
      <c r="C2616" t="s">
        <v>20</v>
      </c>
      <c r="D2616" t="s">
        <v>49</v>
      </c>
      <c r="E2616" t="s">
        <v>288</v>
      </c>
      <c r="Q2616" s="6">
        <v>1670.13</v>
      </c>
      <c r="R2616" s="6">
        <v>1662.72</v>
      </c>
      <c r="S2616" s="6">
        <v>1651.24</v>
      </c>
      <c r="T2616" t="s">
        <v>207</v>
      </c>
      <c r="U2616" t="s">
        <v>207</v>
      </c>
      <c r="V2616" t="s">
        <v>208</v>
      </c>
      <c r="W2616" t="s">
        <v>212</v>
      </c>
      <c r="X2616" t="s">
        <v>221</v>
      </c>
      <c r="Y2616">
        <v>4</v>
      </c>
    </row>
    <row r="2617" spans="1:26" x14ac:dyDescent="0.25">
      <c r="A2617" t="str">
        <f t="shared" si="81"/>
        <v>HU Number of single family dwelling permanently occupied</v>
      </c>
      <c r="B2617" t="str">
        <f t="shared" si="80"/>
        <v>Number of single family dwelling permanently occupied</v>
      </c>
      <c r="C2617" t="s">
        <v>16</v>
      </c>
      <c r="D2617" t="s">
        <v>52</v>
      </c>
      <c r="E2617" t="s">
        <v>288</v>
      </c>
      <c r="Q2617" t="s">
        <v>207</v>
      </c>
      <c r="R2617" t="s">
        <v>207</v>
      </c>
      <c r="S2617" t="s">
        <v>207</v>
      </c>
      <c r="T2617" t="s">
        <v>207</v>
      </c>
      <c r="U2617" t="s">
        <v>207</v>
      </c>
    </row>
    <row r="2618" spans="1:26" x14ac:dyDescent="0.25">
      <c r="A2618" t="str">
        <f t="shared" si="81"/>
        <v>IE Number of single family dwelling permanently occupied</v>
      </c>
      <c r="B2618" t="str">
        <f t="shared" si="80"/>
        <v>Number of single family dwelling permanently occupied</v>
      </c>
      <c r="C2618" t="s">
        <v>5</v>
      </c>
      <c r="D2618" t="s">
        <v>53</v>
      </c>
      <c r="E2618" t="s">
        <v>288</v>
      </c>
      <c r="Q2618" s="6">
        <v>1438.35</v>
      </c>
      <c r="R2618" s="6">
        <v>1445.75</v>
      </c>
      <c r="S2618" s="6">
        <v>1452.99</v>
      </c>
      <c r="T2618" t="s">
        <v>207</v>
      </c>
      <c r="U2618" t="s">
        <v>207</v>
      </c>
      <c r="V2618" t="s">
        <v>208</v>
      </c>
      <c r="W2618" t="s">
        <v>212</v>
      </c>
      <c r="X2618" t="s">
        <v>221</v>
      </c>
      <c r="Y2618">
        <v>4</v>
      </c>
    </row>
    <row r="2619" spans="1:26" x14ac:dyDescent="0.25">
      <c r="A2619" t="str">
        <f t="shared" si="81"/>
        <v>IT Number of single family dwelling permanently occupied</v>
      </c>
      <c r="B2619" t="str">
        <f t="shared" si="80"/>
        <v>Number of single family dwelling permanently occupied</v>
      </c>
      <c r="C2619" t="s">
        <v>29</v>
      </c>
      <c r="D2619" t="s">
        <v>54</v>
      </c>
      <c r="E2619" t="s">
        <v>288</v>
      </c>
      <c r="Q2619" s="6">
        <v>6541.75</v>
      </c>
      <c r="R2619" s="6">
        <v>6621.11</v>
      </c>
      <c r="S2619" s="6">
        <v>6405.24</v>
      </c>
      <c r="T2619" t="s">
        <v>207</v>
      </c>
      <c r="U2619" t="s">
        <v>207</v>
      </c>
      <c r="V2619" t="s">
        <v>208</v>
      </c>
      <c r="W2619" t="s">
        <v>212</v>
      </c>
      <c r="X2619" t="s">
        <v>221</v>
      </c>
      <c r="Y2619">
        <v>4</v>
      </c>
    </row>
    <row r="2620" spans="1:26" x14ac:dyDescent="0.25">
      <c r="A2620" t="str">
        <f t="shared" si="81"/>
        <v>LV Number of single family dwelling permanently occupied</v>
      </c>
      <c r="B2620" t="str">
        <f t="shared" si="80"/>
        <v>Number of single family dwelling permanently occupied</v>
      </c>
      <c r="C2620" t="s">
        <v>25</v>
      </c>
      <c r="D2620" t="s">
        <v>55</v>
      </c>
      <c r="E2620" t="s">
        <v>288</v>
      </c>
      <c r="Q2620" t="s">
        <v>207</v>
      </c>
      <c r="R2620">
        <v>372.9</v>
      </c>
      <c r="S2620" t="s">
        <v>207</v>
      </c>
      <c r="T2620" t="s">
        <v>207</v>
      </c>
      <c r="U2620" t="s">
        <v>207</v>
      </c>
      <c r="V2620" t="s">
        <v>208</v>
      </c>
      <c r="W2620" t="s">
        <v>212</v>
      </c>
      <c r="X2620" t="s">
        <v>415</v>
      </c>
      <c r="Y2620">
        <v>2</v>
      </c>
    </row>
    <row r="2621" spans="1:26" x14ac:dyDescent="0.25">
      <c r="A2621" t="str">
        <f t="shared" si="81"/>
        <v>LT Number of single family dwelling permanently occupied</v>
      </c>
      <c r="B2621" t="str">
        <f t="shared" si="80"/>
        <v>Number of single family dwelling permanently occupied</v>
      </c>
      <c r="C2621" t="s">
        <v>22</v>
      </c>
      <c r="D2621" t="s">
        <v>56</v>
      </c>
      <c r="E2621" t="s">
        <v>288</v>
      </c>
      <c r="Q2621" t="s">
        <v>207</v>
      </c>
      <c r="R2621">
        <v>707.34</v>
      </c>
      <c r="S2621" t="s">
        <v>207</v>
      </c>
      <c r="T2621" t="s">
        <v>207</v>
      </c>
      <c r="U2621" t="s">
        <v>207</v>
      </c>
      <c r="V2621" t="s">
        <v>208</v>
      </c>
      <c r="W2621" t="s">
        <v>212</v>
      </c>
      <c r="X2621" t="s">
        <v>415</v>
      </c>
      <c r="Y2621">
        <v>2</v>
      </c>
    </row>
    <row r="2622" spans="1:26" x14ac:dyDescent="0.25">
      <c r="A2622" t="str">
        <f t="shared" si="81"/>
        <v>LU Number of single family dwelling permanently occupied</v>
      </c>
      <c r="B2622" t="str">
        <f t="shared" si="80"/>
        <v>Number of single family dwelling permanently occupied</v>
      </c>
      <c r="C2622" t="s">
        <v>7</v>
      </c>
      <c r="D2622" t="s">
        <v>57</v>
      </c>
      <c r="E2622" t="s">
        <v>288</v>
      </c>
      <c r="Q2622">
        <v>116.68</v>
      </c>
      <c r="R2622">
        <v>118.25</v>
      </c>
      <c r="S2622">
        <v>119.77</v>
      </c>
      <c r="T2622" t="s">
        <v>207</v>
      </c>
      <c r="U2622" t="s">
        <v>207</v>
      </c>
      <c r="V2622" t="s">
        <v>352</v>
      </c>
      <c r="W2622" t="s">
        <v>711</v>
      </c>
      <c r="X2622" t="s">
        <v>354</v>
      </c>
      <c r="Y2622">
        <v>4</v>
      </c>
    </row>
    <row r="2623" spans="1:26" x14ac:dyDescent="0.25">
      <c r="A2623" t="str">
        <f t="shared" si="81"/>
        <v>MT Number of single family dwelling permanently occupied</v>
      </c>
      <c r="B2623" t="str">
        <f t="shared" si="80"/>
        <v>Number of single family dwelling permanently occupied</v>
      </c>
      <c r="C2623" t="s">
        <v>26</v>
      </c>
      <c r="D2623" t="s">
        <v>58</v>
      </c>
      <c r="E2623" t="s">
        <v>288</v>
      </c>
      <c r="Q2623">
        <v>100.25</v>
      </c>
      <c r="R2623" t="s">
        <v>207</v>
      </c>
      <c r="S2623" t="s">
        <v>207</v>
      </c>
      <c r="T2623" t="s">
        <v>207</v>
      </c>
      <c r="U2623" t="s">
        <v>207</v>
      </c>
      <c r="V2623" t="s">
        <v>208</v>
      </c>
      <c r="W2623" t="s">
        <v>212</v>
      </c>
      <c r="X2623" t="s">
        <v>221</v>
      </c>
      <c r="Y2623">
        <v>4</v>
      </c>
    </row>
    <row r="2624" spans="1:26" x14ac:dyDescent="0.25">
      <c r="A2624" t="str">
        <f t="shared" si="81"/>
        <v>NL Number of single family dwelling permanently occupied</v>
      </c>
      <c r="B2624" t="str">
        <f t="shared" si="80"/>
        <v>Number of single family dwelling permanently occupied</v>
      </c>
      <c r="C2624" t="s">
        <v>6</v>
      </c>
      <c r="D2624" t="s">
        <v>59</v>
      </c>
      <c r="E2624" t="s">
        <v>288</v>
      </c>
      <c r="Q2624" s="6">
        <v>5038.72</v>
      </c>
      <c r="R2624" t="s">
        <v>207</v>
      </c>
      <c r="S2624" t="s">
        <v>207</v>
      </c>
      <c r="T2624" t="s">
        <v>207</v>
      </c>
      <c r="U2624" t="s">
        <v>207</v>
      </c>
      <c r="V2624" t="s">
        <v>208</v>
      </c>
      <c r="W2624" t="s">
        <v>212</v>
      </c>
      <c r="X2624" t="s">
        <v>221</v>
      </c>
      <c r="Y2624">
        <v>4</v>
      </c>
    </row>
    <row r="2625" spans="1:26" x14ac:dyDescent="0.25">
      <c r="A2625" t="str">
        <f t="shared" si="81"/>
        <v>PL Number of single family dwelling permanently occupied</v>
      </c>
      <c r="B2625" t="str">
        <f t="shared" si="80"/>
        <v>Number of single family dwelling permanently occupied</v>
      </c>
      <c r="C2625" t="s">
        <v>12</v>
      </c>
      <c r="D2625" t="s">
        <v>60</v>
      </c>
      <c r="E2625" t="s">
        <v>288</v>
      </c>
      <c r="Q2625" t="s">
        <v>207</v>
      </c>
      <c r="R2625" t="s">
        <v>207</v>
      </c>
      <c r="S2625" t="s">
        <v>207</v>
      </c>
      <c r="T2625" t="s">
        <v>207</v>
      </c>
      <c r="U2625" t="s">
        <v>207</v>
      </c>
    </row>
    <row r="2626" spans="1:26" x14ac:dyDescent="0.25">
      <c r="A2626" t="str">
        <f t="shared" si="81"/>
        <v>PT Number of single family dwelling permanently occupied</v>
      </c>
      <c r="B2626" t="str">
        <f t="shared" si="80"/>
        <v>Number of single family dwelling permanently occupied</v>
      </c>
      <c r="C2626" t="s">
        <v>14</v>
      </c>
      <c r="D2626" t="s">
        <v>61</v>
      </c>
      <c r="E2626" t="s">
        <v>288</v>
      </c>
      <c r="Q2626" s="6">
        <v>2337.33</v>
      </c>
      <c r="R2626" s="6">
        <v>2353.71</v>
      </c>
      <c r="S2626" s="6">
        <v>2365.91</v>
      </c>
      <c r="T2626" t="s">
        <v>207</v>
      </c>
      <c r="U2626" t="s">
        <v>207</v>
      </c>
      <c r="V2626" t="s">
        <v>208</v>
      </c>
      <c r="W2626" t="s">
        <v>212</v>
      </c>
      <c r="X2626" t="s">
        <v>221</v>
      </c>
      <c r="Y2626">
        <v>4</v>
      </c>
      <c r="Z2626" t="s">
        <v>314</v>
      </c>
    </row>
    <row r="2627" spans="1:26" x14ac:dyDescent="0.25">
      <c r="A2627" t="str">
        <f t="shared" si="81"/>
        <v>RO Number of single family dwelling permanently occupied</v>
      </c>
      <c r="B2627" t="str">
        <f t="shared" si="80"/>
        <v>Number of single family dwelling permanently occupied</v>
      </c>
      <c r="C2627" t="s">
        <v>13</v>
      </c>
      <c r="D2627" t="s">
        <v>62</v>
      </c>
      <c r="E2627" t="s">
        <v>288</v>
      </c>
      <c r="Q2627" s="6">
        <v>4252</v>
      </c>
      <c r="R2627" t="s">
        <v>207</v>
      </c>
      <c r="S2627" t="s">
        <v>207</v>
      </c>
      <c r="T2627" t="s">
        <v>207</v>
      </c>
      <c r="U2627" t="s">
        <v>207</v>
      </c>
      <c r="V2627" t="s">
        <v>208</v>
      </c>
      <c r="W2627" t="s">
        <v>212</v>
      </c>
      <c r="X2627" t="s">
        <v>221</v>
      </c>
      <c r="Y2627">
        <v>4</v>
      </c>
    </row>
    <row r="2628" spans="1:26" x14ac:dyDescent="0.25">
      <c r="A2628" t="str">
        <f t="shared" si="81"/>
        <v>SK Number of single family dwelling permanently occupied</v>
      </c>
      <c r="B2628" t="str">
        <f t="shared" ref="B2628:B2691" si="82">IF(AND(C2628&lt;&gt;"",D2628=""),C2628,B2627)</f>
        <v>Number of single family dwelling permanently occupied</v>
      </c>
      <c r="C2628" t="s">
        <v>18</v>
      </c>
      <c r="D2628" t="s">
        <v>63</v>
      </c>
      <c r="E2628" t="s">
        <v>288</v>
      </c>
      <c r="Q2628">
        <v>853</v>
      </c>
      <c r="R2628">
        <v>855.13</v>
      </c>
      <c r="S2628">
        <v>857.38</v>
      </c>
      <c r="T2628" t="s">
        <v>207</v>
      </c>
      <c r="U2628" t="s">
        <v>207</v>
      </c>
      <c r="V2628" t="s">
        <v>208</v>
      </c>
      <c r="W2628" t="s">
        <v>212</v>
      </c>
      <c r="X2628" t="s">
        <v>221</v>
      </c>
      <c r="Y2628">
        <v>4</v>
      </c>
      <c r="Z2628" t="s">
        <v>315</v>
      </c>
    </row>
    <row r="2629" spans="1:26" x14ac:dyDescent="0.25">
      <c r="A2629" t="str">
        <f t="shared" si="81"/>
        <v>SI Number of single family dwelling permanently occupied</v>
      </c>
      <c r="B2629" t="str">
        <f t="shared" si="82"/>
        <v>Number of single family dwelling permanently occupied</v>
      </c>
      <c r="C2629" t="s">
        <v>8</v>
      </c>
      <c r="D2629" t="s">
        <v>64</v>
      </c>
      <c r="E2629" t="s">
        <v>288</v>
      </c>
      <c r="Q2629">
        <v>466.87</v>
      </c>
      <c r="R2629">
        <v>469.91</v>
      </c>
      <c r="S2629">
        <v>472.59</v>
      </c>
      <c r="T2629" t="s">
        <v>207</v>
      </c>
      <c r="U2629" t="s">
        <v>207</v>
      </c>
      <c r="V2629" t="s">
        <v>208</v>
      </c>
      <c r="W2629" t="s">
        <v>212</v>
      </c>
      <c r="X2629" t="s">
        <v>221</v>
      </c>
      <c r="Y2629">
        <v>4</v>
      </c>
      <c r="Z2629" t="s">
        <v>712</v>
      </c>
    </row>
    <row r="2630" spans="1:26" x14ac:dyDescent="0.25">
      <c r="A2630" t="str">
        <f t="shared" ref="A2630:A2693" si="83">D2630&amp;" "&amp;B2630</f>
        <v>ES Number of single family dwelling permanently occupied</v>
      </c>
      <c r="B2630" t="str">
        <f t="shared" si="82"/>
        <v>Number of single family dwelling permanently occupied</v>
      </c>
      <c r="C2630" t="s">
        <v>28</v>
      </c>
      <c r="D2630" t="s">
        <v>65</v>
      </c>
      <c r="E2630" t="s">
        <v>288</v>
      </c>
      <c r="Q2630" t="s">
        <v>207</v>
      </c>
      <c r="R2630" t="s">
        <v>207</v>
      </c>
      <c r="S2630" t="s">
        <v>207</v>
      </c>
      <c r="T2630" t="s">
        <v>207</v>
      </c>
      <c r="U2630" t="s">
        <v>207</v>
      </c>
    </row>
    <row r="2631" spans="1:26" x14ac:dyDescent="0.25">
      <c r="A2631" t="str">
        <f t="shared" si="83"/>
        <v>SE Number of single family dwelling permanently occupied</v>
      </c>
      <c r="B2631" t="str">
        <f t="shared" si="82"/>
        <v>Number of single family dwelling permanently occupied</v>
      </c>
      <c r="C2631" t="s">
        <v>19</v>
      </c>
      <c r="D2631" t="s">
        <v>66</v>
      </c>
      <c r="E2631" t="s">
        <v>288</v>
      </c>
      <c r="Q2631" s="6">
        <v>1945</v>
      </c>
      <c r="R2631" s="6">
        <v>1969</v>
      </c>
      <c r="S2631" s="6">
        <v>1960</v>
      </c>
      <c r="T2631" t="s">
        <v>207</v>
      </c>
      <c r="U2631" t="s">
        <v>207</v>
      </c>
      <c r="V2631" t="s">
        <v>208</v>
      </c>
      <c r="W2631" t="s">
        <v>212</v>
      </c>
      <c r="X2631" t="s">
        <v>221</v>
      </c>
      <c r="Y2631">
        <v>4</v>
      </c>
      <c r="Z2631" t="s">
        <v>713</v>
      </c>
    </row>
    <row r="2632" spans="1:26" x14ac:dyDescent="0.25">
      <c r="A2632" t="str">
        <f t="shared" si="83"/>
        <v>UK Number of single family dwelling permanently occupied</v>
      </c>
      <c r="B2632" t="str">
        <f t="shared" si="82"/>
        <v>Number of single family dwelling permanently occupied</v>
      </c>
      <c r="C2632" t="s">
        <v>4</v>
      </c>
      <c r="D2632" t="s">
        <v>67</v>
      </c>
      <c r="E2632" t="s">
        <v>288</v>
      </c>
      <c r="Q2632" s="6">
        <v>22121.87</v>
      </c>
      <c r="R2632" s="6">
        <v>22313.21</v>
      </c>
      <c r="S2632" s="6">
        <v>22358.639999999999</v>
      </c>
      <c r="T2632" t="s">
        <v>207</v>
      </c>
      <c r="U2632" t="s">
        <v>207</v>
      </c>
      <c r="V2632" t="s">
        <v>208</v>
      </c>
      <c r="W2632" t="s">
        <v>212</v>
      </c>
      <c r="X2632" t="s">
        <v>221</v>
      </c>
      <c r="Y2632">
        <v>4</v>
      </c>
    </row>
    <row r="2633" spans="1:26" x14ac:dyDescent="0.25">
      <c r="A2633" t="str">
        <f t="shared" si="83"/>
        <v>EU-28 Number of single family dwelling permanently occupied</v>
      </c>
      <c r="B2633" t="str">
        <f t="shared" si="82"/>
        <v>Number of single family dwelling permanently occupied</v>
      </c>
      <c r="C2633" t="s">
        <v>658</v>
      </c>
      <c r="D2633" t="s">
        <v>659</v>
      </c>
      <c r="E2633" t="s">
        <v>288</v>
      </c>
      <c r="Q2633" s="6">
        <v>108637.19</v>
      </c>
      <c r="R2633" s="6">
        <v>109050.33</v>
      </c>
      <c r="S2633" s="6">
        <v>108537.58</v>
      </c>
      <c r="T2633" t="s">
        <v>207</v>
      </c>
      <c r="U2633" t="s">
        <v>207</v>
      </c>
      <c r="V2633" t="s">
        <v>214</v>
      </c>
      <c r="W2633" t="s">
        <v>215</v>
      </c>
      <c r="Y2633">
        <v>1</v>
      </c>
    </row>
    <row r="2634" spans="1:26" x14ac:dyDescent="0.25">
      <c r="A2634" t="str">
        <f t="shared" si="83"/>
        <v xml:space="preserve"> Number of single family dwelling permanently occupied</v>
      </c>
      <c r="B2634" t="str">
        <f t="shared" si="82"/>
        <v>Number of single family dwelling permanently occupied</v>
      </c>
    </row>
    <row r="2635" spans="1:26" x14ac:dyDescent="0.25">
      <c r="A2635" t="str">
        <f t="shared" si="83"/>
        <v xml:space="preserve"> Number of detached houses (permanently occupied dwelling)</v>
      </c>
      <c r="B2635" t="str">
        <f t="shared" si="82"/>
        <v>Number of detached houses (permanently occupied dwelling)</v>
      </c>
      <c r="C2635" t="s">
        <v>714</v>
      </c>
    </row>
    <row r="2636" spans="1:26" x14ac:dyDescent="0.25">
      <c r="A2636" t="str">
        <f t="shared" si="83"/>
        <v>ISO code Number of detached houses (permanently occupied dwelling)</v>
      </c>
      <c r="B2636" t="str">
        <f t="shared" si="82"/>
        <v>Number of detached houses (permanently occupied dwelling)</v>
      </c>
      <c r="D2636" t="s">
        <v>204</v>
      </c>
      <c r="E2636" t="s">
        <v>205</v>
      </c>
      <c r="Q2636">
        <v>2011</v>
      </c>
      <c r="R2636">
        <v>2012</v>
      </c>
      <c r="S2636">
        <v>2013</v>
      </c>
      <c r="T2636">
        <v>2014</v>
      </c>
      <c r="U2636">
        <v>2015</v>
      </c>
      <c r="V2636" t="s">
        <v>194</v>
      </c>
      <c r="W2636" t="s">
        <v>195</v>
      </c>
      <c r="X2636" t="s">
        <v>196</v>
      </c>
      <c r="Y2636" t="s">
        <v>197</v>
      </c>
      <c r="Z2636" t="s">
        <v>198</v>
      </c>
    </row>
    <row r="2637" spans="1:26" x14ac:dyDescent="0.25">
      <c r="A2637" t="str">
        <f t="shared" si="83"/>
        <v>AT Number of detached houses (permanently occupied dwelling)</v>
      </c>
      <c r="B2637" t="str">
        <f t="shared" si="82"/>
        <v>Number of detached houses (permanently occupied dwelling)</v>
      </c>
      <c r="C2637" t="s">
        <v>17</v>
      </c>
      <c r="D2637" t="s">
        <v>40</v>
      </c>
      <c r="E2637" t="s">
        <v>288</v>
      </c>
      <c r="Q2637" t="s">
        <v>207</v>
      </c>
      <c r="R2637" t="s">
        <v>207</v>
      </c>
      <c r="S2637" t="s">
        <v>207</v>
      </c>
      <c r="T2637" t="s">
        <v>207</v>
      </c>
      <c r="U2637" t="s">
        <v>207</v>
      </c>
    </row>
    <row r="2638" spans="1:26" x14ac:dyDescent="0.25">
      <c r="A2638" t="str">
        <f t="shared" si="83"/>
        <v>BE Number of detached houses (permanently occupied dwelling)</v>
      </c>
      <c r="B2638" t="str">
        <f t="shared" si="82"/>
        <v>Number of detached houses (permanently occupied dwelling)</v>
      </c>
      <c r="C2638" t="s">
        <v>11</v>
      </c>
      <c r="D2638" t="s">
        <v>41</v>
      </c>
      <c r="E2638" t="s">
        <v>288</v>
      </c>
      <c r="Q2638" t="s">
        <v>207</v>
      </c>
      <c r="R2638" t="s">
        <v>207</v>
      </c>
      <c r="S2638" t="s">
        <v>207</v>
      </c>
      <c r="T2638" t="s">
        <v>207</v>
      </c>
      <c r="U2638" t="s">
        <v>207</v>
      </c>
    </row>
    <row r="2639" spans="1:26" x14ac:dyDescent="0.25">
      <c r="A2639" t="str">
        <f t="shared" si="83"/>
        <v>BG Number of detached houses (permanently occupied dwelling)</v>
      </c>
      <c r="B2639" t="str">
        <f t="shared" si="82"/>
        <v>Number of detached houses (permanently occupied dwelling)</v>
      </c>
      <c r="C2639" t="s">
        <v>21</v>
      </c>
      <c r="D2639" t="s">
        <v>42</v>
      </c>
      <c r="E2639" t="s">
        <v>288</v>
      </c>
      <c r="Q2639" t="s">
        <v>207</v>
      </c>
      <c r="R2639" t="s">
        <v>207</v>
      </c>
      <c r="S2639" t="s">
        <v>207</v>
      </c>
      <c r="T2639" t="s">
        <v>207</v>
      </c>
      <c r="U2639" t="s">
        <v>207</v>
      </c>
    </row>
    <row r="2640" spans="1:26" x14ac:dyDescent="0.25">
      <c r="A2640" t="str">
        <f t="shared" si="83"/>
        <v>HR Number of detached houses (permanently occupied dwelling)</v>
      </c>
      <c r="B2640" t="str">
        <f t="shared" si="82"/>
        <v>Number of detached houses (permanently occupied dwelling)</v>
      </c>
      <c r="C2640" t="s">
        <v>24</v>
      </c>
      <c r="D2640" t="s">
        <v>43</v>
      </c>
      <c r="E2640" t="s">
        <v>288</v>
      </c>
      <c r="Q2640" t="s">
        <v>207</v>
      </c>
      <c r="R2640" t="s">
        <v>207</v>
      </c>
      <c r="S2640" t="s">
        <v>207</v>
      </c>
      <c r="T2640" t="s">
        <v>207</v>
      </c>
      <c r="U2640" t="s">
        <v>207</v>
      </c>
    </row>
    <row r="2641" spans="1:26" x14ac:dyDescent="0.25">
      <c r="A2641" t="str">
        <f t="shared" si="83"/>
        <v>CY Number of detached houses (permanently occupied dwelling)</v>
      </c>
      <c r="B2641" t="str">
        <f t="shared" si="82"/>
        <v>Number of detached houses (permanently occupied dwelling)</v>
      </c>
      <c r="C2641" t="s">
        <v>15</v>
      </c>
      <c r="D2641" t="s">
        <v>44</v>
      </c>
      <c r="E2641" t="s">
        <v>288</v>
      </c>
      <c r="Q2641" t="s">
        <v>207</v>
      </c>
      <c r="R2641" t="s">
        <v>207</v>
      </c>
      <c r="S2641" t="s">
        <v>207</v>
      </c>
      <c r="T2641" t="s">
        <v>207</v>
      </c>
      <c r="U2641" t="s">
        <v>207</v>
      </c>
    </row>
    <row r="2642" spans="1:26" x14ac:dyDescent="0.25">
      <c r="A2642" t="str">
        <f t="shared" si="83"/>
        <v>CZ Number of detached houses (permanently occupied dwelling)</v>
      </c>
      <c r="B2642" t="str">
        <f t="shared" si="82"/>
        <v>Number of detached houses (permanently occupied dwelling)</v>
      </c>
      <c r="C2642" t="s">
        <v>23</v>
      </c>
      <c r="D2642" t="s">
        <v>45</v>
      </c>
      <c r="E2642" t="s">
        <v>288</v>
      </c>
      <c r="Q2642" s="6">
        <v>1226.54</v>
      </c>
      <c r="R2642" t="s">
        <v>207</v>
      </c>
      <c r="S2642" t="s">
        <v>207</v>
      </c>
      <c r="T2642" t="s">
        <v>207</v>
      </c>
      <c r="U2642" t="s">
        <v>207</v>
      </c>
      <c r="V2642" t="s">
        <v>618</v>
      </c>
      <c r="W2642" t="s">
        <v>715</v>
      </c>
      <c r="X2642" t="s">
        <v>716</v>
      </c>
      <c r="Y2642">
        <v>5</v>
      </c>
    </row>
    <row r="2643" spans="1:26" x14ac:dyDescent="0.25">
      <c r="A2643" t="str">
        <f t="shared" si="83"/>
        <v>DK Number of detached houses (permanently occupied dwelling)</v>
      </c>
      <c r="B2643" t="str">
        <f t="shared" si="82"/>
        <v>Number of detached houses (permanently occupied dwelling)</v>
      </c>
      <c r="C2643" t="s">
        <v>9</v>
      </c>
      <c r="D2643" t="s">
        <v>46</v>
      </c>
      <c r="E2643" t="s">
        <v>288</v>
      </c>
      <c r="Q2643" s="6">
        <v>1150.2</v>
      </c>
      <c r="R2643" s="6">
        <v>1151.57</v>
      </c>
      <c r="S2643" s="6">
        <v>1154.04</v>
      </c>
      <c r="T2643" s="6">
        <v>1155.5899999999999</v>
      </c>
      <c r="U2643" s="6">
        <v>1158.18</v>
      </c>
      <c r="V2643" t="s">
        <v>218</v>
      </c>
      <c r="W2643" t="s">
        <v>683</v>
      </c>
      <c r="X2643" t="s">
        <v>220</v>
      </c>
      <c r="Y2643">
        <v>5</v>
      </c>
    </row>
    <row r="2644" spans="1:26" x14ac:dyDescent="0.25">
      <c r="A2644" t="str">
        <f t="shared" si="83"/>
        <v>EE Number of detached houses (permanently occupied dwelling)</v>
      </c>
      <c r="B2644" t="str">
        <f t="shared" si="82"/>
        <v>Number of detached houses (permanently occupied dwelling)</v>
      </c>
      <c r="C2644" t="s">
        <v>27</v>
      </c>
      <c r="D2644" t="s">
        <v>47</v>
      </c>
      <c r="E2644" t="s">
        <v>288</v>
      </c>
      <c r="Q2644" t="s">
        <v>207</v>
      </c>
      <c r="R2644" t="s">
        <v>207</v>
      </c>
      <c r="S2644" t="s">
        <v>207</v>
      </c>
      <c r="T2644" t="s">
        <v>207</v>
      </c>
      <c r="U2644" t="s">
        <v>207</v>
      </c>
    </row>
    <row r="2645" spans="1:26" x14ac:dyDescent="0.25">
      <c r="A2645" t="str">
        <f t="shared" si="83"/>
        <v>FI Number of detached houses (permanently occupied dwelling)</v>
      </c>
      <c r="B2645" t="str">
        <f t="shared" si="82"/>
        <v>Number of detached houses (permanently occupied dwelling)</v>
      </c>
      <c r="C2645" t="s">
        <v>30</v>
      </c>
      <c r="D2645" t="s">
        <v>50</v>
      </c>
      <c r="E2645" t="s">
        <v>288</v>
      </c>
      <c r="Q2645" t="s">
        <v>207</v>
      </c>
      <c r="R2645" t="s">
        <v>207</v>
      </c>
      <c r="S2645" t="s">
        <v>207</v>
      </c>
      <c r="T2645" s="6">
        <v>1151</v>
      </c>
      <c r="U2645" t="s">
        <v>207</v>
      </c>
      <c r="V2645" t="s">
        <v>622</v>
      </c>
      <c r="W2645" t="s">
        <v>695</v>
      </c>
      <c r="X2645" t="s">
        <v>624</v>
      </c>
      <c r="Y2645">
        <v>5</v>
      </c>
    </row>
    <row r="2646" spans="1:26" x14ac:dyDescent="0.25">
      <c r="A2646" t="str">
        <f t="shared" si="83"/>
        <v>FR Number of detached houses (permanently occupied dwelling)</v>
      </c>
      <c r="B2646" t="str">
        <f t="shared" si="82"/>
        <v>Number of detached houses (permanently occupied dwelling)</v>
      </c>
      <c r="C2646" t="s">
        <v>10</v>
      </c>
      <c r="D2646" t="s">
        <v>48</v>
      </c>
      <c r="E2646" t="s">
        <v>288</v>
      </c>
      <c r="Q2646" s="6">
        <v>12335.58</v>
      </c>
      <c r="R2646" s="6">
        <v>12444.99</v>
      </c>
      <c r="S2646" s="6">
        <v>12561.35</v>
      </c>
      <c r="T2646" s="6">
        <v>12678.8</v>
      </c>
      <c r="U2646" t="s">
        <v>207</v>
      </c>
      <c r="V2646" t="s">
        <v>214</v>
      </c>
      <c r="W2646" t="s">
        <v>215</v>
      </c>
      <c r="Y2646">
        <v>1</v>
      </c>
      <c r="Z2646" t="s">
        <v>717</v>
      </c>
    </row>
    <row r="2647" spans="1:26" x14ac:dyDescent="0.25">
      <c r="A2647" t="str">
        <f t="shared" si="83"/>
        <v>DE Number of detached houses (permanently occupied dwelling)</v>
      </c>
      <c r="B2647" t="str">
        <f t="shared" si="82"/>
        <v>Number of detached houses (permanently occupied dwelling)</v>
      </c>
      <c r="C2647" t="s">
        <v>1</v>
      </c>
      <c r="D2647" t="s">
        <v>51</v>
      </c>
      <c r="E2647" t="s">
        <v>288</v>
      </c>
      <c r="Q2647" t="s">
        <v>207</v>
      </c>
      <c r="R2647" t="s">
        <v>207</v>
      </c>
      <c r="S2647" t="s">
        <v>207</v>
      </c>
      <c r="T2647" t="s">
        <v>207</v>
      </c>
      <c r="U2647" t="s">
        <v>207</v>
      </c>
    </row>
    <row r="2648" spans="1:26" x14ac:dyDescent="0.25">
      <c r="A2648" t="str">
        <f t="shared" si="83"/>
        <v>EL Number of detached houses (permanently occupied dwelling)</v>
      </c>
      <c r="B2648" t="str">
        <f t="shared" si="82"/>
        <v>Number of detached houses (permanently occupied dwelling)</v>
      </c>
      <c r="C2648" t="s">
        <v>20</v>
      </c>
      <c r="D2648" t="s">
        <v>49</v>
      </c>
      <c r="E2648" t="s">
        <v>288</v>
      </c>
      <c r="Q2648" t="s">
        <v>207</v>
      </c>
      <c r="R2648" t="s">
        <v>207</v>
      </c>
      <c r="S2648" t="s">
        <v>207</v>
      </c>
      <c r="T2648" t="s">
        <v>207</v>
      </c>
      <c r="U2648" t="s">
        <v>207</v>
      </c>
    </row>
    <row r="2649" spans="1:26" x14ac:dyDescent="0.25">
      <c r="A2649" t="str">
        <f t="shared" si="83"/>
        <v>HU Number of detached houses (permanently occupied dwelling)</v>
      </c>
      <c r="B2649" t="str">
        <f t="shared" si="82"/>
        <v>Number of detached houses (permanently occupied dwelling)</v>
      </c>
      <c r="C2649" t="s">
        <v>16</v>
      </c>
      <c r="D2649" t="s">
        <v>52</v>
      </c>
      <c r="E2649" t="s">
        <v>288</v>
      </c>
      <c r="Q2649" t="s">
        <v>207</v>
      </c>
      <c r="R2649" t="s">
        <v>207</v>
      </c>
      <c r="S2649" t="s">
        <v>207</v>
      </c>
      <c r="T2649" t="s">
        <v>207</v>
      </c>
      <c r="U2649" t="s">
        <v>207</v>
      </c>
    </row>
    <row r="2650" spans="1:26" x14ac:dyDescent="0.25">
      <c r="A2650" t="str">
        <f t="shared" si="83"/>
        <v>IE Number of detached houses (permanently occupied dwelling)</v>
      </c>
      <c r="B2650" t="str">
        <f t="shared" si="82"/>
        <v>Number of detached houses (permanently occupied dwelling)</v>
      </c>
      <c r="C2650" t="s">
        <v>5</v>
      </c>
      <c r="D2650" t="s">
        <v>53</v>
      </c>
      <c r="E2650" t="s">
        <v>288</v>
      </c>
      <c r="Q2650">
        <v>699.87</v>
      </c>
      <c r="R2650" t="s">
        <v>207</v>
      </c>
      <c r="S2650" t="s">
        <v>207</v>
      </c>
      <c r="T2650" t="s">
        <v>207</v>
      </c>
      <c r="U2650" t="s">
        <v>207</v>
      </c>
      <c r="V2650" t="s">
        <v>610</v>
      </c>
      <c r="W2650" t="s">
        <v>611</v>
      </c>
      <c r="X2650" t="s">
        <v>612</v>
      </c>
      <c r="Y2650">
        <v>4</v>
      </c>
      <c r="Z2650" t="s">
        <v>613</v>
      </c>
    </row>
    <row r="2651" spans="1:26" x14ac:dyDescent="0.25">
      <c r="A2651" t="str">
        <f t="shared" si="83"/>
        <v>IT Number of detached houses (permanently occupied dwelling)</v>
      </c>
      <c r="B2651" t="str">
        <f t="shared" si="82"/>
        <v>Number of detached houses (permanently occupied dwelling)</v>
      </c>
      <c r="C2651" t="s">
        <v>29</v>
      </c>
      <c r="D2651" t="s">
        <v>54</v>
      </c>
      <c r="E2651" t="s">
        <v>288</v>
      </c>
      <c r="Q2651" t="s">
        <v>207</v>
      </c>
      <c r="R2651" t="s">
        <v>207</v>
      </c>
      <c r="S2651" t="s">
        <v>207</v>
      </c>
      <c r="T2651" t="s">
        <v>207</v>
      </c>
      <c r="U2651" t="s">
        <v>207</v>
      </c>
    </row>
    <row r="2652" spans="1:26" x14ac:dyDescent="0.25">
      <c r="A2652" t="str">
        <f t="shared" si="83"/>
        <v>LV Number of detached houses (permanently occupied dwelling)</v>
      </c>
      <c r="B2652" t="str">
        <f t="shared" si="82"/>
        <v>Number of detached houses (permanently occupied dwelling)</v>
      </c>
      <c r="C2652" t="s">
        <v>25</v>
      </c>
      <c r="D2652" t="s">
        <v>55</v>
      </c>
      <c r="E2652" t="s">
        <v>288</v>
      </c>
      <c r="Q2652" t="s">
        <v>207</v>
      </c>
      <c r="R2652" t="s">
        <v>207</v>
      </c>
      <c r="S2652" t="s">
        <v>207</v>
      </c>
      <c r="T2652" t="s">
        <v>207</v>
      </c>
      <c r="U2652" t="s">
        <v>207</v>
      </c>
    </row>
    <row r="2653" spans="1:26" x14ac:dyDescent="0.25">
      <c r="A2653" t="str">
        <f t="shared" si="83"/>
        <v>LT Number of detached houses (permanently occupied dwelling)</v>
      </c>
      <c r="B2653" t="str">
        <f t="shared" si="82"/>
        <v>Number of detached houses (permanently occupied dwelling)</v>
      </c>
      <c r="C2653" t="s">
        <v>22</v>
      </c>
      <c r="D2653" t="s">
        <v>56</v>
      </c>
      <c r="E2653" t="s">
        <v>288</v>
      </c>
      <c r="Q2653" t="s">
        <v>207</v>
      </c>
      <c r="R2653" t="s">
        <v>207</v>
      </c>
      <c r="S2653" t="s">
        <v>207</v>
      </c>
      <c r="T2653" t="s">
        <v>207</v>
      </c>
      <c r="U2653" t="s">
        <v>207</v>
      </c>
    </row>
    <row r="2654" spans="1:26" x14ac:dyDescent="0.25">
      <c r="A2654" t="str">
        <f t="shared" si="83"/>
        <v>LU Number of detached houses (permanently occupied dwelling)</v>
      </c>
      <c r="B2654" t="str">
        <f t="shared" si="82"/>
        <v>Number of detached houses (permanently occupied dwelling)</v>
      </c>
      <c r="C2654" t="s">
        <v>7</v>
      </c>
      <c r="D2654" t="s">
        <v>57</v>
      </c>
      <c r="E2654" t="s">
        <v>288</v>
      </c>
      <c r="Q2654">
        <v>49.32</v>
      </c>
      <c r="R2654" t="s">
        <v>207</v>
      </c>
      <c r="S2654" t="s">
        <v>207</v>
      </c>
      <c r="T2654" t="s">
        <v>207</v>
      </c>
      <c r="U2654" t="s">
        <v>207</v>
      </c>
      <c r="V2654" t="s">
        <v>352</v>
      </c>
      <c r="W2654" t="s">
        <v>353</v>
      </c>
      <c r="X2654" t="s">
        <v>354</v>
      </c>
      <c r="Y2654">
        <v>4</v>
      </c>
      <c r="Z2654" t="s">
        <v>355</v>
      </c>
    </row>
    <row r="2655" spans="1:26" x14ac:dyDescent="0.25">
      <c r="A2655" t="str">
        <f t="shared" si="83"/>
        <v>MT Number of detached houses (permanently occupied dwelling)</v>
      </c>
      <c r="B2655" t="str">
        <f t="shared" si="82"/>
        <v>Number of detached houses (permanently occupied dwelling)</v>
      </c>
      <c r="C2655" t="s">
        <v>26</v>
      </c>
      <c r="D2655" t="s">
        <v>58</v>
      </c>
      <c r="E2655" t="s">
        <v>288</v>
      </c>
      <c r="Q2655">
        <v>3.38</v>
      </c>
      <c r="R2655" t="s">
        <v>207</v>
      </c>
      <c r="S2655" t="s">
        <v>207</v>
      </c>
      <c r="T2655" t="s">
        <v>207</v>
      </c>
      <c r="U2655" t="s">
        <v>207</v>
      </c>
      <c r="V2655" t="s">
        <v>610</v>
      </c>
      <c r="W2655" t="s">
        <v>360</v>
      </c>
      <c r="X2655" t="s">
        <v>612</v>
      </c>
      <c r="Y2655">
        <v>5</v>
      </c>
    </row>
    <row r="2656" spans="1:26" x14ac:dyDescent="0.25">
      <c r="A2656" t="str">
        <f t="shared" si="83"/>
        <v>NL Number of detached houses (permanently occupied dwelling)</v>
      </c>
      <c r="B2656" t="str">
        <f t="shared" si="82"/>
        <v>Number of detached houses (permanently occupied dwelling)</v>
      </c>
      <c r="C2656" t="s">
        <v>6</v>
      </c>
      <c r="D2656" t="s">
        <v>59</v>
      </c>
      <c r="E2656" t="s">
        <v>288</v>
      </c>
      <c r="Q2656" t="s">
        <v>207</v>
      </c>
      <c r="R2656" t="s">
        <v>207</v>
      </c>
      <c r="S2656" t="s">
        <v>207</v>
      </c>
      <c r="T2656" t="s">
        <v>207</v>
      </c>
      <c r="U2656" t="s">
        <v>207</v>
      </c>
    </row>
    <row r="2657" spans="1:26" x14ac:dyDescent="0.25">
      <c r="A2657" t="str">
        <f t="shared" si="83"/>
        <v>PL Number of detached houses (permanently occupied dwelling)</v>
      </c>
      <c r="B2657" t="str">
        <f t="shared" si="82"/>
        <v>Number of detached houses (permanently occupied dwelling)</v>
      </c>
      <c r="C2657" t="s">
        <v>12</v>
      </c>
      <c r="D2657" t="s">
        <v>60</v>
      </c>
      <c r="E2657" t="s">
        <v>288</v>
      </c>
      <c r="Q2657" t="s">
        <v>207</v>
      </c>
      <c r="R2657" t="s">
        <v>207</v>
      </c>
      <c r="S2657" t="s">
        <v>207</v>
      </c>
      <c r="T2657" t="s">
        <v>207</v>
      </c>
      <c r="U2657" t="s">
        <v>207</v>
      </c>
    </row>
    <row r="2658" spans="1:26" x14ac:dyDescent="0.25">
      <c r="A2658" t="str">
        <f t="shared" si="83"/>
        <v>PT Number of detached houses (permanently occupied dwelling)</v>
      </c>
      <c r="B2658" t="str">
        <f t="shared" si="82"/>
        <v>Number of detached houses (permanently occupied dwelling)</v>
      </c>
      <c r="C2658" t="s">
        <v>14</v>
      </c>
      <c r="D2658" t="s">
        <v>61</v>
      </c>
      <c r="E2658" t="s">
        <v>288</v>
      </c>
      <c r="Q2658" t="s">
        <v>207</v>
      </c>
      <c r="R2658" t="s">
        <v>207</v>
      </c>
      <c r="S2658" t="s">
        <v>207</v>
      </c>
      <c r="T2658" t="s">
        <v>207</v>
      </c>
      <c r="U2658" t="s">
        <v>207</v>
      </c>
    </row>
    <row r="2659" spans="1:26" x14ac:dyDescent="0.25">
      <c r="A2659" t="str">
        <f t="shared" si="83"/>
        <v>RO Number of detached houses (permanently occupied dwelling)</v>
      </c>
      <c r="B2659" t="str">
        <f t="shared" si="82"/>
        <v>Number of detached houses (permanently occupied dwelling)</v>
      </c>
      <c r="C2659" t="s">
        <v>13</v>
      </c>
      <c r="D2659" t="s">
        <v>62</v>
      </c>
      <c r="E2659" t="s">
        <v>288</v>
      </c>
      <c r="Q2659" t="s">
        <v>207</v>
      </c>
      <c r="R2659" t="s">
        <v>207</v>
      </c>
      <c r="S2659" t="s">
        <v>207</v>
      </c>
      <c r="T2659" t="s">
        <v>207</v>
      </c>
      <c r="U2659" t="s">
        <v>207</v>
      </c>
    </row>
    <row r="2660" spans="1:26" x14ac:dyDescent="0.25">
      <c r="A2660" t="str">
        <f t="shared" si="83"/>
        <v>SK Number of detached houses (permanently occupied dwelling)</v>
      </c>
      <c r="B2660" t="str">
        <f t="shared" si="82"/>
        <v>Number of detached houses (permanently occupied dwelling)</v>
      </c>
      <c r="C2660" t="s">
        <v>18</v>
      </c>
      <c r="D2660" t="s">
        <v>63</v>
      </c>
      <c r="E2660" t="s">
        <v>288</v>
      </c>
      <c r="Q2660" t="s">
        <v>207</v>
      </c>
      <c r="R2660" t="s">
        <v>207</v>
      </c>
      <c r="S2660" t="s">
        <v>207</v>
      </c>
      <c r="T2660" t="s">
        <v>207</v>
      </c>
      <c r="U2660" t="s">
        <v>207</v>
      </c>
    </row>
    <row r="2661" spans="1:26" x14ac:dyDescent="0.25">
      <c r="A2661" t="str">
        <f t="shared" si="83"/>
        <v>SI Number of detached houses (permanently occupied dwelling)</v>
      </c>
      <c r="B2661" t="str">
        <f t="shared" si="82"/>
        <v>Number of detached houses (permanently occupied dwelling)</v>
      </c>
      <c r="C2661" t="s">
        <v>8</v>
      </c>
      <c r="D2661" t="s">
        <v>64</v>
      </c>
      <c r="E2661" t="s">
        <v>288</v>
      </c>
      <c r="Q2661" t="s">
        <v>207</v>
      </c>
      <c r="R2661" t="s">
        <v>207</v>
      </c>
      <c r="S2661" t="s">
        <v>207</v>
      </c>
      <c r="T2661" t="s">
        <v>207</v>
      </c>
      <c r="U2661" t="s">
        <v>207</v>
      </c>
    </row>
    <row r="2662" spans="1:26" x14ac:dyDescent="0.25">
      <c r="A2662" t="str">
        <f t="shared" si="83"/>
        <v>ES Number of detached houses (permanently occupied dwelling)</v>
      </c>
      <c r="B2662" t="str">
        <f t="shared" si="82"/>
        <v>Number of detached houses (permanently occupied dwelling)</v>
      </c>
      <c r="C2662" t="s">
        <v>28</v>
      </c>
      <c r="D2662" t="s">
        <v>65</v>
      </c>
      <c r="E2662" t="s">
        <v>288</v>
      </c>
      <c r="Q2662" t="s">
        <v>207</v>
      </c>
      <c r="R2662" t="s">
        <v>207</v>
      </c>
      <c r="S2662" t="s">
        <v>207</v>
      </c>
      <c r="T2662" t="s">
        <v>207</v>
      </c>
      <c r="U2662" t="s">
        <v>207</v>
      </c>
    </row>
    <row r="2663" spans="1:26" x14ac:dyDescent="0.25">
      <c r="A2663" t="str">
        <f t="shared" si="83"/>
        <v>SE Number of detached houses (permanently occupied dwelling)</v>
      </c>
      <c r="B2663" t="str">
        <f t="shared" si="82"/>
        <v>Number of detached houses (permanently occupied dwelling)</v>
      </c>
      <c r="C2663" t="s">
        <v>19</v>
      </c>
      <c r="D2663" t="s">
        <v>66</v>
      </c>
      <c r="E2663" t="s">
        <v>288</v>
      </c>
      <c r="Q2663" t="s">
        <v>207</v>
      </c>
      <c r="R2663" t="s">
        <v>207</v>
      </c>
      <c r="S2663" t="s">
        <v>207</v>
      </c>
      <c r="T2663" t="s">
        <v>207</v>
      </c>
      <c r="U2663" t="s">
        <v>207</v>
      </c>
    </row>
    <row r="2664" spans="1:26" x14ac:dyDescent="0.25">
      <c r="A2664" t="str">
        <f t="shared" si="83"/>
        <v>UK Number of detached houses (permanently occupied dwelling)</v>
      </c>
      <c r="B2664" t="str">
        <f t="shared" si="82"/>
        <v>Number of detached houses (permanently occupied dwelling)</v>
      </c>
      <c r="C2664" t="s">
        <v>4</v>
      </c>
      <c r="D2664" t="s">
        <v>67</v>
      </c>
      <c r="E2664" t="s">
        <v>288</v>
      </c>
      <c r="Q2664" t="s">
        <v>207</v>
      </c>
      <c r="R2664" t="s">
        <v>207</v>
      </c>
      <c r="S2664" t="s">
        <v>207</v>
      </c>
      <c r="T2664" t="s">
        <v>207</v>
      </c>
      <c r="U2664" t="s">
        <v>207</v>
      </c>
    </row>
    <row r="2665" spans="1:26" x14ac:dyDescent="0.25">
      <c r="A2665" t="str">
        <f t="shared" si="83"/>
        <v>EU-28 Number of detached houses (permanently occupied dwelling)</v>
      </c>
      <c r="B2665" t="str">
        <f t="shared" si="82"/>
        <v>Number of detached houses (permanently occupied dwelling)</v>
      </c>
      <c r="C2665" t="s">
        <v>658</v>
      </c>
      <c r="D2665" t="s">
        <v>659</v>
      </c>
      <c r="E2665" t="s">
        <v>288</v>
      </c>
      <c r="Q2665" t="s">
        <v>207</v>
      </c>
      <c r="R2665" t="s">
        <v>207</v>
      </c>
      <c r="S2665" t="s">
        <v>207</v>
      </c>
      <c r="T2665" t="s">
        <v>207</v>
      </c>
      <c r="U2665" t="s">
        <v>207</v>
      </c>
    </row>
    <row r="2666" spans="1:26" x14ac:dyDescent="0.25">
      <c r="A2666" t="str">
        <f t="shared" si="83"/>
        <v xml:space="preserve"> Number of detached houses (permanently occupied dwelling)</v>
      </c>
      <c r="B2666" t="str">
        <f t="shared" si="82"/>
        <v>Number of detached houses (permanently occupied dwelling)</v>
      </c>
    </row>
    <row r="2667" spans="1:26" x14ac:dyDescent="0.25">
      <c r="A2667" t="str">
        <f t="shared" si="83"/>
        <v xml:space="preserve"> Number of semi-detached houses (permanently occupied dwelling)</v>
      </c>
      <c r="B2667" t="str">
        <f t="shared" si="82"/>
        <v>Number of semi-detached houses (permanently occupied dwelling)</v>
      </c>
      <c r="C2667" t="s">
        <v>718</v>
      </c>
    </row>
    <row r="2668" spans="1:26" x14ac:dyDescent="0.25">
      <c r="A2668" t="str">
        <f t="shared" si="83"/>
        <v>ISO code Number of semi-detached houses (permanently occupied dwelling)</v>
      </c>
      <c r="B2668" t="str">
        <f t="shared" si="82"/>
        <v>Number of semi-detached houses (permanently occupied dwelling)</v>
      </c>
      <c r="D2668" t="s">
        <v>204</v>
      </c>
      <c r="E2668" t="s">
        <v>205</v>
      </c>
      <c r="Q2668">
        <v>2011</v>
      </c>
      <c r="R2668">
        <v>2012</v>
      </c>
      <c r="S2668">
        <v>2013</v>
      </c>
      <c r="T2668">
        <v>2014</v>
      </c>
      <c r="U2668">
        <v>2015</v>
      </c>
      <c r="V2668" t="s">
        <v>194</v>
      </c>
      <c r="W2668" t="s">
        <v>195</v>
      </c>
      <c r="X2668" t="s">
        <v>196</v>
      </c>
      <c r="Y2668" t="s">
        <v>197</v>
      </c>
      <c r="Z2668" t="s">
        <v>198</v>
      </c>
    </row>
    <row r="2669" spans="1:26" x14ac:dyDescent="0.25">
      <c r="A2669" t="str">
        <f t="shared" si="83"/>
        <v>AT Number of semi-detached houses (permanently occupied dwelling)</v>
      </c>
      <c r="B2669" t="str">
        <f t="shared" si="82"/>
        <v>Number of semi-detached houses (permanently occupied dwelling)</v>
      </c>
      <c r="C2669" t="s">
        <v>17</v>
      </c>
      <c r="D2669" t="s">
        <v>40</v>
      </c>
      <c r="E2669" t="s">
        <v>288</v>
      </c>
      <c r="Q2669" t="s">
        <v>207</v>
      </c>
      <c r="R2669" t="s">
        <v>207</v>
      </c>
      <c r="S2669" t="s">
        <v>207</v>
      </c>
      <c r="T2669" t="s">
        <v>207</v>
      </c>
      <c r="U2669" t="s">
        <v>207</v>
      </c>
    </row>
    <row r="2670" spans="1:26" x14ac:dyDescent="0.25">
      <c r="A2670" t="str">
        <f t="shared" si="83"/>
        <v>BE Number of semi-detached houses (permanently occupied dwelling)</v>
      </c>
      <c r="B2670" t="str">
        <f t="shared" si="82"/>
        <v>Number of semi-detached houses (permanently occupied dwelling)</v>
      </c>
      <c r="C2670" t="s">
        <v>11</v>
      </c>
      <c r="D2670" t="s">
        <v>41</v>
      </c>
      <c r="E2670" t="s">
        <v>288</v>
      </c>
      <c r="Q2670" t="s">
        <v>207</v>
      </c>
      <c r="R2670" t="s">
        <v>207</v>
      </c>
      <c r="S2670" t="s">
        <v>207</v>
      </c>
      <c r="T2670" t="s">
        <v>207</v>
      </c>
      <c r="U2670" t="s">
        <v>207</v>
      </c>
    </row>
    <row r="2671" spans="1:26" x14ac:dyDescent="0.25">
      <c r="A2671" t="str">
        <f t="shared" si="83"/>
        <v>BG Number of semi-detached houses (permanently occupied dwelling)</v>
      </c>
      <c r="B2671" t="str">
        <f t="shared" si="82"/>
        <v>Number of semi-detached houses (permanently occupied dwelling)</v>
      </c>
      <c r="C2671" t="s">
        <v>21</v>
      </c>
      <c r="D2671" t="s">
        <v>42</v>
      </c>
      <c r="E2671" t="s">
        <v>288</v>
      </c>
      <c r="Q2671" t="s">
        <v>207</v>
      </c>
      <c r="R2671" t="s">
        <v>207</v>
      </c>
      <c r="S2671" t="s">
        <v>207</v>
      </c>
      <c r="T2671" t="s">
        <v>207</v>
      </c>
      <c r="U2671" t="s">
        <v>207</v>
      </c>
    </row>
    <row r="2672" spans="1:26" x14ac:dyDescent="0.25">
      <c r="A2672" t="str">
        <f t="shared" si="83"/>
        <v>HR Number of semi-detached houses (permanently occupied dwelling)</v>
      </c>
      <c r="B2672" t="str">
        <f t="shared" si="82"/>
        <v>Number of semi-detached houses (permanently occupied dwelling)</v>
      </c>
      <c r="C2672" t="s">
        <v>24</v>
      </c>
      <c r="D2672" t="s">
        <v>43</v>
      </c>
      <c r="E2672" t="s">
        <v>288</v>
      </c>
      <c r="Q2672" t="s">
        <v>207</v>
      </c>
      <c r="R2672" t="s">
        <v>207</v>
      </c>
      <c r="S2672" t="s">
        <v>207</v>
      </c>
      <c r="T2672" t="s">
        <v>207</v>
      </c>
      <c r="U2672" t="s">
        <v>207</v>
      </c>
    </row>
    <row r="2673" spans="1:26" x14ac:dyDescent="0.25">
      <c r="A2673" t="str">
        <f t="shared" si="83"/>
        <v>CY Number of semi-detached houses (permanently occupied dwelling)</v>
      </c>
      <c r="B2673" t="str">
        <f t="shared" si="82"/>
        <v>Number of semi-detached houses (permanently occupied dwelling)</v>
      </c>
      <c r="C2673" t="s">
        <v>15</v>
      </c>
      <c r="D2673" t="s">
        <v>44</v>
      </c>
      <c r="E2673" t="s">
        <v>288</v>
      </c>
      <c r="Q2673" t="s">
        <v>207</v>
      </c>
      <c r="R2673" t="s">
        <v>207</v>
      </c>
      <c r="S2673" t="s">
        <v>207</v>
      </c>
      <c r="T2673" t="s">
        <v>207</v>
      </c>
      <c r="U2673" t="s">
        <v>207</v>
      </c>
    </row>
    <row r="2674" spans="1:26" x14ac:dyDescent="0.25">
      <c r="A2674" t="str">
        <f t="shared" si="83"/>
        <v>CZ Number of semi-detached houses (permanently occupied dwelling)</v>
      </c>
      <c r="B2674" t="str">
        <f t="shared" si="82"/>
        <v>Number of semi-detached houses (permanently occupied dwelling)</v>
      </c>
      <c r="C2674" t="s">
        <v>23</v>
      </c>
      <c r="D2674" t="s">
        <v>45</v>
      </c>
      <c r="E2674" t="s">
        <v>288</v>
      </c>
      <c r="Q2674">
        <v>568.52</v>
      </c>
      <c r="R2674" t="s">
        <v>207</v>
      </c>
      <c r="S2674" t="s">
        <v>207</v>
      </c>
      <c r="T2674" t="s">
        <v>207</v>
      </c>
      <c r="U2674" t="s">
        <v>207</v>
      </c>
      <c r="V2674" t="s">
        <v>618</v>
      </c>
      <c r="W2674" t="s">
        <v>715</v>
      </c>
      <c r="X2674" t="s">
        <v>719</v>
      </c>
      <c r="Y2674">
        <v>5</v>
      </c>
    </row>
    <row r="2675" spans="1:26" x14ac:dyDescent="0.25">
      <c r="A2675" t="str">
        <f t="shared" si="83"/>
        <v>DK Number of semi-detached houses (permanently occupied dwelling)</v>
      </c>
      <c r="B2675" t="str">
        <f t="shared" si="82"/>
        <v>Number of semi-detached houses (permanently occupied dwelling)</v>
      </c>
      <c r="C2675" t="s">
        <v>9</v>
      </c>
      <c r="D2675" t="s">
        <v>46</v>
      </c>
      <c r="E2675" t="s">
        <v>288</v>
      </c>
      <c r="Q2675">
        <v>372.93</v>
      </c>
      <c r="R2675">
        <v>375.82</v>
      </c>
      <c r="S2675">
        <v>379.42</v>
      </c>
      <c r="T2675">
        <v>384.07</v>
      </c>
      <c r="U2675">
        <v>387.7</v>
      </c>
      <c r="V2675" t="s">
        <v>218</v>
      </c>
      <c r="W2675" t="s">
        <v>683</v>
      </c>
      <c r="X2675" t="s">
        <v>220</v>
      </c>
      <c r="Y2675">
        <v>5</v>
      </c>
    </row>
    <row r="2676" spans="1:26" x14ac:dyDescent="0.25">
      <c r="A2676" t="str">
        <f t="shared" si="83"/>
        <v>EE Number of semi-detached houses (permanently occupied dwelling)</v>
      </c>
      <c r="B2676" t="str">
        <f t="shared" si="82"/>
        <v>Number of semi-detached houses (permanently occupied dwelling)</v>
      </c>
      <c r="C2676" t="s">
        <v>27</v>
      </c>
      <c r="D2676" t="s">
        <v>47</v>
      </c>
      <c r="E2676" t="s">
        <v>288</v>
      </c>
      <c r="Q2676" t="s">
        <v>207</v>
      </c>
      <c r="R2676" t="s">
        <v>207</v>
      </c>
      <c r="S2676" t="s">
        <v>207</v>
      </c>
      <c r="T2676" t="s">
        <v>207</v>
      </c>
      <c r="U2676" t="s">
        <v>207</v>
      </c>
    </row>
    <row r="2677" spans="1:26" x14ac:dyDescent="0.25">
      <c r="A2677" t="str">
        <f t="shared" si="83"/>
        <v>FI Number of semi-detached houses (permanently occupied dwelling)</v>
      </c>
      <c r="B2677" t="str">
        <f t="shared" si="82"/>
        <v>Number of semi-detached houses (permanently occupied dwelling)</v>
      </c>
      <c r="C2677" t="s">
        <v>30</v>
      </c>
      <c r="D2677" t="s">
        <v>50</v>
      </c>
      <c r="E2677" t="s">
        <v>288</v>
      </c>
      <c r="Q2677" t="s">
        <v>207</v>
      </c>
      <c r="R2677" t="s">
        <v>207</v>
      </c>
      <c r="S2677" t="s">
        <v>207</v>
      </c>
      <c r="T2677">
        <v>399</v>
      </c>
      <c r="U2677" t="s">
        <v>207</v>
      </c>
      <c r="V2677" t="s">
        <v>622</v>
      </c>
      <c r="W2677" t="s">
        <v>695</v>
      </c>
      <c r="X2677" t="s">
        <v>624</v>
      </c>
      <c r="Y2677">
        <v>5</v>
      </c>
    </row>
    <row r="2678" spans="1:26" x14ac:dyDescent="0.25">
      <c r="A2678" t="str">
        <f t="shared" si="83"/>
        <v>FR Number of semi-detached houses (permanently occupied dwelling)</v>
      </c>
      <c r="B2678" t="str">
        <f t="shared" si="82"/>
        <v>Number of semi-detached houses (permanently occupied dwelling)</v>
      </c>
      <c r="C2678" t="s">
        <v>10</v>
      </c>
      <c r="D2678" t="s">
        <v>48</v>
      </c>
      <c r="E2678" t="s">
        <v>288</v>
      </c>
      <c r="Q2678" s="6">
        <v>3161.38</v>
      </c>
      <c r="R2678" s="6">
        <v>3189.42</v>
      </c>
      <c r="S2678" s="6">
        <v>3219.24</v>
      </c>
      <c r="T2678" s="6">
        <v>3249.34</v>
      </c>
      <c r="U2678" t="s">
        <v>207</v>
      </c>
      <c r="V2678" t="s">
        <v>214</v>
      </c>
      <c r="W2678" t="s">
        <v>215</v>
      </c>
      <c r="Y2678">
        <v>1</v>
      </c>
      <c r="Z2678" t="s">
        <v>717</v>
      </c>
    </row>
    <row r="2679" spans="1:26" x14ac:dyDescent="0.25">
      <c r="A2679" t="str">
        <f t="shared" si="83"/>
        <v>DE Number of semi-detached houses (permanently occupied dwelling)</v>
      </c>
      <c r="B2679" t="str">
        <f t="shared" si="82"/>
        <v>Number of semi-detached houses (permanently occupied dwelling)</v>
      </c>
      <c r="C2679" t="s">
        <v>1</v>
      </c>
      <c r="D2679" t="s">
        <v>51</v>
      </c>
      <c r="E2679" t="s">
        <v>288</v>
      </c>
      <c r="Q2679" t="s">
        <v>207</v>
      </c>
      <c r="R2679" t="s">
        <v>207</v>
      </c>
      <c r="S2679" t="s">
        <v>207</v>
      </c>
      <c r="T2679" t="s">
        <v>207</v>
      </c>
      <c r="U2679" t="s">
        <v>207</v>
      </c>
    </row>
    <row r="2680" spans="1:26" x14ac:dyDescent="0.25">
      <c r="A2680" t="str">
        <f t="shared" si="83"/>
        <v>EL Number of semi-detached houses (permanently occupied dwelling)</v>
      </c>
      <c r="B2680" t="str">
        <f t="shared" si="82"/>
        <v>Number of semi-detached houses (permanently occupied dwelling)</v>
      </c>
      <c r="C2680" t="s">
        <v>20</v>
      </c>
      <c r="D2680" t="s">
        <v>49</v>
      </c>
      <c r="E2680" t="s">
        <v>288</v>
      </c>
      <c r="Q2680" t="s">
        <v>207</v>
      </c>
      <c r="R2680" t="s">
        <v>207</v>
      </c>
      <c r="S2680" t="s">
        <v>207</v>
      </c>
      <c r="T2680" t="s">
        <v>207</v>
      </c>
      <c r="U2680" t="s">
        <v>207</v>
      </c>
    </row>
    <row r="2681" spans="1:26" x14ac:dyDescent="0.25">
      <c r="A2681" t="str">
        <f t="shared" si="83"/>
        <v>HU Number of semi-detached houses (permanently occupied dwelling)</v>
      </c>
      <c r="B2681" t="str">
        <f t="shared" si="82"/>
        <v>Number of semi-detached houses (permanently occupied dwelling)</v>
      </c>
      <c r="C2681" t="s">
        <v>16</v>
      </c>
      <c r="D2681" t="s">
        <v>52</v>
      </c>
      <c r="E2681" t="s">
        <v>288</v>
      </c>
      <c r="Q2681" t="s">
        <v>207</v>
      </c>
      <c r="R2681" t="s">
        <v>207</v>
      </c>
      <c r="S2681" t="s">
        <v>207</v>
      </c>
      <c r="T2681" t="s">
        <v>207</v>
      </c>
      <c r="U2681" t="s">
        <v>207</v>
      </c>
    </row>
    <row r="2682" spans="1:26" x14ac:dyDescent="0.25">
      <c r="A2682" t="str">
        <f t="shared" si="83"/>
        <v>IE Number of semi-detached houses (permanently occupied dwelling)</v>
      </c>
      <c r="B2682" t="str">
        <f t="shared" si="82"/>
        <v>Number of semi-detached houses (permanently occupied dwelling)</v>
      </c>
      <c r="C2682" t="s">
        <v>5</v>
      </c>
      <c r="D2682" t="s">
        <v>53</v>
      </c>
      <c r="E2682" t="s">
        <v>288</v>
      </c>
      <c r="Q2682">
        <v>738.48</v>
      </c>
      <c r="R2682" t="s">
        <v>207</v>
      </c>
      <c r="S2682" t="s">
        <v>207</v>
      </c>
      <c r="T2682" t="s">
        <v>207</v>
      </c>
      <c r="U2682" t="s">
        <v>207</v>
      </c>
      <c r="V2682" t="s">
        <v>610</v>
      </c>
      <c r="W2682" t="s">
        <v>611</v>
      </c>
      <c r="X2682" t="s">
        <v>612</v>
      </c>
      <c r="Y2682">
        <v>4</v>
      </c>
      <c r="Z2682" t="s">
        <v>613</v>
      </c>
    </row>
    <row r="2683" spans="1:26" x14ac:dyDescent="0.25">
      <c r="A2683" t="str">
        <f t="shared" si="83"/>
        <v>IT Number of semi-detached houses (permanently occupied dwelling)</v>
      </c>
      <c r="B2683" t="str">
        <f t="shared" si="82"/>
        <v>Number of semi-detached houses (permanently occupied dwelling)</v>
      </c>
      <c r="C2683" t="s">
        <v>29</v>
      </c>
      <c r="D2683" t="s">
        <v>54</v>
      </c>
      <c r="E2683" t="s">
        <v>288</v>
      </c>
      <c r="Q2683" t="s">
        <v>207</v>
      </c>
      <c r="R2683" t="s">
        <v>207</v>
      </c>
      <c r="S2683" t="s">
        <v>207</v>
      </c>
      <c r="T2683" t="s">
        <v>207</v>
      </c>
      <c r="U2683" t="s">
        <v>207</v>
      </c>
    </row>
    <row r="2684" spans="1:26" x14ac:dyDescent="0.25">
      <c r="A2684" t="str">
        <f t="shared" si="83"/>
        <v>LV Number of semi-detached houses (permanently occupied dwelling)</v>
      </c>
      <c r="B2684" t="str">
        <f t="shared" si="82"/>
        <v>Number of semi-detached houses (permanently occupied dwelling)</v>
      </c>
      <c r="C2684" t="s">
        <v>25</v>
      </c>
      <c r="D2684" t="s">
        <v>55</v>
      </c>
      <c r="E2684" t="s">
        <v>288</v>
      </c>
      <c r="Q2684" t="s">
        <v>207</v>
      </c>
      <c r="R2684" t="s">
        <v>207</v>
      </c>
      <c r="S2684" t="s">
        <v>207</v>
      </c>
      <c r="T2684" t="s">
        <v>207</v>
      </c>
      <c r="U2684" t="s">
        <v>207</v>
      </c>
    </row>
    <row r="2685" spans="1:26" x14ac:dyDescent="0.25">
      <c r="A2685" t="str">
        <f t="shared" si="83"/>
        <v>LT Number of semi-detached houses (permanently occupied dwelling)</v>
      </c>
      <c r="B2685" t="str">
        <f t="shared" si="82"/>
        <v>Number of semi-detached houses (permanently occupied dwelling)</v>
      </c>
      <c r="C2685" t="s">
        <v>22</v>
      </c>
      <c r="D2685" t="s">
        <v>56</v>
      </c>
      <c r="E2685" t="s">
        <v>288</v>
      </c>
      <c r="Q2685" t="s">
        <v>207</v>
      </c>
      <c r="R2685" t="s">
        <v>207</v>
      </c>
      <c r="S2685" t="s">
        <v>207</v>
      </c>
      <c r="T2685" t="s">
        <v>207</v>
      </c>
      <c r="U2685" t="s">
        <v>207</v>
      </c>
    </row>
    <row r="2686" spans="1:26" x14ac:dyDescent="0.25">
      <c r="A2686" t="str">
        <f t="shared" si="83"/>
        <v>LU Number of semi-detached houses (permanently occupied dwelling)</v>
      </c>
      <c r="B2686" t="str">
        <f t="shared" si="82"/>
        <v>Number of semi-detached houses (permanently occupied dwelling)</v>
      </c>
      <c r="C2686" t="s">
        <v>7</v>
      </c>
      <c r="D2686" t="s">
        <v>57</v>
      </c>
      <c r="E2686" t="s">
        <v>288</v>
      </c>
      <c r="Q2686">
        <v>61.33</v>
      </c>
      <c r="R2686" t="s">
        <v>207</v>
      </c>
      <c r="S2686" t="s">
        <v>207</v>
      </c>
      <c r="T2686" t="s">
        <v>207</v>
      </c>
      <c r="U2686" t="s">
        <v>207</v>
      </c>
      <c r="V2686" t="s">
        <v>352</v>
      </c>
      <c r="W2686" t="s">
        <v>353</v>
      </c>
      <c r="X2686" t="s">
        <v>354</v>
      </c>
      <c r="Y2686">
        <v>4</v>
      </c>
      <c r="Z2686" t="s">
        <v>355</v>
      </c>
    </row>
    <row r="2687" spans="1:26" x14ac:dyDescent="0.25">
      <c r="A2687" t="str">
        <f t="shared" si="83"/>
        <v>MT Number of semi-detached houses (permanently occupied dwelling)</v>
      </c>
      <c r="B2687" t="str">
        <f t="shared" si="82"/>
        <v>Number of semi-detached houses (permanently occupied dwelling)</v>
      </c>
      <c r="C2687" t="s">
        <v>26</v>
      </c>
      <c r="D2687" t="s">
        <v>58</v>
      </c>
      <c r="E2687" t="s">
        <v>288</v>
      </c>
      <c r="Q2687">
        <v>5.81</v>
      </c>
      <c r="R2687" t="s">
        <v>207</v>
      </c>
      <c r="S2687" t="s">
        <v>207</v>
      </c>
      <c r="T2687" t="s">
        <v>207</v>
      </c>
      <c r="U2687" t="s">
        <v>207</v>
      </c>
      <c r="V2687" t="s">
        <v>610</v>
      </c>
      <c r="W2687" t="s">
        <v>360</v>
      </c>
      <c r="X2687" t="s">
        <v>612</v>
      </c>
      <c r="Y2687">
        <v>5</v>
      </c>
    </row>
    <row r="2688" spans="1:26" x14ac:dyDescent="0.25">
      <c r="A2688" t="str">
        <f t="shared" si="83"/>
        <v>NL Number of semi-detached houses (permanently occupied dwelling)</v>
      </c>
      <c r="B2688" t="str">
        <f t="shared" si="82"/>
        <v>Number of semi-detached houses (permanently occupied dwelling)</v>
      </c>
      <c r="C2688" t="s">
        <v>6</v>
      </c>
      <c r="D2688" t="s">
        <v>59</v>
      </c>
      <c r="E2688" t="s">
        <v>288</v>
      </c>
      <c r="Q2688" t="s">
        <v>207</v>
      </c>
      <c r="R2688" t="s">
        <v>207</v>
      </c>
      <c r="S2688" t="s">
        <v>207</v>
      </c>
      <c r="T2688" t="s">
        <v>207</v>
      </c>
      <c r="U2688" t="s">
        <v>207</v>
      </c>
    </row>
    <row r="2689" spans="1:26" x14ac:dyDescent="0.25">
      <c r="A2689" t="str">
        <f t="shared" si="83"/>
        <v>PL Number of semi-detached houses (permanently occupied dwelling)</v>
      </c>
      <c r="B2689" t="str">
        <f t="shared" si="82"/>
        <v>Number of semi-detached houses (permanently occupied dwelling)</v>
      </c>
      <c r="C2689" t="s">
        <v>12</v>
      </c>
      <c r="D2689" t="s">
        <v>60</v>
      </c>
      <c r="E2689" t="s">
        <v>288</v>
      </c>
      <c r="Q2689" t="s">
        <v>207</v>
      </c>
      <c r="R2689" t="s">
        <v>207</v>
      </c>
      <c r="S2689" t="s">
        <v>207</v>
      </c>
      <c r="T2689" t="s">
        <v>207</v>
      </c>
      <c r="U2689" t="s">
        <v>207</v>
      </c>
    </row>
    <row r="2690" spans="1:26" x14ac:dyDescent="0.25">
      <c r="A2690" t="str">
        <f t="shared" si="83"/>
        <v>PT Number of semi-detached houses (permanently occupied dwelling)</v>
      </c>
      <c r="B2690" t="str">
        <f t="shared" si="82"/>
        <v>Number of semi-detached houses (permanently occupied dwelling)</v>
      </c>
      <c r="C2690" t="s">
        <v>14</v>
      </c>
      <c r="D2690" t="s">
        <v>61</v>
      </c>
      <c r="E2690" t="s">
        <v>288</v>
      </c>
      <c r="Q2690" t="s">
        <v>207</v>
      </c>
      <c r="R2690" t="s">
        <v>207</v>
      </c>
      <c r="S2690" t="s">
        <v>207</v>
      </c>
      <c r="T2690" t="s">
        <v>207</v>
      </c>
      <c r="U2690" t="s">
        <v>207</v>
      </c>
    </row>
    <row r="2691" spans="1:26" x14ac:dyDescent="0.25">
      <c r="A2691" t="str">
        <f t="shared" si="83"/>
        <v>RO Number of semi-detached houses (permanently occupied dwelling)</v>
      </c>
      <c r="B2691" t="str">
        <f t="shared" si="82"/>
        <v>Number of semi-detached houses (permanently occupied dwelling)</v>
      </c>
      <c r="C2691" t="s">
        <v>13</v>
      </c>
      <c r="D2691" t="s">
        <v>62</v>
      </c>
      <c r="E2691" t="s">
        <v>288</v>
      </c>
      <c r="Q2691" t="s">
        <v>207</v>
      </c>
      <c r="R2691" t="s">
        <v>207</v>
      </c>
      <c r="S2691" t="s">
        <v>207</v>
      </c>
      <c r="T2691" t="s">
        <v>207</v>
      </c>
      <c r="U2691" t="s">
        <v>207</v>
      </c>
    </row>
    <row r="2692" spans="1:26" x14ac:dyDescent="0.25">
      <c r="A2692" t="str">
        <f t="shared" si="83"/>
        <v>SK Number of semi-detached houses (permanently occupied dwelling)</v>
      </c>
      <c r="B2692" t="str">
        <f t="shared" ref="B2692:B2755" si="84">IF(AND(C2692&lt;&gt;"",D2692=""),C2692,B2691)</f>
        <v>Number of semi-detached houses (permanently occupied dwelling)</v>
      </c>
      <c r="C2692" t="s">
        <v>18</v>
      </c>
      <c r="D2692" t="s">
        <v>63</v>
      </c>
      <c r="E2692" t="s">
        <v>288</v>
      </c>
      <c r="Q2692" t="s">
        <v>207</v>
      </c>
      <c r="R2692" t="s">
        <v>207</v>
      </c>
      <c r="S2692" t="s">
        <v>207</v>
      </c>
      <c r="T2692" t="s">
        <v>207</v>
      </c>
      <c r="U2692" t="s">
        <v>207</v>
      </c>
    </row>
    <row r="2693" spans="1:26" x14ac:dyDescent="0.25">
      <c r="A2693" t="str">
        <f t="shared" si="83"/>
        <v>SI Number of semi-detached houses (permanently occupied dwelling)</v>
      </c>
      <c r="B2693" t="str">
        <f t="shared" si="84"/>
        <v>Number of semi-detached houses (permanently occupied dwelling)</v>
      </c>
      <c r="C2693" t="s">
        <v>8</v>
      </c>
      <c r="D2693" t="s">
        <v>64</v>
      </c>
      <c r="E2693" t="s">
        <v>288</v>
      </c>
      <c r="Q2693" t="s">
        <v>207</v>
      </c>
      <c r="R2693" t="s">
        <v>207</v>
      </c>
      <c r="S2693" t="s">
        <v>207</v>
      </c>
      <c r="T2693" t="s">
        <v>207</v>
      </c>
      <c r="U2693" t="s">
        <v>207</v>
      </c>
    </row>
    <row r="2694" spans="1:26" x14ac:dyDescent="0.25">
      <c r="A2694" t="str">
        <f t="shared" ref="A2694:A2757" si="85">D2694&amp;" "&amp;B2694</f>
        <v>ES Number of semi-detached houses (permanently occupied dwelling)</v>
      </c>
      <c r="B2694" t="str">
        <f t="shared" si="84"/>
        <v>Number of semi-detached houses (permanently occupied dwelling)</v>
      </c>
      <c r="C2694" t="s">
        <v>28</v>
      </c>
      <c r="D2694" t="s">
        <v>65</v>
      </c>
      <c r="E2694" t="s">
        <v>288</v>
      </c>
      <c r="Q2694" t="s">
        <v>207</v>
      </c>
      <c r="R2694" t="s">
        <v>207</v>
      </c>
      <c r="S2694" t="s">
        <v>207</v>
      </c>
      <c r="T2694" t="s">
        <v>207</v>
      </c>
      <c r="U2694" t="s">
        <v>207</v>
      </c>
    </row>
    <row r="2695" spans="1:26" x14ac:dyDescent="0.25">
      <c r="A2695" t="str">
        <f t="shared" si="85"/>
        <v>SE Number of semi-detached houses (permanently occupied dwelling)</v>
      </c>
      <c r="B2695" t="str">
        <f t="shared" si="84"/>
        <v>Number of semi-detached houses (permanently occupied dwelling)</v>
      </c>
      <c r="C2695" t="s">
        <v>19</v>
      </c>
      <c r="D2695" t="s">
        <v>66</v>
      </c>
      <c r="E2695" t="s">
        <v>288</v>
      </c>
      <c r="Q2695" t="s">
        <v>207</v>
      </c>
      <c r="R2695" t="s">
        <v>207</v>
      </c>
      <c r="S2695" t="s">
        <v>207</v>
      </c>
      <c r="T2695" t="s">
        <v>207</v>
      </c>
      <c r="U2695" t="s">
        <v>207</v>
      </c>
    </row>
    <row r="2696" spans="1:26" x14ac:dyDescent="0.25">
      <c r="A2696" t="str">
        <f t="shared" si="85"/>
        <v>UK Number of semi-detached houses (permanently occupied dwelling)</v>
      </c>
      <c r="B2696" t="str">
        <f t="shared" si="84"/>
        <v>Number of semi-detached houses (permanently occupied dwelling)</v>
      </c>
      <c r="C2696" t="s">
        <v>4</v>
      </c>
      <c r="D2696" t="s">
        <v>67</v>
      </c>
      <c r="E2696" t="s">
        <v>288</v>
      </c>
      <c r="Q2696" t="s">
        <v>207</v>
      </c>
      <c r="R2696" t="s">
        <v>207</v>
      </c>
      <c r="S2696" t="s">
        <v>207</v>
      </c>
      <c r="T2696" t="s">
        <v>207</v>
      </c>
      <c r="U2696" t="s">
        <v>207</v>
      </c>
    </row>
    <row r="2697" spans="1:26" x14ac:dyDescent="0.25">
      <c r="A2697" t="str">
        <f t="shared" si="85"/>
        <v>EU-28 Number of semi-detached houses (permanently occupied dwelling)</v>
      </c>
      <c r="B2697" t="str">
        <f t="shared" si="84"/>
        <v>Number of semi-detached houses (permanently occupied dwelling)</v>
      </c>
      <c r="C2697" t="s">
        <v>658</v>
      </c>
      <c r="D2697" t="s">
        <v>659</v>
      </c>
      <c r="E2697" t="s">
        <v>288</v>
      </c>
      <c r="Q2697" t="s">
        <v>207</v>
      </c>
      <c r="R2697" t="s">
        <v>207</v>
      </c>
      <c r="S2697" t="s">
        <v>207</v>
      </c>
      <c r="T2697" t="s">
        <v>207</v>
      </c>
      <c r="U2697" t="s">
        <v>207</v>
      </c>
    </row>
    <row r="2698" spans="1:26" x14ac:dyDescent="0.25">
      <c r="A2698" t="str">
        <f t="shared" si="85"/>
        <v xml:space="preserve"> Number of semi-detached houses (permanently occupied dwelling)</v>
      </c>
      <c r="B2698" t="str">
        <f t="shared" si="84"/>
        <v>Number of semi-detached houses (permanently occupied dwelling)</v>
      </c>
    </row>
    <row r="2699" spans="1:26" x14ac:dyDescent="0.25">
      <c r="A2699" t="str">
        <f t="shared" si="85"/>
        <v xml:space="preserve"> Number of multi family dwelling permanently occupied</v>
      </c>
      <c r="B2699" t="str">
        <f t="shared" si="84"/>
        <v>Number of multi family dwelling permanently occupied</v>
      </c>
      <c r="C2699" t="s">
        <v>720</v>
      </c>
    </row>
    <row r="2700" spans="1:26" x14ac:dyDescent="0.25">
      <c r="A2700" t="str">
        <f t="shared" si="85"/>
        <v>ISO code Number of multi family dwelling permanently occupied</v>
      </c>
      <c r="B2700" t="str">
        <f t="shared" si="84"/>
        <v>Number of multi family dwelling permanently occupied</v>
      </c>
      <c r="D2700" t="s">
        <v>204</v>
      </c>
      <c r="E2700" t="s">
        <v>205</v>
      </c>
      <c r="Q2700">
        <v>2011</v>
      </c>
      <c r="R2700">
        <v>2012</v>
      </c>
      <c r="S2700">
        <v>2013</v>
      </c>
      <c r="T2700">
        <v>2014</v>
      </c>
      <c r="U2700">
        <v>2015</v>
      </c>
      <c r="V2700" t="s">
        <v>194</v>
      </c>
      <c r="W2700" t="s">
        <v>195</v>
      </c>
      <c r="X2700" t="s">
        <v>196</v>
      </c>
      <c r="Y2700" t="s">
        <v>197</v>
      </c>
      <c r="Z2700" t="s">
        <v>198</v>
      </c>
    </row>
    <row r="2701" spans="1:26" x14ac:dyDescent="0.25">
      <c r="A2701" t="str">
        <f t="shared" si="85"/>
        <v>AT Number of multi family dwelling permanently occupied</v>
      </c>
      <c r="B2701" t="str">
        <f t="shared" si="84"/>
        <v>Number of multi family dwelling permanently occupied</v>
      </c>
      <c r="C2701" t="s">
        <v>17</v>
      </c>
      <c r="D2701" t="s">
        <v>40</v>
      </c>
      <c r="E2701" t="s">
        <v>288</v>
      </c>
      <c r="Q2701" s="6">
        <v>1879</v>
      </c>
      <c r="R2701" s="6">
        <v>1894.1</v>
      </c>
      <c r="S2701" s="6">
        <v>1955.03</v>
      </c>
      <c r="T2701" s="6">
        <v>1971.13</v>
      </c>
      <c r="U2701" t="s">
        <v>207</v>
      </c>
      <c r="V2701" t="s">
        <v>289</v>
      </c>
      <c r="W2701" t="s">
        <v>290</v>
      </c>
      <c r="X2701" t="s">
        <v>291</v>
      </c>
      <c r="Y2701">
        <v>4</v>
      </c>
      <c r="Z2701" t="s">
        <v>721</v>
      </c>
    </row>
    <row r="2702" spans="1:26" x14ac:dyDescent="0.25">
      <c r="A2702" t="str">
        <f t="shared" si="85"/>
        <v>BE Number of multi family dwelling permanently occupied</v>
      </c>
      <c r="B2702" t="str">
        <f t="shared" si="84"/>
        <v>Number of multi family dwelling permanently occupied</v>
      </c>
      <c r="C2702" t="s">
        <v>11</v>
      </c>
      <c r="D2702" t="s">
        <v>41</v>
      </c>
      <c r="E2702" t="s">
        <v>288</v>
      </c>
      <c r="Q2702" s="6">
        <v>1254.05</v>
      </c>
      <c r="R2702" s="6">
        <v>1272.22</v>
      </c>
      <c r="S2702" t="s">
        <v>207</v>
      </c>
      <c r="T2702" t="s">
        <v>207</v>
      </c>
      <c r="U2702" t="s">
        <v>207</v>
      </c>
      <c r="V2702" t="s">
        <v>208</v>
      </c>
      <c r="W2702" t="s">
        <v>212</v>
      </c>
      <c r="X2702" t="s">
        <v>221</v>
      </c>
      <c r="Y2702">
        <v>4</v>
      </c>
      <c r="Z2702" t="s">
        <v>706</v>
      </c>
    </row>
    <row r="2703" spans="1:26" x14ac:dyDescent="0.25">
      <c r="A2703" t="str">
        <f t="shared" si="85"/>
        <v>BG Number of multi family dwelling permanently occupied</v>
      </c>
      <c r="B2703" t="str">
        <f t="shared" si="84"/>
        <v>Number of multi family dwelling permanently occupied</v>
      </c>
      <c r="C2703" t="s">
        <v>21</v>
      </c>
      <c r="D2703" t="s">
        <v>42</v>
      </c>
      <c r="E2703" t="s">
        <v>288</v>
      </c>
      <c r="Q2703" t="s">
        <v>207</v>
      </c>
      <c r="R2703" s="6">
        <v>1421.54</v>
      </c>
      <c r="S2703" s="6">
        <v>1416.82</v>
      </c>
      <c r="T2703" t="s">
        <v>207</v>
      </c>
      <c r="U2703" t="s">
        <v>207</v>
      </c>
      <c r="V2703" t="s">
        <v>214</v>
      </c>
      <c r="W2703" t="s">
        <v>215</v>
      </c>
      <c r="Y2703">
        <v>1</v>
      </c>
    </row>
    <row r="2704" spans="1:26" x14ac:dyDescent="0.25">
      <c r="A2704" t="str">
        <f t="shared" si="85"/>
        <v>HR Number of multi family dwelling permanently occupied</v>
      </c>
      <c r="B2704" t="str">
        <f t="shared" si="84"/>
        <v>Number of multi family dwelling permanently occupied</v>
      </c>
      <c r="C2704" t="s">
        <v>24</v>
      </c>
      <c r="D2704" t="s">
        <v>43</v>
      </c>
      <c r="E2704" t="s">
        <v>288</v>
      </c>
      <c r="Q2704">
        <v>511.19</v>
      </c>
      <c r="R2704">
        <v>511.25</v>
      </c>
      <c r="S2704">
        <v>516.28</v>
      </c>
      <c r="T2704" t="s">
        <v>207</v>
      </c>
      <c r="U2704" t="s">
        <v>207</v>
      </c>
      <c r="V2704" t="s">
        <v>214</v>
      </c>
      <c r="W2704" t="s">
        <v>215</v>
      </c>
      <c r="X2704" t="s">
        <v>221</v>
      </c>
      <c r="Y2704">
        <v>2</v>
      </c>
      <c r="Z2704" t="s">
        <v>722</v>
      </c>
    </row>
    <row r="2705" spans="1:26" x14ac:dyDescent="0.25">
      <c r="A2705" t="str">
        <f t="shared" si="85"/>
        <v>CY Number of multi family dwelling permanently occupied</v>
      </c>
      <c r="B2705" t="str">
        <f t="shared" si="84"/>
        <v>Number of multi family dwelling permanently occupied</v>
      </c>
      <c r="C2705" t="s">
        <v>15</v>
      </c>
      <c r="D2705" t="s">
        <v>44</v>
      </c>
      <c r="E2705" t="s">
        <v>288</v>
      </c>
      <c r="Q2705">
        <v>125.41</v>
      </c>
      <c r="R2705" t="s">
        <v>207</v>
      </c>
      <c r="S2705">
        <v>130.51</v>
      </c>
      <c r="T2705" t="s">
        <v>207</v>
      </c>
      <c r="U2705" t="s">
        <v>207</v>
      </c>
      <c r="V2705" t="s">
        <v>214</v>
      </c>
      <c r="W2705" t="s">
        <v>708</v>
      </c>
      <c r="Y2705">
        <v>1</v>
      </c>
      <c r="Z2705" t="s">
        <v>709</v>
      </c>
    </row>
    <row r="2706" spans="1:26" x14ac:dyDescent="0.25">
      <c r="A2706" t="str">
        <f t="shared" si="85"/>
        <v>CZ Number of multi family dwelling permanently occupied</v>
      </c>
      <c r="B2706" t="str">
        <f t="shared" si="84"/>
        <v>Number of multi family dwelling permanently occupied</v>
      </c>
      <c r="C2706" t="s">
        <v>23</v>
      </c>
      <c r="D2706" t="s">
        <v>45</v>
      </c>
      <c r="E2706" t="s">
        <v>288</v>
      </c>
      <c r="Q2706" s="6">
        <v>2257.98</v>
      </c>
      <c r="R2706" t="s">
        <v>207</v>
      </c>
      <c r="S2706" t="s">
        <v>207</v>
      </c>
      <c r="T2706" t="s">
        <v>207</v>
      </c>
      <c r="U2706" t="s">
        <v>207</v>
      </c>
      <c r="V2706" t="s">
        <v>208</v>
      </c>
      <c r="W2706" t="s">
        <v>212</v>
      </c>
      <c r="X2706" t="s">
        <v>221</v>
      </c>
      <c r="Y2706">
        <v>4</v>
      </c>
      <c r="Z2706" t="s">
        <v>323</v>
      </c>
    </row>
    <row r="2707" spans="1:26" x14ac:dyDescent="0.25">
      <c r="A2707" t="str">
        <f t="shared" si="85"/>
        <v>DK Number of multi family dwelling permanently occupied</v>
      </c>
      <c r="B2707" t="str">
        <f t="shared" si="84"/>
        <v>Number of multi family dwelling permanently occupied</v>
      </c>
      <c r="C2707" t="s">
        <v>9</v>
      </c>
      <c r="D2707" t="s">
        <v>46</v>
      </c>
      <c r="E2707" t="s">
        <v>288</v>
      </c>
      <c r="Q2707" s="6">
        <v>1031.7</v>
      </c>
      <c r="R2707" s="6">
        <v>1037.1199999999999</v>
      </c>
      <c r="S2707" s="6">
        <v>1045</v>
      </c>
      <c r="T2707" s="6">
        <v>1052.46</v>
      </c>
      <c r="U2707" s="6">
        <v>1062.03</v>
      </c>
      <c r="V2707" t="s">
        <v>218</v>
      </c>
      <c r="W2707" t="s">
        <v>683</v>
      </c>
      <c r="X2707" t="s">
        <v>220</v>
      </c>
      <c r="Y2707">
        <v>5</v>
      </c>
    </row>
    <row r="2708" spans="1:26" x14ac:dyDescent="0.25">
      <c r="A2708" t="str">
        <f t="shared" si="85"/>
        <v>EE Number of multi family dwelling permanently occupied</v>
      </c>
      <c r="B2708" t="str">
        <f t="shared" si="84"/>
        <v>Number of multi family dwelling permanently occupied</v>
      </c>
      <c r="C2708" t="s">
        <v>27</v>
      </c>
      <c r="D2708" t="s">
        <v>47</v>
      </c>
      <c r="E2708" t="s">
        <v>288</v>
      </c>
      <c r="Q2708" t="s">
        <v>207</v>
      </c>
      <c r="R2708" t="s">
        <v>207</v>
      </c>
      <c r="S2708" t="s">
        <v>207</v>
      </c>
      <c r="T2708" t="s">
        <v>207</v>
      </c>
      <c r="U2708" t="s">
        <v>207</v>
      </c>
    </row>
    <row r="2709" spans="1:26" x14ac:dyDescent="0.25">
      <c r="A2709" t="str">
        <f t="shared" si="85"/>
        <v>FI Number of multi family dwelling permanently occupied</v>
      </c>
      <c r="B2709" t="str">
        <f t="shared" si="84"/>
        <v>Number of multi family dwelling permanently occupied</v>
      </c>
      <c r="C2709" t="s">
        <v>30</v>
      </c>
      <c r="D2709" t="s">
        <v>50</v>
      </c>
      <c r="E2709" t="s">
        <v>288</v>
      </c>
      <c r="Q2709" s="6">
        <v>1119.1500000000001</v>
      </c>
      <c r="R2709" s="6">
        <v>1133.79</v>
      </c>
      <c r="S2709" s="6">
        <v>1147.6400000000001</v>
      </c>
      <c r="T2709" s="6">
        <v>1311</v>
      </c>
      <c r="U2709" t="s">
        <v>207</v>
      </c>
      <c r="V2709" t="s">
        <v>622</v>
      </c>
      <c r="W2709" t="s">
        <v>623</v>
      </c>
      <c r="X2709" t="s">
        <v>624</v>
      </c>
      <c r="Y2709">
        <v>4</v>
      </c>
      <c r="Z2709" t="s">
        <v>625</v>
      </c>
    </row>
    <row r="2710" spans="1:26" x14ac:dyDescent="0.25">
      <c r="A2710" t="str">
        <f t="shared" si="85"/>
        <v>FR Number of multi family dwelling permanently occupied</v>
      </c>
      <c r="B2710" t="str">
        <f t="shared" si="84"/>
        <v>Number of multi family dwelling permanently occupied</v>
      </c>
      <c r="C2710" t="s">
        <v>10</v>
      </c>
      <c r="D2710" t="s">
        <v>48</v>
      </c>
      <c r="E2710" t="s">
        <v>288</v>
      </c>
      <c r="Q2710" s="6">
        <v>11850.67</v>
      </c>
      <c r="R2710" s="6">
        <v>11945.32</v>
      </c>
      <c r="S2710" s="6">
        <v>12046.46</v>
      </c>
      <c r="T2710" s="6">
        <v>12148.46</v>
      </c>
      <c r="U2710" t="s">
        <v>207</v>
      </c>
      <c r="V2710" t="s">
        <v>626</v>
      </c>
      <c r="W2710" t="s">
        <v>685</v>
      </c>
      <c r="X2710" t="s">
        <v>628</v>
      </c>
      <c r="Y2710">
        <v>5</v>
      </c>
    </row>
    <row r="2711" spans="1:26" x14ac:dyDescent="0.25">
      <c r="A2711" t="str">
        <f t="shared" si="85"/>
        <v>DE Number of multi family dwelling permanently occupied</v>
      </c>
      <c r="B2711" t="str">
        <f t="shared" si="84"/>
        <v>Number of multi family dwelling permanently occupied</v>
      </c>
      <c r="C2711" t="s">
        <v>1</v>
      </c>
      <c r="D2711" t="s">
        <v>51</v>
      </c>
      <c r="E2711" t="s">
        <v>288</v>
      </c>
      <c r="Q2711" s="6">
        <v>19465.07</v>
      </c>
      <c r="R2711" s="6">
        <v>20783.55</v>
      </c>
      <c r="S2711" s="6">
        <v>20676.400000000001</v>
      </c>
      <c r="T2711" t="s">
        <v>207</v>
      </c>
      <c r="U2711" t="s">
        <v>207</v>
      </c>
      <c r="V2711" t="s">
        <v>208</v>
      </c>
      <c r="W2711" t="s">
        <v>212</v>
      </c>
      <c r="X2711" t="s">
        <v>221</v>
      </c>
      <c r="Y2711">
        <v>4</v>
      </c>
      <c r="Z2711" t="s">
        <v>710</v>
      </c>
    </row>
    <row r="2712" spans="1:26" x14ac:dyDescent="0.25">
      <c r="A2712" t="str">
        <f t="shared" si="85"/>
        <v>EL Number of multi family dwelling permanently occupied</v>
      </c>
      <c r="B2712" t="str">
        <f t="shared" si="84"/>
        <v>Number of multi family dwelling permanently occupied</v>
      </c>
      <c r="C2712" t="s">
        <v>20</v>
      </c>
      <c r="D2712" t="s">
        <v>49</v>
      </c>
      <c r="E2712" t="s">
        <v>288</v>
      </c>
      <c r="Q2712" s="6">
        <v>3061.02</v>
      </c>
      <c r="R2712" s="6">
        <v>3047.43</v>
      </c>
      <c r="S2712" s="6">
        <v>3095.12</v>
      </c>
      <c r="T2712" t="s">
        <v>207</v>
      </c>
      <c r="U2712" t="s">
        <v>207</v>
      </c>
      <c r="V2712" t="s">
        <v>208</v>
      </c>
      <c r="W2712" t="s">
        <v>212</v>
      </c>
      <c r="X2712" t="s">
        <v>221</v>
      </c>
      <c r="Y2712">
        <v>4</v>
      </c>
    </row>
    <row r="2713" spans="1:26" x14ac:dyDescent="0.25">
      <c r="A2713" t="str">
        <f t="shared" si="85"/>
        <v>HU Number of multi family dwelling permanently occupied</v>
      </c>
      <c r="B2713" t="str">
        <f t="shared" si="84"/>
        <v>Number of multi family dwelling permanently occupied</v>
      </c>
      <c r="C2713" t="s">
        <v>16</v>
      </c>
      <c r="D2713" t="s">
        <v>52</v>
      </c>
      <c r="E2713" t="s">
        <v>288</v>
      </c>
      <c r="Q2713" t="s">
        <v>207</v>
      </c>
      <c r="R2713" t="s">
        <v>207</v>
      </c>
      <c r="S2713" t="s">
        <v>207</v>
      </c>
      <c r="T2713" t="s">
        <v>207</v>
      </c>
      <c r="U2713" t="s">
        <v>207</v>
      </c>
    </row>
    <row r="2714" spans="1:26" x14ac:dyDescent="0.25">
      <c r="A2714" t="str">
        <f t="shared" si="85"/>
        <v>IE Number of multi family dwelling permanently occupied</v>
      </c>
      <c r="B2714" t="str">
        <f t="shared" si="84"/>
        <v>Number of multi family dwelling permanently occupied</v>
      </c>
      <c r="C2714" t="s">
        <v>5</v>
      </c>
      <c r="D2714" t="s">
        <v>53</v>
      </c>
      <c r="E2714" t="s">
        <v>288</v>
      </c>
      <c r="Q2714">
        <v>211.06</v>
      </c>
      <c r="R2714">
        <v>212.15</v>
      </c>
      <c r="S2714">
        <v>213.21</v>
      </c>
      <c r="T2714" t="s">
        <v>207</v>
      </c>
      <c r="U2714" t="s">
        <v>207</v>
      </c>
      <c r="V2714" t="s">
        <v>208</v>
      </c>
      <c r="W2714" t="s">
        <v>212</v>
      </c>
      <c r="X2714" t="s">
        <v>221</v>
      </c>
      <c r="Y2714">
        <v>4</v>
      </c>
    </row>
    <row r="2715" spans="1:26" x14ac:dyDescent="0.25">
      <c r="A2715" t="str">
        <f t="shared" si="85"/>
        <v>IT Number of multi family dwelling permanently occupied</v>
      </c>
      <c r="B2715" t="str">
        <f t="shared" si="84"/>
        <v>Number of multi family dwelling permanently occupied</v>
      </c>
      <c r="C2715" t="s">
        <v>29</v>
      </c>
      <c r="D2715" t="s">
        <v>54</v>
      </c>
      <c r="E2715" t="s">
        <v>288</v>
      </c>
      <c r="Q2715" s="6">
        <v>17593.43</v>
      </c>
      <c r="R2715" s="6">
        <v>17956.77</v>
      </c>
      <c r="S2715" s="6">
        <v>18198.310000000001</v>
      </c>
      <c r="T2715" t="s">
        <v>207</v>
      </c>
      <c r="U2715" t="s">
        <v>207</v>
      </c>
      <c r="V2715" t="s">
        <v>208</v>
      </c>
      <c r="W2715" t="s">
        <v>212</v>
      </c>
      <c r="X2715" t="s">
        <v>221</v>
      </c>
      <c r="Y2715">
        <v>4</v>
      </c>
    </row>
    <row r="2716" spans="1:26" x14ac:dyDescent="0.25">
      <c r="A2716" t="str">
        <f t="shared" si="85"/>
        <v>LV Number of multi family dwelling permanently occupied</v>
      </c>
      <c r="B2716" t="str">
        <f t="shared" si="84"/>
        <v>Number of multi family dwelling permanently occupied</v>
      </c>
      <c r="C2716" t="s">
        <v>25</v>
      </c>
      <c r="D2716" t="s">
        <v>55</v>
      </c>
      <c r="E2716" t="s">
        <v>288</v>
      </c>
      <c r="Q2716" t="s">
        <v>207</v>
      </c>
      <c r="R2716">
        <v>435.1</v>
      </c>
      <c r="S2716" t="s">
        <v>207</v>
      </c>
      <c r="T2716" t="s">
        <v>207</v>
      </c>
      <c r="U2716" t="s">
        <v>207</v>
      </c>
      <c r="V2716" t="s">
        <v>208</v>
      </c>
      <c r="W2716" t="s">
        <v>212</v>
      </c>
      <c r="X2716" t="s">
        <v>415</v>
      </c>
      <c r="Y2716">
        <v>2</v>
      </c>
    </row>
    <row r="2717" spans="1:26" x14ac:dyDescent="0.25">
      <c r="A2717" t="str">
        <f t="shared" si="85"/>
        <v>LT Number of multi family dwelling permanently occupied</v>
      </c>
      <c r="B2717" t="str">
        <f t="shared" si="84"/>
        <v>Number of multi family dwelling permanently occupied</v>
      </c>
      <c r="C2717" t="s">
        <v>22</v>
      </c>
      <c r="D2717" t="s">
        <v>56</v>
      </c>
      <c r="E2717" t="s">
        <v>288</v>
      </c>
      <c r="Q2717" t="s">
        <v>207</v>
      </c>
      <c r="R2717">
        <v>581.74</v>
      </c>
      <c r="S2717" t="s">
        <v>207</v>
      </c>
      <c r="T2717" t="s">
        <v>207</v>
      </c>
      <c r="U2717" t="s">
        <v>207</v>
      </c>
      <c r="V2717" t="s">
        <v>208</v>
      </c>
      <c r="W2717" t="s">
        <v>212</v>
      </c>
      <c r="X2717" t="s">
        <v>415</v>
      </c>
      <c r="Y2717">
        <v>2</v>
      </c>
    </row>
    <row r="2718" spans="1:26" x14ac:dyDescent="0.25">
      <c r="A2718" t="str">
        <f t="shared" si="85"/>
        <v>LU Number of multi family dwelling permanently occupied</v>
      </c>
      <c r="B2718" t="str">
        <f t="shared" si="84"/>
        <v>Number of multi family dwelling permanently occupied</v>
      </c>
      <c r="C2718" t="s">
        <v>7</v>
      </c>
      <c r="D2718" t="s">
        <v>57</v>
      </c>
      <c r="E2718" t="s">
        <v>288</v>
      </c>
      <c r="Q2718">
        <v>91.88</v>
      </c>
      <c r="R2718">
        <v>95.4</v>
      </c>
      <c r="S2718">
        <v>98.8</v>
      </c>
      <c r="T2718" t="s">
        <v>207</v>
      </c>
      <c r="U2718" t="s">
        <v>207</v>
      </c>
      <c r="V2718" t="s">
        <v>352</v>
      </c>
      <c r="W2718" t="s">
        <v>711</v>
      </c>
      <c r="X2718" t="s">
        <v>354</v>
      </c>
      <c r="Y2718">
        <v>4</v>
      </c>
    </row>
    <row r="2719" spans="1:26" x14ac:dyDescent="0.25">
      <c r="A2719" t="str">
        <f t="shared" si="85"/>
        <v>MT Number of multi family dwelling permanently occupied</v>
      </c>
      <c r="B2719" t="str">
        <f t="shared" si="84"/>
        <v>Number of multi family dwelling permanently occupied</v>
      </c>
      <c r="C2719" t="s">
        <v>26</v>
      </c>
      <c r="D2719" t="s">
        <v>58</v>
      </c>
      <c r="E2719" t="s">
        <v>288</v>
      </c>
      <c r="Q2719">
        <v>52.52</v>
      </c>
      <c r="R2719" t="s">
        <v>207</v>
      </c>
      <c r="S2719" t="s">
        <v>207</v>
      </c>
      <c r="T2719" t="s">
        <v>207</v>
      </c>
      <c r="U2719" t="s">
        <v>207</v>
      </c>
      <c r="V2719" t="s">
        <v>208</v>
      </c>
      <c r="W2719" t="s">
        <v>212</v>
      </c>
      <c r="X2719" t="s">
        <v>221</v>
      </c>
      <c r="Y2719">
        <v>4</v>
      </c>
    </row>
    <row r="2720" spans="1:26" x14ac:dyDescent="0.25">
      <c r="A2720" t="str">
        <f t="shared" si="85"/>
        <v>NL Number of multi family dwelling permanently occupied</v>
      </c>
      <c r="B2720" t="str">
        <f t="shared" si="84"/>
        <v>Number of multi family dwelling permanently occupied</v>
      </c>
      <c r="C2720" t="s">
        <v>6</v>
      </c>
      <c r="D2720" t="s">
        <v>59</v>
      </c>
      <c r="E2720" t="s">
        <v>288</v>
      </c>
      <c r="Q2720" s="6">
        <v>2078.12</v>
      </c>
      <c r="R2720" t="s">
        <v>207</v>
      </c>
      <c r="S2720" t="s">
        <v>207</v>
      </c>
      <c r="T2720" t="s">
        <v>207</v>
      </c>
      <c r="U2720" t="s">
        <v>207</v>
      </c>
      <c r="V2720" t="s">
        <v>208</v>
      </c>
      <c r="W2720" t="s">
        <v>212</v>
      </c>
      <c r="X2720" t="s">
        <v>221</v>
      </c>
      <c r="Y2720">
        <v>4</v>
      </c>
    </row>
    <row r="2721" spans="1:26" x14ac:dyDescent="0.25">
      <c r="A2721" t="str">
        <f t="shared" si="85"/>
        <v>PL Number of multi family dwelling permanently occupied</v>
      </c>
      <c r="B2721" t="str">
        <f t="shared" si="84"/>
        <v>Number of multi family dwelling permanently occupied</v>
      </c>
      <c r="C2721" t="s">
        <v>12</v>
      </c>
      <c r="D2721" t="s">
        <v>60</v>
      </c>
      <c r="E2721" t="s">
        <v>288</v>
      </c>
      <c r="Q2721" t="s">
        <v>207</v>
      </c>
      <c r="R2721" t="s">
        <v>207</v>
      </c>
      <c r="S2721" t="s">
        <v>207</v>
      </c>
      <c r="T2721" t="s">
        <v>207</v>
      </c>
      <c r="U2721" t="s">
        <v>207</v>
      </c>
    </row>
    <row r="2722" spans="1:26" x14ac:dyDescent="0.25">
      <c r="A2722" t="str">
        <f t="shared" si="85"/>
        <v>PT Number of multi family dwelling permanently occupied</v>
      </c>
      <c r="B2722" t="str">
        <f t="shared" si="84"/>
        <v>Number of multi family dwelling permanently occupied</v>
      </c>
      <c r="C2722" t="s">
        <v>14</v>
      </c>
      <c r="D2722" t="s">
        <v>61</v>
      </c>
      <c r="E2722" t="s">
        <v>288</v>
      </c>
      <c r="Q2722" s="6">
        <v>1624.25</v>
      </c>
      <c r="R2722" s="6">
        <v>1635.63</v>
      </c>
      <c r="S2722" s="6">
        <v>1644.11</v>
      </c>
      <c r="T2722" t="s">
        <v>207</v>
      </c>
      <c r="U2722" t="s">
        <v>207</v>
      </c>
      <c r="V2722" t="s">
        <v>208</v>
      </c>
      <c r="W2722" t="s">
        <v>212</v>
      </c>
      <c r="X2722" t="s">
        <v>221</v>
      </c>
      <c r="Y2722">
        <v>4</v>
      </c>
      <c r="Z2722" t="s">
        <v>314</v>
      </c>
    </row>
    <row r="2723" spans="1:26" x14ac:dyDescent="0.25">
      <c r="A2723" t="str">
        <f t="shared" si="85"/>
        <v>RO Number of multi family dwelling permanently occupied</v>
      </c>
      <c r="B2723" t="str">
        <f t="shared" si="84"/>
        <v>Number of multi family dwelling permanently occupied</v>
      </c>
      <c r="C2723" t="s">
        <v>13</v>
      </c>
      <c r="D2723" t="s">
        <v>62</v>
      </c>
      <c r="E2723" t="s">
        <v>288</v>
      </c>
      <c r="Q2723" s="6">
        <v>3224</v>
      </c>
      <c r="R2723" t="s">
        <v>207</v>
      </c>
      <c r="S2723" t="s">
        <v>207</v>
      </c>
      <c r="T2723" t="s">
        <v>207</v>
      </c>
      <c r="U2723" t="s">
        <v>207</v>
      </c>
      <c r="V2723" t="s">
        <v>208</v>
      </c>
      <c r="W2723" t="s">
        <v>212</v>
      </c>
      <c r="X2723" t="s">
        <v>221</v>
      </c>
      <c r="Y2723">
        <v>4</v>
      </c>
    </row>
    <row r="2724" spans="1:26" x14ac:dyDescent="0.25">
      <c r="A2724" t="str">
        <f t="shared" si="85"/>
        <v>SK Number of multi family dwelling permanently occupied</v>
      </c>
      <c r="B2724" t="str">
        <f t="shared" si="84"/>
        <v>Number of multi family dwelling permanently occupied</v>
      </c>
      <c r="C2724" t="s">
        <v>18</v>
      </c>
      <c r="D2724" t="s">
        <v>63</v>
      </c>
      <c r="E2724" t="s">
        <v>288</v>
      </c>
      <c r="Q2724">
        <v>885</v>
      </c>
      <c r="R2724">
        <v>886.42</v>
      </c>
      <c r="S2724">
        <v>886.9</v>
      </c>
      <c r="T2724" t="s">
        <v>207</v>
      </c>
      <c r="U2724" t="s">
        <v>207</v>
      </c>
      <c r="V2724" t="s">
        <v>208</v>
      </c>
      <c r="W2724" t="s">
        <v>212</v>
      </c>
      <c r="X2724" t="s">
        <v>221</v>
      </c>
      <c r="Y2724">
        <v>4</v>
      </c>
      <c r="Z2724" t="s">
        <v>315</v>
      </c>
    </row>
    <row r="2725" spans="1:26" x14ac:dyDescent="0.25">
      <c r="A2725" t="str">
        <f t="shared" si="85"/>
        <v>SI Number of multi family dwelling permanently occupied</v>
      </c>
      <c r="B2725" t="str">
        <f t="shared" si="84"/>
        <v>Number of multi family dwelling permanently occupied</v>
      </c>
      <c r="C2725" t="s">
        <v>8</v>
      </c>
      <c r="D2725" t="s">
        <v>64</v>
      </c>
      <c r="E2725" t="s">
        <v>288</v>
      </c>
      <c r="Q2725">
        <v>304.45</v>
      </c>
      <c r="R2725">
        <v>305.29000000000002</v>
      </c>
      <c r="S2725">
        <v>305.64999999999998</v>
      </c>
      <c r="T2725" t="s">
        <v>207</v>
      </c>
      <c r="U2725" t="s">
        <v>207</v>
      </c>
      <c r="V2725" t="s">
        <v>208</v>
      </c>
      <c r="W2725" t="s">
        <v>212</v>
      </c>
      <c r="X2725" t="s">
        <v>221</v>
      </c>
      <c r="Y2725">
        <v>4</v>
      </c>
      <c r="Z2725" t="s">
        <v>712</v>
      </c>
    </row>
    <row r="2726" spans="1:26" x14ac:dyDescent="0.25">
      <c r="A2726" t="str">
        <f t="shared" si="85"/>
        <v>ES Number of multi family dwelling permanently occupied</v>
      </c>
      <c r="B2726" t="str">
        <f t="shared" si="84"/>
        <v>Number of multi family dwelling permanently occupied</v>
      </c>
      <c r="C2726" t="s">
        <v>28</v>
      </c>
      <c r="D2726" t="s">
        <v>65</v>
      </c>
      <c r="E2726" t="s">
        <v>288</v>
      </c>
      <c r="Q2726" t="s">
        <v>207</v>
      </c>
      <c r="R2726" t="s">
        <v>207</v>
      </c>
      <c r="S2726" t="s">
        <v>207</v>
      </c>
      <c r="T2726" t="s">
        <v>207</v>
      </c>
      <c r="U2726" t="s">
        <v>207</v>
      </c>
    </row>
    <row r="2727" spans="1:26" x14ac:dyDescent="0.25">
      <c r="A2727" t="str">
        <f t="shared" si="85"/>
        <v>SE Number of multi family dwelling permanently occupied</v>
      </c>
      <c r="B2727" t="str">
        <f t="shared" si="84"/>
        <v>Number of multi family dwelling permanently occupied</v>
      </c>
      <c r="C2727" t="s">
        <v>19</v>
      </c>
      <c r="D2727" t="s">
        <v>66</v>
      </c>
      <c r="E2727" t="s">
        <v>288</v>
      </c>
      <c r="Q2727" s="6">
        <v>2483.59</v>
      </c>
      <c r="R2727" s="6">
        <v>2477</v>
      </c>
      <c r="S2727" s="6">
        <v>2479.8000000000002</v>
      </c>
      <c r="T2727" t="s">
        <v>207</v>
      </c>
      <c r="U2727" t="s">
        <v>207</v>
      </c>
      <c r="V2727" t="s">
        <v>208</v>
      </c>
      <c r="W2727" t="s">
        <v>212</v>
      </c>
      <c r="X2727" t="s">
        <v>221</v>
      </c>
      <c r="Y2727">
        <v>4</v>
      </c>
      <c r="Z2727" t="s">
        <v>327</v>
      </c>
    </row>
    <row r="2728" spans="1:26" x14ac:dyDescent="0.25">
      <c r="A2728" t="str">
        <f t="shared" si="85"/>
        <v>UK Number of multi family dwelling permanently occupied</v>
      </c>
      <c r="B2728" t="str">
        <f t="shared" si="84"/>
        <v>Number of multi family dwelling permanently occupied</v>
      </c>
      <c r="C2728" t="s">
        <v>4</v>
      </c>
      <c r="D2728" t="s">
        <v>67</v>
      </c>
      <c r="E2728" t="s">
        <v>288</v>
      </c>
      <c r="Q2728" s="6">
        <v>4627.57</v>
      </c>
      <c r="R2728" s="6">
        <v>4607.54</v>
      </c>
      <c r="S2728" s="6">
        <v>4792.3599999999997</v>
      </c>
      <c r="T2728" t="s">
        <v>207</v>
      </c>
      <c r="U2728" t="s">
        <v>207</v>
      </c>
      <c r="V2728" t="s">
        <v>208</v>
      </c>
      <c r="W2728" t="s">
        <v>212</v>
      </c>
      <c r="X2728" t="s">
        <v>221</v>
      </c>
      <c r="Y2728">
        <v>4</v>
      </c>
    </row>
    <row r="2729" spans="1:26" x14ac:dyDescent="0.25">
      <c r="A2729" t="str">
        <f t="shared" si="85"/>
        <v>EU-28 Number of multi family dwelling permanently occupied</v>
      </c>
      <c r="B2729" t="str">
        <f t="shared" si="84"/>
        <v>Number of multi family dwelling permanently occupied</v>
      </c>
      <c r="C2729" t="s">
        <v>658</v>
      </c>
      <c r="D2729" t="s">
        <v>659</v>
      </c>
      <c r="E2729" t="s">
        <v>288</v>
      </c>
      <c r="Q2729" s="6">
        <v>100280.48</v>
      </c>
      <c r="R2729" s="6">
        <v>101601.67</v>
      </c>
      <c r="S2729" s="6">
        <v>102645.16</v>
      </c>
      <c r="T2729" t="s">
        <v>207</v>
      </c>
      <c r="U2729" t="s">
        <v>207</v>
      </c>
      <c r="V2729" t="s">
        <v>214</v>
      </c>
      <c r="W2729" t="s">
        <v>215</v>
      </c>
      <c r="Y2729">
        <v>1</v>
      </c>
    </row>
    <row r="2730" spans="1:26" x14ac:dyDescent="0.25">
      <c r="A2730" t="str">
        <f t="shared" si="85"/>
        <v xml:space="preserve"> Number of multi family dwelling permanently occupied</v>
      </c>
      <c r="B2730" t="str">
        <f t="shared" si="84"/>
        <v>Number of multi family dwelling permanently occupied</v>
      </c>
    </row>
    <row r="2731" spans="1:26" x14ac:dyDescent="0.25">
      <c r="A2731" t="str">
        <f t="shared" si="85"/>
        <v xml:space="preserve"> Number of secondary residences</v>
      </c>
      <c r="B2731" t="str">
        <f t="shared" si="84"/>
        <v>Number of secondary residences</v>
      </c>
      <c r="C2731" t="s">
        <v>723</v>
      </c>
    </row>
    <row r="2732" spans="1:26" x14ac:dyDescent="0.25">
      <c r="A2732" t="str">
        <f t="shared" si="85"/>
        <v>ISO code Number of secondary residences</v>
      </c>
      <c r="B2732" t="str">
        <f t="shared" si="84"/>
        <v>Number of secondary residences</v>
      </c>
      <c r="D2732" t="s">
        <v>204</v>
      </c>
      <c r="E2732" t="s">
        <v>205</v>
      </c>
      <c r="Q2732">
        <v>2011</v>
      </c>
      <c r="R2732">
        <v>2012</v>
      </c>
      <c r="S2732">
        <v>2013</v>
      </c>
      <c r="T2732">
        <v>2014</v>
      </c>
      <c r="U2732">
        <v>2015</v>
      </c>
      <c r="V2732" t="s">
        <v>194</v>
      </c>
      <c r="W2732" t="s">
        <v>195</v>
      </c>
      <c r="X2732" t="s">
        <v>196</v>
      </c>
      <c r="Y2732" t="s">
        <v>197</v>
      </c>
      <c r="Z2732" t="s">
        <v>198</v>
      </c>
    </row>
    <row r="2733" spans="1:26" x14ac:dyDescent="0.25">
      <c r="A2733" t="str">
        <f t="shared" si="85"/>
        <v>AT Number of secondary residences</v>
      </c>
      <c r="B2733" t="str">
        <f t="shared" si="84"/>
        <v>Number of secondary residences</v>
      </c>
      <c r="C2733" t="s">
        <v>17</v>
      </c>
      <c r="D2733" t="s">
        <v>40</v>
      </c>
      <c r="E2733" t="s">
        <v>288</v>
      </c>
      <c r="Q2733">
        <v>791.01</v>
      </c>
      <c r="R2733">
        <v>561.76</v>
      </c>
      <c r="S2733">
        <v>673.08</v>
      </c>
      <c r="T2733">
        <v>694.78</v>
      </c>
      <c r="U2733" t="s">
        <v>207</v>
      </c>
      <c r="V2733" t="s">
        <v>214</v>
      </c>
      <c r="Y2733">
        <v>1</v>
      </c>
    </row>
    <row r="2734" spans="1:26" x14ac:dyDescent="0.25">
      <c r="A2734" t="str">
        <f t="shared" si="85"/>
        <v>BE Number of secondary residences</v>
      </c>
      <c r="B2734" t="str">
        <f t="shared" si="84"/>
        <v>Number of secondary residences</v>
      </c>
      <c r="C2734" t="s">
        <v>11</v>
      </c>
      <c r="D2734" t="s">
        <v>41</v>
      </c>
      <c r="E2734" t="s">
        <v>288</v>
      </c>
      <c r="Q2734">
        <v>465.05</v>
      </c>
      <c r="R2734">
        <v>476.96</v>
      </c>
      <c r="S2734">
        <v>501.38</v>
      </c>
      <c r="T2734">
        <v>541.02</v>
      </c>
      <c r="U2734" t="s">
        <v>207</v>
      </c>
      <c r="V2734" t="s">
        <v>214</v>
      </c>
      <c r="W2734" t="s">
        <v>215</v>
      </c>
      <c r="Y2734">
        <v>1</v>
      </c>
      <c r="Z2734" t="s">
        <v>724</v>
      </c>
    </row>
    <row r="2735" spans="1:26" x14ac:dyDescent="0.25">
      <c r="A2735" t="str">
        <f t="shared" si="85"/>
        <v>BG Number of secondary residences</v>
      </c>
      <c r="B2735" t="str">
        <f t="shared" si="84"/>
        <v>Number of secondary residences</v>
      </c>
      <c r="C2735" t="s">
        <v>21</v>
      </c>
      <c r="D2735" t="s">
        <v>42</v>
      </c>
      <c r="E2735" t="s">
        <v>288</v>
      </c>
      <c r="Q2735">
        <v>750.75</v>
      </c>
      <c r="R2735">
        <v>759.35</v>
      </c>
      <c r="S2735" s="6">
        <v>1262.46</v>
      </c>
      <c r="T2735" s="6">
        <v>1305</v>
      </c>
      <c r="U2735" t="s">
        <v>207</v>
      </c>
      <c r="V2735" t="s">
        <v>214</v>
      </c>
      <c r="W2735" t="s">
        <v>215</v>
      </c>
      <c r="Y2735">
        <v>1</v>
      </c>
    </row>
    <row r="2736" spans="1:26" x14ac:dyDescent="0.25">
      <c r="A2736" t="str">
        <f t="shared" si="85"/>
        <v>HR Number of secondary residences</v>
      </c>
      <c r="B2736" t="str">
        <f t="shared" si="84"/>
        <v>Number of secondary residences</v>
      </c>
      <c r="C2736" t="s">
        <v>24</v>
      </c>
      <c r="D2736" t="s">
        <v>43</v>
      </c>
      <c r="E2736" t="s">
        <v>288</v>
      </c>
      <c r="Q2736">
        <v>307.77</v>
      </c>
      <c r="R2736" t="s">
        <v>207</v>
      </c>
      <c r="S2736" t="s">
        <v>207</v>
      </c>
      <c r="T2736" t="s">
        <v>207</v>
      </c>
      <c r="U2736" t="s">
        <v>207</v>
      </c>
      <c r="V2736" t="s">
        <v>610</v>
      </c>
      <c r="W2736" t="s">
        <v>360</v>
      </c>
      <c r="X2736" t="s">
        <v>612</v>
      </c>
      <c r="Y2736">
        <v>5</v>
      </c>
      <c r="Z2736" t="s">
        <v>725</v>
      </c>
    </row>
    <row r="2737" spans="1:26" x14ac:dyDescent="0.25">
      <c r="A2737" t="str">
        <f t="shared" si="85"/>
        <v>CY Number of secondary residences</v>
      </c>
      <c r="B2737" t="str">
        <f t="shared" si="84"/>
        <v>Number of secondary residences</v>
      </c>
      <c r="C2737" t="s">
        <v>15</v>
      </c>
      <c r="D2737" t="s">
        <v>44</v>
      </c>
      <c r="E2737" t="s">
        <v>288</v>
      </c>
      <c r="Q2737">
        <v>86.99</v>
      </c>
      <c r="R2737">
        <v>84.36</v>
      </c>
      <c r="S2737">
        <v>83</v>
      </c>
      <c r="T2737">
        <v>100.33</v>
      </c>
      <c r="U2737" t="s">
        <v>207</v>
      </c>
      <c r="V2737" t="s">
        <v>214</v>
      </c>
      <c r="W2737" t="s">
        <v>212</v>
      </c>
      <c r="X2737" t="s">
        <v>415</v>
      </c>
      <c r="Y2737">
        <v>4</v>
      </c>
      <c r="Z2737" t="s">
        <v>724</v>
      </c>
    </row>
    <row r="2738" spans="1:26" x14ac:dyDescent="0.25">
      <c r="A2738" t="str">
        <f t="shared" si="85"/>
        <v>CZ Number of secondary residences</v>
      </c>
      <c r="B2738" t="str">
        <f t="shared" si="84"/>
        <v>Number of secondary residences</v>
      </c>
      <c r="C2738" t="s">
        <v>23</v>
      </c>
      <c r="D2738" t="s">
        <v>45</v>
      </c>
      <c r="E2738" t="s">
        <v>288</v>
      </c>
      <c r="Q2738">
        <v>622.11</v>
      </c>
      <c r="R2738">
        <v>622.85</v>
      </c>
      <c r="S2738">
        <v>623.08000000000004</v>
      </c>
      <c r="T2738">
        <v>637.04999999999995</v>
      </c>
      <c r="U2738" t="s">
        <v>207</v>
      </c>
      <c r="V2738" t="s">
        <v>214</v>
      </c>
      <c r="W2738" t="s">
        <v>215</v>
      </c>
      <c r="Y2738">
        <v>1</v>
      </c>
    </row>
    <row r="2739" spans="1:26" x14ac:dyDescent="0.25">
      <c r="A2739" t="str">
        <f t="shared" si="85"/>
        <v>DK Number of secondary residences</v>
      </c>
      <c r="B2739" t="str">
        <f t="shared" si="84"/>
        <v>Number of secondary residences</v>
      </c>
      <c r="C2739" t="s">
        <v>9</v>
      </c>
      <c r="D2739" t="s">
        <v>46</v>
      </c>
      <c r="E2739" t="s">
        <v>288</v>
      </c>
      <c r="Q2739">
        <v>377.5</v>
      </c>
      <c r="R2739">
        <v>379.15</v>
      </c>
      <c r="S2739">
        <v>378.8</v>
      </c>
      <c r="T2739">
        <v>378.19</v>
      </c>
      <c r="U2739">
        <v>373.14</v>
      </c>
      <c r="V2739" t="s">
        <v>214</v>
      </c>
      <c r="W2739" t="s">
        <v>215</v>
      </c>
      <c r="Y2739">
        <v>1</v>
      </c>
    </row>
    <row r="2740" spans="1:26" x14ac:dyDescent="0.25">
      <c r="A2740" t="str">
        <f t="shared" si="85"/>
        <v>EE Number of secondary residences</v>
      </c>
      <c r="B2740" t="str">
        <f t="shared" si="84"/>
        <v>Number of secondary residences</v>
      </c>
      <c r="C2740" t="s">
        <v>27</v>
      </c>
      <c r="D2740" t="s">
        <v>47</v>
      </c>
      <c r="E2740" t="s">
        <v>288</v>
      </c>
      <c r="Q2740">
        <v>27.58</v>
      </c>
      <c r="R2740">
        <v>28.8</v>
      </c>
      <c r="S2740">
        <v>32</v>
      </c>
      <c r="T2740">
        <v>29.56</v>
      </c>
      <c r="U2740" t="s">
        <v>207</v>
      </c>
      <c r="V2740" t="s">
        <v>214</v>
      </c>
      <c r="W2740" t="s">
        <v>215</v>
      </c>
      <c r="Y2740">
        <v>1</v>
      </c>
    </row>
    <row r="2741" spans="1:26" x14ac:dyDescent="0.25">
      <c r="A2741" t="str">
        <f t="shared" si="85"/>
        <v>FI Number of secondary residences</v>
      </c>
      <c r="B2741" t="str">
        <f t="shared" si="84"/>
        <v>Number of secondary residences</v>
      </c>
      <c r="C2741" t="s">
        <v>30</v>
      </c>
      <c r="D2741" t="s">
        <v>50</v>
      </c>
      <c r="E2741" t="s">
        <v>288</v>
      </c>
      <c r="Q2741">
        <v>279.57</v>
      </c>
      <c r="R2741">
        <v>285.79000000000002</v>
      </c>
      <c r="S2741">
        <v>306.39</v>
      </c>
      <c r="T2741">
        <v>57</v>
      </c>
      <c r="U2741" t="s">
        <v>207</v>
      </c>
      <c r="V2741" t="s">
        <v>214</v>
      </c>
      <c r="Y2741">
        <v>1</v>
      </c>
    </row>
    <row r="2742" spans="1:26" x14ac:dyDescent="0.25">
      <c r="A2742" t="str">
        <f t="shared" si="85"/>
        <v>FR Number of secondary residences</v>
      </c>
      <c r="B2742" t="str">
        <f t="shared" si="84"/>
        <v>Number of secondary residences</v>
      </c>
      <c r="C2742" t="s">
        <v>10</v>
      </c>
      <c r="D2742" t="s">
        <v>48</v>
      </c>
      <c r="E2742" t="s">
        <v>288</v>
      </c>
      <c r="Q2742" s="6">
        <v>3125.82</v>
      </c>
      <c r="R2742" s="6">
        <v>3141.86</v>
      </c>
      <c r="S2742" s="6">
        <v>3159.41</v>
      </c>
      <c r="T2742" s="6">
        <v>3176.99</v>
      </c>
      <c r="U2742" t="s">
        <v>207</v>
      </c>
      <c r="V2742" t="s">
        <v>626</v>
      </c>
      <c r="W2742" t="s">
        <v>685</v>
      </c>
      <c r="X2742" t="s">
        <v>628</v>
      </c>
      <c r="Y2742">
        <v>5</v>
      </c>
    </row>
    <row r="2743" spans="1:26" x14ac:dyDescent="0.25">
      <c r="A2743" t="str">
        <f t="shared" si="85"/>
        <v>DE Number of secondary residences</v>
      </c>
      <c r="B2743" t="str">
        <f t="shared" si="84"/>
        <v>Number of secondary residences</v>
      </c>
      <c r="C2743" t="s">
        <v>1</v>
      </c>
      <c r="D2743" t="s">
        <v>51</v>
      </c>
      <c r="E2743" t="s">
        <v>288</v>
      </c>
      <c r="Q2743" s="6">
        <v>3309.92</v>
      </c>
      <c r="R2743" s="6">
        <v>3324</v>
      </c>
      <c r="S2743" s="6">
        <v>3279.6</v>
      </c>
      <c r="T2743" s="6">
        <v>3183.72</v>
      </c>
      <c r="U2743" t="s">
        <v>207</v>
      </c>
      <c r="V2743" t="s">
        <v>214</v>
      </c>
      <c r="W2743" t="s">
        <v>215</v>
      </c>
      <c r="Y2743">
        <v>1</v>
      </c>
    </row>
    <row r="2744" spans="1:26" x14ac:dyDescent="0.25">
      <c r="A2744" t="str">
        <f t="shared" si="85"/>
        <v>EL Number of secondary residences</v>
      </c>
      <c r="B2744" t="str">
        <f t="shared" si="84"/>
        <v>Number of secondary residences</v>
      </c>
      <c r="C2744" t="s">
        <v>20</v>
      </c>
      <c r="D2744" t="s">
        <v>49</v>
      </c>
      <c r="E2744" t="s">
        <v>288</v>
      </c>
      <c r="Q2744" s="6">
        <v>2161.2399999999998</v>
      </c>
      <c r="R2744" s="6">
        <v>2151.65</v>
      </c>
      <c r="S2744" s="6">
        <v>2171.0300000000002</v>
      </c>
      <c r="T2744" s="6">
        <v>2246.91</v>
      </c>
      <c r="U2744" t="s">
        <v>207</v>
      </c>
      <c r="V2744" t="s">
        <v>214</v>
      </c>
      <c r="W2744" t="s">
        <v>215</v>
      </c>
      <c r="Y2744">
        <v>1</v>
      </c>
    </row>
    <row r="2745" spans="1:26" x14ac:dyDescent="0.25">
      <c r="A2745" t="str">
        <f t="shared" si="85"/>
        <v>HU Number of secondary residences</v>
      </c>
      <c r="B2745" t="str">
        <f t="shared" si="84"/>
        <v>Number of secondary residences</v>
      </c>
      <c r="C2745" t="s">
        <v>16</v>
      </c>
      <c r="D2745" t="s">
        <v>52</v>
      </c>
      <c r="E2745" t="s">
        <v>288</v>
      </c>
      <c r="Q2745">
        <v>482.94</v>
      </c>
      <c r="R2745">
        <v>465.85</v>
      </c>
      <c r="S2745">
        <v>483.37</v>
      </c>
      <c r="T2745">
        <v>491.34</v>
      </c>
      <c r="U2745" t="s">
        <v>207</v>
      </c>
      <c r="V2745" t="s">
        <v>208</v>
      </c>
      <c r="W2745" t="s">
        <v>212</v>
      </c>
      <c r="X2745" t="s">
        <v>415</v>
      </c>
      <c r="Y2745">
        <v>2</v>
      </c>
      <c r="Z2745" t="s">
        <v>687</v>
      </c>
    </row>
    <row r="2746" spans="1:26" x14ac:dyDescent="0.25">
      <c r="A2746" t="str">
        <f t="shared" si="85"/>
        <v>IE Number of secondary residences</v>
      </c>
      <c r="B2746" t="str">
        <f t="shared" si="84"/>
        <v>Number of secondary residences</v>
      </c>
      <c r="C2746" t="s">
        <v>5</v>
      </c>
      <c r="D2746" t="s">
        <v>53</v>
      </c>
      <c r="E2746" t="s">
        <v>288</v>
      </c>
      <c r="Q2746">
        <v>345.44</v>
      </c>
      <c r="R2746" t="s">
        <v>207</v>
      </c>
      <c r="S2746" t="s">
        <v>207</v>
      </c>
      <c r="T2746" t="s">
        <v>207</v>
      </c>
      <c r="U2746" t="s">
        <v>207</v>
      </c>
      <c r="V2746" t="s">
        <v>610</v>
      </c>
      <c r="W2746" t="s">
        <v>611</v>
      </c>
      <c r="X2746" t="s">
        <v>612</v>
      </c>
      <c r="Y2746">
        <v>4</v>
      </c>
      <c r="Z2746" t="s">
        <v>613</v>
      </c>
    </row>
    <row r="2747" spans="1:26" x14ac:dyDescent="0.25">
      <c r="A2747" t="str">
        <f t="shared" si="85"/>
        <v>IT Number of secondary residences</v>
      </c>
      <c r="B2747" t="str">
        <f t="shared" si="84"/>
        <v>Number of secondary residences</v>
      </c>
      <c r="C2747" t="s">
        <v>29</v>
      </c>
      <c r="D2747" t="s">
        <v>54</v>
      </c>
      <c r="E2747" t="s">
        <v>288</v>
      </c>
      <c r="Q2747" s="6">
        <v>7072.98</v>
      </c>
      <c r="R2747" s="6">
        <v>6834.18</v>
      </c>
      <c r="S2747" s="6">
        <v>6990.38</v>
      </c>
      <c r="T2747" s="6">
        <v>7119.65</v>
      </c>
      <c r="U2747" t="s">
        <v>207</v>
      </c>
      <c r="V2747" t="s">
        <v>208</v>
      </c>
      <c r="W2747" t="s">
        <v>212</v>
      </c>
      <c r="X2747" t="s">
        <v>415</v>
      </c>
      <c r="Y2747">
        <v>2</v>
      </c>
      <c r="Z2747" t="s">
        <v>687</v>
      </c>
    </row>
    <row r="2748" spans="1:26" x14ac:dyDescent="0.25">
      <c r="A2748" t="str">
        <f t="shared" si="85"/>
        <v>LV Number of secondary residences</v>
      </c>
      <c r="B2748" t="str">
        <f t="shared" si="84"/>
        <v>Number of secondary residences</v>
      </c>
      <c r="C2748" t="s">
        <v>25</v>
      </c>
      <c r="D2748" t="s">
        <v>55</v>
      </c>
      <c r="E2748" t="s">
        <v>288</v>
      </c>
      <c r="Q2748">
        <v>228.78</v>
      </c>
      <c r="R2748">
        <v>231</v>
      </c>
      <c r="S2748">
        <v>233.49</v>
      </c>
      <c r="T2748">
        <v>243.95</v>
      </c>
      <c r="U2748" t="s">
        <v>207</v>
      </c>
      <c r="V2748" t="s">
        <v>208</v>
      </c>
      <c r="W2748" t="s">
        <v>212</v>
      </c>
      <c r="X2748" t="s">
        <v>415</v>
      </c>
      <c r="Y2748">
        <v>2</v>
      </c>
      <c r="Z2748" t="s">
        <v>687</v>
      </c>
    </row>
    <row r="2749" spans="1:26" x14ac:dyDescent="0.25">
      <c r="A2749" t="str">
        <f t="shared" si="85"/>
        <v>LT Number of secondary residences</v>
      </c>
      <c r="B2749" t="str">
        <f t="shared" si="84"/>
        <v>Number of secondary residences</v>
      </c>
      <c r="C2749" t="s">
        <v>22</v>
      </c>
      <c r="D2749" t="s">
        <v>56</v>
      </c>
      <c r="E2749" t="s">
        <v>288</v>
      </c>
      <c r="Q2749">
        <v>46.79</v>
      </c>
      <c r="R2749" t="s">
        <v>207</v>
      </c>
      <c r="S2749" t="s">
        <v>207</v>
      </c>
      <c r="T2749" t="s">
        <v>207</v>
      </c>
      <c r="U2749" t="s">
        <v>207</v>
      </c>
      <c r="V2749" t="s">
        <v>276</v>
      </c>
      <c r="W2749" t="s">
        <v>277</v>
      </c>
      <c r="X2749" t="s">
        <v>278</v>
      </c>
      <c r="Y2749">
        <v>4</v>
      </c>
      <c r="Z2749" t="s">
        <v>279</v>
      </c>
    </row>
    <row r="2750" spans="1:26" x14ac:dyDescent="0.25">
      <c r="A2750" t="str">
        <f t="shared" si="85"/>
        <v>LU Number of secondary residences</v>
      </c>
      <c r="B2750" t="str">
        <f t="shared" si="84"/>
        <v>Number of secondary residences</v>
      </c>
      <c r="C2750" t="s">
        <v>7</v>
      </c>
      <c r="D2750" t="s">
        <v>57</v>
      </c>
      <c r="E2750" t="s">
        <v>288</v>
      </c>
      <c r="Q2750" t="s">
        <v>207</v>
      </c>
      <c r="R2750" t="s">
        <v>207</v>
      </c>
      <c r="S2750" t="s">
        <v>207</v>
      </c>
      <c r="T2750">
        <v>0.24</v>
      </c>
      <c r="U2750" t="s">
        <v>207</v>
      </c>
      <c r="V2750" t="s">
        <v>208</v>
      </c>
      <c r="W2750" t="s">
        <v>212</v>
      </c>
      <c r="X2750" t="s">
        <v>415</v>
      </c>
      <c r="Y2750">
        <v>2</v>
      </c>
      <c r="Z2750" t="s">
        <v>687</v>
      </c>
    </row>
    <row r="2751" spans="1:26" x14ac:dyDescent="0.25">
      <c r="A2751" t="str">
        <f t="shared" si="85"/>
        <v>MT Number of secondary residences</v>
      </c>
      <c r="B2751" t="str">
        <f t="shared" si="84"/>
        <v>Number of secondary residences</v>
      </c>
      <c r="C2751" t="s">
        <v>26</v>
      </c>
      <c r="D2751" t="s">
        <v>58</v>
      </c>
      <c r="E2751" t="s">
        <v>288</v>
      </c>
      <c r="Q2751">
        <v>29.85</v>
      </c>
      <c r="R2751" t="s">
        <v>207</v>
      </c>
      <c r="S2751" t="s">
        <v>207</v>
      </c>
      <c r="T2751" t="s">
        <v>207</v>
      </c>
      <c r="U2751" t="s">
        <v>207</v>
      </c>
      <c r="V2751" t="s">
        <v>610</v>
      </c>
      <c r="W2751" t="s">
        <v>360</v>
      </c>
      <c r="X2751" t="s">
        <v>612</v>
      </c>
      <c r="Y2751">
        <v>5</v>
      </c>
    </row>
    <row r="2752" spans="1:26" x14ac:dyDescent="0.25">
      <c r="A2752" t="str">
        <f t="shared" si="85"/>
        <v>NL Number of secondary residences</v>
      </c>
      <c r="B2752" t="str">
        <f t="shared" si="84"/>
        <v>Number of secondary residences</v>
      </c>
      <c r="C2752" t="s">
        <v>6</v>
      </c>
      <c r="D2752" t="s">
        <v>59</v>
      </c>
      <c r="E2752" t="s">
        <v>288</v>
      </c>
      <c r="Q2752">
        <v>149.33000000000001</v>
      </c>
      <c r="R2752">
        <v>150.35</v>
      </c>
      <c r="S2752">
        <v>174.73</v>
      </c>
      <c r="T2752">
        <v>182.58</v>
      </c>
      <c r="U2752" t="s">
        <v>207</v>
      </c>
      <c r="V2752" t="s">
        <v>214</v>
      </c>
      <c r="Y2752">
        <v>1</v>
      </c>
    </row>
    <row r="2753" spans="1:26" x14ac:dyDescent="0.25">
      <c r="A2753" t="str">
        <f t="shared" si="85"/>
        <v>PL Number of secondary residences</v>
      </c>
      <c r="B2753" t="str">
        <f t="shared" si="84"/>
        <v>Number of secondary residences</v>
      </c>
      <c r="C2753" t="s">
        <v>12</v>
      </c>
      <c r="D2753" t="s">
        <v>60</v>
      </c>
      <c r="E2753" t="s">
        <v>288</v>
      </c>
      <c r="Q2753" t="s">
        <v>207</v>
      </c>
      <c r="R2753" t="s">
        <v>207</v>
      </c>
      <c r="S2753" t="s">
        <v>207</v>
      </c>
      <c r="T2753" t="s">
        <v>207</v>
      </c>
      <c r="U2753" t="s">
        <v>207</v>
      </c>
    </row>
    <row r="2754" spans="1:26" x14ac:dyDescent="0.25">
      <c r="A2754" t="str">
        <f t="shared" si="85"/>
        <v>PT Number of secondary residences</v>
      </c>
      <c r="B2754" t="str">
        <f t="shared" si="84"/>
        <v>Number of secondary residences</v>
      </c>
      <c r="C2754" t="s">
        <v>14</v>
      </c>
      <c r="D2754" t="s">
        <v>61</v>
      </c>
      <c r="E2754" t="s">
        <v>288</v>
      </c>
      <c r="Q2754" s="6">
        <v>1917.3</v>
      </c>
      <c r="R2754" s="6">
        <v>1917.43</v>
      </c>
      <c r="S2754" s="6">
        <v>1916.16</v>
      </c>
      <c r="T2754" s="6">
        <v>1871.13</v>
      </c>
      <c r="U2754" t="s">
        <v>207</v>
      </c>
      <c r="V2754" t="s">
        <v>214</v>
      </c>
      <c r="W2754" t="s">
        <v>215</v>
      </c>
      <c r="Y2754">
        <v>1</v>
      </c>
    </row>
    <row r="2755" spans="1:26" x14ac:dyDescent="0.25">
      <c r="A2755" t="str">
        <f t="shared" si="85"/>
        <v>RO Number of secondary residences</v>
      </c>
      <c r="B2755" t="str">
        <f t="shared" si="84"/>
        <v>Number of secondary residences</v>
      </c>
      <c r="C2755" t="s">
        <v>13</v>
      </c>
      <c r="D2755" t="s">
        <v>62</v>
      </c>
      <c r="E2755" t="s">
        <v>288</v>
      </c>
      <c r="Q2755" s="6">
        <v>1365.79</v>
      </c>
      <c r="R2755" t="s">
        <v>207</v>
      </c>
      <c r="S2755" t="s">
        <v>207</v>
      </c>
      <c r="T2755" t="s">
        <v>207</v>
      </c>
      <c r="U2755" t="s">
        <v>207</v>
      </c>
      <c r="V2755" t="s">
        <v>610</v>
      </c>
      <c r="W2755" t="s">
        <v>360</v>
      </c>
      <c r="X2755" t="s">
        <v>612</v>
      </c>
      <c r="Y2755">
        <v>5</v>
      </c>
    </row>
    <row r="2756" spans="1:26" x14ac:dyDescent="0.25">
      <c r="A2756" t="str">
        <f t="shared" si="85"/>
        <v>SK Number of secondary residences</v>
      </c>
      <c r="B2756" t="str">
        <f t="shared" ref="B2756:B2800" si="86">IF(AND(C2756&lt;&gt;"",D2756=""),C2756,B2755)</f>
        <v>Number of secondary residences</v>
      </c>
      <c r="C2756" t="s">
        <v>18</v>
      </c>
      <c r="D2756" t="s">
        <v>63</v>
      </c>
      <c r="E2756" t="s">
        <v>288</v>
      </c>
      <c r="Q2756">
        <v>232.22</v>
      </c>
      <c r="R2756">
        <v>238.45</v>
      </c>
      <c r="S2756">
        <v>245.72</v>
      </c>
      <c r="T2756">
        <v>230.52</v>
      </c>
      <c r="U2756" t="s">
        <v>207</v>
      </c>
      <c r="V2756" t="s">
        <v>214</v>
      </c>
      <c r="W2756" t="s">
        <v>215</v>
      </c>
      <c r="Y2756">
        <v>1</v>
      </c>
    </row>
    <row r="2757" spans="1:26" x14ac:dyDescent="0.25">
      <c r="A2757" t="str">
        <f t="shared" si="85"/>
        <v>SI Number of secondary residences</v>
      </c>
      <c r="B2757" t="str">
        <f t="shared" si="86"/>
        <v>Number of secondary residences</v>
      </c>
      <c r="C2757" t="s">
        <v>8</v>
      </c>
      <c r="D2757" t="s">
        <v>64</v>
      </c>
      <c r="E2757" t="s">
        <v>288</v>
      </c>
      <c r="Q2757">
        <v>20.74</v>
      </c>
      <c r="R2757" t="s">
        <v>207</v>
      </c>
      <c r="S2757" t="s">
        <v>207</v>
      </c>
      <c r="T2757" t="s">
        <v>207</v>
      </c>
      <c r="U2757" t="s">
        <v>207</v>
      </c>
      <c r="V2757" t="s">
        <v>726</v>
      </c>
      <c r="W2757" t="s">
        <v>727</v>
      </c>
      <c r="X2757" t="s">
        <v>728</v>
      </c>
      <c r="Y2757">
        <v>5</v>
      </c>
    </row>
    <row r="2758" spans="1:26" x14ac:dyDescent="0.25">
      <c r="A2758" t="str">
        <f t="shared" ref="A2758:A2800" si="87">D2758&amp;" "&amp;B2758</f>
        <v>ES Number of secondary residences</v>
      </c>
      <c r="B2758" t="str">
        <f t="shared" si="86"/>
        <v>Number of secondary residences</v>
      </c>
      <c r="C2758" t="s">
        <v>28</v>
      </c>
      <c r="D2758" t="s">
        <v>65</v>
      </c>
      <c r="E2758" t="s">
        <v>288</v>
      </c>
      <c r="Q2758" s="6">
        <v>7149.65</v>
      </c>
      <c r="R2758" s="6">
        <v>7269.98</v>
      </c>
      <c r="S2758" s="6">
        <v>6450.28</v>
      </c>
      <c r="T2758" s="6">
        <v>6379.21</v>
      </c>
      <c r="U2758" t="s">
        <v>207</v>
      </c>
      <c r="V2758" t="s">
        <v>316</v>
      </c>
      <c r="W2758" t="s">
        <v>316</v>
      </c>
      <c r="X2758" t="s">
        <v>317</v>
      </c>
      <c r="Y2758">
        <v>5</v>
      </c>
    </row>
    <row r="2759" spans="1:26" x14ac:dyDescent="0.25">
      <c r="A2759" t="str">
        <f t="shared" si="87"/>
        <v>SE Number of secondary residences</v>
      </c>
      <c r="B2759" t="str">
        <f t="shared" si="86"/>
        <v>Number of secondary residences</v>
      </c>
      <c r="C2759" t="s">
        <v>19</v>
      </c>
      <c r="D2759" t="s">
        <v>66</v>
      </c>
      <c r="E2759" t="s">
        <v>288</v>
      </c>
      <c r="Q2759">
        <v>623.41</v>
      </c>
      <c r="R2759">
        <v>596</v>
      </c>
      <c r="S2759">
        <v>622.20000000000005</v>
      </c>
      <c r="T2759">
        <v>668.12</v>
      </c>
      <c r="U2759" t="s">
        <v>207</v>
      </c>
      <c r="V2759" t="s">
        <v>214</v>
      </c>
      <c r="W2759" t="s">
        <v>215</v>
      </c>
      <c r="Y2759">
        <v>1</v>
      </c>
    </row>
    <row r="2760" spans="1:26" x14ac:dyDescent="0.25">
      <c r="A2760" t="str">
        <f t="shared" si="87"/>
        <v>UK Number of secondary residences</v>
      </c>
      <c r="B2760" t="str">
        <f t="shared" si="86"/>
        <v>Number of secondary residences</v>
      </c>
      <c r="C2760" t="s">
        <v>4</v>
      </c>
      <c r="D2760" t="s">
        <v>67</v>
      </c>
      <c r="E2760" t="s">
        <v>288</v>
      </c>
      <c r="Q2760">
        <v>864.56</v>
      </c>
      <c r="R2760">
        <v>846.26</v>
      </c>
      <c r="S2760">
        <v>762.99</v>
      </c>
      <c r="T2760">
        <v>775.85</v>
      </c>
      <c r="U2760" t="s">
        <v>207</v>
      </c>
      <c r="V2760" t="s">
        <v>214</v>
      </c>
      <c r="Y2760">
        <v>1</v>
      </c>
    </row>
    <row r="2761" spans="1:26" x14ac:dyDescent="0.25">
      <c r="A2761" t="str">
        <f t="shared" si="87"/>
        <v>EU-28 Number of secondary residences</v>
      </c>
      <c r="B2761" t="str">
        <f t="shared" si="86"/>
        <v>Number of secondary residences</v>
      </c>
      <c r="C2761" t="s">
        <v>658</v>
      </c>
      <c r="D2761" t="s">
        <v>659</v>
      </c>
      <c r="E2761" t="s">
        <v>288</v>
      </c>
      <c r="Q2761" s="6">
        <v>36141.31</v>
      </c>
      <c r="R2761" s="6">
        <v>35936.620000000003</v>
      </c>
      <c r="S2761" s="6">
        <v>36185.4</v>
      </c>
      <c r="T2761" t="s">
        <v>207</v>
      </c>
      <c r="U2761" t="s">
        <v>207</v>
      </c>
      <c r="V2761" t="s">
        <v>214</v>
      </c>
      <c r="W2761" t="s">
        <v>215</v>
      </c>
      <c r="Y2761">
        <v>1</v>
      </c>
      <c r="Z2761" t="s">
        <v>729</v>
      </c>
    </row>
    <row r="2762" spans="1:26" x14ac:dyDescent="0.25">
      <c r="A2762" t="str">
        <f t="shared" si="87"/>
        <v xml:space="preserve"> Number of secondary residences</v>
      </c>
      <c r="B2762" t="str">
        <f t="shared" si="86"/>
        <v>Number of secondary residences</v>
      </c>
    </row>
    <row r="2763" spans="1:26" x14ac:dyDescent="0.25">
      <c r="A2763" t="str">
        <f t="shared" si="87"/>
        <v xml:space="preserve"> Date of export: 2017-07-04</v>
      </c>
      <c r="B2763" t="str">
        <f t="shared" si="86"/>
        <v>Date of export: 2017-07-04</v>
      </c>
      <c r="C2763" t="s">
        <v>678</v>
      </c>
    </row>
    <row r="2764" spans="1:26" x14ac:dyDescent="0.25">
      <c r="A2764" t="str">
        <f t="shared" si="87"/>
        <v xml:space="preserve"> Source: EU Buildings Observatory</v>
      </c>
      <c r="B2764" t="str">
        <f t="shared" si="86"/>
        <v>Source: EU Buildings Observatory</v>
      </c>
      <c r="C2764" t="s">
        <v>598</v>
      </c>
    </row>
    <row r="2765" spans="1:26" x14ac:dyDescent="0.25">
      <c r="A2765" t="str">
        <f t="shared" si="87"/>
        <v xml:space="preserve"> Copyright European Commission 2016</v>
      </c>
      <c r="B2765" t="str">
        <f t="shared" si="86"/>
        <v>Copyright European Commission 2016</v>
      </c>
      <c r="C2765" t="s">
        <v>599</v>
      </c>
    </row>
    <row r="2766" spans="1:26" x14ac:dyDescent="0.25">
      <c r="A2766" t="str">
        <f t="shared" si="87"/>
        <v xml:space="preserve"> Total number of dwellings</v>
      </c>
      <c r="B2766" t="str">
        <f t="shared" si="86"/>
        <v>Total number of dwellings</v>
      </c>
      <c r="C2766" t="s">
        <v>730</v>
      </c>
    </row>
    <row r="2767" spans="1:26" x14ac:dyDescent="0.25">
      <c r="A2767" t="str">
        <f t="shared" si="87"/>
        <v>ISO code Total number of dwellings</v>
      </c>
      <c r="B2767" t="str">
        <f t="shared" si="86"/>
        <v>Total number of dwellings</v>
      </c>
      <c r="D2767" t="s">
        <v>204</v>
      </c>
      <c r="E2767" t="s">
        <v>205</v>
      </c>
      <c r="Q2767">
        <v>2011</v>
      </c>
      <c r="R2767">
        <v>2012</v>
      </c>
      <c r="S2767">
        <v>2013</v>
      </c>
      <c r="T2767">
        <v>2014</v>
      </c>
      <c r="U2767">
        <v>2015</v>
      </c>
      <c r="V2767" t="s">
        <v>194</v>
      </c>
      <c r="W2767" t="s">
        <v>195</v>
      </c>
      <c r="X2767" t="s">
        <v>196</v>
      </c>
      <c r="Y2767" t="s">
        <v>197</v>
      </c>
      <c r="Z2767" t="s">
        <v>198</v>
      </c>
    </row>
    <row r="2768" spans="1:26" x14ac:dyDescent="0.25">
      <c r="A2768" t="str">
        <f t="shared" si="87"/>
        <v>AT Total number of dwellings</v>
      </c>
      <c r="B2768" t="str">
        <f t="shared" si="86"/>
        <v>Total number of dwellings</v>
      </c>
      <c r="C2768" t="s">
        <v>17</v>
      </c>
      <c r="D2768" t="s">
        <v>40</v>
      </c>
      <c r="E2768" t="s">
        <v>288</v>
      </c>
      <c r="Q2768" s="6">
        <v>4441.41</v>
      </c>
      <c r="R2768" s="6">
        <v>4239.8599999999997</v>
      </c>
      <c r="S2768" s="6">
        <v>4395.24</v>
      </c>
      <c r="T2768" s="6">
        <v>4463.68</v>
      </c>
      <c r="U2768" t="s">
        <v>207</v>
      </c>
      <c r="V2768" t="s">
        <v>208</v>
      </c>
      <c r="W2768" t="s">
        <v>212</v>
      </c>
      <c r="X2768" t="s">
        <v>221</v>
      </c>
      <c r="Y2768">
        <v>4</v>
      </c>
      <c r="Z2768" t="s">
        <v>731</v>
      </c>
    </row>
    <row r="2769" spans="1:26" x14ac:dyDescent="0.25">
      <c r="A2769" t="str">
        <f t="shared" si="87"/>
        <v>BE Total number of dwellings</v>
      </c>
      <c r="B2769" t="str">
        <f t="shared" si="86"/>
        <v>Total number of dwellings</v>
      </c>
      <c r="C2769" t="s">
        <v>11</v>
      </c>
      <c r="D2769" t="s">
        <v>41</v>
      </c>
      <c r="E2769" t="s">
        <v>288</v>
      </c>
      <c r="Q2769" s="6">
        <v>5131.3900000000003</v>
      </c>
      <c r="R2769" s="6">
        <v>5179.6400000000003</v>
      </c>
      <c r="S2769" s="6">
        <v>5229.3599999999997</v>
      </c>
      <c r="T2769" s="6">
        <v>5276.33</v>
      </c>
      <c r="U2769" t="s">
        <v>207</v>
      </c>
      <c r="V2769" t="s">
        <v>208</v>
      </c>
      <c r="W2769" t="s">
        <v>212</v>
      </c>
      <c r="X2769" t="s">
        <v>221</v>
      </c>
      <c r="Y2769">
        <v>4</v>
      </c>
      <c r="Z2769" t="s">
        <v>731</v>
      </c>
    </row>
    <row r="2770" spans="1:26" x14ac:dyDescent="0.25">
      <c r="A2770" t="str">
        <f t="shared" si="87"/>
        <v>BG Total number of dwellings</v>
      </c>
      <c r="B2770" t="str">
        <f t="shared" si="86"/>
        <v>Total number of dwellings</v>
      </c>
      <c r="C2770" t="s">
        <v>21</v>
      </c>
      <c r="D2770" t="s">
        <v>42</v>
      </c>
      <c r="E2770" t="s">
        <v>288</v>
      </c>
      <c r="Q2770" s="6">
        <v>3899.75</v>
      </c>
      <c r="R2770" s="6">
        <v>3909.35</v>
      </c>
      <c r="S2770" s="6">
        <v>4402.01</v>
      </c>
      <c r="T2770" s="6">
        <v>4479.5200000000004</v>
      </c>
      <c r="U2770" t="s">
        <v>207</v>
      </c>
      <c r="V2770" t="s">
        <v>208</v>
      </c>
      <c r="W2770" t="s">
        <v>212</v>
      </c>
      <c r="X2770" t="s">
        <v>221</v>
      </c>
      <c r="Y2770">
        <v>4</v>
      </c>
      <c r="Z2770" t="s">
        <v>731</v>
      </c>
    </row>
    <row r="2771" spans="1:26" x14ac:dyDescent="0.25">
      <c r="A2771" t="str">
        <f t="shared" si="87"/>
        <v>HR Total number of dwellings</v>
      </c>
      <c r="B2771" t="str">
        <f t="shared" si="86"/>
        <v>Total number of dwellings</v>
      </c>
      <c r="C2771" t="s">
        <v>24</v>
      </c>
      <c r="D2771" t="s">
        <v>43</v>
      </c>
      <c r="E2771" t="s">
        <v>288</v>
      </c>
      <c r="Q2771" s="6">
        <v>1876.82</v>
      </c>
      <c r="R2771" s="6">
        <v>1899.16</v>
      </c>
      <c r="S2771" s="6">
        <v>1926.06</v>
      </c>
      <c r="T2771" s="6">
        <v>1956.4</v>
      </c>
      <c r="U2771" t="s">
        <v>207</v>
      </c>
      <c r="V2771" t="s">
        <v>208</v>
      </c>
      <c r="W2771" t="s">
        <v>212</v>
      </c>
      <c r="X2771" t="s">
        <v>221</v>
      </c>
      <c r="Y2771">
        <v>4</v>
      </c>
      <c r="Z2771" t="s">
        <v>731</v>
      </c>
    </row>
    <row r="2772" spans="1:26" x14ac:dyDescent="0.25">
      <c r="A2772" t="str">
        <f t="shared" si="87"/>
        <v>CY Total number of dwellings</v>
      </c>
      <c r="B2772" t="str">
        <f t="shared" si="86"/>
        <v>Total number of dwellings</v>
      </c>
      <c r="C2772" t="s">
        <v>15</v>
      </c>
      <c r="D2772" t="s">
        <v>44</v>
      </c>
      <c r="E2772" t="s">
        <v>288</v>
      </c>
      <c r="Q2772">
        <v>431</v>
      </c>
      <c r="R2772">
        <v>437</v>
      </c>
      <c r="S2772">
        <v>441</v>
      </c>
      <c r="T2772">
        <v>456.24</v>
      </c>
      <c r="U2772" t="s">
        <v>207</v>
      </c>
      <c r="V2772" t="s">
        <v>208</v>
      </c>
      <c r="W2772" t="s">
        <v>212</v>
      </c>
      <c r="X2772" t="s">
        <v>221</v>
      </c>
      <c r="Y2772">
        <v>4</v>
      </c>
      <c r="Z2772" t="s">
        <v>731</v>
      </c>
    </row>
    <row r="2773" spans="1:26" x14ac:dyDescent="0.25">
      <c r="A2773" t="str">
        <f t="shared" si="87"/>
        <v>CZ Total number of dwellings</v>
      </c>
      <c r="B2773" t="str">
        <f t="shared" si="86"/>
        <v>Total number of dwellings</v>
      </c>
      <c r="C2773" t="s">
        <v>23</v>
      </c>
      <c r="D2773" t="s">
        <v>45</v>
      </c>
      <c r="E2773" t="s">
        <v>288</v>
      </c>
      <c r="Q2773" s="6">
        <v>4726.74</v>
      </c>
      <c r="R2773" s="6">
        <v>4732.42</v>
      </c>
      <c r="S2773" s="6">
        <v>4734.1899999999996</v>
      </c>
      <c r="T2773" s="6">
        <v>4769.78</v>
      </c>
      <c r="U2773" t="s">
        <v>207</v>
      </c>
      <c r="V2773" t="s">
        <v>208</v>
      </c>
      <c r="W2773" t="s">
        <v>212</v>
      </c>
      <c r="X2773" t="s">
        <v>221</v>
      </c>
      <c r="Y2773">
        <v>4</v>
      </c>
      <c r="Z2773" t="s">
        <v>731</v>
      </c>
    </row>
    <row r="2774" spans="1:26" x14ac:dyDescent="0.25">
      <c r="A2774" t="str">
        <f t="shared" si="87"/>
        <v>DK Total number of dwellings</v>
      </c>
      <c r="B2774" t="str">
        <f t="shared" si="86"/>
        <v>Total number of dwellings</v>
      </c>
      <c r="C2774" t="s">
        <v>9</v>
      </c>
      <c r="D2774" t="s">
        <v>46</v>
      </c>
      <c r="E2774" t="s">
        <v>288</v>
      </c>
      <c r="Q2774" s="6">
        <v>2950.64</v>
      </c>
      <c r="R2774" s="6">
        <v>2962.53</v>
      </c>
      <c r="S2774" s="6">
        <v>2976.77</v>
      </c>
      <c r="T2774" s="6">
        <v>2990.24</v>
      </c>
      <c r="U2774" s="6">
        <v>3001.47</v>
      </c>
      <c r="V2774" t="s">
        <v>218</v>
      </c>
      <c r="W2774" t="s">
        <v>683</v>
      </c>
      <c r="X2774" t="s">
        <v>220</v>
      </c>
      <c r="Y2774">
        <v>5</v>
      </c>
    </row>
    <row r="2775" spans="1:26" x14ac:dyDescent="0.25">
      <c r="A2775" t="str">
        <f t="shared" si="87"/>
        <v>EE Total number of dwellings</v>
      </c>
      <c r="B2775" t="str">
        <f t="shared" si="86"/>
        <v>Total number of dwellings</v>
      </c>
      <c r="C2775" t="s">
        <v>27</v>
      </c>
      <c r="D2775" t="s">
        <v>47</v>
      </c>
      <c r="E2775" t="s">
        <v>288</v>
      </c>
      <c r="Q2775">
        <v>655.9</v>
      </c>
      <c r="R2775">
        <v>657.8</v>
      </c>
      <c r="S2775">
        <v>661.44</v>
      </c>
      <c r="T2775">
        <v>665.35</v>
      </c>
      <c r="U2775" t="s">
        <v>207</v>
      </c>
      <c r="V2775" t="s">
        <v>282</v>
      </c>
      <c r="W2775" t="s">
        <v>283</v>
      </c>
      <c r="X2775" t="s">
        <v>684</v>
      </c>
      <c r="Y2775">
        <v>5</v>
      </c>
    </row>
    <row r="2776" spans="1:26" x14ac:dyDescent="0.25">
      <c r="A2776" t="str">
        <f t="shared" si="87"/>
        <v>FI Total number of dwellings</v>
      </c>
      <c r="B2776" t="str">
        <f t="shared" si="86"/>
        <v>Total number of dwellings</v>
      </c>
      <c r="C2776" t="s">
        <v>30</v>
      </c>
      <c r="D2776" t="s">
        <v>50</v>
      </c>
      <c r="E2776" t="s">
        <v>288</v>
      </c>
      <c r="Q2776" s="6">
        <v>2835.64</v>
      </c>
      <c r="R2776" s="6">
        <v>2865.57</v>
      </c>
      <c r="S2776" s="6">
        <v>2906</v>
      </c>
      <c r="T2776" s="6">
        <v>2918</v>
      </c>
      <c r="U2776" t="s">
        <v>207</v>
      </c>
      <c r="V2776" t="s">
        <v>208</v>
      </c>
      <c r="W2776" t="s">
        <v>212</v>
      </c>
      <c r="X2776" t="s">
        <v>221</v>
      </c>
      <c r="Y2776">
        <v>4</v>
      </c>
      <c r="Z2776" t="s">
        <v>731</v>
      </c>
    </row>
    <row r="2777" spans="1:26" x14ac:dyDescent="0.25">
      <c r="A2777" t="str">
        <f t="shared" si="87"/>
        <v>FR Total number of dwellings</v>
      </c>
      <c r="B2777" t="str">
        <f t="shared" si="86"/>
        <v>Total number of dwellings</v>
      </c>
      <c r="C2777" t="s">
        <v>10</v>
      </c>
      <c r="D2777" t="s">
        <v>48</v>
      </c>
      <c r="E2777" t="s">
        <v>288</v>
      </c>
      <c r="Q2777" s="6">
        <v>32860</v>
      </c>
      <c r="R2777" s="6">
        <v>33190</v>
      </c>
      <c r="S2777" s="6">
        <v>33540</v>
      </c>
      <c r="T2777" s="6">
        <v>33894</v>
      </c>
      <c r="U2777" t="s">
        <v>207</v>
      </c>
      <c r="V2777" t="s">
        <v>626</v>
      </c>
      <c r="W2777" t="s">
        <v>685</v>
      </c>
      <c r="X2777" t="s">
        <v>628</v>
      </c>
      <c r="Y2777">
        <v>5</v>
      </c>
    </row>
    <row r="2778" spans="1:26" x14ac:dyDescent="0.25">
      <c r="A2778" t="str">
        <f t="shared" si="87"/>
        <v>DE Total number of dwellings</v>
      </c>
      <c r="B2778" t="str">
        <f t="shared" si="86"/>
        <v>Total number of dwellings</v>
      </c>
      <c r="C2778" t="s">
        <v>1</v>
      </c>
      <c r="D2778" t="s">
        <v>51</v>
      </c>
      <c r="E2778" t="s">
        <v>288</v>
      </c>
      <c r="Q2778" s="6">
        <v>41374</v>
      </c>
      <c r="R2778" s="6">
        <v>41550</v>
      </c>
      <c r="S2778" s="6">
        <v>40995</v>
      </c>
      <c r="T2778" s="6">
        <v>41185.160000000003</v>
      </c>
      <c r="U2778" t="s">
        <v>207</v>
      </c>
      <c r="V2778" t="s">
        <v>208</v>
      </c>
      <c r="W2778" t="s">
        <v>212</v>
      </c>
      <c r="X2778" t="s">
        <v>221</v>
      </c>
      <c r="Y2778">
        <v>4</v>
      </c>
      <c r="Z2778" t="s">
        <v>731</v>
      </c>
    </row>
    <row r="2779" spans="1:26" x14ac:dyDescent="0.25">
      <c r="A2779" t="str">
        <f t="shared" si="87"/>
        <v>EL Total number of dwellings</v>
      </c>
      <c r="B2779" t="str">
        <f t="shared" si="86"/>
        <v>Total number of dwellings</v>
      </c>
      <c r="C2779" t="s">
        <v>20</v>
      </c>
      <c r="D2779" t="s">
        <v>49</v>
      </c>
      <c r="E2779" t="s">
        <v>288</v>
      </c>
      <c r="Q2779" s="6">
        <v>6753.89</v>
      </c>
      <c r="R2779" s="6">
        <v>6723.92</v>
      </c>
      <c r="S2779" s="6">
        <v>6784.45</v>
      </c>
      <c r="T2779" s="6">
        <v>6869.38</v>
      </c>
      <c r="U2779" t="s">
        <v>207</v>
      </c>
      <c r="V2779" t="s">
        <v>208</v>
      </c>
      <c r="W2779" t="s">
        <v>212</v>
      </c>
      <c r="X2779" t="s">
        <v>221</v>
      </c>
      <c r="Y2779">
        <v>4</v>
      </c>
      <c r="Z2779" t="s">
        <v>731</v>
      </c>
    </row>
    <row r="2780" spans="1:26" x14ac:dyDescent="0.25">
      <c r="A2780" t="str">
        <f t="shared" si="87"/>
        <v>HU Total number of dwellings</v>
      </c>
      <c r="B2780" t="str">
        <f t="shared" si="86"/>
        <v>Total number of dwellings</v>
      </c>
      <c r="C2780" t="s">
        <v>16</v>
      </c>
      <c r="D2780" t="s">
        <v>52</v>
      </c>
      <c r="E2780" t="s">
        <v>288</v>
      </c>
      <c r="Q2780" s="6">
        <v>4390.3</v>
      </c>
      <c r="R2780" s="6">
        <v>4393.63</v>
      </c>
      <c r="S2780" s="6">
        <v>4402.01</v>
      </c>
      <c r="T2780" s="6">
        <v>4432.97</v>
      </c>
      <c r="U2780" t="s">
        <v>207</v>
      </c>
      <c r="V2780" t="s">
        <v>208</v>
      </c>
      <c r="W2780" t="s">
        <v>212</v>
      </c>
      <c r="X2780" t="s">
        <v>221</v>
      </c>
      <c r="Y2780">
        <v>4</v>
      </c>
      <c r="Z2780" t="s">
        <v>731</v>
      </c>
    </row>
    <row r="2781" spans="1:26" x14ac:dyDescent="0.25">
      <c r="A2781" t="str">
        <f t="shared" si="87"/>
        <v>IE Total number of dwellings</v>
      </c>
      <c r="B2781" t="str">
        <f t="shared" si="86"/>
        <v>Total number of dwellings</v>
      </c>
      <c r="C2781" t="s">
        <v>5</v>
      </c>
      <c r="D2781" t="s">
        <v>53</v>
      </c>
      <c r="E2781" t="s">
        <v>288</v>
      </c>
      <c r="Q2781" s="6">
        <v>1649.41</v>
      </c>
      <c r="R2781" s="6">
        <v>1657.9</v>
      </c>
      <c r="S2781" s="6">
        <v>1701.39</v>
      </c>
      <c r="T2781" s="6">
        <v>1744.43</v>
      </c>
      <c r="U2781" t="s">
        <v>207</v>
      </c>
      <c r="V2781" t="s">
        <v>208</v>
      </c>
      <c r="W2781" t="s">
        <v>212</v>
      </c>
      <c r="X2781" t="s">
        <v>221</v>
      </c>
      <c r="Y2781">
        <v>4</v>
      </c>
      <c r="Z2781" t="s">
        <v>731</v>
      </c>
    </row>
    <row r="2782" spans="1:26" x14ac:dyDescent="0.25">
      <c r="A2782" t="str">
        <f t="shared" si="87"/>
        <v>IT Total number of dwellings</v>
      </c>
      <c r="B2782" t="str">
        <f t="shared" si="86"/>
        <v>Total number of dwellings</v>
      </c>
      <c r="C2782" t="s">
        <v>29</v>
      </c>
      <c r="D2782" t="s">
        <v>54</v>
      </c>
      <c r="E2782" t="s">
        <v>288</v>
      </c>
      <c r="Q2782" s="6">
        <v>31208.16</v>
      </c>
      <c r="R2782" s="6">
        <v>31412.05</v>
      </c>
      <c r="S2782" s="6">
        <v>31593.93</v>
      </c>
      <c r="T2782" s="6">
        <v>31963.85</v>
      </c>
      <c r="U2782" t="s">
        <v>207</v>
      </c>
      <c r="V2782" t="s">
        <v>208</v>
      </c>
      <c r="W2782" t="s">
        <v>212</v>
      </c>
      <c r="X2782" t="s">
        <v>221</v>
      </c>
      <c r="Y2782">
        <v>4</v>
      </c>
      <c r="Z2782" t="s">
        <v>731</v>
      </c>
    </row>
    <row r="2783" spans="1:26" x14ac:dyDescent="0.25">
      <c r="A2783" t="str">
        <f t="shared" si="87"/>
        <v>LV Total number of dwellings</v>
      </c>
      <c r="B2783" t="str">
        <f t="shared" si="86"/>
        <v>Total number of dwellings</v>
      </c>
      <c r="C2783" t="s">
        <v>25</v>
      </c>
      <c r="D2783" t="s">
        <v>55</v>
      </c>
      <c r="E2783" t="s">
        <v>288</v>
      </c>
      <c r="Q2783" s="6">
        <v>1036.78</v>
      </c>
      <c r="R2783" s="6">
        <v>1039</v>
      </c>
      <c r="S2783" s="6">
        <v>1041.49</v>
      </c>
      <c r="T2783" s="6">
        <v>1049.24</v>
      </c>
      <c r="U2783" t="s">
        <v>207</v>
      </c>
      <c r="V2783" t="s">
        <v>208</v>
      </c>
      <c r="W2783" t="s">
        <v>212</v>
      </c>
      <c r="X2783" t="s">
        <v>221</v>
      </c>
      <c r="Y2783">
        <v>4</v>
      </c>
      <c r="Z2783" t="s">
        <v>731</v>
      </c>
    </row>
    <row r="2784" spans="1:26" x14ac:dyDescent="0.25">
      <c r="A2784" t="str">
        <f t="shared" si="87"/>
        <v>LT Total number of dwellings</v>
      </c>
      <c r="B2784" t="str">
        <f t="shared" si="86"/>
        <v>Total number of dwellings</v>
      </c>
      <c r="C2784" t="s">
        <v>22</v>
      </c>
      <c r="D2784" t="s">
        <v>56</v>
      </c>
      <c r="E2784" t="s">
        <v>288</v>
      </c>
      <c r="Q2784" s="6">
        <v>1282.51</v>
      </c>
      <c r="R2784" s="6">
        <v>1289.07</v>
      </c>
      <c r="S2784" s="6">
        <v>1288.48</v>
      </c>
      <c r="T2784" s="6">
        <v>1288.1400000000001</v>
      </c>
      <c r="U2784" t="s">
        <v>207</v>
      </c>
      <c r="V2784" t="s">
        <v>208</v>
      </c>
      <c r="W2784" t="s">
        <v>212</v>
      </c>
      <c r="X2784" t="s">
        <v>221</v>
      </c>
      <c r="Y2784">
        <v>4</v>
      </c>
      <c r="Z2784" t="s">
        <v>731</v>
      </c>
    </row>
    <row r="2785" spans="1:26" x14ac:dyDescent="0.25">
      <c r="A2785" t="str">
        <f t="shared" si="87"/>
        <v>LU Total number of dwellings</v>
      </c>
      <c r="B2785" t="str">
        <f t="shared" si="86"/>
        <v>Total number of dwellings</v>
      </c>
      <c r="C2785" t="s">
        <v>7</v>
      </c>
      <c r="D2785" t="s">
        <v>57</v>
      </c>
      <c r="E2785" t="s">
        <v>288</v>
      </c>
      <c r="Q2785">
        <v>208.57</v>
      </c>
      <c r="R2785">
        <v>213.65</v>
      </c>
      <c r="S2785">
        <v>218.58</v>
      </c>
      <c r="T2785">
        <v>223.29</v>
      </c>
      <c r="U2785" t="s">
        <v>207</v>
      </c>
      <c r="V2785" t="s">
        <v>208</v>
      </c>
      <c r="W2785" t="s">
        <v>212</v>
      </c>
      <c r="X2785" t="s">
        <v>221</v>
      </c>
      <c r="Y2785">
        <v>4</v>
      </c>
      <c r="Z2785" t="s">
        <v>731</v>
      </c>
    </row>
    <row r="2786" spans="1:26" x14ac:dyDescent="0.25">
      <c r="A2786" t="str">
        <f t="shared" si="87"/>
        <v>MT Total number of dwellings</v>
      </c>
      <c r="B2786" t="str">
        <f t="shared" si="86"/>
        <v>Total number of dwellings</v>
      </c>
      <c r="C2786" t="s">
        <v>26</v>
      </c>
      <c r="D2786" t="s">
        <v>58</v>
      </c>
      <c r="E2786" t="s">
        <v>288</v>
      </c>
      <c r="Q2786">
        <v>223.85</v>
      </c>
      <c r="R2786">
        <v>231.83</v>
      </c>
      <c r="S2786">
        <v>240.86</v>
      </c>
      <c r="T2786">
        <v>251.14</v>
      </c>
      <c r="U2786" t="s">
        <v>207</v>
      </c>
      <c r="V2786" t="s">
        <v>208</v>
      </c>
      <c r="W2786" t="s">
        <v>212</v>
      </c>
      <c r="X2786" t="s">
        <v>221</v>
      </c>
      <c r="Y2786">
        <v>4</v>
      </c>
      <c r="Z2786" t="s">
        <v>731</v>
      </c>
    </row>
    <row r="2787" spans="1:26" x14ac:dyDescent="0.25">
      <c r="A2787" t="str">
        <f t="shared" si="87"/>
        <v>NL Total number of dwellings</v>
      </c>
      <c r="B2787" t="str">
        <f t="shared" si="86"/>
        <v>Total number of dwellings</v>
      </c>
      <c r="C2787" t="s">
        <v>6</v>
      </c>
      <c r="D2787" t="s">
        <v>59</v>
      </c>
      <c r="E2787" t="s">
        <v>288</v>
      </c>
      <c r="Q2787" s="6">
        <v>7242</v>
      </c>
      <c r="R2787" s="6">
        <v>7291.35</v>
      </c>
      <c r="S2787" s="6">
        <v>7375.54</v>
      </c>
      <c r="T2787" s="6">
        <v>7427.08</v>
      </c>
      <c r="U2787" t="s">
        <v>207</v>
      </c>
      <c r="V2787" t="s">
        <v>208</v>
      </c>
      <c r="W2787" t="s">
        <v>212</v>
      </c>
      <c r="X2787" t="s">
        <v>221</v>
      </c>
      <c r="Y2787">
        <v>4</v>
      </c>
    </row>
    <row r="2788" spans="1:26" x14ac:dyDescent="0.25">
      <c r="A2788" t="str">
        <f t="shared" si="87"/>
        <v>PL Total number of dwellings</v>
      </c>
      <c r="B2788" t="str">
        <f t="shared" si="86"/>
        <v>Total number of dwellings</v>
      </c>
      <c r="C2788" t="s">
        <v>12</v>
      </c>
      <c r="D2788" t="s">
        <v>60</v>
      </c>
      <c r="E2788" t="s">
        <v>288</v>
      </c>
      <c r="Q2788" s="6">
        <v>13587.44</v>
      </c>
      <c r="R2788" s="6">
        <v>13722.79</v>
      </c>
      <c r="S2788" s="6">
        <v>13852.9</v>
      </c>
      <c r="T2788" s="6">
        <v>13983.04</v>
      </c>
      <c r="U2788" t="s">
        <v>207</v>
      </c>
      <c r="V2788" t="s">
        <v>642</v>
      </c>
      <c r="W2788" t="s">
        <v>643</v>
      </c>
      <c r="X2788" t="s">
        <v>644</v>
      </c>
      <c r="Y2788">
        <v>5</v>
      </c>
    </row>
    <row r="2789" spans="1:26" x14ac:dyDescent="0.25">
      <c r="A2789" t="str">
        <f t="shared" si="87"/>
        <v>PT Total number of dwellings</v>
      </c>
      <c r="B2789" t="str">
        <f t="shared" si="86"/>
        <v>Total number of dwellings</v>
      </c>
      <c r="C2789" t="s">
        <v>14</v>
      </c>
      <c r="D2789" t="s">
        <v>61</v>
      </c>
      <c r="E2789" t="s">
        <v>288</v>
      </c>
      <c r="Q2789" s="6">
        <v>5878.89</v>
      </c>
      <c r="R2789" s="6">
        <v>5906.76</v>
      </c>
      <c r="S2789" s="6">
        <v>5926.18</v>
      </c>
      <c r="T2789" s="6">
        <v>5936.69</v>
      </c>
      <c r="U2789" t="s">
        <v>207</v>
      </c>
      <c r="V2789" t="s">
        <v>208</v>
      </c>
      <c r="W2789" t="s">
        <v>212</v>
      </c>
      <c r="X2789" t="s">
        <v>221</v>
      </c>
      <c r="Y2789">
        <v>4</v>
      </c>
    </row>
    <row r="2790" spans="1:26" x14ac:dyDescent="0.25">
      <c r="A2790" t="str">
        <f t="shared" si="87"/>
        <v>RO Total number of dwellings</v>
      </c>
      <c r="B2790" t="str">
        <f t="shared" si="86"/>
        <v>Total number of dwellings</v>
      </c>
      <c r="C2790" t="s">
        <v>13</v>
      </c>
      <c r="D2790" t="s">
        <v>62</v>
      </c>
      <c r="E2790" t="s">
        <v>288</v>
      </c>
      <c r="Q2790" s="6">
        <v>8722.4</v>
      </c>
      <c r="R2790" s="6">
        <v>8760.92</v>
      </c>
      <c r="S2790" s="6">
        <v>8799.83</v>
      </c>
      <c r="T2790" s="6">
        <v>8840.6</v>
      </c>
      <c r="U2790" t="s">
        <v>207</v>
      </c>
      <c r="V2790" t="s">
        <v>208</v>
      </c>
      <c r="W2790" t="s">
        <v>212</v>
      </c>
      <c r="X2790" t="s">
        <v>221</v>
      </c>
      <c r="Y2790">
        <v>4</v>
      </c>
    </row>
    <row r="2791" spans="1:26" x14ac:dyDescent="0.25">
      <c r="A2791" t="str">
        <f t="shared" si="87"/>
        <v>SK Total number of dwellings</v>
      </c>
      <c r="B2791" t="str">
        <f t="shared" si="86"/>
        <v>Total number of dwellings</v>
      </c>
      <c r="C2791" t="s">
        <v>18</v>
      </c>
      <c r="D2791" t="s">
        <v>63</v>
      </c>
      <c r="E2791" t="s">
        <v>288</v>
      </c>
      <c r="Q2791" s="6">
        <v>1970.4</v>
      </c>
      <c r="R2791" s="6">
        <v>1980</v>
      </c>
      <c r="S2791" s="6">
        <v>1990</v>
      </c>
      <c r="T2791" s="6">
        <v>2000.43</v>
      </c>
      <c r="U2791" t="s">
        <v>207</v>
      </c>
      <c r="V2791" t="s">
        <v>208</v>
      </c>
      <c r="W2791" t="s">
        <v>212</v>
      </c>
      <c r="X2791" t="s">
        <v>221</v>
      </c>
      <c r="Y2791">
        <v>4</v>
      </c>
      <c r="Z2791" t="s">
        <v>731</v>
      </c>
    </row>
    <row r="2792" spans="1:26" x14ac:dyDescent="0.25">
      <c r="A2792" t="str">
        <f t="shared" si="87"/>
        <v>SI Total number of dwellings</v>
      </c>
      <c r="B2792" t="str">
        <f t="shared" si="86"/>
        <v>Total number of dwellings</v>
      </c>
      <c r="C2792" t="s">
        <v>8</v>
      </c>
      <c r="D2792" t="s">
        <v>64</v>
      </c>
      <c r="E2792" t="s">
        <v>288</v>
      </c>
      <c r="Q2792">
        <v>849.83</v>
      </c>
      <c r="R2792">
        <v>853.86</v>
      </c>
      <c r="S2792">
        <v>857.01</v>
      </c>
      <c r="T2792">
        <v>863.87</v>
      </c>
      <c r="U2792" t="s">
        <v>207</v>
      </c>
      <c r="V2792" t="s">
        <v>208</v>
      </c>
      <c r="W2792" t="s">
        <v>212</v>
      </c>
      <c r="X2792" t="s">
        <v>221</v>
      </c>
      <c r="Y2792">
        <v>4</v>
      </c>
      <c r="Z2792" t="s">
        <v>731</v>
      </c>
    </row>
    <row r="2793" spans="1:26" x14ac:dyDescent="0.25">
      <c r="A2793" t="str">
        <f t="shared" si="87"/>
        <v>ES Total number of dwellings</v>
      </c>
      <c r="B2793" t="str">
        <f t="shared" si="86"/>
        <v>Total number of dwellings</v>
      </c>
      <c r="C2793" t="s">
        <v>28</v>
      </c>
      <c r="D2793" t="s">
        <v>65</v>
      </c>
      <c r="E2793" t="s">
        <v>288</v>
      </c>
      <c r="Q2793" s="6">
        <v>25918.98</v>
      </c>
      <c r="R2793" s="6">
        <v>26052.39</v>
      </c>
      <c r="S2793" s="6">
        <v>26112.42</v>
      </c>
      <c r="T2793" s="6">
        <v>26567.07</v>
      </c>
      <c r="U2793" t="s">
        <v>207</v>
      </c>
      <c r="V2793" t="s">
        <v>208</v>
      </c>
      <c r="W2793" t="s">
        <v>212</v>
      </c>
      <c r="X2793" t="s">
        <v>221</v>
      </c>
      <c r="Y2793">
        <v>4</v>
      </c>
      <c r="Z2793" t="s">
        <v>731</v>
      </c>
    </row>
    <row r="2794" spans="1:26" x14ac:dyDescent="0.25">
      <c r="A2794" t="str">
        <f t="shared" si="87"/>
        <v>SE Total number of dwellings</v>
      </c>
      <c r="B2794" t="str">
        <f t="shared" si="86"/>
        <v>Total number of dwellings</v>
      </c>
      <c r="C2794" t="s">
        <v>19</v>
      </c>
      <c r="D2794" t="s">
        <v>66</v>
      </c>
      <c r="E2794" t="s">
        <v>288</v>
      </c>
      <c r="Q2794" s="6">
        <v>5019</v>
      </c>
      <c r="R2794" s="6">
        <v>5059</v>
      </c>
      <c r="S2794" s="6">
        <v>5062</v>
      </c>
      <c r="T2794" s="6">
        <v>5068.24</v>
      </c>
      <c r="U2794" t="s">
        <v>207</v>
      </c>
      <c r="V2794" t="s">
        <v>208</v>
      </c>
      <c r="W2794" t="s">
        <v>212</v>
      </c>
      <c r="X2794" t="s">
        <v>221</v>
      </c>
      <c r="Y2794">
        <v>4</v>
      </c>
      <c r="Z2794" t="s">
        <v>731</v>
      </c>
    </row>
    <row r="2795" spans="1:26" x14ac:dyDescent="0.25">
      <c r="A2795" t="str">
        <f t="shared" si="87"/>
        <v>UK Total number of dwellings</v>
      </c>
      <c r="B2795" t="str">
        <f t="shared" si="86"/>
        <v>Total number of dwellings</v>
      </c>
      <c r="C2795" t="s">
        <v>4</v>
      </c>
      <c r="D2795" t="s">
        <v>67</v>
      </c>
      <c r="E2795" t="s">
        <v>288</v>
      </c>
      <c r="Q2795" s="6">
        <v>27614</v>
      </c>
      <c r="R2795" s="6">
        <v>27767</v>
      </c>
      <c r="S2795" s="6">
        <v>27914</v>
      </c>
      <c r="T2795" s="6">
        <v>28384.21</v>
      </c>
      <c r="U2795" t="s">
        <v>207</v>
      </c>
      <c r="V2795" t="s">
        <v>208</v>
      </c>
      <c r="W2795" t="s">
        <v>212</v>
      </c>
      <c r="X2795" t="s">
        <v>221</v>
      </c>
      <c r="Y2795">
        <v>4</v>
      </c>
      <c r="Z2795" t="s">
        <v>731</v>
      </c>
    </row>
    <row r="2796" spans="1:26" x14ac:dyDescent="0.25">
      <c r="A2796" t="str">
        <f t="shared" si="87"/>
        <v>EU-28 Total number of dwellings</v>
      </c>
      <c r="B2796" t="str">
        <f t="shared" si="86"/>
        <v>Total number of dwellings</v>
      </c>
      <c r="C2796" t="s">
        <v>658</v>
      </c>
      <c r="D2796" t="s">
        <v>659</v>
      </c>
      <c r="E2796" t="s">
        <v>288</v>
      </c>
      <c r="Q2796" s="6">
        <v>245058.98</v>
      </c>
      <c r="R2796" s="6">
        <v>246588.63</v>
      </c>
      <c r="S2796" s="6">
        <v>247368.14</v>
      </c>
      <c r="T2796" s="6">
        <v>249652.26</v>
      </c>
      <c r="U2796" t="s">
        <v>207</v>
      </c>
      <c r="V2796" t="s">
        <v>208</v>
      </c>
      <c r="W2796" t="s">
        <v>212</v>
      </c>
      <c r="X2796" t="s">
        <v>221</v>
      </c>
      <c r="Y2796">
        <v>4</v>
      </c>
    </row>
    <row r="2797" spans="1:26" x14ac:dyDescent="0.25">
      <c r="A2797" t="str">
        <f t="shared" si="87"/>
        <v xml:space="preserve"> Total number of dwellings</v>
      </c>
      <c r="B2797" t="str">
        <f t="shared" si="86"/>
        <v>Total number of dwellings</v>
      </c>
    </row>
    <row r="2798" spans="1:26" x14ac:dyDescent="0.25">
      <c r="A2798" t="str">
        <f t="shared" si="87"/>
        <v xml:space="preserve"> Date of export: 2017-07-04</v>
      </c>
      <c r="B2798" t="str">
        <f t="shared" si="86"/>
        <v>Date of export: 2017-07-04</v>
      </c>
      <c r="C2798" t="s">
        <v>678</v>
      </c>
    </row>
    <row r="2799" spans="1:26" x14ac:dyDescent="0.25">
      <c r="A2799" t="str">
        <f t="shared" si="87"/>
        <v xml:space="preserve"> Source: EU Buildings Observatory</v>
      </c>
      <c r="B2799" t="str">
        <f t="shared" si="86"/>
        <v>Source: EU Buildings Observatory</v>
      </c>
      <c r="C2799" t="s">
        <v>598</v>
      </c>
    </row>
    <row r="2800" spans="1:26" x14ac:dyDescent="0.25">
      <c r="A2800" t="str">
        <f t="shared" si="87"/>
        <v xml:space="preserve"> Copyright European Commission 2016</v>
      </c>
      <c r="B2800" t="str">
        <f t="shared" si="86"/>
        <v>Copyright European Commission 2016</v>
      </c>
      <c r="C2800" t="s">
        <v>599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832F6-4639-46A7-93DB-64BBCCDA7523}">
  <dimension ref="B1:AK65"/>
  <sheetViews>
    <sheetView zoomScale="55" zoomScaleNormal="55" workbookViewId="0">
      <selection activeCell="Q31" sqref="Q31"/>
    </sheetView>
  </sheetViews>
  <sheetFormatPr defaultColWidth="9" defaultRowHeight="15" outlineLevelCol="2" x14ac:dyDescent="0.25"/>
  <cols>
    <col min="4" max="4" width="9" outlineLevel="2"/>
    <col min="5" max="5" width="11.5703125" customWidth="1" outlineLevel="2"/>
    <col min="6" max="8" width="9" outlineLevel="2"/>
    <col min="9" max="10" width="9" outlineLevel="1"/>
    <col min="11" max="11" width="11" customWidth="1"/>
    <col min="12" max="13" width="9" outlineLevel="1"/>
    <col min="14" max="14" width="13.42578125" customWidth="1"/>
    <col min="15" max="16" width="9" outlineLevel="1"/>
    <col min="17" max="17" width="13.140625" customWidth="1"/>
    <col min="18" max="18" width="9" outlineLevel="1"/>
    <col min="19" max="19" width="12.28515625" customWidth="1" outlineLevel="1"/>
    <col min="20" max="20" width="13.85546875" customWidth="1"/>
    <col min="21" max="22" width="9" outlineLevel="1"/>
    <col min="23" max="23" width="14.28515625" customWidth="1"/>
    <col min="24" max="25" width="9" outlineLevel="1"/>
    <col min="26" max="26" width="13" customWidth="1"/>
    <col min="27" max="27" width="10.5703125" customWidth="1"/>
    <col min="28" max="28" width="9.7109375" bestFit="1" customWidth="1"/>
    <col min="29" max="30" width="9" outlineLevel="1"/>
    <col min="31" max="31" width="12.140625" customWidth="1"/>
    <col min="32" max="32" width="12" customWidth="1"/>
    <col min="33" max="33" width="13" customWidth="1"/>
    <col min="34" max="34" width="9.85546875" customWidth="1"/>
  </cols>
  <sheetData>
    <row r="1" spans="2:35" x14ac:dyDescent="0.25">
      <c r="AH1" s="18"/>
    </row>
    <row r="2" spans="2:35" ht="75" x14ac:dyDescent="0.25">
      <c r="B2" t="s">
        <v>0</v>
      </c>
      <c r="C2" t="s">
        <v>39</v>
      </c>
      <c r="D2" t="s">
        <v>732</v>
      </c>
      <c r="E2" t="s">
        <v>733</v>
      </c>
      <c r="F2" t="s">
        <v>734</v>
      </c>
      <c r="G2" t="s">
        <v>735</v>
      </c>
      <c r="H2" t="s">
        <v>736</v>
      </c>
      <c r="I2" t="s">
        <v>737</v>
      </c>
      <c r="J2" t="s">
        <v>177</v>
      </c>
      <c r="K2" s="19" t="s">
        <v>738</v>
      </c>
      <c r="L2" t="s">
        <v>739</v>
      </c>
      <c r="M2" t="s">
        <v>740</v>
      </c>
      <c r="N2" s="19" t="s">
        <v>741</v>
      </c>
      <c r="O2" t="s">
        <v>742</v>
      </c>
      <c r="P2" t="s">
        <v>743</v>
      </c>
      <c r="Q2" s="19" t="s">
        <v>744</v>
      </c>
      <c r="R2" t="s">
        <v>745</v>
      </c>
      <c r="S2" t="s">
        <v>746</v>
      </c>
      <c r="T2" s="19" t="s">
        <v>747</v>
      </c>
      <c r="U2" t="s">
        <v>748</v>
      </c>
      <c r="V2" t="s">
        <v>749</v>
      </c>
      <c r="W2" s="19" t="s">
        <v>750</v>
      </c>
      <c r="X2" t="s">
        <v>751</v>
      </c>
      <c r="Y2" t="s">
        <v>752</v>
      </c>
      <c r="Z2" s="19" t="s">
        <v>753</v>
      </c>
      <c r="AA2" s="20" t="s">
        <v>754</v>
      </c>
      <c r="AB2" s="21" t="s">
        <v>755</v>
      </c>
      <c r="AC2" s="22" t="s">
        <v>756</v>
      </c>
      <c r="AD2" s="22" t="s">
        <v>757</v>
      </c>
      <c r="AE2" s="20" t="s">
        <v>758</v>
      </c>
      <c r="AF2" s="21" t="s">
        <v>759</v>
      </c>
      <c r="AG2" s="20" t="s">
        <v>760</v>
      </c>
      <c r="AH2" s="20" t="s">
        <v>761</v>
      </c>
      <c r="AI2" s="21" t="s">
        <v>762</v>
      </c>
    </row>
    <row r="3" spans="2:35" x14ac:dyDescent="0.25">
      <c r="B3" t="s">
        <v>40</v>
      </c>
      <c r="C3">
        <v>2012</v>
      </c>
      <c r="D3">
        <f>MATCH($C3,[1]obs_totals!$A$4:$Z$4,0)</f>
        <v>18</v>
      </c>
      <c r="E3" t="s">
        <v>763</v>
      </c>
      <c r="F3" t="s">
        <v>764</v>
      </c>
      <c r="G3" t="s">
        <v>764</v>
      </c>
      <c r="H3" t="s">
        <v>764</v>
      </c>
      <c r="I3" t="s">
        <v>203</v>
      </c>
      <c r="J3" t="str">
        <f>VLOOKUP($B3&amp;" "&amp;I3,[1]!obs_totals[#Data],5,FALSE)</f>
        <v>Mm²</v>
      </c>
      <c r="K3" s="6">
        <f>VLOOKUP($B3&amp;" "&amp;I3,[1]!obs_totals[#Data],$D3,FALSE)</f>
        <v>420.17</v>
      </c>
      <c r="L3" t="s">
        <v>435</v>
      </c>
      <c r="M3" t="str">
        <f>VLOOKUP($B3&amp;" "&amp;L3,[1]!obs_totals[#Data],5,FALSE)</f>
        <v>kWh/m²</v>
      </c>
      <c r="N3">
        <f>VLOOKUP($B3&amp;" "&amp;L3,[1]!obs_totals[#Data],$D3,FALSE)</f>
        <v>175.65</v>
      </c>
      <c r="O3" t="s">
        <v>447</v>
      </c>
      <c r="P3" t="str">
        <f>VLOOKUP($B3&amp;" "&amp;O3,[1]!obs_totals[#Data],5,FALSE)</f>
        <v>kWh/m²</v>
      </c>
      <c r="Q3">
        <f>VLOOKUP($B3&amp;" "&amp;O3,[1]!obs_totals[#Data],$D3,FALSE)</f>
        <v>127.26</v>
      </c>
      <c r="R3" t="s">
        <v>496</v>
      </c>
      <c r="S3" t="str">
        <f>VLOOKUP($B3&amp;" "&amp;R3,[1]!obs_totals[#Data],5,FALSE)</f>
        <v>Mtoe</v>
      </c>
      <c r="T3">
        <f>VLOOKUP($B3&amp;" "&amp;R3,[1]!obs_totals[#Data],$D3,FALSE)</f>
        <v>3.99</v>
      </c>
      <c r="U3" t="s">
        <v>535</v>
      </c>
      <c r="V3" t="str">
        <f>VLOOKUP($B3&amp;" "&amp;U3,[1]!obs_totals[#Data],5,FALSE)</f>
        <v>Mtoe</v>
      </c>
      <c r="W3">
        <f>VLOOKUP($B3&amp;" "&amp;U3,[1]!obs_totals[#Data],$D3,FALSE)</f>
        <v>0.87</v>
      </c>
      <c r="X3" t="s">
        <v>588</v>
      </c>
      <c r="Y3" t="str">
        <f>VLOOKUP($B3&amp;" "&amp;X3,[1]!obs_totals[#Data],5,FALSE)</f>
        <v>Mtoe</v>
      </c>
      <c r="Z3">
        <f>VLOOKUP($B3&amp;" "&amp;X3,[1]!obs_totals[#Data],$D3,FALSE)</f>
        <v>0.01</v>
      </c>
      <c r="AA3" s="23">
        <f>Q3*K3</f>
        <v>53470.834200000005</v>
      </c>
      <c r="AB3" s="24">
        <f t="shared" ref="AB3:AB30" si="0" xml:space="preserve"> CONVERT(AA3,"GWh","PJ")</f>
        <v>192.49500312000004</v>
      </c>
      <c r="AC3" s="22" t="s">
        <v>765</v>
      </c>
      <c r="AD3" s="22" t="s">
        <v>766</v>
      </c>
      <c r="AE3" s="23">
        <f t="shared" ref="AE3:AE30" si="1">T3*11630</f>
        <v>46403.700000000004</v>
      </c>
      <c r="AF3" s="24">
        <f t="shared" ref="AF3:AF30" si="2" xml:space="preserve"> CONVERT(AE3,"GWh","PJ")</f>
        <v>167.05332000000001</v>
      </c>
      <c r="AG3" s="25">
        <f t="shared" ref="AG3:AG30" si="3">1-AE3/AA3</f>
        <v>0.13216801842975545</v>
      </c>
      <c r="AH3" s="23">
        <f t="shared" ref="AH3:AH30" si="4">(W3+T3)*11630</f>
        <v>56521.8</v>
      </c>
      <c r="AI3" s="24">
        <f t="shared" ref="AI3:AI30" si="5" xml:space="preserve"> CONVERT(AH3,"GWh","PJ")</f>
        <v>203.47847999999999</v>
      </c>
    </row>
    <row r="4" spans="2:35" x14ac:dyDescent="0.25">
      <c r="B4" t="s">
        <v>41</v>
      </c>
      <c r="C4">
        <v>2013</v>
      </c>
      <c r="D4">
        <f>MATCH($C4,[1]obs_totals!$A$4:$Z$4,0)</f>
        <v>19</v>
      </c>
      <c r="E4" t="s">
        <v>763</v>
      </c>
      <c r="F4" t="s">
        <v>764</v>
      </c>
      <c r="G4" t="s">
        <v>764</v>
      </c>
      <c r="H4" t="s">
        <v>764</v>
      </c>
      <c r="I4" t="s">
        <v>203</v>
      </c>
      <c r="J4" t="str">
        <f>VLOOKUP($B4&amp;" "&amp;I4,[1]!obs_totals[#Data],5,FALSE)</f>
        <v>Mm²</v>
      </c>
      <c r="K4" s="6">
        <f>VLOOKUP($B4&amp;" "&amp;I4,[1]!obs_totals[#Data],$D4,FALSE)</f>
        <v>424.94</v>
      </c>
      <c r="L4" t="s">
        <v>435</v>
      </c>
      <c r="M4" t="str">
        <f>VLOOKUP($B4&amp;" "&amp;L4,[1]!obs_totals[#Data],5,FALSE)</f>
        <v>kWh/m²</v>
      </c>
      <c r="N4">
        <f>VLOOKUP($B4&amp;" "&amp;L4,[1]!obs_totals[#Data],$D4,FALSE)</f>
        <v>283.14</v>
      </c>
      <c r="O4" t="s">
        <v>447</v>
      </c>
      <c r="P4" t="str">
        <f>VLOOKUP($B4&amp;" "&amp;O4,[1]!obs_totals[#Data],5,FALSE)</f>
        <v>kWh/m²</v>
      </c>
      <c r="Q4">
        <f>VLOOKUP($B4&amp;" "&amp;O4,[1]!obs_totals[#Data],$D4,FALSE)</f>
        <v>197.44</v>
      </c>
      <c r="R4" t="s">
        <v>496</v>
      </c>
      <c r="S4" t="str">
        <f>VLOOKUP($B4&amp;" "&amp;R4,[1]!obs_totals[#Data],5,FALSE)</f>
        <v>Mtoe</v>
      </c>
      <c r="T4">
        <f>VLOOKUP($B4&amp;" "&amp;R4,[1]!obs_totals[#Data],$D4,FALSE)</f>
        <v>6.52</v>
      </c>
      <c r="U4" t="s">
        <v>535</v>
      </c>
      <c r="V4" t="str">
        <f>VLOOKUP($B4&amp;" "&amp;U4,[1]!obs_totals[#Data],5,FALSE)</f>
        <v>Mtoe</v>
      </c>
      <c r="W4">
        <f>VLOOKUP($B4&amp;" "&amp;U4,[1]!obs_totals[#Data],$D4,FALSE)</f>
        <v>0.98</v>
      </c>
      <c r="X4" t="str">
        <f>X3</f>
        <v>Energy consumption of space cooling for residential</v>
      </c>
      <c r="Y4" t="str">
        <f>VLOOKUP($B4&amp;" "&amp;X4,[1]!obs_totals[#Data],5,FALSE)</f>
        <v>Mtoe</v>
      </c>
      <c r="Z4" t="str">
        <f>VLOOKUP($B4&amp;" "&amp;X4,[1]!obs_totals[#Data],$D4,FALSE)</f>
        <v>-</v>
      </c>
      <c r="AA4" s="23">
        <f t="shared" ref="AA4:AA30" si="6">Q4*K4</f>
        <v>83900.153600000005</v>
      </c>
      <c r="AB4" s="24">
        <f t="shared" si="0"/>
        <v>302.04055295999996</v>
      </c>
      <c r="AC4" s="22" t="s">
        <v>765</v>
      </c>
      <c r="AD4" s="22" t="s">
        <v>766</v>
      </c>
      <c r="AE4" s="23">
        <f t="shared" si="1"/>
        <v>75827.599999999991</v>
      </c>
      <c r="AF4" s="24">
        <f t="shared" si="2"/>
        <v>272.97935999999993</v>
      </c>
      <c r="AG4" s="25">
        <f t="shared" si="3"/>
        <v>9.6216195723389131E-2</v>
      </c>
      <c r="AH4" s="23">
        <f t="shared" si="4"/>
        <v>87225</v>
      </c>
      <c r="AI4" s="24">
        <f t="shared" si="5"/>
        <v>314.01</v>
      </c>
    </row>
    <row r="5" spans="2:35" x14ac:dyDescent="0.25">
      <c r="B5" t="s">
        <v>42</v>
      </c>
      <c r="C5">
        <v>2013</v>
      </c>
      <c r="D5">
        <f>MATCH($C5,[1]obs_totals!$A$4:$Z$4,0)</f>
        <v>19</v>
      </c>
      <c r="E5" t="s">
        <v>763</v>
      </c>
      <c r="F5" t="s">
        <v>764</v>
      </c>
      <c r="G5" t="s">
        <v>764</v>
      </c>
      <c r="H5" t="s">
        <v>764</v>
      </c>
      <c r="I5" t="s">
        <v>203</v>
      </c>
      <c r="J5" t="str">
        <f>VLOOKUP($B5&amp;" "&amp;I5,[1]!obs_totals[#Data],5,FALSE)</f>
        <v>Mm²</v>
      </c>
      <c r="K5" s="6">
        <f>VLOOKUP($B5&amp;" "&amp;I5,[1]!obs_totals[#Data],$D5,FALSE)</f>
        <v>321.77999999999997</v>
      </c>
      <c r="L5" t="s">
        <v>435</v>
      </c>
      <c r="M5" t="str">
        <f>VLOOKUP($B5&amp;" "&amp;L5,[1]!obs_totals[#Data],5,FALSE)</f>
        <v>kWh/m²</v>
      </c>
      <c r="N5">
        <f>VLOOKUP($B5&amp;" "&amp;L5,[1]!obs_totals[#Data],$D5,FALSE)</f>
        <v>117.33</v>
      </c>
      <c r="O5" t="s">
        <v>447</v>
      </c>
      <c r="P5" t="str">
        <f>VLOOKUP($B5&amp;" "&amp;O5,[1]!obs_totals[#Data],5,FALSE)</f>
        <v>kWh/m²</v>
      </c>
      <c r="Q5">
        <f>VLOOKUP($B5&amp;" "&amp;O5,[1]!obs_totals[#Data],$D5,FALSE)</f>
        <v>72.77</v>
      </c>
      <c r="R5" t="s">
        <v>496</v>
      </c>
      <c r="S5" t="str">
        <f>VLOOKUP($B5&amp;" "&amp;R5,[1]!obs_totals[#Data],5,FALSE)</f>
        <v>Mtoe</v>
      </c>
      <c r="T5">
        <f>VLOOKUP($B5&amp;" "&amp;R5,[1]!obs_totals[#Data],$D5,FALSE)</f>
        <v>1.44</v>
      </c>
      <c r="U5" t="s">
        <v>535</v>
      </c>
      <c r="V5" t="str">
        <f>VLOOKUP($B5&amp;" "&amp;U5,[1]!obs_totals[#Data],5,FALSE)</f>
        <v>Mtoe</v>
      </c>
      <c r="W5">
        <f>VLOOKUP($B5&amp;" "&amp;U5,[1]!obs_totals[#Data],$D5,FALSE)</f>
        <v>0.18</v>
      </c>
      <c r="X5" t="str">
        <f t="shared" ref="X5:X30" si="7">X4</f>
        <v>Energy consumption of space cooling for residential</v>
      </c>
      <c r="Y5" t="str">
        <f>VLOOKUP($B5&amp;" "&amp;X5,[1]!obs_totals[#Data],5,FALSE)</f>
        <v>Mtoe</v>
      </c>
      <c r="Z5">
        <f>VLOOKUP($B5&amp;" "&amp;X5,[1]!obs_totals[#Data],$D5,FALSE)</f>
        <v>0.12</v>
      </c>
      <c r="AA5" s="23">
        <f t="shared" si="6"/>
        <v>23415.930599999996</v>
      </c>
      <c r="AB5" s="24">
        <f t="shared" si="0"/>
        <v>84.297350159999979</v>
      </c>
      <c r="AC5" s="22" t="s">
        <v>765</v>
      </c>
      <c r="AD5" s="22" t="s">
        <v>766</v>
      </c>
      <c r="AE5" s="23">
        <f t="shared" si="1"/>
        <v>16747.2</v>
      </c>
      <c r="AF5" s="24">
        <f t="shared" si="2"/>
        <v>60.289919999999995</v>
      </c>
      <c r="AG5" s="25">
        <f t="shared" si="3"/>
        <v>0.28479460047596816</v>
      </c>
      <c r="AH5" s="23">
        <f t="shared" si="4"/>
        <v>18840.599999999999</v>
      </c>
      <c r="AI5" s="24">
        <f t="shared" si="5"/>
        <v>67.826160000000002</v>
      </c>
    </row>
    <row r="6" spans="2:35" x14ac:dyDescent="0.25">
      <c r="B6" t="s">
        <v>43</v>
      </c>
      <c r="C6">
        <v>2013</v>
      </c>
      <c r="D6">
        <f>MATCH($C6,[1]obs_totals!$A$4:$Z$4,0)</f>
        <v>19</v>
      </c>
      <c r="E6" t="s">
        <v>763</v>
      </c>
      <c r="F6" t="s">
        <v>764</v>
      </c>
      <c r="G6" t="s">
        <v>764</v>
      </c>
      <c r="H6" t="s">
        <v>764</v>
      </c>
      <c r="I6" t="s">
        <v>203</v>
      </c>
      <c r="J6" t="str">
        <f>VLOOKUP($B6&amp;" "&amp;I6,[1]!obs_totals[#Data],5,FALSE)</f>
        <v>Mm²</v>
      </c>
      <c r="K6" s="6">
        <f>VLOOKUP($B6&amp;" "&amp;I6,[1]!obs_totals[#Data],$D6,FALSE)</f>
        <v>158.51</v>
      </c>
      <c r="L6" t="s">
        <v>435</v>
      </c>
      <c r="M6" t="str">
        <f>VLOOKUP($B6&amp;" "&amp;L6,[1]!obs_totals[#Data],5,FALSE)</f>
        <v>kWh/m²</v>
      </c>
      <c r="N6">
        <f>VLOOKUP($B6&amp;" "&amp;L6,[1]!obs_totals[#Data],$D6,FALSE)</f>
        <v>231.67</v>
      </c>
      <c r="O6" t="s">
        <v>447</v>
      </c>
      <c r="P6" t="str">
        <f>VLOOKUP($B6&amp;" "&amp;O6,[1]!obs_totals[#Data],5,FALSE)</f>
        <v>kWh/m²</v>
      </c>
      <c r="Q6">
        <f>VLOOKUP($B6&amp;" "&amp;O6,[1]!obs_totals[#Data],$D6,FALSE)</f>
        <v>157.51</v>
      </c>
      <c r="R6" t="s">
        <v>496</v>
      </c>
      <c r="S6" t="str">
        <f>VLOOKUP($B6&amp;" "&amp;R6,[1]!obs_totals[#Data],5,FALSE)</f>
        <v>Mtoe</v>
      </c>
      <c r="T6">
        <f>VLOOKUP($B6&amp;" "&amp;R6,[1]!obs_totals[#Data],$D6,FALSE)</f>
        <v>1.69</v>
      </c>
      <c r="U6" t="s">
        <v>535</v>
      </c>
      <c r="V6" t="str">
        <f>VLOOKUP($B6&amp;" "&amp;U6,[1]!obs_totals[#Data],5,FALSE)</f>
        <v>Mtoe</v>
      </c>
      <c r="W6">
        <f>VLOOKUP($B6&amp;" "&amp;U6,[1]!obs_totals[#Data],$D6,FALSE)</f>
        <v>0.2</v>
      </c>
      <c r="X6" t="str">
        <f t="shared" si="7"/>
        <v>Energy consumption of space cooling for residential</v>
      </c>
      <c r="Y6" t="str">
        <f>VLOOKUP($B6&amp;" "&amp;X6,[1]!obs_totals[#Data],5,FALSE)</f>
        <v>Mtoe</v>
      </c>
      <c r="Z6">
        <f>VLOOKUP($B6&amp;" "&amp;X6,[1]!obs_totals[#Data],$D6,FALSE)</f>
        <v>0.06</v>
      </c>
      <c r="AA6" s="23">
        <f t="shared" si="6"/>
        <v>24966.910099999997</v>
      </c>
      <c r="AB6" s="24">
        <f t="shared" si="0"/>
        <v>89.880876359999974</v>
      </c>
      <c r="AC6" s="22" t="s">
        <v>765</v>
      </c>
      <c r="AD6" s="22" t="s">
        <v>766</v>
      </c>
      <c r="AE6" s="23">
        <f t="shared" si="1"/>
        <v>19654.7</v>
      </c>
      <c r="AF6" s="24">
        <f t="shared" si="2"/>
        <v>70.756919999999994</v>
      </c>
      <c r="AG6" s="25">
        <f t="shared" si="3"/>
        <v>0.212770025554744</v>
      </c>
      <c r="AH6" s="23">
        <f t="shared" si="4"/>
        <v>21980.699999999997</v>
      </c>
      <c r="AI6" s="24">
        <f t="shared" si="5"/>
        <v>79.130519999999976</v>
      </c>
    </row>
    <row r="7" spans="2:35" x14ac:dyDescent="0.25">
      <c r="B7" t="s">
        <v>44</v>
      </c>
      <c r="C7">
        <v>2013</v>
      </c>
      <c r="D7">
        <f>MATCH($C7,[1]obs_totals!$A$4:$Z$4,0)</f>
        <v>19</v>
      </c>
      <c r="E7" t="s">
        <v>763</v>
      </c>
      <c r="F7" t="s">
        <v>764</v>
      </c>
      <c r="G7" t="s">
        <v>764</v>
      </c>
      <c r="H7" t="s">
        <v>764</v>
      </c>
      <c r="I7" t="s">
        <v>203</v>
      </c>
      <c r="J7" t="str">
        <f>VLOOKUP($B7&amp;" "&amp;I7,[1]!obs_totals[#Data],5,FALSE)</f>
        <v>Mm²</v>
      </c>
      <c r="K7" s="6">
        <f>VLOOKUP($B7&amp;" "&amp;I7,[1]!obs_totals[#Data],$D7,FALSE)</f>
        <v>64.03</v>
      </c>
      <c r="L7" t="s">
        <v>435</v>
      </c>
      <c r="M7" t="str">
        <f>VLOOKUP($B7&amp;" "&amp;L7,[1]!obs_totals[#Data],5,FALSE)</f>
        <v>kWh/m²</v>
      </c>
      <c r="N7">
        <f>VLOOKUP($B7&amp;" "&amp;L7,[1]!obs_totals[#Data],$D7,FALSE)</f>
        <v>96.68</v>
      </c>
      <c r="O7" t="s">
        <v>447</v>
      </c>
      <c r="P7" t="str">
        <f>VLOOKUP($B7&amp;" "&amp;O7,[1]!obs_totals[#Data],5,FALSE)</f>
        <v>kWh/m²</v>
      </c>
      <c r="Q7">
        <f>VLOOKUP($B7&amp;" "&amp;O7,[1]!obs_totals[#Data],$D7,FALSE)</f>
        <v>18.14</v>
      </c>
      <c r="R7" t="s">
        <v>496</v>
      </c>
      <c r="S7" t="str">
        <f>VLOOKUP($B7&amp;" "&amp;R7,[1]!obs_totals[#Data],5,FALSE)</f>
        <v>Mtoe</v>
      </c>
      <c r="T7">
        <f>VLOOKUP($B7&amp;" "&amp;R7,[1]!obs_totals[#Data],$D7,FALSE)</f>
        <v>0.08</v>
      </c>
      <c r="U7" t="s">
        <v>535</v>
      </c>
      <c r="V7" t="str">
        <f>VLOOKUP($B7&amp;" "&amp;U7,[1]!obs_totals[#Data],5,FALSE)</f>
        <v>Mtoe</v>
      </c>
      <c r="W7">
        <f>VLOOKUP($B7&amp;" "&amp;U7,[1]!obs_totals[#Data],$D7,FALSE)</f>
        <v>7.0000000000000007E-2</v>
      </c>
      <c r="X7" t="str">
        <f t="shared" si="7"/>
        <v>Energy consumption of space cooling for residential</v>
      </c>
      <c r="Y7" t="str">
        <f>VLOOKUP($B7&amp;" "&amp;X7,[1]!obs_totals[#Data],5,FALSE)</f>
        <v>Mtoe</v>
      </c>
      <c r="Z7">
        <f>VLOOKUP($B7&amp;" "&amp;X7,[1]!obs_totals[#Data],$D7,FALSE)</f>
        <v>0.02</v>
      </c>
      <c r="AA7" s="23">
        <f t="shared" si="6"/>
        <v>1161.5042000000001</v>
      </c>
      <c r="AB7" s="24">
        <f t="shared" si="0"/>
        <v>4.1814151199999996</v>
      </c>
      <c r="AC7" s="22" t="s">
        <v>765</v>
      </c>
      <c r="AD7" s="22" t="s">
        <v>766</v>
      </c>
      <c r="AE7" s="23">
        <f t="shared" si="1"/>
        <v>930.4</v>
      </c>
      <c r="AF7" s="24">
        <f t="shared" si="2"/>
        <v>3.34944</v>
      </c>
      <c r="AG7" s="25">
        <f t="shared" si="3"/>
        <v>0.19896974974347925</v>
      </c>
      <c r="AH7" s="23">
        <f t="shared" si="4"/>
        <v>1744.5000000000002</v>
      </c>
      <c r="AI7" s="24">
        <f t="shared" si="5"/>
        <v>6.2802000000000007</v>
      </c>
    </row>
    <row r="8" spans="2:35" x14ac:dyDescent="0.25">
      <c r="B8" t="s">
        <v>45</v>
      </c>
      <c r="C8">
        <v>2013</v>
      </c>
      <c r="D8">
        <f>MATCH($C8,[1]obs_totals!$A$4:$Z$4,0)</f>
        <v>19</v>
      </c>
      <c r="E8" t="s">
        <v>763</v>
      </c>
      <c r="F8" t="s">
        <v>764</v>
      </c>
      <c r="G8" t="s">
        <v>764</v>
      </c>
      <c r="H8" t="s">
        <v>764</v>
      </c>
      <c r="I8" t="s">
        <v>203</v>
      </c>
      <c r="J8" t="str">
        <f>VLOOKUP($B8&amp;" "&amp;I8,[1]!obs_totals[#Data],5,FALSE)</f>
        <v>Mm²</v>
      </c>
      <c r="K8" s="6">
        <f>VLOOKUP($B8&amp;" "&amp;I8,[1]!obs_totals[#Data],$D8,FALSE)</f>
        <v>369.4</v>
      </c>
      <c r="L8" t="s">
        <v>435</v>
      </c>
      <c r="M8" t="str">
        <f>VLOOKUP($B8&amp;" "&amp;L8,[1]!obs_totals[#Data],5,FALSE)</f>
        <v>kWh/m²</v>
      </c>
      <c r="N8">
        <f>VLOOKUP($B8&amp;" "&amp;L8,[1]!obs_totals[#Data],$D8,FALSE)</f>
        <v>220.59</v>
      </c>
      <c r="O8" t="s">
        <v>447</v>
      </c>
      <c r="P8" t="str">
        <f>VLOOKUP($B8&amp;" "&amp;O8,[1]!obs_totals[#Data],5,FALSE)</f>
        <v>kWh/m²</v>
      </c>
      <c r="Q8">
        <f>VLOOKUP($B8&amp;" "&amp;O8,[1]!obs_totals[#Data],$D8,FALSE)</f>
        <v>160.94</v>
      </c>
      <c r="R8" t="s">
        <v>496</v>
      </c>
      <c r="S8" t="str">
        <f>VLOOKUP($B8&amp;" "&amp;R8,[1]!obs_totals[#Data],5,FALSE)</f>
        <v>Mtoe</v>
      </c>
      <c r="T8">
        <f>VLOOKUP($B8&amp;" "&amp;R8,[1]!obs_totals[#Data],$D8,FALSE)</f>
        <v>4.4400000000000004</v>
      </c>
      <c r="U8" t="s">
        <v>535</v>
      </c>
      <c r="V8" t="str">
        <f>VLOOKUP($B8&amp;" "&amp;U8,[1]!obs_totals[#Data],5,FALSE)</f>
        <v>Mtoe</v>
      </c>
      <c r="W8">
        <f>VLOOKUP($B8&amp;" "&amp;U8,[1]!obs_totals[#Data],$D8,FALSE)</f>
        <v>0.92</v>
      </c>
      <c r="X8" t="str">
        <f t="shared" si="7"/>
        <v>Energy consumption of space cooling for residential</v>
      </c>
      <c r="Y8" t="str">
        <f>VLOOKUP($B8&amp;" "&amp;X8,[1]!obs_totals[#Data],5,FALSE)</f>
        <v>Mtoe</v>
      </c>
      <c r="Z8" t="str">
        <f>VLOOKUP($B8&amp;" "&amp;X8,[1]!obs_totals[#Data],$D8,FALSE)</f>
        <v>-</v>
      </c>
      <c r="AA8" s="23">
        <f t="shared" si="6"/>
        <v>59451.235999999997</v>
      </c>
      <c r="AB8" s="24">
        <f t="shared" si="0"/>
        <v>214.0244496</v>
      </c>
      <c r="AC8" s="22" t="s">
        <v>765</v>
      </c>
      <c r="AD8" s="22" t="s">
        <v>766</v>
      </c>
      <c r="AE8" s="23">
        <f t="shared" si="1"/>
        <v>51637.200000000004</v>
      </c>
      <c r="AF8" s="24">
        <f t="shared" si="2"/>
        <v>185.89392000000001</v>
      </c>
      <c r="AG8" s="25">
        <f t="shared" si="3"/>
        <v>0.13143605626634902</v>
      </c>
      <c r="AH8" s="23">
        <f t="shared" si="4"/>
        <v>62336.800000000003</v>
      </c>
      <c r="AI8" s="24">
        <f t="shared" si="5"/>
        <v>224.41247999999999</v>
      </c>
    </row>
    <row r="9" spans="2:35" x14ac:dyDescent="0.25">
      <c r="B9" t="s">
        <v>46</v>
      </c>
      <c r="C9">
        <v>2013</v>
      </c>
      <c r="D9">
        <f>MATCH($C9,[1]obs_totals!$A$4:$Z$4,0)</f>
        <v>19</v>
      </c>
      <c r="E9" t="s">
        <v>763</v>
      </c>
      <c r="F9" t="s">
        <v>764</v>
      </c>
      <c r="G9" t="s">
        <v>764</v>
      </c>
      <c r="H9" t="s">
        <v>764</v>
      </c>
      <c r="I9" t="s">
        <v>203</v>
      </c>
      <c r="J9" t="str">
        <f>VLOOKUP($B9&amp;" "&amp;I9,[1]!obs_totals[#Data],5,FALSE)</f>
        <v>Mm²</v>
      </c>
      <c r="K9" s="6">
        <f>VLOOKUP($B9&amp;" "&amp;I9,[1]!obs_totals[#Data],$D9,FALSE)</f>
        <v>350.82</v>
      </c>
      <c r="L9" t="s">
        <v>435</v>
      </c>
      <c r="M9" t="str">
        <f>VLOOKUP($B9&amp;" "&amp;L9,[1]!obs_totals[#Data],5,FALSE)</f>
        <v>kWh/m²</v>
      </c>
      <c r="N9">
        <f>VLOOKUP($B9&amp;" "&amp;L9,[1]!obs_totals[#Data],$D9,FALSE)</f>
        <v>174.8</v>
      </c>
      <c r="O9" t="s">
        <v>447</v>
      </c>
      <c r="P9" t="str">
        <f>VLOOKUP($B9&amp;" "&amp;O9,[1]!obs_totals[#Data],5,FALSE)</f>
        <v>kWh/m²</v>
      </c>
      <c r="Q9">
        <f>VLOOKUP($B9&amp;" "&amp;O9,[1]!obs_totals[#Data],$D9,FALSE)</f>
        <v>114.65</v>
      </c>
      <c r="R9" t="s">
        <v>496</v>
      </c>
      <c r="S9" t="str">
        <f>VLOOKUP($B9&amp;" "&amp;R9,[1]!obs_totals[#Data],5,FALSE)</f>
        <v>Mtoe</v>
      </c>
      <c r="T9">
        <f>VLOOKUP($B9&amp;" "&amp;R9,[1]!obs_totals[#Data],$D9,FALSE)</f>
        <v>3.02</v>
      </c>
      <c r="U9" t="s">
        <v>535</v>
      </c>
      <c r="V9" t="str">
        <f>VLOOKUP($B9&amp;" "&amp;U9,[1]!obs_totals[#Data],5,FALSE)</f>
        <v>Mtoe</v>
      </c>
      <c r="W9">
        <f>VLOOKUP($B9&amp;" "&amp;U9,[1]!obs_totals[#Data],$D9,FALSE)</f>
        <v>0.61</v>
      </c>
      <c r="X9" t="str">
        <f t="shared" si="7"/>
        <v>Energy consumption of space cooling for residential</v>
      </c>
      <c r="Y9" t="str">
        <f>VLOOKUP($B9&amp;" "&amp;X9,[1]!obs_totals[#Data],5,FALSE)</f>
        <v>Mtoe</v>
      </c>
      <c r="Z9" t="str">
        <f>VLOOKUP($B9&amp;" "&amp;X9,[1]!obs_totals[#Data],$D9,FALSE)</f>
        <v>-</v>
      </c>
      <c r="AA9" s="23">
        <f t="shared" si="6"/>
        <v>40221.512999999999</v>
      </c>
      <c r="AB9" s="24">
        <f t="shared" si="0"/>
        <v>144.79744680000002</v>
      </c>
      <c r="AC9" s="22" t="s">
        <v>765</v>
      </c>
      <c r="AD9" s="22" t="s">
        <v>766</v>
      </c>
      <c r="AE9" s="23">
        <f t="shared" si="1"/>
        <v>35122.6</v>
      </c>
      <c r="AF9" s="24">
        <f t="shared" si="2"/>
        <v>126.44135999999999</v>
      </c>
      <c r="AG9" s="25">
        <f t="shared" si="3"/>
        <v>0.12677079054683993</v>
      </c>
      <c r="AH9" s="23">
        <f t="shared" si="4"/>
        <v>42216.9</v>
      </c>
      <c r="AI9" s="24">
        <f t="shared" si="5"/>
        <v>151.98084</v>
      </c>
    </row>
    <row r="10" spans="2:35" x14ac:dyDescent="0.25">
      <c r="B10" t="s">
        <v>47</v>
      </c>
      <c r="C10">
        <v>2013</v>
      </c>
      <c r="D10">
        <f>MATCH($C10,[1]obs_totals!$A$4:$Z$4,0)</f>
        <v>19</v>
      </c>
      <c r="E10" t="s">
        <v>763</v>
      </c>
      <c r="F10" t="s">
        <v>764</v>
      </c>
      <c r="G10" t="s">
        <v>764</v>
      </c>
      <c r="H10" t="s">
        <v>764</v>
      </c>
      <c r="I10" t="s">
        <v>203</v>
      </c>
      <c r="J10" t="str">
        <f>VLOOKUP($B10&amp;" "&amp;I10,[1]!obs_totals[#Data],5,FALSE)</f>
        <v>Mm²</v>
      </c>
      <c r="K10" s="6">
        <f>VLOOKUP($B10&amp;" "&amp;I10,[1]!obs_totals[#Data],$D10,FALSE)</f>
        <v>41.01</v>
      </c>
      <c r="L10" t="s">
        <v>435</v>
      </c>
      <c r="M10" t="str">
        <f>VLOOKUP($B10&amp;" "&amp;L10,[1]!obs_totals[#Data],5,FALSE)</f>
        <v>kWh/m²</v>
      </c>
      <c r="N10">
        <f>VLOOKUP($B10&amp;" "&amp;L10,[1]!obs_totals[#Data],$D10,FALSE)</f>
        <v>305.3</v>
      </c>
      <c r="O10" t="s">
        <v>447</v>
      </c>
      <c r="P10" t="str">
        <f>VLOOKUP($B10&amp;" "&amp;O10,[1]!obs_totals[#Data],5,FALSE)</f>
        <v>kWh/m²</v>
      </c>
      <c r="Q10">
        <f>VLOOKUP($B10&amp;" "&amp;O10,[1]!obs_totals[#Data],$D10,FALSE)</f>
        <v>175.5</v>
      </c>
      <c r="R10" t="s">
        <v>496</v>
      </c>
      <c r="S10" t="str">
        <f>VLOOKUP($B10&amp;" "&amp;R10,[1]!obs_totals[#Data],5,FALSE)</f>
        <v>Mtoe</v>
      </c>
      <c r="T10">
        <f>VLOOKUP($B10&amp;" "&amp;R10,[1]!obs_totals[#Data],$D10,FALSE)</f>
        <v>0.59</v>
      </c>
      <c r="U10" t="s">
        <v>535</v>
      </c>
      <c r="V10" t="str">
        <f>VLOOKUP($B10&amp;" "&amp;U10,[1]!obs_totals[#Data],5,FALSE)</f>
        <v>Mtoe</v>
      </c>
      <c r="W10">
        <f>VLOOKUP($B10&amp;" "&amp;U10,[1]!obs_totals[#Data],$D10,FALSE)</f>
        <v>0.18</v>
      </c>
      <c r="X10" t="str">
        <f t="shared" si="7"/>
        <v>Energy consumption of space cooling for residential</v>
      </c>
      <c r="Y10" t="str">
        <f>VLOOKUP($B10&amp;" "&amp;X10,[1]!obs_totals[#Data],5,FALSE)</f>
        <v>Mtoe</v>
      </c>
      <c r="Z10" t="str">
        <f>VLOOKUP($B10&amp;" "&amp;X10,[1]!obs_totals[#Data],$D10,FALSE)</f>
        <v>-</v>
      </c>
      <c r="AA10" s="23">
        <f t="shared" si="6"/>
        <v>7197.2549999999992</v>
      </c>
      <c r="AB10" s="24">
        <f t="shared" si="0"/>
        <v>25.910117999999994</v>
      </c>
      <c r="AC10" s="22" t="s">
        <v>765</v>
      </c>
      <c r="AD10" s="22" t="s">
        <v>766</v>
      </c>
      <c r="AE10" s="23">
        <f t="shared" si="1"/>
        <v>6861.7</v>
      </c>
      <c r="AF10" s="24">
        <f t="shared" si="2"/>
        <v>24.702119999999997</v>
      </c>
      <c r="AG10" s="25">
        <f t="shared" si="3"/>
        <v>4.6622635991082628E-2</v>
      </c>
      <c r="AH10" s="23">
        <f t="shared" si="4"/>
        <v>8955.1</v>
      </c>
      <c r="AI10" s="24">
        <f t="shared" si="5"/>
        <v>32.23836</v>
      </c>
    </row>
    <row r="11" spans="2:35" x14ac:dyDescent="0.25">
      <c r="B11" t="s">
        <v>48</v>
      </c>
      <c r="C11">
        <v>2013</v>
      </c>
      <c r="D11">
        <f>MATCH($C11,[1]obs_totals!$A$4:$Z$4,0)</f>
        <v>19</v>
      </c>
      <c r="E11" t="s">
        <v>763</v>
      </c>
      <c r="F11" t="s">
        <v>764</v>
      </c>
      <c r="G11" t="s">
        <v>764</v>
      </c>
      <c r="H11" t="s">
        <v>764</v>
      </c>
      <c r="I11" t="s">
        <v>203</v>
      </c>
      <c r="J11" t="str">
        <f>VLOOKUP($B11&amp;" "&amp;I11,[1]!obs_totals[#Data],5,FALSE)</f>
        <v>Mm²</v>
      </c>
      <c r="K11" s="6">
        <f>VLOOKUP($B11&amp;" "&amp;I11,[1]!obs_totals[#Data],$D11,FALSE)</f>
        <v>3076.88</v>
      </c>
      <c r="L11" t="s">
        <v>435</v>
      </c>
      <c r="M11" t="str">
        <f>VLOOKUP($B11&amp;" "&amp;L11,[1]!obs_totals[#Data],5,FALSE)</f>
        <v>kWh/m²</v>
      </c>
      <c r="N11">
        <f>VLOOKUP($B11&amp;" "&amp;L11,[1]!obs_totals[#Data],$D11,FALSE)</f>
        <v>220.5</v>
      </c>
      <c r="O11" t="s">
        <v>447</v>
      </c>
      <c r="P11" t="str">
        <f>VLOOKUP($B11&amp;" "&amp;O11,[1]!obs_totals[#Data],5,FALSE)</f>
        <v>kWh/m²</v>
      </c>
      <c r="Q11">
        <f>VLOOKUP($B11&amp;" "&amp;O11,[1]!obs_totals[#Data],$D11,FALSE)</f>
        <v>135.72</v>
      </c>
      <c r="R11" t="s">
        <v>496</v>
      </c>
      <c r="S11" t="str">
        <f>VLOOKUP($B11&amp;" "&amp;R11,[1]!obs_totals[#Data],5,FALSE)</f>
        <v>Mtoe</v>
      </c>
      <c r="T11">
        <f>VLOOKUP($B11&amp;" "&amp;R11,[1]!obs_totals[#Data],$D11,FALSE)</f>
        <v>29.8</v>
      </c>
      <c r="U11" t="s">
        <v>535</v>
      </c>
      <c r="V11" t="str">
        <f>VLOOKUP($B11&amp;" "&amp;U11,[1]!obs_totals[#Data],5,FALSE)</f>
        <v>Mtoe</v>
      </c>
      <c r="W11">
        <f>VLOOKUP($B11&amp;" "&amp;U11,[1]!obs_totals[#Data],$D11,FALSE)</f>
        <v>3.92</v>
      </c>
      <c r="X11" t="str">
        <f t="shared" si="7"/>
        <v>Energy consumption of space cooling for residential</v>
      </c>
      <c r="Y11" t="str">
        <f>VLOOKUP($B11&amp;" "&amp;X11,[1]!obs_totals[#Data],5,FALSE)</f>
        <v>Mtoe</v>
      </c>
      <c r="Z11">
        <f>VLOOKUP($B11&amp;" "&amp;X11,[1]!obs_totals[#Data],$D11,FALSE)</f>
        <v>0.05</v>
      </c>
      <c r="AA11" s="23">
        <f t="shared" si="6"/>
        <v>417594.15360000002</v>
      </c>
      <c r="AB11" s="24">
        <f t="shared" si="0"/>
        <v>1503.3389529599999</v>
      </c>
      <c r="AC11" s="22" t="s">
        <v>765</v>
      </c>
      <c r="AD11" s="22" t="s">
        <v>766</v>
      </c>
      <c r="AE11" s="23">
        <f t="shared" si="1"/>
        <v>346574</v>
      </c>
      <c r="AF11" s="24">
        <f t="shared" si="2"/>
        <v>1247.6663999999998</v>
      </c>
      <c r="AG11" s="25">
        <f t="shared" si="3"/>
        <v>0.17006979860170157</v>
      </c>
      <c r="AH11" s="23">
        <f t="shared" si="4"/>
        <v>392163.6</v>
      </c>
      <c r="AI11" s="24">
        <f t="shared" si="5"/>
        <v>1411.7889599999999</v>
      </c>
    </row>
    <row r="12" spans="2:35" x14ac:dyDescent="0.25">
      <c r="B12" t="s">
        <v>49</v>
      </c>
      <c r="C12">
        <v>2013</v>
      </c>
      <c r="D12">
        <f>MATCH($C12,[1]obs_totals!$A$4:$Z$4,0)</f>
        <v>19</v>
      </c>
      <c r="E12" t="s">
        <v>763</v>
      </c>
      <c r="F12" t="s">
        <v>764</v>
      </c>
      <c r="G12" t="s">
        <v>764</v>
      </c>
      <c r="H12" t="s">
        <v>764</v>
      </c>
      <c r="I12" t="s">
        <v>203</v>
      </c>
      <c r="J12" t="str">
        <f>VLOOKUP($B12&amp;" "&amp;I12,[1]!obs_totals[#Data],5,FALSE)</f>
        <v>Mm²</v>
      </c>
      <c r="K12" s="6">
        <f>VLOOKUP($B12&amp;" "&amp;I12,[1]!obs_totals[#Data],$D12,FALSE)</f>
        <v>576.67999999999995</v>
      </c>
      <c r="L12" t="s">
        <v>435</v>
      </c>
      <c r="M12" t="str">
        <f>VLOOKUP($B12&amp;" "&amp;L12,[1]!obs_totals[#Data],5,FALSE)</f>
        <v>kWh/m²</v>
      </c>
      <c r="N12">
        <f>VLOOKUP($B12&amp;" "&amp;L12,[1]!obs_totals[#Data],$D12,FALSE)</f>
        <v>139.4</v>
      </c>
      <c r="O12" t="s">
        <v>447</v>
      </c>
      <c r="P12" t="str">
        <f>VLOOKUP($B12&amp;" "&amp;O12,[1]!obs_totals[#Data],5,FALSE)</f>
        <v>kWh/m²</v>
      </c>
      <c r="Q12">
        <f>VLOOKUP($B12&amp;" "&amp;O12,[1]!obs_totals[#Data],$D12,FALSE)</f>
        <v>64.17</v>
      </c>
      <c r="R12" t="s">
        <v>496</v>
      </c>
      <c r="S12" t="str">
        <f>VLOOKUP($B12&amp;" "&amp;R12,[1]!obs_totals[#Data],5,FALSE)</f>
        <v>Mtoe</v>
      </c>
      <c r="T12">
        <f>VLOOKUP($B12&amp;" "&amp;R12,[1]!obs_totals[#Data],$D12,FALSE)</f>
        <v>2.16</v>
      </c>
      <c r="U12" t="s">
        <v>535</v>
      </c>
      <c r="V12" t="str">
        <f>VLOOKUP($B12&amp;" "&amp;U12,[1]!obs_totals[#Data],5,FALSE)</f>
        <v>Mtoe</v>
      </c>
      <c r="W12">
        <f>VLOOKUP($B12&amp;" "&amp;U12,[1]!obs_totals[#Data],$D12,FALSE)</f>
        <v>0.3</v>
      </c>
      <c r="X12" t="str">
        <f t="shared" si="7"/>
        <v>Energy consumption of space cooling for residential</v>
      </c>
      <c r="Y12" t="str">
        <f>VLOOKUP($B12&amp;" "&amp;X12,[1]!obs_totals[#Data],5,FALSE)</f>
        <v>Mtoe</v>
      </c>
      <c r="Z12">
        <f>VLOOKUP($B12&amp;" "&amp;X12,[1]!obs_totals[#Data],$D12,FALSE)</f>
        <v>0.04</v>
      </c>
      <c r="AA12" s="23">
        <f t="shared" si="6"/>
        <v>37005.5556</v>
      </c>
      <c r="AB12" s="24">
        <f t="shared" si="0"/>
        <v>133.22000015999998</v>
      </c>
      <c r="AC12" s="22" t="s">
        <v>765</v>
      </c>
      <c r="AD12" s="22" t="s">
        <v>766</v>
      </c>
      <c r="AE12" s="23">
        <f t="shared" si="1"/>
        <v>25120.800000000003</v>
      </c>
      <c r="AF12" s="24">
        <f t="shared" si="2"/>
        <v>90.434880000000007</v>
      </c>
      <c r="AG12" s="25">
        <f t="shared" si="3"/>
        <v>0.32116138799440153</v>
      </c>
      <c r="AH12" s="23">
        <f t="shared" si="4"/>
        <v>28609.8</v>
      </c>
      <c r="AI12" s="24">
        <f t="shared" si="5"/>
        <v>102.99527999999999</v>
      </c>
    </row>
    <row r="13" spans="2:35" x14ac:dyDescent="0.25">
      <c r="B13" t="s">
        <v>50</v>
      </c>
      <c r="C13">
        <v>2013</v>
      </c>
      <c r="D13">
        <f>MATCH($C13,[1]obs_totals!$A$4:$Z$4,0)</f>
        <v>19</v>
      </c>
      <c r="E13" t="s">
        <v>763</v>
      </c>
      <c r="F13" t="s">
        <v>764</v>
      </c>
      <c r="G13" t="s">
        <v>764</v>
      </c>
      <c r="H13" t="s">
        <v>764</v>
      </c>
      <c r="I13" t="s">
        <v>203</v>
      </c>
      <c r="J13" t="str">
        <f>VLOOKUP($B13&amp;" "&amp;I13,[1]!obs_totals[#Data],5,FALSE)</f>
        <v>Mm²</v>
      </c>
      <c r="K13" s="6">
        <f>VLOOKUP($B13&amp;" "&amp;I13,[1]!obs_totals[#Data],$D13,FALSE)</f>
        <v>285.44</v>
      </c>
      <c r="L13" t="s">
        <v>435</v>
      </c>
      <c r="M13" t="str">
        <f>VLOOKUP($B13&amp;" "&amp;L13,[1]!obs_totals[#Data],5,FALSE)</f>
        <v>kWh/m²</v>
      </c>
      <c r="N13">
        <f>VLOOKUP($B13&amp;" "&amp;L13,[1]!obs_totals[#Data],$D13,FALSE)</f>
        <v>246.8</v>
      </c>
      <c r="O13" t="s">
        <v>447</v>
      </c>
      <c r="P13" t="str">
        <f>VLOOKUP($B13&amp;" "&amp;O13,[1]!obs_totals[#Data],5,FALSE)</f>
        <v>kWh/m²</v>
      </c>
      <c r="Q13">
        <f>VLOOKUP($B13&amp;" "&amp;O13,[1]!obs_totals[#Data],$D13,FALSE)</f>
        <v>161.68</v>
      </c>
      <c r="R13" t="s">
        <v>496</v>
      </c>
      <c r="S13" t="str">
        <f>VLOOKUP($B13&amp;" "&amp;R13,[1]!obs_totals[#Data],5,FALSE)</f>
        <v>Mtoe</v>
      </c>
      <c r="T13">
        <f>VLOOKUP($B13&amp;" "&amp;R13,[1]!obs_totals[#Data],$D13,FALSE)</f>
        <v>3.55</v>
      </c>
      <c r="U13" t="s">
        <v>535</v>
      </c>
      <c r="V13" t="str">
        <f>VLOOKUP($B13&amp;" "&amp;U13,[1]!obs_totals[#Data],5,FALSE)</f>
        <v>Mtoe</v>
      </c>
      <c r="W13">
        <f>VLOOKUP($B13&amp;" "&amp;U13,[1]!obs_totals[#Data],$D13,FALSE)</f>
        <v>0.79</v>
      </c>
      <c r="X13" t="str">
        <f t="shared" si="7"/>
        <v>Energy consumption of space cooling for residential</v>
      </c>
      <c r="Y13" t="str">
        <f>VLOOKUP($B13&amp;" "&amp;X13,[1]!obs_totals[#Data],5,FALSE)</f>
        <v>Mtoe</v>
      </c>
      <c r="Z13" t="str">
        <f>VLOOKUP($B13&amp;" "&amp;X13,[1]!obs_totals[#Data],$D13,FALSE)</f>
        <v>-</v>
      </c>
      <c r="AA13" s="23">
        <f t="shared" si="6"/>
        <v>46149.939200000001</v>
      </c>
      <c r="AB13" s="24">
        <f t="shared" si="0"/>
        <v>166.13978112000001</v>
      </c>
      <c r="AC13" s="22" t="s">
        <v>765</v>
      </c>
      <c r="AD13" s="22" t="s">
        <v>766</v>
      </c>
      <c r="AE13" s="23">
        <f t="shared" si="1"/>
        <v>41286.5</v>
      </c>
      <c r="AF13" s="24">
        <f t="shared" si="2"/>
        <v>148.63139999999999</v>
      </c>
      <c r="AG13" s="25">
        <f t="shared" si="3"/>
        <v>0.10538343677817896</v>
      </c>
      <c r="AH13" s="23">
        <f t="shared" si="4"/>
        <v>50474.2</v>
      </c>
      <c r="AI13" s="24">
        <f t="shared" si="5"/>
        <v>181.70712</v>
      </c>
    </row>
    <row r="14" spans="2:35" x14ac:dyDescent="0.25">
      <c r="B14" s="10" t="s">
        <v>51</v>
      </c>
      <c r="C14" s="10">
        <v>2013</v>
      </c>
      <c r="D14" s="10">
        <f>MATCH($C14,[1]obs_totals!$A$4:$Z$4,0)</f>
        <v>19</v>
      </c>
      <c r="E14" s="10" t="s">
        <v>763</v>
      </c>
      <c r="F14" s="10" t="s">
        <v>764</v>
      </c>
      <c r="G14" s="10" t="s">
        <v>764</v>
      </c>
      <c r="H14" s="10" t="s">
        <v>764</v>
      </c>
      <c r="I14" s="10" t="s">
        <v>203</v>
      </c>
      <c r="J14" s="10" t="str">
        <f>VLOOKUP($B14&amp;" "&amp;I14,[1]!obs_totals[#Data],5,FALSE)</f>
        <v>Mm²</v>
      </c>
      <c r="K14" s="26">
        <f>VLOOKUP($B14&amp;" "&amp;I14,[1]!obs_totals[#Data],$D14,FALSE)</f>
        <v>3742.84</v>
      </c>
      <c r="L14" s="10" t="s">
        <v>435</v>
      </c>
      <c r="M14" s="10" t="str">
        <f>VLOOKUP($B14&amp;" "&amp;L14,[1]!obs_totals[#Data],5,FALSE)</f>
        <v>kWh/m²</v>
      </c>
      <c r="N14" s="10">
        <f>VLOOKUP($B14&amp;" "&amp;L14,[1]!obs_totals[#Data],$D14,FALSE)</f>
        <v>214.15</v>
      </c>
      <c r="O14" s="10" t="s">
        <v>447</v>
      </c>
      <c r="P14" s="10" t="str">
        <f>VLOOKUP($B14&amp;" "&amp;O14,[1]!obs_totals[#Data],5,FALSE)</f>
        <v>kWh/m²</v>
      </c>
      <c r="Q14" s="10">
        <f>VLOOKUP($B14&amp;" "&amp;O14,[1]!obs_totals[#Data],$D14,FALSE)</f>
        <v>138.63</v>
      </c>
      <c r="R14" s="10" t="s">
        <v>496</v>
      </c>
      <c r="S14" s="10" t="str">
        <f>VLOOKUP($B14&amp;" "&amp;R14,[1]!obs_totals[#Data],5,FALSE)</f>
        <v>Mtoe</v>
      </c>
      <c r="T14" s="10">
        <f>VLOOKUP($B14&amp;" "&amp;R14,[1]!obs_totals[#Data],$D14,FALSE)</f>
        <v>41.05</v>
      </c>
      <c r="U14" s="10" t="s">
        <v>535</v>
      </c>
      <c r="V14" s="10" t="str">
        <f>VLOOKUP($B14&amp;" "&amp;U14,[1]!obs_totals[#Data],5,FALSE)</f>
        <v>Mtoe</v>
      </c>
      <c r="W14" s="10">
        <f>VLOOKUP($B14&amp;" "&amp;U14,[1]!obs_totals[#Data],$D14,FALSE)</f>
        <v>9.24</v>
      </c>
      <c r="X14" s="10" t="str">
        <f t="shared" si="7"/>
        <v>Energy consumption of space cooling for residential</v>
      </c>
      <c r="Y14" s="10" t="str">
        <f>VLOOKUP($B14&amp;" "&amp;X14,[1]!obs_totals[#Data],5,FALSE)</f>
        <v>Mtoe</v>
      </c>
      <c r="Z14" s="10" t="str">
        <f>VLOOKUP($B14&amp;" "&amp;X14,[1]!obs_totals[#Data],$D14,FALSE)</f>
        <v>-</v>
      </c>
      <c r="AA14" s="27">
        <f t="shared" si="6"/>
        <v>518869.90919999999</v>
      </c>
      <c r="AB14" s="28">
        <f t="shared" si="0"/>
        <v>1867.9316731199999</v>
      </c>
      <c r="AC14" s="29" t="s">
        <v>765</v>
      </c>
      <c r="AD14" s="29" t="s">
        <v>766</v>
      </c>
      <c r="AE14" s="27">
        <f t="shared" si="1"/>
        <v>477411.49999999994</v>
      </c>
      <c r="AF14" s="28">
        <f t="shared" si="2"/>
        <v>1718.6813999999997</v>
      </c>
      <c r="AG14" s="30">
        <f t="shared" si="3"/>
        <v>7.9901355744296576E-2</v>
      </c>
      <c r="AH14" s="27">
        <f t="shared" si="4"/>
        <v>584872.69999999995</v>
      </c>
      <c r="AI14" s="28">
        <f t="shared" si="5"/>
        <v>2105.5417199999997</v>
      </c>
    </row>
    <row r="15" spans="2:35" x14ac:dyDescent="0.25">
      <c r="B15" t="s">
        <v>52</v>
      </c>
      <c r="C15">
        <v>2013</v>
      </c>
      <c r="D15">
        <f>MATCH($C15,[1]obs_totals!$A$4:$Z$4,0)</f>
        <v>19</v>
      </c>
      <c r="E15" t="s">
        <v>763</v>
      </c>
      <c r="F15" t="s">
        <v>764</v>
      </c>
      <c r="G15" t="s">
        <v>764</v>
      </c>
      <c r="H15" t="s">
        <v>764</v>
      </c>
      <c r="I15" t="s">
        <v>203</v>
      </c>
      <c r="J15" t="str">
        <f>VLOOKUP($B15&amp;" "&amp;I15,[1]!obs_totals[#Data],5,FALSE)</f>
        <v>Mm²</v>
      </c>
      <c r="K15" s="6">
        <f>VLOOKUP($B15&amp;" "&amp;I15,[1]!obs_totals[#Data],$D15,FALSE)</f>
        <v>444.6</v>
      </c>
      <c r="L15" t="s">
        <v>435</v>
      </c>
      <c r="M15" t="str">
        <f>VLOOKUP($B15&amp;" "&amp;L15,[1]!obs_totals[#Data],5,FALSE)</f>
        <v>kWh/m²</v>
      </c>
      <c r="N15">
        <f>VLOOKUP($B15&amp;" "&amp;L15,[1]!obs_totals[#Data],$D15,FALSE)</f>
        <v>156.69</v>
      </c>
      <c r="O15" t="s">
        <v>447</v>
      </c>
      <c r="P15" t="str">
        <f>VLOOKUP($B15&amp;" "&amp;O15,[1]!obs_totals[#Data],5,FALSE)</f>
        <v>kWh/m²</v>
      </c>
      <c r="Q15">
        <f>VLOOKUP($B15&amp;" "&amp;O15,[1]!obs_totals[#Data],$D15,FALSE)</f>
        <v>94.21</v>
      </c>
      <c r="R15" t="s">
        <v>496</v>
      </c>
      <c r="S15" t="str">
        <f>VLOOKUP($B15&amp;" "&amp;R15,[1]!obs_totals[#Data],5,FALSE)</f>
        <v>Mtoe</v>
      </c>
      <c r="T15">
        <f>VLOOKUP($B15&amp;" "&amp;R15,[1]!obs_totals[#Data],$D15,FALSE)</f>
        <v>3.21</v>
      </c>
      <c r="U15" t="s">
        <v>535</v>
      </c>
      <c r="V15" t="str">
        <f>VLOOKUP($B15&amp;" "&amp;U15,[1]!obs_totals[#Data],5,FALSE)</f>
        <v>Mtoe</v>
      </c>
      <c r="W15">
        <f>VLOOKUP($B15&amp;" "&amp;U15,[1]!obs_totals[#Data],$D15,FALSE)</f>
        <v>0.85</v>
      </c>
      <c r="X15" t="str">
        <f t="shared" si="7"/>
        <v>Energy consumption of space cooling for residential</v>
      </c>
      <c r="Y15" t="str">
        <f>VLOOKUP($B15&amp;" "&amp;X15,[1]!obs_totals[#Data],5,FALSE)</f>
        <v>Mtoe</v>
      </c>
      <c r="Z15" t="str">
        <f>VLOOKUP($B15&amp;" "&amp;X15,[1]!obs_totals[#Data],$D15,FALSE)</f>
        <v>-</v>
      </c>
      <c r="AA15" s="23">
        <f t="shared" si="6"/>
        <v>41885.765999999996</v>
      </c>
      <c r="AB15" s="24">
        <f t="shared" si="0"/>
        <v>150.78875759999997</v>
      </c>
      <c r="AC15" s="22" t="s">
        <v>765</v>
      </c>
      <c r="AD15" s="22" t="s">
        <v>766</v>
      </c>
      <c r="AE15" s="23">
        <f t="shared" si="1"/>
        <v>37332.300000000003</v>
      </c>
      <c r="AF15" s="24">
        <f t="shared" si="2"/>
        <v>134.39627999999999</v>
      </c>
      <c r="AG15" s="25">
        <f t="shared" si="3"/>
        <v>0.10871153699325908</v>
      </c>
      <c r="AH15" s="23">
        <f t="shared" si="4"/>
        <v>47217.799999999996</v>
      </c>
      <c r="AI15" s="24">
        <f t="shared" si="5"/>
        <v>169.98407999999995</v>
      </c>
    </row>
    <row r="16" spans="2:35" x14ac:dyDescent="0.25">
      <c r="B16" t="s">
        <v>53</v>
      </c>
      <c r="C16">
        <v>2013</v>
      </c>
      <c r="D16">
        <f>MATCH($C16,[1]obs_totals!$A$4:$Z$4,0)</f>
        <v>19</v>
      </c>
      <c r="E16" t="s">
        <v>763</v>
      </c>
      <c r="F16" t="s">
        <v>764</v>
      </c>
      <c r="G16" t="s">
        <v>764</v>
      </c>
      <c r="H16" t="s">
        <v>764</v>
      </c>
      <c r="I16" t="s">
        <v>203</v>
      </c>
      <c r="J16" t="str">
        <f>VLOOKUP($B16&amp;" "&amp;I16,[1]!obs_totals[#Data],5,FALSE)</f>
        <v>Mm²</v>
      </c>
      <c r="K16" s="6">
        <f>VLOOKUP($B16&amp;" "&amp;I16,[1]!obs_totals[#Data],$D16,FALSE)</f>
        <v>203.94</v>
      </c>
      <c r="L16" t="s">
        <v>435</v>
      </c>
      <c r="M16" t="str">
        <f>VLOOKUP($B16&amp;" "&amp;L16,[1]!obs_totals[#Data],5,FALSE)</f>
        <v>kWh/m²</v>
      </c>
      <c r="N16">
        <f>VLOOKUP($B16&amp;" "&amp;L16,[1]!obs_totals[#Data],$D16,FALSE)</f>
        <v>169.36</v>
      </c>
      <c r="O16" t="s">
        <v>447</v>
      </c>
      <c r="P16" t="str">
        <f>VLOOKUP($B16&amp;" "&amp;O16,[1]!obs_totals[#Data],5,FALSE)</f>
        <v>kWh/m²</v>
      </c>
      <c r="Q16">
        <f>VLOOKUP($B16&amp;" "&amp;O16,[1]!obs_totals[#Data],$D16,FALSE)</f>
        <v>110.36</v>
      </c>
      <c r="R16" t="s">
        <v>496</v>
      </c>
      <c r="S16" t="str">
        <f>VLOOKUP($B16&amp;" "&amp;R16,[1]!obs_totals[#Data],5,FALSE)</f>
        <v>Mtoe</v>
      </c>
      <c r="T16">
        <f>VLOOKUP($B16&amp;" "&amp;R16,[1]!obs_totals[#Data],$D16,FALSE)</f>
        <v>1.9</v>
      </c>
      <c r="U16" t="s">
        <v>535</v>
      </c>
      <c r="V16" t="str">
        <f>VLOOKUP($B16&amp;" "&amp;U16,[1]!obs_totals[#Data],5,FALSE)</f>
        <v>Mtoe</v>
      </c>
      <c r="W16">
        <f>VLOOKUP($B16&amp;" "&amp;U16,[1]!obs_totals[#Data],$D16,FALSE)</f>
        <v>0.45</v>
      </c>
      <c r="X16" t="str">
        <f t="shared" si="7"/>
        <v>Energy consumption of space cooling for residential</v>
      </c>
      <c r="Y16" t="str">
        <f>VLOOKUP($B16&amp;" "&amp;X16,[1]!obs_totals[#Data],5,FALSE)</f>
        <v>Mtoe</v>
      </c>
      <c r="Z16" t="str">
        <f>VLOOKUP($B16&amp;" "&amp;X16,[1]!obs_totals[#Data],$D16,FALSE)</f>
        <v>-</v>
      </c>
      <c r="AA16" s="23">
        <f t="shared" si="6"/>
        <v>22506.8184</v>
      </c>
      <c r="AB16" s="24">
        <f t="shared" si="0"/>
        <v>81.024546239999992</v>
      </c>
      <c r="AC16" s="22" t="s">
        <v>765</v>
      </c>
      <c r="AD16" s="22" t="s">
        <v>766</v>
      </c>
      <c r="AE16" s="23">
        <f t="shared" si="1"/>
        <v>22097</v>
      </c>
      <c r="AF16" s="24">
        <f t="shared" si="2"/>
        <v>79.549199999999999</v>
      </c>
      <c r="AG16" s="25">
        <f t="shared" si="3"/>
        <v>1.8208633166916233E-2</v>
      </c>
      <c r="AH16" s="23">
        <f t="shared" si="4"/>
        <v>27330.5</v>
      </c>
      <c r="AI16" s="24">
        <f t="shared" si="5"/>
        <v>98.389799999999994</v>
      </c>
    </row>
    <row r="17" spans="2:35" x14ac:dyDescent="0.25">
      <c r="B17" t="s">
        <v>54</v>
      </c>
      <c r="C17">
        <v>2013</v>
      </c>
      <c r="D17">
        <f>MATCH($C17,[1]obs_totals!$A$4:$Z$4,0)</f>
        <v>19</v>
      </c>
      <c r="E17" t="s">
        <v>763</v>
      </c>
      <c r="F17" t="s">
        <v>764</v>
      </c>
      <c r="G17" t="s">
        <v>764</v>
      </c>
      <c r="H17" t="s">
        <v>764</v>
      </c>
      <c r="I17" t="s">
        <v>203</v>
      </c>
      <c r="J17" t="str">
        <f>VLOOKUP($B17&amp;" "&amp;I17,[1]!obs_totals[#Data],5,FALSE)</f>
        <v>Mm²</v>
      </c>
      <c r="K17" s="6">
        <f>VLOOKUP($B17&amp;" "&amp;I17,[1]!obs_totals[#Data],$D17,FALSE)</f>
        <v>2958.83</v>
      </c>
      <c r="L17" t="s">
        <v>435</v>
      </c>
      <c r="M17" t="str">
        <f>VLOOKUP($B17&amp;" "&amp;L17,[1]!obs_totals[#Data],5,FALSE)</f>
        <v>kWh/m²</v>
      </c>
      <c r="N17">
        <f>VLOOKUP($B17&amp;" "&amp;L17,[1]!obs_totals[#Data],$D17,FALSE)</f>
        <v>224.92</v>
      </c>
      <c r="O17" t="s">
        <v>447</v>
      </c>
      <c r="P17" t="str">
        <f>VLOOKUP($B17&amp;" "&amp;O17,[1]!obs_totals[#Data],5,FALSE)</f>
        <v>kWh/m²</v>
      </c>
      <c r="Q17">
        <f>VLOOKUP($B17&amp;" "&amp;O17,[1]!obs_totals[#Data],$D17,FALSE)</f>
        <v>128.72</v>
      </c>
      <c r="R17" t="s">
        <v>496</v>
      </c>
      <c r="S17" t="str">
        <f>VLOOKUP($B17&amp;" "&amp;R17,[1]!obs_totals[#Data],5,FALSE)</f>
        <v>Mtoe</v>
      </c>
      <c r="T17">
        <f>VLOOKUP($B17&amp;" "&amp;R17,[1]!obs_totals[#Data],$D17,FALSE)</f>
        <v>25.51</v>
      </c>
      <c r="U17" t="s">
        <v>535</v>
      </c>
      <c r="V17" t="str">
        <f>VLOOKUP($B17&amp;" "&amp;U17,[1]!obs_totals[#Data],5,FALSE)</f>
        <v>Mtoe</v>
      </c>
      <c r="W17">
        <f>VLOOKUP($B17&amp;" "&amp;U17,[1]!obs_totals[#Data],$D17,FALSE)</f>
        <v>2.97</v>
      </c>
      <c r="X17" t="str">
        <f t="shared" si="7"/>
        <v>Energy consumption of space cooling for residential</v>
      </c>
      <c r="Y17" t="str">
        <f>VLOOKUP($B17&amp;" "&amp;X17,[1]!obs_totals[#Data],5,FALSE)</f>
        <v>Mtoe</v>
      </c>
      <c r="Z17">
        <f>VLOOKUP($B17&amp;" "&amp;X17,[1]!obs_totals[#Data],$D17,FALSE)</f>
        <v>0.67</v>
      </c>
      <c r="AA17" s="23">
        <f t="shared" si="6"/>
        <v>380860.59759999998</v>
      </c>
      <c r="AB17" s="24">
        <f t="shared" si="0"/>
        <v>1371.0981513599997</v>
      </c>
      <c r="AC17" s="22" t="s">
        <v>765</v>
      </c>
      <c r="AD17" s="22" t="s">
        <v>766</v>
      </c>
      <c r="AE17" s="23">
        <f t="shared" si="1"/>
        <v>296681.30000000005</v>
      </c>
      <c r="AF17" s="24">
        <f t="shared" si="2"/>
        <v>1068.0526800000002</v>
      </c>
      <c r="AG17" s="25">
        <f t="shared" si="3"/>
        <v>0.22102390777743175</v>
      </c>
      <c r="AH17" s="23">
        <f t="shared" si="4"/>
        <v>331222.40000000002</v>
      </c>
      <c r="AI17" s="24">
        <f t="shared" si="5"/>
        <v>1192.4006399999998</v>
      </c>
    </row>
    <row r="18" spans="2:35" x14ac:dyDescent="0.25">
      <c r="B18" t="s">
        <v>55</v>
      </c>
      <c r="C18">
        <v>2013</v>
      </c>
      <c r="D18">
        <f>MATCH($C18,[1]obs_totals!$A$4:$Z$4,0)</f>
        <v>19</v>
      </c>
      <c r="E18" t="s">
        <v>763</v>
      </c>
      <c r="F18" t="s">
        <v>764</v>
      </c>
      <c r="G18" t="s">
        <v>764</v>
      </c>
      <c r="H18" t="s">
        <v>764</v>
      </c>
      <c r="I18" t="s">
        <v>203</v>
      </c>
      <c r="J18" t="str">
        <f>VLOOKUP($B18&amp;" "&amp;I18,[1]!obs_totals[#Data],5,FALSE)</f>
        <v>Mm²</v>
      </c>
      <c r="K18" s="6">
        <f>VLOOKUP($B18&amp;" "&amp;I18,[1]!obs_totals[#Data],$D18,FALSE)</f>
        <v>67.069999999999993</v>
      </c>
      <c r="L18" t="s">
        <v>435</v>
      </c>
      <c r="M18" t="str">
        <f>VLOOKUP($B18&amp;" "&amp;L18,[1]!obs_totals[#Data],5,FALSE)</f>
        <v>kWh/m²</v>
      </c>
      <c r="N18">
        <f>VLOOKUP($B18&amp;" "&amp;L18,[1]!obs_totals[#Data],$D18,FALSE)</f>
        <v>286.60000000000002</v>
      </c>
      <c r="O18" t="s">
        <v>447</v>
      </c>
      <c r="P18" t="str">
        <f>VLOOKUP($B18&amp;" "&amp;O18,[1]!obs_totals[#Data],5,FALSE)</f>
        <v>kWh/m²</v>
      </c>
      <c r="Q18">
        <f>VLOOKUP($B18&amp;" "&amp;O18,[1]!obs_totals[#Data],$D18,FALSE)</f>
        <v>186.64</v>
      </c>
      <c r="R18" t="s">
        <v>496</v>
      </c>
      <c r="S18" t="str">
        <f>VLOOKUP($B18&amp;" "&amp;R18,[1]!obs_totals[#Data],5,FALSE)</f>
        <v>Mtoe</v>
      </c>
      <c r="T18">
        <f>VLOOKUP($B18&amp;" "&amp;R18,[1]!obs_totals[#Data],$D18,FALSE)</f>
        <v>0.84</v>
      </c>
      <c r="U18" t="s">
        <v>535</v>
      </c>
      <c r="V18" t="str">
        <f>VLOOKUP($B18&amp;" "&amp;U18,[1]!obs_totals[#Data],5,FALSE)</f>
        <v>Mtoe</v>
      </c>
      <c r="W18">
        <f>VLOOKUP($B18&amp;" "&amp;U18,[1]!obs_totals[#Data],$D18,FALSE)</f>
        <v>0.23</v>
      </c>
      <c r="X18" t="str">
        <f t="shared" si="7"/>
        <v>Energy consumption of space cooling for residential</v>
      </c>
      <c r="Y18" t="str">
        <f>VLOOKUP($B18&amp;" "&amp;X18,[1]!obs_totals[#Data],5,FALSE)</f>
        <v>Mtoe</v>
      </c>
      <c r="Z18" t="str">
        <f>VLOOKUP($B18&amp;" "&amp;X18,[1]!obs_totals[#Data],$D18,FALSE)</f>
        <v>-</v>
      </c>
      <c r="AA18" s="23">
        <f t="shared" si="6"/>
        <v>12517.944799999997</v>
      </c>
      <c r="AB18" s="24">
        <f t="shared" si="0"/>
        <v>45.064601279999991</v>
      </c>
      <c r="AC18" s="22" t="s">
        <v>765</v>
      </c>
      <c r="AD18" s="22" t="s">
        <v>766</v>
      </c>
      <c r="AE18" s="23">
        <f t="shared" si="1"/>
        <v>9769.1999999999989</v>
      </c>
      <c r="AF18" s="24">
        <f t="shared" si="2"/>
        <v>35.169119999999992</v>
      </c>
      <c r="AG18" s="25">
        <f t="shared" si="3"/>
        <v>0.21958435221730643</v>
      </c>
      <c r="AH18" s="23">
        <f t="shared" si="4"/>
        <v>12444.1</v>
      </c>
      <c r="AI18" s="24">
        <f t="shared" si="5"/>
        <v>44.798760000000001</v>
      </c>
    </row>
    <row r="19" spans="2:35" x14ac:dyDescent="0.25">
      <c r="B19" t="s">
        <v>56</v>
      </c>
      <c r="C19">
        <v>2013</v>
      </c>
      <c r="D19">
        <f>MATCH($C19,[1]obs_totals!$A$4:$Z$4,0)</f>
        <v>19</v>
      </c>
      <c r="E19" t="s">
        <v>763</v>
      </c>
      <c r="F19" t="s">
        <v>764</v>
      </c>
      <c r="G19" t="s">
        <v>764</v>
      </c>
      <c r="H19" t="s">
        <v>764</v>
      </c>
      <c r="I19" t="s">
        <v>203</v>
      </c>
      <c r="J19" t="str">
        <f>VLOOKUP($B19&amp;" "&amp;I19,[1]!obs_totals[#Data],5,FALSE)</f>
        <v>Mm²</v>
      </c>
      <c r="K19" s="6">
        <f>VLOOKUP($B19&amp;" "&amp;I19,[1]!obs_totals[#Data],$D19,FALSE)</f>
        <v>86.2</v>
      </c>
      <c r="L19" t="s">
        <v>435</v>
      </c>
      <c r="M19" t="str">
        <f>VLOOKUP($B19&amp;" "&amp;L19,[1]!obs_totals[#Data],5,FALSE)</f>
        <v>kWh/m²</v>
      </c>
      <c r="N19">
        <f>VLOOKUP($B19&amp;" "&amp;L19,[1]!obs_totals[#Data],$D19,FALSE)</f>
        <v>173.62</v>
      </c>
      <c r="O19" t="s">
        <v>447</v>
      </c>
      <c r="P19" t="str">
        <f>VLOOKUP($B19&amp;" "&amp;O19,[1]!obs_totals[#Data],5,FALSE)</f>
        <v>kWh/m²</v>
      </c>
      <c r="Q19">
        <f>VLOOKUP($B19&amp;" "&amp;O19,[1]!obs_totals[#Data],$D19,FALSE)</f>
        <v>134.88999999999999</v>
      </c>
      <c r="R19" t="s">
        <v>496</v>
      </c>
      <c r="S19" t="str">
        <f>VLOOKUP($B19&amp;" "&amp;R19,[1]!obs_totals[#Data],5,FALSE)</f>
        <v>Mtoe</v>
      </c>
      <c r="T19">
        <f>VLOOKUP($B19&amp;" "&amp;R19,[1]!obs_totals[#Data],$D19,FALSE)</f>
        <v>1.01</v>
      </c>
      <c r="U19" t="s">
        <v>535</v>
      </c>
      <c r="V19" t="str">
        <f>VLOOKUP($B19&amp;" "&amp;U19,[1]!obs_totals[#Data],5,FALSE)</f>
        <v>Mtoe</v>
      </c>
      <c r="W19">
        <f>VLOOKUP($B19&amp;" "&amp;U19,[1]!obs_totals[#Data],$D19,FALSE)</f>
        <v>0.15</v>
      </c>
      <c r="X19" t="str">
        <f t="shared" si="7"/>
        <v>Energy consumption of space cooling for residential</v>
      </c>
      <c r="Y19" t="str">
        <f>VLOOKUP($B19&amp;" "&amp;X19,[1]!obs_totals[#Data],5,FALSE)</f>
        <v>Mtoe</v>
      </c>
      <c r="Z19" t="str">
        <f>VLOOKUP($B19&amp;" "&amp;X19,[1]!obs_totals[#Data],$D19,FALSE)</f>
        <v>-</v>
      </c>
      <c r="AA19" s="23">
        <f t="shared" si="6"/>
        <v>11627.518</v>
      </c>
      <c r="AB19" s="24">
        <f t="shared" si="0"/>
        <v>41.859064799999992</v>
      </c>
      <c r="AC19" s="22" t="s">
        <v>765</v>
      </c>
      <c r="AD19" s="22" t="s">
        <v>766</v>
      </c>
      <c r="AE19" s="23">
        <f t="shared" si="1"/>
        <v>11746.3</v>
      </c>
      <c r="AF19" s="24">
        <f t="shared" si="2"/>
        <v>42.286679999999997</v>
      </c>
      <c r="AG19" s="25">
        <f t="shared" si="3"/>
        <v>-1.0215593732041395E-2</v>
      </c>
      <c r="AH19" s="23">
        <f t="shared" si="4"/>
        <v>13490.8</v>
      </c>
      <c r="AI19" s="24">
        <f t="shared" si="5"/>
        <v>48.566879999999998</v>
      </c>
    </row>
    <row r="20" spans="2:35" x14ac:dyDescent="0.25">
      <c r="B20" t="s">
        <v>57</v>
      </c>
      <c r="C20">
        <v>2013</v>
      </c>
      <c r="D20">
        <f>MATCH($C20,[1]obs_totals!$A$4:$Z$4,0)</f>
        <v>19</v>
      </c>
      <c r="E20" t="s">
        <v>763</v>
      </c>
      <c r="F20" t="s">
        <v>764</v>
      </c>
      <c r="G20" t="s">
        <v>764</v>
      </c>
      <c r="H20" t="s">
        <v>764</v>
      </c>
      <c r="I20" t="s">
        <v>203</v>
      </c>
      <c r="J20" t="str">
        <f>VLOOKUP($B20&amp;" "&amp;I20,[1]!obs_totals[#Data],5,FALSE)</f>
        <v>Mm²</v>
      </c>
      <c r="K20" s="6">
        <f>VLOOKUP($B20&amp;" "&amp;I20,[1]!obs_totals[#Data],$D20,FALSE)</f>
        <v>28.27</v>
      </c>
      <c r="L20" t="s">
        <v>435</v>
      </c>
      <c r="M20" t="str">
        <f>VLOOKUP($B20&amp;" "&amp;L20,[1]!obs_totals[#Data],5,FALSE)</f>
        <v>kWh/m²</v>
      </c>
      <c r="N20">
        <f>VLOOKUP($B20&amp;" "&amp;L20,[1]!obs_totals[#Data],$D20,FALSE)</f>
        <v>254.87</v>
      </c>
      <c r="O20" t="s">
        <v>447</v>
      </c>
      <c r="P20" t="str">
        <f>VLOOKUP($B20&amp;" "&amp;O20,[1]!obs_totals[#Data],5,FALSE)</f>
        <v>kWh/m²</v>
      </c>
      <c r="Q20">
        <f>VLOOKUP($B20&amp;" "&amp;O20,[1]!obs_totals[#Data],$D20,FALSE)</f>
        <v>148.52000000000001</v>
      </c>
      <c r="R20" t="s">
        <v>496</v>
      </c>
      <c r="S20" t="str">
        <f>VLOOKUP($B20&amp;" "&amp;R20,[1]!obs_totals[#Data],5,FALSE)</f>
        <v>Mtoe</v>
      </c>
      <c r="T20">
        <f>VLOOKUP($B20&amp;" "&amp;R20,[1]!obs_totals[#Data],$D20,FALSE)</f>
        <v>0.36</v>
      </c>
      <c r="U20" t="s">
        <v>535</v>
      </c>
      <c r="V20" t="str">
        <f>VLOOKUP($B20&amp;" "&amp;U20,[1]!obs_totals[#Data],5,FALSE)</f>
        <v>Mtoe</v>
      </c>
      <c r="W20">
        <f>VLOOKUP($B20&amp;" "&amp;U20,[1]!obs_totals[#Data],$D20,FALSE)</f>
        <v>0.06</v>
      </c>
      <c r="X20" t="str">
        <f t="shared" si="7"/>
        <v>Energy consumption of space cooling for residential</v>
      </c>
      <c r="Y20" t="str">
        <f>VLOOKUP($B20&amp;" "&amp;X20,[1]!obs_totals[#Data],5,FALSE)</f>
        <v>Mtoe</v>
      </c>
      <c r="Z20">
        <f>VLOOKUP($B20&amp;" "&amp;X20,[1]!obs_totals[#Data],$D20,FALSE)</f>
        <v>0</v>
      </c>
      <c r="AA20" s="23">
        <f t="shared" si="6"/>
        <v>4198.6604000000007</v>
      </c>
      <c r="AB20" s="24">
        <f t="shared" si="0"/>
        <v>15.115177440000002</v>
      </c>
      <c r="AC20" s="22" t="s">
        <v>765</v>
      </c>
      <c r="AD20" s="22" t="s">
        <v>766</v>
      </c>
      <c r="AE20" s="23">
        <f t="shared" si="1"/>
        <v>4186.8</v>
      </c>
      <c r="AF20" s="24">
        <f t="shared" si="2"/>
        <v>15.072479999999999</v>
      </c>
      <c r="AG20" s="25">
        <f t="shared" si="3"/>
        <v>2.8248057404215432E-3</v>
      </c>
      <c r="AH20" s="23">
        <f t="shared" si="4"/>
        <v>4884.5999999999995</v>
      </c>
      <c r="AI20" s="24">
        <f t="shared" si="5"/>
        <v>17.584559999999996</v>
      </c>
    </row>
    <row r="21" spans="2:35" x14ac:dyDescent="0.25">
      <c r="B21" t="s">
        <v>58</v>
      </c>
      <c r="C21">
        <v>2013</v>
      </c>
      <c r="D21">
        <f>MATCH($C21,[1]obs_totals!$A$4:$Z$4,0)</f>
        <v>19</v>
      </c>
      <c r="E21" t="s">
        <v>763</v>
      </c>
      <c r="F21" t="s">
        <v>764</v>
      </c>
      <c r="G21" t="s">
        <v>764</v>
      </c>
      <c r="H21" t="s">
        <v>764</v>
      </c>
      <c r="I21" t="s">
        <v>203</v>
      </c>
      <c r="J21" t="str">
        <f>VLOOKUP($B21&amp;" "&amp;I21,[1]!obs_totals[#Data],5,FALSE)</f>
        <v>Mm²</v>
      </c>
      <c r="K21" s="6">
        <f>VLOOKUP($B21&amp;" "&amp;I21,[1]!obs_totals[#Data],$D21,FALSE)</f>
        <v>25.63</v>
      </c>
      <c r="L21" t="s">
        <v>435</v>
      </c>
      <c r="M21" t="str">
        <f>VLOOKUP($B21&amp;" "&amp;L21,[1]!obs_totals[#Data],5,FALSE)</f>
        <v>kWh/m²</v>
      </c>
      <c r="N21">
        <f>VLOOKUP($B21&amp;" "&amp;L21,[1]!obs_totals[#Data],$D21,FALSE)</f>
        <v>101.38</v>
      </c>
      <c r="O21" t="s">
        <v>447</v>
      </c>
      <c r="P21" t="str">
        <f>VLOOKUP($B21&amp;" "&amp;O21,[1]!obs_totals[#Data],5,FALSE)</f>
        <v>kWh/m²</v>
      </c>
      <c r="Q21">
        <f>VLOOKUP($B21&amp;" "&amp;O21,[1]!obs_totals[#Data],$D21,FALSE)</f>
        <v>6.41</v>
      </c>
      <c r="R21" t="s">
        <v>496</v>
      </c>
      <c r="S21" t="str">
        <f>VLOOKUP($B21&amp;" "&amp;R21,[1]!obs_totals[#Data],5,FALSE)</f>
        <v>Mtoe</v>
      </c>
      <c r="T21">
        <f>VLOOKUP($B21&amp;" "&amp;R21,[1]!obs_totals[#Data],$D21,FALSE)</f>
        <v>0.01</v>
      </c>
      <c r="U21" t="s">
        <v>535</v>
      </c>
      <c r="V21" t="str">
        <f>VLOOKUP($B21&amp;" "&amp;U21,[1]!obs_totals[#Data],5,FALSE)</f>
        <v>Mtoe</v>
      </c>
      <c r="W21">
        <f>VLOOKUP($B21&amp;" "&amp;U21,[1]!obs_totals[#Data],$D21,FALSE)</f>
        <v>0.02</v>
      </c>
      <c r="X21" t="str">
        <f t="shared" si="7"/>
        <v>Energy consumption of space cooling for residential</v>
      </c>
      <c r="Y21" t="str">
        <f>VLOOKUP($B21&amp;" "&amp;X21,[1]!obs_totals[#Data],5,FALSE)</f>
        <v>Mtoe</v>
      </c>
      <c r="Z21">
        <f>VLOOKUP($B21&amp;" "&amp;X21,[1]!obs_totals[#Data],$D21,FALSE)</f>
        <v>0.01</v>
      </c>
      <c r="AA21" s="23">
        <f t="shared" si="6"/>
        <v>164.28829999999999</v>
      </c>
      <c r="AB21" s="24">
        <f t="shared" si="0"/>
        <v>0.59143787999999997</v>
      </c>
      <c r="AC21" s="22" t="s">
        <v>765</v>
      </c>
      <c r="AD21" s="22" t="s">
        <v>766</v>
      </c>
      <c r="AE21" s="23">
        <f t="shared" si="1"/>
        <v>116.3</v>
      </c>
      <c r="AF21" s="24">
        <f t="shared" si="2"/>
        <v>0.41868</v>
      </c>
      <c r="AG21" s="25">
        <f t="shared" si="3"/>
        <v>0.29209809828210531</v>
      </c>
      <c r="AH21" s="23">
        <f t="shared" si="4"/>
        <v>348.9</v>
      </c>
      <c r="AI21" s="24">
        <f t="shared" si="5"/>
        <v>1.25604</v>
      </c>
    </row>
    <row r="22" spans="2:35" x14ac:dyDescent="0.25">
      <c r="B22" t="s">
        <v>59</v>
      </c>
      <c r="C22">
        <v>2013</v>
      </c>
      <c r="D22">
        <f>MATCH($C22,[1]obs_totals!$A$4:$Z$4,0)</f>
        <v>19</v>
      </c>
      <c r="E22" t="s">
        <v>763</v>
      </c>
      <c r="F22" t="s">
        <v>764</v>
      </c>
      <c r="G22" t="s">
        <v>764</v>
      </c>
      <c r="H22" t="s">
        <v>764</v>
      </c>
      <c r="I22" t="s">
        <v>203</v>
      </c>
      <c r="J22" t="str">
        <f>VLOOKUP($B22&amp;" "&amp;I22,[1]!obs_totals[#Data],5,FALSE)</f>
        <v>Mm²</v>
      </c>
      <c r="K22" s="6">
        <f>VLOOKUP($B22&amp;" "&amp;I22,[1]!obs_totals[#Data],$D22,FALSE)</f>
        <v>871.16</v>
      </c>
      <c r="L22" t="s">
        <v>435</v>
      </c>
      <c r="M22" t="str">
        <f>VLOOKUP($B22&amp;" "&amp;L22,[1]!obs_totals[#Data],5,FALSE)</f>
        <v>kWh/m²</v>
      </c>
      <c r="N22">
        <f>VLOOKUP($B22&amp;" "&amp;L22,[1]!obs_totals[#Data],$D22,FALSE)</f>
        <v>154.54</v>
      </c>
      <c r="O22" t="s">
        <v>447</v>
      </c>
      <c r="P22" t="str">
        <f>VLOOKUP($B22&amp;" "&amp;O22,[1]!obs_totals[#Data],5,FALSE)</f>
        <v>kWh/m²</v>
      </c>
      <c r="Q22">
        <f>VLOOKUP($B22&amp;" "&amp;O22,[1]!obs_totals[#Data],$D22,FALSE)</f>
        <v>107.93</v>
      </c>
      <c r="R22" t="s">
        <v>496</v>
      </c>
      <c r="S22" t="str">
        <f>VLOOKUP($B22&amp;" "&amp;R22,[1]!obs_totals[#Data],5,FALSE)</f>
        <v>Mtoe</v>
      </c>
      <c r="T22">
        <f>VLOOKUP($B22&amp;" "&amp;R22,[1]!obs_totals[#Data],$D22,FALSE)</f>
        <v>7.89</v>
      </c>
      <c r="U22" t="s">
        <v>535</v>
      </c>
      <c r="V22" t="str">
        <f>VLOOKUP($B22&amp;" "&amp;U22,[1]!obs_totals[#Data],5,FALSE)</f>
        <v>Mtoe</v>
      </c>
      <c r="W22">
        <f>VLOOKUP($B22&amp;" "&amp;U22,[1]!obs_totals[#Data],$D22,FALSE)</f>
        <v>1.66</v>
      </c>
      <c r="X22" t="str">
        <f t="shared" si="7"/>
        <v>Energy consumption of space cooling for residential</v>
      </c>
      <c r="Y22" t="str">
        <f>VLOOKUP($B22&amp;" "&amp;X22,[1]!obs_totals[#Data],5,FALSE)</f>
        <v>Mtoe</v>
      </c>
      <c r="Z22">
        <f>VLOOKUP($B22&amp;" "&amp;X22,[1]!obs_totals[#Data],$D22,FALSE)</f>
        <v>0.01</v>
      </c>
      <c r="AA22" s="23">
        <f t="shared" si="6"/>
        <v>94024.298800000004</v>
      </c>
      <c r="AB22" s="24">
        <f t="shared" si="0"/>
        <v>338.48747567999999</v>
      </c>
      <c r="AC22" s="22" t="s">
        <v>765</v>
      </c>
      <c r="AD22" s="22" t="s">
        <v>766</v>
      </c>
      <c r="AE22" s="23">
        <f t="shared" si="1"/>
        <v>91760.7</v>
      </c>
      <c r="AF22" s="24">
        <f t="shared" si="2"/>
        <v>330.33851999999996</v>
      </c>
      <c r="AG22" s="25">
        <f t="shared" si="3"/>
        <v>2.4074615061101756E-2</v>
      </c>
      <c r="AH22" s="23">
        <f t="shared" si="4"/>
        <v>111066.49999999999</v>
      </c>
      <c r="AI22" s="24">
        <f t="shared" si="5"/>
        <v>399.8393999999999</v>
      </c>
    </row>
    <row r="23" spans="2:35" x14ac:dyDescent="0.25">
      <c r="B23" t="s">
        <v>60</v>
      </c>
      <c r="C23">
        <v>2013</v>
      </c>
      <c r="D23">
        <f>MATCH($C23,[1]obs_totals!$A$4:$Z$4,0)</f>
        <v>19</v>
      </c>
      <c r="E23" t="s">
        <v>763</v>
      </c>
      <c r="F23" t="s">
        <v>764</v>
      </c>
      <c r="G23" t="s">
        <v>764</v>
      </c>
      <c r="H23" t="s">
        <v>764</v>
      </c>
      <c r="I23" t="s">
        <v>203</v>
      </c>
      <c r="J23" t="str">
        <f>VLOOKUP($B23&amp;" "&amp;I23,[1]!obs_totals[#Data],5,FALSE)</f>
        <v>Mm²</v>
      </c>
      <c r="K23" s="6">
        <f>VLOOKUP($B23&amp;" "&amp;I23,[1]!obs_totals[#Data],$D23,FALSE)</f>
        <v>1012.65</v>
      </c>
      <c r="L23" t="s">
        <v>435</v>
      </c>
      <c r="M23" t="str">
        <f>VLOOKUP($B23&amp;" "&amp;L23,[1]!obs_totals[#Data],5,FALSE)</f>
        <v>kWh/m²</v>
      </c>
      <c r="N23">
        <f>VLOOKUP($B23&amp;" "&amp;L23,[1]!obs_totals[#Data],$D23,FALSE)</f>
        <v>219.08</v>
      </c>
      <c r="O23" t="s">
        <v>447</v>
      </c>
      <c r="P23" t="str">
        <f>VLOOKUP($B23&amp;" "&amp;O23,[1]!obs_totals[#Data],5,FALSE)</f>
        <v>kWh/m²</v>
      </c>
      <c r="Q23">
        <f>VLOOKUP($B23&amp;" "&amp;O23,[1]!obs_totals[#Data],$D23,FALSE)</f>
        <v>170.68</v>
      </c>
      <c r="R23" t="s">
        <v>496</v>
      </c>
      <c r="S23" t="str">
        <f>VLOOKUP($B23&amp;" "&amp;R23,[1]!obs_totals[#Data],5,FALSE)</f>
        <v>Mtoe</v>
      </c>
      <c r="T23">
        <f>VLOOKUP($B23&amp;" "&amp;R23,[1]!obs_totals[#Data],$D23,FALSE)</f>
        <v>14.86</v>
      </c>
      <c r="U23" t="s">
        <v>535</v>
      </c>
      <c r="V23" t="str">
        <f>VLOOKUP($B23&amp;" "&amp;U23,[1]!obs_totals[#Data],5,FALSE)</f>
        <v>Mtoe</v>
      </c>
      <c r="W23">
        <f>VLOOKUP($B23&amp;" "&amp;U23,[1]!obs_totals[#Data],$D23,FALSE)</f>
        <v>4.4800000000000004</v>
      </c>
      <c r="X23" t="str">
        <f t="shared" si="7"/>
        <v>Energy consumption of space cooling for residential</v>
      </c>
      <c r="Y23" t="str">
        <f>VLOOKUP($B23&amp;" "&amp;X23,[1]!obs_totals[#Data],5,FALSE)</f>
        <v>Mtoe</v>
      </c>
      <c r="Z23" t="str">
        <f>VLOOKUP($B23&amp;" "&amp;X23,[1]!obs_totals[#Data],$D23,FALSE)</f>
        <v>-</v>
      </c>
      <c r="AA23" s="23">
        <f t="shared" si="6"/>
        <v>172839.10200000001</v>
      </c>
      <c r="AB23" s="24">
        <f t="shared" si="0"/>
        <v>622.22076720000007</v>
      </c>
      <c r="AC23" s="22" t="s">
        <v>765</v>
      </c>
      <c r="AD23" s="22" t="s">
        <v>766</v>
      </c>
      <c r="AE23" s="23">
        <f t="shared" si="1"/>
        <v>172821.8</v>
      </c>
      <c r="AF23" s="24">
        <f t="shared" si="2"/>
        <v>622.15847999999994</v>
      </c>
      <c r="AG23" s="25">
        <f t="shared" si="3"/>
        <v>1.0010466265919504E-4</v>
      </c>
      <c r="AH23" s="23">
        <f t="shared" si="4"/>
        <v>224924.2</v>
      </c>
      <c r="AI23" s="24">
        <f t="shared" si="5"/>
        <v>809.72712000000001</v>
      </c>
    </row>
    <row r="24" spans="2:35" x14ac:dyDescent="0.25">
      <c r="B24" t="s">
        <v>61</v>
      </c>
      <c r="C24">
        <v>2013</v>
      </c>
      <c r="D24">
        <f>MATCH($C24,[1]obs_totals!$A$4:$Z$4,0)</f>
        <v>19</v>
      </c>
      <c r="E24" t="s">
        <v>763</v>
      </c>
      <c r="F24" t="s">
        <v>764</v>
      </c>
      <c r="G24" t="s">
        <v>764</v>
      </c>
      <c r="H24" t="s">
        <v>764</v>
      </c>
      <c r="I24" t="s">
        <v>203</v>
      </c>
      <c r="J24" t="str">
        <f>VLOOKUP($B24&amp;" "&amp;I24,[1]!obs_totals[#Data],5,FALSE)</f>
        <v>Mm²</v>
      </c>
      <c r="K24" s="6">
        <f>VLOOKUP($B24&amp;" "&amp;I24,[1]!obs_totals[#Data],$D24,FALSE)</f>
        <v>646.49</v>
      </c>
      <c r="L24" t="s">
        <v>435</v>
      </c>
      <c r="M24" t="str">
        <f>VLOOKUP($B24&amp;" "&amp;L24,[1]!obs_totals[#Data],5,FALSE)</f>
        <v>kWh/m²</v>
      </c>
      <c r="N24">
        <f>VLOOKUP($B24&amp;" "&amp;L24,[1]!obs_totals[#Data],$D24,FALSE)</f>
        <v>94.96</v>
      </c>
      <c r="O24" t="s">
        <v>447</v>
      </c>
      <c r="P24" t="str">
        <f>VLOOKUP($B24&amp;" "&amp;O24,[1]!obs_totals[#Data],5,FALSE)</f>
        <v>kWh/m²</v>
      </c>
      <c r="Q24">
        <f>VLOOKUP($B24&amp;" "&amp;O24,[1]!obs_totals[#Data],$D24,FALSE)</f>
        <v>14.93</v>
      </c>
      <c r="R24" t="s">
        <v>496</v>
      </c>
      <c r="S24" t="str">
        <f>VLOOKUP($B24&amp;" "&amp;R24,[1]!obs_totals[#Data],5,FALSE)</f>
        <v>Mtoe</v>
      </c>
      <c r="T24">
        <f>VLOOKUP($B24&amp;" "&amp;R24,[1]!obs_totals[#Data],$D24,FALSE)</f>
        <v>0.56000000000000005</v>
      </c>
      <c r="U24" t="s">
        <v>535</v>
      </c>
      <c r="V24" t="str">
        <f>VLOOKUP($B24&amp;" "&amp;U24,[1]!obs_totals[#Data],5,FALSE)</f>
        <v>Mtoe</v>
      </c>
      <c r="W24">
        <f>VLOOKUP($B24&amp;" "&amp;U24,[1]!obs_totals[#Data],$D24,FALSE)</f>
        <v>0.51</v>
      </c>
      <c r="X24" t="str">
        <f t="shared" si="7"/>
        <v>Energy consumption of space cooling for residential</v>
      </c>
      <c r="Y24" t="str">
        <f>VLOOKUP($B24&amp;" "&amp;X24,[1]!obs_totals[#Data],5,FALSE)</f>
        <v>Mtoe</v>
      </c>
      <c r="Z24">
        <f>VLOOKUP($B24&amp;" "&amp;X24,[1]!obs_totals[#Data],$D24,FALSE)</f>
        <v>0.02</v>
      </c>
      <c r="AA24" s="23">
        <f t="shared" si="6"/>
        <v>9652.0956999999999</v>
      </c>
      <c r="AB24" s="24">
        <f t="shared" si="0"/>
        <v>34.747544519999998</v>
      </c>
      <c r="AC24" s="22" t="s">
        <v>765</v>
      </c>
      <c r="AD24" s="22" t="s">
        <v>766</v>
      </c>
      <c r="AE24" s="23">
        <f t="shared" si="1"/>
        <v>6512.8</v>
      </c>
      <c r="AF24" s="24">
        <f t="shared" si="2"/>
        <v>23.446079999999998</v>
      </c>
      <c r="AG24" s="25">
        <f t="shared" si="3"/>
        <v>0.32524498280720526</v>
      </c>
      <c r="AH24" s="23">
        <f t="shared" si="4"/>
        <v>12444.1</v>
      </c>
      <c r="AI24" s="24">
        <f t="shared" si="5"/>
        <v>44.798760000000001</v>
      </c>
    </row>
    <row r="25" spans="2:35" x14ac:dyDescent="0.25">
      <c r="B25" t="s">
        <v>62</v>
      </c>
      <c r="C25">
        <v>2013</v>
      </c>
      <c r="D25">
        <f>MATCH($C25,[1]obs_totals!$A$4:$Z$4,0)</f>
        <v>19</v>
      </c>
      <c r="E25" t="s">
        <v>763</v>
      </c>
      <c r="F25" t="s">
        <v>764</v>
      </c>
      <c r="G25" t="s">
        <v>764</v>
      </c>
      <c r="H25" t="s">
        <v>764</v>
      </c>
      <c r="I25" t="s">
        <v>203</v>
      </c>
      <c r="J25" t="str">
        <f>VLOOKUP($B25&amp;" "&amp;I25,[1]!obs_totals[#Data],5,FALSE)</f>
        <v>Mm²</v>
      </c>
      <c r="K25" s="6">
        <f>VLOOKUP($B25&amp;" "&amp;I25,[1]!obs_totals[#Data],$D25,FALSE)</f>
        <v>354.61</v>
      </c>
      <c r="L25" t="s">
        <v>435</v>
      </c>
      <c r="M25" t="str">
        <f>VLOOKUP($B25&amp;" "&amp;L25,[1]!obs_totals[#Data],5,FALSE)</f>
        <v>kWh/m²</v>
      </c>
      <c r="N25">
        <f>VLOOKUP($B25&amp;" "&amp;L25,[1]!obs_totals[#Data],$D25,FALSE)</f>
        <v>302.72000000000003</v>
      </c>
      <c r="O25" t="s">
        <v>447</v>
      </c>
      <c r="P25" t="str">
        <f>VLOOKUP($B25&amp;" "&amp;O25,[1]!obs_totals[#Data],5,FALSE)</f>
        <v>kWh/m²</v>
      </c>
      <c r="Q25">
        <f>VLOOKUP($B25&amp;" "&amp;O25,[1]!obs_totals[#Data],$D25,FALSE)</f>
        <v>138.19999999999999</v>
      </c>
      <c r="R25" t="s">
        <v>496</v>
      </c>
      <c r="S25" t="str">
        <f>VLOOKUP($B25&amp;" "&amp;R25,[1]!obs_totals[#Data],5,FALSE)</f>
        <v>Mtoe</v>
      </c>
      <c r="T25">
        <f>VLOOKUP($B25&amp;" "&amp;R25,[1]!obs_totals[#Data],$D25,FALSE)</f>
        <v>3.6</v>
      </c>
      <c r="U25" t="s">
        <v>535</v>
      </c>
      <c r="V25" t="str">
        <f>VLOOKUP($B25&amp;" "&amp;U25,[1]!obs_totals[#Data],5,FALSE)</f>
        <v>Mtoe</v>
      </c>
      <c r="W25">
        <f>VLOOKUP($B25&amp;" "&amp;U25,[1]!obs_totals[#Data],$D25,FALSE)</f>
        <v>0.71</v>
      </c>
      <c r="X25" t="str">
        <f t="shared" si="7"/>
        <v>Energy consumption of space cooling for residential</v>
      </c>
      <c r="Y25" t="str">
        <f>VLOOKUP($B25&amp;" "&amp;X25,[1]!obs_totals[#Data],5,FALSE)</f>
        <v>Mtoe</v>
      </c>
      <c r="Z25" t="str">
        <f>VLOOKUP($B25&amp;" "&amp;X25,[1]!obs_totals[#Data],$D25,FALSE)</f>
        <v>-</v>
      </c>
      <c r="AA25" s="23">
        <f t="shared" si="6"/>
        <v>49007.101999999999</v>
      </c>
      <c r="AB25" s="24">
        <f t="shared" si="0"/>
        <v>176.42556719999999</v>
      </c>
      <c r="AC25" s="22" t="s">
        <v>765</v>
      </c>
      <c r="AD25" s="22" t="s">
        <v>766</v>
      </c>
      <c r="AE25" s="23">
        <f t="shared" si="1"/>
        <v>41868</v>
      </c>
      <c r="AF25" s="24">
        <f t="shared" si="2"/>
        <v>150.72479999999999</v>
      </c>
      <c r="AG25" s="25">
        <f t="shared" si="3"/>
        <v>0.14567484524998031</v>
      </c>
      <c r="AH25" s="23">
        <f t="shared" si="4"/>
        <v>50125.3</v>
      </c>
      <c r="AI25" s="24">
        <f t="shared" si="5"/>
        <v>180.45107999999999</v>
      </c>
    </row>
    <row r="26" spans="2:35" x14ac:dyDescent="0.25">
      <c r="B26" t="s">
        <v>63</v>
      </c>
      <c r="C26">
        <v>2013</v>
      </c>
      <c r="D26">
        <f>MATCH($C26,[1]obs_totals!$A$4:$Z$4,0)</f>
        <v>19</v>
      </c>
      <c r="E26" t="s">
        <v>763</v>
      </c>
      <c r="F26" t="s">
        <v>764</v>
      </c>
      <c r="G26" t="s">
        <v>764</v>
      </c>
      <c r="H26" t="s">
        <v>764</v>
      </c>
      <c r="I26" t="s">
        <v>203</v>
      </c>
      <c r="J26" t="str">
        <f>VLOOKUP($B26&amp;" "&amp;I26,[1]!obs_totals[#Data],5,FALSE)</f>
        <v>Mm²</v>
      </c>
      <c r="K26" s="6">
        <f>VLOOKUP($B26&amp;" "&amp;I26,[1]!obs_totals[#Data],$D26,FALSE)</f>
        <v>170.6</v>
      </c>
      <c r="L26" t="s">
        <v>435</v>
      </c>
      <c r="M26" t="str">
        <f>VLOOKUP($B26&amp;" "&amp;L26,[1]!obs_totals[#Data],5,FALSE)</f>
        <v>kWh/m²</v>
      </c>
      <c r="N26">
        <f>VLOOKUP($B26&amp;" "&amp;L26,[1]!obs_totals[#Data],$D26,FALSE)</f>
        <v>178.27</v>
      </c>
      <c r="O26" t="s">
        <v>447</v>
      </c>
      <c r="P26" t="str">
        <f>VLOOKUP($B26&amp;" "&amp;O26,[1]!obs_totals[#Data],5,FALSE)</f>
        <v>kWh/m²</v>
      </c>
      <c r="Q26">
        <f>VLOOKUP($B26&amp;" "&amp;O26,[1]!obs_totals[#Data],$D26,FALSE)</f>
        <v>101.76</v>
      </c>
      <c r="R26" t="s">
        <v>496</v>
      </c>
      <c r="S26" t="str">
        <f>VLOOKUP($B26&amp;" "&amp;R26,[1]!obs_totals[#Data],5,FALSE)</f>
        <v>Mtoe</v>
      </c>
      <c r="T26">
        <f>VLOOKUP($B26&amp;" "&amp;R26,[1]!obs_totals[#Data],$D26,FALSE)</f>
        <v>1.31</v>
      </c>
      <c r="U26" t="s">
        <v>535</v>
      </c>
      <c r="V26" t="str">
        <f>VLOOKUP($B26&amp;" "&amp;U26,[1]!obs_totals[#Data],5,FALSE)</f>
        <v>Mtoe</v>
      </c>
      <c r="W26">
        <f>VLOOKUP($B26&amp;" "&amp;U26,[1]!obs_totals[#Data],$D26,FALSE)</f>
        <v>0.45</v>
      </c>
      <c r="X26" t="str">
        <f t="shared" si="7"/>
        <v>Energy consumption of space cooling for residential</v>
      </c>
      <c r="Y26" t="str">
        <f>VLOOKUP($B26&amp;" "&amp;X26,[1]!obs_totals[#Data],5,FALSE)</f>
        <v>Mtoe</v>
      </c>
      <c r="Z26" t="str">
        <f>VLOOKUP($B26&amp;" "&amp;X26,[1]!obs_totals[#Data],$D26,FALSE)</f>
        <v>-</v>
      </c>
      <c r="AA26" s="23">
        <f t="shared" si="6"/>
        <v>17360.256000000001</v>
      </c>
      <c r="AB26" s="24">
        <f t="shared" si="0"/>
        <v>62.4969216</v>
      </c>
      <c r="AC26" s="22" t="s">
        <v>765</v>
      </c>
      <c r="AD26" s="22" t="s">
        <v>766</v>
      </c>
      <c r="AE26" s="23">
        <f t="shared" si="1"/>
        <v>15235.300000000001</v>
      </c>
      <c r="AF26" s="24">
        <f t="shared" si="2"/>
        <v>54.847080000000005</v>
      </c>
      <c r="AG26" s="25">
        <f t="shared" si="3"/>
        <v>0.12240349451068</v>
      </c>
      <c r="AH26" s="23">
        <f t="shared" si="4"/>
        <v>20468.8</v>
      </c>
      <c r="AI26" s="24">
        <f t="shared" si="5"/>
        <v>73.68768</v>
      </c>
    </row>
    <row r="27" spans="2:35" x14ac:dyDescent="0.25">
      <c r="B27" t="s">
        <v>64</v>
      </c>
      <c r="C27">
        <v>2013</v>
      </c>
      <c r="D27">
        <f>MATCH($C27,[1]obs_totals!$A$4:$Z$4,0)</f>
        <v>19</v>
      </c>
      <c r="E27" t="s">
        <v>763</v>
      </c>
      <c r="F27" t="s">
        <v>764</v>
      </c>
      <c r="G27" t="s">
        <v>764</v>
      </c>
      <c r="H27" t="s">
        <v>764</v>
      </c>
      <c r="I27" t="s">
        <v>203</v>
      </c>
      <c r="J27" t="str">
        <f>VLOOKUP($B27&amp;" "&amp;I27,[1]!obs_totals[#Data],5,FALSE)</f>
        <v>Mm²</v>
      </c>
      <c r="K27" s="6">
        <f>VLOOKUP($B27&amp;" "&amp;I27,[1]!obs_totals[#Data],$D27,FALSE)</f>
        <v>70.36</v>
      </c>
      <c r="L27" t="s">
        <v>435</v>
      </c>
      <c r="M27" t="str">
        <f>VLOOKUP($B27&amp;" "&amp;L27,[1]!obs_totals[#Data],5,FALSE)</f>
        <v>kWh/m²</v>
      </c>
      <c r="N27">
        <f>VLOOKUP($B27&amp;" "&amp;L27,[1]!obs_totals[#Data],$D27,FALSE)</f>
        <v>249.73</v>
      </c>
      <c r="O27" t="s">
        <v>447</v>
      </c>
      <c r="P27" t="str">
        <f>VLOOKUP($B27&amp;" "&amp;O27,[1]!obs_totals[#Data],5,FALSE)</f>
        <v>kWh/m²</v>
      </c>
      <c r="Q27">
        <f>VLOOKUP($B27&amp;" "&amp;O27,[1]!obs_totals[#Data],$D27,FALSE)</f>
        <v>135.85</v>
      </c>
      <c r="R27" t="s">
        <v>496</v>
      </c>
      <c r="S27" t="str">
        <f>VLOOKUP($B27&amp;" "&amp;R27,[1]!obs_totals[#Data],5,FALSE)</f>
        <v>Mtoe</v>
      </c>
      <c r="T27">
        <f>VLOOKUP($B27&amp;" "&amp;R27,[1]!obs_totals[#Data],$D27,FALSE)</f>
        <v>0.75</v>
      </c>
      <c r="U27" t="s">
        <v>535</v>
      </c>
      <c r="V27" t="str">
        <f>VLOOKUP($B27&amp;" "&amp;U27,[1]!obs_totals[#Data],5,FALSE)</f>
        <v>Mtoe</v>
      </c>
      <c r="W27">
        <f>VLOOKUP($B27&amp;" "&amp;U27,[1]!obs_totals[#Data],$D27,FALSE)</f>
        <v>0.24</v>
      </c>
      <c r="X27" t="str">
        <f t="shared" si="7"/>
        <v>Energy consumption of space cooling for residential</v>
      </c>
      <c r="Y27" t="str">
        <f>VLOOKUP($B27&amp;" "&amp;X27,[1]!obs_totals[#Data],5,FALSE)</f>
        <v>Mtoe</v>
      </c>
      <c r="Z27">
        <f>VLOOKUP($B27&amp;" "&amp;X27,[1]!obs_totals[#Data],$D27,FALSE)</f>
        <v>0.01</v>
      </c>
      <c r="AA27" s="23">
        <f t="shared" si="6"/>
        <v>9558.405999999999</v>
      </c>
      <c r="AB27" s="24">
        <f t="shared" si="0"/>
        <v>34.410261599999991</v>
      </c>
      <c r="AC27" s="22" t="s">
        <v>765</v>
      </c>
      <c r="AD27" s="22" t="s">
        <v>766</v>
      </c>
      <c r="AE27" s="23">
        <f t="shared" si="1"/>
        <v>8722.5</v>
      </c>
      <c r="AF27" s="24">
        <f t="shared" si="2"/>
        <v>31.401</v>
      </c>
      <c r="AG27" s="25">
        <f t="shared" si="3"/>
        <v>8.745244761521942E-2</v>
      </c>
      <c r="AH27" s="23">
        <f t="shared" si="4"/>
        <v>11513.7</v>
      </c>
      <c r="AI27" s="24">
        <f t="shared" si="5"/>
        <v>41.44932</v>
      </c>
    </row>
    <row r="28" spans="2:35" x14ac:dyDescent="0.25">
      <c r="B28" t="s">
        <v>65</v>
      </c>
      <c r="C28">
        <v>2013</v>
      </c>
      <c r="D28">
        <f>MATCH($C28,[1]obs_totals!$A$4:$Z$4,0)</f>
        <v>19</v>
      </c>
      <c r="E28" t="s">
        <v>763</v>
      </c>
      <c r="F28" t="s">
        <v>764</v>
      </c>
      <c r="G28" t="s">
        <v>764</v>
      </c>
      <c r="H28" t="s">
        <v>764</v>
      </c>
      <c r="I28" t="s">
        <v>203</v>
      </c>
      <c r="J28" t="str">
        <f>VLOOKUP($B28&amp;" "&amp;I28,[1]!obs_totals[#Data],5,FALSE)</f>
        <v>Mm²</v>
      </c>
      <c r="K28" s="6">
        <f>VLOOKUP($B28&amp;" "&amp;I28,[1]!obs_totals[#Data],$D28,FALSE)</f>
        <v>2387.75</v>
      </c>
      <c r="L28" t="s">
        <v>435</v>
      </c>
      <c r="M28" t="str">
        <f>VLOOKUP($B28&amp;" "&amp;L28,[1]!obs_totals[#Data],5,FALSE)</f>
        <v>kWh/m²</v>
      </c>
      <c r="N28">
        <f>VLOOKUP($B28&amp;" "&amp;L28,[1]!obs_totals[#Data],$D28,FALSE)</f>
        <v>141.36000000000001</v>
      </c>
      <c r="O28" t="s">
        <v>447</v>
      </c>
      <c r="P28" t="str">
        <f>VLOOKUP($B28&amp;" "&amp;O28,[1]!obs_totals[#Data],5,FALSE)</f>
        <v>kWh/m²</v>
      </c>
      <c r="Q28">
        <f>VLOOKUP($B28&amp;" "&amp;O28,[1]!obs_totals[#Data],$D28,FALSE)</f>
        <v>51.35</v>
      </c>
      <c r="R28" t="s">
        <v>496</v>
      </c>
      <c r="S28" t="str">
        <f>VLOOKUP($B28&amp;" "&amp;R28,[1]!obs_totals[#Data],5,FALSE)</f>
        <v>Mtoe</v>
      </c>
      <c r="T28">
        <f>VLOOKUP($B28&amp;" "&amp;R28,[1]!obs_totals[#Data],$D28,FALSE)</f>
        <v>7.36</v>
      </c>
      <c r="U28" t="s">
        <v>535</v>
      </c>
      <c r="V28" t="str">
        <f>VLOOKUP($B28&amp;" "&amp;U28,[1]!obs_totals[#Data],5,FALSE)</f>
        <v>Mtoe</v>
      </c>
      <c r="W28">
        <f>VLOOKUP($B28&amp;" "&amp;U28,[1]!obs_totals[#Data],$D28,FALSE)</f>
        <v>3.02</v>
      </c>
      <c r="X28" t="str">
        <f t="shared" si="7"/>
        <v>Energy consumption of space cooling for residential</v>
      </c>
      <c r="Y28" t="str">
        <f>VLOOKUP($B28&amp;" "&amp;X28,[1]!obs_totals[#Data],5,FALSE)</f>
        <v>Mtoe</v>
      </c>
      <c r="Z28">
        <f>VLOOKUP($B28&amp;" "&amp;X28,[1]!obs_totals[#Data],$D28,FALSE)</f>
        <v>0.15</v>
      </c>
      <c r="AA28" s="23">
        <f t="shared" si="6"/>
        <v>122610.96250000001</v>
      </c>
      <c r="AB28" s="24">
        <f t="shared" si="0"/>
        <v>441.39946500000002</v>
      </c>
      <c r="AC28" s="22" t="s">
        <v>765</v>
      </c>
      <c r="AD28" s="22" t="s">
        <v>766</v>
      </c>
      <c r="AE28" s="23">
        <f t="shared" si="1"/>
        <v>85596.800000000003</v>
      </c>
      <c r="AF28" s="24">
        <f t="shared" si="2"/>
        <v>308.14848000000001</v>
      </c>
      <c r="AG28" s="25">
        <f t="shared" si="3"/>
        <v>0.30188297804121722</v>
      </c>
      <c r="AH28" s="23">
        <f t="shared" si="4"/>
        <v>120719.40000000001</v>
      </c>
      <c r="AI28" s="24">
        <f t="shared" si="5"/>
        <v>434.58984000000004</v>
      </c>
    </row>
    <row r="29" spans="2:35" x14ac:dyDescent="0.25">
      <c r="B29" t="s">
        <v>66</v>
      </c>
      <c r="C29">
        <v>2013</v>
      </c>
      <c r="D29">
        <f>MATCH($C29,[1]obs_totals!$A$4:$Z$4,0)</f>
        <v>19</v>
      </c>
      <c r="E29" t="s">
        <v>763</v>
      </c>
      <c r="F29" t="s">
        <v>764</v>
      </c>
      <c r="G29" t="s">
        <v>764</v>
      </c>
      <c r="H29" t="s">
        <v>764</v>
      </c>
      <c r="I29" t="s">
        <v>203</v>
      </c>
      <c r="J29" t="str">
        <f>VLOOKUP($B29&amp;" "&amp;I29,[1]!obs_totals[#Data],5,FALSE)</f>
        <v>Mm²</v>
      </c>
      <c r="K29" s="6">
        <f>VLOOKUP($B29&amp;" "&amp;I29,[1]!obs_totals[#Data],$D29,FALSE)</f>
        <v>473.67</v>
      </c>
      <c r="L29" t="s">
        <v>435</v>
      </c>
      <c r="M29" t="str">
        <f>VLOOKUP($B29&amp;" "&amp;L29,[1]!obs_totals[#Data],5,FALSE)</f>
        <v>kWh/m²</v>
      </c>
      <c r="N29">
        <f>VLOOKUP($B29&amp;" "&amp;L29,[1]!obs_totals[#Data],$D29,FALSE)</f>
        <v>213.22</v>
      </c>
      <c r="O29" t="s">
        <v>447</v>
      </c>
      <c r="P29" t="str">
        <f>VLOOKUP($B29&amp;" "&amp;O29,[1]!obs_totals[#Data],5,FALSE)</f>
        <v>kWh/m²</v>
      </c>
      <c r="Q29">
        <f>VLOOKUP($B29&amp;" "&amp;O29,[1]!obs_totals[#Data],$D29,FALSE)</f>
        <v>122.77</v>
      </c>
      <c r="R29" t="s">
        <v>496</v>
      </c>
      <c r="S29" t="str">
        <f>VLOOKUP($B29&amp;" "&amp;R29,[1]!obs_totals[#Data],5,FALSE)</f>
        <v>Mtoe</v>
      </c>
      <c r="T29">
        <f>VLOOKUP($B29&amp;" "&amp;R29,[1]!obs_totals[#Data],$D29,FALSE)</f>
        <v>4.3899999999999997</v>
      </c>
      <c r="U29" t="s">
        <v>535</v>
      </c>
      <c r="V29" t="str">
        <f>VLOOKUP($B29&amp;" "&amp;U29,[1]!obs_totals[#Data],5,FALSE)</f>
        <v>Mtoe</v>
      </c>
      <c r="W29">
        <f>VLOOKUP($B29&amp;" "&amp;U29,[1]!obs_totals[#Data],$D29,FALSE)</f>
        <v>0.74</v>
      </c>
      <c r="X29" t="str">
        <f t="shared" si="7"/>
        <v>Energy consumption of space cooling for residential</v>
      </c>
      <c r="Y29" t="str">
        <f>VLOOKUP($B29&amp;" "&amp;X29,[1]!obs_totals[#Data],5,FALSE)</f>
        <v>Mtoe</v>
      </c>
      <c r="Z29" t="str">
        <f>VLOOKUP($B29&amp;" "&amp;X29,[1]!obs_totals[#Data],$D29,FALSE)</f>
        <v>-</v>
      </c>
      <c r="AA29" s="23">
        <f t="shared" si="6"/>
        <v>58152.465900000003</v>
      </c>
      <c r="AB29" s="24">
        <f t="shared" si="0"/>
        <v>209.34887724000001</v>
      </c>
      <c r="AC29" s="22" t="s">
        <v>765</v>
      </c>
      <c r="AD29" s="22" t="s">
        <v>766</v>
      </c>
      <c r="AE29" s="23">
        <f t="shared" si="1"/>
        <v>51055.7</v>
      </c>
      <c r="AF29" s="24">
        <f t="shared" si="2"/>
        <v>183.80052000000001</v>
      </c>
      <c r="AG29" s="25">
        <f t="shared" si="3"/>
        <v>0.12203723075481832</v>
      </c>
      <c r="AH29" s="23">
        <f t="shared" si="4"/>
        <v>59661.9</v>
      </c>
      <c r="AI29" s="24">
        <f t="shared" si="5"/>
        <v>214.78283999999999</v>
      </c>
    </row>
    <row r="30" spans="2:35" x14ac:dyDescent="0.25">
      <c r="B30" t="s">
        <v>67</v>
      </c>
      <c r="C30">
        <v>2013</v>
      </c>
      <c r="D30">
        <f>MATCH($C30,[1]obs_totals!$A$4:$Z$4,0)</f>
        <v>19</v>
      </c>
      <c r="E30" t="s">
        <v>763</v>
      </c>
      <c r="F30" t="s">
        <v>764</v>
      </c>
      <c r="G30" t="s">
        <v>764</v>
      </c>
      <c r="H30" t="s">
        <v>764</v>
      </c>
      <c r="I30" t="s">
        <v>203</v>
      </c>
      <c r="J30" t="str">
        <f>VLOOKUP($B30&amp;" "&amp;I30,[1]!obs_totals[#Data],5,FALSE)</f>
        <v>Mm²</v>
      </c>
      <c r="K30" s="6">
        <f>VLOOKUP($B30&amp;" "&amp;I30,[1]!obs_totals[#Data],$D30,FALSE)</f>
        <v>2659.85</v>
      </c>
      <c r="L30" t="s">
        <v>435</v>
      </c>
      <c r="M30" t="str">
        <f>VLOOKUP($B30&amp;" "&amp;L30,[1]!obs_totals[#Data],5,FALSE)</f>
        <v>kWh/m²</v>
      </c>
      <c r="N30">
        <f>VLOOKUP($B30&amp;" "&amp;L30,[1]!obs_totals[#Data],$D30,FALSE)</f>
        <v>200.67</v>
      </c>
      <c r="O30" t="s">
        <v>447</v>
      </c>
      <c r="P30" t="str">
        <f>VLOOKUP($B30&amp;" "&amp;O30,[1]!obs_totals[#Data],5,FALSE)</f>
        <v>kWh/m²</v>
      </c>
      <c r="Q30">
        <f>VLOOKUP($B30&amp;" "&amp;O30,[1]!obs_totals[#Data],$D30,FALSE)</f>
        <v>120.03</v>
      </c>
      <c r="R30" t="s">
        <v>496</v>
      </c>
      <c r="S30" t="str">
        <f>VLOOKUP($B30&amp;" "&amp;R30,[1]!obs_totals[#Data],5,FALSE)</f>
        <v>Mtoe</v>
      </c>
      <c r="T30">
        <f>VLOOKUP($B30&amp;" "&amp;R30,[1]!obs_totals[#Data],$D30,FALSE)</f>
        <v>26.71</v>
      </c>
      <c r="U30" t="s">
        <v>535</v>
      </c>
      <c r="V30" t="str">
        <f>VLOOKUP($B30&amp;" "&amp;U30,[1]!obs_totals[#Data],5,FALSE)</f>
        <v>Mtoe</v>
      </c>
      <c r="W30">
        <f>VLOOKUP($B30&amp;" "&amp;U30,[1]!obs_totals[#Data],$D30,FALSE)</f>
        <v>6.6</v>
      </c>
      <c r="X30" t="str">
        <f t="shared" si="7"/>
        <v>Energy consumption of space cooling for residential</v>
      </c>
      <c r="Y30" t="str">
        <f>VLOOKUP($B30&amp;" "&amp;X30,[1]!obs_totals[#Data],5,FALSE)</f>
        <v>Mtoe</v>
      </c>
      <c r="Z30" t="str">
        <f>VLOOKUP($B30&amp;" "&amp;X30,[1]!obs_totals[#Data],$D30,FALSE)</f>
        <v>-</v>
      </c>
      <c r="AA30" s="23">
        <f t="shared" si="6"/>
        <v>319261.79550000001</v>
      </c>
      <c r="AB30" s="24">
        <f t="shared" si="0"/>
        <v>1149.3424637999999</v>
      </c>
      <c r="AC30" s="22" t="s">
        <v>765</v>
      </c>
      <c r="AD30" s="22" t="s">
        <v>766</v>
      </c>
      <c r="AE30" s="23">
        <f t="shared" si="1"/>
        <v>310637.3</v>
      </c>
      <c r="AF30" s="24">
        <f t="shared" si="2"/>
        <v>1118.2942799999998</v>
      </c>
      <c r="AG30" s="25">
        <f t="shared" si="3"/>
        <v>2.7013866430504407E-2</v>
      </c>
      <c r="AH30" s="23">
        <f t="shared" si="4"/>
        <v>387395.30000000005</v>
      </c>
      <c r="AI30" s="24">
        <f t="shared" si="5"/>
        <v>1394.6230800000001</v>
      </c>
    </row>
    <row r="37" spans="2:37" ht="156.75" customHeight="1" x14ac:dyDescent="0.25">
      <c r="B37" t="s">
        <v>0</v>
      </c>
      <c r="C37" t="s">
        <v>39</v>
      </c>
      <c r="D37" t="s">
        <v>732</v>
      </c>
      <c r="E37" t="s">
        <v>733</v>
      </c>
      <c r="F37" t="s">
        <v>734</v>
      </c>
      <c r="G37" t="s">
        <v>735</v>
      </c>
      <c r="H37" t="s">
        <v>736</v>
      </c>
      <c r="I37" t="s">
        <v>737</v>
      </c>
      <c r="J37" t="s">
        <v>177</v>
      </c>
      <c r="K37" s="19" t="s">
        <v>600</v>
      </c>
      <c r="L37" s="19" t="s">
        <v>660</v>
      </c>
      <c r="M37" s="19" t="s">
        <v>661</v>
      </c>
      <c r="N37" s="19" t="s">
        <v>662</v>
      </c>
      <c r="O37" s="19" t="s">
        <v>663</v>
      </c>
      <c r="P37" s="19" t="s">
        <v>664</v>
      </c>
      <c r="Q37" s="19" t="s">
        <v>665</v>
      </c>
      <c r="R37" s="22" t="s">
        <v>767</v>
      </c>
      <c r="S37" s="19" t="s">
        <v>213</v>
      </c>
      <c r="T37" s="19" t="s">
        <v>228</v>
      </c>
      <c r="U37" s="19" t="s">
        <v>69</v>
      </c>
      <c r="V37" t="s">
        <v>70</v>
      </c>
      <c r="W37" s="19" t="s">
        <v>680</v>
      </c>
      <c r="X37" s="31" t="s">
        <v>690</v>
      </c>
      <c r="Y37" s="31" t="s">
        <v>699</v>
      </c>
      <c r="Z37" s="32" t="s">
        <v>768</v>
      </c>
      <c r="AA37" s="19" t="s">
        <v>701</v>
      </c>
      <c r="AB37" s="22" t="s">
        <v>769</v>
      </c>
      <c r="AC37" s="19" t="s">
        <v>730</v>
      </c>
      <c r="AD37" s="21" t="s">
        <v>770</v>
      </c>
      <c r="AE37" s="19" t="s">
        <v>32</v>
      </c>
      <c r="AF37" s="19" t="s">
        <v>33</v>
      </c>
      <c r="AG37" s="19" t="s">
        <v>34</v>
      </c>
      <c r="AH37" s="19" t="s">
        <v>35</v>
      </c>
      <c r="AI37" s="19" t="s">
        <v>36</v>
      </c>
      <c r="AJ37" s="19" t="s">
        <v>37</v>
      </c>
      <c r="AK37" s="19" t="s">
        <v>38</v>
      </c>
    </row>
    <row r="38" spans="2:37" x14ac:dyDescent="0.25">
      <c r="B38" t="s">
        <v>40</v>
      </c>
      <c r="C38">
        <v>2013</v>
      </c>
      <c r="D38">
        <f>MATCH($C38,[1]obs_totals!$A$4:$Z$4,0)</f>
        <v>19</v>
      </c>
      <c r="E38" t="s">
        <v>763</v>
      </c>
      <c r="F38" t="s">
        <v>764</v>
      </c>
      <c r="G38" t="s">
        <v>764</v>
      </c>
      <c r="H38" t="s">
        <v>764</v>
      </c>
      <c r="I38" t="s">
        <v>600</v>
      </c>
      <c r="J38" t="str">
        <f>VLOOKUP($B38&amp;" "&amp;I38,[1]!obs_totals[#Data],5,FALSE)</f>
        <v>%</v>
      </c>
      <c r="K38" s="6">
        <f>VLOOKUP($B38&amp;" "&amp;K$37,[1]!obs_totals[#Data],$D38,FALSE)</f>
        <v>26.96</v>
      </c>
      <c r="L38" s="6">
        <f>VLOOKUP($B38&amp;" "&amp;L$37,[1]!obs_totals[#Data],$D38,FALSE)</f>
        <v>19.23</v>
      </c>
      <c r="M38" s="6">
        <f>VLOOKUP($B38&amp;" "&amp;M$37,[1]!obs_totals[#Data],$D38,FALSE)</f>
        <v>13.68</v>
      </c>
      <c r="N38" s="6">
        <f>VLOOKUP($B38&amp;" "&amp;N$37,[1]!obs_totals[#Data],$D38,FALSE)</f>
        <v>11.87</v>
      </c>
      <c r="O38" s="6">
        <f>VLOOKUP($B38&amp;" "&amp;O$37,[1]!obs_totals[#Data],$D38,FALSE)</f>
        <v>13.26</v>
      </c>
      <c r="P38" s="6">
        <f>VLOOKUP($B38&amp;" "&amp;P$37,[1]!obs_totals[#Data],$D38,FALSE)</f>
        <v>11.85</v>
      </c>
      <c r="Q38" s="6">
        <f>VLOOKUP($B38&amp;" "&amp;Q$37,[1]!obs_totals[#Data],$D38,FALSE)</f>
        <v>3.15</v>
      </c>
      <c r="R38" s="33">
        <f t="shared" ref="R38:R65" si="8">SUM(K38:Q38)</f>
        <v>100</v>
      </c>
      <c r="S38" s="6">
        <f>VLOOKUP($B38&amp;" "&amp;S$37,[1]!obs_totals[#Data],$D38,FALSE)</f>
        <v>243.16</v>
      </c>
      <c r="T38" s="6">
        <f>VLOOKUP($B38&amp;" "&amp;T$37,[1]!obs_totals[#Data],$D38,FALSE)</f>
        <v>140.76</v>
      </c>
      <c r="U38" s="6"/>
      <c r="W38" s="6">
        <f>VLOOKUP($B38&amp;" "&amp;W$37,[1]!obs_totals[#Data],$D38,FALSE)</f>
        <v>2020.28</v>
      </c>
      <c r="X38" s="34" t="str">
        <f>VLOOKUP($B38&amp;" "&amp;X$37,[1]!obs_totals[#Data],$D38,FALSE)</f>
        <v>-</v>
      </c>
      <c r="Y38" s="34" t="str">
        <f>VLOOKUP($B38&amp;" "&amp;Y$37,[1]!obs_totals[#Data],$D38,FALSE)</f>
        <v>-</v>
      </c>
      <c r="Z38" s="32">
        <f>SUM(_by_bage[[#This Row],[Number of detached houses]:[Number of semi-detached houses]])</f>
        <v>0</v>
      </c>
      <c r="AA38" s="6">
        <f>VLOOKUP($B38&amp;" "&amp;AA$37,[1]!obs_totals[#Data],$D38,FALSE)</f>
        <v>2374.96</v>
      </c>
      <c r="AB38" s="22">
        <f>_by_bage[[#This Row],[Number of multi-family dwellings]]+_by_bage[[#This Row],[Number of single family dwellings]]</f>
        <v>4395.24</v>
      </c>
      <c r="AC38" s="6">
        <f>VLOOKUP($B38&amp;" "&amp;AC$37,[1]!obs_totals[#Data],$D38,FALSE)</f>
        <v>4395.24</v>
      </c>
      <c r="AD38" s="35">
        <f>(_by_bage[[#This Row],[Total number of dwellings]]-_by_bage[[#This Row],[Check sum2]])/_by_bage[[#This Row],[Total number of dwellings]]</f>
        <v>0</v>
      </c>
      <c r="AE38" s="6">
        <f>VLOOKUP($B38&amp;" "&amp;AE$37,[1]!obs_totals[#Data],$D38,FALSE)</f>
        <v>230.65</v>
      </c>
      <c r="AF38" s="6">
        <f>VLOOKUP($B38&amp;" "&amp;AF$37,[1]!obs_totals[#Data],$D38,FALSE)</f>
        <v>34.08</v>
      </c>
      <c r="AG38" s="6">
        <f>VLOOKUP($B38&amp;" "&amp;AG$37,[1]!obs_totals[#Data],$D38,FALSE)</f>
        <v>32.770000000000003</v>
      </c>
      <c r="AH38" s="6">
        <f>VLOOKUP($B38&amp;" "&amp;AH$37,[1]!obs_totals[#Data],$D38,FALSE)</f>
        <v>28.95</v>
      </c>
      <c r="AI38" s="6">
        <f>VLOOKUP($B38&amp;" "&amp;AI$37,[1]!obs_totals[#Data],$D38,FALSE)</f>
        <v>7.04</v>
      </c>
      <c r="AJ38" s="6">
        <f>VLOOKUP($B38&amp;" "&amp;AJ$37,[1]!obs_totals[#Data],$D38,FALSE)</f>
        <v>46.04</v>
      </c>
      <c r="AK38" s="6">
        <f>VLOOKUP($B38&amp;" "&amp;AK$37,[1]!obs_totals[#Data],$D38,FALSE)</f>
        <v>40.68</v>
      </c>
    </row>
    <row r="39" spans="2:37" x14ac:dyDescent="0.25">
      <c r="B39" t="s">
        <v>41</v>
      </c>
      <c r="C39">
        <v>2013</v>
      </c>
      <c r="D39">
        <f>MATCH($C39,[1]obs_totals!$A$4:$Z$4,0)</f>
        <v>19</v>
      </c>
      <c r="E39" t="s">
        <v>763</v>
      </c>
      <c r="F39" t="s">
        <v>764</v>
      </c>
      <c r="G39" t="s">
        <v>764</v>
      </c>
      <c r="H39" t="s">
        <v>764</v>
      </c>
      <c r="I39" t="str">
        <f>I38</f>
        <v>Share of dwellings built before 1945</v>
      </c>
      <c r="J39" t="str">
        <f>VLOOKUP($B39&amp;" "&amp;I39,[1]!obs_totals[#Data],5,FALSE)</f>
        <v>%</v>
      </c>
      <c r="K39" s="6">
        <f>VLOOKUP($B39&amp;" "&amp;K$37,[1]!obs_totals[#Data],$D39,FALSE)</f>
        <v>34.17</v>
      </c>
      <c r="L39" s="6">
        <f>VLOOKUP($B39&amp;" "&amp;L$37,[1]!obs_totals[#Data],$D39,FALSE)</f>
        <v>24.84</v>
      </c>
      <c r="M39" s="6">
        <f>VLOOKUP($B39&amp;" "&amp;M$37,[1]!obs_totals[#Data],$D39,FALSE)</f>
        <v>12.13</v>
      </c>
      <c r="N39" s="6">
        <f>VLOOKUP($B39&amp;" "&amp;N$37,[1]!obs_totals[#Data],$D39,FALSE)</f>
        <v>9.07</v>
      </c>
      <c r="O39" s="6">
        <f>VLOOKUP($B39&amp;" "&amp;O$37,[1]!obs_totals[#Data],$D39,FALSE)</f>
        <v>8.24</v>
      </c>
      <c r="P39" s="6">
        <f>VLOOKUP($B39&amp;" "&amp;P$37,[1]!obs_totals[#Data],$D39,FALSE)</f>
        <v>9.07</v>
      </c>
      <c r="Q39" s="6">
        <f>VLOOKUP($B39&amp;" "&amp;Q$37,[1]!obs_totals[#Data],$D39,FALSE)</f>
        <v>2.4700000000000002</v>
      </c>
      <c r="R39" s="33">
        <f t="shared" si="8"/>
        <v>99.990000000000009</v>
      </c>
      <c r="S39" s="6" t="str">
        <f>VLOOKUP($B39&amp;" "&amp;S$37,[1]!obs_totals[#Data],$D39,FALSE)</f>
        <v>-</v>
      </c>
      <c r="T39" s="6" t="str">
        <f>VLOOKUP($B39&amp;" "&amp;T$37,[1]!obs_totals[#Data],$D39,FALSE)</f>
        <v>-</v>
      </c>
      <c r="U39" s="6"/>
      <c r="W39" s="6">
        <f>VLOOKUP($B39&amp;" "&amp;W$37,[1]!obs_totals[#Data],$D39,FALSE)</f>
        <v>3483.01</v>
      </c>
      <c r="X39" s="34">
        <f>VLOOKUP($B39&amp;" "&amp;X$37,[1]!obs_totals[#Data],$D39,FALSE)</f>
        <v>1394.35</v>
      </c>
      <c r="Y39" s="34">
        <f>VLOOKUP($B39&amp;" "&amp;Y$37,[1]!obs_totals[#Data],$D39,FALSE)</f>
        <v>2291.11</v>
      </c>
      <c r="Z39" s="32">
        <f>SUM(_by_bage[[#This Row],[Number of detached houses]:[Number of semi-detached houses]])</f>
        <v>3685.46</v>
      </c>
      <c r="AA39" s="6">
        <f>VLOOKUP($B39&amp;" "&amp;AA$37,[1]!obs_totals[#Data],$D39,FALSE)</f>
        <v>1746.35</v>
      </c>
      <c r="AB39" s="22">
        <f>_by_bage[[#This Row],[Number of multi-family dwellings]]+_by_bage[[#This Row],[Number of single family dwellings]]</f>
        <v>5229.3600000000006</v>
      </c>
      <c r="AC39" s="6">
        <f>VLOOKUP($B39&amp;" "&amp;AC$37,[1]!obs_totals[#Data],$D39,FALSE)</f>
        <v>5229.3599999999997</v>
      </c>
      <c r="AD39" s="35">
        <f>(_by_bage[[#This Row],[Total number of dwellings]]-_by_bage[[#This Row],[Check sum2]])/_by_bage[[#This Row],[Total number of dwellings]]</f>
        <v>-1.7392084342499433E-16</v>
      </c>
      <c r="AE39" s="6">
        <f>VLOOKUP($B39&amp;" "&amp;AE$37,[1]!obs_totals[#Data],$D39,FALSE)</f>
        <v>185.36</v>
      </c>
      <c r="AF39" s="6">
        <f>VLOOKUP($B39&amp;" "&amp;AF$37,[1]!obs_totals[#Data],$D39,FALSE)</f>
        <v>48.67</v>
      </c>
      <c r="AG39" s="6">
        <f>VLOOKUP($B39&amp;" "&amp;AG$37,[1]!obs_totals[#Data],$D39,FALSE)</f>
        <v>42.52</v>
      </c>
      <c r="AH39" s="6">
        <f>VLOOKUP($B39&amp;" "&amp;AH$37,[1]!obs_totals[#Data],$D39,FALSE)</f>
        <v>26.78</v>
      </c>
      <c r="AI39" s="6">
        <f>VLOOKUP($B39&amp;" "&amp;AI$37,[1]!obs_totals[#Data],$D39,FALSE)</f>
        <v>10.82</v>
      </c>
      <c r="AJ39" s="6">
        <f>VLOOKUP($B39&amp;" "&amp;AJ$37,[1]!obs_totals[#Data],$D39,FALSE)</f>
        <v>71.98</v>
      </c>
      <c r="AK39" s="6">
        <f>VLOOKUP($B39&amp;" "&amp;AK$37,[1]!obs_totals[#Data],$D39,FALSE)</f>
        <v>33.26</v>
      </c>
    </row>
    <row r="40" spans="2:37" x14ac:dyDescent="0.25">
      <c r="B40" t="s">
        <v>42</v>
      </c>
      <c r="C40">
        <v>2013</v>
      </c>
      <c r="D40">
        <f>MATCH($C40,[1]obs_totals!$A$4:$Z$4,0)</f>
        <v>19</v>
      </c>
      <c r="E40" t="s">
        <v>763</v>
      </c>
      <c r="F40" t="s">
        <v>764</v>
      </c>
      <c r="G40" t="s">
        <v>764</v>
      </c>
      <c r="H40" t="s">
        <v>764</v>
      </c>
      <c r="I40" t="str">
        <f t="shared" ref="I40:I65" si="9">I39</f>
        <v>Share of dwellings built before 1945</v>
      </c>
      <c r="J40" t="str">
        <f>VLOOKUP($B40&amp;" "&amp;I40,[1]!obs_totals[#Data],5,FALSE)</f>
        <v>%</v>
      </c>
      <c r="K40" s="6">
        <f>VLOOKUP($B40&amp;" "&amp;K$37,[1]!obs_totals[#Data],$D40,FALSE)</f>
        <v>19.66</v>
      </c>
      <c r="L40" s="6">
        <f>VLOOKUP($B40&amp;" "&amp;L$37,[1]!obs_totals[#Data],$D40,FALSE)</f>
        <v>32.770000000000003</v>
      </c>
      <c r="M40" s="6">
        <f>VLOOKUP($B40&amp;" "&amp;M$37,[1]!obs_totals[#Data],$D40,FALSE)</f>
        <v>15.25</v>
      </c>
      <c r="N40" s="6">
        <f>VLOOKUP($B40&amp;" "&amp;N$37,[1]!obs_totals[#Data],$D40,FALSE)</f>
        <v>11.8</v>
      </c>
      <c r="O40" s="6">
        <f>VLOOKUP($B40&amp;" "&amp;O$37,[1]!obs_totals[#Data],$D40,FALSE)</f>
        <v>6.06</v>
      </c>
      <c r="P40" s="6">
        <f>VLOOKUP($B40&amp;" "&amp;P$37,[1]!obs_totals[#Data],$D40,FALSE)</f>
        <v>2.37</v>
      </c>
      <c r="Q40" s="6">
        <f>VLOOKUP($B40&amp;" "&amp;Q$37,[1]!obs_totals[#Data],$D40,FALSE)</f>
        <v>12.1</v>
      </c>
      <c r="R40" s="33">
        <f t="shared" si="8"/>
        <v>100.01</v>
      </c>
      <c r="S40" s="6">
        <f>VLOOKUP($B40&amp;" "&amp;S$37,[1]!obs_totals[#Data],$D40,FALSE)</f>
        <v>125.93</v>
      </c>
      <c r="T40" s="6">
        <f>VLOOKUP($B40&amp;" "&amp;T$37,[1]!obs_totals[#Data],$D40,FALSE)</f>
        <v>103.57</v>
      </c>
      <c r="U40" s="6"/>
      <c r="W40" s="6">
        <f>VLOOKUP($B40&amp;" "&amp;W$37,[1]!obs_totals[#Data],$D40,FALSE)</f>
        <v>2227.2399999999998</v>
      </c>
      <c r="X40" s="34" t="str">
        <f>VLOOKUP($B40&amp;" "&amp;X$37,[1]!obs_totals[#Data],$D40,FALSE)</f>
        <v>-</v>
      </c>
      <c r="Y40" s="34" t="str">
        <f>VLOOKUP($B40&amp;" "&amp;Y$37,[1]!obs_totals[#Data],$D40,FALSE)</f>
        <v>-</v>
      </c>
      <c r="Z40" s="32">
        <f>SUM(_by_bage[[#This Row],[Number of detached houses]:[Number of semi-detached houses]])</f>
        <v>0</v>
      </c>
      <c r="AA40" s="6">
        <f>VLOOKUP($B40&amp;" "&amp;AA$37,[1]!obs_totals[#Data],$D40,FALSE)</f>
        <v>2174.77</v>
      </c>
      <c r="AB40" s="22">
        <f>_by_bage[[#This Row],[Number of multi-family dwellings]]+_by_bage[[#This Row],[Number of single family dwellings]]</f>
        <v>4402.01</v>
      </c>
      <c r="AC40" s="6">
        <f>VLOOKUP($B40&amp;" "&amp;AC$37,[1]!obs_totals[#Data],$D40,FALSE)</f>
        <v>4402.01</v>
      </c>
      <c r="AD40" s="35">
        <f>(_by_bage[[#This Row],[Total number of dwellings]]-_by_bage[[#This Row],[Check sum2]])/_by_bage[[#This Row],[Total number of dwellings]]</f>
        <v>0</v>
      </c>
      <c r="AE40" s="6">
        <f>VLOOKUP($B40&amp;" "&amp;AE$37,[1]!obs_totals[#Data],$D40,FALSE)</f>
        <v>88.69</v>
      </c>
      <c r="AF40" s="6">
        <f>VLOOKUP($B40&amp;" "&amp;AF$37,[1]!obs_totals[#Data],$D40,FALSE)</f>
        <v>13.13</v>
      </c>
      <c r="AG40" s="6">
        <f>VLOOKUP($B40&amp;" "&amp;AG$37,[1]!obs_totals[#Data],$D40,FALSE)</f>
        <v>26.92</v>
      </c>
      <c r="AH40" s="6">
        <f>VLOOKUP($B40&amp;" "&amp;AH$37,[1]!obs_totals[#Data],$D40,FALSE)</f>
        <v>19.28</v>
      </c>
      <c r="AI40" s="6">
        <f>VLOOKUP($B40&amp;" "&amp;AI$37,[1]!obs_totals[#Data],$D40,FALSE)</f>
        <v>2.48</v>
      </c>
      <c r="AJ40" s="6">
        <f>VLOOKUP($B40&amp;" "&amp;AJ$37,[1]!obs_totals[#Data],$D40,FALSE)</f>
        <v>25.69</v>
      </c>
      <c r="AK40" s="6">
        <f>VLOOKUP($B40&amp;" "&amp;AK$37,[1]!obs_totals[#Data],$D40,FALSE)</f>
        <v>14.32</v>
      </c>
    </row>
    <row r="41" spans="2:37" x14ac:dyDescent="0.25">
      <c r="B41" t="s">
        <v>43</v>
      </c>
      <c r="C41">
        <v>2013</v>
      </c>
      <c r="D41">
        <f>MATCH($C41,[1]obs_totals!$A$4:$Z$4,0)</f>
        <v>19</v>
      </c>
      <c r="E41" t="s">
        <v>763</v>
      </c>
      <c r="F41" t="s">
        <v>764</v>
      </c>
      <c r="G41" t="s">
        <v>764</v>
      </c>
      <c r="H41" t="s">
        <v>764</v>
      </c>
      <c r="I41" t="str">
        <f t="shared" si="9"/>
        <v>Share of dwellings built before 1945</v>
      </c>
      <c r="J41" t="str">
        <f>VLOOKUP($B41&amp;" "&amp;I41,[1]!obs_totals[#Data],5,FALSE)</f>
        <v>%</v>
      </c>
      <c r="K41" s="6">
        <f>VLOOKUP($B41&amp;" "&amp;K$37,[1]!obs_totals[#Data],$D41,FALSE)</f>
        <v>12.79</v>
      </c>
      <c r="L41" s="6">
        <f>VLOOKUP($B41&amp;" "&amp;L$37,[1]!obs_totals[#Data],$D41,FALSE)</f>
        <v>27.48</v>
      </c>
      <c r="M41" s="6">
        <f>VLOOKUP($B41&amp;" "&amp;M$37,[1]!obs_totals[#Data],$D41,FALSE)</f>
        <v>20.53</v>
      </c>
      <c r="N41" s="6">
        <f>VLOOKUP($B41&amp;" "&amp;N$37,[1]!obs_totals[#Data],$D41,FALSE)</f>
        <v>16.899999999999999</v>
      </c>
      <c r="O41" s="6">
        <f>VLOOKUP($B41&amp;" "&amp;O$37,[1]!obs_totals[#Data],$D41,FALSE)</f>
        <v>9.3699999999999992</v>
      </c>
      <c r="P41" s="6">
        <f>VLOOKUP($B41&amp;" "&amp;P$37,[1]!obs_totals[#Data],$D41,FALSE)</f>
        <v>9.57</v>
      </c>
      <c r="Q41" s="6">
        <f>VLOOKUP($B41&amp;" "&amp;Q$37,[1]!obs_totals[#Data],$D41,FALSE)</f>
        <v>3.36</v>
      </c>
      <c r="R41" s="33">
        <f t="shared" si="8"/>
        <v>99.999999999999986</v>
      </c>
      <c r="S41" s="6">
        <f>VLOOKUP($B41&amp;" "&amp;S$37,[1]!obs_totals[#Data],$D41,FALSE)</f>
        <v>81.95</v>
      </c>
      <c r="T41" s="6">
        <f>VLOOKUP($B41&amp;" "&amp;T$37,[1]!obs_totals[#Data],$D41,FALSE)</f>
        <v>42.49</v>
      </c>
      <c r="U41" s="6"/>
      <c r="W41" s="6">
        <f>VLOOKUP($B41&amp;" "&amp;W$37,[1]!obs_totals[#Data],$D41,FALSE)</f>
        <v>940.86</v>
      </c>
      <c r="X41" s="34" t="str">
        <f>VLOOKUP($B41&amp;" "&amp;X$37,[1]!obs_totals[#Data],$D41,FALSE)</f>
        <v>-</v>
      </c>
      <c r="Y41" s="34" t="str">
        <f>VLOOKUP($B41&amp;" "&amp;Y$37,[1]!obs_totals[#Data],$D41,FALSE)</f>
        <v>-</v>
      </c>
      <c r="Z41" s="32">
        <f>SUM(_by_bage[[#This Row],[Number of detached houses]:[Number of semi-detached houses]])</f>
        <v>0</v>
      </c>
      <c r="AA41" s="6">
        <f>VLOOKUP($B41&amp;" "&amp;AA$37,[1]!obs_totals[#Data],$D41,FALSE)</f>
        <v>985.21</v>
      </c>
      <c r="AB41" s="22">
        <f>_by_bage[[#This Row],[Number of multi-family dwellings]]+_by_bage[[#This Row],[Number of single family dwellings]]</f>
        <v>1926.0700000000002</v>
      </c>
      <c r="AC41" s="6">
        <f>VLOOKUP($B41&amp;" "&amp;AC$37,[1]!obs_totals[#Data],$D41,FALSE)</f>
        <v>1926.06</v>
      </c>
      <c r="AD41" s="35">
        <f>(_by_bage[[#This Row],[Total number of dwellings]]-_by_bage[[#This Row],[Check sum2]])/_by_bage[[#This Row],[Total number of dwellings]]</f>
        <v>-5.1919462530857182E-6</v>
      </c>
      <c r="AE41" s="6">
        <f>VLOOKUP($B41&amp;" "&amp;AE$37,[1]!obs_totals[#Data],$D41,FALSE)</f>
        <v>35.76</v>
      </c>
      <c r="AF41" s="6">
        <f>VLOOKUP($B41&amp;" "&amp;AF$37,[1]!obs_totals[#Data],$D41,FALSE)</f>
        <v>1.91</v>
      </c>
      <c r="AG41" s="6">
        <f>VLOOKUP($B41&amp;" "&amp;AG$37,[1]!obs_totals[#Data],$D41,FALSE)</f>
        <v>3.2</v>
      </c>
      <c r="AH41" s="6">
        <f>VLOOKUP($B41&amp;" "&amp;AH$37,[1]!obs_totals[#Data],$D41,FALSE)</f>
        <v>15.79</v>
      </c>
      <c r="AI41" s="6">
        <f>VLOOKUP($B41&amp;" "&amp;AI$37,[1]!obs_totals[#Data],$D41,FALSE)</f>
        <v>3.73</v>
      </c>
      <c r="AJ41" s="6">
        <f>VLOOKUP($B41&amp;" "&amp;AJ$37,[1]!obs_totals[#Data],$D41,FALSE)</f>
        <v>8</v>
      </c>
      <c r="AK41" s="6">
        <f>VLOOKUP($B41&amp;" "&amp;AK$37,[1]!obs_totals[#Data],$D41,FALSE)</f>
        <v>5.04</v>
      </c>
    </row>
    <row r="42" spans="2:37" x14ac:dyDescent="0.25">
      <c r="B42" t="s">
        <v>44</v>
      </c>
      <c r="C42">
        <v>2013</v>
      </c>
      <c r="D42">
        <f>MATCH($C42,[1]obs_totals!$A$4:$Z$4,0)</f>
        <v>19</v>
      </c>
      <c r="E42" t="s">
        <v>763</v>
      </c>
      <c r="F42" t="s">
        <v>764</v>
      </c>
      <c r="G42" t="s">
        <v>764</v>
      </c>
      <c r="H42" t="s">
        <v>764</v>
      </c>
      <c r="I42" t="str">
        <f t="shared" si="9"/>
        <v>Share of dwellings built before 1945</v>
      </c>
      <c r="J42" t="str">
        <f>VLOOKUP($B42&amp;" "&amp;I42,[1]!obs_totals[#Data],5,FALSE)</f>
        <v>%</v>
      </c>
      <c r="K42" s="6">
        <f>VLOOKUP($B42&amp;" "&amp;K$37,[1]!obs_totals[#Data],$D42,FALSE)</f>
        <v>3.1</v>
      </c>
      <c r="L42" s="6">
        <f>VLOOKUP($B42&amp;" "&amp;L$37,[1]!obs_totals[#Data],$D42,FALSE)</f>
        <v>10.44</v>
      </c>
      <c r="M42" s="6">
        <f>VLOOKUP($B42&amp;" "&amp;M$37,[1]!obs_totals[#Data],$D42,FALSE)</f>
        <v>13.78</v>
      </c>
      <c r="N42" s="6">
        <f>VLOOKUP($B42&amp;" "&amp;N$37,[1]!obs_totals[#Data],$D42,FALSE)</f>
        <v>20.12</v>
      </c>
      <c r="O42" s="6">
        <f>VLOOKUP($B42&amp;" "&amp;O$37,[1]!obs_totals[#Data],$D42,FALSE)</f>
        <v>17.34</v>
      </c>
      <c r="P42" s="6">
        <f>VLOOKUP($B42&amp;" "&amp;P$37,[1]!obs_totals[#Data],$D42,FALSE)</f>
        <v>29.96</v>
      </c>
      <c r="Q42" s="6">
        <f>VLOOKUP($B42&amp;" "&amp;Q$37,[1]!obs_totals[#Data],$D42,FALSE)</f>
        <v>5.26</v>
      </c>
      <c r="R42" s="33">
        <f t="shared" si="8"/>
        <v>100.00000000000001</v>
      </c>
      <c r="S42" s="6">
        <f>VLOOKUP($B42&amp;" "&amp;S$37,[1]!obs_totals[#Data],$D42,FALSE)</f>
        <v>33.03</v>
      </c>
      <c r="T42" s="6">
        <f>VLOOKUP($B42&amp;" "&amp;T$37,[1]!obs_totals[#Data],$D42,FALSE)</f>
        <v>18.95</v>
      </c>
      <c r="U42" s="6"/>
      <c r="W42" s="6">
        <f>VLOOKUP($B42&amp;" "&amp;W$37,[1]!obs_totals[#Data],$D42,FALSE)</f>
        <v>280.23</v>
      </c>
      <c r="X42" s="34" t="str">
        <f>VLOOKUP($B42&amp;" "&amp;X$37,[1]!obs_totals[#Data],$D42,FALSE)</f>
        <v>-</v>
      </c>
      <c r="Y42" s="34" t="str">
        <f>VLOOKUP($B42&amp;" "&amp;Y$37,[1]!obs_totals[#Data],$D42,FALSE)</f>
        <v>-</v>
      </c>
      <c r="Z42" s="32">
        <f>SUM(_by_bage[[#This Row],[Number of detached houses]:[Number of semi-detached houses]])</f>
        <v>0</v>
      </c>
      <c r="AA42" s="6">
        <f>VLOOKUP($B42&amp;" "&amp;AA$37,[1]!obs_totals[#Data],$D42,FALSE)</f>
        <v>160.77000000000001</v>
      </c>
      <c r="AB42" s="22">
        <f>_by_bage[[#This Row],[Number of multi-family dwellings]]+_by_bage[[#This Row],[Number of single family dwellings]]</f>
        <v>441</v>
      </c>
      <c r="AC42" s="6">
        <f>VLOOKUP($B42&amp;" "&amp;AC$37,[1]!obs_totals[#Data],$D42,FALSE)</f>
        <v>441</v>
      </c>
      <c r="AD42" s="35">
        <f>(_by_bage[[#This Row],[Total number of dwellings]]-_by_bage[[#This Row],[Check sum2]])/_by_bage[[#This Row],[Total number of dwellings]]</f>
        <v>0</v>
      </c>
      <c r="AE42" s="6">
        <f>VLOOKUP($B42&amp;" "&amp;AE$37,[1]!obs_totals[#Data],$D42,FALSE)</f>
        <v>8.31</v>
      </c>
      <c r="AF42" s="6">
        <f>VLOOKUP($B42&amp;" "&amp;AF$37,[1]!obs_totals[#Data],$D42,FALSE)</f>
        <v>1.64</v>
      </c>
      <c r="AG42" s="6">
        <f>VLOOKUP($B42&amp;" "&amp;AG$37,[1]!obs_totals[#Data],$D42,FALSE)</f>
        <v>1.76</v>
      </c>
      <c r="AH42" s="6">
        <f>VLOOKUP($B42&amp;" "&amp;AH$37,[1]!obs_totals[#Data],$D42,FALSE)</f>
        <v>3.05</v>
      </c>
      <c r="AI42" s="6">
        <f>VLOOKUP($B42&amp;" "&amp;AI$37,[1]!obs_totals[#Data],$D42,FALSE)</f>
        <v>0.19</v>
      </c>
      <c r="AJ42" s="6">
        <f>VLOOKUP($B42&amp;" "&amp;AJ$37,[1]!obs_totals[#Data],$D42,FALSE)</f>
        <v>2.19</v>
      </c>
      <c r="AK42" s="6">
        <f>VLOOKUP($B42&amp;" "&amp;AK$37,[1]!obs_totals[#Data],$D42,FALSE)</f>
        <v>1.1100000000000001</v>
      </c>
    </row>
    <row r="43" spans="2:37" x14ac:dyDescent="0.25">
      <c r="B43" t="s">
        <v>45</v>
      </c>
      <c r="C43">
        <v>2013</v>
      </c>
      <c r="D43">
        <f>MATCH($C43,[1]obs_totals!$A$4:$Z$4,0)</f>
        <v>19</v>
      </c>
      <c r="E43" t="s">
        <v>763</v>
      </c>
      <c r="F43" t="s">
        <v>764</v>
      </c>
      <c r="G43" t="s">
        <v>764</v>
      </c>
      <c r="H43" t="s">
        <v>764</v>
      </c>
      <c r="I43" t="str">
        <f t="shared" si="9"/>
        <v>Share of dwellings built before 1945</v>
      </c>
      <c r="J43" t="str">
        <f>VLOOKUP($B43&amp;" "&amp;I43,[1]!obs_totals[#Data],5,FALSE)</f>
        <v>%</v>
      </c>
      <c r="K43" s="6">
        <f>VLOOKUP($B43&amp;" "&amp;K$37,[1]!obs_totals[#Data],$D43,FALSE)</f>
        <v>22.04</v>
      </c>
      <c r="L43" s="6">
        <f>VLOOKUP($B43&amp;" "&amp;L$37,[1]!obs_totals[#Data],$D43,FALSE)</f>
        <v>22.16</v>
      </c>
      <c r="M43" s="6">
        <f>VLOOKUP($B43&amp;" "&amp;M$37,[1]!obs_totals[#Data],$D43,FALSE)</f>
        <v>18.309999999999999</v>
      </c>
      <c r="N43" s="6">
        <f>VLOOKUP($B43&amp;" "&amp;N$37,[1]!obs_totals[#Data],$D43,FALSE)</f>
        <v>16.190000000000001</v>
      </c>
      <c r="O43" s="6">
        <f>VLOOKUP($B43&amp;" "&amp;O$37,[1]!obs_totals[#Data],$D43,FALSE)</f>
        <v>10.210000000000001</v>
      </c>
      <c r="P43" s="6">
        <f>VLOOKUP($B43&amp;" "&amp;P$37,[1]!obs_totals[#Data],$D43,FALSE)</f>
        <v>10.1</v>
      </c>
      <c r="Q43" s="6">
        <f>VLOOKUP($B43&amp;" "&amp;Q$37,[1]!obs_totals[#Data],$D43,FALSE)</f>
        <v>0.98</v>
      </c>
      <c r="R43" s="33">
        <f t="shared" si="8"/>
        <v>99.99</v>
      </c>
      <c r="S43" s="6" t="str">
        <f>VLOOKUP($B43&amp;" "&amp;S$37,[1]!obs_totals[#Data],$D43,FALSE)</f>
        <v>-</v>
      </c>
      <c r="T43" s="6" t="str">
        <f>VLOOKUP($B43&amp;" "&amp;T$37,[1]!obs_totals[#Data],$D43,FALSE)</f>
        <v>-</v>
      </c>
      <c r="U43" s="6"/>
      <c r="W43" s="6">
        <f>VLOOKUP($B43&amp;" "&amp;W$37,[1]!obs_totals[#Data],$D43,FALSE)</f>
        <v>2118.13</v>
      </c>
      <c r="X43" s="34" t="str">
        <f>VLOOKUP($B43&amp;" "&amp;X$37,[1]!obs_totals[#Data],$D43,FALSE)</f>
        <v>-</v>
      </c>
      <c r="Y43" s="34" t="str">
        <f>VLOOKUP($B43&amp;" "&amp;Y$37,[1]!obs_totals[#Data],$D43,FALSE)</f>
        <v>-</v>
      </c>
      <c r="Z43" s="32">
        <f>SUM(_by_bage[[#This Row],[Number of detached houses]:[Number of semi-detached houses]])</f>
        <v>0</v>
      </c>
      <c r="AA43" s="6">
        <f>VLOOKUP($B43&amp;" "&amp;AA$37,[1]!obs_totals[#Data],$D43,FALSE)</f>
        <v>2616.06</v>
      </c>
      <c r="AB43" s="22">
        <f>_by_bage[[#This Row],[Number of multi-family dwellings]]+_by_bage[[#This Row],[Number of single family dwellings]]</f>
        <v>4734.1900000000005</v>
      </c>
      <c r="AC43" s="6">
        <f>VLOOKUP($B43&amp;" "&amp;AC$37,[1]!obs_totals[#Data],$D43,FALSE)</f>
        <v>4734.1899999999996</v>
      </c>
      <c r="AD43" s="35">
        <f>(_by_bage[[#This Row],[Total number of dwellings]]-_by_bage[[#This Row],[Check sum2]])/_by_bage[[#This Row],[Total number of dwellings]]</f>
        <v>-1.9211199841428593E-16</v>
      </c>
      <c r="AE43" s="6">
        <f>VLOOKUP($B43&amp;" "&amp;AE$37,[1]!obs_totals[#Data],$D43,FALSE)</f>
        <v>175.49</v>
      </c>
      <c r="AF43" s="6">
        <f>VLOOKUP($B43&amp;" "&amp;AF$37,[1]!obs_totals[#Data],$D43,FALSE)</f>
        <v>39.14</v>
      </c>
      <c r="AG43" s="6">
        <f>VLOOKUP($B43&amp;" "&amp;AG$37,[1]!obs_totals[#Data],$D43,FALSE)</f>
        <v>52.13</v>
      </c>
      <c r="AH43" s="6">
        <f>VLOOKUP($B43&amp;" "&amp;AH$37,[1]!obs_totals[#Data],$D43,FALSE)</f>
        <v>36.83</v>
      </c>
      <c r="AI43" s="6">
        <f>VLOOKUP($B43&amp;" "&amp;AI$37,[1]!obs_totals[#Data],$D43,FALSE)</f>
        <v>5.88</v>
      </c>
      <c r="AJ43" s="6">
        <f>VLOOKUP($B43&amp;" "&amp;AJ$37,[1]!obs_totals[#Data],$D43,FALSE)</f>
        <v>54.7</v>
      </c>
      <c r="AK43" s="6">
        <f>VLOOKUP($B43&amp;" "&amp;AK$37,[1]!obs_totals[#Data],$D43,FALSE)</f>
        <v>25.94</v>
      </c>
    </row>
    <row r="44" spans="2:37" x14ac:dyDescent="0.25">
      <c r="B44" t="s">
        <v>46</v>
      </c>
      <c r="C44">
        <v>2013</v>
      </c>
      <c r="D44">
        <f>MATCH($C44,[1]obs_totals!$A$4:$Z$4,0)</f>
        <v>19</v>
      </c>
      <c r="E44" t="s">
        <v>763</v>
      </c>
      <c r="F44" t="s">
        <v>764</v>
      </c>
      <c r="G44" t="s">
        <v>764</v>
      </c>
      <c r="H44" t="s">
        <v>764</v>
      </c>
      <c r="I44" t="str">
        <f t="shared" si="9"/>
        <v>Share of dwellings built before 1945</v>
      </c>
      <c r="J44" t="str">
        <f>VLOOKUP($B44&amp;" "&amp;I44,[1]!obs_totals[#Data],5,FALSE)</f>
        <v>%</v>
      </c>
      <c r="K44" s="6">
        <f>VLOOKUP($B44&amp;" "&amp;K$37,[1]!obs_totals[#Data],$D44,FALSE)</f>
        <v>32.130000000000003</v>
      </c>
      <c r="L44" s="6">
        <f>VLOOKUP($B44&amp;" "&amp;L$37,[1]!obs_totals[#Data],$D44,FALSE)</f>
        <v>27.16</v>
      </c>
      <c r="M44" s="6">
        <f>VLOOKUP($B44&amp;" "&amp;M$37,[1]!obs_totals[#Data],$D44,FALSE)</f>
        <v>17.25</v>
      </c>
      <c r="N44" s="6">
        <f>VLOOKUP($B44&amp;" "&amp;N$37,[1]!obs_totals[#Data],$D44,FALSE)</f>
        <v>9.16</v>
      </c>
      <c r="O44" s="6">
        <f>VLOOKUP($B44&amp;" "&amp;O$37,[1]!obs_totals[#Data],$D44,FALSE)</f>
        <v>5.41</v>
      </c>
      <c r="P44" s="6">
        <f>VLOOKUP($B44&amp;" "&amp;P$37,[1]!obs_totals[#Data],$D44,FALSE)</f>
        <v>8.02</v>
      </c>
      <c r="Q44" s="6">
        <f>VLOOKUP($B44&amp;" "&amp;Q$37,[1]!obs_totals[#Data],$D44,FALSE)</f>
        <v>0.87</v>
      </c>
      <c r="R44" s="33">
        <f t="shared" si="8"/>
        <v>100</v>
      </c>
      <c r="S44" s="6">
        <f>VLOOKUP($B44&amp;" "&amp;S$37,[1]!obs_totals[#Data],$D44,FALSE)</f>
        <v>215.93</v>
      </c>
      <c r="T44" s="6">
        <f>VLOOKUP($B44&amp;" "&amp;T$37,[1]!obs_totals[#Data],$D44,FALSE)</f>
        <v>84.12</v>
      </c>
      <c r="U44" s="6"/>
      <c r="W44" s="6">
        <f>VLOOKUP($B44&amp;" "&amp;W$37,[1]!obs_totals[#Data],$D44,FALSE)</f>
        <v>1844.14</v>
      </c>
      <c r="X44" s="34">
        <f>VLOOKUP($B44&amp;" "&amp;X$37,[1]!obs_totals[#Data],$D44,FALSE)</f>
        <v>1230.27</v>
      </c>
      <c r="Y44" s="34">
        <f>VLOOKUP($B44&amp;" "&amp;Y$37,[1]!obs_totals[#Data],$D44,FALSE)</f>
        <v>399.54</v>
      </c>
      <c r="Z44" s="32">
        <f>SUM(_by_bage[[#This Row],[Number of detached houses]:[Number of semi-detached houses]])</f>
        <v>1629.81</v>
      </c>
      <c r="AA44" s="6">
        <f>VLOOKUP($B44&amp;" "&amp;AA$37,[1]!obs_totals[#Data],$D44,FALSE)</f>
        <v>1132.6400000000001</v>
      </c>
      <c r="AB44" s="22">
        <f>_by_bage[[#This Row],[Number of multi-family dwellings]]+_by_bage[[#This Row],[Number of single family dwellings]]</f>
        <v>2976.78</v>
      </c>
      <c r="AC44" s="6">
        <f>VLOOKUP($B44&amp;" "&amp;AC$37,[1]!obs_totals[#Data],$D44,FALSE)</f>
        <v>2976.77</v>
      </c>
      <c r="AD44" s="35">
        <f>(_by_bage[[#This Row],[Total number of dwellings]]-_by_bage[[#This Row],[Check sum2]])/_by_bage[[#This Row],[Total number of dwellings]]</f>
        <v>-3.3593458682458768E-6</v>
      </c>
      <c r="AE44" s="6">
        <f>VLOOKUP($B44&amp;" "&amp;AE$37,[1]!obs_totals[#Data],$D44,FALSE)</f>
        <v>115.31</v>
      </c>
      <c r="AF44" s="6">
        <f>VLOOKUP($B44&amp;" "&amp;AF$37,[1]!obs_totals[#Data],$D44,FALSE)</f>
        <v>7.24</v>
      </c>
      <c r="AG44" s="6">
        <f>VLOOKUP($B44&amp;" "&amp;AG$37,[1]!obs_totals[#Data],$D44,FALSE)</f>
        <v>28.13</v>
      </c>
      <c r="AH44" s="6">
        <f>VLOOKUP($B44&amp;" "&amp;AH$37,[1]!obs_totals[#Data],$D44,FALSE)</f>
        <v>6.39</v>
      </c>
      <c r="AI44" s="6">
        <f>VLOOKUP($B44&amp;" "&amp;AI$37,[1]!obs_totals[#Data],$D44,FALSE)</f>
        <v>4.1500000000000004</v>
      </c>
      <c r="AJ44" s="6">
        <f>VLOOKUP($B44&amp;" "&amp;AJ$37,[1]!obs_totals[#Data],$D44,FALSE)</f>
        <v>44.31</v>
      </c>
      <c r="AK44" s="6">
        <f>VLOOKUP($B44&amp;" "&amp;AK$37,[1]!obs_totals[#Data],$D44,FALSE)</f>
        <v>21.19</v>
      </c>
    </row>
    <row r="45" spans="2:37" x14ac:dyDescent="0.25">
      <c r="B45" t="s">
        <v>47</v>
      </c>
      <c r="C45">
        <v>2013</v>
      </c>
      <c r="D45">
        <f>MATCH($C45,[1]obs_totals!$A$4:$Z$4,0)</f>
        <v>19</v>
      </c>
      <c r="E45" t="s">
        <v>763</v>
      </c>
      <c r="F45" t="s">
        <v>764</v>
      </c>
      <c r="G45" t="s">
        <v>764</v>
      </c>
      <c r="H45" t="s">
        <v>764</v>
      </c>
      <c r="I45" t="str">
        <f t="shared" si="9"/>
        <v>Share of dwellings built before 1945</v>
      </c>
      <c r="J45" t="str">
        <f>VLOOKUP($B45&amp;" "&amp;I45,[1]!obs_totals[#Data],5,FALSE)</f>
        <v>%</v>
      </c>
      <c r="K45" s="6">
        <f>VLOOKUP($B45&amp;" "&amp;K$37,[1]!obs_totals[#Data],$D45,FALSE)</f>
        <v>17.350000000000001</v>
      </c>
      <c r="L45" s="6">
        <f>VLOOKUP($B45&amp;" "&amp;L$37,[1]!obs_totals[#Data],$D45,FALSE)</f>
        <v>27.17</v>
      </c>
      <c r="M45" s="6">
        <f>VLOOKUP($B45&amp;" "&amp;M$37,[1]!obs_totals[#Data],$D45,FALSE)</f>
        <v>20.28</v>
      </c>
      <c r="N45" s="6">
        <f>VLOOKUP($B45&amp;" "&amp;N$37,[1]!obs_totals[#Data],$D45,FALSE)</f>
        <v>19.829999999999998</v>
      </c>
      <c r="O45" s="6">
        <f>VLOOKUP($B45&amp;" "&amp;O$37,[1]!obs_totals[#Data],$D45,FALSE)</f>
        <v>5.69</v>
      </c>
      <c r="P45" s="6">
        <f>VLOOKUP($B45&amp;" "&amp;P$37,[1]!obs_totals[#Data],$D45,FALSE)</f>
        <v>8.08</v>
      </c>
      <c r="Q45" s="6">
        <f>VLOOKUP($B45&amp;" "&amp;Q$37,[1]!obs_totals[#Data],$D45,FALSE)</f>
        <v>1.6</v>
      </c>
      <c r="R45" s="33">
        <f t="shared" si="8"/>
        <v>100</v>
      </c>
      <c r="S45" s="6" t="str">
        <f>VLOOKUP($B45&amp;" "&amp;S$37,[1]!obs_totals[#Data],$D45,FALSE)</f>
        <v>-</v>
      </c>
      <c r="T45" s="6" t="str">
        <f>VLOOKUP($B45&amp;" "&amp;T$37,[1]!obs_totals[#Data],$D45,FALSE)</f>
        <v>-</v>
      </c>
      <c r="U45" s="6"/>
      <c r="W45" s="6">
        <f>VLOOKUP($B45&amp;" "&amp;W$37,[1]!obs_totals[#Data],$D45,FALSE)</f>
        <v>168.48</v>
      </c>
      <c r="X45" s="34" t="str">
        <f>VLOOKUP($B45&amp;" "&amp;X$37,[1]!obs_totals[#Data],$D45,FALSE)</f>
        <v>-</v>
      </c>
      <c r="Y45" s="34" t="str">
        <f>VLOOKUP($B45&amp;" "&amp;Y$37,[1]!obs_totals[#Data],$D45,FALSE)</f>
        <v>-</v>
      </c>
      <c r="Z45" s="32">
        <f>SUM(_by_bage[[#This Row],[Number of detached houses]:[Number of semi-detached houses]])</f>
        <v>0</v>
      </c>
      <c r="AA45" s="6">
        <f>VLOOKUP($B45&amp;" "&amp;AA$37,[1]!obs_totals[#Data],$D45,FALSE)</f>
        <v>492.95</v>
      </c>
      <c r="AB45" s="22">
        <f>_by_bage[[#This Row],[Number of multi-family dwellings]]+_by_bage[[#This Row],[Number of single family dwellings]]</f>
        <v>661.43</v>
      </c>
      <c r="AC45" s="6">
        <f>VLOOKUP($B45&amp;" "&amp;AC$37,[1]!obs_totals[#Data],$D45,FALSE)</f>
        <v>661.44</v>
      </c>
      <c r="AD45" s="35">
        <f>(_by_bage[[#This Row],[Total number of dwellings]]-_by_bage[[#This Row],[Check sum2]])/_by_bage[[#This Row],[Total number of dwellings]]</f>
        <v>1.5118529269630793E-5</v>
      </c>
      <c r="AE45" s="6">
        <f>VLOOKUP($B45&amp;" "&amp;AE$37,[1]!obs_totals[#Data],$D45,FALSE)</f>
        <v>12.5</v>
      </c>
      <c r="AF45" s="6">
        <f>VLOOKUP($B45&amp;" "&amp;AF$37,[1]!obs_totals[#Data],$D45,FALSE)</f>
        <v>1.27</v>
      </c>
      <c r="AG45" s="6">
        <f>VLOOKUP($B45&amp;" "&amp;AG$37,[1]!obs_totals[#Data],$D45,FALSE)</f>
        <v>1.94</v>
      </c>
      <c r="AH45" s="6">
        <f>VLOOKUP($B45&amp;" "&amp;AH$37,[1]!obs_totals[#Data],$D45,FALSE)</f>
        <v>3.29</v>
      </c>
      <c r="AI45" s="6">
        <f>VLOOKUP($B45&amp;" "&amp;AI$37,[1]!obs_totals[#Data],$D45,FALSE)</f>
        <v>2.36</v>
      </c>
      <c r="AJ45" s="6">
        <f>VLOOKUP($B45&amp;" "&amp;AJ$37,[1]!obs_totals[#Data],$D45,FALSE)</f>
        <v>2.77</v>
      </c>
      <c r="AK45" s="6">
        <f>VLOOKUP($B45&amp;" "&amp;AK$37,[1]!obs_totals[#Data],$D45,FALSE)</f>
        <v>2.14</v>
      </c>
    </row>
    <row r="46" spans="2:37" x14ac:dyDescent="0.25">
      <c r="B46" t="s">
        <v>48</v>
      </c>
      <c r="C46">
        <v>2013</v>
      </c>
      <c r="D46">
        <f>MATCH($C46,[1]obs_totals!$A$4:$Z$4,0)</f>
        <v>19</v>
      </c>
      <c r="E46" t="s">
        <v>763</v>
      </c>
      <c r="F46" t="s">
        <v>764</v>
      </c>
      <c r="G46" t="s">
        <v>764</v>
      </c>
      <c r="H46" t="s">
        <v>764</v>
      </c>
      <c r="I46" t="str">
        <f t="shared" si="9"/>
        <v>Share of dwellings built before 1945</v>
      </c>
      <c r="J46" t="str">
        <f>VLOOKUP($B46&amp;" "&amp;I46,[1]!obs_totals[#Data],5,FALSE)</f>
        <v>%</v>
      </c>
      <c r="K46" s="6">
        <f>VLOOKUP($B46&amp;" "&amp;K$37,[1]!obs_totals[#Data],$D46,FALSE)</f>
        <v>26.98</v>
      </c>
      <c r="L46" s="6">
        <f>VLOOKUP($B46&amp;" "&amp;L$37,[1]!obs_totals[#Data],$D46,FALSE)</f>
        <v>18.21</v>
      </c>
      <c r="M46" s="6">
        <f>VLOOKUP($B46&amp;" "&amp;M$37,[1]!obs_totals[#Data],$D46,FALSE)</f>
        <v>15.81</v>
      </c>
      <c r="N46" s="6">
        <f>VLOOKUP($B46&amp;" "&amp;N$37,[1]!obs_totals[#Data],$D46,FALSE)</f>
        <v>12.57</v>
      </c>
      <c r="O46" s="6">
        <f>VLOOKUP($B46&amp;" "&amp;O$37,[1]!obs_totals[#Data],$D46,FALSE)</f>
        <v>9.91</v>
      </c>
      <c r="P46" s="6">
        <f>VLOOKUP($B46&amp;" "&amp;P$37,[1]!obs_totals[#Data],$D46,FALSE)</f>
        <v>13.13</v>
      </c>
      <c r="Q46" s="6">
        <f>VLOOKUP($B46&amp;" "&amp;Q$37,[1]!obs_totals[#Data],$D46,FALSE)</f>
        <v>3.39</v>
      </c>
      <c r="R46" s="33">
        <f t="shared" si="8"/>
        <v>99.999999999999986</v>
      </c>
      <c r="S46" s="6">
        <f>VLOOKUP($B46&amp;" "&amp;S$37,[1]!obs_totals[#Data],$D46,FALSE)</f>
        <v>2100.2800000000002</v>
      </c>
      <c r="T46" s="6">
        <f>VLOOKUP($B46&amp;" "&amp;T$37,[1]!obs_totals[#Data],$D46,FALSE)</f>
        <v>969.69</v>
      </c>
      <c r="U46" s="6"/>
      <c r="W46" s="6">
        <f>VLOOKUP($B46&amp;" "&amp;W$37,[1]!obs_totals[#Data],$D46,FALSE)</f>
        <v>18850.29</v>
      </c>
      <c r="X46" s="34">
        <f>VLOOKUP($B46&amp;" "&amp;X$37,[1]!obs_totals[#Data],$D46,FALSE)</f>
        <v>15004.83</v>
      </c>
      <c r="Y46" s="34">
        <f>VLOOKUP($B46&amp;" "&amp;Y$37,[1]!obs_totals[#Data],$D46,FALSE)</f>
        <v>3845.46</v>
      </c>
      <c r="Z46" s="32">
        <f>SUM(_by_bage[[#This Row],[Number of detached houses]:[Number of semi-detached houses]])</f>
        <v>18850.29</v>
      </c>
      <c r="AA46" s="6">
        <f>VLOOKUP($B46&amp;" "&amp;AA$37,[1]!obs_totals[#Data],$D46,FALSE)</f>
        <v>14689.71</v>
      </c>
      <c r="AB46" s="22">
        <f>_by_bage[[#This Row],[Number of multi-family dwellings]]+_by_bage[[#This Row],[Number of single family dwellings]]</f>
        <v>33540</v>
      </c>
      <c r="AC46" s="6">
        <f>VLOOKUP($B46&amp;" "&amp;AC$37,[1]!obs_totals[#Data],$D46,FALSE)</f>
        <v>33540</v>
      </c>
      <c r="AD46" s="35">
        <f>(_by_bage[[#This Row],[Total number of dwellings]]-_by_bage[[#This Row],[Check sum2]])/_by_bage[[#This Row],[Total number of dwellings]]</f>
        <v>0</v>
      </c>
      <c r="AE46" s="6">
        <f>VLOOKUP($B46&amp;" "&amp;AE$37,[1]!obs_totals[#Data],$D46,FALSE)</f>
        <v>947.9</v>
      </c>
      <c r="AF46" s="6">
        <f>VLOOKUP($B46&amp;" "&amp;AF$37,[1]!obs_totals[#Data],$D46,FALSE)</f>
        <v>167.32</v>
      </c>
      <c r="AG46" s="6">
        <f>VLOOKUP($B46&amp;" "&amp;AG$37,[1]!obs_totals[#Data],$D46,FALSE)</f>
        <v>207.76</v>
      </c>
      <c r="AH46" s="6">
        <f>VLOOKUP($B46&amp;" "&amp;AH$37,[1]!obs_totals[#Data],$D46,FALSE)</f>
        <v>65.44</v>
      </c>
      <c r="AI46" s="6">
        <f>VLOOKUP($B46&amp;" "&amp;AI$37,[1]!obs_totals[#Data],$D46,FALSE)</f>
        <v>180.43</v>
      </c>
      <c r="AJ46" s="6">
        <f>VLOOKUP($B46&amp;" "&amp;AJ$37,[1]!obs_totals[#Data],$D46,FALSE)</f>
        <v>214.1</v>
      </c>
      <c r="AK46" s="6">
        <f>VLOOKUP($B46&amp;" "&amp;AK$37,[1]!obs_totals[#Data],$D46,FALSE)</f>
        <v>184.72</v>
      </c>
    </row>
    <row r="47" spans="2:37" x14ac:dyDescent="0.25">
      <c r="B47" t="s">
        <v>49</v>
      </c>
      <c r="C47">
        <v>2013</v>
      </c>
      <c r="D47">
        <f>MATCH($C47,[1]obs_totals!$A$4:$Z$4,0)</f>
        <v>19</v>
      </c>
      <c r="E47" t="s">
        <v>763</v>
      </c>
      <c r="F47" t="s">
        <v>764</v>
      </c>
      <c r="G47" t="s">
        <v>764</v>
      </c>
      <c r="H47" t="s">
        <v>764</v>
      </c>
      <c r="I47" t="str">
        <f t="shared" si="9"/>
        <v>Share of dwellings built before 1945</v>
      </c>
      <c r="J47" t="str">
        <f>VLOOKUP($B47&amp;" "&amp;I47,[1]!obs_totals[#Data],5,FALSE)</f>
        <v>%</v>
      </c>
      <c r="K47" s="6">
        <f>VLOOKUP($B47&amp;" "&amp;K$37,[1]!obs_totals[#Data],$D47,FALSE)</f>
        <v>7.37</v>
      </c>
      <c r="L47" s="6">
        <f>VLOOKUP($B47&amp;" "&amp;L$37,[1]!obs_totals[#Data],$D47,FALSE)</f>
        <v>24.3</v>
      </c>
      <c r="M47" s="6">
        <f>VLOOKUP($B47&amp;" "&amp;M$37,[1]!obs_totals[#Data],$D47,FALSE)</f>
        <v>21.22</v>
      </c>
      <c r="N47" s="6">
        <f>VLOOKUP($B47&amp;" "&amp;N$37,[1]!obs_totals[#Data],$D47,FALSE)</f>
        <v>17</v>
      </c>
      <c r="O47" s="6">
        <f>VLOOKUP($B47&amp;" "&amp;O$37,[1]!obs_totals[#Data],$D47,FALSE)</f>
        <v>12.98</v>
      </c>
      <c r="P47" s="6">
        <f>VLOOKUP($B47&amp;" "&amp;P$37,[1]!obs_totals[#Data],$D47,FALSE)</f>
        <v>14.68</v>
      </c>
      <c r="Q47" s="6">
        <f>VLOOKUP($B47&amp;" "&amp;Q$37,[1]!obs_totals[#Data],$D47,FALSE)</f>
        <v>2.4500000000000002</v>
      </c>
      <c r="R47" s="33">
        <f t="shared" si="8"/>
        <v>100.00000000000001</v>
      </c>
      <c r="S47" s="6">
        <f>VLOOKUP($B47&amp;" "&amp;S$37,[1]!obs_totals[#Data],$D47,FALSE)</f>
        <v>140.36000000000001</v>
      </c>
      <c r="T47" s="6">
        <f>VLOOKUP($B47&amp;" "&amp;T$37,[1]!obs_totals[#Data],$D47,FALSE)</f>
        <v>263.08</v>
      </c>
      <c r="U47" s="6"/>
      <c r="W47" s="6">
        <f>VLOOKUP($B47&amp;" "&amp;W$37,[1]!obs_totals[#Data],$D47,FALSE)</f>
        <v>3740.95</v>
      </c>
      <c r="X47" s="34" t="str">
        <f>VLOOKUP($B47&amp;" "&amp;X$37,[1]!obs_totals[#Data],$D47,FALSE)</f>
        <v>-</v>
      </c>
      <c r="Y47" s="34" t="str">
        <f>VLOOKUP($B47&amp;" "&amp;Y$37,[1]!obs_totals[#Data],$D47,FALSE)</f>
        <v>-</v>
      </c>
      <c r="Z47" s="32">
        <f>SUM(_by_bage[[#This Row],[Number of detached houses]:[Number of semi-detached houses]])</f>
        <v>0</v>
      </c>
      <c r="AA47" s="6">
        <f>VLOOKUP($B47&amp;" "&amp;AA$37,[1]!obs_totals[#Data],$D47,FALSE)</f>
        <v>3043.51</v>
      </c>
      <c r="AB47" s="22">
        <f>_by_bage[[#This Row],[Number of multi-family dwellings]]+_by_bage[[#This Row],[Number of single family dwellings]]</f>
        <v>6784.46</v>
      </c>
      <c r="AC47" s="6">
        <f>VLOOKUP($B47&amp;" "&amp;AC$37,[1]!obs_totals[#Data],$D47,FALSE)</f>
        <v>6784.45</v>
      </c>
      <c r="AD47" s="35">
        <f>(_by_bage[[#This Row],[Total number of dwellings]]-_by_bage[[#This Row],[Check sum2]])/_by_bage[[#This Row],[Total number of dwellings]]</f>
        <v>-1.4739588323619865E-6</v>
      </c>
      <c r="AE47" s="6">
        <f>VLOOKUP($B47&amp;" "&amp;AE$37,[1]!obs_totals[#Data],$D47,FALSE)</f>
        <v>73.52</v>
      </c>
      <c r="AF47" s="6">
        <f>VLOOKUP($B47&amp;" "&amp;AF$37,[1]!obs_totals[#Data],$D47,FALSE)</f>
        <v>10.63</v>
      </c>
      <c r="AG47" s="6">
        <f>VLOOKUP($B47&amp;" "&amp;AG$37,[1]!obs_totals[#Data],$D47,FALSE)</f>
        <v>21.13</v>
      </c>
      <c r="AH47" s="6">
        <f>VLOOKUP($B47&amp;" "&amp;AH$37,[1]!obs_totals[#Data],$D47,FALSE)</f>
        <v>21.48</v>
      </c>
      <c r="AI47" s="6">
        <f>VLOOKUP($B47&amp;" "&amp;AI$37,[1]!obs_totals[#Data],$D47,FALSE)</f>
        <v>2.6</v>
      </c>
      <c r="AJ47" s="6">
        <f>VLOOKUP($B47&amp;" "&amp;AJ$37,[1]!obs_totals[#Data],$D47,FALSE)</f>
        <v>16.39</v>
      </c>
      <c r="AK47" s="6">
        <f>VLOOKUP($B47&amp;" "&amp;AK$37,[1]!obs_totals[#Data],$D47,FALSE)</f>
        <v>11.91</v>
      </c>
    </row>
    <row r="48" spans="2:37" x14ac:dyDescent="0.25">
      <c r="B48" t="s">
        <v>50</v>
      </c>
      <c r="C48">
        <v>2013</v>
      </c>
      <c r="D48">
        <f>MATCH($C48,[1]obs_totals!$A$4:$Z$4,0)</f>
        <v>19</v>
      </c>
      <c r="E48" t="s">
        <v>763</v>
      </c>
      <c r="F48" t="s">
        <v>764</v>
      </c>
      <c r="G48" t="s">
        <v>764</v>
      </c>
      <c r="H48" t="s">
        <v>764</v>
      </c>
      <c r="I48" t="str">
        <f t="shared" si="9"/>
        <v>Share of dwellings built before 1945</v>
      </c>
      <c r="J48" t="str">
        <f>VLOOKUP($B48&amp;" "&amp;I48,[1]!obs_totals[#Data],5,FALSE)</f>
        <v>%</v>
      </c>
      <c r="K48" s="6" t="str">
        <f>VLOOKUP($B48&amp;" "&amp;K$37,[1]!obs_totals[#Data],$D48,FALSE)</f>
        <v>-</v>
      </c>
      <c r="L48" s="6" t="str">
        <f>VLOOKUP($B48&amp;" "&amp;L$37,[1]!obs_totals[#Data],$D48,FALSE)</f>
        <v>-</v>
      </c>
      <c r="M48" s="6" t="str">
        <f>VLOOKUP($B48&amp;" "&amp;M$37,[1]!obs_totals[#Data],$D48,FALSE)</f>
        <v>-</v>
      </c>
      <c r="N48" s="6" t="str">
        <f>VLOOKUP($B48&amp;" "&amp;N$37,[1]!obs_totals[#Data],$D48,FALSE)</f>
        <v>-</v>
      </c>
      <c r="O48" s="6" t="str">
        <f>VLOOKUP($B48&amp;" "&amp;O$37,[1]!obs_totals[#Data],$D48,FALSE)</f>
        <v>-</v>
      </c>
      <c r="P48" s="6" t="str">
        <f>VLOOKUP($B48&amp;" "&amp;P$37,[1]!obs_totals[#Data],$D48,FALSE)</f>
        <v>-</v>
      </c>
      <c r="Q48" s="6" t="str">
        <f>VLOOKUP($B48&amp;" "&amp;Q$37,[1]!obs_totals[#Data],$D48,FALSE)</f>
        <v>-</v>
      </c>
      <c r="R48" s="33">
        <f t="shared" si="8"/>
        <v>0</v>
      </c>
      <c r="S48" s="6">
        <f>VLOOKUP($B48&amp;" "&amp;S$37,[1]!obs_totals[#Data],$D48,FALSE)</f>
        <v>137.97</v>
      </c>
      <c r="T48" s="6">
        <f>VLOOKUP($B48&amp;" "&amp;T$37,[1]!obs_totals[#Data],$D48,FALSE)</f>
        <v>112.73</v>
      </c>
      <c r="U48" s="6"/>
      <c r="W48" s="6">
        <f>VLOOKUP($B48&amp;" "&amp;W$37,[1]!obs_totals[#Data],$D48,FALSE)</f>
        <v>1355.77</v>
      </c>
      <c r="X48" s="34">
        <f>VLOOKUP($B48&amp;" "&amp;X$37,[1]!obs_totals[#Data],$D48,FALSE)</f>
        <v>1164.77</v>
      </c>
      <c r="Y48" s="34">
        <f>VLOOKUP($B48&amp;" "&amp;Y$37,[1]!obs_totals[#Data],$D48,FALSE)</f>
        <v>395.56</v>
      </c>
      <c r="Z48" s="32">
        <f>SUM(_by_bage[[#This Row],[Number of detached houses]:[Number of semi-detached houses]])</f>
        <v>1560.33</v>
      </c>
      <c r="AA48" s="6">
        <f>VLOOKUP($B48&amp;" "&amp;AA$37,[1]!obs_totals[#Data],$D48,FALSE)</f>
        <v>1550.23</v>
      </c>
      <c r="AB48" s="22">
        <f>_by_bage[[#This Row],[Number of multi-family dwellings]]+_by_bage[[#This Row],[Number of single family dwellings]]</f>
        <v>2906</v>
      </c>
      <c r="AC48" s="6">
        <f>VLOOKUP($B48&amp;" "&amp;AC$37,[1]!obs_totals[#Data],$D48,FALSE)</f>
        <v>2906</v>
      </c>
      <c r="AD48" s="35">
        <f>(_by_bage[[#This Row],[Total number of dwellings]]-_by_bage[[#This Row],[Check sum2]])/_by_bage[[#This Row],[Total number of dwellings]]</f>
        <v>0</v>
      </c>
      <c r="AE48" s="6">
        <f>VLOOKUP($B48&amp;" "&amp;AE$37,[1]!obs_totals[#Data],$D48,FALSE)</f>
        <v>121.6</v>
      </c>
      <c r="AF48" s="6">
        <f>VLOOKUP($B48&amp;" "&amp;AF$37,[1]!obs_totals[#Data],$D48,FALSE)</f>
        <v>3.95</v>
      </c>
      <c r="AG48" s="6">
        <f>VLOOKUP($B48&amp;" "&amp;AG$37,[1]!obs_totals[#Data],$D48,FALSE)</f>
        <v>28.79</v>
      </c>
      <c r="AH48" s="6">
        <f>VLOOKUP($B48&amp;" "&amp;AH$37,[1]!obs_totals[#Data],$D48,FALSE)</f>
        <v>5.01</v>
      </c>
      <c r="AI48" s="6">
        <f>VLOOKUP($B48&amp;" "&amp;AI$37,[1]!obs_totals[#Data],$D48,FALSE)</f>
        <v>11.91</v>
      </c>
      <c r="AJ48" s="6">
        <f>VLOOKUP($B48&amp;" "&amp;AJ$37,[1]!obs_totals[#Data],$D48,FALSE)</f>
        <v>19.309999999999999</v>
      </c>
      <c r="AK48" s="6">
        <f>VLOOKUP($B48&amp;" "&amp;AK$37,[1]!obs_totals[#Data],$D48,FALSE)</f>
        <v>18.27</v>
      </c>
    </row>
    <row r="49" spans="2:37" x14ac:dyDescent="0.25">
      <c r="B49" s="10" t="s">
        <v>51</v>
      </c>
      <c r="C49" s="10">
        <v>2013</v>
      </c>
      <c r="D49" s="10">
        <f>MATCH($C49,[1]obs_totals!$A$4:$Z$4,0)</f>
        <v>19</v>
      </c>
      <c r="E49" s="10" t="s">
        <v>763</v>
      </c>
      <c r="F49" s="10" t="s">
        <v>764</v>
      </c>
      <c r="G49" s="10" t="s">
        <v>764</v>
      </c>
      <c r="H49" s="10" t="s">
        <v>764</v>
      </c>
      <c r="I49" s="10" t="str">
        <f t="shared" si="9"/>
        <v>Share of dwellings built before 1945</v>
      </c>
      <c r="J49" s="10" t="str">
        <f>VLOOKUP($B49&amp;" "&amp;I49,[1]!obs_totals[#Data],5,FALSE)</f>
        <v>%</v>
      </c>
      <c r="K49" s="26">
        <f>VLOOKUP($B49&amp;" "&amp;K$37,[1]!obs_totals[#Data],$D49,FALSE)</f>
        <v>25.35</v>
      </c>
      <c r="L49" s="26">
        <f>VLOOKUP($B49&amp;" "&amp;L$37,[1]!obs_totals[#Data],$D49,FALSE)</f>
        <v>34.28</v>
      </c>
      <c r="M49" s="26">
        <f>VLOOKUP($B49&amp;" "&amp;M$37,[1]!obs_totals[#Data],$D49,FALSE)</f>
        <v>14.97</v>
      </c>
      <c r="N49" s="26">
        <f>VLOOKUP($B49&amp;" "&amp;N$37,[1]!obs_totals[#Data],$D49,FALSE)</f>
        <v>11.02</v>
      </c>
      <c r="O49" s="26">
        <f>VLOOKUP($B49&amp;" "&amp;O$37,[1]!obs_totals[#Data],$D49,FALSE)</f>
        <v>7.72</v>
      </c>
      <c r="P49" s="26">
        <f>VLOOKUP($B49&amp;" "&amp;P$37,[1]!obs_totals[#Data],$D49,FALSE)</f>
        <v>5.2</v>
      </c>
      <c r="Q49" s="26">
        <f>VLOOKUP($B49&amp;" "&amp;Q$37,[1]!obs_totals[#Data],$D49,FALSE)</f>
        <v>1.47</v>
      </c>
      <c r="R49" s="36">
        <f t="shared" si="8"/>
        <v>100.01</v>
      </c>
      <c r="S49" s="26">
        <f>VLOOKUP($B49&amp;" "&amp;S$37,[1]!obs_totals[#Data],$D49,FALSE)</f>
        <v>2164.4699999999998</v>
      </c>
      <c r="T49" s="26">
        <f>VLOOKUP($B49&amp;" "&amp;T$37,[1]!obs_totals[#Data],$D49,FALSE)</f>
        <v>1455.57</v>
      </c>
      <c r="U49" s="26"/>
      <c r="V49" s="10"/>
      <c r="W49" s="26">
        <f>VLOOKUP($B49&amp;" "&amp;W$37,[1]!obs_totals[#Data],$D49,FALSE)</f>
        <v>19307.86</v>
      </c>
      <c r="X49" s="37">
        <f>VLOOKUP($B49&amp;" "&amp;X$37,[1]!obs_totals[#Data],$D49,FALSE)</f>
        <v>12308.99</v>
      </c>
      <c r="Y49" s="37">
        <f>VLOOKUP($B49&amp;" "&amp;Y$37,[1]!obs_totals[#Data],$D49,FALSE)</f>
        <v>6143.25</v>
      </c>
      <c r="Z49" s="38">
        <f>SUM(_by_bage[[#This Row],[Number of detached houses]:[Number of semi-detached houses]])</f>
        <v>18452.239999999998</v>
      </c>
      <c r="AA49" s="26">
        <f>VLOOKUP($B49&amp;" "&amp;AA$37,[1]!obs_totals[#Data],$D49,FALSE)</f>
        <v>21692.81</v>
      </c>
      <c r="AB49" s="29">
        <f>_by_bage[[#This Row],[Number of multi-family dwellings]]+_by_bage[[#This Row],[Number of single family dwellings]]</f>
        <v>41000.67</v>
      </c>
      <c r="AC49" s="26">
        <f>VLOOKUP($B49&amp;" "&amp;AC$37,[1]!obs_totals[#Data],$D49,FALSE)</f>
        <v>40995</v>
      </c>
      <c r="AD49" s="39">
        <f>(_by_bage[[#This Row],[Total number of dwellings]]-_by_bage[[#This Row],[Check sum2]])/_by_bage[[#This Row],[Total number of dwellings]]</f>
        <v>-1.3830954994507267E-4</v>
      </c>
      <c r="AE49" s="6">
        <f>VLOOKUP($B49&amp;" "&amp;AE$37,[1]!obs_totals[#Data],$D49,FALSE)</f>
        <v>1670.63</v>
      </c>
      <c r="AF49" s="6">
        <f>VLOOKUP($B49&amp;" "&amp;AF$37,[1]!obs_totals[#Data],$D49,FALSE)</f>
        <v>505</v>
      </c>
      <c r="AG49" s="6">
        <f>VLOOKUP($B49&amp;" "&amp;AG$37,[1]!obs_totals[#Data],$D49,FALSE)</f>
        <v>425</v>
      </c>
      <c r="AH49" s="6">
        <f>VLOOKUP($B49&amp;" "&amp;AH$37,[1]!obs_totals[#Data],$D49,FALSE)</f>
        <v>321</v>
      </c>
      <c r="AI49" s="6">
        <f>VLOOKUP($B49&amp;" "&amp;AI$37,[1]!obs_totals[#Data],$D49,FALSE)</f>
        <v>55</v>
      </c>
      <c r="AJ49" s="6">
        <f>VLOOKUP($B49&amp;" "&amp;AJ$37,[1]!obs_totals[#Data],$D49,FALSE)</f>
        <v>642.63</v>
      </c>
      <c r="AK49" s="6">
        <f>VLOOKUP($B49&amp;" "&amp;AK$37,[1]!obs_totals[#Data],$D49,FALSE)</f>
        <v>208</v>
      </c>
    </row>
    <row r="50" spans="2:37" x14ac:dyDescent="0.25">
      <c r="B50" t="s">
        <v>52</v>
      </c>
      <c r="C50">
        <v>2013</v>
      </c>
      <c r="D50">
        <f>MATCH($C50,[1]obs_totals!$A$4:$Z$4,0)</f>
        <v>19</v>
      </c>
      <c r="E50" t="s">
        <v>763</v>
      </c>
      <c r="F50" t="s">
        <v>764</v>
      </c>
      <c r="G50" t="s">
        <v>764</v>
      </c>
      <c r="H50" t="s">
        <v>764</v>
      </c>
      <c r="I50" t="str">
        <f t="shared" si="9"/>
        <v>Share of dwellings built before 1945</v>
      </c>
      <c r="J50" t="str">
        <f>VLOOKUP($B50&amp;" "&amp;I50,[1]!obs_totals[#Data],5,FALSE)</f>
        <v>%</v>
      </c>
      <c r="K50" s="6">
        <f>VLOOKUP($B50&amp;" "&amp;K$37,[1]!obs_totals[#Data],$D50,FALSE)</f>
        <v>25.09</v>
      </c>
      <c r="L50" s="6">
        <f>VLOOKUP($B50&amp;" "&amp;L$37,[1]!obs_totals[#Data],$D50,FALSE)</f>
        <v>30.68</v>
      </c>
      <c r="M50" s="6">
        <f>VLOOKUP($B50&amp;" "&amp;M$37,[1]!obs_totals[#Data],$D50,FALSE)</f>
        <v>12.55</v>
      </c>
      <c r="N50" s="6">
        <f>VLOOKUP($B50&amp;" "&amp;N$37,[1]!obs_totals[#Data],$D50,FALSE)</f>
        <v>11.66</v>
      </c>
      <c r="O50" s="6">
        <f>VLOOKUP($B50&amp;" "&amp;O$37,[1]!obs_totals[#Data],$D50,FALSE)</f>
        <v>8.08</v>
      </c>
      <c r="P50" s="6">
        <f>VLOOKUP($B50&amp;" "&amp;P$37,[1]!obs_totals[#Data],$D50,FALSE)</f>
        <v>9.36</v>
      </c>
      <c r="Q50" s="6">
        <f>VLOOKUP($B50&amp;" "&amp;Q$37,[1]!obs_totals[#Data],$D50,FALSE)</f>
        <v>2.58</v>
      </c>
      <c r="R50" s="33">
        <f t="shared" si="8"/>
        <v>99.999999999999986</v>
      </c>
      <c r="S50" s="6" t="str">
        <f>VLOOKUP($B50&amp;" "&amp;S$37,[1]!obs_totals[#Data],$D50,FALSE)</f>
        <v>-</v>
      </c>
      <c r="T50" s="6" t="str">
        <f>VLOOKUP($B50&amp;" "&amp;T$37,[1]!obs_totals[#Data],$D50,FALSE)</f>
        <v>-</v>
      </c>
      <c r="U50" s="6"/>
      <c r="W50" s="6">
        <f>VLOOKUP($B50&amp;" "&amp;W$37,[1]!obs_totals[#Data],$D50,FALSE)</f>
        <v>2712.12</v>
      </c>
      <c r="X50" s="34" t="str">
        <f>VLOOKUP($B50&amp;" "&amp;X$37,[1]!obs_totals[#Data],$D50,FALSE)</f>
        <v>-</v>
      </c>
      <c r="Y50" s="34" t="str">
        <f>VLOOKUP($B50&amp;" "&amp;Y$37,[1]!obs_totals[#Data],$D50,FALSE)</f>
        <v>-</v>
      </c>
      <c r="Z50" s="32">
        <f>SUM(_by_bage[[#This Row],[Number of detached houses]:[Number of semi-detached houses]])</f>
        <v>0</v>
      </c>
      <c r="AA50" s="6">
        <f>VLOOKUP($B50&amp;" "&amp;AA$37,[1]!obs_totals[#Data],$D50,FALSE)</f>
        <v>1689.88</v>
      </c>
      <c r="AB50" s="22">
        <f>_by_bage[[#This Row],[Number of multi-family dwellings]]+_by_bage[[#This Row],[Number of single family dwellings]]</f>
        <v>4402</v>
      </c>
      <c r="AC50" s="6">
        <f>VLOOKUP($B50&amp;" "&amp;AC$37,[1]!obs_totals[#Data],$D50,FALSE)</f>
        <v>4402.01</v>
      </c>
      <c r="AD50" s="35">
        <f>(_by_bage[[#This Row],[Total number of dwellings]]-_by_bage[[#This Row],[Check sum2]])/_by_bage[[#This Row],[Total number of dwellings]]</f>
        <v>2.2716895236990097E-6</v>
      </c>
      <c r="AE50" s="6">
        <f>VLOOKUP($B50&amp;" "&amp;AE$37,[1]!obs_totals[#Data],$D50,FALSE)</f>
        <v>145.85</v>
      </c>
      <c r="AF50" s="6">
        <f>VLOOKUP($B50&amp;" "&amp;AF$37,[1]!obs_totals[#Data],$D50,FALSE)</f>
        <v>40.200000000000003</v>
      </c>
      <c r="AG50" s="6">
        <f>VLOOKUP($B50&amp;" "&amp;AG$37,[1]!obs_totals[#Data],$D50,FALSE)</f>
        <v>37.630000000000003</v>
      </c>
      <c r="AH50" s="6">
        <f>VLOOKUP($B50&amp;" "&amp;AH$37,[1]!obs_totals[#Data],$D50,FALSE)</f>
        <v>12.99</v>
      </c>
      <c r="AI50" s="6">
        <f>VLOOKUP($B50&amp;" "&amp;AI$37,[1]!obs_totals[#Data],$D50,FALSE)</f>
        <v>5.0999999999999996</v>
      </c>
      <c r="AJ50" s="6">
        <f>VLOOKUP($B50&amp;" "&amp;AJ$37,[1]!obs_totals[#Data],$D50,FALSE)</f>
        <v>64</v>
      </c>
      <c r="AK50" s="6">
        <f>VLOOKUP($B50&amp;" "&amp;AK$37,[1]!obs_totals[#Data],$D50,FALSE)</f>
        <v>26.13</v>
      </c>
    </row>
    <row r="51" spans="2:37" x14ac:dyDescent="0.25">
      <c r="B51" t="s">
        <v>53</v>
      </c>
      <c r="C51">
        <v>2013</v>
      </c>
      <c r="D51">
        <f>MATCH($C51,[1]obs_totals!$A$4:$Z$4,0)</f>
        <v>19</v>
      </c>
      <c r="E51" t="s">
        <v>763</v>
      </c>
      <c r="F51" t="s">
        <v>764</v>
      </c>
      <c r="G51" t="s">
        <v>764</v>
      </c>
      <c r="H51" t="s">
        <v>764</v>
      </c>
      <c r="I51" t="str">
        <f t="shared" si="9"/>
        <v>Share of dwellings built before 1945</v>
      </c>
      <c r="J51" t="str">
        <f>VLOOKUP($B51&amp;" "&amp;I51,[1]!obs_totals[#Data],5,FALSE)</f>
        <v>%</v>
      </c>
      <c r="K51" s="6">
        <f>VLOOKUP($B51&amp;" "&amp;K$37,[1]!obs_totals[#Data],$D51,FALSE)</f>
        <v>19.8</v>
      </c>
      <c r="L51" s="6">
        <f>VLOOKUP($B51&amp;" "&amp;L$37,[1]!obs_totals[#Data],$D51,FALSE)</f>
        <v>14.12</v>
      </c>
      <c r="M51" s="6">
        <f>VLOOKUP($B51&amp;" "&amp;M$37,[1]!obs_totals[#Data],$D51,FALSE)</f>
        <v>11.9</v>
      </c>
      <c r="N51" s="6">
        <f>VLOOKUP($B51&amp;" "&amp;N$37,[1]!obs_totals[#Data],$D51,FALSE)</f>
        <v>10.38</v>
      </c>
      <c r="O51" s="6">
        <f>VLOOKUP($B51&amp;" "&amp;O$37,[1]!obs_totals[#Data],$D51,FALSE)</f>
        <v>13.64</v>
      </c>
      <c r="P51" s="6">
        <f>VLOOKUP($B51&amp;" "&amp;P$37,[1]!obs_totals[#Data],$D51,FALSE)</f>
        <v>24.78</v>
      </c>
      <c r="Q51" s="6">
        <f>VLOOKUP($B51&amp;" "&amp;Q$37,[1]!obs_totals[#Data],$D51,FALSE)</f>
        <v>5.39</v>
      </c>
      <c r="R51" s="33">
        <f t="shared" si="8"/>
        <v>100.01</v>
      </c>
      <c r="S51" s="6">
        <f>VLOOKUP($B51&amp;" "&amp;S$37,[1]!obs_totals[#Data],$D51,FALSE)</f>
        <v>174.16</v>
      </c>
      <c r="T51" s="6">
        <f>VLOOKUP($B51&amp;" "&amp;T$37,[1]!obs_totals[#Data],$D51,FALSE)</f>
        <v>25.56</v>
      </c>
      <c r="U51" s="6"/>
      <c r="W51" s="6">
        <f>VLOOKUP($B51&amp;" "&amp;W$37,[1]!obs_totals[#Data],$D51,FALSE)</f>
        <v>1453.75</v>
      </c>
      <c r="X51" s="34" t="str">
        <f>VLOOKUP($B51&amp;" "&amp;X$37,[1]!obs_totals[#Data],$D51,FALSE)</f>
        <v>-</v>
      </c>
      <c r="Y51" s="34" t="str">
        <f>VLOOKUP($B51&amp;" "&amp;Y$37,[1]!obs_totals[#Data],$D51,FALSE)</f>
        <v>-</v>
      </c>
      <c r="Z51" s="32">
        <f>SUM(_by_bage[[#This Row],[Number of detached houses]:[Number of semi-detached houses]])</f>
        <v>0</v>
      </c>
      <c r="AA51" s="6">
        <f>VLOOKUP($B51&amp;" "&amp;AA$37,[1]!obs_totals[#Data],$D51,FALSE)</f>
        <v>213.32</v>
      </c>
      <c r="AB51" s="22">
        <f>_by_bage[[#This Row],[Number of multi-family dwellings]]+_by_bage[[#This Row],[Number of single family dwellings]]</f>
        <v>1667.07</v>
      </c>
      <c r="AC51" s="6">
        <f>VLOOKUP($B51&amp;" "&amp;AC$37,[1]!obs_totals[#Data],$D51,FALSE)</f>
        <v>1701.39</v>
      </c>
      <c r="AD51" s="35">
        <f>(_by_bage[[#This Row],[Total number of dwellings]]-_by_bage[[#This Row],[Check sum2]])/_by_bage[[#This Row],[Total number of dwellings]]</f>
        <v>2.0171741928658428E-2</v>
      </c>
      <c r="AE51" s="6">
        <f>VLOOKUP($B51&amp;" "&amp;AE$37,[1]!obs_totals[#Data],$D51,FALSE)</f>
        <v>82.3</v>
      </c>
      <c r="AF51" s="6">
        <f>VLOOKUP($B51&amp;" "&amp;AF$37,[1]!obs_totals[#Data],$D51,FALSE)</f>
        <v>17.489999999999998</v>
      </c>
      <c r="AG51" s="6">
        <f>VLOOKUP($B51&amp;" "&amp;AG$37,[1]!obs_totals[#Data],$D51,FALSE)</f>
        <v>19.72</v>
      </c>
      <c r="AH51" s="6">
        <f>VLOOKUP($B51&amp;" "&amp;AH$37,[1]!obs_totals[#Data],$D51,FALSE)</f>
        <v>21.85</v>
      </c>
      <c r="AI51" s="6">
        <f>VLOOKUP($B51&amp;" "&amp;AI$37,[1]!obs_totals[#Data],$D51,FALSE)</f>
        <v>4.8099999999999996</v>
      </c>
      <c r="AJ51" s="6">
        <f>VLOOKUP($B51&amp;" "&amp;AJ$37,[1]!obs_totals[#Data],$D51,FALSE)</f>
        <v>22.9</v>
      </c>
      <c r="AK51" s="6">
        <f>VLOOKUP($B51&amp;" "&amp;AK$37,[1]!obs_totals[#Data],$D51,FALSE)</f>
        <v>13.01</v>
      </c>
    </row>
    <row r="52" spans="2:37" x14ac:dyDescent="0.25">
      <c r="B52" t="s">
        <v>54</v>
      </c>
      <c r="C52">
        <v>2013</v>
      </c>
      <c r="D52">
        <f>MATCH($C52,[1]obs_totals!$A$4:$Z$4,0)</f>
        <v>19</v>
      </c>
      <c r="E52" t="s">
        <v>763</v>
      </c>
      <c r="F52" t="s">
        <v>764</v>
      </c>
      <c r="G52" t="s">
        <v>764</v>
      </c>
      <c r="H52" t="s">
        <v>764</v>
      </c>
      <c r="I52" t="str">
        <f t="shared" si="9"/>
        <v>Share of dwellings built before 1945</v>
      </c>
      <c r="J52" t="str">
        <f>VLOOKUP($B52&amp;" "&amp;I52,[1]!obs_totals[#Data],5,FALSE)</f>
        <v>%</v>
      </c>
      <c r="K52" s="6">
        <f>VLOOKUP($B52&amp;" "&amp;K$37,[1]!obs_totals[#Data],$D52,FALSE)</f>
        <v>20.03</v>
      </c>
      <c r="L52" s="6">
        <f>VLOOKUP($B52&amp;" "&amp;L$37,[1]!obs_totals[#Data],$D52,FALSE)</f>
        <v>31.68</v>
      </c>
      <c r="M52" s="6">
        <f>VLOOKUP($B52&amp;" "&amp;M$37,[1]!obs_totals[#Data],$D52,FALSE)</f>
        <v>17.78</v>
      </c>
      <c r="N52" s="6">
        <f>VLOOKUP($B52&amp;" "&amp;N$37,[1]!obs_totals[#Data],$D52,FALSE)</f>
        <v>12.89</v>
      </c>
      <c r="O52" s="6">
        <f>VLOOKUP($B52&amp;" "&amp;O$37,[1]!obs_totals[#Data],$D52,FALSE)</f>
        <v>7.83</v>
      </c>
      <c r="P52" s="6">
        <f>VLOOKUP($B52&amp;" "&amp;P$37,[1]!obs_totals[#Data],$D52,FALSE)</f>
        <v>7.98</v>
      </c>
      <c r="Q52" s="6">
        <f>VLOOKUP($B52&amp;" "&amp;Q$37,[1]!obs_totals[#Data],$D52,FALSE)</f>
        <v>1.81</v>
      </c>
      <c r="R52" s="33">
        <f t="shared" si="8"/>
        <v>100.00000000000001</v>
      </c>
      <c r="S52" s="6" t="str">
        <f>VLOOKUP($B52&amp;" "&amp;S$37,[1]!obs_totals[#Data],$D52,FALSE)</f>
        <v>-</v>
      </c>
      <c r="T52" s="6" t="str">
        <f>VLOOKUP($B52&amp;" "&amp;T$37,[1]!obs_totals[#Data],$D52,FALSE)</f>
        <v>-</v>
      </c>
      <c r="U52" s="6"/>
      <c r="W52" s="6">
        <f>VLOOKUP($B52&amp;" "&amp;W$37,[1]!obs_totals[#Data],$D52,FALSE)</f>
        <v>6620.22</v>
      </c>
      <c r="X52" s="34" t="str">
        <f>VLOOKUP($B52&amp;" "&amp;X$37,[1]!obs_totals[#Data],$D52,FALSE)</f>
        <v>-</v>
      </c>
      <c r="Y52" s="34" t="str">
        <f>VLOOKUP($B52&amp;" "&amp;Y$37,[1]!obs_totals[#Data],$D52,FALSE)</f>
        <v>-</v>
      </c>
      <c r="Z52" s="32">
        <f>SUM(_by_bage[[#This Row],[Number of detached houses]:[Number of semi-detached houses]])</f>
        <v>0</v>
      </c>
      <c r="AA52" s="6">
        <f>VLOOKUP($B52&amp;" "&amp;AA$37,[1]!obs_totals[#Data],$D52,FALSE)</f>
        <v>24973.71</v>
      </c>
      <c r="AB52" s="22">
        <f>_by_bage[[#This Row],[Number of multi-family dwellings]]+_by_bage[[#This Row],[Number of single family dwellings]]</f>
        <v>31593.93</v>
      </c>
      <c r="AC52" s="6">
        <f>VLOOKUP($B52&amp;" "&amp;AC$37,[1]!obs_totals[#Data],$D52,FALSE)</f>
        <v>31593.93</v>
      </c>
      <c r="AD52" s="35">
        <f>(_by_bage[[#This Row],[Total number of dwellings]]-_by_bage[[#This Row],[Check sum2]])/_by_bage[[#This Row],[Total number of dwellings]]</f>
        <v>0</v>
      </c>
      <c r="AE52" s="6">
        <f>VLOOKUP($B52&amp;" "&amp;AE$37,[1]!obs_totals[#Data],$D52,FALSE)</f>
        <v>284.74</v>
      </c>
      <c r="AF52" s="6">
        <f>VLOOKUP($B52&amp;" "&amp;AF$37,[1]!obs_totals[#Data],$D52,FALSE)</f>
        <v>48.33</v>
      </c>
      <c r="AG52" s="6">
        <f>VLOOKUP($B52&amp;" "&amp;AG$37,[1]!obs_totals[#Data],$D52,FALSE)</f>
        <v>88.96</v>
      </c>
      <c r="AH52" s="6">
        <f>VLOOKUP($B52&amp;" "&amp;AH$37,[1]!obs_totals[#Data],$D52,FALSE)</f>
        <v>49.12</v>
      </c>
      <c r="AI52" s="6">
        <f>VLOOKUP($B52&amp;" "&amp;AI$37,[1]!obs_totals[#Data],$D52,FALSE)</f>
        <v>18.489999999999998</v>
      </c>
      <c r="AJ52" s="6">
        <f>VLOOKUP($B52&amp;" "&amp;AJ$37,[1]!obs_totals[#Data],$D52,FALSE)</f>
        <v>56.23</v>
      </c>
      <c r="AK52" s="6">
        <f>VLOOKUP($B52&amp;" "&amp;AK$37,[1]!obs_totals[#Data],$D52,FALSE)</f>
        <v>71.95</v>
      </c>
    </row>
    <row r="53" spans="2:37" x14ac:dyDescent="0.25">
      <c r="B53" t="s">
        <v>55</v>
      </c>
      <c r="C53">
        <v>2013</v>
      </c>
      <c r="D53">
        <f>MATCH($C53,[1]obs_totals!$A$4:$Z$4,0)</f>
        <v>19</v>
      </c>
      <c r="E53" t="s">
        <v>763</v>
      </c>
      <c r="F53" t="s">
        <v>764</v>
      </c>
      <c r="G53" t="s">
        <v>764</v>
      </c>
      <c r="H53" t="s">
        <v>764</v>
      </c>
      <c r="I53" t="str">
        <f t="shared" si="9"/>
        <v>Share of dwellings built before 1945</v>
      </c>
      <c r="J53" t="str">
        <f>VLOOKUP($B53&amp;" "&amp;I53,[1]!obs_totals[#Data],5,FALSE)</f>
        <v>%</v>
      </c>
      <c r="K53" s="6">
        <f>VLOOKUP($B53&amp;" "&amp;K$37,[1]!obs_totals[#Data],$D53,FALSE)</f>
        <v>22.71</v>
      </c>
      <c r="L53" s="6">
        <f>VLOOKUP($B53&amp;" "&amp;L$37,[1]!obs_totals[#Data],$D53,FALSE)</f>
        <v>25.53</v>
      </c>
      <c r="M53" s="6">
        <f>VLOOKUP($B53&amp;" "&amp;M$37,[1]!obs_totals[#Data],$D53,FALSE)</f>
        <v>19.739999999999998</v>
      </c>
      <c r="N53" s="6">
        <f>VLOOKUP($B53&amp;" "&amp;N$37,[1]!obs_totals[#Data],$D53,FALSE)</f>
        <v>19.850000000000001</v>
      </c>
      <c r="O53" s="6">
        <f>VLOOKUP($B53&amp;" "&amp;O$37,[1]!obs_totals[#Data],$D53,FALSE)</f>
        <v>6.17</v>
      </c>
      <c r="P53" s="6">
        <f>VLOOKUP($B53&amp;" "&amp;P$37,[1]!obs_totals[#Data],$D53,FALSE)</f>
        <v>4.7</v>
      </c>
      <c r="Q53" s="6">
        <f>VLOOKUP($B53&amp;" "&amp;Q$37,[1]!obs_totals[#Data],$D53,FALSE)</f>
        <v>1.3</v>
      </c>
      <c r="R53" s="33">
        <f t="shared" si="8"/>
        <v>100.00000000000001</v>
      </c>
      <c r="S53" s="6" t="str">
        <f>VLOOKUP($B53&amp;" "&amp;S$37,[1]!obs_totals[#Data],$D53,FALSE)</f>
        <v>-</v>
      </c>
      <c r="T53" s="6" t="str">
        <f>VLOOKUP($B53&amp;" "&amp;T$37,[1]!obs_totals[#Data],$D53,FALSE)</f>
        <v>-</v>
      </c>
      <c r="U53" s="6"/>
      <c r="W53" s="6">
        <f>VLOOKUP($B53&amp;" "&amp;W$37,[1]!obs_totals[#Data],$D53,FALSE)</f>
        <v>314.52</v>
      </c>
      <c r="X53" s="34" t="str">
        <f>VLOOKUP($B53&amp;" "&amp;X$37,[1]!obs_totals[#Data],$D53,FALSE)</f>
        <v>-</v>
      </c>
      <c r="Y53" s="34" t="str">
        <f>VLOOKUP($B53&amp;" "&amp;Y$37,[1]!obs_totals[#Data],$D53,FALSE)</f>
        <v>-</v>
      </c>
      <c r="Z53" s="32">
        <f>SUM(_by_bage[[#This Row],[Number of detached houses]:[Number of semi-detached houses]])</f>
        <v>0</v>
      </c>
      <c r="AA53" s="6">
        <f>VLOOKUP($B53&amp;" "&amp;AA$37,[1]!obs_totals[#Data],$D53,FALSE)</f>
        <v>726.97</v>
      </c>
      <c r="AB53" s="22">
        <f>_by_bage[[#This Row],[Number of multi-family dwellings]]+_by_bage[[#This Row],[Number of single family dwellings]]</f>
        <v>1041.49</v>
      </c>
      <c r="AC53" s="6">
        <f>VLOOKUP($B53&amp;" "&amp;AC$37,[1]!obs_totals[#Data],$D53,FALSE)</f>
        <v>1041.49</v>
      </c>
      <c r="AD53" s="35">
        <f>(_by_bage[[#This Row],[Total number of dwellings]]-_by_bage[[#This Row],[Check sum2]])/_by_bage[[#This Row],[Total number of dwellings]]</f>
        <v>0</v>
      </c>
      <c r="AE53" s="6">
        <f>VLOOKUP($B53&amp;" "&amp;AE$37,[1]!obs_totals[#Data],$D53,FALSE)</f>
        <v>23.74</v>
      </c>
      <c r="AF53" s="6">
        <f>VLOOKUP($B53&amp;" "&amp;AF$37,[1]!obs_totals[#Data],$D53,FALSE)</f>
        <v>3.49</v>
      </c>
      <c r="AG53" s="6">
        <f>VLOOKUP($B53&amp;" "&amp;AG$37,[1]!obs_totals[#Data],$D53,FALSE)</f>
        <v>5.97</v>
      </c>
      <c r="AH53" s="6">
        <f>VLOOKUP($B53&amp;" "&amp;AH$37,[1]!obs_totals[#Data],$D53,FALSE)</f>
        <v>2.42</v>
      </c>
      <c r="AI53" s="6">
        <f>VLOOKUP($B53&amp;" "&amp;AI$37,[1]!obs_totals[#Data],$D53,FALSE)</f>
        <v>1.85</v>
      </c>
      <c r="AJ53" s="6">
        <f>VLOOKUP($B53&amp;" "&amp;AJ$37,[1]!obs_totals[#Data],$D53,FALSE)</f>
        <v>6.46</v>
      </c>
      <c r="AK53" s="6">
        <f>VLOOKUP($B53&amp;" "&amp;AK$37,[1]!obs_totals[#Data],$D53,FALSE)</f>
        <v>7.03</v>
      </c>
    </row>
    <row r="54" spans="2:37" x14ac:dyDescent="0.25">
      <c r="B54" t="s">
        <v>56</v>
      </c>
      <c r="C54">
        <v>2013</v>
      </c>
      <c r="D54">
        <f>MATCH($C54,[1]obs_totals!$A$4:$Z$4,0)</f>
        <v>19</v>
      </c>
      <c r="E54" t="s">
        <v>763</v>
      </c>
      <c r="F54" t="s">
        <v>764</v>
      </c>
      <c r="G54" t="s">
        <v>764</v>
      </c>
      <c r="H54" t="s">
        <v>764</v>
      </c>
      <c r="I54" t="str">
        <f t="shared" si="9"/>
        <v>Share of dwellings built before 1945</v>
      </c>
      <c r="J54" t="str">
        <f>VLOOKUP($B54&amp;" "&amp;I54,[1]!obs_totals[#Data],5,FALSE)</f>
        <v>%</v>
      </c>
      <c r="K54" s="6">
        <f>VLOOKUP($B54&amp;" "&amp;K$37,[1]!obs_totals[#Data],$D54,FALSE)</f>
        <v>22.15</v>
      </c>
      <c r="L54" s="6">
        <f>VLOOKUP($B54&amp;" "&amp;L$37,[1]!obs_totals[#Data],$D54,FALSE)</f>
        <v>36.909999999999997</v>
      </c>
      <c r="M54" s="6">
        <f>VLOOKUP($B54&amp;" "&amp;M$37,[1]!obs_totals[#Data],$D54,FALSE)</f>
        <v>17.18</v>
      </c>
      <c r="N54" s="6">
        <f>VLOOKUP($B54&amp;" "&amp;N$37,[1]!obs_totals[#Data],$D54,FALSE)</f>
        <v>13.29</v>
      </c>
      <c r="O54" s="6">
        <f>VLOOKUP($B54&amp;" "&amp;O$37,[1]!obs_totals[#Data],$D54,FALSE)</f>
        <v>6.82</v>
      </c>
      <c r="P54" s="6">
        <f>VLOOKUP($B54&amp;" "&amp;P$37,[1]!obs_totals[#Data],$D54,FALSE)</f>
        <v>2.67</v>
      </c>
      <c r="Q54" s="6">
        <f>VLOOKUP($B54&amp;" "&amp;Q$37,[1]!obs_totals[#Data],$D54,FALSE)</f>
        <v>0.98</v>
      </c>
      <c r="R54" s="33">
        <f t="shared" si="8"/>
        <v>100</v>
      </c>
      <c r="S54" s="6" t="str">
        <f>VLOOKUP($B54&amp;" "&amp;S$37,[1]!obs_totals[#Data],$D54,FALSE)</f>
        <v>-</v>
      </c>
      <c r="T54" s="6" t="str">
        <f>VLOOKUP($B54&amp;" "&amp;T$37,[1]!obs_totals[#Data],$D54,FALSE)</f>
        <v>-</v>
      </c>
      <c r="U54" s="6"/>
      <c r="W54" s="6">
        <f>VLOOKUP($B54&amp;" "&amp;W$37,[1]!obs_totals[#Data],$D54,FALSE)</f>
        <v>707.24</v>
      </c>
      <c r="X54" s="34" t="str">
        <f>VLOOKUP($B54&amp;" "&amp;X$37,[1]!obs_totals[#Data],$D54,FALSE)</f>
        <v>-</v>
      </c>
      <c r="Y54" s="34" t="str">
        <f>VLOOKUP($B54&amp;" "&amp;Y$37,[1]!obs_totals[#Data],$D54,FALSE)</f>
        <v>-</v>
      </c>
      <c r="Z54" s="32">
        <f>SUM(_by_bage[[#This Row],[Number of detached houses]:[Number of semi-detached houses]])</f>
        <v>0</v>
      </c>
      <c r="AA54" s="6">
        <f>VLOOKUP($B54&amp;" "&amp;AA$37,[1]!obs_totals[#Data],$D54,FALSE)</f>
        <v>581.24</v>
      </c>
      <c r="AB54" s="22">
        <f>_by_bage[[#This Row],[Number of multi-family dwellings]]+_by_bage[[#This Row],[Number of single family dwellings]]</f>
        <v>1288.48</v>
      </c>
      <c r="AC54" s="6">
        <f>VLOOKUP($B54&amp;" "&amp;AC$37,[1]!obs_totals[#Data],$D54,FALSE)</f>
        <v>1288.48</v>
      </c>
      <c r="AD54" s="35">
        <f>(_by_bage[[#This Row],[Total number of dwellings]]-_by_bage[[#This Row],[Check sum2]])/_by_bage[[#This Row],[Total number of dwellings]]</f>
        <v>0</v>
      </c>
      <c r="AE54" s="6">
        <f>VLOOKUP($B54&amp;" "&amp;AE$37,[1]!obs_totals[#Data],$D54,FALSE)</f>
        <v>51.92</v>
      </c>
      <c r="AF54" s="6">
        <f>VLOOKUP($B54&amp;" "&amp;AF$37,[1]!obs_totals[#Data],$D54,FALSE)</f>
        <v>10.37</v>
      </c>
      <c r="AG54" s="6">
        <f>VLOOKUP($B54&amp;" "&amp;AG$37,[1]!obs_totals[#Data],$D54,FALSE)</f>
        <v>21.92</v>
      </c>
      <c r="AH54" s="6">
        <f>VLOOKUP($B54&amp;" "&amp;AH$37,[1]!obs_totals[#Data],$D54,FALSE)</f>
        <v>1.95</v>
      </c>
      <c r="AI54" s="6">
        <f>VLOOKUP($B54&amp;" "&amp;AI$37,[1]!obs_totals[#Data],$D54,FALSE)</f>
        <v>2.42</v>
      </c>
      <c r="AJ54" s="6">
        <f>VLOOKUP($B54&amp;" "&amp;AJ$37,[1]!obs_totals[#Data],$D54,FALSE)</f>
        <v>13.18</v>
      </c>
      <c r="AK54" s="6">
        <f>VLOOKUP($B54&amp;" "&amp;AK$37,[1]!obs_totals[#Data],$D54,FALSE)</f>
        <v>12.44</v>
      </c>
    </row>
    <row r="55" spans="2:37" x14ac:dyDescent="0.25">
      <c r="B55" t="s">
        <v>57</v>
      </c>
      <c r="C55">
        <v>2013</v>
      </c>
      <c r="D55">
        <f>MATCH($C55,[1]obs_totals!$A$4:$Z$4,0)</f>
        <v>19</v>
      </c>
      <c r="E55" t="s">
        <v>763</v>
      </c>
      <c r="F55" t="s">
        <v>764</v>
      </c>
      <c r="G55" t="s">
        <v>764</v>
      </c>
      <c r="H55" t="s">
        <v>764</v>
      </c>
      <c r="I55" t="str">
        <f t="shared" si="9"/>
        <v>Share of dwellings built before 1945</v>
      </c>
      <c r="J55" t="str">
        <f>VLOOKUP($B55&amp;" "&amp;I55,[1]!obs_totals[#Data],5,FALSE)</f>
        <v>%</v>
      </c>
      <c r="K55" s="6">
        <f>VLOOKUP($B55&amp;" "&amp;K$37,[1]!obs_totals[#Data],$D55,FALSE)</f>
        <v>19.88</v>
      </c>
      <c r="L55" s="6">
        <f>VLOOKUP($B55&amp;" "&amp;L$37,[1]!obs_totals[#Data],$D55,FALSE)</f>
        <v>19.39</v>
      </c>
      <c r="M55" s="6">
        <f>VLOOKUP($B55&amp;" "&amp;M$37,[1]!obs_totals[#Data],$D55,FALSE)</f>
        <v>11.03</v>
      </c>
      <c r="N55" s="6">
        <f>VLOOKUP($B55&amp;" "&amp;N$37,[1]!obs_totals[#Data],$D55,FALSE)</f>
        <v>9.33</v>
      </c>
      <c r="O55" s="6">
        <f>VLOOKUP($B55&amp;" "&amp;O$37,[1]!obs_totals[#Data],$D55,FALSE)</f>
        <v>12.41</v>
      </c>
      <c r="P55" s="6">
        <f>VLOOKUP($B55&amp;" "&amp;P$37,[1]!obs_totals[#Data],$D55,FALSE)</f>
        <v>14.74</v>
      </c>
      <c r="Q55" s="6">
        <f>VLOOKUP($B55&amp;" "&amp;Q$37,[1]!obs_totals[#Data],$D55,FALSE)</f>
        <v>13.22</v>
      </c>
      <c r="R55" s="33">
        <f t="shared" si="8"/>
        <v>99.999999999999986</v>
      </c>
      <c r="S55" s="6" t="str">
        <f>VLOOKUP($B55&amp;" "&amp;S$37,[1]!obs_totals[#Data],$D55,FALSE)</f>
        <v>-</v>
      </c>
      <c r="T55" s="6" t="str">
        <f>VLOOKUP($B55&amp;" "&amp;T$37,[1]!obs_totals[#Data],$D55,FALSE)</f>
        <v>-</v>
      </c>
      <c r="U55" s="6"/>
      <c r="W55" s="6">
        <f>VLOOKUP($B55&amp;" "&amp;W$37,[1]!obs_totals[#Data],$D55,FALSE)</f>
        <v>119.77</v>
      </c>
      <c r="X55" s="34" t="str">
        <f>VLOOKUP($B55&amp;" "&amp;X$37,[1]!obs_totals[#Data],$D55,FALSE)</f>
        <v>-</v>
      </c>
      <c r="Y55" s="34" t="str">
        <f>VLOOKUP($B55&amp;" "&amp;Y$37,[1]!obs_totals[#Data],$D55,FALSE)</f>
        <v>-</v>
      </c>
      <c r="Z55" s="32">
        <f>SUM(_by_bage[[#This Row],[Number of detached houses]:[Number of semi-detached houses]])</f>
        <v>0</v>
      </c>
      <c r="AA55" s="6">
        <f>VLOOKUP($B55&amp;" "&amp;AA$37,[1]!obs_totals[#Data],$D55,FALSE)</f>
        <v>98.8</v>
      </c>
      <c r="AB55" s="22">
        <f>_by_bage[[#This Row],[Number of multi-family dwellings]]+_by_bage[[#This Row],[Number of single family dwellings]]</f>
        <v>218.57</v>
      </c>
      <c r="AC55" s="6">
        <f>VLOOKUP($B55&amp;" "&amp;AC$37,[1]!obs_totals[#Data],$D55,FALSE)</f>
        <v>218.58</v>
      </c>
      <c r="AD55" s="35">
        <f>(_by_bage[[#This Row],[Total number of dwellings]]-_by_bage[[#This Row],[Check sum2]])/_by_bage[[#This Row],[Total number of dwellings]]</f>
        <v>4.5749839875648851E-5</v>
      </c>
      <c r="AE55" s="6">
        <f>VLOOKUP($B55&amp;" "&amp;AE$37,[1]!obs_totals[#Data],$D55,FALSE)</f>
        <v>14.26</v>
      </c>
      <c r="AF55" s="6">
        <f>VLOOKUP($B55&amp;" "&amp;AF$37,[1]!obs_totals[#Data],$D55,FALSE)</f>
        <v>4.63</v>
      </c>
      <c r="AG55" s="6">
        <f>VLOOKUP($B55&amp;" "&amp;AG$37,[1]!obs_totals[#Data],$D55,FALSE)</f>
        <v>3.26</v>
      </c>
      <c r="AH55" s="6">
        <f>VLOOKUP($B55&amp;" "&amp;AH$37,[1]!obs_totals[#Data],$D55,FALSE)</f>
        <v>3</v>
      </c>
      <c r="AI55" s="6">
        <f>VLOOKUP($B55&amp;" "&amp;AI$37,[1]!obs_totals[#Data],$D55,FALSE)</f>
        <v>0.66</v>
      </c>
      <c r="AJ55" s="6">
        <f>VLOOKUP($B55&amp;" "&amp;AJ$37,[1]!obs_totals[#Data],$D55,FALSE)</f>
        <v>5.79</v>
      </c>
      <c r="AK55" s="6">
        <f>VLOOKUP($B55&amp;" "&amp;AK$37,[1]!obs_totals[#Data],$D55,FALSE)</f>
        <v>1.54</v>
      </c>
    </row>
    <row r="56" spans="2:37" x14ac:dyDescent="0.25">
      <c r="B56" t="s">
        <v>58</v>
      </c>
      <c r="C56">
        <v>2013</v>
      </c>
      <c r="D56">
        <f>MATCH($C56,[1]obs_totals!$A$4:$Z$4,0)</f>
        <v>19</v>
      </c>
      <c r="E56" t="s">
        <v>763</v>
      </c>
      <c r="F56" t="s">
        <v>764</v>
      </c>
      <c r="G56" t="s">
        <v>764</v>
      </c>
      <c r="H56" t="s">
        <v>764</v>
      </c>
      <c r="I56" t="str">
        <f t="shared" si="9"/>
        <v>Share of dwellings built before 1945</v>
      </c>
      <c r="J56" t="str">
        <f>VLOOKUP($B56&amp;" "&amp;I56,[1]!obs_totals[#Data],5,FALSE)</f>
        <v>%</v>
      </c>
      <c r="K56" s="6">
        <f>VLOOKUP($B56&amp;" "&amp;K$37,[1]!obs_totals[#Data],$D56,FALSE)</f>
        <v>17.39</v>
      </c>
      <c r="L56" s="6">
        <f>VLOOKUP($B56&amp;" "&amp;L$37,[1]!obs_totals[#Data],$D56,FALSE)</f>
        <v>17.53</v>
      </c>
      <c r="M56" s="6">
        <f>VLOOKUP($B56&amp;" "&amp;M$37,[1]!obs_totals[#Data],$D56,FALSE)</f>
        <v>14.78</v>
      </c>
      <c r="N56" s="6">
        <f>VLOOKUP($B56&amp;" "&amp;N$37,[1]!obs_totals[#Data],$D56,FALSE)</f>
        <v>15.63</v>
      </c>
      <c r="O56" s="6">
        <f>VLOOKUP($B56&amp;" "&amp;O$37,[1]!obs_totals[#Data],$D56,FALSE)</f>
        <v>14.37</v>
      </c>
      <c r="P56" s="6">
        <f>VLOOKUP($B56&amp;" "&amp;P$37,[1]!obs_totals[#Data],$D56,FALSE)</f>
        <v>12.16</v>
      </c>
      <c r="Q56" s="6">
        <f>VLOOKUP($B56&amp;" "&amp;Q$37,[1]!obs_totals[#Data],$D56,FALSE)</f>
        <v>8.14</v>
      </c>
      <c r="R56" s="33">
        <f t="shared" si="8"/>
        <v>100</v>
      </c>
      <c r="S56" s="6">
        <f>VLOOKUP($B56&amp;" "&amp;S$37,[1]!obs_totals[#Data],$D56,FALSE)</f>
        <v>12</v>
      </c>
      <c r="T56" s="6">
        <f>VLOOKUP($B56&amp;" "&amp;T$37,[1]!obs_totals[#Data],$D56,FALSE)</f>
        <v>6.29</v>
      </c>
      <c r="U56" s="6"/>
      <c r="W56" s="6">
        <f>VLOOKUP($B56&amp;" "&amp;W$37,[1]!obs_totals[#Data],$D56,FALSE)</f>
        <v>92.87</v>
      </c>
      <c r="X56" s="34" t="str">
        <f>VLOOKUP($B56&amp;" "&amp;X$37,[1]!obs_totals[#Data],$D56,FALSE)</f>
        <v>-</v>
      </c>
      <c r="Y56" s="34" t="str">
        <f>VLOOKUP($B56&amp;" "&amp;Y$37,[1]!obs_totals[#Data],$D56,FALSE)</f>
        <v>-</v>
      </c>
      <c r="Z56" s="32">
        <f>SUM(_by_bage[[#This Row],[Number of detached houses]:[Number of semi-detached houses]])</f>
        <v>0</v>
      </c>
      <c r="AA56" s="6">
        <f>VLOOKUP($B56&amp;" "&amp;AA$37,[1]!obs_totals[#Data],$D56,FALSE)</f>
        <v>147.99</v>
      </c>
      <c r="AB56" s="22">
        <f>_by_bage[[#This Row],[Number of multi-family dwellings]]+_by_bage[[#This Row],[Number of single family dwellings]]</f>
        <v>240.86</v>
      </c>
      <c r="AC56" s="6">
        <f>VLOOKUP($B56&amp;" "&amp;AC$37,[1]!obs_totals[#Data],$D56,FALSE)</f>
        <v>240.86</v>
      </c>
      <c r="AD56" s="35">
        <f>(_by_bage[[#This Row],[Total number of dwellings]]-_by_bage[[#This Row],[Check sum2]])/_by_bage[[#This Row],[Total number of dwellings]]</f>
        <v>0</v>
      </c>
      <c r="AE56" s="6">
        <f>VLOOKUP($B56&amp;" "&amp;AE$37,[1]!obs_totals[#Data],$D56,FALSE)</f>
        <v>3.14</v>
      </c>
      <c r="AF56" s="6">
        <f>VLOOKUP($B56&amp;" "&amp;AF$37,[1]!obs_totals[#Data],$D56,FALSE)</f>
        <v>0.83</v>
      </c>
      <c r="AG56" s="6">
        <f>VLOOKUP($B56&amp;" "&amp;AG$37,[1]!obs_totals[#Data],$D56,FALSE)</f>
        <v>0.59</v>
      </c>
      <c r="AH56" s="6">
        <f>VLOOKUP($B56&amp;" "&amp;AH$37,[1]!obs_totals[#Data],$D56,FALSE)</f>
        <v>0.77</v>
      </c>
      <c r="AI56" s="6">
        <f>VLOOKUP($B56&amp;" "&amp;AI$37,[1]!obs_totals[#Data],$D56,FALSE)</f>
        <v>0.14000000000000001</v>
      </c>
      <c r="AJ56" s="6">
        <f>VLOOKUP($B56&amp;" "&amp;AJ$37,[1]!obs_totals[#Data],$D56,FALSE)</f>
        <v>0.99</v>
      </c>
      <c r="AK56" s="6">
        <f>VLOOKUP($B56&amp;" "&amp;AK$37,[1]!obs_totals[#Data],$D56,FALSE)</f>
        <v>0.66</v>
      </c>
    </row>
    <row r="57" spans="2:37" x14ac:dyDescent="0.25">
      <c r="B57" t="s">
        <v>59</v>
      </c>
      <c r="C57">
        <v>2013</v>
      </c>
      <c r="D57">
        <f>MATCH($C57,[1]obs_totals!$A$4:$Z$4,0)</f>
        <v>19</v>
      </c>
      <c r="E57" t="s">
        <v>763</v>
      </c>
      <c r="F57" t="s">
        <v>764</v>
      </c>
      <c r="G57" t="s">
        <v>764</v>
      </c>
      <c r="H57" t="s">
        <v>764</v>
      </c>
      <c r="I57" t="str">
        <f t="shared" si="9"/>
        <v>Share of dwellings built before 1945</v>
      </c>
      <c r="J57" t="str">
        <f>VLOOKUP($B57&amp;" "&amp;I57,[1]!obs_totals[#Data],5,FALSE)</f>
        <v>%</v>
      </c>
      <c r="K57" s="6">
        <f>VLOOKUP($B57&amp;" "&amp;K$37,[1]!obs_totals[#Data],$D57,FALSE)</f>
        <v>19.36</v>
      </c>
      <c r="L57" s="6">
        <f>VLOOKUP($B57&amp;" "&amp;L$37,[1]!obs_totals[#Data],$D57,FALSE)</f>
        <v>24.27</v>
      </c>
      <c r="M57" s="6">
        <f>VLOOKUP($B57&amp;" "&amp;M$37,[1]!obs_totals[#Data],$D57,FALSE)</f>
        <v>16.27</v>
      </c>
      <c r="N57" s="6">
        <f>VLOOKUP($B57&amp;" "&amp;N$37,[1]!obs_totals[#Data],$D57,FALSE)</f>
        <v>14.32</v>
      </c>
      <c r="O57" s="6">
        <f>VLOOKUP($B57&amp;" "&amp;O$37,[1]!obs_totals[#Data],$D57,FALSE)</f>
        <v>12.23</v>
      </c>
      <c r="P57" s="6">
        <f>VLOOKUP($B57&amp;" "&amp;P$37,[1]!obs_totals[#Data],$D57,FALSE)</f>
        <v>9.9</v>
      </c>
      <c r="Q57" s="6">
        <f>VLOOKUP($B57&amp;" "&amp;Q$37,[1]!obs_totals[#Data],$D57,FALSE)</f>
        <v>3.66</v>
      </c>
      <c r="R57" s="33">
        <f t="shared" si="8"/>
        <v>100.01</v>
      </c>
      <c r="S57" s="6">
        <f>VLOOKUP($B57&amp;" "&amp;S$37,[1]!obs_totals[#Data],$D57,FALSE)</f>
        <v>688.99</v>
      </c>
      <c r="T57" s="6">
        <f>VLOOKUP($B57&amp;" "&amp;T$37,[1]!obs_totals[#Data],$D57,FALSE)</f>
        <v>160.79</v>
      </c>
      <c r="U57" s="6"/>
      <c r="W57" s="6">
        <f>VLOOKUP($B57&amp;" "&amp;W$37,[1]!obs_totals[#Data],$D57,FALSE)</f>
        <v>4788.46</v>
      </c>
      <c r="X57" s="34" t="str">
        <f>VLOOKUP($B57&amp;" "&amp;X$37,[1]!obs_totals[#Data],$D57,FALSE)</f>
        <v>-</v>
      </c>
      <c r="Y57" s="34" t="str">
        <f>VLOOKUP($B57&amp;" "&amp;Y$37,[1]!obs_totals[#Data],$D57,FALSE)</f>
        <v>-</v>
      </c>
      <c r="Z57" s="32">
        <f>SUM(_by_bage[[#This Row],[Number of detached houses]:[Number of semi-detached houses]])</f>
        <v>0</v>
      </c>
      <c r="AA57" s="6">
        <f>VLOOKUP($B57&amp;" "&amp;AA$37,[1]!obs_totals[#Data],$D57,FALSE)</f>
        <v>2587.08</v>
      </c>
      <c r="AB57" s="22">
        <f>_by_bage[[#This Row],[Number of multi-family dwellings]]+_by_bage[[#This Row],[Number of single family dwellings]]</f>
        <v>7375.54</v>
      </c>
      <c r="AC57" s="6">
        <f>VLOOKUP($B57&amp;" "&amp;AC$37,[1]!obs_totals[#Data],$D57,FALSE)</f>
        <v>7375.54</v>
      </c>
      <c r="AD57" s="35">
        <f>(_by_bage[[#This Row],[Total number of dwellings]]-_by_bage[[#This Row],[Check sum2]])/_by_bage[[#This Row],[Total number of dwellings]]</f>
        <v>0</v>
      </c>
      <c r="AE57" s="6">
        <f>VLOOKUP($B57&amp;" "&amp;AE$37,[1]!obs_totals[#Data],$D57,FALSE)</f>
        <v>549.26</v>
      </c>
      <c r="AF57" s="6">
        <f>VLOOKUP($B57&amp;" "&amp;AF$37,[1]!obs_totals[#Data],$D57,FALSE)</f>
        <v>60.57</v>
      </c>
      <c r="AG57" s="6">
        <f>VLOOKUP($B57&amp;" "&amp;AG$37,[1]!obs_totals[#Data],$D57,FALSE)</f>
        <v>66.13</v>
      </c>
      <c r="AH57" s="6">
        <f>VLOOKUP($B57&amp;" "&amp;AH$37,[1]!obs_totals[#Data],$D57,FALSE)</f>
        <v>47.03</v>
      </c>
      <c r="AI57" s="6">
        <f>VLOOKUP($B57&amp;" "&amp;AI$37,[1]!obs_totals[#Data],$D57,FALSE)</f>
        <v>28.37</v>
      </c>
      <c r="AJ57" s="6">
        <f>VLOOKUP($B57&amp;" "&amp;AJ$37,[1]!obs_totals[#Data],$D57,FALSE)</f>
        <v>82.46</v>
      </c>
      <c r="AK57" s="6">
        <f>VLOOKUP($B57&amp;" "&amp;AK$37,[1]!obs_totals[#Data],$D57,FALSE)</f>
        <v>36.39</v>
      </c>
    </row>
    <row r="58" spans="2:37" x14ac:dyDescent="0.25">
      <c r="B58" t="s">
        <v>60</v>
      </c>
      <c r="C58">
        <v>2013</v>
      </c>
      <c r="D58">
        <f>MATCH($C58,[1]obs_totals!$A$4:$Z$4,0)</f>
        <v>19</v>
      </c>
      <c r="E58" t="s">
        <v>763</v>
      </c>
      <c r="F58" t="s">
        <v>764</v>
      </c>
      <c r="G58" t="s">
        <v>764</v>
      </c>
      <c r="H58" t="s">
        <v>764</v>
      </c>
      <c r="I58" t="str">
        <f t="shared" si="9"/>
        <v>Share of dwellings built before 1945</v>
      </c>
      <c r="J58" t="str">
        <f>VLOOKUP($B58&amp;" "&amp;I58,[1]!obs_totals[#Data],5,FALSE)</f>
        <v>%</v>
      </c>
      <c r="K58" s="6">
        <f>VLOOKUP($B58&amp;" "&amp;K$37,[1]!obs_totals[#Data],$D58,FALSE)</f>
        <v>19.62</v>
      </c>
      <c r="L58" s="6">
        <f>VLOOKUP($B58&amp;" "&amp;L$37,[1]!obs_totals[#Data],$D58,FALSE)</f>
        <v>23.54</v>
      </c>
      <c r="M58" s="6">
        <f>VLOOKUP($B58&amp;" "&amp;M$37,[1]!obs_totals[#Data],$D58,FALSE)</f>
        <v>15.69</v>
      </c>
      <c r="N58" s="6">
        <f>VLOOKUP($B58&amp;" "&amp;N$37,[1]!obs_totals[#Data],$D58,FALSE)</f>
        <v>16.670000000000002</v>
      </c>
      <c r="O58" s="6">
        <f>VLOOKUP($B58&amp;" "&amp;O$37,[1]!obs_totals[#Data],$D58,FALSE)</f>
        <v>11.77</v>
      </c>
      <c r="P58" s="6">
        <f>VLOOKUP($B58&amp;" "&amp;P$37,[1]!obs_totals[#Data],$D58,FALSE)</f>
        <v>7.85</v>
      </c>
      <c r="Q58" s="6">
        <f>VLOOKUP($B58&amp;" "&amp;Q$37,[1]!obs_totals[#Data],$D58,FALSE)</f>
        <v>4.8600000000000003</v>
      </c>
      <c r="R58" s="33">
        <f t="shared" si="8"/>
        <v>99.999999999999986</v>
      </c>
      <c r="S58" s="6">
        <f>VLOOKUP($B58&amp;" "&amp;S$37,[1]!obs_totals[#Data],$D58,FALSE)</f>
        <v>334.77</v>
      </c>
      <c r="T58" s="6">
        <f>VLOOKUP($B58&amp;" "&amp;T$37,[1]!obs_totals[#Data],$D58,FALSE)</f>
        <v>677.89</v>
      </c>
      <c r="U58" s="6"/>
      <c r="W58" s="6">
        <f>VLOOKUP($B58&amp;" "&amp;W$37,[1]!obs_totals[#Data],$D58,FALSE)</f>
        <v>9076.57</v>
      </c>
      <c r="X58" s="34" t="str">
        <f>VLOOKUP($B58&amp;" "&amp;X$37,[1]!obs_totals[#Data],$D58,FALSE)</f>
        <v>-</v>
      </c>
      <c r="Y58" s="34" t="str">
        <f>VLOOKUP($B58&amp;" "&amp;Y$37,[1]!obs_totals[#Data],$D58,FALSE)</f>
        <v>-</v>
      </c>
      <c r="Z58" s="32">
        <f>SUM(_by_bage[[#This Row],[Number of detached houses]:[Number of semi-detached houses]])</f>
        <v>0</v>
      </c>
      <c r="AA58" s="6">
        <f>VLOOKUP($B58&amp;" "&amp;AA$37,[1]!obs_totals[#Data],$D58,FALSE)</f>
        <v>4776.33</v>
      </c>
      <c r="AB58" s="22">
        <f>_by_bage[[#This Row],[Number of multi-family dwellings]]+_by_bage[[#This Row],[Number of single family dwellings]]</f>
        <v>13852.9</v>
      </c>
      <c r="AC58" s="6">
        <f>VLOOKUP($B58&amp;" "&amp;AC$37,[1]!obs_totals[#Data],$D58,FALSE)</f>
        <v>13852.9</v>
      </c>
      <c r="AD58" s="35">
        <f>(_by_bage[[#This Row],[Total number of dwellings]]-_by_bage[[#This Row],[Check sum2]])/_by_bage[[#This Row],[Total number of dwellings]]</f>
        <v>0</v>
      </c>
      <c r="AE58" s="6">
        <f>VLOOKUP($B58&amp;" "&amp;AE$37,[1]!obs_totals[#Data],$D58,FALSE)</f>
        <v>498.84</v>
      </c>
      <c r="AF58" s="6">
        <f>VLOOKUP($B58&amp;" "&amp;AF$37,[1]!obs_totals[#Data],$D58,FALSE)</f>
        <v>105.02</v>
      </c>
      <c r="AG58" s="6">
        <f>VLOOKUP($B58&amp;" "&amp;AG$37,[1]!obs_totals[#Data],$D58,FALSE)</f>
        <v>206.4</v>
      </c>
      <c r="AH58" s="6">
        <f>VLOOKUP($B58&amp;" "&amp;AH$37,[1]!obs_totals[#Data],$D58,FALSE)</f>
        <v>14.25</v>
      </c>
      <c r="AI58" s="6">
        <f>VLOOKUP($B58&amp;" "&amp;AI$37,[1]!obs_totals[#Data],$D58,FALSE)</f>
        <v>24.02</v>
      </c>
      <c r="AJ58" s="6">
        <f>VLOOKUP($B58&amp;" "&amp;AJ$37,[1]!obs_totals[#Data],$D58,FALSE)</f>
        <v>139.32</v>
      </c>
      <c r="AK58" s="6">
        <f>VLOOKUP($B58&amp;" "&amp;AK$37,[1]!obs_totals[#Data],$D58,FALSE)</f>
        <v>114.85</v>
      </c>
    </row>
    <row r="59" spans="2:37" x14ac:dyDescent="0.25">
      <c r="B59" t="s">
        <v>61</v>
      </c>
      <c r="C59">
        <v>2013</v>
      </c>
      <c r="D59">
        <f>MATCH($C59,[1]obs_totals!$A$4:$Z$4,0)</f>
        <v>19</v>
      </c>
      <c r="E59" t="s">
        <v>763</v>
      </c>
      <c r="F59" t="s">
        <v>764</v>
      </c>
      <c r="G59" t="s">
        <v>764</v>
      </c>
      <c r="H59" t="s">
        <v>764</v>
      </c>
      <c r="I59" t="str">
        <f t="shared" si="9"/>
        <v>Share of dwellings built before 1945</v>
      </c>
      <c r="J59" t="str">
        <f>VLOOKUP($B59&amp;" "&amp;I59,[1]!obs_totals[#Data],5,FALSE)</f>
        <v>%</v>
      </c>
      <c r="K59" s="6">
        <f>VLOOKUP($B59&amp;" "&amp;K$37,[1]!obs_totals[#Data],$D59,FALSE)</f>
        <v>16.46</v>
      </c>
      <c r="L59" s="6">
        <f>VLOOKUP($B59&amp;" "&amp;L$37,[1]!obs_totals[#Data],$D59,FALSE)</f>
        <v>21.38</v>
      </c>
      <c r="M59" s="6">
        <f>VLOOKUP($B59&amp;" "&amp;M$37,[1]!obs_totals[#Data],$D59,FALSE)</f>
        <v>14.14</v>
      </c>
      <c r="N59" s="6">
        <f>VLOOKUP($B59&amp;" "&amp;N$37,[1]!obs_totals[#Data],$D59,FALSE)</f>
        <v>15.96</v>
      </c>
      <c r="O59" s="6">
        <f>VLOOKUP($B59&amp;" "&amp;O$37,[1]!obs_totals[#Data],$D59,FALSE)</f>
        <v>15.63</v>
      </c>
      <c r="P59" s="6">
        <f>VLOOKUP($B59&amp;" "&amp;P$37,[1]!obs_totals[#Data],$D59,FALSE)</f>
        <v>15.63</v>
      </c>
      <c r="Q59" s="6">
        <f>VLOOKUP($B59&amp;" "&amp;Q$37,[1]!obs_totals[#Data],$D59,FALSE)</f>
        <v>0.8</v>
      </c>
      <c r="R59" s="33">
        <f t="shared" si="8"/>
        <v>99.999999999999986</v>
      </c>
      <c r="S59" s="6">
        <f>VLOOKUP($B59&amp;" "&amp;S$37,[1]!obs_totals[#Data],$D59,FALSE)</f>
        <v>276.99</v>
      </c>
      <c r="T59" s="6">
        <f>VLOOKUP($B59&amp;" "&amp;T$37,[1]!obs_totals[#Data],$D59,FALSE)</f>
        <v>160.46</v>
      </c>
      <c r="U59" s="6"/>
      <c r="W59" s="6">
        <f>VLOOKUP($B59&amp;" "&amp;W$37,[1]!obs_totals[#Data],$D59,FALSE)</f>
        <v>3497.81</v>
      </c>
      <c r="X59" s="34" t="str">
        <f>VLOOKUP($B59&amp;" "&amp;X$37,[1]!obs_totals[#Data],$D59,FALSE)</f>
        <v>-</v>
      </c>
      <c r="Y59" s="34" t="str">
        <f>VLOOKUP($B59&amp;" "&amp;Y$37,[1]!obs_totals[#Data],$D59,FALSE)</f>
        <v>-</v>
      </c>
      <c r="Z59" s="32">
        <f>SUM(_by_bage[[#This Row],[Number of detached houses]:[Number of semi-detached houses]])</f>
        <v>0</v>
      </c>
      <c r="AA59" s="6">
        <f>VLOOKUP($B59&amp;" "&amp;AA$37,[1]!obs_totals[#Data],$D59,FALSE)</f>
        <v>2428.36</v>
      </c>
      <c r="AB59" s="22">
        <f>_by_bage[[#This Row],[Number of multi-family dwellings]]+_by_bage[[#This Row],[Number of single family dwellings]]</f>
        <v>5926.17</v>
      </c>
      <c r="AC59" s="6">
        <f>VLOOKUP($B59&amp;" "&amp;AC$37,[1]!obs_totals[#Data],$D59,FALSE)</f>
        <v>5926.18</v>
      </c>
      <c r="AD59" s="35">
        <f>(_by_bage[[#This Row],[Total number of dwellings]]-_by_bage[[#This Row],[Check sum2]])/_by_bage[[#This Row],[Total number of dwellings]]</f>
        <v>1.6874276515762731E-6</v>
      </c>
      <c r="AE59" s="6">
        <f>VLOOKUP($B59&amp;" "&amp;AE$37,[1]!obs_totals[#Data],$D59,FALSE)</f>
        <v>104.47</v>
      </c>
      <c r="AF59" s="6">
        <f>VLOOKUP($B59&amp;" "&amp;AF$37,[1]!obs_totals[#Data],$D59,FALSE)</f>
        <v>21.45</v>
      </c>
      <c r="AG59" s="6">
        <f>VLOOKUP($B59&amp;" "&amp;AG$37,[1]!obs_totals[#Data],$D59,FALSE)</f>
        <v>28.44</v>
      </c>
      <c r="AH59" s="6">
        <f>VLOOKUP($B59&amp;" "&amp;AH$37,[1]!obs_totals[#Data],$D59,FALSE)</f>
        <v>14.11</v>
      </c>
      <c r="AI59" s="6">
        <f>VLOOKUP($B59&amp;" "&amp;AI$37,[1]!obs_totals[#Data],$D59,FALSE)</f>
        <v>7.21</v>
      </c>
      <c r="AJ59" s="6">
        <f>VLOOKUP($B59&amp;" "&amp;AJ$37,[1]!obs_totals[#Data],$D59,FALSE)</f>
        <v>27.79</v>
      </c>
      <c r="AK59" s="6">
        <f>VLOOKUP($B59&amp;" "&amp;AK$37,[1]!obs_totals[#Data],$D59,FALSE)</f>
        <v>21.01</v>
      </c>
    </row>
    <row r="60" spans="2:37" x14ac:dyDescent="0.25">
      <c r="B60" t="s">
        <v>62</v>
      </c>
      <c r="C60">
        <v>2013</v>
      </c>
      <c r="D60">
        <f>MATCH($C60,[1]obs_totals!$A$4:$Z$4,0)</f>
        <v>19</v>
      </c>
      <c r="E60" t="s">
        <v>763</v>
      </c>
      <c r="F60" t="s">
        <v>764</v>
      </c>
      <c r="G60" t="s">
        <v>764</v>
      </c>
      <c r="H60" t="s">
        <v>764</v>
      </c>
      <c r="I60" t="str">
        <f t="shared" si="9"/>
        <v>Share of dwellings built before 1945</v>
      </c>
      <c r="J60" t="str">
        <f>VLOOKUP($B60&amp;" "&amp;I60,[1]!obs_totals[#Data],5,FALSE)</f>
        <v>%</v>
      </c>
      <c r="K60" s="6">
        <f>VLOOKUP($B60&amp;" "&amp;K$37,[1]!obs_totals[#Data],$D60,FALSE)</f>
        <v>11.19</v>
      </c>
      <c r="L60" s="6">
        <f>VLOOKUP($B60&amp;" "&amp;L$37,[1]!obs_totals[#Data],$D60,FALSE)</f>
        <v>37.17</v>
      </c>
      <c r="M60" s="6">
        <f>VLOOKUP($B60&amp;" "&amp;M$37,[1]!obs_totals[#Data],$D60,FALSE)</f>
        <v>19.29</v>
      </c>
      <c r="N60" s="6">
        <f>VLOOKUP($B60&amp;" "&amp;N$37,[1]!obs_totals[#Data],$D60,FALSE)</f>
        <v>15.01</v>
      </c>
      <c r="O60" s="6">
        <f>VLOOKUP($B60&amp;" "&amp;O$37,[1]!obs_totals[#Data],$D60,FALSE)</f>
        <v>7.14</v>
      </c>
      <c r="P60" s="6">
        <f>VLOOKUP($B60&amp;" "&amp;P$37,[1]!obs_totals[#Data],$D60,FALSE)</f>
        <v>7.85</v>
      </c>
      <c r="Q60" s="6">
        <f>VLOOKUP($B60&amp;" "&amp;Q$37,[1]!obs_totals[#Data],$D60,FALSE)</f>
        <v>2.34</v>
      </c>
      <c r="R60" s="33">
        <f t="shared" si="8"/>
        <v>99.990000000000009</v>
      </c>
      <c r="S60" s="6">
        <f>VLOOKUP($B60&amp;" "&amp;S$37,[1]!obs_totals[#Data],$D60,FALSE)</f>
        <v>192.65</v>
      </c>
      <c r="T60" s="6">
        <f>VLOOKUP($B60&amp;" "&amp;T$37,[1]!obs_totals[#Data],$D60,FALSE)</f>
        <v>111.71</v>
      </c>
      <c r="U60" s="6"/>
      <c r="W60" s="6">
        <f>VLOOKUP($B60&amp;" "&amp;W$37,[1]!obs_totals[#Data],$D60,FALSE)</f>
        <v>5215.1899999999996</v>
      </c>
      <c r="X60" s="34" t="str">
        <f>VLOOKUP($B60&amp;" "&amp;X$37,[1]!obs_totals[#Data],$D60,FALSE)</f>
        <v>-</v>
      </c>
      <c r="Y60" s="34" t="str">
        <f>VLOOKUP($B60&amp;" "&amp;Y$37,[1]!obs_totals[#Data],$D60,FALSE)</f>
        <v>-</v>
      </c>
      <c r="Z60" s="32">
        <f>SUM(_by_bage[[#This Row],[Number of detached houses]:[Number of semi-detached houses]])</f>
        <v>0</v>
      </c>
      <c r="AA60" s="6">
        <f>VLOOKUP($B60&amp;" "&amp;AA$37,[1]!obs_totals[#Data],$D60,FALSE)</f>
        <v>3584.64</v>
      </c>
      <c r="AB60" s="22">
        <f>_by_bage[[#This Row],[Number of multi-family dwellings]]+_by_bage[[#This Row],[Number of single family dwellings]]</f>
        <v>8799.83</v>
      </c>
      <c r="AC60" s="6">
        <f>VLOOKUP($B60&amp;" "&amp;AC$37,[1]!obs_totals[#Data],$D60,FALSE)</f>
        <v>8799.83</v>
      </c>
      <c r="AD60" s="35">
        <f>(_by_bage[[#This Row],[Total number of dwellings]]-_by_bage[[#This Row],[Check sum2]])/_by_bage[[#This Row],[Total number of dwellings]]</f>
        <v>0</v>
      </c>
      <c r="AE60" s="6">
        <f>VLOOKUP($B60&amp;" "&amp;AE$37,[1]!obs_totals[#Data],$D60,FALSE)</f>
        <v>62.5</v>
      </c>
      <c r="AF60" s="6">
        <f>VLOOKUP($B60&amp;" "&amp;AF$37,[1]!obs_totals[#Data],$D60,FALSE)</f>
        <v>3.98</v>
      </c>
      <c r="AG60" s="6">
        <f>VLOOKUP($B60&amp;" "&amp;AG$37,[1]!obs_totals[#Data],$D60,FALSE)</f>
        <v>20.83</v>
      </c>
      <c r="AH60" s="6">
        <f>VLOOKUP($B60&amp;" "&amp;AH$37,[1]!obs_totals[#Data],$D60,FALSE)</f>
        <v>6.05</v>
      </c>
      <c r="AI60" s="6">
        <f>VLOOKUP($B60&amp;" "&amp;AI$37,[1]!obs_totals[#Data],$D60,FALSE)</f>
        <v>10.75</v>
      </c>
      <c r="AJ60" s="6">
        <f>VLOOKUP($B60&amp;" "&amp;AJ$37,[1]!obs_totals[#Data],$D60,FALSE)</f>
        <v>5.38</v>
      </c>
      <c r="AK60" s="6">
        <f>VLOOKUP($B60&amp;" "&amp;AK$37,[1]!obs_totals[#Data],$D60,FALSE)</f>
        <v>19.489999999999998</v>
      </c>
    </row>
    <row r="61" spans="2:37" x14ac:dyDescent="0.25">
      <c r="B61" t="s">
        <v>63</v>
      </c>
      <c r="C61">
        <v>2013</v>
      </c>
      <c r="D61">
        <f>MATCH($C61,[1]obs_totals!$A$4:$Z$4,0)</f>
        <v>19</v>
      </c>
      <c r="E61" t="s">
        <v>763</v>
      </c>
      <c r="F61" t="s">
        <v>764</v>
      </c>
      <c r="G61" t="s">
        <v>764</v>
      </c>
      <c r="H61" t="s">
        <v>764</v>
      </c>
      <c r="I61" t="str">
        <f t="shared" si="9"/>
        <v>Share of dwellings built before 1945</v>
      </c>
      <c r="J61" t="str">
        <f>VLOOKUP($B61&amp;" "&amp;I61,[1]!obs_totals[#Data],5,FALSE)</f>
        <v>%</v>
      </c>
      <c r="K61" s="6">
        <f>VLOOKUP($B61&amp;" "&amp;K$37,[1]!obs_totals[#Data],$D61,FALSE)</f>
        <v>14.46</v>
      </c>
      <c r="L61" s="6">
        <f>VLOOKUP($B61&amp;" "&amp;L$37,[1]!obs_totals[#Data],$D61,FALSE)</f>
        <v>32.380000000000003</v>
      </c>
      <c r="M61" s="6">
        <f>VLOOKUP($B61&amp;" "&amp;M$37,[1]!obs_totals[#Data],$D61,FALSE)</f>
        <v>23.47</v>
      </c>
      <c r="N61" s="6">
        <f>VLOOKUP($B61&amp;" "&amp;N$37,[1]!obs_totals[#Data],$D61,FALSE)</f>
        <v>17.72</v>
      </c>
      <c r="O61" s="6">
        <f>VLOOKUP($B61&amp;" "&amp;O$37,[1]!obs_totals[#Data],$D61,FALSE)</f>
        <v>5.15</v>
      </c>
      <c r="P61" s="6">
        <f>VLOOKUP($B61&amp;" "&amp;P$37,[1]!obs_totals[#Data],$D61,FALSE)</f>
        <v>5.84</v>
      </c>
      <c r="Q61" s="6">
        <f>VLOOKUP($B61&amp;" "&amp;Q$37,[1]!obs_totals[#Data],$D61,FALSE)</f>
        <v>0.98</v>
      </c>
      <c r="R61" s="33">
        <f t="shared" si="8"/>
        <v>100.00000000000001</v>
      </c>
      <c r="S61" s="6">
        <f>VLOOKUP($B61&amp;" "&amp;S$37,[1]!obs_totals[#Data],$D61,FALSE)</f>
        <v>92.34</v>
      </c>
      <c r="T61" s="6">
        <f>VLOOKUP($B61&amp;" "&amp;T$37,[1]!obs_totals[#Data],$D61,FALSE)</f>
        <v>57.2</v>
      </c>
      <c r="U61" s="6"/>
      <c r="W61" s="6">
        <f>VLOOKUP($B61&amp;" "&amp;W$37,[1]!obs_totals[#Data],$D61,FALSE)</f>
        <v>982.48</v>
      </c>
      <c r="X61" s="34" t="str">
        <f>VLOOKUP($B61&amp;" "&amp;X$37,[1]!obs_totals[#Data],$D61,FALSE)</f>
        <v>-</v>
      </c>
      <c r="Y61" s="34" t="str">
        <f>VLOOKUP($B61&amp;" "&amp;Y$37,[1]!obs_totals[#Data],$D61,FALSE)</f>
        <v>-</v>
      </c>
      <c r="Z61" s="32">
        <f>SUM(_by_bage[[#This Row],[Number of detached houses]:[Number of semi-detached houses]])</f>
        <v>0</v>
      </c>
      <c r="AA61" s="6">
        <f>VLOOKUP($B61&amp;" "&amp;AA$37,[1]!obs_totals[#Data],$D61,FALSE)</f>
        <v>1007.52</v>
      </c>
      <c r="AB61" s="22">
        <f>_by_bage[[#This Row],[Number of multi-family dwellings]]+_by_bage[[#This Row],[Number of single family dwellings]]</f>
        <v>1990</v>
      </c>
      <c r="AC61" s="6">
        <f>VLOOKUP($B61&amp;" "&amp;AC$37,[1]!obs_totals[#Data],$D61,FALSE)</f>
        <v>1990</v>
      </c>
      <c r="AD61" s="35">
        <f>(_by_bage[[#This Row],[Total number of dwellings]]-_by_bage[[#This Row],[Check sum2]])/_by_bage[[#This Row],[Total number of dwellings]]</f>
        <v>0</v>
      </c>
      <c r="AE61" s="6">
        <f>VLOOKUP($B61&amp;" "&amp;AE$37,[1]!obs_totals[#Data],$D61,FALSE)</f>
        <v>102.14</v>
      </c>
      <c r="AF61" s="6">
        <f>VLOOKUP($B61&amp;" "&amp;AF$37,[1]!obs_totals[#Data],$D61,FALSE)</f>
        <v>4.9400000000000004</v>
      </c>
      <c r="AG61" s="6">
        <f>VLOOKUP($B61&amp;" "&amp;AG$37,[1]!obs_totals[#Data],$D61,FALSE)</f>
        <v>0.15</v>
      </c>
      <c r="AH61" s="6">
        <f>VLOOKUP($B61&amp;" "&amp;AH$37,[1]!obs_totals[#Data],$D61,FALSE)</f>
        <v>12.09</v>
      </c>
      <c r="AI61" s="6">
        <f>VLOOKUP($B61&amp;" "&amp;AI$37,[1]!obs_totals[#Data],$D61,FALSE)</f>
        <v>1.66</v>
      </c>
      <c r="AJ61" s="6">
        <f>VLOOKUP($B61&amp;" "&amp;AJ$37,[1]!obs_totals[#Data],$D61,FALSE)</f>
        <v>15.15</v>
      </c>
      <c r="AK61" s="6">
        <f>VLOOKUP($B61&amp;" "&amp;AK$37,[1]!obs_totals[#Data],$D61,FALSE)</f>
        <v>59.07</v>
      </c>
    </row>
    <row r="62" spans="2:37" x14ac:dyDescent="0.25">
      <c r="B62" t="s">
        <v>64</v>
      </c>
      <c r="C62">
        <v>2013</v>
      </c>
      <c r="D62">
        <f>MATCH($C62,[1]obs_totals!$A$4:$Z$4,0)</f>
        <v>19</v>
      </c>
      <c r="E62" t="s">
        <v>763</v>
      </c>
      <c r="F62" t="s">
        <v>764</v>
      </c>
      <c r="G62" t="s">
        <v>764</v>
      </c>
      <c r="H62" t="s">
        <v>764</v>
      </c>
      <c r="I62" t="str">
        <f t="shared" si="9"/>
        <v>Share of dwellings built before 1945</v>
      </c>
      <c r="J62" t="str">
        <f>VLOOKUP($B62&amp;" "&amp;I62,[1]!obs_totals[#Data],5,FALSE)</f>
        <v>%</v>
      </c>
      <c r="K62" s="6">
        <f>VLOOKUP($B62&amp;" "&amp;K$37,[1]!obs_totals[#Data],$D62,FALSE)</f>
        <v>30.65</v>
      </c>
      <c r="L62" s="6">
        <f>VLOOKUP($B62&amp;" "&amp;L$37,[1]!obs_totals[#Data],$D62,FALSE)</f>
        <v>21.5</v>
      </c>
      <c r="M62" s="6">
        <f>VLOOKUP($B62&amp;" "&amp;M$37,[1]!obs_totals[#Data],$D62,FALSE)</f>
        <v>18.02</v>
      </c>
      <c r="N62" s="6">
        <f>VLOOKUP($B62&amp;" "&amp;N$37,[1]!obs_totals[#Data],$D62,FALSE)</f>
        <v>11.14</v>
      </c>
      <c r="O62" s="6">
        <f>VLOOKUP($B62&amp;" "&amp;O$37,[1]!obs_totals[#Data],$D62,FALSE)</f>
        <v>10.26</v>
      </c>
      <c r="P62" s="6">
        <f>VLOOKUP($B62&amp;" "&amp;P$37,[1]!obs_totals[#Data],$D62,FALSE)</f>
        <v>7.5</v>
      </c>
      <c r="Q62" s="6">
        <f>VLOOKUP($B62&amp;" "&amp;Q$37,[1]!obs_totals[#Data],$D62,FALSE)</f>
        <v>0.93</v>
      </c>
      <c r="R62" s="33">
        <f t="shared" si="8"/>
        <v>100.00000000000001</v>
      </c>
      <c r="S62" s="6">
        <f>VLOOKUP($B62&amp;" "&amp;S$37,[1]!obs_totals[#Data],$D62,FALSE)</f>
        <v>46.58</v>
      </c>
      <c r="T62" s="6">
        <f>VLOOKUP($B62&amp;" "&amp;T$37,[1]!obs_totals[#Data],$D62,FALSE)</f>
        <v>17.309999999999999</v>
      </c>
      <c r="U62" s="6"/>
      <c r="W62" s="6">
        <f>VLOOKUP($B62&amp;" "&amp;W$37,[1]!obs_totals[#Data],$D62,FALSE)</f>
        <v>525.91</v>
      </c>
      <c r="X62" s="34">
        <f>VLOOKUP($B62&amp;" "&amp;X$37,[1]!obs_totals[#Data],$D62,FALSE)</f>
        <v>47.76</v>
      </c>
      <c r="Y62" s="34" t="str">
        <f>VLOOKUP($B62&amp;" "&amp;Y$37,[1]!obs_totals[#Data],$D62,FALSE)</f>
        <v>-</v>
      </c>
      <c r="Z62" s="32">
        <f>SUM(_by_bage[[#This Row],[Number of detached houses]:[Number of semi-detached houses]])</f>
        <v>47.76</v>
      </c>
      <c r="AA62" s="6">
        <f>VLOOKUP($B62&amp;" "&amp;AA$37,[1]!obs_totals[#Data],$D62,FALSE)</f>
        <v>331.09</v>
      </c>
      <c r="AB62" s="22">
        <f>_by_bage[[#This Row],[Number of multi-family dwellings]]+_by_bage[[#This Row],[Number of single family dwellings]]</f>
        <v>857</v>
      </c>
      <c r="AC62" s="6">
        <f>VLOOKUP($B62&amp;" "&amp;AC$37,[1]!obs_totals[#Data],$D62,FALSE)</f>
        <v>857.01</v>
      </c>
      <c r="AD62" s="35">
        <f>(_by_bage[[#This Row],[Total number of dwellings]]-_by_bage[[#This Row],[Check sum2]])/_by_bage[[#This Row],[Total number of dwellings]]</f>
        <v>1.1668475280324507E-5</v>
      </c>
      <c r="AE62" s="6">
        <f>VLOOKUP($B62&amp;" "&amp;AE$37,[1]!obs_totals[#Data],$D62,FALSE)</f>
        <v>14.3</v>
      </c>
      <c r="AF62" s="6">
        <f>VLOOKUP($B62&amp;" "&amp;AF$37,[1]!obs_totals[#Data],$D62,FALSE)</f>
        <v>3.83</v>
      </c>
      <c r="AG62" s="6">
        <f>VLOOKUP($B62&amp;" "&amp;AG$37,[1]!obs_totals[#Data],$D62,FALSE)</f>
        <v>3.27</v>
      </c>
      <c r="AH62" s="6">
        <f>VLOOKUP($B62&amp;" "&amp;AH$37,[1]!obs_totals[#Data],$D62,FALSE)</f>
        <v>2.71</v>
      </c>
      <c r="AI62" s="6">
        <f>VLOOKUP($B62&amp;" "&amp;AI$37,[1]!obs_totals[#Data],$D62,FALSE)</f>
        <v>0.71</v>
      </c>
      <c r="AJ62" s="6">
        <f>VLOOKUP($B62&amp;" "&amp;AJ$37,[1]!obs_totals[#Data],$D62,FALSE)</f>
        <v>4.6399999999999997</v>
      </c>
      <c r="AK62" s="6">
        <f>VLOOKUP($B62&amp;" "&amp;AK$37,[1]!obs_totals[#Data],$D62,FALSE)</f>
        <v>2.98</v>
      </c>
    </row>
    <row r="63" spans="2:37" x14ac:dyDescent="0.25">
      <c r="B63" t="s">
        <v>65</v>
      </c>
      <c r="C63">
        <v>2013</v>
      </c>
      <c r="D63">
        <f>MATCH($C63,[1]obs_totals!$A$4:$Z$4,0)</f>
        <v>19</v>
      </c>
      <c r="E63" t="s">
        <v>763</v>
      </c>
      <c r="F63" t="s">
        <v>764</v>
      </c>
      <c r="G63" t="s">
        <v>764</v>
      </c>
      <c r="H63" t="s">
        <v>764</v>
      </c>
      <c r="I63" t="str">
        <f t="shared" si="9"/>
        <v>Share of dwellings built before 1945</v>
      </c>
      <c r="J63" t="str">
        <f>VLOOKUP($B63&amp;" "&amp;I63,[1]!obs_totals[#Data],5,FALSE)</f>
        <v>%</v>
      </c>
      <c r="K63" s="6">
        <f>VLOOKUP($B63&amp;" "&amp;K$37,[1]!obs_totals[#Data],$D63,FALSE)</f>
        <v>13.06</v>
      </c>
      <c r="L63" s="6">
        <f>VLOOKUP($B63&amp;" "&amp;L$37,[1]!obs_totals[#Data],$D63,FALSE)</f>
        <v>18.940000000000001</v>
      </c>
      <c r="M63" s="6">
        <f>VLOOKUP($B63&amp;" "&amp;M$37,[1]!obs_totals[#Data],$D63,FALSE)</f>
        <v>17.71</v>
      </c>
      <c r="N63" s="6">
        <f>VLOOKUP($B63&amp;" "&amp;N$37,[1]!obs_totals[#Data],$D63,FALSE)</f>
        <v>13.3</v>
      </c>
      <c r="O63" s="6">
        <f>VLOOKUP($B63&amp;" "&amp;O$37,[1]!obs_totals[#Data],$D63,FALSE)</f>
        <v>14.52</v>
      </c>
      <c r="P63" s="6">
        <f>VLOOKUP($B63&amp;" "&amp;P$37,[1]!obs_totals[#Data],$D63,FALSE)</f>
        <v>17.59</v>
      </c>
      <c r="Q63" s="6">
        <f>VLOOKUP($B63&amp;" "&amp;Q$37,[1]!obs_totals[#Data],$D63,FALSE)</f>
        <v>4.88</v>
      </c>
      <c r="R63" s="33">
        <f t="shared" si="8"/>
        <v>100</v>
      </c>
      <c r="S63" s="6" t="str">
        <f>VLOOKUP($B63&amp;" "&amp;S$37,[1]!obs_totals[#Data],$D63,FALSE)</f>
        <v>-</v>
      </c>
      <c r="T63" s="6" t="str">
        <f>VLOOKUP($B63&amp;" "&amp;T$37,[1]!obs_totals[#Data],$D63,FALSE)</f>
        <v>-</v>
      </c>
      <c r="U63" s="6"/>
      <c r="W63" s="6">
        <f>VLOOKUP($B63&amp;" "&amp;W$37,[1]!obs_totals[#Data],$D63,FALSE)</f>
        <v>7628.97</v>
      </c>
      <c r="X63" s="34" t="str">
        <f>VLOOKUP($B63&amp;" "&amp;X$37,[1]!obs_totals[#Data],$D63,FALSE)</f>
        <v>-</v>
      </c>
      <c r="Y63" s="34" t="str">
        <f>VLOOKUP($B63&amp;" "&amp;Y$37,[1]!obs_totals[#Data],$D63,FALSE)</f>
        <v>-</v>
      </c>
      <c r="Z63" s="32">
        <f>SUM(_by_bage[[#This Row],[Number of detached houses]:[Number of semi-detached houses]])</f>
        <v>0</v>
      </c>
      <c r="AA63" s="6">
        <f>VLOOKUP($B63&amp;" "&amp;AA$37,[1]!obs_totals[#Data],$D63,FALSE)</f>
        <v>18483.45</v>
      </c>
      <c r="AB63" s="22">
        <f>_by_bage[[#This Row],[Number of multi-family dwellings]]+_by_bage[[#This Row],[Number of single family dwellings]]</f>
        <v>26112.420000000002</v>
      </c>
      <c r="AC63" s="6">
        <f>VLOOKUP($B63&amp;" "&amp;AC$37,[1]!obs_totals[#Data],$D63,FALSE)</f>
        <v>26112.42</v>
      </c>
      <c r="AD63" s="35">
        <f>(_by_bage[[#This Row],[Total number of dwellings]]-_by_bage[[#This Row],[Check sum2]])/_by_bage[[#This Row],[Total number of dwellings]]</f>
        <v>-1.393198641524498E-16</v>
      </c>
      <c r="AE63" s="6">
        <f>VLOOKUP($B63&amp;" "&amp;AE$37,[1]!obs_totals[#Data],$D63,FALSE)</f>
        <v>349.24</v>
      </c>
      <c r="AF63" s="6">
        <f>VLOOKUP($B63&amp;" "&amp;AF$37,[1]!obs_totals[#Data],$D63,FALSE)</f>
        <v>19.68</v>
      </c>
      <c r="AG63" s="6">
        <f>VLOOKUP($B63&amp;" "&amp;AG$37,[1]!obs_totals[#Data],$D63,FALSE)</f>
        <v>78.97</v>
      </c>
      <c r="AH63" s="6">
        <f>VLOOKUP($B63&amp;" "&amp;AH$37,[1]!obs_totals[#Data],$D63,FALSE)</f>
        <v>106.07</v>
      </c>
      <c r="AI63" s="6">
        <f>VLOOKUP($B63&amp;" "&amp;AI$37,[1]!obs_totals[#Data],$D63,FALSE)</f>
        <v>16.55</v>
      </c>
      <c r="AJ63" s="6">
        <f>VLOOKUP($B63&amp;" "&amp;AJ$37,[1]!obs_totals[#Data],$D63,FALSE)</f>
        <v>97.22</v>
      </c>
      <c r="AK63" s="6">
        <f>VLOOKUP($B63&amp;" "&amp;AK$37,[1]!obs_totals[#Data],$D63,FALSE)</f>
        <v>50.43</v>
      </c>
    </row>
    <row r="64" spans="2:37" x14ac:dyDescent="0.25">
      <c r="B64" t="s">
        <v>66</v>
      </c>
      <c r="C64">
        <v>2013</v>
      </c>
      <c r="D64">
        <f>MATCH($C64,[1]obs_totals!$A$4:$Z$4,0)</f>
        <v>19</v>
      </c>
      <c r="E64" t="s">
        <v>763</v>
      </c>
      <c r="F64" t="s">
        <v>764</v>
      </c>
      <c r="G64" t="s">
        <v>764</v>
      </c>
      <c r="H64" t="s">
        <v>764</v>
      </c>
      <c r="I64" t="str">
        <f t="shared" si="9"/>
        <v>Share of dwellings built before 1945</v>
      </c>
      <c r="J64" t="str">
        <f>VLOOKUP($B64&amp;" "&amp;I64,[1]!obs_totals[#Data],5,FALSE)</f>
        <v>%</v>
      </c>
      <c r="K64" s="6">
        <f>VLOOKUP($B64&amp;" "&amp;K$37,[1]!obs_totals[#Data],$D64,FALSE)</f>
        <v>26.22</v>
      </c>
      <c r="L64" s="6">
        <f>VLOOKUP($B64&amp;" "&amp;L$37,[1]!obs_totals[#Data],$D64,FALSE)</f>
        <v>34.36</v>
      </c>
      <c r="M64" s="6">
        <f>VLOOKUP($B64&amp;" "&amp;M$37,[1]!obs_totals[#Data],$D64,FALSE)</f>
        <v>16.2</v>
      </c>
      <c r="N64" s="6">
        <f>VLOOKUP($B64&amp;" "&amp;N$37,[1]!obs_totals[#Data],$D64,FALSE)</f>
        <v>10.17</v>
      </c>
      <c r="O64" s="6">
        <f>VLOOKUP($B64&amp;" "&amp;O$37,[1]!obs_totals[#Data],$D64,FALSE)</f>
        <v>5.93</v>
      </c>
      <c r="P64" s="6">
        <f>VLOOKUP($B64&amp;" "&amp;P$37,[1]!obs_totals[#Data],$D64,FALSE)</f>
        <v>5.56</v>
      </c>
      <c r="Q64" s="6">
        <f>VLOOKUP($B64&amp;" "&amp;Q$37,[1]!obs_totals[#Data],$D64,FALSE)</f>
        <v>1.56</v>
      </c>
      <c r="R64" s="33">
        <f t="shared" si="8"/>
        <v>100</v>
      </c>
      <c r="S64" s="6">
        <f>VLOOKUP($B64&amp;" "&amp;S$37,[1]!obs_totals[#Data],$D64,FALSE)</f>
        <v>242.7</v>
      </c>
      <c r="T64" s="6">
        <f>VLOOKUP($B64&amp;" "&amp;T$37,[1]!obs_totals[#Data],$D64,FALSE)</f>
        <v>173.37</v>
      </c>
      <c r="U64" s="6"/>
      <c r="W64" s="6">
        <f>VLOOKUP($B64&amp;" "&amp;W$37,[1]!obs_totals[#Data],$D64,FALSE)</f>
        <v>2240.3200000000002</v>
      </c>
      <c r="X64" s="34" t="str">
        <f>VLOOKUP($B64&amp;" "&amp;X$37,[1]!obs_totals[#Data],$D64,FALSE)</f>
        <v>-</v>
      </c>
      <c r="Y64" s="34" t="str">
        <f>VLOOKUP($B64&amp;" "&amp;Y$37,[1]!obs_totals[#Data],$D64,FALSE)</f>
        <v>-</v>
      </c>
      <c r="Z64" s="32">
        <f>SUM(_by_bage[[#This Row],[Number of detached houses]:[Number of semi-detached houses]])</f>
        <v>0</v>
      </c>
      <c r="AA64" s="6">
        <f>VLOOKUP($B64&amp;" "&amp;AA$37,[1]!obs_totals[#Data],$D64,FALSE)</f>
        <v>2821.7</v>
      </c>
      <c r="AB64" s="22">
        <f>_by_bage[[#This Row],[Number of multi-family dwellings]]+_by_bage[[#This Row],[Number of single family dwellings]]</f>
        <v>5062.0200000000004</v>
      </c>
      <c r="AC64" s="6">
        <f>VLOOKUP($B64&amp;" "&amp;AC$37,[1]!obs_totals[#Data],$D64,FALSE)</f>
        <v>5062</v>
      </c>
      <c r="AD64" s="35">
        <f>(_by_bage[[#This Row],[Total number of dwellings]]-_by_bage[[#This Row],[Check sum2]])/_by_bage[[#This Row],[Total number of dwellings]]</f>
        <v>-3.951007507000505E-6</v>
      </c>
      <c r="AE64" s="6">
        <f>VLOOKUP($B64&amp;" "&amp;AE$37,[1]!obs_totals[#Data],$D64,FALSE)</f>
        <v>208.48</v>
      </c>
      <c r="AF64" s="6">
        <f>VLOOKUP($B64&amp;" "&amp;AF$37,[1]!obs_totals[#Data],$D64,FALSE)</f>
        <v>50.83</v>
      </c>
      <c r="AG64" s="6">
        <f>VLOOKUP($B64&amp;" "&amp;AG$37,[1]!obs_totals[#Data],$D64,FALSE)</f>
        <v>63.25</v>
      </c>
      <c r="AH64" s="6">
        <f>VLOOKUP($B64&amp;" "&amp;AH$37,[1]!obs_totals[#Data],$D64,FALSE)</f>
        <v>9.27</v>
      </c>
      <c r="AI64" s="6">
        <f>VLOOKUP($B64&amp;" "&amp;AI$37,[1]!obs_totals[#Data],$D64,FALSE)</f>
        <v>21.69</v>
      </c>
      <c r="AJ64" s="6">
        <f>VLOOKUP($B64&amp;" "&amp;AJ$37,[1]!obs_totals[#Data],$D64,FALSE)</f>
        <v>59.77</v>
      </c>
      <c r="AK64" s="6">
        <f>VLOOKUP($B64&amp;" "&amp;AK$37,[1]!obs_totals[#Data],$D64,FALSE)</f>
        <v>54.5</v>
      </c>
    </row>
    <row r="65" spans="2:37" x14ac:dyDescent="0.25">
      <c r="B65" t="s">
        <v>67</v>
      </c>
      <c r="C65">
        <v>2013</v>
      </c>
      <c r="D65">
        <f>MATCH($C65,[1]obs_totals!$A$4:$Z$4,0)</f>
        <v>19</v>
      </c>
      <c r="E65" t="s">
        <v>763</v>
      </c>
      <c r="F65" t="s">
        <v>764</v>
      </c>
      <c r="G65" t="s">
        <v>764</v>
      </c>
      <c r="H65" t="s">
        <v>764</v>
      </c>
      <c r="I65" t="str">
        <f t="shared" si="9"/>
        <v>Share of dwellings built before 1945</v>
      </c>
      <c r="J65" t="str">
        <f>VLOOKUP($B65&amp;" "&amp;I65,[1]!obs_totals[#Data],5,FALSE)</f>
        <v>%</v>
      </c>
      <c r="K65" s="6">
        <f>VLOOKUP($B65&amp;" "&amp;K$37,[1]!obs_totals[#Data],$D65,FALSE)</f>
        <v>37.17</v>
      </c>
      <c r="L65" s="6">
        <f>VLOOKUP($B65&amp;" "&amp;L$37,[1]!obs_totals[#Data],$D65,FALSE)</f>
        <v>25.91</v>
      </c>
      <c r="M65" s="6">
        <f>VLOOKUP($B65&amp;" "&amp;M$37,[1]!obs_totals[#Data],$D65,FALSE)</f>
        <v>13.27</v>
      </c>
      <c r="N65" s="6">
        <f>VLOOKUP($B65&amp;" "&amp;N$37,[1]!obs_totals[#Data],$D65,FALSE)</f>
        <v>9.1199999999999992</v>
      </c>
      <c r="O65" s="6">
        <f>VLOOKUP($B65&amp;" "&amp;O$37,[1]!obs_totals[#Data],$D65,FALSE)</f>
        <v>6.26</v>
      </c>
      <c r="P65" s="6">
        <f>VLOOKUP($B65&amp;" "&amp;P$37,[1]!obs_totals[#Data],$D65,FALSE)</f>
        <v>6.6</v>
      </c>
      <c r="Q65" s="6">
        <f>VLOOKUP($B65&amp;" "&amp;Q$37,[1]!obs_totals[#Data],$D65,FALSE)</f>
        <v>1.67</v>
      </c>
      <c r="R65" s="33">
        <f t="shared" si="8"/>
        <v>100</v>
      </c>
      <c r="S65" s="6">
        <f>VLOOKUP($B65&amp;" "&amp;S$37,[1]!obs_totals[#Data],$D65,FALSE)</f>
        <v>2257.31</v>
      </c>
      <c r="T65" s="6">
        <f>VLOOKUP($B65&amp;" "&amp;T$37,[1]!obs_totals[#Data],$D65,FALSE)</f>
        <v>329.84</v>
      </c>
      <c r="U65" s="6"/>
      <c r="W65" s="6">
        <f>VLOOKUP($B65&amp;" "&amp;W$37,[1]!obs_totals[#Data],$D65,FALSE)</f>
        <v>22722</v>
      </c>
      <c r="X65" s="34" t="str">
        <f>VLOOKUP($B65&amp;" "&amp;X$37,[1]!obs_totals[#Data],$D65,FALSE)</f>
        <v>-</v>
      </c>
      <c r="Y65" s="34" t="str">
        <f>VLOOKUP($B65&amp;" "&amp;Y$37,[1]!obs_totals[#Data],$D65,FALSE)</f>
        <v>-</v>
      </c>
      <c r="Z65" s="32">
        <f>SUM(_by_bage[[#This Row],[Number of detached houses]:[Number of semi-detached houses]])</f>
        <v>0</v>
      </c>
      <c r="AA65" s="6">
        <f>VLOOKUP($B65&amp;" "&amp;AA$37,[1]!obs_totals[#Data],$D65,FALSE)</f>
        <v>5192</v>
      </c>
      <c r="AB65" s="22">
        <f>_by_bage[[#This Row],[Number of multi-family dwellings]]+_by_bage[[#This Row],[Number of single family dwellings]]</f>
        <v>27914</v>
      </c>
      <c r="AC65" s="6">
        <f>VLOOKUP($B65&amp;" "&amp;AC$37,[1]!obs_totals[#Data],$D65,FALSE)</f>
        <v>27914</v>
      </c>
      <c r="AD65" s="35">
        <f>(_by_bage[[#This Row],[Total number of dwellings]]-_by_bage[[#This Row],[Check sum2]])/_by_bage[[#This Row],[Total number of dwellings]]</f>
        <v>0</v>
      </c>
      <c r="AE65" s="6">
        <f>VLOOKUP($B65&amp;" "&amp;AE$37,[1]!obs_totals[#Data],$D65,FALSE)</f>
        <v>808.03</v>
      </c>
      <c r="AF65" s="6">
        <f>VLOOKUP($B65&amp;" "&amp;AF$37,[1]!obs_totals[#Data],$D65,FALSE)</f>
        <v>104.13</v>
      </c>
      <c r="AG65" s="6">
        <f>VLOOKUP($B65&amp;" "&amp;AG$37,[1]!obs_totals[#Data],$D65,FALSE)</f>
        <v>310.39</v>
      </c>
      <c r="AH65" s="6">
        <f>VLOOKUP($B65&amp;" "&amp;AH$37,[1]!obs_totals[#Data],$D65,FALSE)</f>
        <v>77.33</v>
      </c>
      <c r="AI65" s="6">
        <f>VLOOKUP($B65&amp;" "&amp;AI$37,[1]!obs_totals[#Data],$D65,FALSE)</f>
        <v>35.369999999999997</v>
      </c>
      <c r="AJ65" s="6">
        <f>VLOOKUP($B65&amp;" "&amp;AJ$37,[1]!obs_totals[#Data],$D65,FALSE)</f>
        <v>129.33000000000001</v>
      </c>
      <c r="AK65" s="6">
        <f>VLOOKUP($B65&amp;" "&amp;AK$37,[1]!obs_totals[#Data],$D65,FALSE)</f>
        <v>127.75</v>
      </c>
    </row>
  </sheetData>
  <pageMargins left="0.7" right="0.7" top="0.75" bottom="0.75" header="0.3" footer="0.3"/>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DEDD5-3CD9-4B93-AB7A-0F526E613E7B}">
  <sheetPr codeName="Sheet4">
    <tabColor rgb="FFFFC000"/>
  </sheetPr>
  <dimension ref="A1:BQ2387"/>
  <sheetViews>
    <sheetView zoomScale="70" zoomScaleNormal="70" workbookViewId="0">
      <pane xSplit="6" ySplit="4" topLeftCell="G80" activePane="bottomRight" state="frozen"/>
      <selection pane="topRight" activeCell="F1" sqref="F1"/>
      <selection pane="bottomLeft" activeCell="A5" sqref="A5"/>
      <selection pane="bottomRight" activeCell="R98" sqref="R98"/>
    </sheetView>
  </sheetViews>
  <sheetFormatPr defaultRowHeight="15" x14ac:dyDescent="0.25"/>
  <cols>
    <col min="2" max="2" width="12.42578125" bestFit="1" customWidth="1"/>
    <col min="3" max="3" width="13" bestFit="1" customWidth="1"/>
    <col min="4" max="4" width="7.28515625" customWidth="1"/>
    <col min="5" max="5" width="5.7109375" bestFit="1" customWidth="1"/>
    <col min="6" max="6" width="11.7109375" bestFit="1" customWidth="1"/>
    <col min="7" max="7" width="10" bestFit="1" customWidth="1"/>
    <col min="8" max="15" width="7.42578125" bestFit="1" customWidth="1"/>
    <col min="16" max="16" width="8.28515625" bestFit="1" customWidth="1"/>
    <col min="17" max="17" width="7.42578125" bestFit="1" customWidth="1"/>
    <col min="18" max="18" width="34.28515625" bestFit="1" customWidth="1"/>
    <col min="19" max="19" width="34.28515625" customWidth="1"/>
    <col min="20" max="20" width="5.85546875" bestFit="1" customWidth="1"/>
    <col min="37" max="37" width="21.85546875" customWidth="1"/>
  </cols>
  <sheetData>
    <row r="1" spans="1:69" x14ac:dyDescent="0.25">
      <c r="V1" t="s">
        <v>805</v>
      </c>
      <c r="AN1" t="s">
        <v>806</v>
      </c>
      <c r="AQ1" t="s">
        <v>807</v>
      </c>
      <c r="BI1" t="s">
        <v>808</v>
      </c>
    </row>
    <row r="3" spans="1:69" ht="15.75" thickBot="1" x14ac:dyDescent="0.3">
      <c r="G3" s="48" t="e">
        <f ca="1">MATCH(G4,INDIRECT("'"&amp;$C5&amp;"'!d3:Z3"),0)</f>
        <v>#REF!</v>
      </c>
      <c r="H3" s="48" t="e">
        <f t="shared" ref="H3:S4" ca="1" si="0">G3+1</f>
        <v>#REF!</v>
      </c>
      <c r="I3" s="48" t="e">
        <f t="shared" ca="1" si="0"/>
        <v>#REF!</v>
      </c>
      <c r="J3" s="48" t="e">
        <f t="shared" ca="1" si="0"/>
        <v>#REF!</v>
      </c>
      <c r="K3" s="48" t="e">
        <f t="shared" ca="1" si="0"/>
        <v>#REF!</v>
      </c>
      <c r="L3" s="48" t="e">
        <f t="shared" ca="1" si="0"/>
        <v>#REF!</v>
      </c>
      <c r="M3" s="48" t="e">
        <f t="shared" ca="1" si="0"/>
        <v>#REF!</v>
      </c>
      <c r="N3" s="48" t="e">
        <f t="shared" ca="1" si="0"/>
        <v>#REF!</v>
      </c>
      <c r="O3" s="48" t="e">
        <f t="shared" ca="1" si="0"/>
        <v>#REF!</v>
      </c>
      <c r="P3" s="48" t="e">
        <f t="shared" ca="1" si="0"/>
        <v>#REF!</v>
      </c>
      <c r="Q3" s="48" t="e">
        <f t="shared" ca="1" si="0"/>
        <v>#REF!</v>
      </c>
      <c r="R3" s="48" t="e">
        <f t="shared" ca="1" si="0"/>
        <v>#REF!</v>
      </c>
      <c r="S3" s="48" t="e">
        <f t="shared" ca="1" si="0"/>
        <v>#REF!</v>
      </c>
      <c r="T3" s="48">
        <v>2</v>
      </c>
      <c r="V3">
        <f>COLUMN()</f>
        <v>22</v>
      </c>
      <c r="AN3">
        <f>COLUMN()</f>
        <v>40</v>
      </c>
      <c r="AQ3">
        <f>COLUMN()</f>
        <v>43</v>
      </c>
      <c r="AR3">
        <f>COLUMN()</f>
        <v>44</v>
      </c>
      <c r="AS3">
        <f>COLUMN()</f>
        <v>45</v>
      </c>
      <c r="AT3">
        <f>COLUMN()</f>
        <v>46</v>
      </c>
      <c r="AU3">
        <f>COLUMN()</f>
        <v>47</v>
      </c>
      <c r="AV3">
        <f>COLUMN()</f>
        <v>48</v>
      </c>
      <c r="AW3">
        <f>COLUMN()</f>
        <v>49</v>
      </c>
      <c r="AX3">
        <f>COLUMN()</f>
        <v>50</v>
      </c>
      <c r="AY3">
        <f>COLUMN()</f>
        <v>51</v>
      </c>
      <c r="AZ3">
        <f>COLUMN()</f>
        <v>52</v>
      </c>
      <c r="BA3">
        <f>COLUMN()</f>
        <v>53</v>
      </c>
      <c r="BB3">
        <f>COLUMN()</f>
        <v>54</v>
      </c>
      <c r="BC3">
        <f>COLUMN()</f>
        <v>55</v>
      </c>
      <c r="BD3">
        <f>COLUMN()</f>
        <v>56</v>
      </c>
      <c r="BE3">
        <f>COLUMN()</f>
        <v>57</v>
      </c>
      <c r="BF3">
        <f>COLUMN()</f>
        <v>58</v>
      </c>
      <c r="BG3">
        <f>COLUMN()</f>
        <v>59</v>
      </c>
      <c r="BH3">
        <f>COLUMN()</f>
        <v>60</v>
      </c>
      <c r="BI3">
        <f>COLUMN()</f>
        <v>61</v>
      </c>
    </row>
    <row r="4" spans="1:69" ht="60.75" thickBot="1" x14ac:dyDescent="0.3">
      <c r="B4" t="s">
        <v>158</v>
      </c>
      <c r="C4" t="s">
        <v>809</v>
      </c>
      <c r="D4" t="s">
        <v>202</v>
      </c>
      <c r="E4" t="s">
        <v>810</v>
      </c>
      <c r="F4" t="s">
        <v>811</v>
      </c>
      <c r="G4" s="4">
        <v>2005</v>
      </c>
      <c r="H4" s="4">
        <f t="shared" si="0"/>
        <v>2006</v>
      </c>
      <c r="I4" s="4">
        <f t="shared" si="0"/>
        <v>2007</v>
      </c>
      <c r="J4" s="4">
        <f t="shared" si="0"/>
        <v>2008</v>
      </c>
      <c r="K4" s="4">
        <f t="shared" si="0"/>
        <v>2009</v>
      </c>
      <c r="L4" s="4">
        <f t="shared" si="0"/>
        <v>2010</v>
      </c>
      <c r="M4" s="4">
        <f t="shared" si="0"/>
        <v>2011</v>
      </c>
      <c r="N4" s="4">
        <f t="shared" si="0"/>
        <v>2012</v>
      </c>
      <c r="O4" s="4">
        <f t="shared" si="0"/>
        <v>2013</v>
      </c>
      <c r="P4" s="4">
        <f t="shared" si="0"/>
        <v>2014</v>
      </c>
      <c r="Q4" s="4">
        <f t="shared" si="0"/>
        <v>2015</v>
      </c>
      <c r="R4" s="4" t="s">
        <v>812</v>
      </c>
      <c r="S4" s="4" t="s">
        <v>813</v>
      </c>
      <c r="T4" s="4"/>
      <c r="V4" s="16" t="s">
        <v>155</v>
      </c>
      <c r="W4" s="12" t="s">
        <v>156</v>
      </c>
      <c r="X4" s="12" t="s">
        <v>157</v>
      </c>
      <c r="Y4" s="12" t="s">
        <v>199</v>
      </c>
      <c r="Z4" s="12" t="s">
        <v>159</v>
      </c>
      <c r="AA4" s="12" t="s">
        <v>160</v>
      </c>
      <c r="AB4" s="12" t="s">
        <v>161</v>
      </c>
      <c r="AC4" s="12" t="s">
        <v>200</v>
      </c>
      <c r="AD4" s="12" t="s">
        <v>201</v>
      </c>
      <c r="AE4" s="12" t="s">
        <v>164</v>
      </c>
      <c r="AF4" s="12" t="s">
        <v>165</v>
      </c>
      <c r="AG4" s="12" t="s">
        <v>202</v>
      </c>
      <c r="AH4" s="12" t="s">
        <v>167</v>
      </c>
      <c r="AI4" s="12" t="s">
        <v>168</v>
      </c>
      <c r="AJ4" s="12" t="s">
        <v>169</v>
      </c>
      <c r="AK4" s="12" t="s">
        <v>170</v>
      </c>
      <c r="AL4" s="12" t="s">
        <v>171</v>
      </c>
      <c r="AM4" s="14" t="s">
        <v>172</v>
      </c>
      <c r="AN4" s="15" t="s">
        <v>173</v>
      </c>
      <c r="AQ4" s="16" t="s">
        <v>155</v>
      </c>
      <c r="AR4" s="12" t="s">
        <v>156</v>
      </c>
      <c r="AS4" s="12" t="s">
        <v>157</v>
      </c>
      <c r="AT4" s="12" t="s">
        <v>199</v>
      </c>
      <c r="AU4" s="12" t="s">
        <v>159</v>
      </c>
      <c r="AV4" s="12" t="s">
        <v>160</v>
      </c>
      <c r="AW4" s="12" t="s">
        <v>161</v>
      </c>
      <c r="AX4" s="12" t="s">
        <v>200</v>
      </c>
      <c r="AY4" s="12" t="s">
        <v>201</v>
      </c>
      <c r="AZ4" s="12" t="s">
        <v>164</v>
      </c>
      <c r="BA4" s="12" t="s">
        <v>165</v>
      </c>
      <c r="BB4" s="12" t="s">
        <v>202</v>
      </c>
      <c r="BC4" s="12" t="s">
        <v>167</v>
      </c>
      <c r="BD4" s="12" t="s">
        <v>168</v>
      </c>
      <c r="BE4" s="12" t="s">
        <v>169</v>
      </c>
      <c r="BF4" s="12" t="s">
        <v>170</v>
      </c>
      <c r="BG4" s="12" t="s">
        <v>171</v>
      </c>
      <c r="BH4" s="14" t="s">
        <v>172</v>
      </c>
      <c r="BI4" s="15" t="s">
        <v>173</v>
      </c>
    </row>
    <row r="5" spans="1:69" x14ac:dyDescent="0.25">
      <c r="A5" t="str">
        <f t="shared" ref="A5:A68" si="1">C5&amp;F5</f>
        <v>ATmen</v>
      </c>
      <c r="B5" t="s">
        <v>814</v>
      </c>
      <c r="C5" t="s">
        <v>40</v>
      </c>
      <c r="D5" t="s">
        <v>815</v>
      </c>
      <c r="E5" t="s">
        <v>764</v>
      </c>
      <c r="F5" s="19" t="s">
        <v>816</v>
      </c>
      <c r="G5" s="49">
        <v>3474.8</v>
      </c>
      <c r="H5" s="49">
        <v>3509.4</v>
      </c>
      <c r="I5" s="49">
        <v>3540.1</v>
      </c>
      <c r="J5" s="49">
        <v>3568.2</v>
      </c>
      <c r="K5" s="49">
        <v>3596.4</v>
      </c>
      <c r="L5" s="49">
        <v>3622.9</v>
      </c>
      <c r="M5" s="49">
        <v>3652</v>
      </c>
      <c r="N5" s="49">
        <v>3685</v>
      </c>
      <c r="O5" s="49">
        <v>3721.5</v>
      </c>
      <c r="P5" s="49">
        <v>3768.2</v>
      </c>
      <c r="Q5" s="49">
        <v>0</v>
      </c>
      <c r="R5" s="50" t="s">
        <v>270</v>
      </c>
      <c r="S5" s="50" t="s">
        <v>885</v>
      </c>
      <c r="T5" s="50" t="s">
        <v>826</v>
      </c>
      <c r="V5" s="24" t="str">
        <f>VLOOKUP(C5,[1]BO_download_01!#REF!,3,FALSE)</f>
        <v>Austria</v>
      </c>
      <c r="W5">
        <f>$N$4</f>
        <v>2012</v>
      </c>
      <c r="X5" t="str">
        <f>INDEX([1]BO_download_01!#REF!,MATCH($Y5,[1]BO_download_01!#REF!,0))</f>
        <v>hh</v>
      </c>
      <c r="Y5" t="str">
        <f>B5</f>
        <v>households</v>
      </c>
      <c r="Z5" s="24">
        <f>N5</f>
        <v>3685</v>
      </c>
      <c r="AA5" s="24" t="str">
        <f>T5</f>
        <v>k</v>
      </c>
      <c r="AB5" s="24" t="str">
        <f>R5</f>
        <v>Eurostat</v>
      </c>
      <c r="AC5" t="s">
        <v>817</v>
      </c>
      <c r="AD5" t="s">
        <v>818</v>
      </c>
      <c r="AE5" t="str">
        <f t="shared" ref="AE5:AE68" si="2">E5</f>
        <v>all</v>
      </c>
      <c r="AF5" t="s">
        <v>764</v>
      </c>
      <c r="AG5" s="51" t="str">
        <f>D5</f>
        <v>res</v>
      </c>
      <c r="AH5" t="s">
        <v>819</v>
      </c>
      <c r="AI5" t="s">
        <v>820</v>
      </c>
      <c r="AJ5" t="s">
        <v>821</v>
      </c>
      <c r="AK5" s="11" t="str">
        <f>"BO"&amp;", "&amp;S5</f>
        <v>BO, Eurostat, Number of private households by household composition, number of children and age of youngest child, lfst_hhnhtych</v>
      </c>
      <c r="AL5" s="11" t="s">
        <v>822</v>
      </c>
      <c r="AM5" s="11">
        <v>2016</v>
      </c>
      <c r="AN5" s="17" t="s">
        <v>823</v>
      </c>
      <c r="AO5" s="52" t="s">
        <v>824</v>
      </c>
      <c r="AQ5" t="s">
        <v>17</v>
      </c>
      <c r="AR5">
        <v>2005</v>
      </c>
      <c r="AS5" t="s">
        <v>825</v>
      </c>
      <c r="AT5" t="s">
        <v>814</v>
      </c>
      <c r="AU5">
        <v>3474.8</v>
      </c>
      <c r="AV5" t="s">
        <v>826</v>
      </c>
      <c r="AW5" t="s">
        <v>270</v>
      </c>
      <c r="AX5" t="s">
        <v>817</v>
      </c>
      <c r="AY5" t="s">
        <v>818</v>
      </c>
      <c r="AZ5" t="s">
        <v>764</v>
      </c>
      <c r="BA5" s="51" t="s">
        <v>764</v>
      </c>
      <c r="BB5" t="s">
        <v>815</v>
      </c>
      <c r="BC5" t="s">
        <v>819</v>
      </c>
      <c r="BD5" t="s">
        <v>820</v>
      </c>
      <c r="BE5" t="s">
        <v>821</v>
      </c>
      <c r="BF5" t="s">
        <v>827</v>
      </c>
      <c r="BG5" t="s">
        <v>822</v>
      </c>
      <c r="BH5">
        <v>2016</v>
      </c>
      <c r="BI5" t="s">
        <v>823</v>
      </c>
      <c r="BJ5" t="s">
        <v>824</v>
      </c>
      <c r="BK5" t="s">
        <v>824</v>
      </c>
    </row>
    <row r="6" spans="1:69" x14ac:dyDescent="0.25">
      <c r="A6" t="str">
        <f t="shared" si="1"/>
        <v>BEmen</v>
      </c>
      <c r="B6" t="s">
        <v>814</v>
      </c>
      <c r="C6" t="s">
        <v>41</v>
      </c>
      <c r="D6" t="s">
        <v>815</v>
      </c>
      <c r="E6" t="s">
        <v>764</v>
      </c>
      <c r="F6" s="19" t="str">
        <f>F32</f>
        <v>men</v>
      </c>
      <c r="G6" s="49">
        <v>4384.2</v>
      </c>
      <c r="H6" s="49">
        <v>4436.3999999999996</v>
      </c>
      <c r="I6" s="49">
        <v>4438.5</v>
      </c>
      <c r="J6" s="49">
        <v>4509.3</v>
      </c>
      <c r="K6" s="49">
        <v>4568</v>
      </c>
      <c r="L6" s="49">
        <v>4622.3999999999996</v>
      </c>
      <c r="M6" s="49">
        <v>4653.1000000000004</v>
      </c>
      <c r="N6" s="49">
        <v>4637.8999999999996</v>
      </c>
      <c r="O6" s="49">
        <v>4644.6000000000004</v>
      </c>
      <c r="P6" s="49">
        <v>4651.8</v>
      </c>
      <c r="Q6" s="49">
        <v>0</v>
      </c>
      <c r="R6" s="50" t="s">
        <v>828</v>
      </c>
      <c r="S6" s="50" t="s">
        <v>828</v>
      </c>
      <c r="T6" s="50" t="s">
        <v>826</v>
      </c>
      <c r="V6" s="24" t="str">
        <f>VLOOKUP(C6,[1]BO_download_01!#REF!,3,FALSE)</f>
        <v>Belgium</v>
      </c>
      <c r="W6">
        <f>$O$4</f>
        <v>2013</v>
      </c>
      <c r="X6" t="str">
        <f>INDEX([1]BO_download_01!#REF!,MATCH($Y6,[1]BO_download_01!#REF!,0))</f>
        <v>hh</v>
      </c>
      <c r="Y6" t="str">
        <f>B6</f>
        <v>households</v>
      </c>
      <c r="Z6" s="24">
        <f>O6</f>
        <v>4644.6000000000004</v>
      </c>
      <c r="AA6" s="24" t="str">
        <f t="shared" ref="AA6:AA69" si="3">T6</f>
        <v>k</v>
      </c>
      <c r="AB6" s="24" t="str">
        <f>R6</f>
        <v>STATBELPOPU</v>
      </c>
      <c r="AC6" t="s">
        <v>817</v>
      </c>
      <c r="AD6" t="s">
        <v>818</v>
      </c>
      <c r="AE6" t="str">
        <f t="shared" si="2"/>
        <v>all</v>
      </c>
      <c r="AF6" t="s">
        <v>764</v>
      </c>
      <c r="AG6" s="51" t="str">
        <f t="shared" ref="AG6:AG69" si="4">D6</f>
        <v>res</v>
      </c>
      <c r="AH6" t="s">
        <v>819</v>
      </c>
      <c r="AI6" t="s">
        <v>820</v>
      </c>
      <c r="AJ6" t="s">
        <v>821</v>
      </c>
      <c r="AK6" s="11" t="str">
        <f t="shared" ref="AK6:AK69" si="5">"BO"&amp;", "&amp;S6</f>
        <v>BO, STATBELPOPU</v>
      </c>
      <c r="AL6" s="11" t="s">
        <v>822</v>
      </c>
      <c r="AM6" s="11">
        <v>2016</v>
      </c>
      <c r="AN6" s="17" t="s">
        <v>823</v>
      </c>
      <c r="AO6" s="52" t="s">
        <v>824</v>
      </c>
      <c r="AQ6" t="s">
        <v>17</v>
      </c>
      <c r="AR6">
        <v>2006</v>
      </c>
      <c r="AS6" t="s">
        <v>825</v>
      </c>
      <c r="AT6" t="s">
        <v>814</v>
      </c>
      <c r="AU6">
        <v>3509.4</v>
      </c>
      <c r="AV6" t="s">
        <v>826</v>
      </c>
      <c r="AW6" t="s">
        <v>270</v>
      </c>
      <c r="AX6" t="s">
        <v>817</v>
      </c>
      <c r="AY6" t="s">
        <v>818</v>
      </c>
      <c r="AZ6" t="s">
        <v>764</v>
      </c>
      <c r="BA6" s="51" t="s">
        <v>764</v>
      </c>
      <c r="BB6" t="s">
        <v>815</v>
      </c>
      <c r="BC6" t="s">
        <v>819</v>
      </c>
      <c r="BD6" t="s">
        <v>820</v>
      </c>
      <c r="BE6" t="s">
        <v>821</v>
      </c>
      <c r="BF6" t="s">
        <v>827</v>
      </c>
      <c r="BG6" t="s">
        <v>822</v>
      </c>
      <c r="BH6">
        <v>2016</v>
      </c>
      <c r="BI6" t="s">
        <v>823</v>
      </c>
      <c r="BJ6" t="s">
        <v>824</v>
      </c>
      <c r="BK6" t="s">
        <v>824</v>
      </c>
      <c r="BM6" s="46" t="s">
        <v>780</v>
      </c>
      <c r="BN6" s="42"/>
      <c r="BO6" s="43"/>
    </row>
    <row r="7" spans="1:69" ht="17.25" x14ac:dyDescent="0.25">
      <c r="A7" t="str">
        <f t="shared" si="1"/>
        <v>BGmen</v>
      </c>
      <c r="B7" t="s">
        <v>814</v>
      </c>
      <c r="C7" t="s">
        <v>42</v>
      </c>
      <c r="D7" t="s">
        <v>815</v>
      </c>
      <c r="E7" t="s">
        <v>764</v>
      </c>
      <c r="F7" s="19" t="str">
        <f>F5</f>
        <v>men</v>
      </c>
      <c r="G7" s="49">
        <v>2874</v>
      </c>
      <c r="H7" s="49">
        <v>2870.2</v>
      </c>
      <c r="I7" s="49">
        <v>2866.2</v>
      </c>
      <c r="J7" s="49">
        <v>2881.6</v>
      </c>
      <c r="K7" s="49">
        <v>2900.8</v>
      </c>
      <c r="L7" s="49">
        <v>2753.8</v>
      </c>
      <c r="M7" s="49">
        <v>2775.8</v>
      </c>
      <c r="N7" s="49">
        <v>2792</v>
      </c>
      <c r="O7" s="49">
        <v>2729.5</v>
      </c>
      <c r="P7" s="49">
        <v>2759.9</v>
      </c>
      <c r="Q7" s="49">
        <v>0</v>
      </c>
      <c r="R7" s="50" t="s">
        <v>270</v>
      </c>
      <c r="S7" s="50" t="s">
        <v>553</v>
      </c>
      <c r="T7" s="50" t="s">
        <v>826</v>
      </c>
      <c r="V7" s="24" t="str">
        <f>VLOOKUP(C7,[1]BO_download_01!#REF!,3,FALSE)</f>
        <v>Bulgaria</v>
      </c>
      <c r="W7">
        <f t="shared" ref="W7:W32" si="6">$N$4</f>
        <v>2012</v>
      </c>
      <c r="X7" t="str">
        <f>INDEX([1]BO_download_01!#REF!,MATCH($Y7,[1]BO_download_01!#REF!,0))</f>
        <v>hh</v>
      </c>
      <c r="Y7" t="str">
        <f t="shared" ref="Y7:Y60" si="7">B7</f>
        <v>households</v>
      </c>
      <c r="Z7" s="24">
        <f t="shared" ref="Z7:Z32" si="8">N7</f>
        <v>2792</v>
      </c>
      <c r="AA7" s="24" t="str">
        <f t="shared" si="3"/>
        <v>k</v>
      </c>
      <c r="AB7" s="24" t="str">
        <f t="shared" ref="AB7:AB32" si="9">R7</f>
        <v>Eurostat</v>
      </c>
      <c r="AC7" t="s">
        <v>817</v>
      </c>
      <c r="AD7" t="s">
        <v>818</v>
      </c>
      <c r="AE7" t="str">
        <f t="shared" si="2"/>
        <v>all</v>
      </c>
      <c r="AF7" t="s">
        <v>764</v>
      </c>
      <c r="AG7" s="51" t="str">
        <f t="shared" si="4"/>
        <v>res</v>
      </c>
      <c r="AH7" t="s">
        <v>819</v>
      </c>
      <c r="AI7" t="s">
        <v>820</v>
      </c>
      <c r="AJ7" t="s">
        <v>821</v>
      </c>
      <c r="AK7" s="11" t="str">
        <f t="shared" si="5"/>
        <v>BO, Statistical office of the European Union</v>
      </c>
      <c r="AL7" s="11" t="s">
        <v>822</v>
      </c>
      <c r="AM7" s="11">
        <v>2016</v>
      </c>
      <c r="AN7" s="17" t="s">
        <v>823</v>
      </c>
      <c r="AO7" s="52" t="s">
        <v>824</v>
      </c>
      <c r="AQ7" t="s">
        <v>17</v>
      </c>
      <c r="AR7">
        <v>2007</v>
      </c>
      <c r="AS7" t="s">
        <v>825</v>
      </c>
      <c r="AT7" t="s">
        <v>814</v>
      </c>
      <c r="AU7">
        <v>3540.1</v>
      </c>
      <c r="AV7" t="s">
        <v>826</v>
      </c>
      <c r="AW7" t="s">
        <v>270</v>
      </c>
      <c r="AX7" t="s">
        <v>817</v>
      </c>
      <c r="AY7" t="s">
        <v>818</v>
      </c>
      <c r="AZ7" t="s">
        <v>764</v>
      </c>
      <c r="BA7" s="51" t="s">
        <v>764</v>
      </c>
      <c r="BB7" t="s">
        <v>815</v>
      </c>
      <c r="BC7" t="s">
        <v>819</v>
      </c>
      <c r="BD7" t="s">
        <v>820</v>
      </c>
      <c r="BE7" t="s">
        <v>821</v>
      </c>
      <c r="BF7" t="s">
        <v>827</v>
      </c>
      <c r="BG7" t="s">
        <v>822</v>
      </c>
      <c r="BH7">
        <v>2016</v>
      </c>
      <c r="BI7" t="s">
        <v>823</v>
      </c>
      <c r="BJ7" t="s">
        <v>824</v>
      </c>
      <c r="BK7" t="s">
        <v>824</v>
      </c>
      <c r="BM7" s="47" t="s">
        <v>781</v>
      </c>
      <c r="BN7" s="44" t="s">
        <v>782</v>
      </c>
      <c r="BO7" s="45" t="s">
        <v>783</v>
      </c>
      <c r="BP7" t="str">
        <f t="shared" ref="BP7:BP10" si="10">MID(BN7,4,1)&amp;RIGHT(BN7,1)</f>
        <v>m1</v>
      </c>
      <c r="BQ7" t="str">
        <f>BM6</f>
        <v>Single family dwellings</v>
      </c>
    </row>
    <row r="8" spans="1:69" ht="17.25" x14ac:dyDescent="0.25">
      <c r="A8" t="str">
        <f t="shared" si="1"/>
        <v>CYmen</v>
      </c>
      <c r="B8" t="s">
        <v>814</v>
      </c>
      <c r="C8" t="s">
        <v>44</v>
      </c>
      <c r="D8" t="s">
        <v>815</v>
      </c>
      <c r="E8" t="s">
        <v>764</v>
      </c>
      <c r="F8" s="19" t="str">
        <f t="shared" ref="F8:F32" si="11">F7</f>
        <v>men</v>
      </c>
      <c r="G8" s="49">
        <v>249.9</v>
      </c>
      <c r="H8" s="49">
        <v>251.6</v>
      </c>
      <c r="I8" s="49">
        <v>261.10000000000002</v>
      </c>
      <c r="J8" s="49">
        <v>268.10000000000002</v>
      </c>
      <c r="K8" s="49">
        <v>270</v>
      </c>
      <c r="L8" s="49">
        <v>284.60000000000002</v>
      </c>
      <c r="M8" s="49">
        <v>297.60000000000002</v>
      </c>
      <c r="N8" s="49">
        <v>295.39999999999998</v>
      </c>
      <c r="O8" s="49">
        <v>290.5</v>
      </c>
      <c r="P8" s="49">
        <v>288.8</v>
      </c>
      <c r="Q8" s="49">
        <v>0</v>
      </c>
      <c r="R8" s="50" t="s">
        <v>270</v>
      </c>
      <c r="S8" s="50" t="s">
        <v>553</v>
      </c>
      <c r="T8" s="50" t="s">
        <v>826</v>
      </c>
      <c r="V8" s="24" t="str">
        <f>VLOOKUP(C8,[1]BO_download_01!#REF!,3,FALSE)</f>
        <v>Cyprus</v>
      </c>
      <c r="W8">
        <f t="shared" si="6"/>
        <v>2012</v>
      </c>
      <c r="X8" t="str">
        <f>INDEX([1]BO_download_01!#REF!,MATCH($Y8,[1]BO_download_01!#REF!,0))</f>
        <v>hh</v>
      </c>
      <c r="Y8" t="str">
        <f t="shared" si="7"/>
        <v>households</v>
      </c>
      <c r="Z8" s="24">
        <f t="shared" si="8"/>
        <v>295.39999999999998</v>
      </c>
      <c r="AA8" s="24" t="str">
        <f t="shared" si="3"/>
        <v>k</v>
      </c>
      <c r="AB8" s="24" t="str">
        <f t="shared" si="9"/>
        <v>Eurostat</v>
      </c>
      <c r="AC8" t="s">
        <v>817</v>
      </c>
      <c r="AD8" t="s">
        <v>818</v>
      </c>
      <c r="AE8" t="str">
        <f t="shared" si="2"/>
        <v>all</v>
      </c>
      <c r="AF8" t="s">
        <v>764</v>
      </c>
      <c r="AG8" s="51" t="str">
        <f t="shared" si="4"/>
        <v>res</v>
      </c>
      <c r="AH8" t="s">
        <v>819</v>
      </c>
      <c r="AI8" t="s">
        <v>820</v>
      </c>
      <c r="AJ8" t="s">
        <v>821</v>
      </c>
      <c r="AK8" s="11" t="str">
        <f t="shared" si="5"/>
        <v>BO, Statistical office of the European Union</v>
      </c>
      <c r="AL8" s="11" t="s">
        <v>822</v>
      </c>
      <c r="AM8" s="11">
        <v>2016</v>
      </c>
      <c r="AN8" s="17" t="s">
        <v>823</v>
      </c>
      <c r="AO8" s="52" t="s">
        <v>824</v>
      </c>
      <c r="AQ8" t="s">
        <v>17</v>
      </c>
      <c r="AR8">
        <v>2008</v>
      </c>
      <c r="AS8" t="s">
        <v>825</v>
      </c>
      <c r="AT8" t="s">
        <v>814</v>
      </c>
      <c r="AU8">
        <v>3568.2</v>
      </c>
      <c r="AV8" t="s">
        <v>826</v>
      </c>
      <c r="AW8" t="s">
        <v>270</v>
      </c>
      <c r="AX8" t="s">
        <v>817</v>
      </c>
      <c r="AY8" t="s">
        <v>818</v>
      </c>
      <c r="AZ8" t="s">
        <v>764</v>
      </c>
      <c r="BA8" s="51" t="s">
        <v>764</v>
      </c>
      <c r="BB8" t="s">
        <v>815</v>
      </c>
      <c r="BC8" t="s">
        <v>819</v>
      </c>
      <c r="BD8" t="s">
        <v>820</v>
      </c>
      <c r="BE8" t="s">
        <v>821</v>
      </c>
      <c r="BF8" t="s">
        <v>827</v>
      </c>
      <c r="BG8" t="s">
        <v>822</v>
      </c>
      <c r="BH8">
        <v>2016</v>
      </c>
      <c r="BI8" t="s">
        <v>823</v>
      </c>
      <c r="BJ8" t="s">
        <v>824</v>
      </c>
      <c r="BK8" t="s">
        <v>824</v>
      </c>
      <c r="BM8" s="47" t="s">
        <v>784</v>
      </c>
      <c r="BN8" s="44" t="s">
        <v>785</v>
      </c>
      <c r="BO8" s="45" t="s">
        <v>783</v>
      </c>
      <c r="BP8" t="str">
        <f t="shared" si="10"/>
        <v>m2</v>
      </c>
      <c r="BQ8" t="str">
        <f>BQ7</f>
        <v>Single family dwellings</v>
      </c>
    </row>
    <row r="9" spans="1:69" ht="17.25" x14ac:dyDescent="0.25">
      <c r="A9" t="str">
        <f t="shared" si="1"/>
        <v>CZmen</v>
      </c>
      <c r="B9" t="s">
        <v>814</v>
      </c>
      <c r="C9" t="s">
        <v>45</v>
      </c>
      <c r="D9" t="s">
        <v>815</v>
      </c>
      <c r="E9" t="s">
        <v>764</v>
      </c>
      <c r="F9" s="19" t="str">
        <f t="shared" si="11"/>
        <v>men</v>
      </c>
      <c r="G9" s="49">
        <v>4123</v>
      </c>
      <c r="H9" s="49">
        <v>4139.3999999999996</v>
      </c>
      <c r="I9" s="49">
        <v>4219.3999999999996</v>
      </c>
      <c r="J9" s="49">
        <v>4319</v>
      </c>
      <c r="K9" s="49">
        <v>4366.3</v>
      </c>
      <c r="L9" s="49">
        <v>4423.2</v>
      </c>
      <c r="M9" s="49">
        <v>4420.8</v>
      </c>
      <c r="N9" s="49">
        <v>4465.8</v>
      </c>
      <c r="O9" s="49">
        <v>4582.8</v>
      </c>
      <c r="P9" s="49">
        <v>4606.8999999999996</v>
      </c>
      <c r="Q9" s="49">
        <v>0</v>
      </c>
      <c r="R9" s="50" t="s">
        <v>618</v>
      </c>
      <c r="S9" s="50" t="s">
        <v>715</v>
      </c>
      <c r="T9" s="50" t="s">
        <v>826</v>
      </c>
      <c r="V9" s="24" t="str">
        <f>VLOOKUP(C9,[1]BO_download_01!#REF!,3,FALSE)</f>
        <v>Czech Republic</v>
      </c>
      <c r="W9">
        <f>$M$4</f>
        <v>2011</v>
      </c>
      <c r="X9" t="str">
        <f>INDEX([1]BO_download_01!#REF!,MATCH($Y9,[1]BO_download_01!#REF!,0))</f>
        <v>hh</v>
      </c>
      <c r="Y9" t="str">
        <f t="shared" si="7"/>
        <v>households</v>
      </c>
      <c r="Z9" s="24">
        <f>M9</f>
        <v>4420.8</v>
      </c>
      <c r="AA9" s="24" t="str">
        <f t="shared" si="3"/>
        <v>k</v>
      </c>
      <c r="AB9" s="24" t="str">
        <f t="shared" si="9"/>
        <v>CZSO</v>
      </c>
      <c r="AC9" t="s">
        <v>817</v>
      </c>
      <c r="AD9" t="s">
        <v>818</v>
      </c>
      <c r="AE9" t="str">
        <f t="shared" si="2"/>
        <v>all</v>
      </c>
      <c r="AF9" t="s">
        <v>764</v>
      </c>
      <c r="AG9" s="51" t="str">
        <f t="shared" si="4"/>
        <v>res</v>
      </c>
      <c r="AH9" t="s">
        <v>819</v>
      </c>
      <c r="AI9" t="s">
        <v>820</v>
      </c>
      <c r="AJ9" t="s">
        <v>821</v>
      </c>
      <c r="AK9" s="11" t="str">
        <f t="shared" si="5"/>
        <v>BO, Czech Statistical Office</v>
      </c>
      <c r="AL9" s="11" t="s">
        <v>822</v>
      </c>
      <c r="AM9" s="11">
        <v>2016</v>
      </c>
      <c r="AN9" s="17" t="s">
        <v>823</v>
      </c>
      <c r="AO9" s="52" t="s">
        <v>824</v>
      </c>
      <c r="AQ9" t="s">
        <v>17</v>
      </c>
      <c r="AR9">
        <v>2009</v>
      </c>
      <c r="AS9" t="s">
        <v>825</v>
      </c>
      <c r="AT9" t="s">
        <v>814</v>
      </c>
      <c r="AU9">
        <v>3596.4</v>
      </c>
      <c r="AV9" t="s">
        <v>826</v>
      </c>
      <c r="AW9" t="s">
        <v>270</v>
      </c>
      <c r="AX9" t="s">
        <v>817</v>
      </c>
      <c r="AY9" t="s">
        <v>818</v>
      </c>
      <c r="AZ9" t="s">
        <v>764</v>
      </c>
      <c r="BA9" s="51" t="s">
        <v>764</v>
      </c>
      <c r="BB9" t="s">
        <v>815</v>
      </c>
      <c r="BC9" t="s">
        <v>819</v>
      </c>
      <c r="BD9" t="s">
        <v>820</v>
      </c>
      <c r="BE9" t="s">
        <v>821</v>
      </c>
      <c r="BF9" t="s">
        <v>827</v>
      </c>
      <c r="BG9" t="s">
        <v>822</v>
      </c>
      <c r="BH9">
        <v>2016</v>
      </c>
      <c r="BI9" t="s">
        <v>823</v>
      </c>
      <c r="BJ9" t="s">
        <v>824</v>
      </c>
      <c r="BK9" t="s">
        <v>824</v>
      </c>
      <c r="BM9" s="47" t="s">
        <v>786</v>
      </c>
      <c r="BN9" s="44" t="s">
        <v>787</v>
      </c>
      <c r="BO9" s="45" t="s">
        <v>788</v>
      </c>
      <c r="BP9" t="str">
        <f t="shared" si="10"/>
        <v>m3</v>
      </c>
      <c r="BQ9" t="str">
        <f t="shared" ref="BQ9:BQ13" si="12">BQ8</f>
        <v>Single family dwellings</v>
      </c>
    </row>
    <row r="10" spans="1:69" ht="17.25" x14ac:dyDescent="0.25">
      <c r="A10" t="str">
        <f t="shared" si="1"/>
        <v>DEmen</v>
      </c>
      <c r="B10" t="s">
        <v>814</v>
      </c>
      <c r="C10" t="s">
        <v>51</v>
      </c>
      <c r="D10" t="s">
        <v>815</v>
      </c>
      <c r="E10" t="s">
        <v>764</v>
      </c>
      <c r="F10" s="19" t="str">
        <f t="shared" si="11"/>
        <v>men</v>
      </c>
      <c r="G10" s="49">
        <v>38512.300000000003</v>
      </c>
      <c r="H10" s="49">
        <v>39188.5</v>
      </c>
      <c r="I10" s="49">
        <v>39290.5</v>
      </c>
      <c r="J10" s="49">
        <v>39646.199999999997</v>
      </c>
      <c r="K10" s="49">
        <v>39311.199999999997</v>
      </c>
      <c r="L10" s="49">
        <v>39615.9</v>
      </c>
      <c r="M10" s="49">
        <v>38994</v>
      </c>
      <c r="N10" s="49">
        <v>39166.1</v>
      </c>
      <c r="O10" s="49">
        <v>39410.699999999997</v>
      </c>
      <c r="P10" s="49">
        <v>39709.599999999999</v>
      </c>
      <c r="Q10" s="49">
        <v>0</v>
      </c>
      <c r="R10" s="50" t="s">
        <v>270</v>
      </c>
      <c r="S10" s="50" t="s">
        <v>553</v>
      </c>
      <c r="T10" s="50" t="s">
        <v>826</v>
      </c>
      <c r="V10" s="24" t="str">
        <f>VLOOKUP(C10,[1]BO_download_01!#REF!,3,FALSE)</f>
        <v>Germany</v>
      </c>
      <c r="W10">
        <f t="shared" si="6"/>
        <v>2012</v>
      </c>
      <c r="X10" t="str">
        <f>INDEX([1]BO_download_01!#REF!,MATCH($Y10,[1]BO_download_01!#REF!,0))</f>
        <v>hh</v>
      </c>
      <c r="Y10" t="str">
        <f t="shared" si="7"/>
        <v>households</v>
      </c>
      <c r="Z10" s="24">
        <f t="shared" si="8"/>
        <v>39166.1</v>
      </c>
      <c r="AA10" s="24" t="str">
        <f t="shared" si="3"/>
        <v>k</v>
      </c>
      <c r="AB10" s="24" t="str">
        <f t="shared" si="9"/>
        <v>Eurostat</v>
      </c>
      <c r="AC10" t="s">
        <v>817</v>
      </c>
      <c r="AD10" t="s">
        <v>818</v>
      </c>
      <c r="AE10" t="str">
        <f t="shared" si="2"/>
        <v>all</v>
      </c>
      <c r="AF10" t="s">
        <v>764</v>
      </c>
      <c r="AG10" s="51" t="str">
        <f t="shared" si="4"/>
        <v>res</v>
      </c>
      <c r="AH10" t="s">
        <v>819</v>
      </c>
      <c r="AI10" t="s">
        <v>820</v>
      </c>
      <c r="AJ10" t="s">
        <v>821</v>
      </c>
      <c r="AK10" s="11" t="str">
        <f t="shared" si="5"/>
        <v>BO, Statistical office of the European Union</v>
      </c>
      <c r="AL10" s="11" t="s">
        <v>822</v>
      </c>
      <c r="AM10" s="11">
        <v>2016</v>
      </c>
      <c r="AN10" s="17" t="s">
        <v>823</v>
      </c>
      <c r="AO10" s="52" t="s">
        <v>824</v>
      </c>
      <c r="AQ10" t="s">
        <v>17</v>
      </c>
      <c r="AR10">
        <v>2010</v>
      </c>
      <c r="AS10" t="s">
        <v>825</v>
      </c>
      <c r="AT10" t="s">
        <v>814</v>
      </c>
      <c r="AU10">
        <v>3622.9</v>
      </c>
      <c r="AV10" t="s">
        <v>826</v>
      </c>
      <c r="AW10" t="s">
        <v>270</v>
      </c>
      <c r="AX10" t="s">
        <v>817</v>
      </c>
      <c r="AY10" t="s">
        <v>818</v>
      </c>
      <c r="AZ10" t="s">
        <v>764</v>
      </c>
      <c r="BA10" s="51" t="s">
        <v>764</v>
      </c>
      <c r="BB10" t="s">
        <v>815</v>
      </c>
      <c r="BC10" t="s">
        <v>819</v>
      </c>
      <c r="BD10" t="s">
        <v>820</v>
      </c>
      <c r="BE10" t="s">
        <v>821</v>
      </c>
      <c r="BF10" t="s">
        <v>827</v>
      </c>
      <c r="BG10" t="s">
        <v>822</v>
      </c>
      <c r="BH10">
        <v>2016</v>
      </c>
      <c r="BI10" t="s">
        <v>823</v>
      </c>
      <c r="BJ10" t="s">
        <v>824</v>
      </c>
      <c r="BK10" t="s">
        <v>824</v>
      </c>
      <c r="BM10" s="47" t="s">
        <v>789</v>
      </c>
      <c r="BN10" s="44" t="s">
        <v>790</v>
      </c>
      <c r="BO10" s="45" t="s">
        <v>788</v>
      </c>
      <c r="BP10" t="str">
        <f t="shared" si="10"/>
        <v>m4</v>
      </c>
      <c r="BQ10" t="str">
        <f t="shared" si="12"/>
        <v>Single family dwellings</v>
      </c>
    </row>
    <row r="11" spans="1:69" ht="17.25" x14ac:dyDescent="0.25">
      <c r="A11" t="str">
        <f t="shared" si="1"/>
        <v>DKmen</v>
      </c>
      <c r="B11" t="s">
        <v>814</v>
      </c>
      <c r="C11" t="s">
        <v>46</v>
      </c>
      <c r="D11" t="s">
        <v>815</v>
      </c>
      <c r="E11" t="s">
        <v>764</v>
      </c>
      <c r="F11" s="19" t="str">
        <f t="shared" si="11"/>
        <v>men</v>
      </c>
      <c r="G11" s="49">
        <v>2353.8000000000002</v>
      </c>
      <c r="H11" s="49">
        <v>2365</v>
      </c>
      <c r="I11" s="49">
        <v>2366.8000000000002</v>
      </c>
      <c r="J11" s="49">
        <v>2423.6999999999998</v>
      </c>
      <c r="K11" s="49">
        <v>2391.1</v>
      </c>
      <c r="L11" s="49">
        <v>2313.6999999999998</v>
      </c>
      <c r="M11" s="49">
        <v>2323.6</v>
      </c>
      <c r="N11" s="49">
        <v>2329.9</v>
      </c>
      <c r="O11" s="49">
        <v>2339.1</v>
      </c>
      <c r="P11" s="49">
        <v>2360.1999999999998</v>
      </c>
      <c r="Q11" s="49">
        <v>0</v>
      </c>
      <c r="R11" s="50" t="s">
        <v>219</v>
      </c>
      <c r="S11" s="50" t="s">
        <v>886</v>
      </c>
      <c r="T11" s="50" t="s">
        <v>826</v>
      </c>
      <c r="V11" s="24" t="str">
        <f>VLOOKUP(C11,[1]BO_download_01!#REF!,3,FALSE)</f>
        <v>Denmark</v>
      </c>
      <c r="W11">
        <f t="shared" si="6"/>
        <v>2012</v>
      </c>
      <c r="X11" t="str">
        <f>INDEX([1]BO_download_01!#REF!,MATCH($Y11,[1]BO_download_01!#REF!,0))</f>
        <v>hh</v>
      </c>
      <c r="Y11" t="str">
        <f t="shared" si="7"/>
        <v>households</v>
      </c>
      <c r="Z11" s="24">
        <f t="shared" si="8"/>
        <v>2329.9</v>
      </c>
      <c r="AA11" s="24" t="str">
        <f t="shared" si="3"/>
        <v>k</v>
      </c>
      <c r="AB11" s="24" t="str">
        <f t="shared" si="9"/>
        <v>Statistics Denmark</v>
      </c>
      <c r="AC11" t="s">
        <v>817</v>
      </c>
      <c r="AD11" t="s">
        <v>818</v>
      </c>
      <c r="AE11" t="str">
        <f t="shared" si="2"/>
        <v>all</v>
      </c>
      <c r="AF11" t="s">
        <v>764</v>
      </c>
      <c r="AG11" s="51" t="str">
        <f t="shared" si="4"/>
        <v>res</v>
      </c>
      <c r="AH11" t="s">
        <v>819</v>
      </c>
      <c r="AI11" t="s">
        <v>820</v>
      </c>
      <c r="AJ11" t="s">
        <v>821</v>
      </c>
      <c r="AK11" s="11" t="str">
        <f t="shared" si="5"/>
        <v>BO, Statistics Denmark (FAM55N)</v>
      </c>
      <c r="AL11" s="11" t="s">
        <v>822</v>
      </c>
      <c r="AM11" s="11">
        <v>2016</v>
      </c>
      <c r="AN11" s="17" t="s">
        <v>823</v>
      </c>
      <c r="AO11" s="52" t="s">
        <v>824</v>
      </c>
      <c r="AQ11" t="s">
        <v>17</v>
      </c>
      <c r="AR11">
        <v>2011</v>
      </c>
      <c r="AS11" t="s">
        <v>825</v>
      </c>
      <c r="AT11" t="s">
        <v>814</v>
      </c>
      <c r="AU11">
        <v>3652</v>
      </c>
      <c r="AV11" t="s">
        <v>826</v>
      </c>
      <c r="AW11" t="s">
        <v>270</v>
      </c>
      <c r="AX11" t="s">
        <v>817</v>
      </c>
      <c r="AY11" t="s">
        <v>818</v>
      </c>
      <c r="AZ11" t="s">
        <v>764</v>
      </c>
      <c r="BA11" s="51" t="s">
        <v>764</v>
      </c>
      <c r="BB11" t="s">
        <v>815</v>
      </c>
      <c r="BC11" t="s">
        <v>819</v>
      </c>
      <c r="BD11" t="s">
        <v>820</v>
      </c>
      <c r="BE11" t="s">
        <v>821</v>
      </c>
      <c r="BF11" t="s">
        <v>827</v>
      </c>
      <c r="BG11" t="s">
        <v>822</v>
      </c>
      <c r="BH11">
        <v>2016</v>
      </c>
      <c r="BI11" t="s">
        <v>823</v>
      </c>
      <c r="BJ11" t="s">
        <v>824</v>
      </c>
      <c r="BK11" t="s">
        <v>824</v>
      </c>
      <c r="BM11" s="47" t="s">
        <v>791</v>
      </c>
      <c r="BN11" s="44" t="s">
        <v>792</v>
      </c>
      <c r="BO11" s="45" t="s">
        <v>788</v>
      </c>
      <c r="BP11" t="str">
        <f>MID(BN11,4,1)&amp;RIGHT(BN11,1)</f>
        <v>m5</v>
      </c>
      <c r="BQ11" t="str">
        <f t="shared" si="12"/>
        <v>Single family dwellings</v>
      </c>
    </row>
    <row r="12" spans="1:69" ht="17.25" x14ac:dyDescent="0.25">
      <c r="A12" t="str">
        <f t="shared" si="1"/>
        <v>EEmen</v>
      </c>
      <c r="B12" t="s">
        <v>814</v>
      </c>
      <c r="C12" t="s">
        <v>47</v>
      </c>
      <c r="D12" t="s">
        <v>815</v>
      </c>
      <c r="E12" t="s">
        <v>764</v>
      </c>
      <c r="F12" s="19" t="str">
        <f t="shared" si="11"/>
        <v>men</v>
      </c>
      <c r="G12" s="49">
        <v>575.6</v>
      </c>
      <c r="H12" s="49">
        <v>546.9</v>
      </c>
      <c r="I12" s="49">
        <v>545.9</v>
      </c>
      <c r="J12" s="49">
        <v>546.9</v>
      </c>
      <c r="K12" s="49">
        <v>545.70000000000005</v>
      </c>
      <c r="L12" s="49">
        <v>548.79999999999995</v>
      </c>
      <c r="M12" s="49">
        <v>554</v>
      </c>
      <c r="N12" s="49">
        <v>557.79999999999995</v>
      </c>
      <c r="O12" s="49">
        <v>555.5</v>
      </c>
      <c r="P12" s="49">
        <v>561.1</v>
      </c>
      <c r="Q12" s="49">
        <v>0</v>
      </c>
      <c r="R12" s="50" t="s">
        <v>282</v>
      </c>
      <c r="S12" s="50" t="s">
        <v>283</v>
      </c>
      <c r="T12" s="50" t="s">
        <v>826</v>
      </c>
      <c r="V12" s="24" t="str">
        <f>VLOOKUP(C12,[1]BO_download_01!#REF!,3,FALSE)</f>
        <v>Estonia</v>
      </c>
      <c r="W12">
        <f t="shared" si="6"/>
        <v>2012</v>
      </c>
      <c r="X12" t="str">
        <f>INDEX([1]BO_download_01!#REF!,MATCH($Y12,[1]BO_download_01!#REF!,0))</f>
        <v>hh</v>
      </c>
      <c r="Y12" t="str">
        <f t="shared" si="7"/>
        <v>households</v>
      </c>
      <c r="Z12" s="24">
        <f t="shared" si="8"/>
        <v>557.79999999999995</v>
      </c>
      <c r="AA12" s="24" t="str">
        <f t="shared" si="3"/>
        <v>k</v>
      </c>
      <c r="AB12" s="24" t="str">
        <f t="shared" si="9"/>
        <v>Statistics EE</v>
      </c>
      <c r="AC12" t="s">
        <v>817</v>
      </c>
      <c r="AD12" t="s">
        <v>818</v>
      </c>
      <c r="AE12" t="str">
        <f t="shared" si="2"/>
        <v>all</v>
      </c>
      <c r="AF12" t="s">
        <v>764</v>
      </c>
      <c r="AG12" s="51" t="str">
        <f t="shared" si="4"/>
        <v>res</v>
      </c>
      <c r="AH12" t="s">
        <v>819</v>
      </c>
      <c r="AI12" t="s">
        <v>820</v>
      </c>
      <c r="AJ12" t="s">
        <v>821</v>
      </c>
      <c r="AK12" s="11" t="str">
        <f t="shared" si="5"/>
        <v>BO, Statistics Estonia</v>
      </c>
      <c r="AL12" s="11" t="s">
        <v>822</v>
      </c>
      <c r="AM12" s="11">
        <v>2016</v>
      </c>
      <c r="AN12" s="17" t="s">
        <v>823</v>
      </c>
      <c r="AO12" s="52" t="s">
        <v>824</v>
      </c>
      <c r="AQ12" t="s">
        <v>17</v>
      </c>
      <c r="AR12">
        <v>2012</v>
      </c>
      <c r="AS12" t="s">
        <v>825</v>
      </c>
      <c r="AT12" t="s">
        <v>814</v>
      </c>
      <c r="AU12">
        <v>3685</v>
      </c>
      <c r="AV12" t="s">
        <v>826</v>
      </c>
      <c r="AW12" t="s">
        <v>270</v>
      </c>
      <c r="AX12" t="s">
        <v>817</v>
      </c>
      <c r="AY12" t="s">
        <v>818</v>
      </c>
      <c r="AZ12" t="s">
        <v>764</v>
      </c>
      <c r="BA12" s="51" t="s">
        <v>764</v>
      </c>
      <c r="BB12" t="s">
        <v>815</v>
      </c>
      <c r="BC12" t="s">
        <v>819</v>
      </c>
      <c r="BD12" t="s">
        <v>820</v>
      </c>
      <c r="BE12" t="s">
        <v>821</v>
      </c>
      <c r="BF12" t="s">
        <v>827</v>
      </c>
      <c r="BG12" t="s">
        <v>822</v>
      </c>
      <c r="BH12">
        <v>2016</v>
      </c>
      <c r="BI12" t="s">
        <v>823</v>
      </c>
      <c r="BJ12" t="s">
        <v>824</v>
      </c>
      <c r="BK12" t="s">
        <v>824</v>
      </c>
      <c r="BM12" s="47" t="s">
        <v>793</v>
      </c>
      <c r="BN12" s="44" t="s">
        <v>794</v>
      </c>
      <c r="BO12" s="45" t="s">
        <v>788</v>
      </c>
      <c r="BP12" t="str">
        <f>MID(BN12,4,1)&amp;RIGHT(BN12,1)</f>
        <v>m6</v>
      </c>
      <c r="BQ12" t="str">
        <f t="shared" si="12"/>
        <v>Single family dwellings</v>
      </c>
    </row>
    <row r="13" spans="1:69" ht="17.25" x14ac:dyDescent="0.25">
      <c r="A13" t="str">
        <f t="shared" si="1"/>
        <v>ELmen</v>
      </c>
      <c r="B13" t="s">
        <v>814</v>
      </c>
      <c r="C13" t="s">
        <v>49</v>
      </c>
      <c r="D13" t="s">
        <v>815</v>
      </c>
      <c r="E13" t="s">
        <v>764</v>
      </c>
      <c r="F13" s="19" t="str">
        <f t="shared" si="11"/>
        <v>men</v>
      </c>
      <c r="G13" s="49">
        <v>4219.7</v>
      </c>
      <c r="H13" s="49">
        <v>4236.3</v>
      </c>
      <c r="I13" s="49">
        <v>4280.8</v>
      </c>
      <c r="J13" s="49">
        <v>4293.7</v>
      </c>
      <c r="K13" s="49">
        <v>4348.1000000000004</v>
      </c>
      <c r="L13" s="49">
        <v>4352.6000000000004</v>
      </c>
      <c r="M13" s="49">
        <v>4343</v>
      </c>
      <c r="N13" s="49">
        <v>4334.5</v>
      </c>
      <c r="O13" s="49">
        <v>4336</v>
      </c>
      <c r="P13" s="49">
        <v>4344.5</v>
      </c>
      <c r="Q13" s="49">
        <v>0</v>
      </c>
      <c r="R13" s="50" t="s">
        <v>270</v>
      </c>
      <c r="S13" s="50" t="s">
        <v>553</v>
      </c>
      <c r="T13" s="50" t="s">
        <v>826</v>
      </c>
      <c r="V13" s="24" t="str">
        <f>VLOOKUP(C13,[1]BO_download_01!#REF!,3,FALSE)</f>
        <v>Greece</v>
      </c>
      <c r="W13">
        <f t="shared" si="6"/>
        <v>2012</v>
      </c>
      <c r="X13" t="str">
        <f>INDEX([1]BO_download_01!#REF!,MATCH($Y13,[1]BO_download_01!#REF!,0))</f>
        <v>hh</v>
      </c>
      <c r="Y13" t="str">
        <f t="shared" si="7"/>
        <v>households</v>
      </c>
      <c r="Z13" s="24">
        <f t="shared" si="8"/>
        <v>4334.5</v>
      </c>
      <c r="AA13" s="24" t="str">
        <f t="shared" si="3"/>
        <v>k</v>
      </c>
      <c r="AB13" s="24" t="str">
        <f t="shared" si="9"/>
        <v>Eurostat</v>
      </c>
      <c r="AC13" t="s">
        <v>817</v>
      </c>
      <c r="AD13" t="s">
        <v>818</v>
      </c>
      <c r="AE13" t="str">
        <f t="shared" si="2"/>
        <v>all</v>
      </c>
      <c r="AF13" t="s">
        <v>764</v>
      </c>
      <c r="AG13" s="51" t="str">
        <f t="shared" si="4"/>
        <v>res</v>
      </c>
      <c r="AH13" t="s">
        <v>819</v>
      </c>
      <c r="AI13" t="s">
        <v>820</v>
      </c>
      <c r="AJ13" t="s">
        <v>821</v>
      </c>
      <c r="AK13" s="11" t="str">
        <f t="shared" si="5"/>
        <v>BO, Statistical office of the European Union</v>
      </c>
      <c r="AL13" s="11" t="s">
        <v>822</v>
      </c>
      <c r="AM13" s="11">
        <v>2016</v>
      </c>
      <c r="AN13" s="17" t="s">
        <v>823</v>
      </c>
      <c r="AO13" s="52" t="s">
        <v>824</v>
      </c>
      <c r="AQ13" t="s">
        <v>17</v>
      </c>
      <c r="AR13">
        <v>2013</v>
      </c>
      <c r="AS13" t="s">
        <v>825</v>
      </c>
      <c r="AT13" t="s">
        <v>814</v>
      </c>
      <c r="AU13">
        <v>3721.5</v>
      </c>
      <c r="AV13" t="s">
        <v>826</v>
      </c>
      <c r="AW13" t="s">
        <v>270</v>
      </c>
      <c r="AX13" t="s">
        <v>817</v>
      </c>
      <c r="AY13" t="s">
        <v>818</v>
      </c>
      <c r="AZ13" t="s">
        <v>764</v>
      </c>
      <c r="BA13" s="51" t="s">
        <v>764</v>
      </c>
      <c r="BB13" t="s">
        <v>815</v>
      </c>
      <c r="BC13" t="s">
        <v>819</v>
      </c>
      <c r="BD13" t="s">
        <v>820</v>
      </c>
      <c r="BE13" t="s">
        <v>821</v>
      </c>
      <c r="BF13" t="s">
        <v>827</v>
      </c>
      <c r="BG13" t="s">
        <v>822</v>
      </c>
      <c r="BH13">
        <v>2016</v>
      </c>
      <c r="BI13" t="s">
        <v>823</v>
      </c>
      <c r="BJ13" t="s">
        <v>824</v>
      </c>
      <c r="BK13" t="s">
        <v>824</v>
      </c>
      <c r="BM13" s="47" t="s">
        <v>795</v>
      </c>
      <c r="BN13" s="44" t="s">
        <v>796</v>
      </c>
      <c r="BO13" s="45" t="s">
        <v>788</v>
      </c>
      <c r="BP13" t="str">
        <f>MID(BN13,4,1)&amp;RIGHT(BN13,1)</f>
        <v>m7</v>
      </c>
      <c r="BQ13" t="str">
        <f t="shared" si="12"/>
        <v>Single family dwellings</v>
      </c>
    </row>
    <row r="14" spans="1:69" x14ac:dyDescent="0.25">
      <c r="A14" t="str">
        <f t="shared" si="1"/>
        <v>ESmen</v>
      </c>
      <c r="B14" t="s">
        <v>814</v>
      </c>
      <c r="C14" t="s">
        <v>65</v>
      </c>
      <c r="D14" t="s">
        <v>815</v>
      </c>
      <c r="E14" t="s">
        <v>764</v>
      </c>
      <c r="F14" s="19" t="str">
        <f t="shared" si="11"/>
        <v>men</v>
      </c>
      <c r="G14" s="49">
        <v>15759.8</v>
      </c>
      <c r="H14" s="49">
        <v>16179.8</v>
      </c>
      <c r="I14" s="49">
        <v>16643</v>
      </c>
      <c r="J14" s="49">
        <v>17067.8</v>
      </c>
      <c r="K14" s="49">
        <v>17384.3</v>
      </c>
      <c r="L14" s="49">
        <v>17645.2</v>
      </c>
      <c r="M14" s="49">
        <v>17897.3</v>
      </c>
      <c r="N14" s="49">
        <v>18090.900000000001</v>
      </c>
      <c r="O14" s="49">
        <v>18212.400000000001</v>
      </c>
      <c r="P14" s="49">
        <v>18328.900000000001</v>
      </c>
      <c r="Q14" s="49">
        <v>0</v>
      </c>
      <c r="R14" s="50" t="s">
        <v>356</v>
      </c>
      <c r="S14" s="50" t="s">
        <v>645</v>
      </c>
      <c r="T14" s="50" t="s">
        <v>826</v>
      </c>
      <c r="V14" s="24" t="str">
        <f>VLOOKUP(C14,[1]BO_download_01!#REF!,3,FALSE)</f>
        <v>Spain</v>
      </c>
      <c r="W14">
        <f t="shared" si="6"/>
        <v>2012</v>
      </c>
      <c r="X14" t="str">
        <f>INDEX([1]BO_download_01!#REF!,MATCH($Y14,[1]BO_download_01!#REF!,0))</f>
        <v>hh</v>
      </c>
      <c r="Y14" t="str">
        <f t="shared" si="7"/>
        <v>households</v>
      </c>
      <c r="Z14" s="24">
        <f t="shared" si="8"/>
        <v>18090.900000000001</v>
      </c>
      <c r="AA14" s="24" t="str">
        <f t="shared" si="3"/>
        <v>k</v>
      </c>
      <c r="AB14" s="24" t="str">
        <f t="shared" si="9"/>
        <v>INE</v>
      </c>
      <c r="AC14" t="s">
        <v>817</v>
      </c>
      <c r="AD14" t="s">
        <v>818</v>
      </c>
      <c r="AE14" t="str">
        <f t="shared" si="2"/>
        <v>all</v>
      </c>
      <c r="AF14" t="s">
        <v>764</v>
      </c>
      <c r="AG14" s="51" t="str">
        <f t="shared" si="4"/>
        <v>res</v>
      </c>
      <c r="AH14" t="s">
        <v>819</v>
      </c>
      <c r="AI14" t="s">
        <v>820</v>
      </c>
      <c r="AJ14" t="s">
        <v>821</v>
      </c>
      <c r="AK14" s="11" t="str">
        <f t="shared" si="5"/>
        <v>BO, Statistics Portugal and Eurostat</v>
      </c>
      <c r="AL14" s="11" t="s">
        <v>822</v>
      </c>
      <c r="AM14" s="11">
        <v>2016</v>
      </c>
      <c r="AN14" s="17" t="s">
        <v>823</v>
      </c>
      <c r="AO14" s="52" t="s">
        <v>824</v>
      </c>
      <c r="AQ14" t="s">
        <v>17</v>
      </c>
      <c r="AR14">
        <v>2014</v>
      </c>
      <c r="AS14" t="s">
        <v>825</v>
      </c>
      <c r="AT14" t="s">
        <v>814</v>
      </c>
      <c r="AU14">
        <v>3768.2</v>
      </c>
      <c r="AV14" t="s">
        <v>826</v>
      </c>
      <c r="AW14" t="s">
        <v>270</v>
      </c>
      <c r="AX14" t="s">
        <v>817</v>
      </c>
      <c r="AY14" t="s">
        <v>818</v>
      </c>
      <c r="AZ14" t="s">
        <v>764</v>
      </c>
      <c r="BA14" s="51" t="s">
        <v>764</v>
      </c>
      <c r="BB14" t="s">
        <v>815</v>
      </c>
      <c r="BC14" t="s">
        <v>819</v>
      </c>
      <c r="BD14" t="s">
        <v>820</v>
      </c>
      <c r="BE14" t="s">
        <v>821</v>
      </c>
      <c r="BF14" t="s">
        <v>827</v>
      </c>
      <c r="BG14" t="s">
        <v>822</v>
      </c>
      <c r="BH14">
        <v>2016</v>
      </c>
      <c r="BI14" t="s">
        <v>823</v>
      </c>
      <c r="BJ14" t="s">
        <v>824</v>
      </c>
      <c r="BK14" t="s">
        <v>824</v>
      </c>
      <c r="BM14" s="46" t="s">
        <v>797</v>
      </c>
      <c r="BN14" s="42"/>
      <c r="BO14" s="43"/>
      <c r="BP14" t="str">
        <f t="shared" ref="BP14:BP21" si="13">MID(BN14,1,1)&amp;RIGHT(BN14,1)</f>
        <v/>
      </c>
    </row>
    <row r="15" spans="1:69" ht="17.25" x14ac:dyDescent="0.25">
      <c r="A15" t="str">
        <f t="shared" si="1"/>
        <v>FImen</v>
      </c>
      <c r="B15" t="s">
        <v>814</v>
      </c>
      <c r="C15" t="s">
        <v>50</v>
      </c>
      <c r="D15" t="s">
        <v>815</v>
      </c>
      <c r="E15" t="s">
        <v>764</v>
      </c>
      <c r="F15" s="19" t="str">
        <f t="shared" si="11"/>
        <v>men</v>
      </c>
      <c r="G15" s="49">
        <v>2403.3000000000002</v>
      </c>
      <c r="H15" s="49">
        <v>2412.9</v>
      </c>
      <c r="I15" s="49">
        <v>2433.6999999999998</v>
      </c>
      <c r="J15" s="49">
        <v>2453</v>
      </c>
      <c r="K15" s="49">
        <v>2482</v>
      </c>
      <c r="L15" s="49">
        <v>2512.6</v>
      </c>
      <c r="M15" s="49">
        <v>2531.5</v>
      </c>
      <c r="N15" s="49">
        <v>2551</v>
      </c>
      <c r="O15" s="49">
        <v>2571</v>
      </c>
      <c r="P15" s="49">
        <v>2595</v>
      </c>
      <c r="Q15" s="49">
        <v>0</v>
      </c>
      <c r="R15" s="50" t="s">
        <v>695</v>
      </c>
      <c r="S15" s="50" t="s">
        <v>887</v>
      </c>
      <c r="T15" s="50" t="s">
        <v>826</v>
      </c>
      <c r="V15" s="24" t="str">
        <f>VLOOKUP(C15,[1]BO_download_01!#REF!,3,FALSE)</f>
        <v>Finland</v>
      </c>
      <c r="W15">
        <f t="shared" si="6"/>
        <v>2012</v>
      </c>
      <c r="X15" t="str">
        <f>INDEX([1]BO_download_01!#REF!,MATCH($Y15,[1]BO_download_01!#REF!,0))</f>
        <v>hh</v>
      </c>
      <c r="Y15" t="str">
        <f t="shared" si="7"/>
        <v>households</v>
      </c>
      <c r="Z15" s="24">
        <f t="shared" si="8"/>
        <v>2551</v>
      </c>
      <c r="AA15" s="24" t="str">
        <f t="shared" si="3"/>
        <v>k</v>
      </c>
      <c r="AB15" s="24" t="str">
        <f t="shared" si="9"/>
        <v>Statistics Finland</v>
      </c>
      <c r="AC15" t="s">
        <v>817</v>
      </c>
      <c r="AD15" t="s">
        <v>818</v>
      </c>
      <c r="AE15" t="str">
        <f t="shared" si="2"/>
        <v>all</v>
      </c>
      <c r="AF15" t="s">
        <v>764</v>
      </c>
      <c r="AG15" s="51" t="str">
        <f t="shared" si="4"/>
        <v>res</v>
      </c>
      <c r="AH15" t="s">
        <v>819</v>
      </c>
      <c r="AI15" t="s">
        <v>820</v>
      </c>
      <c r="AJ15" t="s">
        <v>821</v>
      </c>
      <c r="AK15" s="11" t="str">
        <f t="shared" si="5"/>
        <v xml:space="preserve">BO, Statistics Finland </v>
      </c>
      <c r="AL15" s="11" t="s">
        <v>822</v>
      </c>
      <c r="AM15" s="11">
        <v>2016</v>
      </c>
      <c r="AN15" s="17" t="s">
        <v>823</v>
      </c>
      <c r="AO15" s="52" t="s">
        <v>824</v>
      </c>
      <c r="AQ15" t="s">
        <v>11</v>
      </c>
      <c r="AR15">
        <v>2005</v>
      </c>
      <c r="AS15" t="s">
        <v>825</v>
      </c>
      <c r="AT15" t="s">
        <v>814</v>
      </c>
      <c r="AU15">
        <v>4384.2</v>
      </c>
      <c r="AV15" t="s">
        <v>826</v>
      </c>
      <c r="AW15" t="s">
        <v>828</v>
      </c>
      <c r="AX15" t="s">
        <v>817</v>
      </c>
      <c r="AY15" t="s">
        <v>818</v>
      </c>
      <c r="AZ15" t="s">
        <v>764</v>
      </c>
      <c r="BA15" s="51" t="s">
        <v>764</v>
      </c>
      <c r="BB15" t="s">
        <v>815</v>
      </c>
      <c r="BC15" t="s">
        <v>819</v>
      </c>
      <c r="BD15" t="s">
        <v>820</v>
      </c>
      <c r="BE15" t="s">
        <v>821</v>
      </c>
      <c r="BF15" t="s">
        <v>829</v>
      </c>
      <c r="BG15" t="s">
        <v>822</v>
      </c>
      <c r="BH15">
        <v>2016</v>
      </c>
      <c r="BI15" t="s">
        <v>823</v>
      </c>
      <c r="BJ15" t="s">
        <v>824</v>
      </c>
      <c r="BK15" t="s">
        <v>824</v>
      </c>
      <c r="BM15" s="47" t="s">
        <v>781</v>
      </c>
      <c r="BN15" s="44" t="s">
        <v>798</v>
      </c>
      <c r="BO15" s="45" t="s">
        <v>783</v>
      </c>
      <c r="BP15" t="str">
        <f t="shared" si="13"/>
        <v>s1</v>
      </c>
      <c r="BQ15" t="str">
        <f>BM14</f>
        <v>Multi family dwellings</v>
      </c>
    </row>
    <row r="16" spans="1:69" ht="17.25" x14ac:dyDescent="0.25">
      <c r="A16" t="str">
        <f t="shared" si="1"/>
        <v>FRmen</v>
      </c>
      <c r="B16" t="s">
        <v>814</v>
      </c>
      <c r="C16" t="s">
        <v>48</v>
      </c>
      <c r="D16" t="s">
        <v>815</v>
      </c>
      <c r="E16" t="s">
        <v>764</v>
      </c>
      <c r="F16" s="19" t="str">
        <f t="shared" si="11"/>
        <v>men</v>
      </c>
      <c r="G16" s="49">
        <v>25858</v>
      </c>
      <c r="H16" s="49">
        <v>26175.599999999999</v>
      </c>
      <c r="I16" s="49">
        <v>26456.5</v>
      </c>
      <c r="J16" s="49">
        <v>26714.2</v>
      </c>
      <c r="K16" s="49">
        <v>26986.400000000001</v>
      </c>
      <c r="L16" s="49">
        <v>27205.1</v>
      </c>
      <c r="M16" s="49">
        <v>27440.5</v>
      </c>
      <c r="N16" s="49">
        <v>27638.3</v>
      </c>
      <c r="O16" s="49">
        <v>27804.2</v>
      </c>
      <c r="P16" s="49">
        <v>28718.2</v>
      </c>
      <c r="Q16" s="49">
        <v>0</v>
      </c>
      <c r="R16" s="50" t="s">
        <v>270</v>
      </c>
      <c r="S16" s="50" t="s">
        <v>553</v>
      </c>
      <c r="T16" s="50" t="s">
        <v>826</v>
      </c>
      <c r="V16" s="24" t="str">
        <f>VLOOKUP(C16,[1]BO_download_01!#REF!,3,FALSE)</f>
        <v>France</v>
      </c>
      <c r="W16">
        <f t="shared" si="6"/>
        <v>2012</v>
      </c>
      <c r="X16" t="str">
        <f>INDEX([1]BO_download_01!#REF!,MATCH($Y16,[1]BO_download_01!#REF!,0))</f>
        <v>hh</v>
      </c>
      <c r="Y16" t="str">
        <f t="shared" si="7"/>
        <v>households</v>
      </c>
      <c r="Z16" s="24">
        <f t="shared" si="8"/>
        <v>27638.3</v>
      </c>
      <c r="AA16" s="24" t="str">
        <f t="shared" si="3"/>
        <v>k</v>
      </c>
      <c r="AB16" s="24" t="str">
        <f t="shared" si="9"/>
        <v>Eurostat</v>
      </c>
      <c r="AC16" t="s">
        <v>817</v>
      </c>
      <c r="AD16" t="s">
        <v>818</v>
      </c>
      <c r="AE16" t="str">
        <f t="shared" si="2"/>
        <v>all</v>
      </c>
      <c r="AF16" t="s">
        <v>764</v>
      </c>
      <c r="AG16" s="51" t="str">
        <f t="shared" si="4"/>
        <v>res</v>
      </c>
      <c r="AH16" t="s">
        <v>819</v>
      </c>
      <c r="AI16" t="s">
        <v>820</v>
      </c>
      <c r="AJ16" t="s">
        <v>821</v>
      </c>
      <c r="AK16" s="11" t="str">
        <f t="shared" si="5"/>
        <v>BO, Statistical office of the European Union</v>
      </c>
      <c r="AL16" s="11" t="s">
        <v>822</v>
      </c>
      <c r="AM16" s="11">
        <v>2016</v>
      </c>
      <c r="AN16" s="17" t="s">
        <v>823</v>
      </c>
      <c r="AO16" s="52" t="s">
        <v>824</v>
      </c>
      <c r="AQ16" t="s">
        <v>11</v>
      </c>
      <c r="AR16">
        <v>2006</v>
      </c>
      <c r="AS16" t="s">
        <v>825</v>
      </c>
      <c r="AT16" t="s">
        <v>814</v>
      </c>
      <c r="AU16">
        <v>4436.3999999999996</v>
      </c>
      <c r="AV16" t="s">
        <v>826</v>
      </c>
      <c r="AW16" t="s">
        <v>828</v>
      </c>
      <c r="AX16" t="s">
        <v>817</v>
      </c>
      <c r="AY16" t="s">
        <v>818</v>
      </c>
      <c r="AZ16" t="s">
        <v>764</v>
      </c>
      <c r="BA16" s="51" t="s">
        <v>764</v>
      </c>
      <c r="BB16" t="s">
        <v>815</v>
      </c>
      <c r="BC16" t="s">
        <v>819</v>
      </c>
      <c r="BD16" t="s">
        <v>820</v>
      </c>
      <c r="BE16" t="s">
        <v>821</v>
      </c>
      <c r="BF16" t="s">
        <v>829</v>
      </c>
      <c r="BG16" t="s">
        <v>822</v>
      </c>
      <c r="BH16">
        <v>2016</v>
      </c>
      <c r="BI16" t="s">
        <v>823</v>
      </c>
      <c r="BJ16" t="s">
        <v>824</v>
      </c>
      <c r="BK16" t="s">
        <v>824</v>
      </c>
      <c r="BM16" s="47" t="s">
        <v>784</v>
      </c>
      <c r="BN16" s="44" t="s">
        <v>799</v>
      </c>
      <c r="BO16" s="45" t="s">
        <v>783</v>
      </c>
      <c r="BP16" t="str">
        <f t="shared" si="13"/>
        <v>s2</v>
      </c>
      <c r="BQ16" t="str">
        <f>BQ15</f>
        <v>Multi family dwellings</v>
      </c>
    </row>
    <row r="17" spans="1:69" ht="17.25" x14ac:dyDescent="0.25">
      <c r="A17" t="str">
        <f t="shared" si="1"/>
        <v>HRmen</v>
      </c>
      <c r="B17" t="s">
        <v>814</v>
      </c>
      <c r="C17" t="s">
        <v>43</v>
      </c>
      <c r="D17" t="s">
        <v>815</v>
      </c>
      <c r="E17" t="s">
        <v>764</v>
      </c>
      <c r="F17" s="19" t="str">
        <f t="shared" si="11"/>
        <v>men</v>
      </c>
      <c r="G17" s="49">
        <v>1569.6</v>
      </c>
      <c r="H17" s="49">
        <v>1569.9</v>
      </c>
      <c r="I17" s="49">
        <v>1518.5</v>
      </c>
      <c r="J17" s="49">
        <v>1518.8</v>
      </c>
      <c r="K17" s="49">
        <v>1518.7</v>
      </c>
      <c r="L17" s="49">
        <v>1519</v>
      </c>
      <c r="M17" s="49">
        <v>1518.9</v>
      </c>
      <c r="N17" s="49">
        <v>1519</v>
      </c>
      <c r="O17" s="49">
        <v>1518.8</v>
      </c>
      <c r="P17" s="49">
        <v>1518.9</v>
      </c>
      <c r="Q17" s="49">
        <v>0</v>
      </c>
      <c r="R17" s="50" t="s">
        <v>270</v>
      </c>
      <c r="S17" s="50" t="s">
        <v>553</v>
      </c>
      <c r="T17" s="50" t="s">
        <v>826</v>
      </c>
      <c r="V17" s="24" t="str">
        <f>VLOOKUP(C17,[1]BO_download_01!#REF!,3,FALSE)</f>
        <v>Croatia</v>
      </c>
      <c r="W17">
        <f t="shared" si="6"/>
        <v>2012</v>
      </c>
      <c r="X17" t="str">
        <f>INDEX([1]BO_download_01!#REF!,MATCH($Y17,[1]BO_download_01!#REF!,0))</f>
        <v>hh</v>
      </c>
      <c r="Y17" t="str">
        <f t="shared" si="7"/>
        <v>households</v>
      </c>
      <c r="Z17" s="24">
        <f t="shared" si="8"/>
        <v>1519</v>
      </c>
      <c r="AA17" s="24" t="str">
        <f t="shared" si="3"/>
        <v>k</v>
      </c>
      <c r="AB17" s="24" t="str">
        <f t="shared" si="9"/>
        <v>Eurostat</v>
      </c>
      <c r="AC17" t="s">
        <v>817</v>
      </c>
      <c r="AD17" t="s">
        <v>818</v>
      </c>
      <c r="AE17" t="str">
        <f t="shared" si="2"/>
        <v>all</v>
      </c>
      <c r="AF17" t="s">
        <v>764</v>
      </c>
      <c r="AG17" s="51" t="str">
        <f t="shared" si="4"/>
        <v>res</v>
      </c>
      <c r="AH17" t="s">
        <v>819</v>
      </c>
      <c r="AI17" t="s">
        <v>820</v>
      </c>
      <c r="AJ17" t="s">
        <v>821</v>
      </c>
      <c r="AK17" s="11" t="str">
        <f t="shared" si="5"/>
        <v>BO, Statistical office of the European Union</v>
      </c>
      <c r="AL17" s="11" t="s">
        <v>822</v>
      </c>
      <c r="AM17" s="11">
        <v>2016</v>
      </c>
      <c r="AN17" s="17" t="s">
        <v>823</v>
      </c>
      <c r="AO17" s="52" t="s">
        <v>824</v>
      </c>
      <c r="AQ17" t="s">
        <v>11</v>
      </c>
      <c r="AR17">
        <v>2007</v>
      </c>
      <c r="AS17" t="s">
        <v>825</v>
      </c>
      <c r="AT17" t="s">
        <v>814</v>
      </c>
      <c r="AU17">
        <v>4438.5</v>
      </c>
      <c r="AV17" t="s">
        <v>826</v>
      </c>
      <c r="AW17" t="s">
        <v>828</v>
      </c>
      <c r="AX17" t="s">
        <v>817</v>
      </c>
      <c r="AY17" t="s">
        <v>818</v>
      </c>
      <c r="AZ17" t="s">
        <v>764</v>
      </c>
      <c r="BA17" s="51" t="s">
        <v>764</v>
      </c>
      <c r="BB17" t="s">
        <v>815</v>
      </c>
      <c r="BC17" t="s">
        <v>819</v>
      </c>
      <c r="BD17" t="s">
        <v>820</v>
      </c>
      <c r="BE17" t="s">
        <v>821</v>
      </c>
      <c r="BF17" t="s">
        <v>829</v>
      </c>
      <c r="BG17" t="s">
        <v>822</v>
      </c>
      <c r="BH17">
        <v>2016</v>
      </c>
      <c r="BI17" t="s">
        <v>823</v>
      </c>
      <c r="BJ17" t="s">
        <v>824</v>
      </c>
      <c r="BK17" t="s">
        <v>824</v>
      </c>
      <c r="BM17" s="47" t="s">
        <v>786</v>
      </c>
      <c r="BN17" s="44" t="s">
        <v>800</v>
      </c>
      <c r="BO17" s="45" t="s">
        <v>788</v>
      </c>
      <c r="BP17" t="str">
        <f t="shared" si="13"/>
        <v>s3</v>
      </c>
      <c r="BQ17" t="str">
        <f t="shared" ref="BQ17:BQ21" si="14">BQ16</f>
        <v>Multi family dwellings</v>
      </c>
    </row>
    <row r="18" spans="1:69" ht="17.25" x14ac:dyDescent="0.25">
      <c r="A18" t="str">
        <f t="shared" si="1"/>
        <v>HUmen</v>
      </c>
      <c r="B18" t="s">
        <v>814</v>
      </c>
      <c r="C18" t="s">
        <v>52</v>
      </c>
      <c r="D18" t="s">
        <v>815</v>
      </c>
      <c r="E18" t="s">
        <v>764</v>
      </c>
      <c r="F18" s="19" t="str">
        <f t="shared" si="11"/>
        <v>men</v>
      </c>
      <c r="G18" s="49">
        <v>3816.2</v>
      </c>
      <c r="H18" s="49">
        <v>3836</v>
      </c>
      <c r="I18" s="49">
        <v>3880.7</v>
      </c>
      <c r="J18" s="49">
        <v>3925.2</v>
      </c>
      <c r="K18" s="49">
        <v>3969.8</v>
      </c>
      <c r="L18" s="49">
        <v>4014.5</v>
      </c>
      <c r="M18" s="49">
        <v>4058.4</v>
      </c>
      <c r="N18" s="49">
        <v>4085.5</v>
      </c>
      <c r="O18" s="49">
        <v>4105.6000000000004</v>
      </c>
      <c r="P18" s="49">
        <v>4129.7</v>
      </c>
      <c r="Q18" s="49">
        <v>0</v>
      </c>
      <c r="R18" s="50" t="s">
        <v>270</v>
      </c>
      <c r="S18" s="50" t="s">
        <v>553</v>
      </c>
      <c r="T18" s="50" t="s">
        <v>826</v>
      </c>
      <c r="V18" s="24" t="str">
        <f>VLOOKUP(C18,[1]BO_download_01!#REF!,3,FALSE)</f>
        <v>Hungary</v>
      </c>
      <c r="W18">
        <f t="shared" si="6"/>
        <v>2012</v>
      </c>
      <c r="X18" t="str">
        <f>INDEX([1]BO_download_01!#REF!,MATCH($Y18,[1]BO_download_01!#REF!,0))</f>
        <v>hh</v>
      </c>
      <c r="Y18" t="str">
        <f t="shared" si="7"/>
        <v>households</v>
      </c>
      <c r="Z18" s="24">
        <f t="shared" si="8"/>
        <v>4085.5</v>
      </c>
      <c r="AA18" s="24" t="str">
        <f t="shared" si="3"/>
        <v>k</v>
      </c>
      <c r="AB18" s="24" t="str">
        <f t="shared" si="9"/>
        <v>Eurostat</v>
      </c>
      <c r="AC18" t="s">
        <v>817</v>
      </c>
      <c r="AD18" t="s">
        <v>818</v>
      </c>
      <c r="AE18" t="str">
        <f t="shared" si="2"/>
        <v>all</v>
      </c>
      <c r="AF18" t="s">
        <v>764</v>
      </c>
      <c r="AG18" s="51" t="str">
        <f t="shared" si="4"/>
        <v>res</v>
      </c>
      <c r="AH18" t="s">
        <v>819</v>
      </c>
      <c r="AI18" t="s">
        <v>820</v>
      </c>
      <c r="AJ18" t="s">
        <v>821</v>
      </c>
      <c r="AK18" s="11" t="str">
        <f t="shared" si="5"/>
        <v>BO, Statistical office of the European Union</v>
      </c>
      <c r="AL18" s="11" t="s">
        <v>822</v>
      </c>
      <c r="AM18" s="11">
        <v>2016</v>
      </c>
      <c r="AN18" s="17" t="s">
        <v>823</v>
      </c>
      <c r="AO18" s="52" t="s">
        <v>824</v>
      </c>
      <c r="AQ18" t="s">
        <v>11</v>
      </c>
      <c r="AR18">
        <v>2008</v>
      </c>
      <c r="AS18" t="s">
        <v>825</v>
      </c>
      <c r="AT18" t="s">
        <v>814</v>
      </c>
      <c r="AU18">
        <v>4509.3</v>
      </c>
      <c r="AV18" t="s">
        <v>826</v>
      </c>
      <c r="AW18" t="s">
        <v>828</v>
      </c>
      <c r="AX18" t="s">
        <v>817</v>
      </c>
      <c r="AY18" t="s">
        <v>818</v>
      </c>
      <c r="AZ18" t="s">
        <v>764</v>
      </c>
      <c r="BA18" s="51" t="s">
        <v>764</v>
      </c>
      <c r="BB18" t="s">
        <v>815</v>
      </c>
      <c r="BC18" t="s">
        <v>819</v>
      </c>
      <c r="BD18" t="s">
        <v>820</v>
      </c>
      <c r="BE18" t="s">
        <v>821</v>
      </c>
      <c r="BF18" t="s">
        <v>829</v>
      </c>
      <c r="BG18" t="s">
        <v>822</v>
      </c>
      <c r="BH18">
        <v>2016</v>
      </c>
      <c r="BI18" t="s">
        <v>823</v>
      </c>
      <c r="BJ18" t="s">
        <v>824</v>
      </c>
      <c r="BK18" t="s">
        <v>824</v>
      </c>
      <c r="BM18" s="47" t="s">
        <v>789</v>
      </c>
      <c r="BN18" s="44" t="s">
        <v>801</v>
      </c>
      <c r="BO18" s="45" t="s">
        <v>788</v>
      </c>
      <c r="BP18" t="str">
        <f t="shared" si="13"/>
        <v>s4</v>
      </c>
      <c r="BQ18" t="str">
        <f t="shared" si="14"/>
        <v>Multi family dwellings</v>
      </c>
    </row>
    <row r="19" spans="1:69" ht="17.25" x14ac:dyDescent="0.25">
      <c r="A19" t="str">
        <f t="shared" si="1"/>
        <v>IEmen</v>
      </c>
      <c r="B19" t="s">
        <v>814</v>
      </c>
      <c r="C19" t="s">
        <v>53</v>
      </c>
      <c r="D19" t="s">
        <v>815</v>
      </c>
      <c r="E19" t="s">
        <v>764</v>
      </c>
      <c r="F19" s="19" t="str">
        <f t="shared" si="11"/>
        <v>men</v>
      </c>
      <c r="G19" s="49">
        <v>0</v>
      </c>
      <c r="H19" s="49">
        <v>1484.6</v>
      </c>
      <c r="I19" s="49">
        <v>1547</v>
      </c>
      <c r="J19" s="49">
        <v>1598.1</v>
      </c>
      <c r="K19" s="49">
        <v>1659.8</v>
      </c>
      <c r="L19" s="49">
        <v>1689</v>
      </c>
      <c r="M19" s="49">
        <v>1687.7</v>
      </c>
      <c r="N19" s="49">
        <v>1703.1</v>
      </c>
      <c r="O19" s="49">
        <v>1707.4</v>
      </c>
      <c r="P19" s="49">
        <v>1707.2</v>
      </c>
      <c r="Q19" s="49">
        <v>0</v>
      </c>
      <c r="R19" s="50" t="s">
        <v>270</v>
      </c>
      <c r="S19" s="50" t="s">
        <v>553</v>
      </c>
      <c r="T19" s="50" t="s">
        <v>826</v>
      </c>
      <c r="V19" s="24" t="str">
        <f>VLOOKUP(C19,[1]BO_download_01!#REF!,3,FALSE)</f>
        <v>Ireland</v>
      </c>
      <c r="W19">
        <f t="shared" si="6"/>
        <v>2012</v>
      </c>
      <c r="X19" t="str">
        <f>INDEX([1]BO_download_01!#REF!,MATCH($Y19,[1]BO_download_01!#REF!,0))</f>
        <v>hh</v>
      </c>
      <c r="Y19" t="str">
        <f t="shared" si="7"/>
        <v>households</v>
      </c>
      <c r="Z19" s="24">
        <f t="shared" si="8"/>
        <v>1703.1</v>
      </c>
      <c r="AA19" s="24" t="str">
        <f t="shared" si="3"/>
        <v>k</v>
      </c>
      <c r="AB19" s="24" t="str">
        <f t="shared" si="9"/>
        <v>Eurostat</v>
      </c>
      <c r="AC19" t="s">
        <v>817</v>
      </c>
      <c r="AD19" t="s">
        <v>818</v>
      </c>
      <c r="AE19" t="str">
        <f t="shared" si="2"/>
        <v>all</v>
      </c>
      <c r="AF19" t="s">
        <v>764</v>
      </c>
      <c r="AG19" s="51" t="str">
        <f t="shared" si="4"/>
        <v>res</v>
      </c>
      <c r="AH19" t="s">
        <v>819</v>
      </c>
      <c r="AI19" t="s">
        <v>820</v>
      </c>
      <c r="AJ19" t="s">
        <v>821</v>
      </c>
      <c r="AK19" s="11" t="str">
        <f t="shared" si="5"/>
        <v>BO, Statistical office of the European Union</v>
      </c>
      <c r="AL19" s="11" t="s">
        <v>822</v>
      </c>
      <c r="AM19" s="11">
        <v>2016</v>
      </c>
      <c r="AN19" s="17" t="s">
        <v>823</v>
      </c>
      <c r="AO19" s="52" t="s">
        <v>824</v>
      </c>
      <c r="AQ19" t="s">
        <v>11</v>
      </c>
      <c r="AR19">
        <v>2009</v>
      </c>
      <c r="AS19" t="s">
        <v>825</v>
      </c>
      <c r="AT19" t="s">
        <v>814</v>
      </c>
      <c r="AU19">
        <v>4568</v>
      </c>
      <c r="AV19" t="s">
        <v>826</v>
      </c>
      <c r="AW19" t="s">
        <v>828</v>
      </c>
      <c r="AX19" t="s">
        <v>817</v>
      </c>
      <c r="AY19" t="s">
        <v>818</v>
      </c>
      <c r="AZ19" t="s">
        <v>764</v>
      </c>
      <c r="BA19" s="51" t="s">
        <v>764</v>
      </c>
      <c r="BB19" t="s">
        <v>815</v>
      </c>
      <c r="BC19" t="s">
        <v>819</v>
      </c>
      <c r="BD19" t="s">
        <v>820</v>
      </c>
      <c r="BE19" t="s">
        <v>821</v>
      </c>
      <c r="BF19" t="s">
        <v>829</v>
      </c>
      <c r="BG19" t="s">
        <v>822</v>
      </c>
      <c r="BH19">
        <v>2016</v>
      </c>
      <c r="BI19" t="s">
        <v>823</v>
      </c>
      <c r="BJ19" t="s">
        <v>824</v>
      </c>
      <c r="BK19" t="s">
        <v>824</v>
      </c>
      <c r="BM19" s="47" t="s">
        <v>791</v>
      </c>
      <c r="BN19" s="44" t="s">
        <v>802</v>
      </c>
      <c r="BO19" s="45" t="s">
        <v>788</v>
      </c>
      <c r="BP19" t="str">
        <f t="shared" si="13"/>
        <v>s5</v>
      </c>
      <c r="BQ19" t="str">
        <f t="shared" si="14"/>
        <v>Multi family dwellings</v>
      </c>
    </row>
    <row r="20" spans="1:69" ht="17.25" x14ac:dyDescent="0.25">
      <c r="A20" t="str">
        <f t="shared" si="1"/>
        <v>ITmen</v>
      </c>
      <c r="B20" t="s">
        <v>814</v>
      </c>
      <c r="C20" t="s">
        <v>54</v>
      </c>
      <c r="D20" t="s">
        <v>815</v>
      </c>
      <c r="E20" t="s">
        <v>764</v>
      </c>
      <c r="F20" s="19" t="str">
        <f t="shared" si="11"/>
        <v>men</v>
      </c>
      <c r="G20" s="49">
        <v>23166.1</v>
      </c>
      <c r="H20" s="49">
        <v>23438.799999999999</v>
      </c>
      <c r="I20" s="49">
        <v>23710.7</v>
      </c>
      <c r="J20" s="49">
        <v>24073.200000000001</v>
      </c>
      <c r="K20" s="49">
        <v>24409.1</v>
      </c>
      <c r="L20" s="49">
        <v>24669.8</v>
      </c>
      <c r="M20" s="49">
        <v>24921.7</v>
      </c>
      <c r="N20" s="49">
        <v>25195.9</v>
      </c>
      <c r="O20" s="49">
        <v>25518</v>
      </c>
      <c r="P20" s="49">
        <v>25767.599999999999</v>
      </c>
      <c r="Q20" s="49">
        <v>0</v>
      </c>
      <c r="R20" s="50" t="s">
        <v>270</v>
      </c>
      <c r="S20" s="50" t="s">
        <v>553</v>
      </c>
      <c r="T20" s="50" t="s">
        <v>826</v>
      </c>
      <c r="V20" s="24" t="str">
        <f>VLOOKUP(C20,[1]BO_download_01!#REF!,3,FALSE)</f>
        <v>Italy</v>
      </c>
      <c r="W20">
        <f t="shared" si="6"/>
        <v>2012</v>
      </c>
      <c r="X20" t="str">
        <f>INDEX([1]BO_download_01!#REF!,MATCH($Y20,[1]BO_download_01!#REF!,0))</f>
        <v>hh</v>
      </c>
      <c r="Y20" t="str">
        <f t="shared" si="7"/>
        <v>households</v>
      </c>
      <c r="Z20" s="24">
        <f t="shared" si="8"/>
        <v>25195.9</v>
      </c>
      <c r="AA20" s="24" t="str">
        <f t="shared" si="3"/>
        <v>k</v>
      </c>
      <c r="AB20" s="24" t="str">
        <f t="shared" si="9"/>
        <v>Eurostat</v>
      </c>
      <c r="AC20" t="s">
        <v>817</v>
      </c>
      <c r="AD20" t="s">
        <v>818</v>
      </c>
      <c r="AE20" t="str">
        <f t="shared" si="2"/>
        <v>all</v>
      </c>
      <c r="AF20" t="s">
        <v>764</v>
      </c>
      <c r="AG20" s="51" t="str">
        <f t="shared" si="4"/>
        <v>res</v>
      </c>
      <c r="AH20" t="s">
        <v>819</v>
      </c>
      <c r="AI20" t="s">
        <v>820</v>
      </c>
      <c r="AJ20" t="s">
        <v>821</v>
      </c>
      <c r="AK20" s="11" t="str">
        <f t="shared" si="5"/>
        <v>BO, Statistical office of the European Union</v>
      </c>
      <c r="AL20" s="11" t="s">
        <v>822</v>
      </c>
      <c r="AM20" s="11">
        <v>2016</v>
      </c>
      <c r="AN20" s="17" t="s">
        <v>823</v>
      </c>
      <c r="AO20" s="52" t="s">
        <v>824</v>
      </c>
      <c r="AQ20" t="s">
        <v>11</v>
      </c>
      <c r="AR20">
        <v>2010</v>
      </c>
      <c r="AS20" t="s">
        <v>825</v>
      </c>
      <c r="AT20" t="s">
        <v>814</v>
      </c>
      <c r="AU20">
        <v>4622.3999999999996</v>
      </c>
      <c r="AV20" t="s">
        <v>826</v>
      </c>
      <c r="AW20" t="s">
        <v>828</v>
      </c>
      <c r="AX20" t="s">
        <v>817</v>
      </c>
      <c r="AY20" t="s">
        <v>818</v>
      </c>
      <c r="AZ20" t="s">
        <v>764</v>
      </c>
      <c r="BA20" s="51" t="s">
        <v>764</v>
      </c>
      <c r="BB20" t="s">
        <v>815</v>
      </c>
      <c r="BC20" t="s">
        <v>819</v>
      </c>
      <c r="BD20" t="s">
        <v>820</v>
      </c>
      <c r="BE20" t="s">
        <v>821</v>
      </c>
      <c r="BF20" t="s">
        <v>829</v>
      </c>
      <c r="BG20" t="s">
        <v>822</v>
      </c>
      <c r="BH20">
        <v>2016</v>
      </c>
      <c r="BI20" t="s">
        <v>823</v>
      </c>
      <c r="BJ20" t="s">
        <v>824</v>
      </c>
      <c r="BK20" t="s">
        <v>824</v>
      </c>
      <c r="BM20" s="47" t="s">
        <v>793</v>
      </c>
      <c r="BN20" s="44" t="s">
        <v>803</v>
      </c>
      <c r="BO20" s="45" t="s">
        <v>788</v>
      </c>
      <c r="BP20" t="str">
        <f t="shared" si="13"/>
        <v>s6</v>
      </c>
      <c r="BQ20" t="str">
        <f t="shared" si="14"/>
        <v>Multi family dwellings</v>
      </c>
    </row>
    <row r="21" spans="1:69" ht="17.25" x14ac:dyDescent="0.25">
      <c r="A21" t="str">
        <f t="shared" si="1"/>
        <v>LTmen</v>
      </c>
      <c r="B21" t="s">
        <v>814</v>
      </c>
      <c r="C21" t="s">
        <v>56</v>
      </c>
      <c r="D21" t="s">
        <v>815</v>
      </c>
      <c r="E21" t="s">
        <v>764</v>
      </c>
      <c r="F21" s="19" t="str">
        <f t="shared" si="11"/>
        <v>men</v>
      </c>
      <c r="G21" s="49">
        <v>1182.7</v>
      </c>
      <c r="H21" s="49">
        <v>1187.3</v>
      </c>
      <c r="I21" s="49">
        <v>1226.8</v>
      </c>
      <c r="J21" s="49">
        <v>1374.8</v>
      </c>
      <c r="K21" s="49">
        <v>1363.7</v>
      </c>
      <c r="L21" s="49">
        <v>1348.9</v>
      </c>
      <c r="M21" s="49">
        <v>1325.9</v>
      </c>
      <c r="N21" s="49">
        <v>1326.7</v>
      </c>
      <c r="O21" s="49">
        <v>1309.8</v>
      </c>
      <c r="P21" s="49">
        <v>1308.9000000000001</v>
      </c>
      <c r="Q21" s="49">
        <v>0</v>
      </c>
      <c r="R21" s="50" t="s">
        <v>270</v>
      </c>
      <c r="S21" s="50" t="s">
        <v>553</v>
      </c>
      <c r="T21" s="50" t="s">
        <v>826</v>
      </c>
      <c r="V21" s="24" t="str">
        <f>VLOOKUP(C21,[1]BO_download_01!#REF!,3,FALSE)</f>
        <v>Lithuania</v>
      </c>
      <c r="W21">
        <f>$M$4</f>
        <v>2011</v>
      </c>
      <c r="X21" t="str">
        <f>INDEX([1]BO_download_01!#REF!,MATCH($Y21,[1]BO_download_01!#REF!,0))</f>
        <v>hh</v>
      </c>
      <c r="Y21" t="str">
        <f t="shared" si="7"/>
        <v>households</v>
      </c>
      <c r="Z21" s="24">
        <f>M21</f>
        <v>1325.9</v>
      </c>
      <c r="AA21" s="24" t="str">
        <f t="shared" si="3"/>
        <v>k</v>
      </c>
      <c r="AB21" s="24" t="str">
        <f t="shared" si="9"/>
        <v>Eurostat</v>
      </c>
      <c r="AC21" t="s">
        <v>817</v>
      </c>
      <c r="AD21" t="s">
        <v>818</v>
      </c>
      <c r="AE21" t="str">
        <f t="shared" si="2"/>
        <v>all</v>
      </c>
      <c r="AF21" t="s">
        <v>764</v>
      </c>
      <c r="AG21" s="51" t="str">
        <f t="shared" si="4"/>
        <v>res</v>
      </c>
      <c r="AH21" t="s">
        <v>819</v>
      </c>
      <c r="AI21" t="s">
        <v>820</v>
      </c>
      <c r="AJ21" t="s">
        <v>821</v>
      </c>
      <c r="AK21" s="11" t="str">
        <f t="shared" si="5"/>
        <v>BO, Statistical office of the European Union</v>
      </c>
      <c r="AL21" s="11" t="s">
        <v>822</v>
      </c>
      <c r="AM21" s="11">
        <v>2016</v>
      </c>
      <c r="AN21" s="17" t="s">
        <v>823</v>
      </c>
      <c r="AO21" s="52" t="s">
        <v>824</v>
      </c>
      <c r="AQ21" t="s">
        <v>11</v>
      </c>
      <c r="AR21">
        <v>2011</v>
      </c>
      <c r="AS21" t="s">
        <v>825</v>
      </c>
      <c r="AT21" t="s">
        <v>814</v>
      </c>
      <c r="AU21">
        <v>4653.1000000000004</v>
      </c>
      <c r="AV21" t="s">
        <v>826</v>
      </c>
      <c r="AW21" t="s">
        <v>828</v>
      </c>
      <c r="AX21" t="s">
        <v>817</v>
      </c>
      <c r="AY21" t="s">
        <v>818</v>
      </c>
      <c r="AZ21" t="s">
        <v>764</v>
      </c>
      <c r="BA21" s="51" t="s">
        <v>764</v>
      </c>
      <c r="BB21" t="s">
        <v>815</v>
      </c>
      <c r="BC21" t="s">
        <v>819</v>
      </c>
      <c r="BD21" t="s">
        <v>820</v>
      </c>
      <c r="BE21" t="s">
        <v>821</v>
      </c>
      <c r="BF21" t="s">
        <v>829</v>
      </c>
      <c r="BG21" t="s">
        <v>822</v>
      </c>
      <c r="BH21">
        <v>2016</v>
      </c>
      <c r="BI21" t="s">
        <v>823</v>
      </c>
      <c r="BJ21" t="s">
        <v>824</v>
      </c>
      <c r="BK21" t="s">
        <v>824</v>
      </c>
      <c r="BM21" s="47" t="s">
        <v>795</v>
      </c>
      <c r="BN21" s="44" t="s">
        <v>804</v>
      </c>
      <c r="BO21" s="45" t="s">
        <v>788</v>
      </c>
      <c r="BP21" t="str">
        <f t="shared" si="13"/>
        <v>s7</v>
      </c>
      <c r="BQ21" t="str">
        <f t="shared" si="14"/>
        <v>Multi family dwellings</v>
      </c>
    </row>
    <row r="22" spans="1:69" x14ac:dyDescent="0.25">
      <c r="A22" t="str">
        <f t="shared" si="1"/>
        <v>LUmen</v>
      </c>
      <c r="B22" t="s">
        <v>814</v>
      </c>
      <c r="C22" t="s">
        <v>57</v>
      </c>
      <c r="D22" t="s">
        <v>815</v>
      </c>
      <c r="E22" t="s">
        <v>764</v>
      </c>
      <c r="F22" s="19" t="str">
        <f t="shared" si="11"/>
        <v>men</v>
      </c>
      <c r="G22" s="49">
        <v>180.7</v>
      </c>
      <c r="H22" s="49">
        <v>184.5</v>
      </c>
      <c r="I22" s="49">
        <v>186.6</v>
      </c>
      <c r="J22" s="49">
        <v>189.6</v>
      </c>
      <c r="K22" s="49">
        <v>202</v>
      </c>
      <c r="L22" s="49">
        <v>204.9</v>
      </c>
      <c r="M22" s="49">
        <v>211.2</v>
      </c>
      <c r="N22" s="49">
        <v>216.6</v>
      </c>
      <c r="O22" s="49">
        <v>220.1</v>
      </c>
      <c r="P22" s="49">
        <v>224.6</v>
      </c>
      <c r="Q22" s="49">
        <v>0</v>
      </c>
      <c r="R22" s="50" t="s">
        <v>270</v>
      </c>
      <c r="S22" s="50" t="s">
        <v>553</v>
      </c>
      <c r="T22" s="50" t="s">
        <v>826</v>
      </c>
      <c r="V22" s="24" t="str">
        <f>VLOOKUP(C22,[1]BO_download_01!#REF!,3,FALSE)</f>
        <v>Luxembourg</v>
      </c>
      <c r="W22">
        <f t="shared" si="6"/>
        <v>2012</v>
      </c>
      <c r="X22" t="str">
        <f>INDEX([1]BO_download_01!#REF!,MATCH($Y22,[1]BO_download_01!#REF!,0))</f>
        <v>hh</v>
      </c>
      <c r="Y22" t="str">
        <f t="shared" si="7"/>
        <v>households</v>
      </c>
      <c r="Z22" s="24">
        <f t="shared" si="8"/>
        <v>216.6</v>
      </c>
      <c r="AA22" s="24" t="str">
        <f t="shared" si="3"/>
        <v>k</v>
      </c>
      <c r="AB22" s="24" t="str">
        <f t="shared" si="9"/>
        <v>Eurostat</v>
      </c>
      <c r="AC22" t="s">
        <v>817</v>
      </c>
      <c r="AD22" t="s">
        <v>818</v>
      </c>
      <c r="AE22" t="str">
        <f t="shared" si="2"/>
        <v>all</v>
      </c>
      <c r="AF22" t="s">
        <v>764</v>
      </c>
      <c r="AG22" s="51" t="str">
        <f t="shared" si="4"/>
        <v>res</v>
      </c>
      <c r="AH22" t="s">
        <v>819</v>
      </c>
      <c r="AI22" t="s">
        <v>820</v>
      </c>
      <c r="AJ22" t="s">
        <v>821</v>
      </c>
      <c r="AK22" s="11" t="str">
        <f t="shared" si="5"/>
        <v>BO, Statistical office of the European Union</v>
      </c>
      <c r="AL22" s="11" t="s">
        <v>822</v>
      </c>
      <c r="AM22" s="11">
        <v>2016</v>
      </c>
      <c r="AN22" s="17" t="s">
        <v>823</v>
      </c>
      <c r="AO22" s="52" t="s">
        <v>824</v>
      </c>
      <c r="AQ22" t="s">
        <v>11</v>
      </c>
      <c r="AR22">
        <v>2012</v>
      </c>
      <c r="AS22" t="s">
        <v>825</v>
      </c>
      <c r="AT22" t="s">
        <v>814</v>
      </c>
      <c r="AU22">
        <v>4637.8999999999996</v>
      </c>
      <c r="AV22" t="s">
        <v>826</v>
      </c>
      <c r="AW22" t="s">
        <v>828</v>
      </c>
      <c r="AX22" t="s">
        <v>817</v>
      </c>
      <c r="AY22" t="s">
        <v>818</v>
      </c>
      <c r="AZ22" t="s">
        <v>764</v>
      </c>
      <c r="BA22" s="51" t="s">
        <v>764</v>
      </c>
      <c r="BB22" t="s">
        <v>815</v>
      </c>
      <c r="BC22" t="s">
        <v>819</v>
      </c>
      <c r="BD22" t="s">
        <v>820</v>
      </c>
      <c r="BE22" t="s">
        <v>821</v>
      </c>
      <c r="BF22" t="s">
        <v>829</v>
      </c>
      <c r="BG22" t="s">
        <v>822</v>
      </c>
      <c r="BH22">
        <v>2016</v>
      </c>
      <c r="BI22" t="s">
        <v>823</v>
      </c>
      <c r="BJ22" t="s">
        <v>824</v>
      </c>
      <c r="BK22" t="s">
        <v>824</v>
      </c>
    </row>
    <row r="23" spans="1:69" x14ac:dyDescent="0.25">
      <c r="A23" t="str">
        <f t="shared" si="1"/>
        <v>LVmen</v>
      </c>
      <c r="B23" t="s">
        <v>814</v>
      </c>
      <c r="C23" t="s">
        <v>55</v>
      </c>
      <c r="D23" t="s">
        <v>815</v>
      </c>
      <c r="E23" t="s">
        <v>764</v>
      </c>
      <c r="F23" s="19" t="str">
        <f t="shared" si="11"/>
        <v>men</v>
      </c>
      <c r="G23" s="49">
        <v>805.7</v>
      </c>
      <c r="H23" s="49">
        <v>825.2</v>
      </c>
      <c r="I23" s="49">
        <v>834.7</v>
      </c>
      <c r="J23" s="49">
        <v>830.2</v>
      </c>
      <c r="K23" s="49">
        <v>810.7</v>
      </c>
      <c r="L23" s="49">
        <v>809</v>
      </c>
      <c r="M23" s="49">
        <v>829</v>
      </c>
      <c r="N23" s="49">
        <v>832.4</v>
      </c>
      <c r="O23" s="49">
        <v>833.1</v>
      </c>
      <c r="P23" s="49">
        <v>830.3</v>
      </c>
      <c r="Q23" s="49">
        <v>0</v>
      </c>
      <c r="R23" s="50" t="s">
        <v>270</v>
      </c>
      <c r="S23" s="50" t="s">
        <v>553</v>
      </c>
      <c r="T23" s="50" t="s">
        <v>826</v>
      </c>
      <c r="V23" s="24" t="str">
        <f>VLOOKUP(C23,[1]BO_download_01!#REF!,3,FALSE)</f>
        <v>Latvia</v>
      </c>
      <c r="W23">
        <f t="shared" si="6"/>
        <v>2012</v>
      </c>
      <c r="X23" t="str">
        <f>INDEX([1]BO_download_01!#REF!,MATCH($Y23,[1]BO_download_01!#REF!,0))</f>
        <v>hh</v>
      </c>
      <c r="Y23" t="str">
        <f t="shared" si="7"/>
        <v>households</v>
      </c>
      <c r="Z23" s="24">
        <f t="shared" si="8"/>
        <v>832.4</v>
      </c>
      <c r="AA23" s="24" t="str">
        <f t="shared" si="3"/>
        <v>k</v>
      </c>
      <c r="AB23" s="24" t="str">
        <f t="shared" si="9"/>
        <v>Eurostat</v>
      </c>
      <c r="AC23" t="s">
        <v>817</v>
      </c>
      <c r="AD23" t="s">
        <v>818</v>
      </c>
      <c r="AE23" t="str">
        <f t="shared" si="2"/>
        <v>all</v>
      </c>
      <c r="AF23" t="s">
        <v>764</v>
      </c>
      <c r="AG23" s="51" t="str">
        <f t="shared" si="4"/>
        <v>res</v>
      </c>
      <c r="AH23" t="s">
        <v>819</v>
      </c>
      <c r="AI23" t="s">
        <v>820</v>
      </c>
      <c r="AJ23" t="s">
        <v>821</v>
      </c>
      <c r="AK23" s="11" t="str">
        <f t="shared" si="5"/>
        <v>BO, Statistical office of the European Union</v>
      </c>
      <c r="AL23" s="11" t="s">
        <v>822</v>
      </c>
      <c r="AM23" s="11">
        <v>2016</v>
      </c>
      <c r="AN23" s="17" t="s">
        <v>823</v>
      </c>
      <c r="AO23" s="52" t="s">
        <v>824</v>
      </c>
      <c r="AQ23" t="s">
        <v>11</v>
      </c>
      <c r="AR23">
        <v>2013</v>
      </c>
      <c r="AS23" t="s">
        <v>825</v>
      </c>
      <c r="AT23" t="s">
        <v>814</v>
      </c>
      <c r="AU23">
        <v>4644.6000000000004</v>
      </c>
      <c r="AV23" t="s">
        <v>826</v>
      </c>
      <c r="AW23" t="s">
        <v>828</v>
      </c>
      <c r="AX23" t="s">
        <v>817</v>
      </c>
      <c r="AY23" t="s">
        <v>818</v>
      </c>
      <c r="AZ23" t="s">
        <v>764</v>
      </c>
      <c r="BA23" s="51" t="s">
        <v>764</v>
      </c>
      <c r="BB23" t="s">
        <v>815</v>
      </c>
      <c r="BC23" t="s">
        <v>819</v>
      </c>
      <c r="BD23" t="s">
        <v>820</v>
      </c>
      <c r="BE23" t="s">
        <v>821</v>
      </c>
      <c r="BF23" t="s">
        <v>829</v>
      </c>
      <c r="BG23" t="s">
        <v>822</v>
      </c>
      <c r="BH23">
        <v>2016</v>
      </c>
      <c r="BI23" t="s">
        <v>823</v>
      </c>
      <c r="BJ23" t="s">
        <v>824</v>
      </c>
      <c r="BK23" t="s">
        <v>824</v>
      </c>
    </row>
    <row r="24" spans="1:69" x14ac:dyDescent="0.25">
      <c r="A24" t="str">
        <f t="shared" si="1"/>
        <v>MTmen</v>
      </c>
      <c r="B24" t="s">
        <v>814</v>
      </c>
      <c r="C24" t="s">
        <v>58</v>
      </c>
      <c r="D24" t="s">
        <v>815</v>
      </c>
      <c r="E24" t="s">
        <v>764</v>
      </c>
      <c r="F24" s="19" t="str">
        <f t="shared" si="11"/>
        <v>men</v>
      </c>
      <c r="G24" s="49">
        <v>128.80000000000001</v>
      </c>
      <c r="H24" s="49">
        <v>129.4</v>
      </c>
      <c r="I24" s="49">
        <v>131.1</v>
      </c>
      <c r="J24" s="49">
        <v>133.69999999999999</v>
      </c>
      <c r="K24" s="49">
        <v>138.1</v>
      </c>
      <c r="L24" s="49">
        <v>137.19999999999999</v>
      </c>
      <c r="M24" s="49">
        <v>138.69999999999999</v>
      </c>
      <c r="N24" s="49">
        <v>144.19999999999999</v>
      </c>
      <c r="O24" s="49">
        <v>149.1</v>
      </c>
      <c r="P24" s="49">
        <v>150</v>
      </c>
      <c r="Q24" s="49">
        <v>0</v>
      </c>
      <c r="R24" s="50" t="s">
        <v>270</v>
      </c>
      <c r="S24" s="50" t="s">
        <v>553</v>
      </c>
      <c r="T24" s="50" t="s">
        <v>826</v>
      </c>
      <c r="V24" s="24" t="str">
        <f>VLOOKUP(C24,[1]BO_download_01!#REF!,3,FALSE)</f>
        <v>Malta</v>
      </c>
      <c r="W24">
        <f t="shared" si="6"/>
        <v>2012</v>
      </c>
      <c r="X24" t="str">
        <f>INDEX([1]BO_download_01!#REF!,MATCH($Y24,[1]BO_download_01!#REF!,0))</f>
        <v>hh</v>
      </c>
      <c r="Y24" t="str">
        <f t="shared" si="7"/>
        <v>households</v>
      </c>
      <c r="Z24" s="24">
        <f t="shared" si="8"/>
        <v>144.19999999999999</v>
      </c>
      <c r="AA24" s="24" t="str">
        <f t="shared" si="3"/>
        <v>k</v>
      </c>
      <c r="AB24" s="24" t="str">
        <f t="shared" si="9"/>
        <v>Eurostat</v>
      </c>
      <c r="AC24" t="s">
        <v>817</v>
      </c>
      <c r="AD24" t="s">
        <v>818</v>
      </c>
      <c r="AE24" t="str">
        <f t="shared" si="2"/>
        <v>all</v>
      </c>
      <c r="AF24" t="s">
        <v>764</v>
      </c>
      <c r="AG24" s="51" t="str">
        <f t="shared" si="4"/>
        <v>res</v>
      </c>
      <c r="AH24" t="s">
        <v>819</v>
      </c>
      <c r="AI24" t="s">
        <v>820</v>
      </c>
      <c r="AJ24" t="s">
        <v>821</v>
      </c>
      <c r="AK24" s="11" t="str">
        <f t="shared" si="5"/>
        <v>BO, Statistical office of the European Union</v>
      </c>
      <c r="AL24" s="11" t="s">
        <v>822</v>
      </c>
      <c r="AM24" s="11">
        <v>2016</v>
      </c>
      <c r="AN24" s="17" t="s">
        <v>823</v>
      </c>
      <c r="AO24" s="52" t="s">
        <v>824</v>
      </c>
      <c r="AQ24" t="s">
        <v>11</v>
      </c>
      <c r="AR24">
        <v>2014</v>
      </c>
      <c r="AS24" t="s">
        <v>825</v>
      </c>
      <c r="AT24" t="s">
        <v>814</v>
      </c>
      <c r="AU24">
        <v>4651.8</v>
      </c>
      <c r="AV24" t="s">
        <v>826</v>
      </c>
      <c r="AW24" t="s">
        <v>828</v>
      </c>
      <c r="AX24" t="s">
        <v>817</v>
      </c>
      <c r="AY24" t="s">
        <v>818</v>
      </c>
      <c r="AZ24" t="s">
        <v>764</v>
      </c>
      <c r="BA24" s="51" t="s">
        <v>764</v>
      </c>
      <c r="BB24" t="s">
        <v>815</v>
      </c>
      <c r="BC24" t="s">
        <v>819</v>
      </c>
      <c r="BD24" t="s">
        <v>820</v>
      </c>
      <c r="BE24" t="s">
        <v>821</v>
      </c>
      <c r="BF24" t="s">
        <v>829</v>
      </c>
      <c r="BG24" t="s">
        <v>822</v>
      </c>
      <c r="BH24">
        <v>2016</v>
      </c>
      <c r="BI24" t="s">
        <v>823</v>
      </c>
      <c r="BJ24" t="s">
        <v>824</v>
      </c>
      <c r="BK24" t="s">
        <v>824</v>
      </c>
    </row>
    <row r="25" spans="1:69" x14ac:dyDescent="0.25">
      <c r="A25" t="str">
        <f t="shared" si="1"/>
        <v>NLmen</v>
      </c>
      <c r="B25" t="s">
        <v>814</v>
      </c>
      <c r="C25" t="s">
        <v>59</v>
      </c>
      <c r="D25" t="s">
        <v>815</v>
      </c>
      <c r="E25" t="s">
        <v>764</v>
      </c>
      <c r="F25" s="19" t="str">
        <f t="shared" si="11"/>
        <v>men</v>
      </c>
      <c r="G25" s="49">
        <v>7008</v>
      </c>
      <c r="H25" s="49">
        <v>7155.4</v>
      </c>
      <c r="I25" s="49">
        <v>7201.9</v>
      </c>
      <c r="J25" s="49">
        <v>7206.6</v>
      </c>
      <c r="K25" s="49">
        <v>7269.8</v>
      </c>
      <c r="L25" s="49">
        <v>7335.8</v>
      </c>
      <c r="M25" s="49">
        <v>7367.5</v>
      </c>
      <c r="N25" s="49">
        <v>7453</v>
      </c>
      <c r="O25" s="49">
        <v>7548.8</v>
      </c>
      <c r="P25" s="49">
        <v>7594.6</v>
      </c>
      <c r="Q25" s="49">
        <v>0</v>
      </c>
      <c r="R25" s="50" t="s">
        <v>270</v>
      </c>
      <c r="S25" s="50" t="s">
        <v>553</v>
      </c>
      <c r="T25" s="50" t="s">
        <v>826</v>
      </c>
      <c r="V25" s="24" t="str">
        <f>VLOOKUP(C25,[1]BO_download_01!#REF!,3,FALSE)</f>
        <v>Netherlands</v>
      </c>
      <c r="W25">
        <f t="shared" si="6"/>
        <v>2012</v>
      </c>
      <c r="X25" t="str">
        <f>INDEX([1]BO_download_01!#REF!,MATCH($Y25,[1]BO_download_01!#REF!,0))</f>
        <v>hh</v>
      </c>
      <c r="Y25" t="str">
        <f t="shared" si="7"/>
        <v>households</v>
      </c>
      <c r="Z25" s="24">
        <f t="shared" si="8"/>
        <v>7453</v>
      </c>
      <c r="AA25" s="24" t="str">
        <f t="shared" si="3"/>
        <v>k</v>
      </c>
      <c r="AB25" s="24" t="str">
        <f t="shared" si="9"/>
        <v>Eurostat</v>
      </c>
      <c r="AC25" t="s">
        <v>817</v>
      </c>
      <c r="AD25" t="s">
        <v>818</v>
      </c>
      <c r="AE25" t="str">
        <f t="shared" si="2"/>
        <v>all</v>
      </c>
      <c r="AF25" t="s">
        <v>764</v>
      </c>
      <c r="AG25" s="51" t="str">
        <f t="shared" si="4"/>
        <v>res</v>
      </c>
      <c r="AH25" t="s">
        <v>819</v>
      </c>
      <c r="AI25" t="s">
        <v>820</v>
      </c>
      <c r="AJ25" t="s">
        <v>821</v>
      </c>
      <c r="AK25" s="11" t="str">
        <f t="shared" si="5"/>
        <v>BO, Statistical office of the European Union</v>
      </c>
      <c r="AL25" s="11" t="s">
        <v>822</v>
      </c>
      <c r="AM25" s="11">
        <v>2016</v>
      </c>
      <c r="AN25" s="17" t="s">
        <v>823</v>
      </c>
      <c r="AO25" s="52" t="s">
        <v>824</v>
      </c>
      <c r="AQ25" t="s">
        <v>21</v>
      </c>
      <c r="AR25">
        <v>2005</v>
      </c>
      <c r="AS25" t="s">
        <v>825</v>
      </c>
      <c r="AT25" t="s">
        <v>814</v>
      </c>
      <c r="AU25">
        <v>2874</v>
      </c>
      <c r="AV25" t="s">
        <v>826</v>
      </c>
      <c r="AW25" t="s">
        <v>270</v>
      </c>
      <c r="AX25" t="s">
        <v>817</v>
      </c>
      <c r="AY25" t="s">
        <v>818</v>
      </c>
      <c r="AZ25" t="s">
        <v>764</v>
      </c>
      <c r="BA25" s="51" t="s">
        <v>764</v>
      </c>
      <c r="BB25" t="s">
        <v>815</v>
      </c>
      <c r="BC25" t="s">
        <v>819</v>
      </c>
      <c r="BD25" t="s">
        <v>820</v>
      </c>
      <c r="BE25" t="s">
        <v>821</v>
      </c>
      <c r="BF25" t="s">
        <v>830</v>
      </c>
      <c r="BG25" t="s">
        <v>822</v>
      </c>
      <c r="BH25">
        <v>2016</v>
      </c>
      <c r="BI25" t="s">
        <v>823</v>
      </c>
      <c r="BJ25" t="s">
        <v>824</v>
      </c>
      <c r="BK25" t="s">
        <v>824</v>
      </c>
    </row>
    <row r="26" spans="1:69" x14ac:dyDescent="0.25">
      <c r="A26" t="str">
        <f t="shared" si="1"/>
        <v>PLmen</v>
      </c>
      <c r="B26" t="s">
        <v>814</v>
      </c>
      <c r="C26" t="s">
        <v>60</v>
      </c>
      <c r="D26" t="s">
        <v>815</v>
      </c>
      <c r="E26" t="s">
        <v>764</v>
      </c>
      <c r="F26" s="19" t="str">
        <f t="shared" si="11"/>
        <v>men</v>
      </c>
      <c r="G26" s="49">
        <v>12702.7</v>
      </c>
      <c r="H26" s="49">
        <v>12768.8</v>
      </c>
      <c r="I26" s="49">
        <v>12932.9</v>
      </c>
      <c r="J26" s="49">
        <v>13050.9</v>
      </c>
      <c r="K26" s="49">
        <v>13319.2</v>
      </c>
      <c r="L26" s="49">
        <v>13276</v>
      </c>
      <c r="M26" s="49">
        <v>13320.4</v>
      </c>
      <c r="N26" s="49">
        <v>13444.3</v>
      </c>
      <c r="O26" s="49">
        <v>13660.1</v>
      </c>
      <c r="P26" s="49">
        <v>13927.6</v>
      </c>
      <c r="Q26" s="49">
        <v>0</v>
      </c>
      <c r="R26" s="50" t="s">
        <v>642</v>
      </c>
      <c r="S26" s="50" t="s">
        <v>643</v>
      </c>
      <c r="T26" s="50" t="s">
        <v>826</v>
      </c>
      <c r="V26" s="24" t="str">
        <f>VLOOKUP(C26,[1]BO_download_01!#REF!,3,FALSE)</f>
        <v>Poland</v>
      </c>
      <c r="W26">
        <f t="shared" si="6"/>
        <v>2012</v>
      </c>
      <c r="X26" t="str">
        <f>INDEX([1]BO_download_01!#REF!,MATCH($Y26,[1]BO_download_01!#REF!,0))</f>
        <v>hh</v>
      </c>
      <c r="Y26" t="str">
        <f t="shared" si="7"/>
        <v>households</v>
      </c>
      <c r="Z26" s="24">
        <f t="shared" si="8"/>
        <v>13444.3</v>
      </c>
      <c r="AA26" s="24" t="str">
        <f t="shared" si="3"/>
        <v>k</v>
      </c>
      <c r="AB26" s="24" t="str">
        <f t="shared" si="9"/>
        <v>GUS</v>
      </c>
      <c r="AC26" t="s">
        <v>817</v>
      </c>
      <c r="AD26" t="s">
        <v>818</v>
      </c>
      <c r="AE26" t="str">
        <f t="shared" si="2"/>
        <v>all</v>
      </c>
      <c r="AF26" t="s">
        <v>764</v>
      </c>
      <c r="AG26" s="51" t="str">
        <f t="shared" si="4"/>
        <v>res</v>
      </c>
      <c r="AH26" t="s">
        <v>819</v>
      </c>
      <c r="AI26" t="s">
        <v>820</v>
      </c>
      <c r="AJ26" t="s">
        <v>821</v>
      </c>
      <c r="AK26" s="11" t="str">
        <f t="shared" si="5"/>
        <v>BO, Central Statistical Office of Poland</v>
      </c>
      <c r="AL26" s="11" t="s">
        <v>822</v>
      </c>
      <c r="AM26" s="11">
        <v>2016</v>
      </c>
      <c r="AN26" s="17" t="s">
        <v>823</v>
      </c>
      <c r="AO26" s="52" t="s">
        <v>824</v>
      </c>
      <c r="AQ26" t="s">
        <v>21</v>
      </c>
      <c r="AR26">
        <v>2006</v>
      </c>
      <c r="AS26" t="s">
        <v>825</v>
      </c>
      <c r="AT26" t="s">
        <v>814</v>
      </c>
      <c r="AU26">
        <v>2870.2</v>
      </c>
      <c r="AV26" t="s">
        <v>826</v>
      </c>
      <c r="AW26" t="s">
        <v>270</v>
      </c>
      <c r="AX26" t="s">
        <v>817</v>
      </c>
      <c r="AY26" t="s">
        <v>818</v>
      </c>
      <c r="AZ26" t="s">
        <v>764</v>
      </c>
      <c r="BA26" s="51" t="s">
        <v>764</v>
      </c>
      <c r="BB26" t="s">
        <v>815</v>
      </c>
      <c r="BC26" t="s">
        <v>819</v>
      </c>
      <c r="BD26" t="s">
        <v>820</v>
      </c>
      <c r="BE26" t="s">
        <v>821</v>
      </c>
      <c r="BF26" t="s">
        <v>830</v>
      </c>
      <c r="BG26" t="s">
        <v>822</v>
      </c>
      <c r="BH26">
        <v>2016</v>
      </c>
      <c r="BI26" t="s">
        <v>823</v>
      </c>
      <c r="BJ26" t="s">
        <v>824</v>
      </c>
      <c r="BK26" t="s">
        <v>824</v>
      </c>
    </row>
    <row r="27" spans="1:69" x14ac:dyDescent="0.25">
      <c r="A27" t="str">
        <f t="shared" si="1"/>
        <v>PTmen</v>
      </c>
      <c r="B27" t="s">
        <v>814</v>
      </c>
      <c r="C27" t="s">
        <v>61</v>
      </c>
      <c r="D27" t="s">
        <v>815</v>
      </c>
      <c r="E27" t="s">
        <v>764</v>
      </c>
      <c r="F27" s="19" t="str">
        <f t="shared" si="11"/>
        <v>men</v>
      </c>
      <c r="G27" s="49">
        <v>3767.3</v>
      </c>
      <c r="H27" s="49">
        <v>3819.1</v>
      </c>
      <c r="I27" s="49">
        <v>3836.2</v>
      </c>
      <c r="J27" s="49">
        <v>3879.1</v>
      </c>
      <c r="K27" s="49">
        <v>3910.8</v>
      </c>
      <c r="L27" s="49">
        <v>3942.1</v>
      </c>
      <c r="M27" s="49">
        <v>4001.2</v>
      </c>
      <c r="N27" s="49">
        <v>4012.5</v>
      </c>
      <c r="O27" s="49">
        <v>4007.1</v>
      </c>
      <c r="P27" s="49">
        <v>4062.6</v>
      </c>
      <c r="Q27" s="49">
        <v>0</v>
      </c>
      <c r="R27" s="50" t="s">
        <v>270</v>
      </c>
      <c r="S27" s="50" t="s">
        <v>553</v>
      </c>
      <c r="T27" s="50" t="s">
        <v>826</v>
      </c>
      <c r="V27" s="24" t="str">
        <f>VLOOKUP(C27,[1]BO_download_01!#REF!,3,FALSE)</f>
        <v>Portugal</v>
      </c>
      <c r="W27">
        <f t="shared" si="6"/>
        <v>2012</v>
      </c>
      <c r="X27" t="str">
        <f>INDEX([1]BO_download_01!#REF!,MATCH($Y27,[1]BO_download_01!#REF!,0))</f>
        <v>hh</v>
      </c>
      <c r="Y27" t="str">
        <f t="shared" si="7"/>
        <v>households</v>
      </c>
      <c r="Z27" s="24">
        <f t="shared" si="8"/>
        <v>4012.5</v>
      </c>
      <c r="AA27" s="24" t="str">
        <f t="shared" si="3"/>
        <v>k</v>
      </c>
      <c r="AB27" s="24" t="str">
        <f t="shared" si="9"/>
        <v>Eurostat</v>
      </c>
      <c r="AC27" t="s">
        <v>817</v>
      </c>
      <c r="AD27" t="s">
        <v>818</v>
      </c>
      <c r="AE27" t="str">
        <f t="shared" si="2"/>
        <v>all</v>
      </c>
      <c r="AF27" t="s">
        <v>764</v>
      </c>
      <c r="AG27" s="51" t="str">
        <f t="shared" si="4"/>
        <v>res</v>
      </c>
      <c r="AH27" t="s">
        <v>819</v>
      </c>
      <c r="AI27" t="s">
        <v>820</v>
      </c>
      <c r="AJ27" t="s">
        <v>821</v>
      </c>
      <c r="AK27" s="11" t="str">
        <f t="shared" si="5"/>
        <v>BO, Statistical office of the European Union</v>
      </c>
      <c r="AL27" s="11" t="s">
        <v>822</v>
      </c>
      <c r="AM27" s="11">
        <v>2016</v>
      </c>
      <c r="AN27" s="17" t="s">
        <v>823</v>
      </c>
      <c r="AO27" s="52" t="s">
        <v>824</v>
      </c>
      <c r="AQ27" t="s">
        <v>21</v>
      </c>
      <c r="AR27">
        <v>2007</v>
      </c>
      <c r="AS27" t="s">
        <v>825</v>
      </c>
      <c r="AT27" t="s">
        <v>814</v>
      </c>
      <c r="AU27">
        <v>2866.2</v>
      </c>
      <c r="AV27" t="s">
        <v>826</v>
      </c>
      <c r="AW27" t="s">
        <v>270</v>
      </c>
      <c r="AX27" t="s">
        <v>817</v>
      </c>
      <c r="AY27" t="s">
        <v>818</v>
      </c>
      <c r="AZ27" t="s">
        <v>764</v>
      </c>
      <c r="BA27" s="51" t="s">
        <v>764</v>
      </c>
      <c r="BB27" t="s">
        <v>815</v>
      </c>
      <c r="BC27" t="s">
        <v>819</v>
      </c>
      <c r="BD27" t="s">
        <v>820</v>
      </c>
      <c r="BE27" t="s">
        <v>821</v>
      </c>
      <c r="BF27" t="s">
        <v>830</v>
      </c>
      <c r="BG27" t="s">
        <v>822</v>
      </c>
      <c r="BH27">
        <v>2016</v>
      </c>
      <c r="BI27" t="s">
        <v>823</v>
      </c>
      <c r="BJ27" t="s">
        <v>824</v>
      </c>
      <c r="BK27" t="s">
        <v>824</v>
      </c>
    </row>
    <row r="28" spans="1:69" x14ac:dyDescent="0.25">
      <c r="A28" t="str">
        <f t="shared" si="1"/>
        <v>ROmen</v>
      </c>
      <c r="B28" t="s">
        <v>814</v>
      </c>
      <c r="C28" t="s">
        <v>62</v>
      </c>
      <c r="D28" t="s">
        <v>815</v>
      </c>
      <c r="E28" t="s">
        <v>764</v>
      </c>
      <c r="F28" s="19" t="str">
        <f t="shared" si="11"/>
        <v>men</v>
      </c>
      <c r="G28" s="49">
        <v>7360.2</v>
      </c>
      <c r="H28" s="49">
        <v>7373.2</v>
      </c>
      <c r="I28" s="49">
        <v>7381.3</v>
      </c>
      <c r="J28" s="49">
        <v>7383.8</v>
      </c>
      <c r="K28" s="49">
        <v>7395.7</v>
      </c>
      <c r="L28" s="49">
        <v>7402.1</v>
      </c>
      <c r="M28" s="49">
        <v>7426.5</v>
      </c>
      <c r="N28" s="49">
        <v>7423.1</v>
      </c>
      <c r="O28" s="49">
        <v>7451.5</v>
      </c>
      <c r="P28" s="49">
        <v>7470.2</v>
      </c>
      <c r="Q28" s="49">
        <v>0</v>
      </c>
      <c r="R28" s="50" t="s">
        <v>270</v>
      </c>
      <c r="S28" s="50" t="s">
        <v>553</v>
      </c>
      <c r="T28" s="50" t="s">
        <v>826</v>
      </c>
      <c r="V28" s="24" t="str">
        <f>VLOOKUP(C28,[1]BO_download_01!#REF!,3,FALSE)</f>
        <v>Romania</v>
      </c>
      <c r="W28">
        <f t="shared" si="6"/>
        <v>2012</v>
      </c>
      <c r="X28" t="str">
        <f>INDEX([1]BO_download_01!#REF!,MATCH($Y28,[1]BO_download_01!#REF!,0))</f>
        <v>hh</v>
      </c>
      <c r="Y28" t="str">
        <f t="shared" si="7"/>
        <v>households</v>
      </c>
      <c r="Z28" s="24">
        <f t="shared" si="8"/>
        <v>7423.1</v>
      </c>
      <c r="AA28" s="24" t="str">
        <f t="shared" si="3"/>
        <v>k</v>
      </c>
      <c r="AB28" s="24" t="str">
        <f t="shared" si="9"/>
        <v>Eurostat</v>
      </c>
      <c r="AC28" t="s">
        <v>817</v>
      </c>
      <c r="AD28" t="s">
        <v>818</v>
      </c>
      <c r="AE28" t="str">
        <f t="shared" si="2"/>
        <v>all</v>
      </c>
      <c r="AF28" t="s">
        <v>764</v>
      </c>
      <c r="AG28" s="51" t="str">
        <f t="shared" si="4"/>
        <v>res</v>
      </c>
      <c r="AH28" t="s">
        <v>819</v>
      </c>
      <c r="AI28" t="s">
        <v>820</v>
      </c>
      <c r="AJ28" t="s">
        <v>821</v>
      </c>
      <c r="AK28" s="11" t="str">
        <f t="shared" si="5"/>
        <v>BO, Statistical office of the European Union</v>
      </c>
      <c r="AL28" s="11" t="s">
        <v>822</v>
      </c>
      <c r="AM28" s="11">
        <v>2016</v>
      </c>
      <c r="AN28" s="17" t="s">
        <v>823</v>
      </c>
      <c r="AO28" s="52" t="s">
        <v>824</v>
      </c>
      <c r="AQ28" t="s">
        <v>21</v>
      </c>
      <c r="AR28">
        <v>2008</v>
      </c>
      <c r="AS28" t="s">
        <v>825</v>
      </c>
      <c r="AT28" t="s">
        <v>814</v>
      </c>
      <c r="AU28">
        <v>2881.6</v>
      </c>
      <c r="AV28" t="s">
        <v>826</v>
      </c>
      <c r="AW28" t="s">
        <v>270</v>
      </c>
      <c r="AX28" t="s">
        <v>817</v>
      </c>
      <c r="AY28" t="s">
        <v>818</v>
      </c>
      <c r="AZ28" t="s">
        <v>764</v>
      </c>
      <c r="BA28" s="51" t="s">
        <v>764</v>
      </c>
      <c r="BB28" t="s">
        <v>815</v>
      </c>
      <c r="BC28" t="s">
        <v>819</v>
      </c>
      <c r="BD28" t="s">
        <v>820</v>
      </c>
      <c r="BE28" t="s">
        <v>821</v>
      </c>
      <c r="BF28" t="s">
        <v>830</v>
      </c>
      <c r="BG28" t="s">
        <v>822</v>
      </c>
      <c r="BH28">
        <v>2016</v>
      </c>
      <c r="BI28" t="s">
        <v>823</v>
      </c>
      <c r="BJ28" t="s">
        <v>824</v>
      </c>
      <c r="BK28" t="s">
        <v>824</v>
      </c>
    </row>
    <row r="29" spans="1:69" x14ac:dyDescent="0.25">
      <c r="A29" t="str">
        <f t="shared" si="1"/>
        <v>SEmen</v>
      </c>
      <c r="B29" t="s">
        <v>814</v>
      </c>
      <c r="C29" t="s">
        <v>66</v>
      </c>
      <c r="D29" t="s">
        <v>815</v>
      </c>
      <c r="E29" t="s">
        <v>764</v>
      </c>
      <c r="F29" s="19" t="str">
        <f t="shared" si="11"/>
        <v>men</v>
      </c>
      <c r="G29" s="49">
        <v>0</v>
      </c>
      <c r="H29" s="49">
        <v>0</v>
      </c>
      <c r="I29" s="49">
        <v>0</v>
      </c>
      <c r="J29" s="49">
        <v>0</v>
      </c>
      <c r="K29" s="49">
        <v>4248.7</v>
      </c>
      <c r="L29" s="49">
        <v>4460.3</v>
      </c>
      <c r="M29" s="49">
        <v>4541.3999999999996</v>
      </c>
      <c r="N29" s="49">
        <v>4594.8</v>
      </c>
      <c r="O29" s="49">
        <v>4632.3</v>
      </c>
      <c r="P29" s="49">
        <v>4590.8999999999996</v>
      </c>
      <c r="Q29" s="49">
        <v>0</v>
      </c>
      <c r="R29" s="50" t="s">
        <v>270</v>
      </c>
      <c r="S29" s="50" t="s">
        <v>553</v>
      </c>
      <c r="T29" s="50" t="s">
        <v>826</v>
      </c>
      <c r="V29" s="24" t="str">
        <f>VLOOKUP(C29,[1]BO_download_01!#REF!,3,FALSE)</f>
        <v>Sweden</v>
      </c>
      <c r="W29">
        <f t="shared" si="6"/>
        <v>2012</v>
      </c>
      <c r="X29" t="str">
        <f>INDEX([1]BO_download_01!#REF!,MATCH($Y29,[1]BO_download_01!#REF!,0))</f>
        <v>hh</v>
      </c>
      <c r="Y29" t="str">
        <f t="shared" si="7"/>
        <v>households</v>
      </c>
      <c r="Z29" s="24">
        <f t="shared" si="8"/>
        <v>4594.8</v>
      </c>
      <c r="AA29" s="24" t="str">
        <f t="shared" si="3"/>
        <v>k</v>
      </c>
      <c r="AB29" s="24" t="str">
        <f t="shared" si="9"/>
        <v>Eurostat</v>
      </c>
      <c r="AC29" t="s">
        <v>817</v>
      </c>
      <c r="AD29" t="s">
        <v>818</v>
      </c>
      <c r="AE29" t="str">
        <f t="shared" si="2"/>
        <v>all</v>
      </c>
      <c r="AF29" t="s">
        <v>764</v>
      </c>
      <c r="AG29" s="51" t="str">
        <f t="shared" si="4"/>
        <v>res</v>
      </c>
      <c r="AH29" t="s">
        <v>819</v>
      </c>
      <c r="AI29" t="s">
        <v>820</v>
      </c>
      <c r="AJ29" t="s">
        <v>821</v>
      </c>
      <c r="AK29" s="11" t="str">
        <f t="shared" si="5"/>
        <v>BO, Statistical office of the European Union</v>
      </c>
      <c r="AL29" s="11" t="s">
        <v>822</v>
      </c>
      <c r="AM29" s="11">
        <v>2016</v>
      </c>
      <c r="AN29" s="17" t="s">
        <v>823</v>
      </c>
      <c r="AO29" s="52" t="s">
        <v>824</v>
      </c>
      <c r="AQ29" t="s">
        <v>21</v>
      </c>
      <c r="AR29">
        <v>2009</v>
      </c>
      <c r="AS29" t="s">
        <v>825</v>
      </c>
      <c r="AT29" t="s">
        <v>814</v>
      </c>
      <c r="AU29">
        <v>2900.8</v>
      </c>
      <c r="AV29" t="s">
        <v>826</v>
      </c>
      <c r="AW29" t="s">
        <v>270</v>
      </c>
      <c r="AX29" t="s">
        <v>817</v>
      </c>
      <c r="AY29" t="s">
        <v>818</v>
      </c>
      <c r="AZ29" t="s">
        <v>764</v>
      </c>
      <c r="BA29" s="51" t="s">
        <v>764</v>
      </c>
      <c r="BB29" t="s">
        <v>815</v>
      </c>
      <c r="BC29" t="s">
        <v>819</v>
      </c>
      <c r="BD29" t="s">
        <v>820</v>
      </c>
      <c r="BE29" t="s">
        <v>821</v>
      </c>
      <c r="BF29" t="s">
        <v>830</v>
      </c>
      <c r="BG29" t="s">
        <v>822</v>
      </c>
      <c r="BH29">
        <v>2016</v>
      </c>
      <c r="BI29" t="s">
        <v>823</v>
      </c>
      <c r="BJ29" t="s">
        <v>824</v>
      </c>
      <c r="BK29" t="s">
        <v>824</v>
      </c>
    </row>
    <row r="30" spans="1:69" x14ac:dyDescent="0.25">
      <c r="A30" t="str">
        <f t="shared" si="1"/>
        <v>Slmen</v>
      </c>
      <c r="B30" t="s">
        <v>814</v>
      </c>
      <c r="C30" t="s">
        <v>831</v>
      </c>
      <c r="D30" t="s">
        <v>815</v>
      </c>
      <c r="E30" t="s">
        <v>764</v>
      </c>
      <c r="F30" s="19" t="str">
        <f t="shared" si="11"/>
        <v>men</v>
      </c>
      <c r="G30" s="49">
        <v>747</v>
      </c>
      <c r="H30" s="49">
        <v>753.9</v>
      </c>
      <c r="I30" s="49">
        <v>745.4</v>
      </c>
      <c r="J30" s="49">
        <v>773.8</v>
      </c>
      <c r="K30" s="49">
        <v>791.3</v>
      </c>
      <c r="L30" s="49">
        <v>807.1</v>
      </c>
      <c r="M30" s="49">
        <v>829.8</v>
      </c>
      <c r="N30" s="49">
        <v>842.3</v>
      </c>
      <c r="O30" s="49">
        <v>854.7</v>
      </c>
      <c r="P30" s="49">
        <v>862.2</v>
      </c>
      <c r="Q30" s="49">
        <v>0</v>
      </c>
      <c r="R30" s="50" t="s">
        <v>270</v>
      </c>
      <c r="S30" s="50" t="s">
        <v>553</v>
      </c>
      <c r="T30" s="50" t="s">
        <v>826</v>
      </c>
      <c r="V30" s="24" t="str">
        <f>VLOOKUP(C30,[1]BO_download_01!#REF!,3,FALSE)</f>
        <v>Slovenia</v>
      </c>
      <c r="W30">
        <f t="shared" si="6"/>
        <v>2012</v>
      </c>
      <c r="X30" t="str">
        <f>INDEX([1]BO_download_01!#REF!,MATCH($Y30,[1]BO_download_01!#REF!,0))</f>
        <v>hh</v>
      </c>
      <c r="Y30" t="str">
        <f t="shared" si="7"/>
        <v>households</v>
      </c>
      <c r="Z30" s="24">
        <f t="shared" si="8"/>
        <v>842.3</v>
      </c>
      <c r="AA30" s="24" t="str">
        <f t="shared" si="3"/>
        <v>k</v>
      </c>
      <c r="AB30" s="24" t="str">
        <f t="shared" si="9"/>
        <v>Eurostat</v>
      </c>
      <c r="AC30" t="s">
        <v>817</v>
      </c>
      <c r="AD30" t="s">
        <v>818</v>
      </c>
      <c r="AE30" t="str">
        <f t="shared" si="2"/>
        <v>all</v>
      </c>
      <c r="AF30" t="s">
        <v>764</v>
      </c>
      <c r="AG30" s="51" t="str">
        <f t="shared" si="4"/>
        <v>res</v>
      </c>
      <c r="AH30" t="s">
        <v>819</v>
      </c>
      <c r="AI30" t="s">
        <v>820</v>
      </c>
      <c r="AJ30" t="s">
        <v>821</v>
      </c>
      <c r="AK30" s="11" t="str">
        <f t="shared" si="5"/>
        <v>BO, Statistical office of the European Union</v>
      </c>
      <c r="AL30" s="11" t="s">
        <v>822</v>
      </c>
      <c r="AM30" s="11">
        <v>2016</v>
      </c>
      <c r="AN30" s="17" t="s">
        <v>823</v>
      </c>
      <c r="AO30" s="52" t="s">
        <v>824</v>
      </c>
      <c r="AQ30" t="s">
        <v>21</v>
      </c>
      <c r="AR30">
        <v>2010</v>
      </c>
      <c r="AS30" t="s">
        <v>825</v>
      </c>
      <c r="AT30" t="s">
        <v>814</v>
      </c>
      <c r="AU30">
        <v>2753.8</v>
      </c>
      <c r="AV30" t="s">
        <v>826</v>
      </c>
      <c r="AW30" t="s">
        <v>270</v>
      </c>
      <c r="AX30" t="s">
        <v>817</v>
      </c>
      <c r="AY30" t="s">
        <v>818</v>
      </c>
      <c r="AZ30" t="s">
        <v>764</v>
      </c>
      <c r="BA30" s="51" t="s">
        <v>764</v>
      </c>
      <c r="BB30" t="s">
        <v>815</v>
      </c>
      <c r="BC30" t="s">
        <v>819</v>
      </c>
      <c r="BD30" t="s">
        <v>820</v>
      </c>
      <c r="BE30" t="s">
        <v>821</v>
      </c>
      <c r="BF30" t="s">
        <v>830</v>
      </c>
      <c r="BG30" t="s">
        <v>822</v>
      </c>
      <c r="BH30">
        <v>2016</v>
      </c>
      <c r="BI30" t="s">
        <v>823</v>
      </c>
      <c r="BJ30" t="s">
        <v>824</v>
      </c>
      <c r="BK30" t="s">
        <v>824</v>
      </c>
    </row>
    <row r="31" spans="1:69" x14ac:dyDescent="0.25">
      <c r="A31" t="str">
        <f t="shared" si="1"/>
        <v>SKmen</v>
      </c>
      <c r="B31" t="s">
        <v>814</v>
      </c>
      <c r="C31" t="s">
        <v>63</v>
      </c>
      <c r="D31" t="s">
        <v>815</v>
      </c>
      <c r="E31" t="s">
        <v>764</v>
      </c>
      <c r="F31" s="19" t="str">
        <f t="shared" si="11"/>
        <v>men</v>
      </c>
      <c r="G31" s="49">
        <v>1672.1</v>
      </c>
      <c r="H31" s="49">
        <v>1705.6</v>
      </c>
      <c r="I31" s="49">
        <v>1697</v>
      </c>
      <c r="J31" s="49">
        <v>1713.6</v>
      </c>
      <c r="K31" s="49">
        <v>1756.5</v>
      </c>
      <c r="L31" s="49">
        <v>1754.1</v>
      </c>
      <c r="M31" s="49">
        <v>1781.1</v>
      </c>
      <c r="N31" s="49">
        <v>1811.3</v>
      </c>
      <c r="O31" s="49">
        <v>1810.5</v>
      </c>
      <c r="P31" s="49">
        <v>1837.1</v>
      </c>
      <c r="Q31" s="49">
        <v>0</v>
      </c>
      <c r="R31" s="50" t="s">
        <v>491</v>
      </c>
      <c r="S31" s="50" t="s">
        <v>492</v>
      </c>
      <c r="T31" s="50" t="s">
        <v>826</v>
      </c>
      <c r="V31" s="24" t="str">
        <f>VLOOKUP(C31,[1]BO_download_01!#REF!,3,FALSE)</f>
        <v>Slovakia</v>
      </c>
      <c r="W31">
        <f t="shared" si="6"/>
        <v>2012</v>
      </c>
      <c r="X31" t="str">
        <f>INDEX([1]BO_download_01!#REF!,MATCH($Y31,[1]BO_download_01!#REF!,0))</f>
        <v>hh</v>
      </c>
      <c r="Y31" t="str">
        <f t="shared" si="7"/>
        <v>households</v>
      </c>
      <c r="Z31" s="24">
        <f t="shared" si="8"/>
        <v>1811.3</v>
      </c>
      <c r="AA31" s="24" t="str">
        <f t="shared" si="3"/>
        <v>k</v>
      </c>
      <c r="AB31" s="24" t="str">
        <f t="shared" si="9"/>
        <v>Statistical Yearbook</v>
      </c>
      <c r="AC31" t="s">
        <v>817</v>
      </c>
      <c r="AD31" t="s">
        <v>818</v>
      </c>
      <c r="AE31" t="str">
        <f t="shared" si="2"/>
        <v>all</v>
      </c>
      <c r="AF31" t="s">
        <v>764</v>
      </c>
      <c r="AG31" s="51" t="str">
        <f t="shared" si="4"/>
        <v>res</v>
      </c>
      <c r="AH31" t="s">
        <v>819</v>
      </c>
      <c r="AI31" t="s">
        <v>820</v>
      </c>
      <c r="AJ31" t="s">
        <v>821</v>
      </c>
      <c r="AK31" s="11" t="str">
        <f t="shared" si="5"/>
        <v>BO, Statistical Yearbook of the Slovak Republic</v>
      </c>
      <c r="AL31" s="11" t="s">
        <v>822</v>
      </c>
      <c r="AM31" s="11">
        <v>2016</v>
      </c>
      <c r="AN31" s="17" t="s">
        <v>823</v>
      </c>
      <c r="AO31" s="52" t="s">
        <v>824</v>
      </c>
      <c r="AQ31" t="s">
        <v>21</v>
      </c>
      <c r="AR31">
        <v>2011</v>
      </c>
      <c r="AS31" t="s">
        <v>825</v>
      </c>
      <c r="AT31" t="s">
        <v>814</v>
      </c>
      <c r="AU31">
        <v>2775.8</v>
      </c>
      <c r="AV31" t="s">
        <v>826</v>
      </c>
      <c r="AW31" t="s">
        <v>270</v>
      </c>
      <c r="AX31" t="s">
        <v>817</v>
      </c>
      <c r="AY31" t="s">
        <v>818</v>
      </c>
      <c r="AZ31" t="s">
        <v>764</v>
      </c>
      <c r="BA31" s="51" t="s">
        <v>764</v>
      </c>
      <c r="BB31" t="s">
        <v>815</v>
      </c>
      <c r="BC31" t="s">
        <v>819</v>
      </c>
      <c r="BD31" t="s">
        <v>820</v>
      </c>
      <c r="BE31" t="s">
        <v>821</v>
      </c>
      <c r="BF31" t="s">
        <v>830</v>
      </c>
      <c r="BG31" t="s">
        <v>822</v>
      </c>
      <c r="BH31">
        <v>2016</v>
      </c>
      <c r="BI31" t="s">
        <v>823</v>
      </c>
      <c r="BJ31" t="s">
        <v>824</v>
      </c>
      <c r="BK31" t="s">
        <v>824</v>
      </c>
    </row>
    <row r="32" spans="1:69" x14ac:dyDescent="0.25">
      <c r="A32" t="str">
        <f t="shared" si="1"/>
        <v>UKmen</v>
      </c>
      <c r="B32" t="s">
        <v>814</v>
      </c>
      <c r="C32" t="s">
        <v>67</v>
      </c>
      <c r="D32" t="s">
        <v>815</v>
      </c>
      <c r="E32" t="s">
        <v>764</v>
      </c>
      <c r="F32" s="19" t="str">
        <f t="shared" si="11"/>
        <v>men</v>
      </c>
      <c r="G32" s="49">
        <v>26226.1</v>
      </c>
      <c r="H32" s="49">
        <v>26483.1</v>
      </c>
      <c r="I32" s="49">
        <v>26799.4</v>
      </c>
      <c r="J32" s="49">
        <v>26721.9</v>
      </c>
      <c r="K32" s="49">
        <v>26944.2</v>
      </c>
      <c r="L32" s="49">
        <v>27229.200000000001</v>
      </c>
      <c r="M32" s="49">
        <v>28112.799999999999</v>
      </c>
      <c r="N32" s="49">
        <v>28150.400000000001</v>
      </c>
      <c r="O32" s="49">
        <v>27610.9</v>
      </c>
      <c r="P32" s="49">
        <v>28076</v>
      </c>
      <c r="Q32" s="49">
        <v>0</v>
      </c>
      <c r="R32" s="50" t="s">
        <v>270</v>
      </c>
      <c r="S32" s="50" t="s">
        <v>553</v>
      </c>
      <c r="T32" s="50" t="s">
        <v>826</v>
      </c>
      <c r="V32" s="24" t="str">
        <f>VLOOKUP(C32,[1]BO_download_01!#REF!,3,FALSE)</f>
        <v>United Kingdom</v>
      </c>
      <c r="W32">
        <f t="shared" si="6"/>
        <v>2012</v>
      </c>
      <c r="X32" t="str">
        <f>INDEX([1]BO_download_01!#REF!,MATCH($Y32,[1]BO_download_01!#REF!,0))</f>
        <v>hh</v>
      </c>
      <c r="Y32" t="str">
        <f t="shared" si="7"/>
        <v>households</v>
      </c>
      <c r="Z32" s="24">
        <f t="shared" si="8"/>
        <v>28150.400000000001</v>
      </c>
      <c r="AA32" s="24" t="str">
        <f t="shared" si="3"/>
        <v>k</v>
      </c>
      <c r="AB32" s="24" t="str">
        <f t="shared" si="9"/>
        <v>Eurostat</v>
      </c>
      <c r="AC32" t="s">
        <v>817</v>
      </c>
      <c r="AD32" t="s">
        <v>818</v>
      </c>
      <c r="AE32" t="str">
        <f t="shared" si="2"/>
        <v>all</v>
      </c>
      <c r="AF32" t="s">
        <v>764</v>
      </c>
      <c r="AG32" s="51" t="str">
        <f t="shared" si="4"/>
        <v>res</v>
      </c>
      <c r="AH32" t="s">
        <v>819</v>
      </c>
      <c r="AI32" t="s">
        <v>820</v>
      </c>
      <c r="AJ32" t="s">
        <v>821</v>
      </c>
      <c r="AK32" s="11" t="str">
        <f t="shared" si="5"/>
        <v>BO, Statistical office of the European Union</v>
      </c>
      <c r="AL32" s="11" t="s">
        <v>822</v>
      </c>
      <c r="AM32" s="11">
        <v>2016</v>
      </c>
      <c r="AN32" s="17" t="s">
        <v>823</v>
      </c>
      <c r="AO32" s="52" t="s">
        <v>824</v>
      </c>
      <c r="AQ32" t="s">
        <v>21</v>
      </c>
      <c r="AR32">
        <v>2012</v>
      </c>
      <c r="AS32" t="s">
        <v>825</v>
      </c>
      <c r="AT32" t="s">
        <v>814</v>
      </c>
      <c r="AU32">
        <v>2792</v>
      </c>
      <c r="AV32" t="s">
        <v>826</v>
      </c>
      <c r="AW32" t="s">
        <v>270</v>
      </c>
      <c r="AX32" t="s">
        <v>817</v>
      </c>
      <c r="AY32" t="s">
        <v>818</v>
      </c>
      <c r="AZ32" t="s">
        <v>764</v>
      </c>
      <c r="BA32" s="51" t="s">
        <v>764</v>
      </c>
      <c r="BB32" t="s">
        <v>815</v>
      </c>
      <c r="BC32" t="s">
        <v>819</v>
      </c>
      <c r="BD32" t="s">
        <v>820</v>
      </c>
      <c r="BE32" t="s">
        <v>821</v>
      </c>
      <c r="BF32" t="s">
        <v>830</v>
      </c>
      <c r="BG32" t="s">
        <v>822</v>
      </c>
      <c r="BH32">
        <v>2016</v>
      </c>
      <c r="BI32" t="s">
        <v>823</v>
      </c>
      <c r="BJ32" t="s">
        <v>824</v>
      </c>
      <c r="BK32" t="s">
        <v>824</v>
      </c>
    </row>
    <row r="33" spans="1:63" x14ac:dyDescent="0.25">
      <c r="A33" t="str">
        <f t="shared" si="1"/>
        <v>ATnbrbat</v>
      </c>
      <c r="B33" t="s">
        <v>832</v>
      </c>
      <c r="C33" t="s">
        <v>40</v>
      </c>
      <c r="D33" t="s">
        <v>815</v>
      </c>
      <c r="E33" t="s">
        <v>764</v>
      </c>
      <c r="F33" s="19" t="s">
        <v>833</v>
      </c>
      <c r="G33" s="49">
        <v>0</v>
      </c>
      <c r="H33" s="49">
        <v>0</v>
      </c>
      <c r="I33" s="49">
        <v>0</v>
      </c>
      <c r="J33" s="49">
        <v>0</v>
      </c>
      <c r="K33" s="49">
        <v>0</v>
      </c>
      <c r="L33" s="49">
        <v>0</v>
      </c>
      <c r="M33" s="49">
        <v>1973.979</v>
      </c>
      <c r="N33" s="49">
        <v>0</v>
      </c>
      <c r="O33" s="49">
        <v>0</v>
      </c>
      <c r="P33" s="49">
        <v>0</v>
      </c>
      <c r="Q33" s="49">
        <v>0</v>
      </c>
      <c r="R33" s="50" t="s">
        <v>329</v>
      </c>
      <c r="S33" s="50" t="s">
        <v>329</v>
      </c>
      <c r="T33" s="50" t="s">
        <v>826</v>
      </c>
      <c r="V33" s="24" t="str">
        <f>VLOOKUP(C33,[1]BO_download_01!#REF!,3,FALSE)</f>
        <v>Austria</v>
      </c>
      <c r="W33">
        <f>$M$4</f>
        <v>2011</v>
      </c>
      <c r="X33" t="str">
        <f>INDEX([1]BO_download_01!#REF!,MATCH($Y33,[1]BO_download_01!#REF!,0))</f>
        <v>b</v>
      </c>
      <c r="Y33" t="str">
        <f t="shared" si="7"/>
        <v>buildings</v>
      </c>
      <c r="Z33" s="24">
        <f>M33</f>
        <v>1973.979</v>
      </c>
      <c r="AA33" s="24" t="str">
        <f t="shared" si="3"/>
        <v>k</v>
      </c>
      <c r="AB33" s="24" t="str">
        <f>R33</f>
        <v>Statistics Austria</v>
      </c>
      <c r="AC33" t="s">
        <v>817</v>
      </c>
      <c r="AD33" t="s">
        <v>818</v>
      </c>
      <c r="AE33" t="str">
        <f t="shared" si="2"/>
        <v>all</v>
      </c>
      <c r="AF33" t="s">
        <v>764</v>
      </c>
      <c r="AG33" s="51" t="str">
        <f t="shared" si="4"/>
        <v>res</v>
      </c>
      <c r="AH33" t="s">
        <v>819</v>
      </c>
      <c r="AI33" t="s">
        <v>820</v>
      </c>
      <c r="AJ33" t="s">
        <v>821</v>
      </c>
      <c r="AK33" s="11" t="str">
        <f t="shared" si="5"/>
        <v>BO, Statistics Austria</v>
      </c>
      <c r="AL33" s="11" t="s">
        <v>822</v>
      </c>
      <c r="AM33" s="11">
        <v>2016</v>
      </c>
      <c r="AN33" s="17" t="s">
        <v>823</v>
      </c>
      <c r="AO33" s="52" t="s">
        <v>824</v>
      </c>
      <c r="AQ33" t="s">
        <v>21</v>
      </c>
      <c r="AR33">
        <v>2013</v>
      </c>
      <c r="AS33" t="s">
        <v>825</v>
      </c>
      <c r="AT33" t="s">
        <v>814</v>
      </c>
      <c r="AU33">
        <v>2729.5</v>
      </c>
      <c r="AV33" t="s">
        <v>826</v>
      </c>
      <c r="AW33" t="s">
        <v>270</v>
      </c>
      <c r="AX33" t="s">
        <v>817</v>
      </c>
      <c r="AY33" t="s">
        <v>818</v>
      </c>
      <c r="AZ33" t="s">
        <v>764</v>
      </c>
      <c r="BA33" s="51" t="s">
        <v>764</v>
      </c>
      <c r="BB33" t="s">
        <v>815</v>
      </c>
      <c r="BC33" t="s">
        <v>819</v>
      </c>
      <c r="BD33" t="s">
        <v>820</v>
      </c>
      <c r="BE33" t="s">
        <v>821</v>
      </c>
      <c r="BF33" t="s">
        <v>830</v>
      </c>
      <c r="BG33" t="s">
        <v>822</v>
      </c>
      <c r="BH33">
        <v>2016</v>
      </c>
      <c r="BI33" t="s">
        <v>823</v>
      </c>
      <c r="BJ33" t="s">
        <v>824</v>
      </c>
      <c r="BK33" t="s">
        <v>824</v>
      </c>
    </row>
    <row r="34" spans="1:63" x14ac:dyDescent="0.25">
      <c r="A34" t="str">
        <f t="shared" si="1"/>
        <v>BEnbrbat</v>
      </c>
      <c r="B34" t="s">
        <v>832</v>
      </c>
      <c r="C34" t="s">
        <v>41</v>
      </c>
      <c r="D34" t="s">
        <v>815</v>
      </c>
      <c r="E34" t="s">
        <v>764</v>
      </c>
      <c r="F34" s="19" t="str">
        <f>F33</f>
        <v>nbrbat</v>
      </c>
      <c r="G34" s="49">
        <v>3464.4549999999999</v>
      </c>
      <c r="H34" s="49">
        <v>3487.1509999999998</v>
      </c>
      <c r="I34" s="49">
        <v>3510.9229999999998</v>
      </c>
      <c r="J34" s="49">
        <v>3536.93</v>
      </c>
      <c r="K34" s="49">
        <v>3563.2370000000001</v>
      </c>
      <c r="L34" s="49">
        <v>3586.6190000000001</v>
      </c>
      <c r="M34" s="49">
        <v>3609.5659999999998</v>
      </c>
      <c r="N34" s="49">
        <v>3632.2220000000002</v>
      </c>
      <c r="O34" s="49">
        <v>3654.3380000000002</v>
      </c>
      <c r="P34" s="49">
        <v>3674.2469999999998</v>
      </c>
      <c r="Q34" s="49">
        <v>3693.5439999999999</v>
      </c>
      <c r="R34" s="50" t="s">
        <v>293</v>
      </c>
      <c r="S34" s="50" t="s">
        <v>604</v>
      </c>
      <c r="T34" s="50" t="s">
        <v>826</v>
      </c>
      <c r="V34" s="24" t="str">
        <f>VLOOKUP(C34,[1]BO_download_01!#REF!,3,FALSE)</f>
        <v>Belgium</v>
      </c>
      <c r="W34">
        <f t="shared" ref="W34:W88" si="15">$N$4</f>
        <v>2012</v>
      </c>
      <c r="X34" t="str">
        <f>INDEX([1]BO_download_01!#REF!,MATCH($Y34,[1]BO_download_01!#REF!,0))</f>
        <v>b</v>
      </c>
      <c r="Y34" t="str">
        <f t="shared" si="7"/>
        <v>buildings</v>
      </c>
      <c r="Z34" s="24">
        <f t="shared" ref="Z34" si="16">N34</f>
        <v>3632.2220000000002</v>
      </c>
      <c r="AA34" s="24" t="str">
        <f t="shared" si="3"/>
        <v>k</v>
      </c>
      <c r="AB34" s="24" t="str">
        <f t="shared" ref="AB34:AB60" si="17">R34</f>
        <v>STATBELECON</v>
      </c>
      <c r="AC34" t="s">
        <v>817</v>
      </c>
      <c r="AD34" t="s">
        <v>818</v>
      </c>
      <c r="AE34" t="str">
        <f t="shared" si="2"/>
        <v>all</v>
      </c>
      <c r="AF34" t="s">
        <v>764</v>
      </c>
      <c r="AG34" s="51" t="str">
        <f t="shared" si="4"/>
        <v>res</v>
      </c>
      <c r="AH34" t="s">
        <v>819</v>
      </c>
      <c r="AI34" t="s">
        <v>820</v>
      </c>
      <c r="AJ34" t="s">
        <v>821</v>
      </c>
      <c r="AK34" s="11" t="str">
        <f t="shared" si="5"/>
        <v>BO, STATBELECON and Odyssee</v>
      </c>
      <c r="AL34" s="11" t="s">
        <v>822</v>
      </c>
      <c r="AM34" s="11">
        <v>2016</v>
      </c>
      <c r="AN34" s="17" t="s">
        <v>823</v>
      </c>
      <c r="AO34" s="52" t="s">
        <v>824</v>
      </c>
      <c r="AQ34" t="s">
        <v>21</v>
      </c>
      <c r="AR34">
        <v>2014</v>
      </c>
      <c r="AS34" t="s">
        <v>825</v>
      </c>
      <c r="AT34" t="s">
        <v>814</v>
      </c>
      <c r="AU34">
        <v>2759.9</v>
      </c>
      <c r="AV34" t="s">
        <v>826</v>
      </c>
      <c r="AW34" t="s">
        <v>270</v>
      </c>
      <c r="AX34" t="s">
        <v>817</v>
      </c>
      <c r="AY34" t="s">
        <v>818</v>
      </c>
      <c r="AZ34" t="s">
        <v>764</v>
      </c>
      <c r="BA34" s="51" t="s">
        <v>764</v>
      </c>
      <c r="BB34" t="s">
        <v>815</v>
      </c>
      <c r="BC34" t="s">
        <v>819</v>
      </c>
      <c r="BD34" t="s">
        <v>820</v>
      </c>
      <c r="BE34" t="s">
        <v>821</v>
      </c>
      <c r="BF34" t="s">
        <v>830</v>
      </c>
      <c r="BG34" t="s">
        <v>822</v>
      </c>
      <c r="BH34">
        <v>2016</v>
      </c>
      <c r="BI34" t="s">
        <v>823</v>
      </c>
      <c r="BJ34" t="s">
        <v>824</v>
      </c>
      <c r="BK34" t="s">
        <v>824</v>
      </c>
    </row>
    <row r="35" spans="1:63" x14ac:dyDescent="0.25">
      <c r="A35" t="str">
        <f t="shared" si="1"/>
        <v>BGnbrbat</v>
      </c>
      <c r="B35" t="s">
        <v>832</v>
      </c>
      <c r="C35" t="s">
        <v>42</v>
      </c>
      <c r="D35" t="s">
        <v>815</v>
      </c>
      <c r="E35" t="s">
        <v>764</v>
      </c>
      <c r="F35" s="19" t="str">
        <f t="shared" ref="F35:F60" si="18">F34</f>
        <v>nbrbat</v>
      </c>
      <c r="G35" s="49">
        <v>1843</v>
      </c>
      <c r="H35" s="49">
        <v>2074</v>
      </c>
      <c r="I35" s="49">
        <v>2697</v>
      </c>
      <c r="J35" s="49">
        <v>2926</v>
      </c>
      <c r="K35" s="49">
        <v>2975</v>
      </c>
      <c r="L35" s="49">
        <v>2350</v>
      </c>
      <c r="M35" s="49">
        <v>2949</v>
      </c>
      <c r="N35" s="49">
        <v>2399</v>
      </c>
      <c r="O35" s="49">
        <v>2199</v>
      </c>
      <c r="P35" s="49">
        <v>2452</v>
      </c>
      <c r="Q35" s="49">
        <v>0</v>
      </c>
      <c r="R35" s="50" t="s">
        <v>330</v>
      </c>
      <c r="S35" s="50" t="s">
        <v>331</v>
      </c>
      <c r="T35" s="50" t="s">
        <v>826</v>
      </c>
      <c r="V35" s="24" t="str">
        <f>VLOOKUP(C35,[1]BO_download_01!#REF!,3,FALSE)</f>
        <v>Bulgaria</v>
      </c>
      <c r="W35">
        <f>$M$4</f>
        <v>2011</v>
      </c>
      <c r="X35" t="str">
        <f>INDEX([1]BO_download_01!#REF!,MATCH($Y35,[1]BO_download_01!#REF!,0))</f>
        <v>b</v>
      </c>
      <c r="Y35" t="str">
        <f t="shared" si="7"/>
        <v>buildings</v>
      </c>
      <c r="Z35" s="24">
        <f>M35</f>
        <v>2949</v>
      </c>
      <c r="AA35" s="24" t="str">
        <f t="shared" si="3"/>
        <v>k</v>
      </c>
      <c r="AB35" s="24" t="str">
        <f t="shared" si="17"/>
        <v>NSI</v>
      </c>
      <c r="AC35" t="s">
        <v>817</v>
      </c>
      <c r="AD35" t="s">
        <v>818</v>
      </c>
      <c r="AE35" t="str">
        <f t="shared" si="2"/>
        <v>all</v>
      </c>
      <c r="AF35" t="s">
        <v>764</v>
      </c>
      <c r="AG35" s="51" t="str">
        <f t="shared" si="4"/>
        <v>res</v>
      </c>
      <c r="AH35" t="s">
        <v>819</v>
      </c>
      <c r="AI35" t="s">
        <v>820</v>
      </c>
      <c r="AJ35" t="s">
        <v>821</v>
      </c>
      <c r="AK35" s="11" t="str">
        <f t="shared" si="5"/>
        <v>BO, National statistical institute</v>
      </c>
      <c r="AL35" s="11" t="s">
        <v>822</v>
      </c>
      <c r="AM35" s="11">
        <v>2016</v>
      </c>
      <c r="AN35" s="17" t="s">
        <v>823</v>
      </c>
      <c r="AO35" s="52" t="s">
        <v>824</v>
      </c>
      <c r="AQ35" t="s">
        <v>15</v>
      </c>
      <c r="AR35">
        <v>2005</v>
      </c>
      <c r="AS35" t="s">
        <v>825</v>
      </c>
      <c r="AT35" t="s">
        <v>814</v>
      </c>
      <c r="AU35">
        <v>249.9</v>
      </c>
      <c r="AV35" t="s">
        <v>826</v>
      </c>
      <c r="AW35" t="s">
        <v>270</v>
      </c>
      <c r="AX35" t="s">
        <v>817</v>
      </c>
      <c r="AY35" t="s">
        <v>818</v>
      </c>
      <c r="AZ35" t="s">
        <v>764</v>
      </c>
      <c r="BA35" s="51" t="s">
        <v>764</v>
      </c>
      <c r="BB35" t="s">
        <v>815</v>
      </c>
      <c r="BC35" t="s">
        <v>819</v>
      </c>
      <c r="BD35" t="s">
        <v>820</v>
      </c>
      <c r="BE35" t="s">
        <v>821</v>
      </c>
      <c r="BF35" t="s">
        <v>830</v>
      </c>
      <c r="BG35" t="s">
        <v>822</v>
      </c>
      <c r="BH35">
        <v>2016</v>
      </c>
      <c r="BI35" t="s">
        <v>823</v>
      </c>
      <c r="BJ35" t="s">
        <v>824</v>
      </c>
      <c r="BK35" t="s">
        <v>824</v>
      </c>
    </row>
    <row r="36" spans="1:63" x14ac:dyDescent="0.25">
      <c r="A36" t="str">
        <f t="shared" si="1"/>
        <v>CYnbrbat</v>
      </c>
      <c r="B36" t="s">
        <v>832</v>
      </c>
      <c r="C36" t="s">
        <v>44</v>
      </c>
      <c r="D36" t="s">
        <v>815</v>
      </c>
      <c r="E36" t="s">
        <v>764</v>
      </c>
      <c r="F36" s="19" t="str">
        <f t="shared" si="18"/>
        <v>nbrbat</v>
      </c>
      <c r="G36" s="49">
        <v>0</v>
      </c>
      <c r="H36" s="49">
        <v>0</v>
      </c>
      <c r="I36" s="49">
        <v>0</v>
      </c>
      <c r="J36" s="49">
        <v>0</v>
      </c>
      <c r="K36" s="49">
        <v>0</v>
      </c>
      <c r="L36" s="49">
        <v>0</v>
      </c>
      <c r="M36" s="49">
        <v>0</v>
      </c>
      <c r="N36" s="49">
        <v>0</v>
      </c>
      <c r="O36" s="49">
        <v>0</v>
      </c>
      <c r="P36" s="49">
        <v>0</v>
      </c>
      <c r="Q36" s="49">
        <v>0</v>
      </c>
      <c r="R36" s="50">
        <v>0</v>
      </c>
      <c r="S36" s="50">
        <v>0</v>
      </c>
      <c r="T36" s="50" t="s">
        <v>826</v>
      </c>
      <c r="V36" s="24" t="str">
        <f>VLOOKUP(C36,[1]BO_download_01!#REF!,3,FALSE)</f>
        <v>Cyprus</v>
      </c>
      <c r="W36">
        <f>$M$4</f>
        <v>2011</v>
      </c>
      <c r="X36" t="str">
        <f>INDEX([1]BO_download_01!#REF!,MATCH($Y36,[1]BO_download_01!#REF!,0))</f>
        <v>b</v>
      </c>
      <c r="Y36" t="str">
        <f t="shared" si="7"/>
        <v>buildings</v>
      </c>
      <c r="Z36" s="24">
        <f>M36</f>
        <v>0</v>
      </c>
      <c r="AA36" s="24" t="str">
        <f t="shared" si="3"/>
        <v>k</v>
      </c>
      <c r="AB36" s="24">
        <f t="shared" si="17"/>
        <v>0</v>
      </c>
      <c r="AC36" t="s">
        <v>817</v>
      </c>
      <c r="AD36" t="s">
        <v>818</v>
      </c>
      <c r="AE36" t="str">
        <f t="shared" si="2"/>
        <v>all</v>
      </c>
      <c r="AF36" t="s">
        <v>764</v>
      </c>
      <c r="AG36" s="51" t="str">
        <f t="shared" si="4"/>
        <v>res</v>
      </c>
      <c r="AH36" t="s">
        <v>819</v>
      </c>
      <c r="AI36" t="s">
        <v>820</v>
      </c>
      <c r="AJ36" t="s">
        <v>821</v>
      </c>
      <c r="AK36" s="11" t="str">
        <f t="shared" si="5"/>
        <v>BO, 0</v>
      </c>
      <c r="AL36" s="11" t="s">
        <v>822</v>
      </c>
      <c r="AM36" s="11">
        <v>2016</v>
      </c>
      <c r="AN36" s="17" t="s">
        <v>823</v>
      </c>
      <c r="AO36" s="52" t="s">
        <v>824</v>
      </c>
      <c r="AQ36" t="s">
        <v>15</v>
      </c>
      <c r="AR36">
        <v>2006</v>
      </c>
      <c r="AS36" t="s">
        <v>825</v>
      </c>
      <c r="AT36" t="s">
        <v>814</v>
      </c>
      <c r="AU36">
        <v>251.6</v>
      </c>
      <c r="AV36" t="s">
        <v>826</v>
      </c>
      <c r="AW36" t="s">
        <v>270</v>
      </c>
      <c r="AX36" t="s">
        <v>817</v>
      </c>
      <c r="AY36" t="s">
        <v>818</v>
      </c>
      <c r="AZ36" t="s">
        <v>764</v>
      </c>
      <c r="BA36" s="51" t="s">
        <v>764</v>
      </c>
      <c r="BB36" t="s">
        <v>815</v>
      </c>
      <c r="BC36" t="s">
        <v>819</v>
      </c>
      <c r="BD36" t="s">
        <v>820</v>
      </c>
      <c r="BE36" t="s">
        <v>821</v>
      </c>
      <c r="BF36" t="s">
        <v>830</v>
      </c>
      <c r="BG36" t="s">
        <v>822</v>
      </c>
      <c r="BH36">
        <v>2016</v>
      </c>
      <c r="BI36" t="s">
        <v>823</v>
      </c>
      <c r="BJ36" t="s">
        <v>824</v>
      </c>
      <c r="BK36" t="s">
        <v>824</v>
      </c>
    </row>
    <row r="37" spans="1:63" x14ac:dyDescent="0.25">
      <c r="A37" t="str">
        <f t="shared" si="1"/>
        <v>CZnbrbat</v>
      </c>
      <c r="B37" t="s">
        <v>832</v>
      </c>
      <c r="C37" t="s">
        <v>45</v>
      </c>
      <c r="D37" t="s">
        <v>815</v>
      </c>
      <c r="E37" t="s">
        <v>764</v>
      </c>
      <c r="F37" s="19" t="str">
        <f t="shared" si="18"/>
        <v>nbrbat</v>
      </c>
      <c r="G37" s="49">
        <v>0</v>
      </c>
      <c r="H37" s="49">
        <v>0</v>
      </c>
      <c r="I37" s="49">
        <v>0</v>
      </c>
      <c r="J37" s="49">
        <v>0</v>
      </c>
      <c r="K37" s="49">
        <v>0</v>
      </c>
      <c r="L37" s="49">
        <v>0</v>
      </c>
      <c r="M37" s="49">
        <v>2158.1190000000001</v>
      </c>
      <c r="N37" s="49">
        <v>0</v>
      </c>
      <c r="O37" s="49">
        <v>0</v>
      </c>
      <c r="P37" s="49">
        <v>0</v>
      </c>
      <c r="Q37" s="49">
        <v>0</v>
      </c>
      <c r="R37" s="50" t="s">
        <v>618</v>
      </c>
      <c r="S37" s="50" t="s">
        <v>715</v>
      </c>
      <c r="T37" s="50" t="s">
        <v>826</v>
      </c>
      <c r="V37" s="24" t="str">
        <f>VLOOKUP(C37,[1]BO_download_01!#REF!,3,FALSE)</f>
        <v>Czech Republic</v>
      </c>
      <c r="W37">
        <f t="shared" si="15"/>
        <v>2012</v>
      </c>
      <c r="X37" t="str">
        <f>INDEX([1]BO_download_01!#REF!,MATCH($Y37,[1]BO_download_01!#REF!,0))</f>
        <v>b</v>
      </c>
      <c r="Y37" t="str">
        <f t="shared" si="7"/>
        <v>buildings</v>
      </c>
      <c r="Z37" s="24">
        <f t="shared" ref="Z37" si="19">N37</f>
        <v>0</v>
      </c>
      <c r="AA37" s="24" t="str">
        <f t="shared" si="3"/>
        <v>k</v>
      </c>
      <c r="AB37" s="24" t="str">
        <f t="shared" si="17"/>
        <v>CZSO</v>
      </c>
      <c r="AC37" t="s">
        <v>817</v>
      </c>
      <c r="AD37" t="s">
        <v>818</v>
      </c>
      <c r="AE37" t="str">
        <f t="shared" si="2"/>
        <v>all</v>
      </c>
      <c r="AF37" t="s">
        <v>764</v>
      </c>
      <c r="AG37" s="51" t="str">
        <f t="shared" si="4"/>
        <v>res</v>
      </c>
      <c r="AH37" t="s">
        <v>819</v>
      </c>
      <c r="AI37" t="s">
        <v>820</v>
      </c>
      <c r="AJ37" t="s">
        <v>821</v>
      </c>
      <c r="AK37" s="11" t="str">
        <f t="shared" si="5"/>
        <v>BO, Czech Statistical Office</v>
      </c>
      <c r="AL37" s="11" t="s">
        <v>822</v>
      </c>
      <c r="AM37" s="11">
        <v>2016</v>
      </c>
      <c r="AN37" s="17" t="s">
        <v>823</v>
      </c>
      <c r="AO37" s="52" t="s">
        <v>824</v>
      </c>
      <c r="AQ37" t="s">
        <v>15</v>
      </c>
      <c r="AR37">
        <v>2007</v>
      </c>
      <c r="AS37" t="s">
        <v>825</v>
      </c>
      <c r="AT37" t="s">
        <v>814</v>
      </c>
      <c r="AU37">
        <v>261.10000000000002</v>
      </c>
      <c r="AV37" t="s">
        <v>826</v>
      </c>
      <c r="AW37" t="s">
        <v>270</v>
      </c>
      <c r="AX37" t="s">
        <v>817</v>
      </c>
      <c r="AY37" t="s">
        <v>818</v>
      </c>
      <c r="AZ37" t="s">
        <v>764</v>
      </c>
      <c r="BA37" s="51" t="s">
        <v>764</v>
      </c>
      <c r="BB37" t="s">
        <v>815</v>
      </c>
      <c r="BC37" t="s">
        <v>819</v>
      </c>
      <c r="BD37" t="s">
        <v>820</v>
      </c>
      <c r="BE37" t="s">
        <v>821</v>
      </c>
      <c r="BF37" t="s">
        <v>830</v>
      </c>
      <c r="BG37" t="s">
        <v>822</v>
      </c>
      <c r="BH37">
        <v>2016</v>
      </c>
      <c r="BI37" t="s">
        <v>823</v>
      </c>
      <c r="BJ37" t="s">
        <v>824</v>
      </c>
      <c r="BK37" t="s">
        <v>824</v>
      </c>
    </row>
    <row r="38" spans="1:63" x14ac:dyDescent="0.25">
      <c r="A38" t="str">
        <f t="shared" si="1"/>
        <v>DEnbrbat</v>
      </c>
      <c r="B38" t="s">
        <v>832</v>
      </c>
      <c r="C38" t="s">
        <v>51</v>
      </c>
      <c r="D38" t="s">
        <v>815</v>
      </c>
      <c r="E38" t="s">
        <v>764</v>
      </c>
      <c r="F38" s="19" t="str">
        <f t="shared" si="18"/>
        <v>nbrbat</v>
      </c>
      <c r="G38" s="49">
        <v>17599.941999999999</v>
      </c>
      <c r="H38" s="49">
        <v>17742.413</v>
      </c>
      <c r="I38" s="49">
        <v>17859.112000000001</v>
      </c>
      <c r="J38" s="49">
        <v>17949.803</v>
      </c>
      <c r="K38" s="49">
        <v>18029.257000000001</v>
      </c>
      <c r="L38" s="49">
        <v>18234.578000000001</v>
      </c>
      <c r="M38" s="49">
        <v>18323.238000000001</v>
      </c>
      <c r="N38" s="49">
        <v>18420.652999999998</v>
      </c>
      <c r="O38" s="49">
        <v>18521.271000000001</v>
      </c>
      <c r="P38" s="49">
        <v>18628.038</v>
      </c>
      <c r="Q38" s="49">
        <v>0</v>
      </c>
      <c r="R38" s="50" t="s">
        <v>223</v>
      </c>
      <c r="S38" s="50" t="s">
        <v>697</v>
      </c>
      <c r="T38" s="50" t="s">
        <v>826</v>
      </c>
      <c r="V38" s="24" t="str">
        <f>VLOOKUP(C38,[1]BO_download_01!#REF!,3,FALSE)</f>
        <v>Germany</v>
      </c>
      <c r="W38">
        <f>$M$4</f>
        <v>2011</v>
      </c>
      <c r="X38" t="str">
        <f>INDEX([1]BO_download_01!#REF!,MATCH($Y38,[1]BO_download_01!#REF!,0))</f>
        <v>b</v>
      </c>
      <c r="Y38" t="str">
        <f t="shared" si="7"/>
        <v>buildings</v>
      </c>
      <c r="Z38" s="24">
        <f>M38</f>
        <v>18323.238000000001</v>
      </c>
      <c r="AA38" s="24" t="str">
        <f t="shared" si="3"/>
        <v>k</v>
      </c>
      <c r="AB38" s="24" t="str">
        <f t="shared" si="17"/>
        <v>DESTATIS</v>
      </c>
      <c r="AC38" t="s">
        <v>817</v>
      </c>
      <c r="AD38" t="s">
        <v>818</v>
      </c>
      <c r="AE38" t="str">
        <f t="shared" si="2"/>
        <v>all</v>
      </c>
      <c r="AF38" t="s">
        <v>764</v>
      </c>
      <c r="AG38" s="51" t="str">
        <f t="shared" si="4"/>
        <v>res</v>
      </c>
      <c r="AH38" t="s">
        <v>819</v>
      </c>
      <c r="AI38" t="s">
        <v>820</v>
      </c>
      <c r="AJ38" t="s">
        <v>821</v>
      </c>
      <c r="AK38" s="11" t="str">
        <f t="shared" si="5"/>
        <v>BO, Statistisches Bundesamt (2014)</v>
      </c>
      <c r="AL38" s="11" t="s">
        <v>822</v>
      </c>
      <c r="AM38" s="11">
        <v>2016</v>
      </c>
      <c r="AN38" s="17" t="s">
        <v>823</v>
      </c>
      <c r="AO38" s="52" t="s">
        <v>824</v>
      </c>
      <c r="AQ38" t="s">
        <v>15</v>
      </c>
      <c r="AR38">
        <v>2008</v>
      </c>
      <c r="AS38" t="s">
        <v>825</v>
      </c>
      <c r="AT38" t="s">
        <v>814</v>
      </c>
      <c r="AU38">
        <v>268.10000000000002</v>
      </c>
      <c r="AV38" t="s">
        <v>826</v>
      </c>
      <c r="AW38" t="s">
        <v>270</v>
      </c>
      <c r="AX38" t="s">
        <v>817</v>
      </c>
      <c r="AY38" t="s">
        <v>818</v>
      </c>
      <c r="AZ38" t="s">
        <v>764</v>
      </c>
      <c r="BA38" s="51" t="s">
        <v>764</v>
      </c>
      <c r="BB38" t="s">
        <v>815</v>
      </c>
      <c r="BC38" t="s">
        <v>819</v>
      </c>
      <c r="BD38" t="s">
        <v>820</v>
      </c>
      <c r="BE38" t="s">
        <v>821</v>
      </c>
      <c r="BF38" t="s">
        <v>830</v>
      </c>
      <c r="BG38" t="s">
        <v>822</v>
      </c>
      <c r="BH38">
        <v>2016</v>
      </c>
      <c r="BI38" t="s">
        <v>823</v>
      </c>
      <c r="BJ38" t="s">
        <v>824</v>
      </c>
      <c r="BK38" t="s">
        <v>824</v>
      </c>
    </row>
    <row r="39" spans="1:63" x14ac:dyDescent="0.25">
      <c r="A39" t="str">
        <f t="shared" si="1"/>
        <v>DKnbrbat</v>
      </c>
      <c r="B39" t="s">
        <v>832</v>
      </c>
      <c r="C39" t="s">
        <v>46</v>
      </c>
      <c r="D39" t="s">
        <v>815</v>
      </c>
      <c r="E39" t="s">
        <v>764</v>
      </c>
      <c r="F39" s="19" t="str">
        <f t="shared" si="18"/>
        <v>nbrbat</v>
      </c>
      <c r="G39" s="49">
        <v>0</v>
      </c>
      <c r="H39" s="49">
        <v>0</v>
      </c>
      <c r="I39" s="49">
        <v>0</v>
      </c>
      <c r="J39" s="49">
        <v>0</v>
      </c>
      <c r="K39" s="49">
        <v>0</v>
      </c>
      <c r="L39" s="49">
        <v>0</v>
      </c>
      <c r="M39" s="49">
        <v>1540.279</v>
      </c>
      <c r="N39" s="49">
        <v>1545.1289999999999</v>
      </c>
      <c r="O39" s="49">
        <v>1549.9280000000001</v>
      </c>
      <c r="P39" s="49">
        <v>1554.4</v>
      </c>
      <c r="Q39" s="49">
        <v>1558.4870000000001</v>
      </c>
      <c r="R39" s="50" t="s">
        <v>219</v>
      </c>
      <c r="S39" s="50" t="s">
        <v>888</v>
      </c>
      <c r="T39" s="50" t="s">
        <v>826</v>
      </c>
      <c r="V39" s="24" t="str">
        <f>VLOOKUP(C39,[1]BO_download_01!#REF!,3,FALSE)</f>
        <v>Denmark</v>
      </c>
      <c r="W39">
        <f>$M$4</f>
        <v>2011</v>
      </c>
      <c r="X39" t="str">
        <f>INDEX([1]BO_download_01!#REF!,MATCH($Y39,[1]BO_download_01!#REF!,0))</f>
        <v>b</v>
      </c>
      <c r="Y39" t="str">
        <f t="shared" si="7"/>
        <v>buildings</v>
      </c>
      <c r="Z39" s="24">
        <f>M39</f>
        <v>1540.279</v>
      </c>
      <c r="AA39" s="24" t="str">
        <f t="shared" si="3"/>
        <v>k</v>
      </c>
      <c r="AB39" s="24" t="str">
        <f t="shared" si="17"/>
        <v>Statistics Denmark</v>
      </c>
      <c r="AC39" t="s">
        <v>817</v>
      </c>
      <c r="AD39" t="s">
        <v>818</v>
      </c>
      <c r="AE39" t="str">
        <f t="shared" si="2"/>
        <v>all</v>
      </c>
      <c r="AF39" t="s">
        <v>764</v>
      </c>
      <c r="AG39" s="51" t="str">
        <f t="shared" si="4"/>
        <v>res</v>
      </c>
      <c r="AH39" t="s">
        <v>819</v>
      </c>
      <c r="AI39" t="s">
        <v>820</v>
      </c>
      <c r="AJ39" t="s">
        <v>821</v>
      </c>
      <c r="AK39" s="11" t="str">
        <f t="shared" si="5"/>
        <v>BO, Statistics Denmark (BYGB12)</v>
      </c>
      <c r="AL39" s="11" t="s">
        <v>822</v>
      </c>
      <c r="AM39" s="11">
        <v>2016</v>
      </c>
      <c r="AN39" s="17" t="s">
        <v>823</v>
      </c>
      <c r="AO39" s="52" t="s">
        <v>824</v>
      </c>
      <c r="AQ39" t="s">
        <v>15</v>
      </c>
      <c r="AR39">
        <v>2009</v>
      </c>
      <c r="AS39" t="s">
        <v>825</v>
      </c>
      <c r="AT39" t="s">
        <v>814</v>
      </c>
      <c r="AU39">
        <v>270</v>
      </c>
      <c r="AV39" t="s">
        <v>826</v>
      </c>
      <c r="AW39" t="s">
        <v>270</v>
      </c>
      <c r="AX39" t="s">
        <v>817</v>
      </c>
      <c r="AY39" t="s">
        <v>818</v>
      </c>
      <c r="AZ39" t="s">
        <v>764</v>
      </c>
      <c r="BA39" s="51" t="s">
        <v>764</v>
      </c>
      <c r="BB39" t="s">
        <v>815</v>
      </c>
      <c r="BC39" t="s">
        <v>819</v>
      </c>
      <c r="BD39" t="s">
        <v>820</v>
      </c>
      <c r="BE39" t="s">
        <v>821</v>
      </c>
      <c r="BF39" t="s">
        <v>830</v>
      </c>
      <c r="BG39" t="s">
        <v>822</v>
      </c>
      <c r="BH39">
        <v>2016</v>
      </c>
      <c r="BI39" t="s">
        <v>823</v>
      </c>
      <c r="BJ39" t="s">
        <v>824</v>
      </c>
      <c r="BK39" t="s">
        <v>824</v>
      </c>
    </row>
    <row r="40" spans="1:63" x14ac:dyDescent="0.25">
      <c r="A40" t="str">
        <f t="shared" si="1"/>
        <v>EEnbrbat</v>
      </c>
      <c r="B40" t="s">
        <v>832</v>
      </c>
      <c r="C40" t="s">
        <v>47</v>
      </c>
      <c r="D40" t="s">
        <v>815</v>
      </c>
      <c r="E40" t="s">
        <v>764</v>
      </c>
      <c r="F40" s="19" t="str">
        <f t="shared" si="18"/>
        <v>nbrbat</v>
      </c>
      <c r="G40" s="49">
        <v>0</v>
      </c>
      <c r="H40" s="49">
        <v>0</v>
      </c>
      <c r="I40" s="49">
        <v>0</v>
      </c>
      <c r="J40" s="49">
        <v>0</v>
      </c>
      <c r="K40" s="49">
        <v>0</v>
      </c>
      <c r="L40" s="49">
        <v>0</v>
      </c>
      <c r="M40" s="49">
        <v>214.83099999999999</v>
      </c>
      <c r="N40" s="49">
        <v>0</v>
      </c>
      <c r="O40" s="49">
        <v>0</v>
      </c>
      <c r="P40" s="49">
        <v>0</v>
      </c>
      <c r="Q40" s="49">
        <v>0</v>
      </c>
      <c r="R40" s="50" t="s">
        <v>282</v>
      </c>
      <c r="S40" s="50" t="s">
        <v>283</v>
      </c>
      <c r="T40" s="50" t="s">
        <v>826</v>
      </c>
      <c r="V40" s="24" t="str">
        <f>VLOOKUP(C40,[1]BO_download_01!#REF!,3,FALSE)</f>
        <v>Estonia</v>
      </c>
      <c r="W40">
        <f>$M$4</f>
        <v>2011</v>
      </c>
      <c r="X40" t="str">
        <f>INDEX([1]BO_download_01!#REF!,MATCH($Y40,[1]BO_download_01!#REF!,0))</f>
        <v>b</v>
      </c>
      <c r="Y40" t="str">
        <f t="shared" si="7"/>
        <v>buildings</v>
      </c>
      <c r="Z40" s="24">
        <f>M40</f>
        <v>214.83099999999999</v>
      </c>
      <c r="AA40" s="24" t="str">
        <f t="shared" si="3"/>
        <v>k</v>
      </c>
      <c r="AB40" s="24" t="str">
        <f t="shared" si="17"/>
        <v>Statistics EE</v>
      </c>
      <c r="AC40" t="s">
        <v>817</v>
      </c>
      <c r="AD40" t="s">
        <v>818</v>
      </c>
      <c r="AE40" t="str">
        <f t="shared" si="2"/>
        <v>all</v>
      </c>
      <c r="AF40" t="s">
        <v>764</v>
      </c>
      <c r="AG40" s="51" t="str">
        <f t="shared" si="4"/>
        <v>res</v>
      </c>
      <c r="AH40" t="s">
        <v>819</v>
      </c>
      <c r="AI40" t="s">
        <v>820</v>
      </c>
      <c r="AJ40" t="s">
        <v>821</v>
      </c>
      <c r="AK40" s="11" t="str">
        <f t="shared" si="5"/>
        <v>BO, Statistics Estonia</v>
      </c>
      <c r="AL40" s="11" t="s">
        <v>822</v>
      </c>
      <c r="AM40" s="11">
        <v>2016</v>
      </c>
      <c r="AN40" s="17" t="s">
        <v>823</v>
      </c>
      <c r="AO40" s="52" t="s">
        <v>824</v>
      </c>
      <c r="AQ40" t="s">
        <v>15</v>
      </c>
      <c r="AR40">
        <v>2010</v>
      </c>
      <c r="AS40" t="s">
        <v>825</v>
      </c>
      <c r="AT40" t="s">
        <v>814</v>
      </c>
      <c r="AU40">
        <v>284.60000000000002</v>
      </c>
      <c r="AV40" t="s">
        <v>826</v>
      </c>
      <c r="AW40" t="s">
        <v>270</v>
      </c>
      <c r="AX40" t="s">
        <v>817</v>
      </c>
      <c r="AY40" t="s">
        <v>818</v>
      </c>
      <c r="AZ40" t="s">
        <v>764</v>
      </c>
      <c r="BA40" s="51" t="s">
        <v>764</v>
      </c>
      <c r="BB40" t="s">
        <v>815</v>
      </c>
      <c r="BC40" t="s">
        <v>819</v>
      </c>
      <c r="BD40" t="s">
        <v>820</v>
      </c>
      <c r="BE40" t="s">
        <v>821</v>
      </c>
      <c r="BF40" t="s">
        <v>830</v>
      </c>
      <c r="BG40" t="s">
        <v>822</v>
      </c>
      <c r="BH40">
        <v>2016</v>
      </c>
      <c r="BI40" t="s">
        <v>823</v>
      </c>
      <c r="BJ40" t="s">
        <v>824</v>
      </c>
      <c r="BK40" t="s">
        <v>824</v>
      </c>
    </row>
    <row r="41" spans="1:63" x14ac:dyDescent="0.25">
      <c r="A41" t="str">
        <f t="shared" si="1"/>
        <v>ELnbrbat</v>
      </c>
      <c r="B41" t="s">
        <v>832</v>
      </c>
      <c r="C41" t="s">
        <v>49</v>
      </c>
      <c r="D41" t="s">
        <v>815</v>
      </c>
      <c r="E41" t="s">
        <v>764</v>
      </c>
      <c r="F41" s="19" t="str">
        <f t="shared" si="18"/>
        <v>nbrbat</v>
      </c>
      <c r="G41" s="49">
        <v>0</v>
      </c>
      <c r="H41" s="49">
        <v>0</v>
      </c>
      <c r="I41" s="49">
        <v>0</v>
      </c>
      <c r="J41" s="49">
        <v>0</v>
      </c>
      <c r="K41" s="49">
        <v>0</v>
      </c>
      <c r="L41" s="49">
        <v>0</v>
      </c>
      <c r="M41" s="49">
        <v>4122.0879999999997</v>
      </c>
      <c r="N41" s="49">
        <v>0</v>
      </c>
      <c r="O41" s="49">
        <v>0</v>
      </c>
      <c r="P41" s="49">
        <v>0</v>
      </c>
      <c r="Q41" s="49">
        <v>0</v>
      </c>
      <c r="R41" s="50" t="s">
        <v>692</v>
      </c>
      <c r="S41" s="50" t="s">
        <v>889</v>
      </c>
      <c r="T41" s="50" t="s">
        <v>826</v>
      </c>
      <c r="V41" s="24" t="str">
        <f>VLOOKUP(C41,[1]BO_download_01!#REF!,3,FALSE)</f>
        <v>Greece</v>
      </c>
      <c r="W41">
        <f>$M$4</f>
        <v>2011</v>
      </c>
      <c r="X41" t="str">
        <f>INDEX([1]BO_download_01!#REF!,MATCH($Y41,[1]BO_download_01!#REF!,0))</f>
        <v>b</v>
      </c>
      <c r="Y41" t="str">
        <f t="shared" si="7"/>
        <v>buildings</v>
      </c>
      <c r="Z41" s="24">
        <f>M41</f>
        <v>4122.0879999999997</v>
      </c>
      <c r="AA41" s="24" t="str">
        <f t="shared" si="3"/>
        <v>k</v>
      </c>
      <c r="AB41" s="24" t="str">
        <f t="shared" si="17"/>
        <v>Data from National renovation strategy</v>
      </c>
      <c r="AC41" t="s">
        <v>817</v>
      </c>
      <c r="AD41" t="s">
        <v>818</v>
      </c>
      <c r="AE41" t="str">
        <f t="shared" si="2"/>
        <v>all</v>
      </c>
      <c r="AF41" t="s">
        <v>764</v>
      </c>
      <c r="AG41" s="51" t="str">
        <f t="shared" si="4"/>
        <v>res</v>
      </c>
      <c r="AH41" t="s">
        <v>819</v>
      </c>
      <c r="AI41" t="s">
        <v>820</v>
      </c>
      <c r="AJ41" t="s">
        <v>821</v>
      </c>
      <c r="AK41" s="11" t="str">
        <f t="shared" si="5"/>
        <v xml:space="preserve">BO, Census 2011 </v>
      </c>
      <c r="AL41" s="11" t="s">
        <v>822</v>
      </c>
      <c r="AM41" s="11">
        <v>2016</v>
      </c>
      <c r="AN41" s="17" t="s">
        <v>823</v>
      </c>
      <c r="AO41" s="52" t="s">
        <v>824</v>
      </c>
      <c r="AQ41" t="s">
        <v>15</v>
      </c>
      <c r="AR41">
        <v>2011</v>
      </c>
      <c r="AS41" t="s">
        <v>825</v>
      </c>
      <c r="AT41" t="s">
        <v>814</v>
      </c>
      <c r="AU41">
        <v>297.60000000000002</v>
      </c>
      <c r="AV41" t="s">
        <v>826</v>
      </c>
      <c r="AW41" t="s">
        <v>270</v>
      </c>
      <c r="AX41" t="s">
        <v>817</v>
      </c>
      <c r="AY41" t="s">
        <v>818</v>
      </c>
      <c r="AZ41" t="s">
        <v>764</v>
      </c>
      <c r="BA41" s="51" t="s">
        <v>764</v>
      </c>
      <c r="BB41" t="s">
        <v>815</v>
      </c>
      <c r="BC41" t="s">
        <v>819</v>
      </c>
      <c r="BD41" t="s">
        <v>820</v>
      </c>
      <c r="BE41" t="s">
        <v>821</v>
      </c>
      <c r="BF41" t="s">
        <v>830</v>
      </c>
      <c r="BG41" t="s">
        <v>822</v>
      </c>
      <c r="BH41">
        <v>2016</v>
      </c>
      <c r="BI41" t="s">
        <v>823</v>
      </c>
      <c r="BJ41" t="s">
        <v>824</v>
      </c>
      <c r="BK41" t="s">
        <v>824</v>
      </c>
    </row>
    <row r="42" spans="1:63" x14ac:dyDescent="0.25">
      <c r="A42" t="str">
        <f t="shared" si="1"/>
        <v>ESnbrbat</v>
      </c>
      <c r="B42" t="s">
        <v>832</v>
      </c>
      <c r="C42" t="s">
        <v>65</v>
      </c>
      <c r="D42" t="s">
        <v>815</v>
      </c>
      <c r="E42" t="s">
        <v>764</v>
      </c>
      <c r="F42" s="19" t="str">
        <f t="shared" si="18"/>
        <v>nbrbat</v>
      </c>
      <c r="G42" s="49">
        <v>0</v>
      </c>
      <c r="H42" s="49">
        <v>0</v>
      </c>
      <c r="I42" s="49">
        <v>0</v>
      </c>
      <c r="J42" s="49">
        <v>0</v>
      </c>
      <c r="K42" s="49">
        <v>0</v>
      </c>
      <c r="L42" s="49">
        <v>0</v>
      </c>
      <c r="M42" s="49">
        <v>9730.9989999999998</v>
      </c>
      <c r="N42" s="49">
        <v>0</v>
      </c>
      <c r="O42" s="49">
        <v>0</v>
      </c>
      <c r="P42" s="49">
        <v>0</v>
      </c>
      <c r="Q42" s="49">
        <v>0</v>
      </c>
      <c r="R42" s="50" t="s">
        <v>356</v>
      </c>
      <c r="S42" s="50" t="s">
        <v>890</v>
      </c>
      <c r="T42" s="50" t="s">
        <v>826</v>
      </c>
      <c r="V42" s="24" t="str">
        <f>VLOOKUP(C42,[1]BO_download_01!#REF!,3,FALSE)</f>
        <v>Spain</v>
      </c>
      <c r="W42">
        <f>$M$4</f>
        <v>2011</v>
      </c>
      <c r="X42" t="str">
        <f>INDEX([1]BO_download_01!#REF!,MATCH($Y42,[1]BO_download_01!#REF!,0))</f>
        <v>b</v>
      </c>
      <c r="Y42" t="str">
        <f t="shared" si="7"/>
        <v>buildings</v>
      </c>
      <c r="Z42" s="24">
        <f>M42</f>
        <v>9730.9989999999998</v>
      </c>
      <c r="AA42" s="24" t="str">
        <f t="shared" si="3"/>
        <v>k</v>
      </c>
      <c r="AB42" s="24" t="str">
        <f t="shared" si="17"/>
        <v>INE</v>
      </c>
      <c r="AC42" t="s">
        <v>817</v>
      </c>
      <c r="AD42" t="s">
        <v>818</v>
      </c>
      <c r="AE42" t="str">
        <f t="shared" si="2"/>
        <v>all</v>
      </c>
      <c r="AF42" t="s">
        <v>764</v>
      </c>
      <c r="AG42" s="51" t="str">
        <f t="shared" si="4"/>
        <v>res</v>
      </c>
      <c r="AH42" t="s">
        <v>819</v>
      </c>
      <c r="AI42" t="s">
        <v>820</v>
      </c>
      <c r="AJ42" t="s">
        <v>821</v>
      </c>
      <c r="AK42" s="11" t="str">
        <f t="shared" si="5"/>
        <v xml:space="preserve">BO, Statistics Portugal </v>
      </c>
      <c r="AL42" s="11" t="s">
        <v>822</v>
      </c>
      <c r="AM42" s="11">
        <v>2016</v>
      </c>
      <c r="AN42" s="17" t="s">
        <v>823</v>
      </c>
      <c r="AO42" s="52" t="s">
        <v>824</v>
      </c>
      <c r="AQ42" t="s">
        <v>15</v>
      </c>
      <c r="AR42">
        <v>2012</v>
      </c>
      <c r="AS42" t="s">
        <v>825</v>
      </c>
      <c r="AT42" t="s">
        <v>814</v>
      </c>
      <c r="AU42">
        <v>295.39999999999998</v>
      </c>
      <c r="AV42" t="s">
        <v>826</v>
      </c>
      <c r="AW42" t="s">
        <v>270</v>
      </c>
      <c r="AX42" t="s">
        <v>817</v>
      </c>
      <c r="AY42" t="s">
        <v>818</v>
      </c>
      <c r="AZ42" t="s">
        <v>764</v>
      </c>
      <c r="BA42" s="51" t="s">
        <v>764</v>
      </c>
      <c r="BB42" t="s">
        <v>815</v>
      </c>
      <c r="BC42" t="s">
        <v>819</v>
      </c>
      <c r="BD42" t="s">
        <v>820</v>
      </c>
      <c r="BE42" t="s">
        <v>821</v>
      </c>
      <c r="BF42" t="s">
        <v>830</v>
      </c>
      <c r="BG42" t="s">
        <v>822</v>
      </c>
      <c r="BH42">
        <v>2016</v>
      </c>
      <c r="BI42" t="s">
        <v>823</v>
      </c>
      <c r="BJ42" t="s">
        <v>824</v>
      </c>
      <c r="BK42" t="s">
        <v>824</v>
      </c>
    </row>
    <row r="43" spans="1:63" x14ac:dyDescent="0.25">
      <c r="A43" t="str">
        <f t="shared" si="1"/>
        <v>FInbrbat</v>
      </c>
      <c r="B43" t="s">
        <v>832</v>
      </c>
      <c r="C43" t="s">
        <v>50</v>
      </c>
      <c r="D43" t="s">
        <v>815</v>
      </c>
      <c r="E43" t="s">
        <v>764</v>
      </c>
      <c r="F43" s="19" t="str">
        <f t="shared" si="18"/>
        <v>nbrbat</v>
      </c>
      <c r="G43" s="49">
        <v>1183.893</v>
      </c>
      <c r="H43" s="49">
        <v>1193.846</v>
      </c>
      <c r="I43" s="49">
        <v>1203.6489999999999</v>
      </c>
      <c r="J43" s="49">
        <v>1213.5450000000001</v>
      </c>
      <c r="K43" s="49">
        <v>1213.6780000000001</v>
      </c>
      <c r="L43" s="49">
        <v>1234.6020000000001</v>
      </c>
      <c r="M43" s="49">
        <v>1245.671</v>
      </c>
      <c r="N43" s="49">
        <v>1258.095</v>
      </c>
      <c r="O43" s="49">
        <v>1265.547</v>
      </c>
      <c r="P43" s="49">
        <v>1277.6990000000001</v>
      </c>
      <c r="Q43" s="49">
        <v>0</v>
      </c>
      <c r="R43" s="50" t="s">
        <v>695</v>
      </c>
      <c r="S43" s="50" t="s">
        <v>887</v>
      </c>
      <c r="T43" s="50" t="s">
        <v>826</v>
      </c>
      <c r="V43" s="24" t="str">
        <f>VLOOKUP(C43,[1]BO_download_01!#REF!,3,FALSE)</f>
        <v>Finland</v>
      </c>
      <c r="W43">
        <f>$L$4</f>
        <v>2010</v>
      </c>
      <c r="X43" t="str">
        <f>INDEX([1]BO_download_01!#REF!,MATCH($Y43,[1]BO_download_01!#REF!,0))</f>
        <v>b</v>
      </c>
      <c r="Y43" t="str">
        <f t="shared" si="7"/>
        <v>buildings</v>
      </c>
      <c r="Z43" s="24">
        <f>L43</f>
        <v>1234.6020000000001</v>
      </c>
      <c r="AA43" s="24" t="str">
        <f t="shared" si="3"/>
        <v>k</v>
      </c>
      <c r="AB43" s="24" t="str">
        <f t="shared" si="17"/>
        <v>Statistics Finland</v>
      </c>
      <c r="AC43" t="s">
        <v>817</v>
      </c>
      <c r="AD43" t="s">
        <v>818</v>
      </c>
      <c r="AE43" t="str">
        <f t="shared" si="2"/>
        <v>all</v>
      </c>
      <c r="AF43" t="s">
        <v>764</v>
      </c>
      <c r="AG43" s="51" t="str">
        <f t="shared" si="4"/>
        <v>res</v>
      </c>
      <c r="AH43" t="s">
        <v>819</v>
      </c>
      <c r="AI43" t="s">
        <v>820</v>
      </c>
      <c r="AJ43" t="s">
        <v>821</v>
      </c>
      <c r="AK43" s="11" t="str">
        <f t="shared" si="5"/>
        <v xml:space="preserve">BO, Statistics Finland </v>
      </c>
      <c r="AL43" s="11" t="s">
        <v>822</v>
      </c>
      <c r="AM43" s="11">
        <v>2016</v>
      </c>
      <c r="AN43" s="17" t="s">
        <v>823</v>
      </c>
      <c r="AO43" s="52" t="s">
        <v>824</v>
      </c>
      <c r="AQ43" t="s">
        <v>15</v>
      </c>
      <c r="AR43">
        <v>2013</v>
      </c>
      <c r="AS43" t="s">
        <v>825</v>
      </c>
      <c r="AT43" t="s">
        <v>814</v>
      </c>
      <c r="AU43">
        <v>290.5</v>
      </c>
      <c r="AV43" t="s">
        <v>826</v>
      </c>
      <c r="AW43" t="s">
        <v>270</v>
      </c>
      <c r="AX43" t="s">
        <v>817</v>
      </c>
      <c r="AY43" t="s">
        <v>818</v>
      </c>
      <c r="AZ43" t="s">
        <v>764</v>
      </c>
      <c r="BA43" s="51" t="s">
        <v>764</v>
      </c>
      <c r="BB43" t="s">
        <v>815</v>
      </c>
      <c r="BC43" t="s">
        <v>819</v>
      </c>
      <c r="BD43" t="s">
        <v>820</v>
      </c>
      <c r="BE43" t="s">
        <v>821</v>
      </c>
      <c r="BF43" t="s">
        <v>830</v>
      </c>
      <c r="BG43" t="s">
        <v>822</v>
      </c>
      <c r="BH43">
        <v>2016</v>
      </c>
      <c r="BI43" t="s">
        <v>823</v>
      </c>
      <c r="BJ43" t="s">
        <v>824</v>
      </c>
      <c r="BK43" t="s">
        <v>824</v>
      </c>
    </row>
    <row r="44" spans="1:63" x14ac:dyDescent="0.25">
      <c r="A44" t="str">
        <f t="shared" si="1"/>
        <v>FRnbrbat</v>
      </c>
      <c r="B44" t="s">
        <v>832</v>
      </c>
      <c r="C44" t="s">
        <v>48</v>
      </c>
      <c r="D44" t="s">
        <v>815</v>
      </c>
      <c r="E44" t="s">
        <v>764</v>
      </c>
      <c r="F44" s="19" t="str">
        <f t="shared" si="18"/>
        <v>nbrbat</v>
      </c>
      <c r="G44" s="49">
        <v>17443.0375087998</v>
      </c>
      <c r="H44" s="49">
        <v>17691.103237379801</v>
      </c>
      <c r="I44" s="49">
        <v>17918.587202520499</v>
      </c>
      <c r="J44" s="49">
        <v>18077.777939854401</v>
      </c>
      <c r="K44" s="49">
        <v>18244.848219146999</v>
      </c>
      <c r="L44" s="49">
        <v>18433.6855318786</v>
      </c>
      <c r="M44" s="49">
        <v>0</v>
      </c>
      <c r="N44" s="49">
        <v>0</v>
      </c>
      <c r="O44" s="49">
        <v>0</v>
      </c>
      <c r="P44" s="49">
        <v>0</v>
      </c>
      <c r="Q44" s="49">
        <v>0</v>
      </c>
      <c r="R44" s="50" t="s">
        <v>214</v>
      </c>
      <c r="S44" s="50" t="s">
        <v>891</v>
      </c>
      <c r="T44" s="50" t="s">
        <v>826</v>
      </c>
      <c r="V44" s="24" t="str">
        <f>VLOOKUP(C44,[1]BO_download_01!#REF!,3,FALSE)</f>
        <v>France</v>
      </c>
      <c r="W44">
        <f t="shared" ref="W44:W49" si="20">$M$4</f>
        <v>2011</v>
      </c>
      <c r="X44" t="str">
        <f>INDEX([1]BO_download_01!#REF!,MATCH($Y44,[1]BO_download_01!#REF!,0))</f>
        <v>b</v>
      </c>
      <c r="Y44" t="str">
        <f t="shared" si="7"/>
        <v>buildings</v>
      </c>
      <c r="Z44" s="24">
        <f t="shared" ref="Z44:Z49" si="21">M44</f>
        <v>0</v>
      </c>
      <c r="AA44" s="24" t="str">
        <f t="shared" si="3"/>
        <v>k</v>
      </c>
      <c r="AB44" s="24" t="str">
        <f t="shared" si="17"/>
        <v>Estimation</v>
      </c>
      <c r="AC44" t="s">
        <v>817</v>
      </c>
      <c r="AD44" t="s">
        <v>818</v>
      </c>
      <c r="AE44" t="str">
        <f t="shared" si="2"/>
        <v>all</v>
      </c>
      <c r="AF44" t="s">
        <v>764</v>
      </c>
      <c r="AG44" s="51" t="str">
        <f t="shared" si="4"/>
        <v>res</v>
      </c>
      <c r="AH44" t="s">
        <v>819</v>
      </c>
      <c r="AI44" t="s">
        <v>820</v>
      </c>
      <c r="AJ44" t="s">
        <v>821</v>
      </c>
      <c r="AK44" s="11" t="str">
        <f t="shared" si="5"/>
        <v>BO, Estimation by calculation</v>
      </c>
      <c r="AL44" s="11" t="s">
        <v>822</v>
      </c>
      <c r="AM44" s="11">
        <v>2016</v>
      </c>
      <c r="AN44" s="17" t="s">
        <v>823</v>
      </c>
      <c r="AO44" s="52" t="s">
        <v>824</v>
      </c>
      <c r="AQ44" t="s">
        <v>15</v>
      </c>
      <c r="AR44">
        <v>2014</v>
      </c>
      <c r="AS44" t="s">
        <v>825</v>
      </c>
      <c r="AT44" t="s">
        <v>814</v>
      </c>
      <c r="AU44">
        <v>288.8</v>
      </c>
      <c r="AV44" t="s">
        <v>826</v>
      </c>
      <c r="AW44" t="s">
        <v>270</v>
      </c>
      <c r="AX44" t="s">
        <v>817</v>
      </c>
      <c r="AY44" t="s">
        <v>818</v>
      </c>
      <c r="AZ44" t="s">
        <v>764</v>
      </c>
      <c r="BA44" s="51" t="s">
        <v>764</v>
      </c>
      <c r="BB44" t="s">
        <v>815</v>
      </c>
      <c r="BC44" t="s">
        <v>819</v>
      </c>
      <c r="BD44" t="s">
        <v>820</v>
      </c>
      <c r="BE44" t="s">
        <v>821</v>
      </c>
      <c r="BF44" t="s">
        <v>830</v>
      </c>
      <c r="BG44" t="s">
        <v>822</v>
      </c>
      <c r="BH44">
        <v>2016</v>
      </c>
      <c r="BI44" t="s">
        <v>823</v>
      </c>
      <c r="BJ44" t="s">
        <v>824</v>
      </c>
      <c r="BK44" t="s">
        <v>824</v>
      </c>
    </row>
    <row r="45" spans="1:63" x14ac:dyDescent="0.25">
      <c r="A45" t="str">
        <f t="shared" si="1"/>
        <v>HRnbrbat</v>
      </c>
      <c r="B45" t="s">
        <v>832</v>
      </c>
      <c r="C45" t="s">
        <v>43</v>
      </c>
      <c r="D45" t="s">
        <v>815</v>
      </c>
      <c r="E45" t="s">
        <v>764</v>
      </c>
      <c r="F45" s="19" t="str">
        <f t="shared" si="18"/>
        <v>nbrbat</v>
      </c>
      <c r="G45" s="49">
        <v>0</v>
      </c>
      <c r="H45" s="49">
        <v>0</v>
      </c>
      <c r="I45" s="49">
        <v>0</v>
      </c>
      <c r="J45" s="49">
        <v>0</v>
      </c>
      <c r="K45" s="49">
        <v>0</v>
      </c>
      <c r="L45" s="49">
        <v>0</v>
      </c>
      <c r="M45" s="49">
        <v>762.39700000000005</v>
      </c>
      <c r="N45" s="49">
        <v>0</v>
      </c>
      <c r="O45" s="49">
        <v>0</v>
      </c>
      <c r="P45" s="49">
        <v>0</v>
      </c>
      <c r="Q45" s="49">
        <v>0</v>
      </c>
      <c r="R45" s="50" t="s">
        <v>691</v>
      </c>
      <c r="S45" s="50" t="s">
        <v>692</v>
      </c>
      <c r="T45" s="50" t="s">
        <v>826</v>
      </c>
      <c r="V45" s="24" t="str">
        <f>VLOOKUP(C45,[1]BO_download_01!#REF!,3,FALSE)</f>
        <v>Croatia</v>
      </c>
      <c r="W45">
        <f t="shared" si="20"/>
        <v>2011</v>
      </c>
      <c r="X45" t="str">
        <f>INDEX([1]BO_download_01!#REF!,MATCH($Y45,[1]BO_download_01!#REF!,0))</f>
        <v>b</v>
      </c>
      <c r="Y45" t="str">
        <f t="shared" si="7"/>
        <v>buildings</v>
      </c>
      <c r="Z45" s="24">
        <f t="shared" si="21"/>
        <v>762.39700000000005</v>
      </c>
      <c r="AA45" s="24" t="str">
        <f t="shared" si="3"/>
        <v>k</v>
      </c>
      <c r="AB45" s="24" t="str">
        <f t="shared" si="17"/>
        <v>National renovation strategy</v>
      </c>
      <c r="AC45" t="s">
        <v>817</v>
      </c>
      <c r="AD45" t="s">
        <v>818</v>
      </c>
      <c r="AE45" t="str">
        <f t="shared" si="2"/>
        <v>all</v>
      </c>
      <c r="AF45" t="s">
        <v>764</v>
      </c>
      <c r="AG45" s="51" t="str">
        <f t="shared" si="4"/>
        <v>res</v>
      </c>
      <c r="AH45" t="s">
        <v>819</v>
      </c>
      <c r="AI45" t="s">
        <v>820</v>
      </c>
      <c r="AJ45" t="s">
        <v>821</v>
      </c>
      <c r="AK45" s="11" t="str">
        <f t="shared" si="5"/>
        <v>BO, Data from National renovation strategy</v>
      </c>
      <c r="AL45" s="11" t="s">
        <v>822</v>
      </c>
      <c r="AM45" s="11">
        <v>2016</v>
      </c>
      <c r="AN45" s="17" t="s">
        <v>823</v>
      </c>
      <c r="AO45" s="52" t="s">
        <v>824</v>
      </c>
      <c r="AQ45" t="s">
        <v>23</v>
      </c>
      <c r="AR45">
        <v>2005</v>
      </c>
      <c r="AS45" t="s">
        <v>825</v>
      </c>
      <c r="AT45" t="s">
        <v>814</v>
      </c>
      <c r="AU45">
        <v>4123</v>
      </c>
      <c r="AV45" t="s">
        <v>826</v>
      </c>
      <c r="AW45" t="s">
        <v>618</v>
      </c>
      <c r="AX45" t="s">
        <v>817</v>
      </c>
      <c r="AY45" t="s">
        <v>818</v>
      </c>
      <c r="AZ45" t="s">
        <v>764</v>
      </c>
      <c r="BA45" s="51" t="s">
        <v>764</v>
      </c>
      <c r="BB45" t="s">
        <v>815</v>
      </c>
      <c r="BC45" t="s">
        <v>819</v>
      </c>
      <c r="BD45" t="s">
        <v>820</v>
      </c>
      <c r="BE45" t="s">
        <v>821</v>
      </c>
      <c r="BF45" t="s">
        <v>834</v>
      </c>
      <c r="BG45" t="s">
        <v>822</v>
      </c>
      <c r="BH45">
        <v>2016</v>
      </c>
      <c r="BI45" t="s">
        <v>823</v>
      </c>
      <c r="BJ45" t="s">
        <v>824</v>
      </c>
      <c r="BK45" t="s">
        <v>824</v>
      </c>
    </row>
    <row r="46" spans="1:63" x14ac:dyDescent="0.25">
      <c r="A46" t="str">
        <f t="shared" si="1"/>
        <v>HUnbrbat</v>
      </c>
      <c r="B46" t="s">
        <v>832</v>
      </c>
      <c r="C46" t="s">
        <v>52</v>
      </c>
      <c r="D46" t="s">
        <v>815</v>
      </c>
      <c r="E46" t="s">
        <v>764</v>
      </c>
      <c r="F46" s="19" t="str">
        <f t="shared" si="18"/>
        <v>nbrbat</v>
      </c>
      <c r="G46" s="49">
        <v>0</v>
      </c>
      <c r="H46" s="49">
        <v>0</v>
      </c>
      <c r="I46" s="49">
        <v>0</v>
      </c>
      <c r="J46" s="49">
        <v>0</v>
      </c>
      <c r="K46" s="49">
        <v>0</v>
      </c>
      <c r="L46" s="49">
        <v>0</v>
      </c>
      <c r="M46" s="49">
        <v>2702.183</v>
      </c>
      <c r="N46" s="49">
        <v>0</v>
      </c>
      <c r="O46" s="49">
        <v>0</v>
      </c>
      <c r="P46" s="49">
        <v>0</v>
      </c>
      <c r="Q46" s="49">
        <v>0</v>
      </c>
      <c r="R46" s="50" t="s">
        <v>339</v>
      </c>
      <c r="S46" s="50" t="s">
        <v>892</v>
      </c>
      <c r="T46" s="50" t="s">
        <v>826</v>
      </c>
      <c r="V46" s="24" t="str">
        <f>VLOOKUP(C46,[1]BO_download_01!#REF!,3,FALSE)</f>
        <v>Hungary</v>
      </c>
      <c r="W46">
        <f t="shared" si="20"/>
        <v>2011</v>
      </c>
      <c r="X46" t="str">
        <f>INDEX([1]BO_download_01!#REF!,MATCH($Y46,[1]BO_download_01!#REF!,0))</f>
        <v>b</v>
      </c>
      <c r="Y46" t="str">
        <f t="shared" si="7"/>
        <v>buildings</v>
      </c>
      <c r="Z46" s="24">
        <f t="shared" si="21"/>
        <v>2702.183</v>
      </c>
      <c r="AA46" s="24" t="str">
        <f t="shared" si="3"/>
        <v>k</v>
      </c>
      <c r="AB46" s="24" t="str">
        <f t="shared" si="17"/>
        <v>KSH</v>
      </c>
      <c r="AC46" t="s">
        <v>817</v>
      </c>
      <c r="AD46" t="s">
        <v>818</v>
      </c>
      <c r="AE46" t="str">
        <f t="shared" si="2"/>
        <v>all</v>
      </c>
      <c r="AF46" t="s">
        <v>764</v>
      </c>
      <c r="AG46" s="51" t="str">
        <f t="shared" si="4"/>
        <v>res</v>
      </c>
      <c r="AH46" t="s">
        <v>819</v>
      </c>
      <c r="AI46" t="s">
        <v>820</v>
      </c>
      <c r="AJ46" t="s">
        <v>821</v>
      </c>
      <c r="AK46" s="11" t="str">
        <f t="shared" si="5"/>
        <v>BO, Hungarian Central Statistical</v>
      </c>
      <c r="AL46" s="11" t="s">
        <v>822</v>
      </c>
      <c r="AM46" s="11">
        <v>2016</v>
      </c>
      <c r="AN46" s="17" t="s">
        <v>823</v>
      </c>
      <c r="AO46" s="52" t="s">
        <v>824</v>
      </c>
      <c r="AQ46" t="s">
        <v>23</v>
      </c>
      <c r="AR46">
        <v>2006</v>
      </c>
      <c r="AS46" t="s">
        <v>825</v>
      </c>
      <c r="AT46" t="s">
        <v>814</v>
      </c>
      <c r="AU46">
        <v>4139.3999999999996</v>
      </c>
      <c r="AV46" t="s">
        <v>826</v>
      </c>
      <c r="AW46" t="s">
        <v>618</v>
      </c>
      <c r="AX46" t="s">
        <v>817</v>
      </c>
      <c r="AY46" t="s">
        <v>818</v>
      </c>
      <c r="AZ46" t="s">
        <v>764</v>
      </c>
      <c r="BA46" s="51" t="s">
        <v>764</v>
      </c>
      <c r="BB46" t="s">
        <v>815</v>
      </c>
      <c r="BC46" t="s">
        <v>819</v>
      </c>
      <c r="BD46" t="s">
        <v>820</v>
      </c>
      <c r="BE46" t="s">
        <v>821</v>
      </c>
      <c r="BF46" t="s">
        <v>834</v>
      </c>
      <c r="BG46" t="s">
        <v>822</v>
      </c>
      <c r="BH46">
        <v>2016</v>
      </c>
      <c r="BI46" t="s">
        <v>823</v>
      </c>
      <c r="BJ46" t="s">
        <v>824</v>
      </c>
      <c r="BK46" t="s">
        <v>824</v>
      </c>
    </row>
    <row r="47" spans="1:63" x14ac:dyDescent="0.25">
      <c r="A47" t="str">
        <f t="shared" si="1"/>
        <v>IEnbrbat</v>
      </c>
      <c r="B47" t="s">
        <v>832</v>
      </c>
      <c r="C47" t="s">
        <v>53</v>
      </c>
      <c r="D47" t="s">
        <v>815</v>
      </c>
      <c r="E47" t="s">
        <v>764</v>
      </c>
      <c r="F47" s="19" t="str">
        <f t="shared" si="18"/>
        <v>nbrbat</v>
      </c>
      <c r="G47" s="49">
        <v>0</v>
      </c>
      <c r="H47" s="49">
        <v>0</v>
      </c>
      <c r="I47" s="49">
        <v>0</v>
      </c>
      <c r="J47" s="49">
        <v>0</v>
      </c>
      <c r="K47" s="49">
        <v>0</v>
      </c>
      <c r="L47" s="49">
        <v>0</v>
      </c>
      <c r="M47" s="49">
        <v>0</v>
      </c>
      <c r="N47" s="49">
        <v>0</v>
      </c>
      <c r="O47" s="49">
        <v>0</v>
      </c>
      <c r="P47" s="49">
        <v>0</v>
      </c>
      <c r="Q47" s="49">
        <v>0</v>
      </c>
      <c r="R47" s="50">
        <v>0</v>
      </c>
      <c r="S47" s="50" t="s">
        <v>893</v>
      </c>
      <c r="T47" s="50" t="s">
        <v>826</v>
      </c>
      <c r="V47" s="24" t="str">
        <f>VLOOKUP(C47,[1]BO_download_01!#REF!,3,FALSE)</f>
        <v>Ireland</v>
      </c>
      <c r="W47">
        <f t="shared" si="20"/>
        <v>2011</v>
      </c>
      <c r="X47" t="str">
        <f>INDEX([1]BO_download_01!#REF!,MATCH($Y47,[1]BO_download_01!#REF!,0))</f>
        <v>b</v>
      </c>
      <c r="Y47" t="str">
        <f t="shared" si="7"/>
        <v>buildings</v>
      </c>
      <c r="Z47" s="24">
        <f t="shared" si="21"/>
        <v>0</v>
      </c>
      <c r="AA47" s="24" t="str">
        <f t="shared" si="3"/>
        <v>k</v>
      </c>
      <c r="AB47" s="24">
        <f t="shared" si="17"/>
        <v>0</v>
      </c>
      <c r="AC47" t="s">
        <v>817</v>
      </c>
      <c r="AD47" t="s">
        <v>818</v>
      </c>
      <c r="AE47" t="str">
        <f t="shared" si="2"/>
        <v>all</v>
      </c>
      <c r="AF47" t="s">
        <v>764</v>
      </c>
      <c r="AG47" s="51" t="str">
        <f t="shared" si="4"/>
        <v>res</v>
      </c>
      <c r="AH47" t="s">
        <v>819</v>
      </c>
      <c r="AI47" t="s">
        <v>820</v>
      </c>
      <c r="AJ47" t="s">
        <v>821</v>
      </c>
      <c r="AK47" s="11" t="str">
        <f t="shared" si="5"/>
        <v>BO,  no data</v>
      </c>
      <c r="AL47" s="11" t="s">
        <v>822</v>
      </c>
      <c r="AM47" s="11">
        <v>2016</v>
      </c>
      <c r="AN47" s="17" t="s">
        <v>823</v>
      </c>
      <c r="AO47" s="52" t="s">
        <v>824</v>
      </c>
      <c r="AQ47" t="s">
        <v>23</v>
      </c>
      <c r="AR47">
        <v>2007</v>
      </c>
      <c r="AS47" t="s">
        <v>825</v>
      </c>
      <c r="AT47" t="s">
        <v>814</v>
      </c>
      <c r="AU47">
        <v>4219.3999999999996</v>
      </c>
      <c r="AV47" t="s">
        <v>826</v>
      </c>
      <c r="AW47" t="s">
        <v>618</v>
      </c>
      <c r="AX47" t="s">
        <v>817</v>
      </c>
      <c r="AY47" t="s">
        <v>818</v>
      </c>
      <c r="AZ47" t="s">
        <v>764</v>
      </c>
      <c r="BA47" s="51" t="s">
        <v>764</v>
      </c>
      <c r="BB47" t="s">
        <v>815</v>
      </c>
      <c r="BC47" t="s">
        <v>819</v>
      </c>
      <c r="BD47" t="s">
        <v>820</v>
      </c>
      <c r="BE47" t="s">
        <v>821</v>
      </c>
      <c r="BF47" t="s">
        <v>834</v>
      </c>
      <c r="BG47" t="s">
        <v>822</v>
      </c>
      <c r="BH47">
        <v>2016</v>
      </c>
      <c r="BI47" t="s">
        <v>823</v>
      </c>
      <c r="BJ47" t="s">
        <v>824</v>
      </c>
      <c r="BK47" t="s">
        <v>824</v>
      </c>
    </row>
    <row r="48" spans="1:63" x14ac:dyDescent="0.25">
      <c r="A48" t="str">
        <f t="shared" si="1"/>
        <v>ITnbrbat</v>
      </c>
      <c r="B48" t="s">
        <v>832</v>
      </c>
      <c r="C48" t="s">
        <v>54</v>
      </c>
      <c r="D48" t="s">
        <v>815</v>
      </c>
      <c r="E48" t="s">
        <v>764</v>
      </c>
      <c r="F48" s="19" t="str">
        <f t="shared" si="18"/>
        <v>nbrbat</v>
      </c>
      <c r="G48" s="49">
        <v>0</v>
      </c>
      <c r="H48" s="49">
        <v>0</v>
      </c>
      <c r="I48" s="49">
        <v>0</v>
      </c>
      <c r="J48" s="49">
        <v>0</v>
      </c>
      <c r="K48" s="49">
        <v>0</v>
      </c>
      <c r="L48" s="49">
        <v>0</v>
      </c>
      <c r="M48" s="49">
        <v>12187.698</v>
      </c>
      <c r="N48" s="49">
        <v>0</v>
      </c>
      <c r="O48" s="49">
        <v>0</v>
      </c>
      <c r="P48" s="49">
        <v>0</v>
      </c>
      <c r="Q48" s="49">
        <v>0</v>
      </c>
      <c r="R48" s="50" t="s">
        <v>637</v>
      </c>
      <c r="S48" s="50" t="s">
        <v>360</v>
      </c>
      <c r="T48" s="50" t="s">
        <v>826</v>
      </c>
      <c r="V48" s="24" t="str">
        <f>VLOOKUP(C48,[1]BO_download_01!#REF!,3,FALSE)</f>
        <v>Italy</v>
      </c>
      <c r="W48">
        <f t="shared" si="20"/>
        <v>2011</v>
      </c>
      <c r="X48" t="str">
        <f>INDEX([1]BO_download_01!#REF!,MATCH($Y48,[1]BO_download_01!#REF!,0))</f>
        <v>b</v>
      </c>
      <c r="Y48" t="str">
        <f t="shared" si="7"/>
        <v>buildings</v>
      </c>
      <c r="Z48" s="24">
        <f t="shared" si="21"/>
        <v>12187.698</v>
      </c>
      <c r="AA48" s="24" t="str">
        <f t="shared" si="3"/>
        <v>k</v>
      </c>
      <c r="AB48" s="24" t="str">
        <f t="shared" si="17"/>
        <v>ISTAT</v>
      </c>
      <c r="AC48" t="s">
        <v>817</v>
      </c>
      <c r="AD48" t="s">
        <v>818</v>
      </c>
      <c r="AE48" t="str">
        <f t="shared" si="2"/>
        <v>all</v>
      </c>
      <c r="AF48" t="s">
        <v>764</v>
      </c>
      <c r="AG48" s="51" t="str">
        <f t="shared" si="4"/>
        <v>res</v>
      </c>
      <c r="AH48" t="s">
        <v>819</v>
      </c>
      <c r="AI48" t="s">
        <v>820</v>
      </c>
      <c r="AJ48" t="s">
        <v>821</v>
      </c>
      <c r="AK48" s="11" t="str">
        <f t="shared" si="5"/>
        <v>BO, National Institute of Statistics</v>
      </c>
      <c r="AL48" s="11" t="s">
        <v>822</v>
      </c>
      <c r="AM48" s="11">
        <v>2016</v>
      </c>
      <c r="AN48" s="17" t="s">
        <v>823</v>
      </c>
      <c r="AO48" s="52" t="s">
        <v>824</v>
      </c>
      <c r="AQ48" t="s">
        <v>23</v>
      </c>
      <c r="AR48">
        <v>2008</v>
      </c>
      <c r="AS48" t="s">
        <v>825</v>
      </c>
      <c r="AT48" t="s">
        <v>814</v>
      </c>
      <c r="AU48">
        <v>4319</v>
      </c>
      <c r="AV48" t="s">
        <v>826</v>
      </c>
      <c r="AW48" t="s">
        <v>618</v>
      </c>
      <c r="AX48" t="s">
        <v>817</v>
      </c>
      <c r="AY48" t="s">
        <v>818</v>
      </c>
      <c r="AZ48" t="s">
        <v>764</v>
      </c>
      <c r="BA48" s="51" t="s">
        <v>764</v>
      </c>
      <c r="BB48" t="s">
        <v>815</v>
      </c>
      <c r="BC48" t="s">
        <v>819</v>
      </c>
      <c r="BD48" t="s">
        <v>820</v>
      </c>
      <c r="BE48" t="s">
        <v>821</v>
      </c>
      <c r="BF48" t="s">
        <v>834</v>
      </c>
      <c r="BG48" t="s">
        <v>822</v>
      </c>
      <c r="BH48">
        <v>2016</v>
      </c>
      <c r="BI48" t="s">
        <v>823</v>
      </c>
      <c r="BJ48" t="s">
        <v>824</v>
      </c>
      <c r="BK48" t="s">
        <v>824</v>
      </c>
    </row>
    <row r="49" spans="1:63" x14ac:dyDescent="0.25">
      <c r="A49" t="str">
        <f t="shared" si="1"/>
        <v>LTnbrbat</v>
      </c>
      <c r="B49" t="s">
        <v>832</v>
      </c>
      <c r="C49" t="s">
        <v>56</v>
      </c>
      <c r="D49" t="s">
        <v>815</v>
      </c>
      <c r="E49" t="s">
        <v>764</v>
      </c>
      <c r="F49" s="19" t="str">
        <f t="shared" si="18"/>
        <v>nbrbat</v>
      </c>
      <c r="G49" s="49">
        <v>0</v>
      </c>
      <c r="H49" s="49">
        <v>0</v>
      </c>
      <c r="I49" s="49">
        <v>0</v>
      </c>
      <c r="J49" s="49">
        <v>0</v>
      </c>
      <c r="K49" s="49">
        <v>0</v>
      </c>
      <c r="L49" s="49">
        <v>0</v>
      </c>
      <c r="M49" s="49">
        <v>0</v>
      </c>
      <c r="N49" s="49">
        <v>482.20600000000002</v>
      </c>
      <c r="O49" s="49">
        <v>0</v>
      </c>
      <c r="P49" s="49">
        <v>0</v>
      </c>
      <c r="Q49" s="49">
        <v>0</v>
      </c>
      <c r="R49" s="50" t="s">
        <v>692</v>
      </c>
      <c r="S49" s="50" t="s">
        <v>692</v>
      </c>
      <c r="T49" s="50" t="s">
        <v>826</v>
      </c>
      <c r="V49" s="24" t="str">
        <f>VLOOKUP(C49,[1]BO_download_01!#REF!,3,FALSE)</f>
        <v>Lithuania</v>
      </c>
      <c r="W49">
        <f t="shared" si="20"/>
        <v>2011</v>
      </c>
      <c r="X49" t="str">
        <f>INDEX([1]BO_download_01!#REF!,MATCH($Y49,[1]BO_download_01!#REF!,0))</f>
        <v>b</v>
      </c>
      <c r="Y49" t="str">
        <f t="shared" si="7"/>
        <v>buildings</v>
      </c>
      <c r="Z49" s="24">
        <f t="shared" si="21"/>
        <v>0</v>
      </c>
      <c r="AA49" s="24" t="str">
        <f t="shared" si="3"/>
        <v>k</v>
      </c>
      <c r="AB49" s="24" t="str">
        <f t="shared" si="17"/>
        <v>Data from National renovation strategy</v>
      </c>
      <c r="AC49" t="s">
        <v>817</v>
      </c>
      <c r="AD49" t="s">
        <v>818</v>
      </c>
      <c r="AE49" t="str">
        <f t="shared" si="2"/>
        <v>all</v>
      </c>
      <c r="AF49" t="s">
        <v>764</v>
      </c>
      <c r="AG49" s="51" t="str">
        <f t="shared" si="4"/>
        <v>res</v>
      </c>
      <c r="AH49" t="s">
        <v>819</v>
      </c>
      <c r="AI49" t="s">
        <v>820</v>
      </c>
      <c r="AJ49" t="s">
        <v>821</v>
      </c>
      <c r="AK49" s="11" t="str">
        <f t="shared" si="5"/>
        <v>BO, Data from National renovation strategy</v>
      </c>
      <c r="AL49" s="11" t="s">
        <v>822</v>
      </c>
      <c r="AM49" s="11">
        <v>2016</v>
      </c>
      <c r="AN49" s="17" t="s">
        <v>823</v>
      </c>
      <c r="AO49" s="52" t="s">
        <v>824</v>
      </c>
      <c r="AQ49" t="s">
        <v>23</v>
      </c>
      <c r="AR49">
        <v>2009</v>
      </c>
      <c r="AS49" t="s">
        <v>825</v>
      </c>
      <c r="AT49" t="s">
        <v>814</v>
      </c>
      <c r="AU49">
        <v>4366.3</v>
      </c>
      <c r="AV49" t="s">
        <v>826</v>
      </c>
      <c r="AW49" t="s">
        <v>618</v>
      </c>
      <c r="AX49" t="s">
        <v>817</v>
      </c>
      <c r="AY49" t="s">
        <v>818</v>
      </c>
      <c r="AZ49" t="s">
        <v>764</v>
      </c>
      <c r="BA49" s="51" t="s">
        <v>764</v>
      </c>
      <c r="BB49" t="s">
        <v>815</v>
      </c>
      <c r="BC49" t="s">
        <v>819</v>
      </c>
      <c r="BD49" t="s">
        <v>820</v>
      </c>
      <c r="BE49" t="s">
        <v>821</v>
      </c>
      <c r="BF49" t="s">
        <v>834</v>
      </c>
      <c r="BG49" t="s">
        <v>822</v>
      </c>
      <c r="BH49">
        <v>2016</v>
      </c>
      <c r="BI49" t="s">
        <v>823</v>
      </c>
      <c r="BJ49" t="s">
        <v>824</v>
      </c>
      <c r="BK49" t="s">
        <v>824</v>
      </c>
    </row>
    <row r="50" spans="1:63" x14ac:dyDescent="0.25">
      <c r="A50" t="str">
        <f t="shared" si="1"/>
        <v>LUnbrbat</v>
      </c>
      <c r="B50" t="s">
        <v>832</v>
      </c>
      <c r="C50" t="s">
        <v>57</v>
      </c>
      <c r="D50" t="s">
        <v>815</v>
      </c>
      <c r="E50" t="s">
        <v>764</v>
      </c>
      <c r="F50" s="19" t="str">
        <f t="shared" si="18"/>
        <v>nbrbat</v>
      </c>
      <c r="G50" s="49">
        <v>0</v>
      </c>
      <c r="H50" s="49">
        <v>0</v>
      </c>
      <c r="I50" s="49">
        <v>0</v>
      </c>
      <c r="J50" s="49">
        <v>0</v>
      </c>
      <c r="K50" s="49">
        <v>0</v>
      </c>
      <c r="L50" s="49">
        <v>0</v>
      </c>
      <c r="M50" s="49">
        <v>126.917</v>
      </c>
      <c r="N50" s="49">
        <v>0</v>
      </c>
      <c r="O50" s="49">
        <v>0</v>
      </c>
      <c r="P50" s="49">
        <v>0</v>
      </c>
      <c r="Q50" s="49">
        <v>0</v>
      </c>
      <c r="R50" s="50" t="s">
        <v>352</v>
      </c>
      <c r="S50" s="50" t="s">
        <v>894</v>
      </c>
      <c r="T50" s="50" t="s">
        <v>826</v>
      </c>
      <c r="V50" s="24" t="str">
        <f>VLOOKUP(C50,[1]BO_download_01!#REF!,3,FALSE)</f>
        <v>Luxembourg</v>
      </c>
      <c r="W50">
        <f t="shared" si="15"/>
        <v>2012</v>
      </c>
      <c r="X50" t="str">
        <f>INDEX([1]BO_download_01!#REF!,MATCH($Y50,[1]BO_download_01!#REF!,0))</f>
        <v>b</v>
      </c>
      <c r="Y50" t="str">
        <f t="shared" si="7"/>
        <v>buildings</v>
      </c>
      <c r="Z50" s="24">
        <f t="shared" ref="Z50:Z60" si="22">N50</f>
        <v>0</v>
      </c>
      <c r="AA50" s="24" t="str">
        <f t="shared" si="3"/>
        <v>k</v>
      </c>
      <c r="AB50" s="24" t="str">
        <f t="shared" si="17"/>
        <v>STATEC</v>
      </c>
      <c r="AC50" t="s">
        <v>817</v>
      </c>
      <c r="AD50" t="s">
        <v>818</v>
      </c>
      <c r="AE50" t="str">
        <f t="shared" si="2"/>
        <v>all</v>
      </c>
      <c r="AF50" t="s">
        <v>764</v>
      </c>
      <c r="AG50" s="51" t="str">
        <f t="shared" si="4"/>
        <v>res</v>
      </c>
      <c r="AH50" t="s">
        <v>819</v>
      </c>
      <c r="AI50" t="s">
        <v>820</v>
      </c>
      <c r="AJ50" t="s">
        <v>821</v>
      </c>
      <c r="AK50" s="11" t="str">
        <f t="shared" si="5"/>
        <v>BO, STATEC-2011</v>
      </c>
      <c r="AL50" s="11" t="s">
        <v>822</v>
      </c>
      <c r="AM50" s="11">
        <v>2016</v>
      </c>
      <c r="AN50" s="17" t="s">
        <v>823</v>
      </c>
      <c r="AO50" s="52" t="s">
        <v>824</v>
      </c>
      <c r="AQ50" t="s">
        <v>23</v>
      </c>
      <c r="AR50">
        <v>2010</v>
      </c>
      <c r="AS50" t="s">
        <v>825</v>
      </c>
      <c r="AT50" t="s">
        <v>814</v>
      </c>
      <c r="AU50">
        <v>4423.2</v>
      </c>
      <c r="AV50" t="s">
        <v>826</v>
      </c>
      <c r="AW50" t="s">
        <v>618</v>
      </c>
      <c r="AX50" t="s">
        <v>817</v>
      </c>
      <c r="AY50" t="s">
        <v>818</v>
      </c>
      <c r="AZ50" t="s">
        <v>764</v>
      </c>
      <c r="BA50" s="51" t="s">
        <v>764</v>
      </c>
      <c r="BB50" t="s">
        <v>815</v>
      </c>
      <c r="BC50" t="s">
        <v>819</v>
      </c>
      <c r="BD50" t="s">
        <v>820</v>
      </c>
      <c r="BE50" t="s">
        <v>821</v>
      </c>
      <c r="BF50" t="s">
        <v>834</v>
      </c>
      <c r="BG50" t="s">
        <v>822</v>
      </c>
      <c r="BH50">
        <v>2016</v>
      </c>
      <c r="BI50" t="s">
        <v>823</v>
      </c>
      <c r="BJ50" t="s">
        <v>824</v>
      </c>
      <c r="BK50" t="s">
        <v>824</v>
      </c>
    </row>
    <row r="51" spans="1:63" x14ac:dyDescent="0.25">
      <c r="A51" t="str">
        <f t="shared" si="1"/>
        <v>LVnbrbat</v>
      </c>
      <c r="B51" t="s">
        <v>832</v>
      </c>
      <c r="C51" t="s">
        <v>55</v>
      </c>
      <c r="D51" t="s">
        <v>815</v>
      </c>
      <c r="E51" t="s">
        <v>764</v>
      </c>
      <c r="F51" s="19" t="str">
        <f t="shared" si="18"/>
        <v>nbrbat</v>
      </c>
      <c r="G51" s="49">
        <v>0</v>
      </c>
      <c r="H51" s="49">
        <v>0</v>
      </c>
      <c r="I51" s="49">
        <v>0</v>
      </c>
      <c r="J51" s="49">
        <v>0</v>
      </c>
      <c r="K51" s="49">
        <v>0</v>
      </c>
      <c r="L51" s="49">
        <v>352.42399999999998</v>
      </c>
      <c r="M51" s="49">
        <v>353.33800000000002</v>
      </c>
      <c r="N51" s="49">
        <v>356.17700000000002</v>
      </c>
      <c r="O51" s="49">
        <v>358.89</v>
      </c>
      <c r="P51" s="49">
        <v>359.89699999999999</v>
      </c>
      <c r="Q51" s="49">
        <v>0</v>
      </c>
      <c r="R51" s="50" t="s">
        <v>863</v>
      </c>
      <c r="S51" s="50" t="s">
        <v>863</v>
      </c>
      <c r="T51" s="50" t="s">
        <v>826</v>
      </c>
      <c r="V51" s="24" t="str">
        <f>VLOOKUP(C51,[1]BO_download_01!#REF!,3,FALSE)</f>
        <v>Latvia</v>
      </c>
      <c r="W51">
        <f>$M$4</f>
        <v>2011</v>
      </c>
      <c r="X51" t="str">
        <f>INDEX([1]BO_download_01!#REF!,MATCH($Y51,[1]BO_download_01!#REF!,0))</f>
        <v>b</v>
      </c>
      <c r="Y51" t="str">
        <f t="shared" si="7"/>
        <v>buildings</v>
      </c>
      <c r="Z51" s="24">
        <f>M51</f>
        <v>353.33800000000002</v>
      </c>
      <c r="AA51" s="24" t="str">
        <f t="shared" si="3"/>
        <v>k</v>
      </c>
      <c r="AB51" s="24" t="str">
        <f t="shared" si="17"/>
        <v>The State Land Service</v>
      </c>
      <c r="AC51" t="s">
        <v>817</v>
      </c>
      <c r="AD51" t="s">
        <v>818</v>
      </c>
      <c r="AE51" t="str">
        <f t="shared" si="2"/>
        <v>all</v>
      </c>
      <c r="AF51" t="s">
        <v>764</v>
      </c>
      <c r="AG51" s="51" t="str">
        <f t="shared" si="4"/>
        <v>res</v>
      </c>
      <c r="AH51" t="s">
        <v>819</v>
      </c>
      <c r="AI51" t="s">
        <v>820</v>
      </c>
      <c r="AJ51" t="s">
        <v>821</v>
      </c>
      <c r="AK51" s="11" t="str">
        <f t="shared" si="5"/>
        <v>BO, The State Land Service</v>
      </c>
      <c r="AL51" s="11" t="s">
        <v>822</v>
      </c>
      <c r="AM51" s="11">
        <v>2016</v>
      </c>
      <c r="AN51" s="17" t="s">
        <v>823</v>
      </c>
      <c r="AO51" s="52" t="s">
        <v>824</v>
      </c>
      <c r="AQ51" t="s">
        <v>23</v>
      </c>
      <c r="AR51">
        <v>2011</v>
      </c>
      <c r="AS51" t="s">
        <v>825</v>
      </c>
      <c r="AT51" t="s">
        <v>814</v>
      </c>
      <c r="AU51">
        <v>4420.8</v>
      </c>
      <c r="AV51" t="s">
        <v>826</v>
      </c>
      <c r="AW51" t="s">
        <v>618</v>
      </c>
      <c r="AX51" t="s">
        <v>817</v>
      </c>
      <c r="AY51" t="s">
        <v>818</v>
      </c>
      <c r="AZ51" t="s">
        <v>764</v>
      </c>
      <c r="BA51" s="51" t="s">
        <v>764</v>
      </c>
      <c r="BB51" t="s">
        <v>815</v>
      </c>
      <c r="BC51" t="s">
        <v>819</v>
      </c>
      <c r="BD51" t="s">
        <v>820</v>
      </c>
      <c r="BE51" t="s">
        <v>821</v>
      </c>
      <c r="BF51" t="s">
        <v>834</v>
      </c>
      <c r="BG51" t="s">
        <v>822</v>
      </c>
      <c r="BH51">
        <v>2016</v>
      </c>
      <c r="BI51" t="s">
        <v>823</v>
      </c>
      <c r="BJ51" t="s">
        <v>824</v>
      </c>
      <c r="BK51" t="s">
        <v>824</v>
      </c>
    </row>
    <row r="52" spans="1:63" x14ac:dyDescent="0.25">
      <c r="A52" t="str">
        <f t="shared" si="1"/>
        <v>MTnbrbat</v>
      </c>
      <c r="B52" t="s">
        <v>832</v>
      </c>
      <c r="C52" t="s">
        <v>58</v>
      </c>
      <c r="D52" t="s">
        <v>815</v>
      </c>
      <c r="E52" t="s">
        <v>764</v>
      </c>
      <c r="F52" s="19" t="str">
        <f t="shared" si="18"/>
        <v>nbrbat</v>
      </c>
      <c r="G52" s="49">
        <v>0</v>
      </c>
      <c r="H52" s="49">
        <v>0</v>
      </c>
      <c r="I52" s="49">
        <v>0</v>
      </c>
      <c r="J52" s="49">
        <v>0</v>
      </c>
      <c r="K52" s="49">
        <v>0</v>
      </c>
      <c r="L52" s="49">
        <v>0</v>
      </c>
      <c r="M52" s="49">
        <v>0</v>
      </c>
      <c r="N52" s="49">
        <v>0</v>
      </c>
      <c r="O52" s="49">
        <v>0</v>
      </c>
      <c r="P52" s="49">
        <v>0</v>
      </c>
      <c r="Q52" s="49">
        <v>0</v>
      </c>
      <c r="R52" s="50">
        <v>0</v>
      </c>
      <c r="S52" s="50" t="s">
        <v>893</v>
      </c>
      <c r="T52" s="50" t="s">
        <v>826</v>
      </c>
      <c r="V52" s="24" t="str">
        <f>VLOOKUP(C52,[1]BO_download_01!#REF!,3,FALSE)</f>
        <v>Malta</v>
      </c>
      <c r="W52">
        <f t="shared" si="15"/>
        <v>2012</v>
      </c>
      <c r="X52" t="str">
        <f>INDEX([1]BO_download_01!#REF!,MATCH($Y52,[1]BO_download_01!#REF!,0))</f>
        <v>b</v>
      </c>
      <c r="Y52" t="str">
        <f t="shared" si="7"/>
        <v>buildings</v>
      </c>
      <c r="Z52" s="24">
        <f t="shared" si="22"/>
        <v>0</v>
      </c>
      <c r="AA52" s="24" t="str">
        <f t="shared" si="3"/>
        <v>k</v>
      </c>
      <c r="AB52" s="24">
        <f t="shared" si="17"/>
        <v>0</v>
      </c>
      <c r="AC52" t="s">
        <v>817</v>
      </c>
      <c r="AD52" t="s">
        <v>818</v>
      </c>
      <c r="AE52" t="str">
        <f t="shared" si="2"/>
        <v>all</v>
      </c>
      <c r="AF52" t="s">
        <v>764</v>
      </c>
      <c r="AG52" s="51" t="str">
        <f t="shared" si="4"/>
        <v>res</v>
      </c>
      <c r="AH52" t="s">
        <v>819</v>
      </c>
      <c r="AI52" t="s">
        <v>820</v>
      </c>
      <c r="AJ52" t="s">
        <v>821</v>
      </c>
      <c r="AK52" s="11" t="str">
        <f t="shared" si="5"/>
        <v>BO,  no data</v>
      </c>
      <c r="AL52" s="11" t="s">
        <v>822</v>
      </c>
      <c r="AM52" s="11">
        <v>2016</v>
      </c>
      <c r="AN52" s="17" t="s">
        <v>823</v>
      </c>
      <c r="AO52" s="52" t="s">
        <v>824</v>
      </c>
      <c r="AQ52" t="s">
        <v>23</v>
      </c>
      <c r="AR52">
        <v>2012</v>
      </c>
      <c r="AS52" t="s">
        <v>825</v>
      </c>
      <c r="AT52" t="s">
        <v>814</v>
      </c>
      <c r="AU52">
        <v>4465.8</v>
      </c>
      <c r="AV52" t="s">
        <v>826</v>
      </c>
      <c r="AW52" t="s">
        <v>618</v>
      </c>
      <c r="AX52" t="s">
        <v>817</v>
      </c>
      <c r="AY52" t="s">
        <v>818</v>
      </c>
      <c r="AZ52" t="s">
        <v>764</v>
      </c>
      <c r="BA52" s="51" t="s">
        <v>764</v>
      </c>
      <c r="BB52" t="s">
        <v>815</v>
      </c>
      <c r="BC52" t="s">
        <v>819</v>
      </c>
      <c r="BD52" t="s">
        <v>820</v>
      </c>
      <c r="BE52" t="s">
        <v>821</v>
      </c>
      <c r="BF52" t="s">
        <v>834</v>
      </c>
      <c r="BG52" t="s">
        <v>822</v>
      </c>
      <c r="BH52">
        <v>2016</v>
      </c>
      <c r="BI52" t="s">
        <v>823</v>
      </c>
      <c r="BJ52" t="s">
        <v>824</v>
      </c>
      <c r="BK52" t="s">
        <v>824</v>
      </c>
    </row>
    <row r="53" spans="1:63" x14ac:dyDescent="0.25">
      <c r="A53" t="str">
        <f t="shared" si="1"/>
        <v>NLnbrbat</v>
      </c>
      <c r="B53" t="s">
        <v>832</v>
      </c>
      <c r="C53" t="s">
        <v>59</v>
      </c>
      <c r="D53" t="s">
        <v>815</v>
      </c>
      <c r="E53" t="s">
        <v>764</v>
      </c>
      <c r="F53" s="19" t="str">
        <f t="shared" si="18"/>
        <v>nbrbat</v>
      </c>
      <c r="G53" s="49">
        <v>0</v>
      </c>
      <c r="H53" s="49">
        <v>0</v>
      </c>
      <c r="I53" s="49">
        <v>0</v>
      </c>
      <c r="J53" s="49">
        <v>0</v>
      </c>
      <c r="K53" s="49">
        <v>0</v>
      </c>
      <c r="L53" s="49">
        <v>0</v>
      </c>
      <c r="M53" s="49">
        <v>0</v>
      </c>
      <c r="N53" s="49">
        <v>7449.2979999999998</v>
      </c>
      <c r="O53" s="49">
        <v>7535.3149999999996</v>
      </c>
      <c r="P53" s="49">
        <v>7587.9639999999999</v>
      </c>
      <c r="Q53" s="49">
        <v>0</v>
      </c>
      <c r="R53" s="50" t="s">
        <v>639</v>
      </c>
      <c r="S53" s="50" t="s">
        <v>895</v>
      </c>
      <c r="T53" s="50" t="s">
        <v>826</v>
      </c>
      <c r="V53" s="24" t="str">
        <f>VLOOKUP(C53,[1]BO_download_01!#REF!,3,FALSE)</f>
        <v>Netherlands</v>
      </c>
      <c r="W53">
        <f t="shared" si="15"/>
        <v>2012</v>
      </c>
      <c r="X53" t="str">
        <f>INDEX([1]BO_download_01!#REF!,MATCH($Y53,[1]BO_download_01!#REF!,0))</f>
        <v>b</v>
      </c>
      <c r="Y53" t="str">
        <f t="shared" si="7"/>
        <v>buildings</v>
      </c>
      <c r="Z53" s="24">
        <f t="shared" si="22"/>
        <v>7449.2979999999998</v>
      </c>
      <c r="AA53" s="24" t="str">
        <f t="shared" si="3"/>
        <v>k</v>
      </c>
      <c r="AB53" s="24" t="str">
        <f t="shared" si="17"/>
        <v>CBS</v>
      </c>
      <c r="AC53" t="s">
        <v>817</v>
      </c>
      <c r="AD53" t="s">
        <v>818</v>
      </c>
      <c r="AE53" t="str">
        <f t="shared" si="2"/>
        <v>all</v>
      </c>
      <c r="AF53" t="s">
        <v>764</v>
      </c>
      <c r="AG53" s="51" t="str">
        <f t="shared" si="4"/>
        <v>res</v>
      </c>
      <c r="AH53" t="s">
        <v>819</v>
      </c>
      <c r="AI53" t="s">
        <v>820</v>
      </c>
      <c r="AJ53" t="s">
        <v>821</v>
      </c>
      <c r="AK53" s="11" t="str">
        <f t="shared" si="5"/>
        <v>BO, Centraal Bureau voor de Statistiek</v>
      </c>
      <c r="AL53" s="11" t="s">
        <v>822</v>
      </c>
      <c r="AM53" s="11">
        <v>2016</v>
      </c>
      <c r="AN53" s="17" t="s">
        <v>823</v>
      </c>
      <c r="AO53" s="52" t="s">
        <v>824</v>
      </c>
      <c r="AQ53" t="s">
        <v>23</v>
      </c>
      <c r="AR53">
        <v>2013</v>
      </c>
      <c r="AS53" t="s">
        <v>825</v>
      </c>
      <c r="AT53" t="s">
        <v>814</v>
      </c>
      <c r="AU53">
        <v>4582.8</v>
      </c>
      <c r="AV53" t="s">
        <v>826</v>
      </c>
      <c r="AW53" t="s">
        <v>618</v>
      </c>
      <c r="AX53" t="s">
        <v>817</v>
      </c>
      <c r="AY53" t="s">
        <v>818</v>
      </c>
      <c r="AZ53" t="s">
        <v>764</v>
      </c>
      <c r="BA53" s="51" t="s">
        <v>764</v>
      </c>
      <c r="BB53" t="s">
        <v>815</v>
      </c>
      <c r="BC53" t="s">
        <v>819</v>
      </c>
      <c r="BD53" t="s">
        <v>820</v>
      </c>
      <c r="BE53" t="s">
        <v>821</v>
      </c>
      <c r="BF53" t="s">
        <v>834</v>
      </c>
      <c r="BG53" t="s">
        <v>822</v>
      </c>
      <c r="BH53">
        <v>2016</v>
      </c>
      <c r="BI53" t="s">
        <v>823</v>
      </c>
      <c r="BJ53" t="s">
        <v>824</v>
      </c>
      <c r="BK53" t="s">
        <v>824</v>
      </c>
    </row>
    <row r="54" spans="1:63" x14ac:dyDescent="0.25">
      <c r="A54" t="str">
        <f t="shared" si="1"/>
        <v>PLnbrbat</v>
      </c>
      <c r="B54" t="s">
        <v>832</v>
      </c>
      <c r="C54" t="s">
        <v>60</v>
      </c>
      <c r="D54" t="s">
        <v>815</v>
      </c>
      <c r="E54" t="s">
        <v>764</v>
      </c>
      <c r="F54" s="19" t="str">
        <f t="shared" si="18"/>
        <v>nbrbat</v>
      </c>
      <c r="G54" s="49">
        <v>0</v>
      </c>
      <c r="H54" s="49">
        <v>0</v>
      </c>
      <c r="I54" s="49">
        <v>0</v>
      </c>
      <c r="J54" s="49">
        <v>5751.174</v>
      </c>
      <c r="K54" s="49">
        <v>5820.7629999999999</v>
      </c>
      <c r="L54" s="49">
        <v>5869.9589999999998</v>
      </c>
      <c r="M54" s="49">
        <v>6006.6080000000002</v>
      </c>
      <c r="N54" s="49">
        <v>6063.7209999999995</v>
      </c>
      <c r="O54" s="49">
        <v>6123.7259999999997</v>
      </c>
      <c r="P54" s="49">
        <v>6182.1360000000004</v>
      </c>
      <c r="Q54" s="49">
        <v>0</v>
      </c>
      <c r="R54" s="50" t="s">
        <v>642</v>
      </c>
      <c r="S54" s="50" t="s">
        <v>643</v>
      </c>
      <c r="T54" s="50" t="s">
        <v>826</v>
      </c>
      <c r="V54" s="24" t="str">
        <f>VLOOKUP(C54,[1]BO_download_01!#REF!,3,FALSE)</f>
        <v>Poland</v>
      </c>
      <c r="W54">
        <f t="shared" si="15"/>
        <v>2012</v>
      </c>
      <c r="X54" t="str">
        <f>INDEX([1]BO_download_01!#REF!,MATCH($Y54,[1]BO_download_01!#REF!,0))</f>
        <v>b</v>
      </c>
      <c r="Y54" t="str">
        <f t="shared" si="7"/>
        <v>buildings</v>
      </c>
      <c r="Z54" s="24">
        <f t="shared" si="22"/>
        <v>6063.7209999999995</v>
      </c>
      <c r="AA54" s="24" t="str">
        <f t="shared" si="3"/>
        <v>k</v>
      </c>
      <c r="AB54" s="24" t="str">
        <f t="shared" si="17"/>
        <v>GUS</v>
      </c>
      <c r="AC54" t="s">
        <v>817</v>
      </c>
      <c r="AD54" t="s">
        <v>818</v>
      </c>
      <c r="AE54" t="str">
        <f t="shared" si="2"/>
        <v>all</v>
      </c>
      <c r="AF54" t="s">
        <v>764</v>
      </c>
      <c r="AG54" s="51" t="str">
        <f t="shared" si="4"/>
        <v>res</v>
      </c>
      <c r="AH54" t="s">
        <v>819</v>
      </c>
      <c r="AI54" t="s">
        <v>820</v>
      </c>
      <c r="AJ54" t="s">
        <v>821</v>
      </c>
      <c r="AK54" s="11" t="str">
        <f t="shared" si="5"/>
        <v>BO, Central Statistical Office of Poland</v>
      </c>
      <c r="AL54" s="11" t="s">
        <v>822</v>
      </c>
      <c r="AM54" s="11">
        <v>2016</v>
      </c>
      <c r="AN54" s="17" t="s">
        <v>823</v>
      </c>
      <c r="AO54" s="52" t="s">
        <v>824</v>
      </c>
      <c r="AQ54" t="s">
        <v>23</v>
      </c>
      <c r="AR54">
        <v>2014</v>
      </c>
      <c r="AS54" t="s">
        <v>825</v>
      </c>
      <c r="AT54" t="s">
        <v>814</v>
      </c>
      <c r="AU54">
        <v>4606.8999999999996</v>
      </c>
      <c r="AV54" t="s">
        <v>826</v>
      </c>
      <c r="AW54" t="s">
        <v>618</v>
      </c>
      <c r="AX54" t="s">
        <v>817</v>
      </c>
      <c r="AY54" t="s">
        <v>818</v>
      </c>
      <c r="AZ54" t="s">
        <v>764</v>
      </c>
      <c r="BA54" s="51" t="s">
        <v>764</v>
      </c>
      <c r="BB54" t="s">
        <v>815</v>
      </c>
      <c r="BC54" t="s">
        <v>819</v>
      </c>
      <c r="BD54" t="s">
        <v>820</v>
      </c>
      <c r="BE54" t="s">
        <v>821</v>
      </c>
      <c r="BF54" t="s">
        <v>834</v>
      </c>
      <c r="BG54" t="s">
        <v>822</v>
      </c>
      <c r="BH54">
        <v>2016</v>
      </c>
      <c r="BI54" t="s">
        <v>823</v>
      </c>
      <c r="BJ54" t="s">
        <v>824</v>
      </c>
      <c r="BK54" t="s">
        <v>824</v>
      </c>
    </row>
    <row r="55" spans="1:63" x14ac:dyDescent="0.25">
      <c r="A55" t="str">
        <f t="shared" si="1"/>
        <v>PTnbrbat</v>
      </c>
      <c r="B55" t="s">
        <v>832</v>
      </c>
      <c r="C55" t="s">
        <v>61</v>
      </c>
      <c r="D55" t="s">
        <v>815</v>
      </c>
      <c r="E55" t="s">
        <v>764</v>
      </c>
      <c r="F55" s="19" t="str">
        <f t="shared" si="18"/>
        <v>nbrbat</v>
      </c>
      <c r="G55" s="49">
        <v>3372.2190000000001</v>
      </c>
      <c r="H55" s="49">
        <v>3411.6570000000002</v>
      </c>
      <c r="I55" s="49">
        <v>3449.1030000000001</v>
      </c>
      <c r="J55" s="49">
        <v>3484.2379999999998</v>
      </c>
      <c r="K55" s="49">
        <v>3514.0140000000001</v>
      </c>
      <c r="L55" s="49">
        <v>3537.701</v>
      </c>
      <c r="M55" s="49">
        <v>3555.848</v>
      </c>
      <c r="N55" s="49">
        <v>3570.7179999999998</v>
      </c>
      <c r="O55" s="49">
        <v>3581.9760000000001</v>
      </c>
      <c r="P55" s="49">
        <v>3588.239</v>
      </c>
      <c r="Q55" s="49">
        <v>0</v>
      </c>
      <c r="R55" s="50" t="s">
        <v>356</v>
      </c>
      <c r="S55" s="50" t="s">
        <v>890</v>
      </c>
      <c r="T55" s="50" t="s">
        <v>826</v>
      </c>
      <c r="V55" s="24" t="str">
        <f>VLOOKUP(C55,[1]BO_download_01!#REF!,3,FALSE)</f>
        <v>Portugal</v>
      </c>
      <c r="W55">
        <f>$M$4</f>
        <v>2011</v>
      </c>
      <c r="X55" t="str">
        <f>INDEX([1]BO_download_01!#REF!,MATCH($Y55,[1]BO_download_01!#REF!,0))</f>
        <v>b</v>
      </c>
      <c r="Y55" t="str">
        <f t="shared" si="7"/>
        <v>buildings</v>
      </c>
      <c r="Z55" s="24">
        <f>M55</f>
        <v>3555.848</v>
      </c>
      <c r="AA55" s="24" t="str">
        <f t="shared" si="3"/>
        <v>k</v>
      </c>
      <c r="AB55" s="24" t="str">
        <f t="shared" si="17"/>
        <v>INE</v>
      </c>
      <c r="AC55" t="s">
        <v>817</v>
      </c>
      <c r="AD55" t="s">
        <v>818</v>
      </c>
      <c r="AE55" t="str">
        <f t="shared" si="2"/>
        <v>all</v>
      </c>
      <c r="AF55" t="s">
        <v>764</v>
      </c>
      <c r="AG55" s="51" t="str">
        <f t="shared" si="4"/>
        <v>res</v>
      </c>
      <c r="AH55" t="s">
        <v>819</v>
      </c>
      <c r="AI55" t="s">
        <v>820</v>
      </c>
      <c r="AJ55" t="s">
        <v>821</v>
      </c>
      <c r="AK55" s="11" t="str">
        <f t="shared" si="5"/>
        <v xml:space="preserve">BO, Statistics Portugal </v>
      </c>
      <c r="AL55" s="11" t="s">
        <v>822</v>
      </c>
      <c r="AM55" s="11">
        <v>2016</v>
      </c>
      <c r="AN55" s="17" t="s">
        <v>823</v>
      </c>
      <c r="AO55" s="52" t="s">
        <v>824</v>
      </c>
      <c r="AQ55" t="s">
        <v>1</v>
      </c>
      <c r="AR55">
        <v>2005</v>
      </c>
      <c r="AS55" t="s">
        <v>825</v>
      </c>
      <c r="AT55" t="s">
        <v>814</v>
      </c>
      <c r="AU55">
        <v>38512.300000000003</v>
      </c>
      <c r="AV55" t="s">
        <v>826</v>
      </c>
      <c r="AW55" t="s">
        <v>270</v>
      </c>
      <c r="AX55" t="s">
        <v>817</v>
      </c>
      <c r="AY55" t="s">
        <v>818</v>
      </c>
      <c r="AZ55" t="s">
        <v>764</v>
      </c>
      <c r="BA55" s="51" t="s">
        <v>764</v>
      </c>
      <c r="BB55" t="s">
        <v>815</v>
      </c>
      <c r="BC55" t="s">
        <v>819</v>
      </c>
      <c r="BD55" t="s">
        <v>820</v>
      </c>
      <c r="BE55" t="s">
        <v>821</v>
      </c>
      <c r="BF55" t="s">
        <v>830</v>
      </c>
      <c r="BG55" t="s">
        <v>822</v>
      </c>
      <c r="BH55">
        <v>2016</v>
      </c>
      <c r="BI55" t="s">
        <v>823</v>
      </c>
      <c r="BJ55" t="s">
        <v>824</v>
      </c>
      <c r="BK55" t="s">
        <v>824</v>
      </c>
    </row>
    <row r="56" spans="1:63" x14ac:dyDescent="0.25">
      <c r="A56" t="str">
        <f t="shared" si="1"/>
        <v>ROnbrbat</v>
      </c>
      <c r="B56" t="s">
        <v>832</v>
      </c>
      <c r="C56" t="s">
        <v>62</v>
      </c>
      <c r="D56" t="s">
        <v>815</v>
      </c>
      <c r="E56" t="s">
        <v>764</v>
      </c>
      <c r="F56" s="19" t="str">
        <f t="shared" si="18"/>
        <v>nbrbat</v>
      </c>
      <c r="G56" s="49">
        <v>0</v>
      </c>
      <c r="H56" s="49">
        <v>0</v>
      </c>
      <c r="I56" s="49">
        <v>0</v>
      </c>
      <c r="J56" s="49">
        <v>0</v>
      </c>
      <c r="K56" s="49">
        <v>0</v>
      </c>
      <c r="L56" s="49">
        <v>0</v>
      </c>
      <c r="M56" s="49">
        <v>5261.567</v>
      </c>
      <c r="N56" s="49">
        <v>0</v>
      </c>
      <c r="O56" s="49">
        <v>0</v>
      </c>
      <c r="P56" s="49">
        <v>0</v>
      </c>
      <c r="Q56" s="49">
        <v>0</v>
      </c>
      <c r="R56" s="50" t="s">
        <v>610</v>
      </c>
      <c r="S56" s="50" t="s">
        <v>360</v>
      </c>
      <c r="T56" s="50" t="s">
        <v>826</v>
      </c>
      <c r="V56" s="24" t="str">
        <f>VLOOKUP(C56,[1]BO_download_01!#REF!,3,FALSE)</f>
        <v>Romania</v>
      </c>
      <c r="W56">
        <f t="shared" si="15"/>
        <v>2012</v>
      </c>
      <c r="X56" t="str">
        <f>INDEX([1]BO_download_01!#REF!,MATCH($Y56,[1]BO_download_01!#REF!,0))</f>
        <v>b</v>
      </c>
      <c r="Y56" t="str">
        <f t="shared" si="7"/>
        <v>buildings</v>
      </c>
      <c r="Z56" s="24">
        <f t="shared" si="22"/>
        <v>0</v>
      </c>
      <c r="AA56" s="24" t="str">
        <f t="shared" si="3"/>
        <v>k</v>
      </c>
      <c r="AB56" s="24" t="str">
        <f t="shared" si="17"/>
        <v>NIS</v>
      </c>
      <c r="AC56" t="s">
        <v>817</v>
      </c>
      <c r="AD56" t="s">
        <v>818</v>
      </c>
      <c r="AE56" t="str">
        <f t="shared" si="2"/>
        <v>all</v>
      </c>
      <c r="AF56" t="s">
        <v>764</v>
      </c>
      <c r="AG56" s="51" t="str">
        <f t="shared" si="4"/>
        <v>res</v>
      </c>
      <c r="AH56" t="s">
        <v>819</v>
      </c>
      <c r="AI56" t="s">
        <v>820</v>
      </c>
      <c r="AJ56" t="s">
        <v>821</v>
      </c>
      <c r="AK56" s="11" t="str">
        <f t="shared" si="5"/>
        <v>BO, National Institute of Statistics</v>
      </c>
      <c r="AL56" s="11" t="s">
        <v>822</v>
      </c>
      <c r="AM56" s="11">
        <v>2016</v>
      </c>
      <c r="AN56" s="17" t="s">
        <v>823</v>
      </c>
      <c r="AO56" s="52" t="s">
        <v>824</v>
      </c>
      <c r="AQ56" t="s">
        <v>1</v>
      </c>
      <c r="AR56">
        <v>2006</v>
      </c>
      <c r="AS56" t="s">
        <v>825</v>
      </c>
      <c r="AT56" t="s">
        <v>814</v>
      </c>
      <c r="AU56">
        <v>39188.5</v>
      </c>
      <c r="AV56" t="s">
        <v>826</v>
      </c>
      <c r="AW56" t="s">
        <v>270</v>
      </c>
      <c r="AX56" t="s">
        <v>817</v>
      </c>
      <c r="AY56" t="s">
        <v>818</v>
      </c>
      <c r="AZ56" t="s">
        <v>764</v>
      </c>
      <c r="BA56" s="51" t="s">
        <v>764</v>
      </c>
      <c r="BB56" t="s">
        <v>815</v>
      </c>
      <c r="BC56" t="s">
        <v>819</v>
      </c>
      <c r="BD56" t="s">
        <v>820</v>
      </c>
      <c r="BE56" t="s">
        <v>821</v>
      </c>
      <c r="BF56" t="s">
        <v>830</v>
      </c>
      <c r="BG56" t="s">
        <v>822</v>
      </c>
      <c r="BH56">
        <v>2016</v>
      </c>
      <c r="BI56" t="s">
        <v>823</v>
      </c>
      <c r="BJ56" t="s">
        <v>824</v>
      </c>
      <c r="BK56" t="s">
        <v>824</v>
      </c>
    </row>
    <row r="57" spans="1:63" x14ac:dyDescent="0.25">
      <c r="A57" t="str">
        <f t="shared" si="1"/>
        <v>SEnbrbat</v>
      </c>
      <c r="B57" t="s">
        <v>832</v>
      </c>
      <c r="C57" t="s">
        <v>66</v>
      </c>
      <c r="D57" t="s">
        <v>815</v>
      </c>
      <c r="E57" t="s">
        <v>764</v>
      </c>
      <c r="F57" s="19" t="str">
        <f t="shared" si="18"/>
        <v>nbrbat</v>
      </c>
      <c r="G57" s="49">
        <v>4373.3419999999996</v>
      </c>
      <c r="H57" s="49">
        <v>4403.1040000000003</v>
      </c>
      <c r="I57" s="49">
        <v>4434.9139999999998</v>
      </c>
      <c r="J57" s="49">
        <v>4466.1099999999997</v>
      </c>
      <c r="K57" s="49">
        <v>4487.6260000000002</v>
      </c>
      <c r="L57" s="49">
        <v>4508.3729999999996</v>
      </c>
      <c r="M57" s="49">
        <v>4524.2920000000004</v>
      </c>
      <c r="N57" s="49">
        <v>4550.7790000000005</v>
      </c>
      <c r="O57" s="49">
        <v>4633.7</v>
      </c>
      <c r="P57" s="49">
        <v>4669</v>
      </c>
      <c r="Q57" s="49">
        <v>0</v>
      </c>
      <c r="R57" s="50" t="s">
        <v>654</v>
      </c>
      <c r="S57" s="50" t="s">
        <v>896</v>
      </c>
      <c r="T57" s="50" t="s">
        <v>826</v>
      </c>
      <c r="V57" s="24" t="str">
        <f>VLOOKUP(C57,[1]BO_download_01!#REF!,3,FALSE)</f>
        <v>Sweden</v>
      </c>
      <c r="W57">
        <f>$O$4</f>
        <v>2013</v>
      </c>
      <c r="X57" t="str">
        <f>INDEX([1]BO_download_01!#REF!,MATCH($Y57,[1]BO_download_01!#REF!,0))</f>
        <v>b</v>
      </c>
      <c r="Y57" t="str">
        <f t="shared" si="7"/>
        <v>buildings</v>
      </c>
      <c r="Z57" s="24">
        <f>O57</f>
        <v>4633.7</v>
      </c>
      <c r="AA57" s="24" t="str">
        <f t="shared" si="3"/>
        <v>k</v>
      </c>
      <c r="AB57" s="24" t="str">
        <f t="shared" si="17"/>
        <v>SCB</v>
      </c>
      <c r="AC57" t="s">
        <v>817</v>
      </c>
      <c r="AD57" t="s">
        <v>818</v>
      </c>
      <c r="AE57" t="str">
        <f t="shared" si="2"/>
        <v>all</v>
      </c>
      <c r="AF57" t="s">
        <v>764</v>
      </c>
      <c r="AG57" s="51" t="str">
        <f t="shared" si="4"/>
        <v>res</v>
      </c>
      <c r="AH57" t="s">
        <v>819</v>
      </c>
      <c r="AI57" t="s">
        <v>820</v>
      </c>
      <c r="AJ57" t="s">
        <v>821</v>
      </c>
      <c r="AK57" s="11" t="str">
        <f t="shared" si="5"/>
        <v>BO, Statistics Sweden</v>
      </c>
      <c r="AL57" s="11" t="s">
        <v>822</v>
      </c>
      <c r="AM57" s="11">
        <v>2016</v>
      </c>
      <c r="AN57" s="17" t="s">
        <v>823</v>
      </c>
      <c r="AO57" s="52" t="s">
        <v>824</v>
      </c>
      <c r="AQ57" t="s">
        <v>1</v>
      </c>
      <c r="AR57">
        <v>2007</v>
      </c>
      <c r="AS57" t="s">
        <v>825</v>
      </c>
      <c r="AT57" t="s">
        <v>814</v>
      </c>
      <c r="AU57">
        <v>39290.5</v>
      </c>
      <c r="AV57" t="s">
        <v>826</v>
      </c>
      <c r="AW57" t="s">
        <v>270</v>
      </c>
      <c r="AX57" t="s">
        <v>817</v>
      </c>
      <c r="AY57" t="s">
        <v>818</v>
      </c>
      <c r="AZ57" t="s">
        <v>764</v>
      </c>
      <c r="BA57" s="51" t="s">
        <v>764</v>
      </c>
      <c r="BB57" t="s">
        <v>815</v>
      </c>
      <c r="BC57" t="s">
        <v>819</v>
      </c>
      <c r="BD57" t="s">
        <v>820</v>
      </c>
      <c r="BE57" t="s">
        <v>821</v>
      </c>
      <c r="BF57" t="s">
        <v>830</v>
      </c>
      <c r="BG57" t="s">
        <v>822</v>
      </c>
      <c r="BH57">
        <v>2016</v>
      </c>
      <c r="BI57" t="s">
        <v>823</v>
      </c>
      <c r="BJ57" t="s">
        <v>824</v>
      </c>
      <c r="BK57" t="s">
        <v>824</v>
      </c>
    </row>
    <row r="58" spans="1:63" x14ac:dyDescent="0.25">
      <c r="A58" t="str">
        <f t="shared" si="1"/>
        <v>Slnbrbat</v>
      </c>
      <c r="B58" t="s">
        <v>832</v>
      </c>
      <c r="C58" t="s">
        <v>831</v>
      </c>
      <c r="D58" t="s">
        <v>815</v>
      </c>
      <c r="E58" t="s">
        <v>764</v>
      </c>
      <c r="F58" s="19" t="str">
        <f t="shared" si="18"/>
        <v>nbrbat</v>
      </c>
      <c r="G58" s="49">
        <v>0</v>
      </c>
      <c r="H58" s="49">
        <v>0</v>
      </c>
      <c r="I58" s="49">
        <v>0</v>
      </c>
      <c r="J58" s="49">
        <v>0</v>
      </c>
      <c r="K58" s="49">
        <v>0</v>
      </c>
      <c r="L58" s="49">
        <v>0</v>
      </c>
      <c r="M58" s="49">
        <v>0</v>
      </c>
      <c r="N58" s="49">
        <v>0</v>
      </c>
      <c r="O58" s="49">
        <v>518.59799999999996</v>
      </c>
      <c r="P58" s="49">
        <v>0</v>
      </c>
      <c r="Q58" s="49">
        <v>0</v>
      </c>
      <c r="R58" s="50" t="s">
        <v>651</v>
      </c>
      <c r="S58" s="50" t="s">
        <v>897</v>
      </c>
      <c r="T58" s="50" t="s">
        <v>826</v>
      </c>
      <c r="V58" s="24" t="str">
        <f>VLOOKUP(C58,[1]BO_download_01!#REF!,3,FALSE)</f>
        <v>Slovenia</v>
      </c>
      <c r="W58">
        <f>$M$4</f>
        <v>2011</v>
      </c>
      <c r="X58" t="str">
        <f>INDEX([1]BO_download_01!#REF!,MATCH($Y58,[1]BO_download_01!#REF!,0))</f>
        <v>b</v>
      </c>
      <c r="Y58" t="str">
        <f t="shared" si="7"/>
        <v>buildings</v>
      </c>
      <c r="Z58" s="24">
        <f>M58</f>
        <v>0</v>
      </c>
      <c r="AA58" s="24" t="str">
        <f t="shared" si="3"/>
        <v>k</v>
      </c>
      <c r="AB58" s="24" t="str">
        <f t="shared" si="17"/>
        <v>REN</v>
      </c>
      <c r="AC58" t="s">
        <v>817</v>
      </c>
      <c r="AD58" t="s">
        <v>818</v>
      </c>
      <c r="AE58" t="str">
        <f t="shared" si="2"/>
        <v>all</v>
      </c>
      <c r="AF58" t="s">
        <v>764</v>
      </c>
      <c r="AG58" s="51" t="str">
        <f t="shared" si="4"/>
        <v>res</v>
      </c>
      <c r="AH58" t="s">
        <v>819</v>
      </c>
      <c r="AI58" t="s">
        <v>820</v>
      </c>
      <c r="AJ58" t="s">
        <v>821</v>
      </c>
      <c r="AK58" s="11" t="str">
        <f t="shared" si="5"/>
        <v xml:space="preserve">BO, Registry of Buildings </v>
      </c>
      <c r="AL58" s="11" t="s">
        <v>822</v>
      </c>
      <c r="AM58" s="11">
        <v>2016</v>
      </c>
      <c r="AN58" s="17" t="s">
        <v>823</v>
      </c>
      <c r="AO58" s="52" t="s">
        <v>824</v>
      </c>
      <c r="AQ58" t="s">
        <v>1</v>
      </c>
      <c r="AR58">
        <v>2008</v>
      </c>
      <c r="AS58" t="s">
        <v>825</v>
      </c>
      <c r="AT58" t="s">
        <v>814</v>
      </c>
      <c r="AU58">
        <v>39646.199999999997</v>
      </c>
      <c r="AV58" t="s">
        <v>826</v>
      </c>
      <c r="AW58" t="s">
        <v>270</v>
      </c>
      <c r="AX58" t="s">
        <v>817</v>
      </c>
      <c r="AY58" t="s">
        <v>818</v>
      </c>
      <c r="AZ58" t="s">
        <v>764</v>
      </c>
      <c r="BA58" s="51" t="s">
        <v>764</v>
      </c>
      <c r="BB58" t="s">
        <v>815</v>
      </c>
      <c r="BC58" t="s">
        <v>819</v>
      </c>
      <c r="BD58" t="s">
        <v>820</v>
      </c>
      <c r="BE58" t="s">
        <v>821</v>
      </c>
      <c r="BF58" t="s">
        <v>830</v>
      </c>
      <c r="BG58" t="s">
        <v>822</v>
      </c>
      <c r="BH58">
        <v>2016</v>
      </c>
      <c r="BI58" t="s">
        <v>823</v>
      </c>
      <c r="BJ58" t="s">
        <v>824</v>
      </c>
      <c r="BK58" t="s">
        <v>824</v>
      </c>
    </row>
    <row r="59" spans="1:63" x14ac:dyDescent="0.25">
      <c r="A59" t="str">
        <f t="shared" si="1"/>
        <v>SKnbrbat</v>
      </c>
      <c r="B59" t="s">
        <v>832</v>
      </c>
      <c r="C59" t="s">
        <v>63</v>
      </c>
      <c r="D59" t="s">
        <v>815</v>
      </c>
      <c r="E59" t="s">
        <v>764</v>
      </c>
      <c r="F59" s="19" t="str">
        <f t="shared" si="18"/>
        <v>nbrbat</v>
      </c>
      <c r="G59" s="49">
        <v>0</v>
      </c>
      <c r="H59" s="49">
        <v>0</v>
      </c>
      <c r="I59" s="49">
        <v>0</v>
      </c>
      <c r="J59" s="49">
        <v>0</v>
      </c>
      <c r="K59" s="49">
        <v>0</v>
      </c>
      <c r="L59" s="49">
        <v>0</v>
      </c>
      <c r="M59" s="49">
        <v>906</v>
      </c>
      <c r="N59" s="49">
        <v>0</v>
      </c>
      <c r="O59" s="49">
        <v>0</v>
      </c>
      <c r="P59" s="49">
        <v>0</v>
      </c>
      <c r="Q59" s="49">
        <v>0</v>
      </c>
      <c r="R59" s="50" t="s">
        <v>491</v>
      </c>
      <c r="S59" s="50" t="s">
        <v>492</v>
      </c>
      <c r="T59" s="50" t="s">
        <v>826</v>
      </c>
      <c r="V59" s="24" t="str">
        <f>VLOOKUP(C59,[1]BO_download_01!#REF!,3,FALSE)</f>
        <v>Slovakia</v>
      </c>
      <c r="W59">
        <f t="shared" si="15"/>
        <v>2012</v>
      </c>
      <c r="X59" t="str">
        <f>INDEX([1]BO_download_01!#REF!,MATCH($Y59,[1]BO_download_01!#REF!,0))</f>
        <v>b</v>
      </c>
      <c r="Y59" t="str">
        <f t="shared" si="7"/>
        <v>buildings</v>
      </c>
      <c r="Z59" s="24">
        <f t="shared" si="22"/>
        <v>0</v>
      </c>
      <c r="AA59" s="24" t="str">
        <f t="shared" si="3"/>
        <v>k</v>
      </c>
      <c r="AB59" s="24" t="str">
        <f t="shared" si="17"/>
        <v>Statistical Yearbook</v>
      </c>
      <c r="AC59" t="s">
        <v>817</v>
      </c>
      <c r="AD59" t="s">
        <v>818</v>
      </c>
      <c r="AE59" t="str">
        <f t="shared" si="2"/>
        <v>all</v>
      </c>
      <c r="AF59" t="s">
        <v>764</v>
      </c>
      <c r="AG59" s="51" t="str">
        <f t="shared" si="4"/>
        <v>res</v>
      </c>
      <c r="AH59" t="s">
        <v>819</v>
      </c>
      <c r="AI59" t="s">
        <v>820</v>
      </c>
      <c r="AJ59" t="s">
        <v>821</v>
      </c>
      <c r="AK59" s="11" t="str">
        <f t="shared" si="5"/>
        <v>BO, Statistical Yearbook of the Slovak Republic</v>
      </c>
      <c r="AL59" s="11" t="s">
        <v>822</v>
      </c>
      <c r="AM59" s="11">
        <v>2016</v>
      </c>
      <c r="AN59" s="17" t="s">
        <v>823</v>
      </c>
      <c r="AO59" s="52" t="s">
        <v>824</v>
      </c>
      <c r="AQ59" t="s">
        <v>1</v>
      </c>
      <c r="AR59">
        <v>2009</v>
      </c>
      <c r="AS59" t="s">
        <v>825</v>
      </c>
      <c r="AT59" t="s">
        <v>814</v>
      </c>
      <c r="AU59">
        <v>39311.199999999997</v>
      </c>
      <c r="AV59" t="s">
        <v>826</v>
      </c>
      <c r="AW59" t="s">
        <v>270</v>
      </c>
      <c r="AX59" t="s">
        <v>817</v>
      </c>
      <c r="AY59" t="s">
        <v>818</v>
      </c>
      <c r="AZ59" t="s">
        <v>764</v>
      </c>
      <c r="BA59" s="51" t="s">
        <v>764</v>
      </c>
      <c r="BB59" t="s">
        <v>815</v>
      </c>
      <c r="BC59" t="s">
        <v>819</v>
      </c>
      <c r="BD59" t="s">
        <v>820</v>
      </c>
      <c r="BE59" t="s">
        <v>821</v>
      </c>
      <c r="BF59" t="s">
        <v>830</v>
      </c>
      <c r="BG59" t="s">
        <v>822</v>
      </c>
      <c r="BH59">
        <v>2016</v>
      </c>
      <c r="BI59" t="s">
        <v>823</v>
      </c>
      <c r="BJ59" t="s">
        <v>824</v>
      </c>
      <c r="BK59" t="s">
        <v>824</v>
      </c>
    </row>
    <row r="60" spans="1:63" x14ac:dyDescent="0.25">
      <c r="A60" t="str">
        <f t="shared" si="1"/>
        <v>UKnbrbat</v>
      </c>
      <c r="B60" t="s">
        <v>832</v>
      </c>
      <c r="C60" t="s">
        <v>67</v>
      </c>
      <c r="D60" t="s">
        <v>815</v>
      </c>
      <c r="E60" t="s">
        <v>764</v>
      </c>
      <c r="F60" s="19" t="str">
        <f t="shared" si="18"/>
        <v>nbrbat</v>
      </c>
      <c r="G60" s="49">
        <v>0</v>
      </c>
      <c r="H60" s="49">
        <v>0</v>
      </c>
      <c r="I60" s="49">
        <v>0</v>
      </c>
      <c r="J60" s="49">
        <v>0</v>
      </c>
      <c r="K60" s="49">
        <v>0</v>
      </c>
      <c r="L60" s="49">
        <v>0</v>
      </c>
      <c r="M60" s="49">
        <v>0</v>
      </c>
      <c r="N60" s="49">
        <v>0</v>
      </c>
      <c r="O60" s="49">
        <v>0</v>
      </c>
      <c r="P60" s="49">
        <v>0</v>
      </c>
      <c r="Q60" s="49">
        <v>0</v>
      </c>
      <c r="R60" s="50">
        <v>0</v>
      </c>
      <c r="S60" s="50">
        <v>0</v>
      </c>
      <c r="T60" s="50" t="s">
        <v>826</v>
      </c>
      <c r="V60" s="24" t="str">
        <f>VLOOKUP(C60,[1]BO_download_01!#REF!,3,FALSE)</f>
        <v>United Kingdom</v>
      </c>
      <c r="W60">
        <f t="shared" si="15"/>
        <v>2012</v>
      </c>
      <c r="X60" t="str">
        <f>INDEX([1]BO_download_01!#REF!,MATCH($Y60,[1]BO_download_01!#REF!,0))</f>
        <v>b</v>
      </c>
      <c r="Y60" t="str">
        <f t="shared" si="7"/>
        <v>buildings</v>
      </c>
      <c r="Z60" s="24">
        <f t="shared" si="22"/>
        <v>0</v>
      </c>
      <c r="AA60" s="24" t="str">
        <f t="shared" si="3"/>
        <v>k</v>
      </c>
      <c r="AB60" s="24">
        <f t="shared" si="17"/>
        <v>0</v>
      </c>
      <c r="AC60" t="s">
        <v>817</v>
      </c>
      <c r="AD60" t="s">
        <v>818</v>
      </c>
      <c r="AE60" t="str">
        <f t="shared" si="2"/>
        <v>all</v>
      </c>
      <c r="AF60" t="s">
        <v>764</v>
      </c>
      <c r="AG60" s="51" t="str">
        <f t="shared" si="4"/>
        <v>res</v>
      </c>
      <c r="AH60" t="s">
        <v>819</v>
      </c>
      <c r="AI60" t="s">
        <v>820</v>
      </c>
      <c r="AJ60" t="s">
        <v>821</v>
      </c>
      <c r="AK60" s="11" t="str">
        <f t="shared" si="5"/>
        <v>BO, 0</v>
      </c>
      <c r="AL60" s="11" t="s">
        <v>822</v>
      </c>
      <c r="AM60" s="11">
        <v>2016</v>
      </c>
      <c r="AN60" s="17" t="s">
        <v>823</v>
      </c>
      <c r="AO60" s="52" t="s">
        <v>824</v>
      </c>
      <c r="AQ60" t="s">
        <v>1</v>
      </c>
      <c r="AR60">
        <v>2010</v>
      </c>
      <c r="AS60" t="s">
        <v>825</v>
      </c>
      <c r="AT60" t="s">
        <v>814</v>
      </c>
      <c r="AU60">
        <v>39615.9</v>
      </c>
      <c r="AV60" t="s">
        <v>826</v>
      </c>
      <c r="AW60" t="s">
        <v>270</v>
      </c>
      <c r="AX60" t="s">
        <v>817</v>
      </c>
      <c r="AY60" t="s">
        <v>818</v>
      </c>
      <c r="AZ60" t="s">
        <v>764</v>
      </c>
      <c r="BA60" s="51" t="s">
        <v>764</v>
      </c>
      <c r="BB60" t="s">
        <v>815</v>
      </c>
      <c r="BC60" t="s">
        <v>819</v>
      </c>
      <c r="BD60" t="s">
        <v>820</v>
      </c>
      <c r="BE60" t="s">
        <v>821</v>
      </c>
      <c r="BF60" t="s">
        <v>830</v>
      </c>
      <c r="BG60" t="s">
        <v>822</v>
      </c>
      <c r="BH60">
        <v>2016</v>
      </c>
      <c r="BI60" t="s">
        <v>823</v>
      </c>
      <c r="BJ60" t="s">
        <v>824</v>
      </c>
      <c r="BK60" t="s">
        <v>824</v>
      </c>
    </row>
    <row r="61" spans="1:63" x14ac:dyDescent="0.25">
      <c r="A61" t="str">
        <f t="shared" si="1"/>
        <v>ATnbrlog</v>
      </c>
      <c r="B61" t="s">
        <v>835</v>
      </c>
      <c r="C61" t="s">
        <v>40</v>
      </c>
      <c r="D61" t="s">
        <v>815</v>
      </c>
      <c r="E61" t="s">
        <v>764</v>
      </c>
      <c r="F61" s="19" t="s">
        <v>836</v>
      </c>
      <c r="G61" s="49">
        <v>4005.7425247813399</v>
      </c>
      <c r="H61" s="49">
        <v>4043.78266962099</v>
      </c>
      <c r="I61" s="49">
        <v>4077.2118878134102</v>
      </c>
      <c r="J61" s="49">
        <v>4111.2047917884502</v>
      </c>
      <c r="K61" s="49">
        <v>4147.8259239524205</v>
      </c>
      <c r="L61" s="49">
        <v>4177.8453618892099</v>
      </c>
      <c r="M61" s="49">
        <v>4441.4080000000004</v>
      </c>
      <c r="N61" s="49">
        <v>4239.8623252944599</v>
      </c>
      <c r="O61" s="49">
        <v>4395.24</v>
      </c>
      <c r="P61" s="49">
        <v>4463.6806800371396</v>
      </c>
      <c r="Q61" s="49">
        <v>0</v>
      </c>
      <c r="R61" s="50" t="s">
        <v>208</v>
      </c>
      <c r="S61" s="50" t="s">
        <v>898</v>
      </c>
      <c r="T61" s="50" t="s">
        <v>826</v>
      </c>
      <c r="V61" s="24" t="str">
        <f>VLOOKUP(C61,[1]BO_download_01!#REF!,3,FALSE)</f>
        <v>Austria</v>
      </c>
      <c r="W61">
        <f>$N$4</f>
        <v>2012</v>
      </c>
      <c r="X61" t="str">
        <f>INDEX([1]BO_download_01!#REF!,MATCH($Y61,[1]BO_download_01!#REF!,0))</f>
        <v>dw</v>
      </c>
      <c r="Y61" t="str">
        <f>B61</f>
        <v>dwellings</v>
      </c>
      <c r="Z61" s="24">
        <f>N61</f>
        <v>4239.8623252944599</v>
      </c>
      <c r="AA61" s="24" t="str">
        <f t="shared" si="3"/>
        <v>k</v>
      </c>
      <c r="AB61" s="24" t="str">
        <f>R61</f>
        <v>Odyssee</v>
      </c>
      <c r="AC61" t="s">
        <v>817</v>
      </c>
      <c r="AD61" t="s">
        <v>818</v>
      </c>
      <c r="AE61" t="str">
        <f t="shared" si="2"/>
        <v>all</v>
      </c>
      <c r="AF61" t="s">
        <v>764</v>
      </c>
      <c r="AG61" s="51" t="str">
        <f t="shared" si="4"/>
        <v>res</v>
      </c>
      <c r="AH61" t="s">
        <v>819</v>
      </c>
      <c r="AI61" t="s">
        <v>820</v>
      </c>
      <c r="AJ61" t="s">
        <v>821</v>
      </c>
      <c r="AK61" s="11" t="str">
        <f t="shared" si="5"/>
        <v>BO, Odyssee database</v>
      </c>
      <c r="AL61" s="11" t="s">
        <v>822</v>
      </c>
      <c r="AM61" s="11">
        <v>2016</v>
      </c>
      <c r="AN61" s="17" t="s">
        <v>823</v>
      </c>
      <c r="AO61" s="52" t="s">
        <v>824</v>
      </c>
      <c r="AQ61" t="s">
        <v>1</v>
      </c>
      <c r="AR61">
        <v>2011</v>
      </c>
      <c r="AS61" t="s">
        <v>825</v>
      </c>
      <c r="AT61" t="s">
        <v>814</v>
      </c>
      <c r="AU61">
        <v>38994</v>
      </c>
      <c r="AV61" t="s">
        <v>826</v>
      </c>
      <c r="AW61" t="s">
        <v>270</v>
      </c>
      <c r="AX61" t="s">
        <v>817</v>
      </c>
      <c r="AY61" t="s">
        <v>818</v>
      </c>
      <c r="AZ61" t="s">
        <v>764</v>
      </c>
      <c r="BA61" s="51" t="s">
        <v>764</v>
      </c>
      <c r="BB61" t="s">
        <v>815</v>
      </c>
      <c r="BC61" t="s">
        <v>819</v>
      </c>
      <c r="BD61" t="s">
        <v>820</v>
      </c>
      <c r="BE61" t="s">
        <v>821</v>
      </c>
      <c r="BF61" t="s">
        <v>830</v>
      </c>
      <c r="BG61" t="s">
        <v>822</v>
      </c>
      <c r="BH61">
        <v>2016</v>
      </c>
      <c r="BI61" t="s">
        <v>823</v>
      </c>
      <c r="BJ61" t="s">
        <v>824</v>
      </c>
      <c r="BK61" t="s">
        <v>824</v>
      </c>
    </row>
    <row r="62" spans="1:63" x14ac:dyDescent="0.25">
      <c r="A62" t="str">
        <f t="shared" si="1"/>
        <v>BEnbrlog</v>
      </c>
      <c r="B62" t="s">
        <v>835</v>
      </c>
      <c r="C62" t="s">
        <v>41</v>
      </c>
      <c r="D62" t="s">
        <v>815</v>
      </c>
      <c r="E62" t="s">
        <v>764</v>
      </c>
      <c r="F62" s="19" t="str">
        <f>F61</f>
        <v>nbrlog</v>
      </c>
      <c r="G62" s="49">
        <v>4858.3389999999999</v>
      </c>
      <c r="H62" s="49">
        <v>4902.6289999999999</v>
      </c>
      <c r="I62" s="49">
        <v>4950.4889999999996</v>
      </c>
      <c r="J62" s="49">
        <v>4996.085</v>
      </c>
      <c r="K62" s="49">
        <v>5043.0240000000003</v>
      </c>
      <c r="L62" s="49">
        <v>5087.3040000000001</v>
      </c>
      <c r="M62" s="49">
        <v>5131.3909999999996</v>
      </c>
      <c r="N62" s="49">
        <v>5179.6379999999999</v>
      </c>
      <c r="O62" s="49">
        <v>5229.3580000000002</v>
      </c>
      <c r="P62" s="49">
        <v>5276.3270823549701</v>
      </c>
      <c r="Q62" s="49">
        <v>0</v>
      </c>
      <c r="R62" s="50" t="s">
        <v>208</v>
      </c>
      <c r="S62" s="50" t="s">
        <v>898</v>
      </c>
      <c r="T62" s="50" t="s">
        <v>826</v>
      </c>
      <c r="V62" s="24" t="str">
        <f>VLOOKUP(C62,[1]BO_download_01!#REF!,3,FALSE)</f>
        <v>Belgium</v>
      </c>
      <c r="W62">
        <f t="shared" si="15"/>
        <v>2012</v>
      </c>
      <c r="X62" t="str">
        <f>INDEX([1]BO_download_01!#REF!,MATCH($Y62,[1]BO_download_01!#REF!,0))</f>
        <v>dw</v>
      </c>
      <c r="Y62" t="str">
        <f t="shared" ref="Y62:Y88" si="23">B62</f>
        <v>dwellings</v>
      </c>
      <c r="Z62" s="24">
        <f t="shared" ref="Z62:Z63" si="24">N62</f>
        <v>5179.6379999999999</v>
      </c>
      <c r="AA62" s="24" t="str">
        <f t="shared" si="3"/>
        <v>k</v>
      </c>
      <c r="AB62" s="24" t="str">
        <f t="shared" ref="AB62:AB88" si="25">R62</f>
        <v>Odyssee</v>
      </c>
      <c r="AC62" t="s">
        <v>817</v>
      </c>
      <c r="AD62" t="s">
        <v>818</v>
      </c>
      <c r="AE62" t="str">
        <f t="shared" si="2"/>
        <v>all</v>
      </c>
      <c r="AF62" t="s">
        <v>764</v>
      </c>
      <c r="AG62" s="51" t="str">
        <f t="shared" si="4"/>
        <v>res</v>
      </c>
      <c r="AH62" t="s">
        <v>819</v>
      </c>
      <c r="AI62" t="s">
        <v>820</v>
      </c>
      <c r="AJ62" t="s">
        <v>821</v>
      </c>
      <c r="AK62" s="11" t="str">
        <f t="shared" si="5"/>
        <v>BO, Odyssee database</v>
      </c>
      <c r="AL62" s="11" t="s">
        <v>822</v>
      </c>
      <c r="AM62" s="11">
        <v>2016</v>
      </c>
      <c r="AN62" s="17" t="s">
        <v>823</v>
      </c>
      <c r="AO62" s="52" t="s">
        <v>824</v>
      </c>
      <c r="AQ62" t="s">
        <v>1</v>
      </c>
      <c r="AR62">
        <v>2012</v>
      </c>
      <c r="AS62" t="s">
        <v>825</v>
      </c>
      <c r="AT62" t="s">
        <v>814</v>
      </c>
      <c r="AU62">
        <v>39166.1</v>
      </c>
      <c r="AV62" t="s">
        <v>826</v>
      </c>
      <c r="AW62" t="s">
        <v>270</v>
      </c>
      <c r="AX62" t="s">
        <v>817</v>
      </c>
      <c r="AY62" t="s">
        <v>818</v>
      </c>
      <c r="AZ62" t="s">
        <v>764</v>
      </c>
      <c r="BA62" s="51" t="s">
        <v>764</v>
      </c>
      <c r="BB62" t="s">
        <v>815</v>
      </c>
      <c r="BC62" t="s">
        <v>819</v>
      </c>
      <c r="BD62" t="s">
        <v>820</v>
      </c>
      <c r="BE62" t="s">
        <v>821</v>
      </c>
      <c r="BF62" t="s">
        <v>830</v>
      </c>
      <c r="BG62" t="s">
        <v>822</v>
      </c>
      <c r="BH62">
        <v>2016</v>
      </c>
      <c r="BI62" t="s">
        <v>823</v>
      </c>
      <c r="BJ62" t="s">
        <v>824</v>
      </c>
      <c r="BK62" t="s">
        <v>824</v>
      </c>
    </row>
    <row r="63" spans="1:63" x14ac:dyDescent="0.25">
      <c r="A63" t="str">
        <f t="shared" si="1"/>
        <v>BGnbrlog</v>
      </c>
      <c r="B63" t="s">
        <v>835</v>
      </c>
      <c r="C63" t="s">
        <v>42</v>
      </c>
      <c r="D63" t="s">
        <v>815</v>
      </c>
      <c r="E63" t="s">
        <v>764</v>
      </c>
      <c r="F63" s="19" t="str">
        <f t="shared" ref="F63:F88" si="26">F62</f>
        <v>nbrlog</v>
      </c>
      <c r="G63" s="49">
        <v>3716</v>
      </c>
      <c r="H63" s="49">
        <v>3729</v>
      </c>
      <c r="I63" s="49">
        <v>3746.7579999999998</v>
      </c>
      <c r="J63" s="49">
        <v>3767.0810000000001</v>
      </c>
      <c r="K63" s="49">
        <v>3789</v>
      </c>
      <c r="L63" s="49">
        <v>3804.0810000000001</v>
      </c>
      <c r="M63" s="49">
        <v>3899.75</v>
      </c>
      <c r="N63" s="49">
        <v>3909.348</v>
      </c>
      <c r="O63" s="49">
        <v>4402.01</v>
      </c>
      <c r="P63" s="49">
        <v>4479.5169290706699</v>
      </c>
      <c r="Q63" s="49">
        <v>0</v>
      </c>
      <c r="R63" s="50" t="s">
        <v>208</v>
      </c>
      <c r="S63" s="50" t="s">
        <v>898</v>
      </c>
      <c r="T63" s="50" t="s">
        <v>826</v>
      </c>
      <c r="V63" s="24" t="str">
        <f>VLOOKUP(C63,[1]BO_download_01!#REF!,3,FALSE)</f>
        <v>Bulgaria</v>
      </c>
      <c r="W63">
        <f t="shared" si="15"/>
        <v>2012</v>
      </c>
      <c r="X63" t="str">
        <f>INDEX([1]BO_download_01!#REF!,MATCH($Y63,[1]BO_download_01!#REF!,0))</f>
        <v>dw</v>
      </c>
      <c r="Y63" t="str">
        <f t="shared" si="23"/>
        <v>dwellings</v>
      </c>
      <c r="Z63" s="24">
        <f t="shared" si="24"/>
        <v>3909.348</v>
      </c>
      <c r="AA63" s="24" t="str">
        <f t="shared" si="3"/>
        <v>k</v>
      </c>
      <c r="AB63" s="24" t="str">
        <f t="shared" si="25"/>
        <v>Odyssee</v>
      </c>
      <c r="AC63" t="s">
        <v>817</v>
      </c>
      <c r="AD63" t="s">
        <v>818</v>
      </c>
      <c r="AE63" t="str">
        <f t="shared" si="2"/>
        <v>all</v>
      </c>
      <c r="AF63" t="s">
        <v>764</v>
      </c>
      <c r="AG63" s="51" t="str">
        <f t="shared" si="4"/>
        <v>res</v>
      </c>
      <c r="AH63" t="s">
        <v>819</v>
      </c>
      <c r="AI63" t="s">
        <v>820</v>
      </c>
      <c r="AJ63" t="s">
        <v>821</v>
      </c>
      <c r="AK63" s="11" t="str">
        <f t="shared" si="5"/>
        <v>BO, Odyssee database</v>
      </c>
      <c r="AL63" s="11" t="s">
        <v>822</v>
      </c>
      <c r="AM63" s="11">
        <v>2016</v>
      </c>
      <c r="AN63" s="17" t="s">
        <v>823</v>
      </c>
      <c r="AO63" s="52" t="s">
        <v>824</v>
      </c>
      <c r="AQ63" t="s">
        <v>1</v>
      </c>
      <c r="AR63">
        <v>2013</v>
      </c>
      <c r="AS63" t="s">
        <v>825</v>
      </c>
      <c r="AT63" t="s">
        <v>814</v>
      </c>
      <c r="AU63">
        <v>39410.699999999997</v>
      </c>
      <c r="AV63" t="s">
        <v>826</v>
      </c>
      <c r="AW63" t="s">
        <v>270</v>
      </c>
      <c r="AX63" t="s">
        <v>817</v>
      </c>
      <c r="AY63" t="s">
        <v>818</v>
      </c>
      <c r="AZ63" t="s">
        <v>764</v>
      </c>
      <c r="BA63" s="51" t="s">
        <v>764</v>
      </c>
      <c r="BB63" t="s">
        <v>815</v>
      </c>
      <c r="BC63" t="s">
        <v>819</v>
      </c>
      <c r="BD63" t="s">
        <v>820</v>
      </c>
      <c r="BE63" t="s">
        <v>821</v>
      </c>
      <c r="BF63" t="s">
        <v>830</v>
      </c>
      <c r="BG63" t="s">
        <v>822</v>
      </c>
      <c r="BH63">
        <v>2016</v>
      </c>
      <c r="BI63" t="s">
        <v>823</v>
      </c>
      <c r="BJ63" t="s">
        <v>824</v>
      </c>
      <c r="BK63" t="s">
        <v>824</v>
      </c>
    </row>
    <row r="64" spans="1:63" x14ac:dyDescent="0.25">
      <c r="A64" t="str">
        <f t="shared" si="1"/>
        <v>CYnbrlog</v>
      </c>
      <c r="B64" t="s">
        <v>835</v>
      </c>
      <c r="C64" t="s">
        <v>44</v>
      </c>
      <c r="D64" t="s">
        <v>815</v>
      </c>
      <c r="E64" t="s">
        <v>764</v>
      </c>
      <c r="F64" s="19" t="str">
        <f t="shared" si="26"/>
        <v>nbrlog</v>
      </c>
      <c r="G64" s="49">
        <v>340</v>
      </c>
      <c r="H64" s="49">
        <v>359</v>
      </c>
      <c r="I64" s="49">
        <v>376</v>
      </c>
      <c r="J64" s="49">
        <v>394</v>
      </c>
      <c r="K64" s="49">
        <v>410</v>
      </c>
      <c r="L64" s="49">
        <v>421</v>
      </c>
      <c r="M64" s="49">
        <v>431</v>
      </c>
      <c r="N64" s="49">
        <v>437</v>
      </c>
      <c r="O64" s="49">
        <v>441</v>
      </c>
      <c r="P64" s="49">
        <v>456.23592924067799</v>
      </c>
      <c r="Q64" s="49">
        <v>0</v>
      </c>
      <c r="R64" s="50" t="s">
        <v>208</v>
      </c>
      <c r="S64" s="50" t="s">
        <v>898</v>
      </c>
      <c r="T64" s="50" t="s">
        <v>826</v>
      </c>
      <c r="V64" s="24" t="str">
        <f>VLOOKUP(C64,[1]BO_download_01!#REF!,3,FALSE)</f>
        <v>Cyprus</v>
      </c>
      <c r="W64">
        <f>$M$4</f>
        <v>2011</v>
      </c>
      <c r="X64" t="str">
        <f>INDEX([1]BO_download_01!#REF!,MATCH($Y64,[1]BO_download_01!#REF!,0))</f>
        <v>dw</v>
      </c>
      <c r="Y64" t="str">
        <f t="shared" si="23"/>
        <v>dwellings</v>
      </c>
      <c r="Z64" s="24">
        <f>M64</f>
        <v>431</v>
      </c>
      <c r="AA64" s="24" t="str">
        <f t="shared" si="3"/>
        <v>k</v>
      </c>
      <c r="AB64" s="24" t="str">
        <f t="shared" si="25"/>
        <v>Odyssee</v>
      </c>
      <c r="AC64" t="s">
        <v>817</v>
      </c>
      <c r="AD64" t="s">
        <v>818</v>
      </c>
      <c r="AE64" t="str">
        <f t="shared" si="2"/>
        <v>all</v>
      </c>
      <c r="AF64" t="s">
        <v>764</v>
      </c>
      <c r="AG64" s="51" t="str">
        <f t="shared" si="4"/>
        <v>res</v>
      </c>
      <c r="AH64" t="s">
        <v>819</v>
      </c>
      <c r="AI64" t="s">
        <v>820</v>
      </c>
      <c r="AJ64" t="s">
        <v>821</v>
      </c>
      <c r="AK64" s="11" t="str">
        <f t="shared" si="5"/>
        <v>BO, Odyssee database</v>
      </c>
      <c r="AL64" s="11" t="s">
        <v>822</v>
      </c>
      <c r="AM64" s="11">
        <v>2016</v>
      </c>
      <c r="AN64" s="17" t="s">
        <v>823</v>
      </c>
      <c r="AO64" s="52" t="s">
        <v>824</v>
      </c>
      <c r="AQ64" t="s">
        <v>1</v>
      </c>
      <c r="AR64">
        <v>2014</v>
      </c>
      <c r="AS64" t="s">
        <v>825</v>
      </c>
      <c r="AT64" t="s">
        <v>814</v>
      </c>
      <c r="AU64">
        <v>39709.599999999999</v>
      </c>
      <c r="AV64" t="s">
        <v>826</v>
      </c>
      <c r="AW64" t="s">
        <v>270</v>
      </c>
      <c r="AX64" t="s">
        <v>817</v>
      </c>
      <c r="AY64" t="s">
        <v>818</v>
      </c>
      <c r="AZ64" t="s">
        <v>764</v>
      </c>
      <c r="BA64" s="51" t="s">
        <v>764</v>
      </c>
      <c r="BB64" t="s">
        <v>815</v>
      </c>
      <c r="BC64" t="s">
        <v>819</v>
      </c>
      <c r="BD64" t="s">
        <v>820</v>
      </c>
      <c r="BE64" t="s">
        <v>821</v>
      </c>
      <c r="BF64" t="s">
        <v>830</v>
      </c>
      <c r="BG64" t="s">
        <v>822</v>
      </c>
      <c r="BH64">
        <v>2016</v>
      </c>
      <c r="BI64" t="s">
        <v>823</v>
      </c>
      <c r="BJ64" t="s">
        <v>824</v>
      </c>
      <c r="BK64" t="s">
        <v>824</v>
      </c>
    </row>
    <row r="65" spans="1:63" x14ac:dyDescent="0.25">
      <c r="A65" t="str">
        <f t="shared" si="1"/>
        <v>CZnbrlog</v>
      </c>
      <c r="B65" t="s">
        <v>835</v>
      </c>
      <c r="C65" t="s">
        <v>45</v>
      </c>
      <c r="D65" t="s">
        <v>815</v>
      </c>
      <c r="E65" t="s">
        <v>764</v>
      </c>
      <c r="F65" s="19" t="str">
        <f t="shared" si="26"/>
        <v>nbrlog</v>
      </c>
      <c r="G65" s="49">
        <v>4479.6565740608103</v>
      </c>
      <c r="H65" s="49">
        <v>4514.4880680698798</v>
      </c>
      <c r="I65" s="49">
        <v>4556.3536417575797</v>
      </c>
      <c r="J65" s="49">
        <v>4597.9152033576102</v>
      </c>
      <c r="K65" s="49">
        <v>4640.8154545482503</v>
      </c>
      <c r="L65" s="49">
        <v>4700.8425261040502</v>
      </c>
      <c r="M65" s="49">
        <v>4726.74</v>
      </c>
      <c r="N65" s="49">
        <v>4732.4168299994999</v>
      </c>
      <c r="O65" s="49">
        <v>4734.1890822833402</v>
      </c>
      <c r="P65" s="49">
        <v>4769.7789387352104</v>
      </c>
      <c r="Q65" s="49">
        <v>0</v>
      </c>
      <c r="R65" s="50" t="s">
        <v>208</v>
      </c>
      <c r="S65" s="50" t="s">
        <v>898</v>
      </c>
      <c r="T65" s="50" t="s">
        <v>826</v>
      </c>
      <c r="V65" s="24" t="str">
        <f>VLOOKUP(C65,[1]BO_download_01!#REF!,3,FALSE)</f>
        <v>Czech Republic</v>
      </c>
      <c r="W65">
        <f t="shared" si="15"/>
        <v>2012</v>
      </c>
      <c r="X65" t="str">
        <f>INDEX([1]BO_download_01!#REF!,MATCH($Y65,[1]BO_download_01!#REF!,0))</f>
        <v>dw</v>
      </c>
      <c r="Y65" t="str">
        <f t="shared" si="23"/>
        <v>dwellings</v>
      </c>
      <c r="Z65" s="24">
        <f t="shared" ref="Z65:Z75" si="27">N65</f>
        <v>4732.4168299994999</v>
      </c>
      <c r="AA65" s="24" t="str">
        <f t="shared" si="3"/>
        <v>k</v>
      </c>
      <c r="AB65" s="24" t="str">
        <f t="shared" si="25"/>
        <v>Odyssee</v>
      </c>
      <c r="AC65" t="s">
        <v>817</v>
      </c>
      <c r="AD65" t="s">
        <v>818</v>
      </c>
      <c r="AE65" t="str">
        <f t="shared" si="2"/>
        <v>all</v>
      </c>
      <c r="AF65" t="s">
        <v>764</v>
      </c>
      <c r="AG65" s="51" t="str">
        <f t="shared" si="4"/>
        <v>res</v>
      </c>
      <c r="AH65" t="s">
        <v>819</v>
      </c>
      <c r="AI65" t="s">
        <v>820</v>
      </c>
      <c r="AJ65" t="s">
        <v>821</v>
      </c>
      <c r="AK65" s="11" t="str">
        <f t="shared" si="5"/>
        <v>BO, Odyssee database</v>
      </c>
      <c r="AL65" s="11" t="s">
        <v>822</v>
      </c>
      <c r="AM65" s="11">
        <v>2016</v>
      </c>
      <c r="AN65" s="17" t="s">
        <v>823</v>
      </c>
      <c r="AO65" s="52" t="s">
        <v>824</v>
      </c>
      <c r="AQ65" t="s">
        <v>9</v>
      </c>
      <c r="AR65">
        <v>2005</v>
      </c>
      <c r="AS65" t="s">
        <v>825</v>
      </c>
      <c r="AT65" t="s">
        <v>814</v>
      </c>
      <c r="AU65">
        <v>2353.8000000000002</v>
      </c>
      <c r="AV65" t="s">
        <v>826</v>
      </c>
      <c r="AW65" t="s">
        <v>219</v>
      </c>
      <c r="AX65" t="s">
        <v>817</v>
      </c>
      <c r="AY65" t="s">
        <v>818</v>
      </c>
      <c r="AZ65" t="s">
        <v>764</v>
      </c>
      <c r="BA65" s="51" t="s">
        <v>764</v>
      </c>
      <c r="BB65" t="s">
        <v>815</v>
      </c>
      <c r="BC65" t="s">
        <v>819</v>
      </c>
      <c r="BD65" t="s">
        <v>820</v>
      </c>
      <c r="BE65" t="s">
        <v>821</v>
      </c>
      <c r="BF65" t="s">
        <v>837</v>
      </c>
      <c r="BG65" t="s">
        <v>822</v>
      </c>
      <c r="BH65">
        <v>2016</v>
      </c>
      <c r="BI65" t="s">
        <v>823</v>
      </c>
      <c r="BJ65" t="s">
        <v>824</v>
      </c>
      <c r="BK65" t="s">
        <v>824</v>
      </c>
    </row>
    <row r="66" spans="1:63" x14ac:dyDescent="0.25">
      <c r="A66" t="str">
        <f t="shared" si="1"/>
        <v>DEnbrlog</v>
      </c>
      <c r="B66" t="s">
        <v>835</v>
      </c>
      <c r="C66" t="s">
        <v>51</v>
      </c>
      <c r="D66" t="s">
        <v>815</v>
      </c>
      <c r="E66" t="s">
        <v>764</v>
      </c>
      <c r="F66" s="19" t="str">
        <f t="shared" si="26"/>
        <v>nbrlog</v>
      </c>
      <c r="G66" s="49">
        <v>39551</v>
      </c>
      <c r="H66" s="49">
        <v>39754</v>
      </c>
      <c r="I66" s="49">
        <v>39918</v>
      </c>
      <c r="J66" s="49">
        <v>40057.868999999999</v>
      </c>
      <c r="K66" s="49">
        <v>40183.563000000002</v>
      </c>
      <c r="L66" s="49">
        <v>41223</v>
      </c>
      <c r="M66" s="49">
        <v>41374</v>
      </c>
      <c r="N66" s="49">
        <v>41550</v>
      </c>
      <c r="O66" s="49">
        <v>40995</v>
      </c>
      <c r="P66" s="49">
        <v>41185.162902012002</v>
      </c>
      <c r="Q66" s="49">
        <v>0</v>
      </c>
      <c r="R66" s="50" t="s">
        <v>208</v>
      </c>
      <c r="S66" s="50" t="s">
        <v>898</v>
      </c>
      <c r="T66" s="50" t="s">
        <v>826</v>
      </c>
      <c r="V66" s="24" t="str">
        <f>VLOOKUP(C66,[1]BO_download_01!#REF!,3,FALSE)</f>
        <v>Germany</v>
      </c>
      <c r="W66">
        <f t="shared" si="15"/>
        <v>2012</v>
      </c>
      <c r="X66" t="str">
        <f>INDEX([1]BO_download_01!#REF!,MATCH($Y66,[1]BO_download_01!#REF!,0))</f>
        <v>dw</v>
      </c>
      <c r="Y66" t="str">
        <f t="shared" si="23"/>
        <v>dwellings</v>
      </c>
      <c r="Z66" s="24">
        <f t="shared" si="27"/>
        <v>41550</v>
      </c>
      <c r="AA66" s="24" t="str">
        <f t="shared" si="3"/>
        <v>k</v>
      </c>
      <c r="AB66" s="24" t="str">
        <f t="shared" si="25"/>
        <v>Odyssee</v>
      </c>
      <c r="AC66" t="s">
        <v>817</v>
      </c>
      <c r="AD66" t="s">
        <v>818</v>
      </c>
      <c r="AE66" t="str">
        <f t="shared" si="2"/>
        <v>all</v>
      </c>
      <c r="AF66" t="s">
        <v>764</v>
      </c>
      <c r="AG66" s="51" t="str">
        <f t="shared" si="4"/>
        <v>res</v>
      </c>
      <c r="AH66" t="s">
        <v>819</v>
      </c>
      <c r="AI66" t="s">
        <v>820</v>
      </c>
      <c r="AJ66" t="s">
        <v>821</v>
      </c>
      <c r="AK66" s="11" t="str">
        <f t="shared" si="5"/>
        <v>BO, Odyssee database</v>
      </c>
      <c r="AL66" s="11" t="s">
        <v>822</v>
      </c>
      <c r="AM66" s="11">
        <v>2016</v>
      </c>
      <c r="AN66" s="17" t="s">
        <v>823</v>
      </c>
      <c r="AO66" s="52" t="s">
        <v>824</v>
      </c>
      <c r="AQ66" t="s">
        <v>9</v>
      </c>
      <c r="AR66">
        <v>2006</v>
      </c>
      <c r="AS66" t="s">
        <v>825</v>
      </c>
      <c r="AT66" t="s">
        <v>814</v>
      </c>
      <c r="AU66">
        <v>2365</v>
      </c>
      <c r="AV66" t="s">
        <v>826</v>
      </c>
      <c r="AW66" t="s">
        <v>219</v>
      </c>
      <c r="AX66" t="s">
        <v>817</v>
      </c>
      <c r="AY66" t="s">
        <v>818</v>
      </c>
      <c r="AZ66" t="s">
        <v>764</v>
      </c>
      <c r="BA66" s="51" t="s">
        <v>764</v>
      </c>
      <c r="BB66" t="s">
        <v>815</v>
      </c>
      <c r="BC66" t="s">
        <v>819</v>
      </c>
      <c r="BD66" t="s">
        <v>820</v>
      </c>
      <c r="BE66" t="s">
        <v>821</v>
      </c>
      <c r="BF66" t="s">
        <v>837</v>
      </c>
      <c r="BG66" t="s">
        <v>822</v>
      </c>
      <c r="BH66">
        <v>2016</v>
      </c>
      <c r="BI66" t="s">
        <v>823</v>
      </c>
      <c r="BJ66" t="s">
        <v>824</v>
      </c>
      <c r="BK66" t="s">
        <v>824</v>
      </c>
    </row>
    <row r="67" spans="1:63" x14ac:dyDescent="0.25">
      <c r="A67" t="str">
        <f t="shared" si="1"/>
        <v>DKnbrlog</v>
      </c>
      <c r="B67" t="s">
        <v>835</v>
      </c>
      <c r="C67" t="s">
        <v>46</v>
      </c>
      <c r="D67" t="s">
        <v>815</v>
      </c>
      <c r="E67" t="s">
        <v>764</v>
      </c>
      <c r="F67" s="19" t="str">
        <f t="shared" si="26"/>
        <v>nbrlog</v>
      </c>
      <c r="G67" s="49">
        <v>0</v>
      </c>
      <c r="H67" s="49">
        <v>0</v>
      </c>
      <c r="I67" s="49">
        <v>0</v>
      </c>
      <c r="J67" s="49">
        <v>0</v>
      </c>
      <c r="K67" s="49">
        <v>0</v>
      </c>
      <c r="L67" s="49">
        <v>2937.3040000000001</v>
      </c>
      <c r="M67" s="49">
        <v>2950.6350000000002</v>
      </c>
      <c r="N67" s="49">
        <v>2962.527</v>
      </c>
      <c r="O67" s="49">
        <v>2976.77</v>
      </c>
      <c r="P67" s="49">
        <v>2990.2379999999998</v>
      </c>
      <c r="Q67" s="49">
        <v>3001.4740000000002</v>
      </c>
      <c r="R67" s="50" t="s">
        <v>219</v>
      </c>
      <c r="S67" s="50" t="s">
        <v>683</v>
      </c>
      <c r="T67" s="50" t="s">
        <v>826</v>
      </c>
      <c r="V67" s="24" t="str">
        <f>VLOOKUP(C67,[1]BO_download_01!#REF!,3,FALSE)</f>
        <v>Denmark</v>
      </c>
      <c r="W67">
        <f t="shared" si="15"/>
        <v>2012</v>
      </c>
      <c r="X67" t="str">
        <f>INDEX([1]BO_download_01!#REF!,MATCH($Y67,[1]BO_download_01!#REF!,0))</f>
        <v>dw</v>
      </c>
      <c r="Y67" t="str">
        <f t="shared" si="23"/>
        <v>dwellings</v>
      </c>
      <c r="Z67" s="24">
        <f t="shared" si="27"/>
        <v>2962.527</v>
      </c>
      <c r="AA67" s="24" t="str">
        <f t="shared" si="3"/>
        <v>k</v>
      </c>
      <c r="AB67" s="24" t="str">
        <f t="shared" si="25"/>
        <v>Statistics Denmark</v>
      </c>
      <c r="AC67" t="s">
        <v>817</v>
      </c>
      <c r="AD67" t="s">
        <v>818</v>
      </c>
      <c r="AE67" t="str">
        <f t="shared" si="2"/>
        <v>all</v>
      </c>
      <c r="AF67" t="s">
        <v>764</v>
      </c>
      <c r="AG67" s="51" t="str">
        <f t="shared" si="4"/>
        <v>res</v>
      </c>
      <c r="AH67" t="s">
        <v>819</v>
      </c>
      <c r="AI67" t="s">
        <v>820</v>
      </c>
      <c r="AJ67" t="s">
        <v>821</v>
      </c>
      <c r="AK67" s="11" t="str">
        <f t="shared" si="5"/>
        <v>BO, Statistics Denmark (BOL101)</v>
      </c>
      <c r="AL67" s="11" t="s">
        <v>822</v>
      </c>
      <c r="AM67" s="11">
        <v>2016</v>
      </c>
      <c r="AN67" s="17" t="s">
        <v>823</v>
      </c>
      <c r="AO67" s="52" t="s">
        <v>824</v>
      </c>
      <c r="AQ67" t="s">
        <v>9</v>
      </c>
      <c r="AR67">
        <v>2007</v>
      </c>
      <c r="AS67" t="s">
        <v>825</v>
      </c>
      <c r="AT67" t="s">
        <v>814</v>
      </c>
      <c r="AU67">
        <v>2366.8000000000002</v>
      </c>
      <c r="AV67" t="s">
        <v>826</v>
      </c>
      <c r="AW67" t="s">
        <v>219</v>
      </c>
      <c r="AX67" t="s">
        <v>817</v>
      </c>
      <c r="AY67" t="s">
        <v>818</v>
      </c>
      <c r="AZ67" t="s">
        <v>764</v>
      </c>
      <c r="BA67" s="51" t="s">
        <v>764</v>
      </c>
      <c r="BB67" t="s">
        <v>815</v>
      </c>
      <c r="BC67" t="s">
        <v>819</v>
      </c>
      <c r="BD67" t="s">
        <v>820</v>
      </c>
      <c r="BE67" t="s">
        <v>821</v>
      </c>
      <c r="BF67" t="s">
        <v>837</v>
      </c>
      <c r="BG67" t="s">
        <v>822</v>
      </c>
      <c r="BH67">
        <v>2016</v>
      </c>
      <c r="BI67" t="s">
        <v>823</v>
      </c>
      <c r="BJ67" t="s">
        <v>824</v>
      </c>
      <c r="BK67" t="s">
        <v>824</v>
      </c>
    </row>
    <row r="68" spans="1:63" x14ac:dyDescent="0.25">
      <c r="A68" t="str">
        <f t="shared" si="1"/>
        <v>EEnbrlog</v>
      </c>
      <c r="B68" t="s">
        <v>835</v>
      </c>
      <c r="C68" t="s">
        <v>47</v>
      </c>
      <c r="D68" t="s">
        <v>815</v>
      </c>
      <c r="E68" t="s">
        <v>764</v>
      </c>
      <c r="F68" s="19" t="str">
        <f t="shared" si="26"/>
        <v>nbrlog</v>
      </c>
      <c r="G68" s="49">
        <v>629.20000000000005</v>
      </c>
      <c r="H68" s="49">
        <v>633.1</v>
      </c>
      <c r="I68" s="49">
        <v>638.20000000000005</v>
      </c>
      <c r="J68" s="49">
        <v>645.20000000000005</v>
      </c>
      <c r="K68" s="49">
        <v>650.5</v>
      </c>
      <c r="L68" s="49">
        <v>653.6</v>
      </c>
      <c r="M68" s="49">
        <v>655.9</v>
      </c>
      <c r="N68" s="49">
        <v>657.8</v>
      </c>
      <c r="O68" s="49">
        <v>661.43827219078003</v>
      </c>
      <c r="P68" s="49">
        <v>665.34614032789398</v>
      </c>
      <c r="Q68" s="49">
        <v>0</v>
      </c>
      <c r="R68" s="50" t="s">
        <v>282</v>
      </c>
      <c r="S68" s="50" t="s">
        <v>283</v>
      </c>
      <c r="T68" s="50" t="s">
        <v>826</v>
      </c>
      <c r="V68" s="24" t="str">
        <f>VLOOKUP(C68,[1]BO_download_01!#REF!,3,FALSE)</f>
        <v>Estonia</v>
      </c>
      <c r="W68">
        <f t="shared" si="15"/>
        <v>2012</v>
      </c>
      <c r="X68" t="str">
        <f>INDEX([1]BO_download_01!#REF!,MATCH($Y68,[1]BO_download_01!#REF!,0))</f>
        <v>dw</v>
      </c>
      <c r="Y68" t="str">
        <f t="shared" si="23"/>
        <v>dwellings</v>
      </c>
      <c r="Z68" s="24">
        <f t="shared" si="27"/>
        <v>657.8</v>
      </c>
      <c r="AA68" s="24" t="str">
        <f t="shared" si="3"/>
        <v>k</v>
      </c>
      <c r="AB68" s="24" t="str">
        <f t="shared" si="25"/>
        <v>Statistics EE</v>
      </c>
      <c r="AC68" t="s">
        <v>817</v>
      </c>
      <c r="AD68" t="s">
        <v>818</v>
      </c>
      <c r="AE68" t="str">
        <f t="shared" si="2"/>
        <v>all</v>
      </c>
      <c r="AF68" t="s">
        <v>764</v>
      </c>
      <c r="AG68" s="51" t="str">
        <f t="shared" si="4"/>
        <v>res</v>
      </c>
      <c r="AH68" t="s">
        <v>819</v>
      </c>
      <c r="AI68" t="s">
        <v>820</v>
      </c>
      <c r="AJ68" t="s">
        <v>821</v>
      </c>
      <c r="AK68" s="11" t="str">
        <f t="shared" si="5"/>
        <v>BO, Statistics Estonia</v>
      </c>
      <c r="AL68" s="11" t="s">
        <v>822</v>
      </c>
      <c r="AM68" s="11">
        <v>2016</v>
      </c>
      <c r="AN68" s="17" t="s">
        <v>823</v>
      </c>
      <c r="AO68" s="52" t="s">
        <v>824</v>
      </c>
      <c r="AQ68" t="s">
        <v>9</v>
      </c>
      <c r="AR68">
        <v>2008</v>
      </c>
      <c r="AS68" t="s">
        <v>825</v>
      </c>
      <c r="AT68" t="s">
        <v>814</v>
      </c>
      <c r="AU68">
        <v>2423.6999999999998</v>
      </c>
      <c r="AV68" t="s">
        <v>826</v>
      </c>
      <c r="AW68" t="s">
        <v>219</v>
      </c>
      <c r="AX68" t="s">
        <v>817</v>
      </c>
      <c r="AY68" t="s">
        <v>818</v>
      </c>
      <c r="AZ68" t="s">
        <v>764</v>
      </c>
      <c r="BA68" s="51" t="s">
        <v>764</v>
      </c>
      <c r="BB68" t="s">
        <v>815</v>
      </c>
      <c r="BC68" t="s">
        <v>819</v>
      </c>
      <c r="BD68" t="s">
        <v>820</v>
      </c>
      <c r="BE68" t="s">
        <v>821</v>
      </c>
      <c r="BF68" t="s">
        <v>837</v>
      </c>
      <c r="BG68" t="s">
        <v>822</v>
      </c>
      <c r="BH68">
        <v>2016</v>
      </c>
      <c r="BI68" t="s">
        <v>823</v>
      </c>
      <c r="BJ68" t="s">
        <v>824</v>
      </c>
      <c r="BK68" t="s">
        <v>824</v>
      </c>
    </row>
    <row r="69" spans="1:63" x14ac:dyDescent="0.25">
      <c r="A69" t="str">
        <f t="shared" ref="A69:A132" si="28">C69&amp;F69</f>
        <v>ELnbrlog</v>
      </c>
      <c r="B69" t="s">
        <v>835</v>
      </c>
      <c r="C69" t="s">
        <v>49</v>
      </c>
      <c r="D69" t="s">
        <v>815</v>
      </c>
      <c r="E69" t="s">
        <v>764</v>
      </c>
      <c r="F69" s="19" t="str">
        <f t="shared" si="26"/>
        <v>nbrlog</v>
      </c>
      <c r="G69" s="49">
        <v>6308.2269999999999</v>
      </c>
      <c r="H69" s="49">
        <v>6433.6139999999996</v>
      </c>
      <c r="I69" s="49">
        <v>6531.4790000000003</v>
      </c>
      <c r="J69" s="49">
        <v>6611.08</v>
      </c>
      <c r="K69" s="49">
        <v>6672.57</v>
      </c>
      <c r="L69" s="49">
        <v>6723.915</v>
      </c>
      <c r="M69" s="49">
        <v>6753.8890000000001</v>
      </c>
      <c r="N69" s="49">
        <v>6723.9179400000003</v>
      </c>
      <c r="O69" s="49">
        <v>6784.4539999999997</v>
      </c>
      <c r="P69" s="49">
        <v>6869.3793005957696</v>
      </c>
      <c r="Q69" s="49">
        <v>0</v>
      </c>
      <c r="R69" s="50" t="s">
        <v>208</v>
      </c>
      <c r="S69" s="50" t="s">
        <v>898</v>
      </c>
      <c r="T69" s="50" t="s">
        <v>826</v>
      </c>
      <c r="V69" s="24" t="str">
        <f>VLOOKUP(C69,[1]BO_download_01!#REF!,3,FALSE)</f>
        <v>Greece</v>
      </c>
      <c r="W69">
        <f t="shared" si="15"/>
        <v>2012</v>
      </c>
      <c r="X69" t="str">
        <f>INDEX([1]BO_download_01!#REF!,MATCH($Y69,[1]BO_download_01!#REF!,0))</f>
        <v>dw</v>
      </c>
      <c r="Y69" t="str">
        <f t="shared" si="23"/>
        <v>dwellings</v>
      </c>
      <c r="Z69" s="24">
        <f t="shared" si="27"/>
        <v>6723.9179400000003</v>
      </c>
      <c r="AA69" s="24" t="str">
        <f t="shared" si="3"/>
        <v>k</v>
      </c>
      <c r="AB69" s="24" t="str">
        <f t="shared" si="25"/>
        <v>Odyssee</v>
      </c>
      <c r="AC69" t="s">
        <v>817</v>
      </c>
      <c r="AD69" t="s">
        <v>818</v>
      </c>
      <c r="AE69" t="str">
        <f t="shared" ref="AE69:AE88" si="29">E69</f>
        <v>all</v>
      </c>
      <c r="AF69" t="s">
        <v>764</v>
      </c>
      <c r="AG69" s="51" t="str">
        <f t="shared" si="4"/>
        <v>res</v>
      </c>
      <c r="AH69" t="s">
        <v>819</v>
      </c>
      <c r="AI69" t="s">
        <v>820</v>
      </c>
      <c r="AJ69" t="s">
        <v>821</v>
      </c>
      <c r="AK69" s="11" t="str">
        <f t="shared" si="5"/>
        <v>BO, Odyssee database</v>
      </c>
      <c r="AL69" s="11" t="s">
        <v>822</v>
      </c>
      <c r="AM69" s="11">
        <v>2016</v>
      </c>
      <c r="AN69" s="17" t="s">
        <v>823</v>
      </c>
      <c r="AO69" s="52" t="s">
        <v>824</v>
      </c>
      <c r="AQ69" t="s">
        <v>9</v>
      </c>
      <c r="AR69">
        <v>2009</v>
      </c>
      <c r="AS69" t="s">
        <v>825</v>
      </c>
      <c r="AT69" t="s">
        <v>814</v>
      </c>
      <c r="AU69">
        <v>2391.1</v>
      </c>
      <c r="AV69" t="s">
        <v>826</v>
      </c>
      <c r="AW69" t="s">
        <v>219</v>
      </c>
      <c r="AX69" t="s">
        <v>817</v>
      </c>
      <c r="AY69" t="s">
        <v>818</v>
      </c>
      <c r="AZ69" t="s">
        <v>764</v>
      </c>
      <c r="BA69" s="51" t="s">
        <v>764</v>
      </c>
      <c r="BB69" t="s">
        <v>815</v>
      </c>
      <c r="BC69" t="s">
        <v>819</v>
      </c>
      <c r="BD69" t="s">
        <v>820</v>
      </c>
      <c r="BE69" t="s">
        <v>821</v>
      </c>
      <c r="BF69" t="s">
        <v>837</v>
      </c>
      <c r="BG69" t="s">
        <v>822</v>
      </c>
      <c r="BH69">
        <v>2016</v>
      </c>
      <c r="BI69" t="s">
        <v>823</v>
      </c>
      <c r="BJ69" t="s">
        <v>824</v>
      </c>
      <c r="BK69" t="s">
        <v>824</v>
      </c>
    </row>
    <row r="70" spans="1:63" x14ac:dyDescent="0.25">
      <c r="A70" t="str">
        <f t="shared" si="28"/>
        <v>ESnbrlog</v>
      </c>
      <c r="B70" t="s">
        <v>835</v>
      </c>
      <c r="C70" t="s">
        <v>65</v>
      </c>
      <c r="D70" t="s">
        <v>815</v>
      </c>
      <c r="E70" t="s">
        <v>764</v>
      </c>
      <c r="F70" s="19" t="str">
        <f t="shared" si="26"/>
        <v>nbrlog</v>
      </c>
      <c r="G70" s="49">
        <v>23126.853999999999</v>
      </c>
      <c r="H70" s="49">
        <v>23784.853999999999</v>
      </c>
      <c r="I70" s="49">
        <v>24431.754000000001</v>
      </c>
      <c r="J70" s="49">
        <v>25064.054</v>
      </c>
      <c r="K70" s="49">
        <v>25488.512999999999</v>
      </c>
      <c r="L70" s="49">
        <v>25739.627</v>
      </c>
      <c r="M70" s="49">
        <v>25918.977999999999</v>
      </c>
      <c r="N70" s="49">
        <v>26052.393</v>
      </c>
      <c r="O70" s="49">
        <v>26112.421999999999</v>
      </c>
      <c r="P70" s="49">
        <v>26567.0675244542</v>
      </c>
      <c r="Q70" s="49">
        <v>0</v>
      </c>
      <c r="R70" s="50" t="s">
        <v>208</v>
      </c>
      <c r="S70" s="50" t="s">
        <v>898</v>
      </c>
      <c r="T70" s="50" t="s">
        <v>826</v>
      </c>
      <c r="V70" s="24" t="str">
        <f>VLOOKUP(C70,[1]BO_download_01!#REF!,3,FALSE)</f>
        <v>Spain</v>
      </c>
      <c r="W70">
        <f t="shared" si="15"/>
        <v>2012</v>
      </c>
      <c r="X70" t="str">
        <f>INDEX([1]BO_download_01!#REF!,MATCH($Y70,[1]BO_download_01!#REF!,0))</f>
        <v>dw</v>
      </c>
      <c r="Y70" t="str">
        <f t="shared" si="23"/>
        <v>dwellings</v>
      </c>
      <c r="Z70" s="24">
        <f t="shared" si="27"/>
        <v>26052.393</v>
      </c>
      <c r="AA70" s="24" t="str">
        <f t="shared" ref="AA70:AA133" si="30">T70</f>
        <v>k</v>
      </c>
      <c r="AB70" s="24" t="str">
        <f t="shared" si="25"/>
        <v>Odyssee</v>
      </c>
      <c r="AC70" t="s">
        <v>817</v>
      </c>
      <c r="AD70" t="s">
        <v>818</v>
      </c>
      <c r="AE70" t="str">
        <f t="shared" si="29"/>
        <v>all</v>
      </c>
      <c r="AF70" t="s">
        <v>764</v>
      </c>
      <c r="AG70" s="51" t="str">
        <f t="shared" ref="AG70:AG133" si="31">D70</f>
        <v>res</v>
      </c>
      <c r="AH70" t="s">
        <v>819</v>
      </c>
      <c r="AI70" t="s">
        <v>820</v>
      </c>
      <c r="AJ70" t="s">
        <v>821</v>
      </c>
      <c r="AK70" s="11" t="str">
        <f t="shared" ref="AK70:AK133" si="32">"BO"&amp;", "&amp;S70</f>
        <v>BO, Odyssee database</v>
      </c>
      <c r="AL70" s="11" t="s">
        <v>822</v>
      </c>
      <c r="AM70" s="11">
        <v>2016</v>
      </c>
      <c r="AN70" s="17" t="s">
        <v>823</v>
      </c>
      <c r="AO70" s="52" t="s">
        <v>824</v>
      </c>
      <c r="AQ70" t="s">
        <v>9</v>
      </c>
      <c r="AR70">
        <v>2010</v>
      </c>
      <c r="AS70" t="s">
        <v>825</v>
      </c>
      <c r="AT70" t="s">
        <v>814</v>
      </c>
      <c r="AU70">
        <v>2313.6999999999998</v>
      </c>
      <c r="AV70" t="s">
        <v>826</v>
      </c>
      <c r="AW70" t="s">
        <v>219</v>
      </c>
      <c r="AX70" t="s">
        <v>817</v>
      </c>
      <c r="AY70" t="s">
        <v>818</v>
      </c>
      <c r="AZ70" t="s">
        <v>764</v>
      </c>
      <c r="BA70" s="51" t="s">
        <v>764</v>
      </c>
      <c r="BB70" t="s">
        <v>815</v>
      </c>
      <c r="BC70" t="s">
        <v>819</v>
      </c>
      <c r="BD70" t="s">
        <v>820</v>
      </c>
      <c r="BE70" t="s">
        <v>821</v>
      </c>
      <c r="BF70" t="s">
        <v>837</v>
      </c>
      <c r="BG70" t="s">
        <v>822</v>
      </c>
      <c r="BH70">
        <v>2016</v>
      </c>
      <c r="BI70" t="s">
        <v>823</v>
      </c>
      <c r="BJ70" t="s">
        <v>824</v>
      </c>
      <c r="BK70" t="s">
        <v>824</v>
      </c>
    </row>
    <row r="71" spans="1:63" x14ac:dyDescent="0.25">
      <c r="A71" t="str">
        <f t="shared" si="28"/>
        <v>FInbrlog</v>
      </c>
      <c r="B71" t="s">
        <v>835</v>
      </c>
      <c r="C71" t="s">
        <v>50</v>
      </c>
      <c r="D71" t="s">
        <v>815</v>
      </c>
      <c r="E71" t="s">
        <v>764</v>
      </c>
      <c r="F71" s="19" t="str">
        <f t="shared" si="26"/>
        <v>nbrlog</v>
      </c>
      <c r="G71" s="49">
        <v>2666.732</v>
      </c>
      <c r="H71" s="49">
        <v>2700.3850000000002</v>
      </c>
      <c r="I71" s="49">
        <v>2731.826</v>
      </c>
      <c r="J71" s="49">
        <v>2767.9250000000002</v>
      </c>
      <c r="K71" s="49">
        <v>2784.4690000000001</v>
      </c>
      <c r="L71" s="49">
        <v>2807.5050000000001</v>
      </c>
      <c r="M71" s="49">
        <v>2835.6390000000001</v>
      </c>
      <c r="N71" s="49">
        <v>2865.5680000000002</v>
      </c>
      <c r="O71" s="49">
        <v>2906</v>
      </c>
      <c r="P71" s="49">
        <v>2918</v>
      </c>
      <c r="Q71" s="49">
        <v>0</v>
      </c>
      <c r="R71" s="50" t="s">
        <v>208</v>
      </c>
      <c r="S71" s="50" t="s">
        <v>898</v>
      </c>
      <c r="T71" s="50" t="s">
        <v>826</v>
      </c>
      <c r="V71" s="24" t="str">
        <f>VLOOKUP(C71,[1]BO_download_01!#REF!,3,FALSE)</f>
        <v>Finland</v>
      </c>
      <c r="W71">
        <f t="shared" si="15"/>
        <v>2012</v>
      </c>
      <c r="X71" t="str">
        <f>INDEX([1]BO_download_01!#REF!,MATCH($Y71,[1]BO_download_01!#REF!,0))</f>
        <v>dw</v>
      </c>
      <c r="Y71" t="str">
        <f t="shared" si="23"/>
        <v>dwellings</v>
      </c>
      <c r="Z71" s="24">
        <f t="shared" si="27"/>
        <v>2865.5680000000002</v>
      </c>
      <c r="AA71" s="24" t="str">
        <f t="shared" si="30"/>
        <v>k</v>
      </c>
      <c r="AB71" s="24" t="str">
        <f t="shared" si="25"/>
        <v>Odyssee</v>
      </c>
      <c r="AC71" t="s">
        <v>817</v>
      </c>
      <c r="AD71" t="s">
        <v>818</v>
      </c>
      <c r="AE71" t="str">
        <f t="shared" si="29"/>
        <v>all</v>
      </c>
      <c r="AF71" t="s">
        <v>764</v>
      </c>
      <c r="AG71" s="51" t="str">
        <f t="shared" si="31"/>
        <v>res</v>
      </c>
      <c r="AH71" t="s">
        <v>819</v>
      </c>
      <c r="AI71" t="s">
        <v>820</v>
      </c>
      <c r="AJ71" t="s">
        <v>821</v>
      </c>
      <c r="AK71" s="11" t="str">
        <f t="shared" si="32"/>
        <v>BO, Odyssee database</v>
      </c>
      <c r="AL71" s="11" t="s">
        <v>822</v>
      </c>
      <c r="AM71" s="11">
        <v>2016</v>
      </c>
      <c r="AN71" s="17" t="s">
        <v>823</v>
      </c>
      <c r="AO71" s="52" t="s">
        <v>824</v>
      </c>
      <c r="AQ71" t="s">
        <v>9</v>
      </c>
      <c r="AR71">
        <v>2011</v>
      </c>
      <c r="AS71" t="s">
        <v>825</v>
      </c>
      <c r="AT71" t="s">
        <v>814</v>
      </c>
      <c r="AU71">
        <v>2323.6</v>
      </c>
      <c r="AV71" t="s">
        <v>826</v>
      </c>
      <c r="AW71" t="s">
        <v>219</v>
      </c>
      <c r="AX71" t="s">
        <v>817</v>
      </c>
      <c r="AY71" t="s">
        <v>818</v>
      </c>
      <c r="AZ71" t="s">
        <v>764</v>
      </c>
      <c r="BA71" s="51" t="s">
        <v>764</v>
      </c>
      <c r="BB71" t="s">
        <v>815</v>
      </c>
      <c r="BC71" t="s">
        <v>819</v>
      </c>
      <c r="BD71" t="s">
        <v>820</v>
      </c>
      <c r="BE71" t="s">
        <v>821</v>
      </c>
      <c r="BF71" t="s">
        <v>837</v>
      </c>
      <c r="BG71" t="s">
        <v>822</v>
      </c>
      <c r="BH71">
        <v>2016</v>
      </c>
      <c r="BI71" t="s">
        <v>823</v>
      </c>
      <c r="BJ71" t="s">
        <v>824</v>
      </c>
      <c r="BK71" t="s">
        <v>824</v>
      </c>
    </row>
    <row r="72" spans="1:63" x14ac:dyDescent="0.25">
      <c r="A72" t="str">
        <f t="shared" si="28"/>
        <v>FRnbrlog</v>
      </c>
      <c r="B72" t="s">
        <v>835</v>
      </c>
      <c r="C72" t="s">
        <v>48</v>
      </c>
      <c r="D72" t="s">
        <v>815</v>
      </c>
      <c r="E72" t="s">
        <v>764</v>
      </c>
      <c r="F72" s="19" t="str">
        <f t="shared" si="26"/>
        <v>nbrlog</v>
      </c>
      <c r="G72" s="49">
        <v>30687</v>
      </c>
      <c r="H72" s="49">
        <v>31060</v>
      </c>
      <c r="I72" s="49">
        <v>31449</v>
      </c>
      <c r="J72" s="49">
        <v>31819</v>
      </c>
      <c r="K72" s="49">
        <v>32174</v>
      </c>
      <c r="L72" s="49">
        <v>32520</v>
      </c>
      <c r="M72" s="49">
        <v>32860</v>
      </c>
      <c r="N72" s="49">
        <v>33190</v>
      </c>
      <c r="O72" s="49">
        <v>33540</v>
      </c>
      <c r="P72" s="49">
        <v>33894</v>
      </c>
      <c r="Q72" s="49">
        <v>0</v>
      </c>
      <c r="R72" s="50" t="s">
        <v>626</v>
      </c>
      <c r="S72" s="50" t="s">
        <v>899</v>
      </c>
      <c r="T72" s="50" t="s">
        <v>826</v>
      </c>
      <c r="V72" s="24" t="str">
        <f>VLOOKUP(C72,[1]BO_download_01!#REF!,3,FALSE)</f>
        <v>France</v>
      </c>
      <c r="W72">
        <f t="shared" si="15"/>
        <v>2012</v>
      </c>
      <c r="X72" t="str">
        <f>INDEX([1]BO_download_01!#REF!,MATCH($Y72,[1]BO_download_01!#REF!,0))</f>
        <v>dw</v>
      </c>
      <c r="Y72" t="str">
        <f t="shared" si="23"/>
        <v>dwellings</v>
      </c>
      <c r="Z72" s="24">
        <f t="shared" si="27"/>
        <v>33190</v>
      </c>
      <c r="AA72" s="24" t="str">
        <f t="shared" si="30"/>
        <v>k</v>
      </c>
      <c r="AB72" s="24" t="str">
        <f t="shared" si="25"/>
        <v>INSEE</v>
      </c>
      <c r="AC72" t="s">
        <v>817</v>
      </c>
      <c r="AD72" t="s">
        <v>818</v>
      </c>
      <c r="AE72" t="str">
        <f t="shared" si="29"/>
        <v>all</v>
      </c>
      <c r="AF72" t="s">
        <v>764</v>
      </c>
      <c r="AG72" s="51" t="str">
        <f t="shared" si="31"/>
        <v>res</v>
      </c>
      <c r="AH72" t="s">
        <v>819</v>
      </c>
      <c r="AI72" t="s">
        <v>820</v>
      </c>
      <c r="AJ72" t="s">
        <v>821</v>
      </c>
      <c r="AK72" s="11" t="str">
        <f t="shared" si="32"/>
        <v>BO, Institut national de la statistique et des études économiques</v>
      </c>
      <c r="AL72" s="11" t="s">
        <v>822</v>
      </c>
      <c r="AM72" s="11">
        <v>2016</v>
      </c>
      <c r="AN72" s="17" t="s">
        <v>823</v>
      </c>
      <c r="AO72" s="52" t="s">
        <v>824</v>
      </c>
      <c r="AQ72" t="s">
        <v>9</v>
      </c>
      <c r="AR72">
        <v>2012</v>
      </c>
      <c r="AS72" t="s">
        <v>825</v>
      </c>
      <c r="AT72" t="s">
        <v>814</v>
      </c>
      <c r="AU72">
        <v>2329.9</v>
      </c>
      <c r="AV72" t="s">
        <v>826</v>
      </c>
      <c r="AW72" t="s">
        <v>219</v>
      </c>
      <c r="AX72" t="s">
        <v>817</v>
      </c>
      <c r="AY72" t="s">
        <v>818</v>
      </c>
      <c r="AZ72" t="s">
        <v>764</v>
      </c>
      <c r="BA72" s="51" t="s">
        <v>764</v>
      </c>
      <c r="BB72" t="s">
        <v>815</v>
      </c>
      <c r="BC72" t="s">
        <v>819</v>
      </c>
      <c r="BD72" t="s">
        <v>820</v>
      </c>
      <c r="BE72" t="s">
        <v>821</v>
      </c>
      <c r="BF72" t="s">
        <v>837</v>
      </c>
      <c r="BG72" t="s">
        <v>822</v>
      </c>
      <c r="BH72">
        <v>2016</v>
      </c>
      <c r="BI72" t="s">
        <v>823</v>
      </c>
      <c r="BJ72" t="s">
        <v>824</v>
      </c>
      <c r="BK72" t="s">
        <v>824</v>
      </c>
    </row>
    <row r="73" spans="1:63" x14ac:dyDescent="0.25">
      <c r="A73" t="str">
        <f t="shared" si="28"/>
        <v>HRnbrlog</v>
      </c>
      <c r="B73" t="s">
        <v>835</v>
      </c>
      <c r="C73" t="s">
        <v>43</v>
      </c>
      <c r="D73" t="s">
        <v>815</v>
      </c>
      <c r="E73" t="s">
        <v>764</v>
      </c>
      <c r="F73" s="19" t="str">
        <f t="shared" si="26"/>
        <v>nbrlog</v>
      </c>
      <c r="G73" s="49">
        <v>1650.0704000000001</v>
      </c>
      <c r="H73" s="49">
        <v>1673.403</v>
      </c>
      <c r="I73" s="49">
        <v>1699.6296</v>
      </c>
      <c r="J73" s="49">
        <v>1715.5554999999999</v>
      </c>
      <c r="K73" s="49">
        <v>1843.0948000000001</v>
      </c>
      <c r="L73" s="49">
        <v>1862.4501</v>
      </c>
      <c r="M73" s="49">
        <v>1876.8204000000001</v>
      </c>
      <c r="N73" s="49">
        <v>1899.164</v>
      </c>
      <c r="O73" s="49">
        <v>1926.0622610965099</v>
      </c>
      <c r="P73" s="49">
        <v>1956.4043435896499</v>
      </c>
      <c r="Q73" s="49">
        <v>0</v>
      </c>
      <c r="R73" s="50" t="s">
        <v>208</v>
      </c>
      <c r="S73" s="50" t="s">
        <v>898</v>
      </c>
      <c r="T73" s="50" t="s">
        <v>826</v>
      </c>
      <c r="V73" s="24" t="str">
        <f>VLOOKUP(C73,[1]BO_download_01!#REF!,3,FALSE)</f>
        <v>Croatia</v>
      </c>
      <c r="W73">
        <f t="shared" si="15"/>
        <v>2012</v>
      </c>
      <c r="X73" t="str">
        <f>INDEX([1]BO_download_01!#REF!,MATCH($Y73,[1]BO_download_01!#REF!,0))</f>
        <v>dw</v>
      </c>
      <c r="Y73" t="str">
        <f t="shared" si="23"/>
        <v>dwellings</v>
      </c>
      <c r="Z73" s="24">
        <f t="shared" si="27"/>
        <v>1899.164</v>
      </c>
      <c r="AA73" s="24" t="str">
        <f t="shared" si="30"/>
        <v>k</v>
      </c>
      <c r="AB73" s="24" t="str">
        <f t="shared" si="25"/>
        <v>Odyssee</v>
      </c>
      <c r="AC73" t="s">
        <v>817</v>
      </c>
      <c r="AD73" t="s">
        <v>818</v>
      </c>
      <c r="AE73" t="str">
        <f t="shared" si="29"/>
        <v>all</v>
      </c>
      <c r="AF73" t="s">
        <v>764</v>
      </c>
      <c r="AG73" s="51" t="str">
        <f t="shared" si="31"/>
        <v>res</v>
      </c>
      <c r="AH73" t="s">
        <v>819</v>
      </c>
      <c r="AI73" t="s">
        <v>820</v>
      </c>
      <c r="AJ73" t="s">
        <v>821</v>
      </c>
      <c r="AK73" s="11" t="str">
        <f t="shared" si="32"/>
        <v>BO, Odyssee database</v>
      </c>
      <c r="AL73" s="11" t="s">
        <v>822</v>
      </c>
      <c r="AM73" s="11">
        <v>2016</v>
      </c>
      <c r="AN73" s="17" t="s">
        <v>823</v>
      </c>
      <c r="AO73" s="52" t="s">
        <v>824</v>
      </c>
      <c r="AQ73" t="s">
        <v>9</v>
      </c>
      <c r="AR73">
        <v>2013</v>
      </c>
      <c r="AS73" t="s">
        <v>825</v>
      </c>
      <c r="AT73" t="s">
        <v>814</v>
      </c>
      <c r="AU73">
        <v>2339.1</v>
      </c>
      <c r="AV73" t="s">
        <v>826</v>
      </c>
      <c r="AW73" t="s">
        <v>219</v>
      </c>
      <c r="AX73" t="s">
        <v>817</v>
      </c>
      <c r="AY73" t="s">
        <v>818</v>
      </c>
      <c r="AZ73" t="s">
        <v>764</v>
      </c>
      <c r="BA73" s="51" t="s">
        <v>764</v>
      </c>
      <c r="BB73" t="s">
        <v>815</v>
      </c>
      <c r="BC73" t="s">
        <v>819</v>
      </c>
      <c r="BD73" t="s">
        <v>820</v>
      </c>
      <c r="BE73" t="s">
        <v>821</v>
      </c>
      <c r="BF73" t="s">
        <v>837</v>
      </c>
      <c r="BG73" t="s">
        <v>822</v>
      </c>
      <c r="BH73">
        <v>2016</v>
      </c>
      <c r="BI73" t="s">
        <v>823</v>
      </c>
      <c r="BJ73" t="s">
        <v>824</v>
      </c>
      <c r="BK73" t="s">
        <v>824</v>
      </c>
    </row>
    <row r="74" spans="1:63" x14ac:dyDescent="0.25">
      <c r="A74" t="str">
        <f t="shared" si="28"/>
        <v>HUnbrlog</v>
      </c>
      <c r="B74" t="s">
        <v>835</v>
      </c>
      <c r="C74" t="s">
        <v>52</v>
      </c>
      <c r="D74" t="s">
        <v>815</v>
      </c>
      <c r="E74" t="s">
        <v>764</v>
      </c>
      <c r="F74" s="19" t="str">
        <f t="shared" si="26"/>
        <v>nbrlog</v>
      </c>
      <c r="G74" s="49">
        <v>4172.7870000000003</v>
      </c>
      <c r="H74" s="49">
        <v>4209.4719999999998</v>
      </c>
      <c r="I74" s="49">
        <v>4238.4520000000002</v>
      </c>
      <c r="J74" s="49">
        <v>4270.4970000000003</v>
      </c>
      <c r="K74" s="49">
        <v>4302.8270000000002</v>
      </c>
      <c r="L74" s="49">
        <v>4330.6809999999996</v>
      </c>
      <c r="M74" s="49">
        <v>4390.3019999999997</v>
      </c>
      <c r="N74" s="49">
        <v>4393.6310000000003</v>
      </c>
      <c r="O74" s="49">
        <v>4402.0079999999998</v>
      </c>
      <c r="P74" s="49">
        <v>4432.9718549393101</v>
      </c>
      <c r="Q74" s="49">
        <v>0</v>
      </c>
      <c r="R74" s="50" t="s">
        <v>208</v>
      </c>
      <c r="S74" s="50" t="s">
        <v>898</v>
      </c>
      <c r="T74" s="50" t="s">
        <v>826</v>
      </c>
      <c r="V74" s="24" t="str">
        <f>VLOOKUP(C74,[1]BO_download_01!#REF!,3,FALSE)</f>
        <v>Hungary</v>
      </c>
      <c r="W74">
        <f t="shared" si="15"/>
        <v>2012</v>
      </c>
      <c r="X74" t="str">
        <f>INDEX([1]BO_download_01!#REF!,MATCH($Y74,[1]BO_download_01!#REF!,0))</f>
        <v>dw</v>
      </c>
      <c r="Y74" t="str">
        <f t="shared" si="23"/>
        <v>dwellings</v>
      </c>
      <c r="Z74" s="24">
        <f t="shared" si="27"/>
        <v>4393.6310000000003</v>
      </c>
      <c r="AA74" s="24" t="str">
        <f t="shared" si="30"/>
        <v>k</v>
      </c>
      <c r="AB74" s="24" t="str">
        <f t="shared" si="25"/>
        <v>Odyssee</v>
      </c>
      <c r="AC74" t="s">
        <v>817</v>
      </c>
      <c r="AD74" t="s">
        <v>818</v>
      </c>
      <c r="AE74" t="str">
        <f t="shared" si="29"/>
        <v>all</v>
      </c>
      <c r="AF74" t="s">
        <v>764</v>
      </c>
      <c r="AG74" s="51" t="str">
        <f t="shared" si="31"/>
        <v>res</v>
      </c>
      <c r="AH74" t="s">
        <v>819</v>
      </c>
      <c r="AI74" t="s">
        <v>820</v>
      </c>
      <c r="AJ74" t="s">
        <v>821</v>
      </c>
      <c r="AK74" s="11" t="str">
        <f t="shared" si="32"/>
        <v>BO, Odyssee database</v>
      </c>
      <c r="AL74" s="11" t="s">
        <v>822</v>
      </c>
      <c r="AM74" s="11">
        <v>2016</v>
      </c>
      <c r="AN74" s="17" t="s">
        <v>823</v>
      </c>
      <c r="AO74" s="52" t="s">
        <v>824</v>
      </c>
      <c r="AQ74" t="s">
        <v>9</v>
      </c>
      <c r="AR74">
        <v>2014</v>
      </c>
      <c r="AS74" t="s">
        <v>825</v>
      </c>
      <c r="AT74" t="s">
        <v>814</v>
      </c>
      <c r="AU74">
        <v>2360.1999999999998</v>
      </c>
      <c r="AV74" t="s">
        <v>826</v>
      </c>
      <c r="AW74" t="s">
        <v>219</v>
      </c>
      <c r="AX74" t="s">
        <v>817</v>
      </c>
      <c r="AY74" t="s">
        <v>818</v>
      </c>
      <c r="AZ74" t="s">
        <v>764</v>
      </c>
      <c r="BA74" s="51" t="s">
        <v>764</v>
      </c>
      <c r="BB74" t="s">
        <v>815</v>
      </c>
      <c r="BC74" t="s">
        <v>819</v>
      </c>
      <c r="BD74" t="s">
        <v>820</v>
      </c>
      <c r="BE74" t="s">
        <v>821</v>
      </c>
      <c r="BF74" t="s">
        <v>837</v>
      </c>
      <c r="BG74" t="s">
        <v>822</v>
      </c>
      <c r="BH74">
        <v>2016</v>
      </c>
      <c r="BI74" t="s">
        <v>823</v>
      </c>
      <c r="BJ74" t="s">
        <v>824</v>
      </c>
      <c r="BK74" t="s">
        <v>824</v>
      </c>
    </row>
    <row r="75" spans="1:63" x14ac:dyDescent="0.25">
      <c r="A75" t="str">
        <f t="shared" si="28"/>
        <v>IEnbrlog</v>
      </c>
      <c r="B75" t="s">
        <v>835</v>
      </c>
      <c r="C75" t="s">
        <v>53</v>
      </c>
      <c r="D75" t="s">
        <v>815</v>
      </c>
      <c r="E75" t="s">
        <v>764</v>
      </c>
      <c r="F75" s="19" t="str">
        <f t="shared" si="26"/>
        <v>nbrlog</v>
      </c>
      <c r="G75" s="49">
        <v>1416.6262999999999</v>
      </c>
      <c r="H75" s="49">
        <v>1462.296</v>
      </c>
      <c r="I75" s="49">
        <v>1499.7184</v>
      </c>
      <c r="J75" s="49">
        <v>1537.1407999999999</v>
      </c>
      <c r="K75" s="49">
        <v>1574.5632000000001</v>
      </c>
      <c r="L75" s="49">
        <v>1611.9856</v>
      </c>
      <c r="M75" s="49">
        <v>1649.4079999999999</v>
      </c>
      <c r="N75" s="49">
        <v>1657.896</v>
      </c>
      <c r="O75" s="49">
        <v>1701.3944507675001</v>
      </c>
      <c r="P75" s="49">
        <v>1744.4339325967301</v>
      </c>
      <c r="Q75" s="49">
        <v>0</v>
      </c>
      <c r="R75" s="50" t="s">
        <v>208</v>
      </c>
      <c r="S75" s="50" t="s">
        <v>898</v>
      </c>
      <c r="T75" s="50" t="s">
        <v>826</v>
      </c>
      <c r="V75" s="24" t="str">
        <f>VLOOKUP(C75,[1]BO_download_01!#REF!,3,FALSE)</f>
        <v>Ireland</v>
      </c>
      <c r="W75">
        <f t="shared" si="15"/>
        <v>2012</v>
      </c>
      <c r="X75" t="str">
        <f>INDEX([1]BO_download_01!#REF!,MATCH($Y75,[1]BO_download_01!#REF!,0))</f>
        <v>dw</v>
      </c>
      <c r="Y75" t="str">
        <f t="shared" si="23"/>
        <v>dwellings</v>
      </c>
      <c r="Z75" s="24">
        <f t="shared" si="27"/>
        <v>1657.896</v>
      </c>
      <c r="AA75" s="24" t="str">
        <f t="shared" si="30"/>
        <v>k</v>
      </c>
      <c r="AB75" s="24" t="str">
        <f t="shared" si="25"/>
        <v>Odyssee</v>
      </c>
      <c r="AC75" t="s">
        <v>817</v>
      </c>
      <c r="AD75" t="s">
        <v>818</v>
      </c>
      <c r="AE75" t="str">
        <f t="shared" si="29"/>
        <v>all</v>
      </c>
      <c r="AF75" t="s">
        <v>764</v>
      </c>
      <c r="AG75" s="51" t="str">
        <f t="shared" si="31"/>
        <v>res</v>
      </c>
      <c r="AH75" t="s">
        <v>819</v>
      </c>
      <c r="AI75" t="s">
        <v>820</v>
      </c>
      <c r="AJ75" t="s">
        <v>821</v>
      </c>
      <c r="AK75" s="11" t="str">
        <f t="shared" si="32"/>
        <v>BO, Odyssee database</v>
      </c>
      <c r="AL75" s="11" t="s">
        <v>822</v>
      </c>
      <c r="AM75" s="11">
        <v>2016</v>
      </c>
      <c r="AN75" s="17" t="s">
        <v>823</v>
      </c>
      <c r="AO75" s="52" t="s">
        <v>824</v>
      </c>
      <c r="AQ75" t="s">
        <v>27</v>
      </c>
      <c r="AR75">
        <v>2005</v>
      </c>
      <c r="AS75" t="s">
        <v>825</v>
      </c>
      <c r="AT75" t="s">
        <v>814</v>
      </c>
      <c r="AU75">
        <v>575.6</v>
      </c>
      <c r="AV75" t="s">
        <v>826</v>
      </c>
      <c r="AW75" t="s">
        <v>282</v>
      </c>
      <c r="AX75" t="s">
        <v>817</v>
      </c>
      <c r="AY75" t="s">
        <v>818</v>
      </c>
      <c r="AZ75" t="s">
        <v>764</v>
      </c>
      <c r="BA75" s="51" t="s">
        <v>764</v>
      </c>
      <c r="BB75" t="s">
        <v>815</v>
      </c>
      <c r="BC75" t="s">
        <v>819</v>
      </c>
      <c r="BD75" t="s">
        <v>820</v>
      </c>
      <c r="BE75" t="s">
        <v>821</v>
      </c>
      <c r="BF75" t="s">
        <v>838</v>
      </c>
      <c r="BG75" t="s">
        <v>822</v>
      </c>
      <c r="BH75">
        <v>2016</v>
      </c>
      <c r="BI75" t="s">
        <v>823</v>
      </c>
      <c r="BJ75" t="s">
        <v>824</v>
      </c>
      <c r="BK75" t="s">
        <v>824</v>
      </c>
    </row>
    <row r="76" spans="1:63" x14ac:dyDescent="0.25">
      <c r="A76" t="str">
        <f t="shared" si="28"/>
        <v>ITnbrlog</v>
      </c>
      <c r="B76" t="s">
        <v>835</v>
      </c>
      <c r="C76" t="s">
        <v>54</v>
      </c>
      <c r="D76" t="s">
        <v>815</v>
      </c>
      <c r="E76" t="s">
        <v>764</v>
      </c>
      <c r="F76" s="19" t="str">
        <f t="shared" si="26"/>
        <v>nbrlog</v>
      </c>
      <c r="G76" s="49">
        <v>28982.906999999999</v>
      </c>
      <c r="H76" s="49">
        <v>29343.196</v>
      </c>
      <c r="I76" s="49">
        <v>29811.816999999999</v>
      </c>
      <c r="J76" s="49">
        <v>30257.477999999999</v>
      </c>
      <c r="K76" s="49">
        <v>30611.064999999999</v>
      </c>
      <c r="L76" s="49">
        <v>30973.388999999999</v>
      </c>
      <c r="M76" s="49">
        <v>31208.161</v>
      </c>
      <c r="N76" s="49">
        <v>31412.050999999999</v>
      </c>
      <c r="O76" s="49">
        <v>31593.928</v>
      </c>
      <c r="P76" s="49">
        <v>31963.8516723387</v>
      </c>
      <c r="Q76" s="49">
        <v>0</v>
      </c>
      <c r="R76" s="50" t="s">
        <v>208</v>
      </c>
      <c r="S76" s="50" t="s">
        <v>898</v>
      </c>
      <c r="T76" s="50" t="s">
        <v>826</v>
      </c>
      <c r="V76" s="24" t="str">
        <f>VLOOKUP(C76,[1]BO_download_01!#REF!,3,FALSE)</f>
        <v>Italy</v>
      </c>
      <c r="W76">
        <f>$M$4</f>
        <v>2011</v>
      </c>
      <c r="X76" t="str">
        <f>INDEX([1]BO_download_01!#REF!,MATCH($Y76,[1]BO_download_01!#REF!,0))</f>
        <v>dw</v>
      </c>
      <c r="Y76" t="str">
        <f t="shared" si="23"/>
        <v>dwellings</v>
      </c>
      <c r="Z76" s="24">
        <f>M76</f>
        <v>31208.161</v>
      </c>
      <c r="AA76" s="24" t="str">
        <f t="shared" si="30"/>
        <v>k</v>
      </c>
      <c r="AB76" s="24" t="str">
        <f t="shared" si="25"/>
        <v>Odyssee</v>
      </c>
      <c r="AC76" t="s">
        <v>817</v>
      </c>
      <c r="AD76" t="s">
        <v>818</v>
      </c>
      <c r="AE76" t="str">
        <f t="shared" si="29"/>
        <v>all</v>
      </c>
      <c r="AF76" t="s">
        <v>764</v>
      </c>
      <c r="AG76" s="51" t="str">
        <f t="shared" si="31"/>
        <v>res</v>
      </c>
      <c r="AH76" t="s">
        <v>819</v>
      </c>
      <c r="AI76" t="s">
        <v>820</v>
      </c>
      <c r="AJ76" t="s">
        <v>821</v>
      </c>
      <c r="AK76" s="11" t="str">
        <f t="shared" si="32"/>
        <v>BO, Odyssee database</v>
      </c>
      <c r="AL76" s="11" t="s">
        <v>822</v>
      </c>
      <c r="AM76" s="11">
        <v>2016</v>
      </c>
      <c r="AN76" s="17" t="s">
        <v>823</v>
      </c>
      <c r="AO76" s="52" t="s">
        <v>824</v>
      </c>
      <c r="AQ76" t="s">
        <v>27</v>
      </c>
      <c r="AR76">
        <v>2006</v>
      </c>
      <c r="AS76" t="s">
        <v>825</v>
      </c>
      <c r="AT76" t="s">
        <v>814</v>
      </c>
      <c r="AU76">
        <v>546.9</v>
      </c>
      <c r="AV76" t="s">
        <v>826</v>
      </c>
      <c r="AW76" t="s">
        <v>282</v>
      </c>
      <c r="AX76" t="s">
        <v>817</v>
      </c>
      <c r="AY76" t="s">
        <v>818</v>
      </c>
      <c r="AZ76" t="s">
        <v>764</v>
      </c>
      <c r="BA76" s="51" t="s">
        <v>764</v>
      </c>
      <c r="BB76" t="s">
        <v>815</v>
      </c>
      <c r="BC76" t="s">
        <v>819</v>
      </c>
      <c r="BD76" t="s">
        <v>820</v>
      </c>
      <c r="BE76" t="s">
        <v>821</v>
      </c>
      <c r="BF76" t="s">
        <v>838</v>
      </c>
      <c r="BG76" t="s">
        <v>822</v>
      </c>
      <c r="BH76">
        <v>2016</v>
      </c>
      <c r="BI76" t="s">
        <v>823</v>
      </c>
      <c r="BJ76" t="s">
        <v>824</v>
      </c>
      <c r="BK76" t="s">
        <v>824</v>
      </c>
    </row>
    <row r="77" spans="1:63" x14ac:dyDescent="0.25">
      <c r="A77" t="str">
        <f t="shared" si="28"/>
        <v>LTnbrlog</v>
      </c>
      <c r="B77" t="s">
        <v>835</v>
      </c>
      <c r="C77" t="s">
        <v>56</v>
      </c>
      <c r="D77" t="s">
        <v>815</v>
      </c>
      <c r="E77" t="s">
        <v>764</v>
      </c>
      <c r="F77" s="19" t="str">
        <f t="shared" si="26"/>
        <v>nbrlog</v>
      </c>
      <c r="G77" s="49">
        <v>1299.5</v>
      </c>
      <c r="H77" s="49">
        <v>1299.0719999999999</v>
      </c>
      <c r="I77" s="49">
        <v>1305.127</v>
      </c>
      <c r="J77" s="49">
        <v>1307.5329999999999</v>
      </c>
      <c r="K77" s="49">
        <v>1264.701</v>
      </c>
      <c r="L77" s="49">
        <v>1269.97</v>
      </c>
      <c r="M77" s="49">
        <v>1282.511</v>
      </c>
      <c r="N77" s="49">
        <v>1289.0730000000001</v>
      </c>
      <c r="O77" s="49">
        <v>1288.48179403225</v>
      </c>
      <c r="P77" s="49">
        <v>1288.1404712588401</v>
      </c>
      <c r="Q77" s="49">
        <v>0</v>
      </c>
      <c r="R77" s="50" t="s">
        <v>208</v>
      </c>
      <c r="S77" s="50" t="s">
        <v>898</v>
      </c>
      <c r="T77" s="50" t="s">
        <v>826</v>
      </c>
      <c r="V77" s="24" t="str">
        <f>VLOOKUP(C77,[1]BO_download_01!#REF!,3,FALSE)</f>
        <v>Lithuania</v>
      </c>
      <c r="W77">
        <f t="shared" si="15"/>
        <v>2012</v>
      </c>
      <c r="X77" t="str">
        <f>INDEX([1]BO_download_01!#REF!,MATCH($Y77,[1]BO_download_01!#REF!,0))</f>
        <v>dw</v>
      </c>
      <c r="Y77" t="str">
        <f t="shared" si="23"/>
        <v>dwellings</v>
      </c>
      <c r="Z77" s="24">
        <f t="shared" ref="Z77:Z88" si="33">N77</f>
        <v>1289.0730000000001</v>
      </c>
      <c r="AA77" s="24" t="str">
        <f t="shared" si="30"/>
        <v>k</v>
      </c>
      <c r="AB77" s="24" t="str">
        <f t="shared" si="25"/>
        <v>Odyssee</v>
      </c>
      <c r="AC77" t="s">
        <v>817</v>
      </c>
      <c r="AD77" t="s">
        <v>818</v>
      </c>
      <c r="AE77" t="str">
        <f t="shared" si="29"/>
        <v>all</v>
      </c>
      <c r="AF77" t="s">
        <v>764</v>
      </c>
      <c r="AG77" s="51" t="str">
        <f t="shared" si="31"/>
        <v>res</v>
      </c>
      <c r="AH77" t="s">
        <v>819</v>
      </c>
      <c r="AI77" t="s">
        <v>820</v>
      </c>
      <c r="AJ77" t="s">
        <v>821</v>
      </c>
      <c r="AK77" s="11" t="str">
        <f t="shared" si="32"/>
        <v>BO, Odyssee database</v>
      </c>
      <c r="AL77" s="11" t="s">
        <v>822</v>
      </c>
      <c r="AM77" s="11">
        <v>2016</v>
      </c>
      <c r="AN77" s="17" t="s">
        <v>823</v>
      </c>
      <c r="AO77" s="52" t="s">
        <v>824</v>
      </c>
      <c r="AQ77" t="s">
        <v>27</v>
      </c>
      <c r="AR77">
        <v>2007</v>
      </c>
      <c r="AS77" t="s">
        <v>825</v>
      </c>
      <c r="AT77" t="s">
        <v>814</v>
      </c>
      <c r="AU77">
        <v>545.9</v>
      </c>
      <c r="AV77" t="s">
        <v>826</v>
      </c>
      <c r="AW77" t="s">
        <v>282</v>
      </c>
      <c r="AX77" t="s">
        <v>817</v>
      </c>
      <c r="AY77" t="s">
        <v>818</v>
      </c>
      <c r="AZ77" t="s">
        <v>764</v>
      </c>
      <c r="BA77" s="51" t="s">
        <v>764</v>
      </c>
      <c r="BB77" t="s">
        <v>815</v>
      </c>
      <c r="BC77" t="s">
        <v>819</v>
      </c>
      <c r="BD77" t="s">
        <v>820</v>
      </c>
      <c r="BE77" t="s">
        <v>821</v>
      </c>
      <c r="BF77" t="s">
        <v>838</v>
      </c>
      <c r="BG77" t="s">
        <v>822</v>
      </c>
      <c r="BH77">
        <v>2016</v>
      </c>
      <c r="BI77" t="s">
        <v>823</v>
      </c>
      <c r="BJ77" t="s">
        <v>824</v>
      </c>
      <c r="BK77" t="s">
        <v>824</v>
      </c>
    </row>
    <row r="78" spans="1:63" x14ac:dyDescent="0.25">
      <c r="A78" t="str">
        <f t="shared" si="28"/>
        <v>LUnbrlog</v>
      </c>
      <c r="B78" t="s">
        <v>835</v>
      </c>
      <c r="C78" t="s">
        <v>57</v>
      </c>
      <c r="D78" t="s">
        <v>815</v>
      </c>
      <c r="E78" t="s">
        <v>764</v>
      </c>
      <c r="F78" s="19" t="str">
        <f t="shared" si="26"/>
        <v>nbrlog</v>
      </c>
      <c r="G78" s="49">
        <v>183.02600000000001</v>
      </c>
      <c r="H78" s="49">
        <v>186.96700000000001</v>
      </c>
      <c r="I78" s="49">
        <v>190.50800000000001</v>
      </c>
      <c r="J78" s="49">
        <v>194.29900000000001</v>
      </c>
      <c r="K78" s="49">
        <v>199.13800000000001</v>
      </c>
      <c r="L78" s="49">
        <v>203.42699999999999</v>
      </c>
      <c r="M78" s="49">
        <v>208.565</v>
      </c>
      <c r="N78" s="49">
        <v>213.65299999999999</v>
      </c>
      <c r="O78" s="49">
        <v>218.578</v>
      </c>
      <c r="P78" s="49">
        <v>223.29036832153</v>
      </c>
      <c r="Q78" s="49">
        <v>0</v>
      </c>
      <c r="R78" s="50" t="s">
        <v>208</v>
      </c>
      <c r="S78" s="50" t="s">
        <v>898</v>
      </c>
      <c r="T78" s="50" t="s">
        <v>826</v>
      </c>
      <c r="V78" s="24" t="str">
        <f>VLOOKUP(C78,[1]BO_download_01!#REF!,3,FALSE)</f>
        <v>Luxembourg</v>
      </c>
      <c r="W78">
        <f t="shared" si="15"/>
        <v>2012</v>
      </c>
      <c r="X78" t="str">
        <f>INDEX([1]BO_download_01!#REF!,MATCH($Y78,[1]BO_download_01!#REF!,0))</f>
        <v>dw</v>
      </c>
      <c r="Y78" t="str">
        <f t="shared" si="23"/>
        <v>dwellings</v>
      </c>
      <c r="Z78" s="24">
        <f t="shared" si="33"/>
        <v>213.65299999999999</v>
      </c>
      <c r="AA78" s="24" t="str">
        <f t="shared" si="30"/>
        <v>k</v>
      </c>
      <c r="AB78" s="24" t="str">
        <f t="shared" si="25"/>
        <v>Odyssee</v>
      </c>
      <c r="AC78" t="s">
        <v>817</v>
      </c>
      <c r="AD78" t="s">
        <v>818</v>
      </c>
      <c r="AE78" t="str">
        <f t="shared" si="29"/>
        <v>all</v>
      </c>
      <c r="AF78" t="s">
        <v>764</v>
      </c>
      <c r="AG78" s="51" t="str">
        <f t="shared" si="31"/>
        <v>res</v>
      </c>
      <c r="AH78" t="s">
        <v>819</v>
      </c>
      <c r="AI78" t="s">
        <v>820</v>
      </c>
      <c r="AJ78" t="s">
        <v>821</v>
      </c>
      <c r="AK78" s="11" t="str">
        <f t="shared" si="32"/>
        <v>BO, Odyssee database</v>
      </c>
      <c r="AL78" s="11" t="s">
        <v>822</v>
      </c>
      <c r="AM78" s="11">
        <v>2016</v>
      </c>
      <c r="AN78" s="17" t="s">
        <v>823</v>
      </c>
      <c r="AO78" s="52" t="s">
        <v>824</v>
      </c>
      <c r="AQ78" t="s">
        <v>27</v>
      </c>
      <c r="AR78">
        <v>2008</v>
      </c>
      <c r="AS78" t="s">
        <v>825</v>
      </c>
      <c r="AT78" t="s">
        <v>814</v>
      </c>
      <c r="AU78">
        <v>546.9</v>
      </c>
      <c r="AV78" t="s">
        <v>826</v>
      </c>
      <c r="AW78" t="s">
        <v>282</v>
      </c>
      <c r="AX78" t="s">
        <v>817</v>
      </c>
      <c r="AY78" t="s">
        <v>818</v>
      </c>
      <c r="AZ78" t="s">
        <v>764</v>
      </c>
      <c r="BA78" s="51" t="s">
        <v>764</v>
      </c>
      <c r="BB78" t="s">
        <v>815</v>
      </c>
      <c r="BC78" t="s">
        <v>819</v>
      </c>
      <c r="BD78" t="s">
        <v>820</v>
      </c>
      <c r="BE78" t="s">
        <v>821</v>
      </c>
      <c r="BF78" t="s">
        <v>838</v>
      </c>
      <c r="BG78" t="s">
        <v>822</v>
      </c>
      <c r="BH78">
        <v>2016</v>
      </c>
      <c r="BI78" t="s">
        <v>823</v>
      </c>
      <c r="BJ78" t="s">
        <v>824</v>
      </c>
      <c r="BK78" t="s">
        <v>824</v>
      </c>
    </row>
    <row r="79" spans="1:63" x14ac:dyDescent="0.25">
      <c r="A79" t="str">
        <f t="shared" si="28"/>
        <v>LVnbrlog</v>
      </c>
      <c r="B79" t="s">
        <v>835</v>
      </c>
      <c r="C79" t="s">
        <v>55</v>
      </c>
      <c r="D79" t="s">
        <v>815</v>
      </c>
      <c r="E79" t="s">
        <v>764</v>
      </c>
      <c r="F79" s="19" t="str">
        <f t="shared" si="26"/>
        <v>nbrlog</v>
      </c>
      <c r="G79" s="49">
        <v>997.82100000000003</v>
      </c>
      <c r="H79" s="49">
        <v>1018.096</v>
      </c>
      <c r="I79" s="49">
        <v>1035.713</v>
      </c>
      <c r="J79" s="49">
        <v>1042.1679999999999</v>
      </c>
      <c r="K79" s="49">
        <v>1035.126</v>
      </c>
      <c r="L79" s="49">
        <v>1034.65753</v>
      </c>
      <c r="M79" s="49">
        <v>1036.78196</v>
      </c>
      <c r="N79" s="49">
        <v>1039</v>
      </c>
      <c r="O79" s="49">
        <v>1041.48588</v>
      </c>
      <c r="P79" s="49">
        <v>1049.23594036533</v>
      </c>
      <c r="Q79" s="49">
        <v>0</v>
      </c>
      <c r="R79" s="50" t="s">
        <v>208</v>
      </c>
      <c r="S79" s="50" t="s">
        <v>898</v>
      </c>
      <c r="T79" s="50" t="s">
        <v>826</v>
      </c>
      <c r="V79" s="24" t="str">
        <f>VLOOKUP(C79,[1]BO_download_01!#REF!,3,FALSE)</f>
        <v>Latvia</v>
      </c>
      <c r="W79">
        <f t="shared" si="15"/>
        <v>2012</v>
      </c>
      <c r="X79" t="str">
        <f>INDEX([1]BO_download_01!#REF!,MATCH($Y79,[1]BO_download_01!#REF!,0))</f>
        <v>dw</v>
      </c>
      <c r="Y79" t="str">
        <f t="shared" si="23"/>
        <v>dwellings</v>
      </c>
      <c r="Z79" s="24">
        <f t="shared" si="33"/>
        <v>1039</v>
      </c>
      <c r="AA79" s="24" t="str">
        <f t="shared" si="30"/>
        <v>k</v>
      </c>
      <c r="AB79" s="24" t="str">
        <f t="shared" si="25"/>
        <v>Odyssee</v>
      </c>
      <c r="AC79" t="s">
        <v>817</v>
      </c>
      <c r="AD79" t="s">
        <v>818</v>
      </c>
      <c r="AE79" t="str">
        <f t="shared" si="29"/>
        <v>all</v>
      </c>
      <c r="AF79" t="s">
        <v>764</v>
      </c>
      <c r="AG79" s="51" t="str">
        <f t="shared" si="31"/>
        <v>res</v>
      </c>
      <c r="AH79" t="s">
        <v>819</v>
      </c>
      <c r="AI79" t="s">
        <v>820</v>
      </c>
      <c r="AJ79" t="s">
        <v>821</v>
      </c>
      <c r="AK79" s="11" t="str">
        <f t="shared" si="32"/>
        <v>BO, Odyssee database</v>
      </c>
      <c r="AL79" s="11" t="s">
        <v>822</v>
      </c>
      <c r="AM79" s="11">
        <v>2016</v>
      </c>
      <c r="AN79" s="17" t="s">
        <v>823</v>
      </c>
      <c r="AO79" s="52" t="s">
        <v>824</v>
      </c>
      <c r="AQ79" t="s">
        <v>27</v>
      </c>
      <c r="AR79">
        <v>2009</v>
      </c>
      <c r="AS79" t="s">
        <v>825</v>
      </c>
      <c r="AT79" t="s">
        <v>814</v>
      </c>
      <c r="AU79">
        <v>545.70000000000005</v>
      </c>
      <c r="AV79" t="s">
        <v>826</v>
      </c>
      <c r="AW79" t="s">
        <v>282</v>
      </c>
      <c r="AX79" t="s">
        <v>817</v>
      </c>
      <c r="AY79" t="s">
        <v>818</v>
      </c>
      <c r="AZ79" t="s">
        <v>764</v>
      </c>
      <c r="BA79" s="51" t="s">
        <v>764</v>
      </c>
      <c r="BB79" t="s">
        <v>815</v>
      </c>
      <c r="BC79" t="s">
        <v>819</v>
      </c>
      <c r="BD79" t="s">
        <v>820</v>
      </c>
      <c r="BE79" t="s">
        <v>821</v>
      </c>
      <c r="BF79" t="s">
        <v>838</v>
      </c>
      <c r="BG79" t="s">
        <v>822</v>
      </c>
      <c r="BH79">
        <v>2016</v>
      </c>
      <c r="BI79" t="s">
        <v>823</v>
      </c>
      <c r="BJ79" t="s">
        <v>824</v>
      </c>
      <c r="BK79" t="s">
        <v>824</v>
      </c>
    </row>
    <row r="80" spans="1:63" x14ac:dyDescent="0.25">
      <c r="A80" t="str">
        <f t="shared" si="28"/>
        <v>MTnbrlog</v>
      </c>
      <c r="B80" t="s">
        <v>835</v>
      </c>
      <c r="C80" t="s">
        <v>58</v>
      </c>
      <c r="D80" t="s">
        <v>815</v>
      </c>
      <c r="E80" t="s">
        <v>764</v>
      </c>
      <c r="F80" s="19" t="str">
        <f t="shared" si="26"/>
        <v>nbrlog</v>
      </c>
      <c r="G80" s="49">
        <v>159.42500000000001</v>
      </c>
      <c r="H80" s="49">
        <v>160.36439999999999</v>
      </c>
      <c r="I80" s="49">
        <v>164.10365999999999</v>
      </c>
      <c r="J80" s="49">
        <v>167.84290999999999</v>
      </c>
      <c r="K80" s="49">
        <v>171.58216999999999</v>
      </c>
      <c r="L80" s="49">
        <v>175.32142999999999</v>
      </c>
      <c r="M80" s="49">
        <v>223.85</v>
      </c>
      <c r="N80" s="49">
        <v>231.830002158794</v>
      </c>
      <c r="O80" s="49">
        <v>240.86070614690701</v>
      </c>
      <c r="P80" s="49">
        <v>251.13788502850599</v>
      </c>
      <c r="Q80" s="49">
        <v>0</v>
      </c>
      <c r="R80" s="50" t="s">
        <v>208</v>
      </c>
      <c r="S80" s="50" t="s">
        <v>898</v>
      </c>
      <c r="T80" s="50" t="s">
        <v>826</v>
      </c>
      <c r="V80" s="24" t="str">
        <f>VLOOKUP(C80,[1]BO_download_01!#REF!,3,FALSE)</f>
        <v>Malta</v>
      </c>
      <c r="W80">
        <f t="shared" si="15"/>
        <v>2012</v>
      </c>
      <c r="X80" t="str">
        <f>INDEX([1]BO_download_01!#REF!,MATCH($Y80,[1]BO_download_01!#REF!,0))</f>
        <v>dw</v>
      </c>
      <c r="Y80" t="str">
        <f t="shared" si="23"/>
        <v>dwellings</v>
      </c>
      <c r="Z80" s="24">
        <f t="shared" si="33"/>
        <v>231.830002158794</v>
      </c>
      <c r="AA80" s="24" t="str">
        <f t="shared" si="30"/>
        <v>k</v>
      </c>
      <c r="AB80" s="24" t="str">
        <f t="shared" si="25"/>
        <v>Odyssee</v>
      </c>
      <c r="AC80" t="s">
        <v>817</v>
      </c>
      <c r="AD80" t="s">
        <v>818</v>
      </c>
      <c r="AE80" t="str">
        <f t="shared" si="29"/>
        <v>all</v>
      </c>
      <c r="AF80" t="s">
        <v>764</v>
      </c>
      <c r="AG80" s="51" t="str">
        <f t="shared" si="31"/>
        <v>res</v>
      </c>
      <c r="AH80" t="s">
        <v>819</v>
      </c>
      <c r="AI80" t="s">
        <v>820</v>
      </c>
      <c r="AJ80" t="s">
        <v>821</v>
      </c>
      <c r="AK80" s="11" t="str">
        <f t="shared" si="32"/>
        <v>BO, Odyssee database</v>
      </c>
      <c r="AL80" s="11" t="s">
        <v>822</v>
      </c>
      <c r="AM80" s="11">
        <v>2016</v>
      </c>
      <c r="AN80" s="17" t="s">
        <v>823</v>
      </c>
      <c r="AO80" s="52" t="s">
        <v>824</v>
      </c>
      <c r="AQ80" t="s">
        <v>27</v>
      </c>
      <c r="AR80">
        <v>2010</v>
      </c>
      <c r="AS80" t="s">
        <v>825</v>
      </c>
      <c r="AT80" t="s">
        <v>814</v>
      </c>
      <c r="AU80">
        <v>548.79999999999995</v>
      </c>
      <c r="AV80" t="s">
        <v>826</v>
      </c>
      <c r="AW80" t="s">
        <v>282</v>
      </c>
      <c r="AX80" t="s">
        <v>817</v>
      </c>
      <c r="AY80" t="s">
        <v>818</v>
      </c>
      <c r="AZ80" t="s">
        <v>764</v>
      </c>
      <c r="BA80" s="51" t="s">
        <v>764</v>
      </c>
      <c r="BB80" t="s">
        <v>815</v>
      </c>
      <c r="BC80" t="s">
        <v>819</v>
      </c>
      <c r="BD80" t="s">
        <v>820</v>
      </c>
      <c r="BE80" t="s">
        <v>821</v>
      </c>
      <c r="BF80" t="s">
        <v>838</v>
      </c>
      <c r="BG80" t="s">
        <v>822</v>
      </c>
      <c r="BH80">
        <v>2016</v>
      </c>
      <c r="BI80" t="s">
        <v>823</v>
      </c>
      <c r="BJ80" t="s">
        <v>824</v>
      </c>
      <c r="BK80" t="s">
        <v>824</v>
      </c>
    </row>
    <row r="81" spans="1:63" x14ac:dyDescent="0.25">
      <c r="A81" t="str">
        <f t="shared" si="28"/>
        <v>NLnbrlog</v>
      </c>
      <c r="B81" t="s">
        <v>835</v>
      </c>
      <c r="C81" t="s">
        <v>59</v>
      </c>
      <c r="D81" t="s">
        <v>815</v>
      </c>
      <c r="E81" t="s">
        <v>764</v>
      </c>
      <c r="F81" s="19" t="str">
        <f t="shared" si="26"/>
        <v>nbrlog</v>
      </c>
      <c r="G81" s="49">
        <v>6885.5</v>
      </c>
      <c r="H81" s="49">
        <v>6939.5</v>
      </c>
      <c r="I81" s="49">
        <v>6998</v>
      </c>
      <c r="J81" s="49">
        <v>7067</v>
      </c>
      <c r="K81" s="49">
        <v>7138.5</v>
      </c>
      <c r="L81" s="49">
        <v>7195</v>
      </c>
      <c r="M81" s="49">
        <v>7242</v>
      </c>
      <c r="N81" s="49">
        <v>7291.3509385687103</v>
      </c>
      <c r="O81" s="49">
        <v>7375.5441247834196</v>
      </c>
      <c r="P81" s="49">
        <v>7427.0768108921902</v>
      </c>
      <c r="Q81" s="49">
        <v>0</v>
      </c>
      <c r="R81" s="50" t="s">
        <v>208</v>
      </c>
      <c r="S81" s="50" t="s">
        <v>898</v>
      </c>
      <c r="T81" s="50" t="s">
        <v>826</v>
      </c>
      <c r="V81" s="24" t="str">
        <f>VLOOKUP(C81,[1]BO_download_01!#REF!,3,FALSE)</f>
        <v>Netherlands</v>
      </c>
      <c r="W81">
        <f t="shared" si="15"/>
        <v>2012</v>
      </c>
      <c r="X81" t="str">
        <f>INDEX([1]BO_download_01!#REF!,MATCH($Y81,[1]BO_download_01!#REF!,0))</f>
        <v>dw</v>
      </c>
      <c r="Y81" t="str">
        <f t="shared" si="23"/>
        <v>dwellings</v>
      </c>
      <c r="Z81" s="24">
        <f t="shared" si="33"/>
        <v>7291.3509385687103</v>
      </c>
      <c r="AA81" s="24" t="str">
        <f t="shared" si="30"/>
        <v>k</v>
      </c>
      <c r="AB81" s="24" t="str">
        <f t="shared" si="25"/>
        <v>Odyssee</v>
      </c>
      <c r="AC81" t="s">
        <v>817</v>
      </c>
      <c r="AD81" t="s">
        <v>818</v>
      </c>
      <c r="AE81" t="str">
        <f t="shared" si="29"/>
        <v>all</v>
      </c>
      <c r="AF81" t="s">
        <v>764</v>
      </c>
      <c r="AG81" s="51" t="str">
        <f t="shared" si="31"/>
        <v>res</v>
      </c>
      <c r="AH81" t="s">
        <v>819</v>
      </c>
      <c r="AI81" t="s">
        <v>820</v>
      </c>
      <c r="AJ81" t="s">
        <v>821</v>
      </c>
      <c r="AK81" s="11" t="str">
        <f t="shared" si="32"/>
        <v>BO, Odyssee database</v>
      </c>
      <c r="AL81" s="11" t="s">
        <v>822</v>
      </c>
      <c r="AM81" s="11">
        <v>2016</v>
      </c>
      <c r="AN81" s="17" t="s">
        <v>823</v>
      </c>
      <c r="AO81" s="52" t="s">
        <v>824</v>
      </c>
      <c r="AQ81" t="s">
        <v>27</v>
      </c>
      <c r="AR81">
        <v>2011</v>
      </c>
      <c r="AS81" t="s">
        <v>825</v>
      </c>
      <c r="AT81" t="s">
        <v>814</v>
      </c>
      <c r="AU81">
        <v>554</v>
      </c>
      <c r="AV81" t="s">
        <v>826</v>
      </c>
      <c r="AW81" t="s">
        <v>282</v>
      </c>
      <c r="AX81" t="s">
        <v>817</v>
      </c>
      <c r="AY81" t="s">
        <v>818</v>
      </c>
      <c r="AZ81" t="s">
        <v>764</v>
      </c>
      <c r="BA81" s="51" t="s">
        <v>764</v>
      </c>
      <c r="BB81" t="s">
        <v>815</v>
      </c>
      <c r="BC81" t="s">
        <v>819</v>
      </c>
      <c r="BD81" t="s">
        <v>820</v>
      </c>
      <c r="BE81" t="s">
        <v>821</v>
      </c>
      <c r="BF81" t="s">
        <v>838</v>
      </c>
      <c r="BG81" t="s">
        <v>822</v>
      </c>
      <c r="BH81">
        <v>2016</v>
      </c>
      <c r="BI81" t="s">
        <v>823</v>
      </c>
      <c r="BJ81" t="s">
        <v>824</v>
      </c>
      <c r="BK81" t="s">
        <v>824</v>
      </c>
    </row>
    <row r="82" spans="1:63" x14ac:dyDescent="0.25">
      <c r="A82" t="str">
        <f t="shared" si="28"/>
        <v>PLnbrlog</v>
      </c>
      <c r="B82" t="s">
        <v>835</v>
      </c>
      <c r="C82" t="s">
        <v>60</v>
      </c>
      <c r="D82" t="s">
        <v>815</v>
      </c>
      <c r="E82" t="s">
        <v>764</v>
      </c>
      <c r="F82" s="19" t="str">
        <f t="shared" si="26"/>
        <v>nbrlog</v>
      </c>
      <c r="G82" s="49">
        <v>12776.14</v>
      </c>
      <c r="H82" s="49">
        <v>12876.675999999999</v>
      </c>
      <c r="I82" s="49">
        <v>12993.716</v>
      </c>
      <c r="J82" s="49">
        <v>13150.294</v>
      </c>
      <c r="K82" s="49">
        <v>13302.449000000001</v>
      </c>
      <c r="L82" s="49">
        <v>13470.428</v>
      </c>
      <c r="M82" s="49">
        <v>13587.44</v>
      </c>
      <c r="N82" s="49">
        <v>13722.786</v>
      </c>
      <c r="O82" s="49">
        <v>13852.896000000001</v>
      </c>
      <c r="P82" s="49">
        <v>13983.039000000001</v>
      </c>
      <c r="Q82" s="49">
        <v>0</v>
      </c>
      <c r="R82" s="50" t="s">
        <v>642</v>
      </c>
      <c r="S82" s="50" t="s">
        <v>643</v>
      </c>
      <c r="T82" s="50" t="s">
        <v>826</v>
      </c>
      <c r="V82" s="24" t="str">
        <f>VLOOKUP(C82,[1]BO_download_01!#REF!,3,FALSE)</f>
        <v>Poland</v>
      </c>
      <c r="W82">
        <f t="shared" si="15"/>
        <v>2012</v>
      </c>
      <c r="X82" t="str">
        <f>INDEX([1]BO_download_01!#REF!,MATCH($Y82,[1]BO_download_01!#REF!,0))</f>
        <v>dw</v>
      </c>
      <c r="Y82" t="str">
        <f t="shared" si="23"/>
        <v>dwellings</v>
      </c>
      <c r="Z82" s="24">
        <f t="shared" si="33"/>
        <v>13722.786</v>
      </c>
      <c r="AA82" s="24" t="str">
        <f t="shared" si="30"/>
        <v>k</v>
      </c>
      <c r="AB82" s="24" t="str">
        <f t="shared" si="25"/>
        <v>GUS</v>
      </c>
      <c r="AC82" t="s">
        <v>817</v>
      </c>
      <c r="AD82" t="s">
        <v>818</v>
      </c>
      <c r="AE82" t="str">
        <f t="shared" si="29"/>
        <v>all</v>
      </c>
      <c r="AF82" t="s">
        <v>764</v>
      </c>
      <c r="AG82" s="51" t="str">
        <f t="shared" si="31"/>
        <v>res</v>
      </c>
      <c r="AH82" t="s">
        <v>819</v>
      </c>
      <c r="AI82" t="s">
        <v>820</v>
      </c>
      <c r="AJ82" t="s">
        <v>821</v>
      </c>
      <c r="AK82" s="11" t="str">
        <f t="shared" si="32"/>
        <v>BO, Central Statistical Office of Poland</v>
      </c>
      <c r="AL82" s="11" t="s">
        <v>822</v>
      </c>
      <c r="AM82" s="11">
        <v>2016</v>
      </c>
      <c r="AN82" s="17" t="s">
        <v>823</v>
      </c>
      <c r="AO82" s="52" t="s">
        <v>824</v>
      </c>
      <c r="AQ82" t="s">
        <v>27</v>
      </c>
      <c r="AR82">
        <v>2012</v>
      </c>
      <c r="AS82" t="s">
        <v>825</v>
      </c>
      <c r="AT82" t="s">
        <v>814</v>
      </c>
      <c r="AU82">
        <v>557.79999999999995</v>
      </c>
      <c r="AV82" t="s">
        <v>826</v>
      </c>
      <c r="AW82" t="s">
        <v>282</v>
      </c>
      <c r="AX82" t="s">
        <v>817</v>
      </c>
      <c r="AY82" t="s">
        <v>818</v>
      </c>
      <c r="AZ82" t="s">
        <v>764</v>
      </c>
      <c r="BA82" s="51" t="s">
        <v>764</v>
      </c>
      <c r="BB82" t="s">
        <v>815</v>
      </c>
      <c r="BC82" t="s">
        <v>819</v>
      </c>
      <c r="BD82" t="s">
        <v>820</v>
      </c>
      <c r="BE82" t="s">
        <v>821</v>
      </c>
      <c r="BF82" t="s">
        <v>838</v>
      </c>
      <c r="BG82" t="s">
        <v>822</v>
      </c>
      <c r="BH82">
        <v>2016</v>
      </c>
      <c r="BI82" t="s">
        <v>823</v>
      </c>
      <c r="BJ82" t="s">
        <v>824</v>
      </c>
      <c r="BK82" t="s">
        <v>824</v>
      </c>
    </row>
    <row r="83" spans="1:63" x14ac:dyDescent="0.25">
      <c r="A83" t="str">
        <f t="shared" si="28"/>
        <v>PTnbrlog</v>
      </c>
      <c r="B83" t="s">
        <v>835</v>
      </c>
      <c r="C83" t="s">
        <v>61</v>
      </c>
      <c r="D83" t="s">
        <v>815</v>
      </c>
      <c r="E83" t="s">
        <v>764</v>
      </c>
      <c r="F83" s="19" t="str">
        <f t="shared" si="26"/>
        <v>nbrlog</v>
      </c>
      <c r="G83" s="49">
        <v>5671.5959999999995</v>
      </c>
      <c r="H83" s="49">
        <v>5705.5339999999997</v>
      </c>
      <c r="I83" s="49">
        <v>5743.7079999999996</v>
      </c>
      <c r="J83" s="49">
        <v>5792.9570000000003</v>
      </c>
      <c r="K83" s="49">
        <v>5826.152</v>
      </c>
      <c r="L83" s="49">
        <v>5852.1859999999997</v>
      </c>
      <c r="M83" s="49">
        <v>5878.8869999999997</v>
      </c>
      <c r="N83" s="49">
        <v>5906.7619999999997</v>
      </c>
      <c r="O83" s="49">
        <v>5926.1760000000004</v>
      </c>
      <c r="P83" s="49">
        <v>5936.6890000000003</v>
      </c>
      <c r="Q83" s="49">
        <v>0</v>
      </c>
      <c r="R83" s="50" t="s">
        <v>208</v>
      </c>
      <c r="S83" s="50" t="s">
        <v>898</v>
      </c>
      <c r="T83" s="50" t="s">
        <v>826</v>
      </c>
      <c r="V83" s="24" t="str">
        <f>VLOOKUP(C83,[1]BO_download_01!#REF!,3,FALSE)</f>
        <v>Portugal</v>
      </c>
      <c r="W83">
        <f t="shared" si="15"/>
        <v>2012</v>
      </c>
      <c r="X83" t="str">
        <f>INDEX([1]BO_download_01!#REF!,MATCH($Y83,[1]BO_download_01!#REF!,0))</f>
        <v>dw</v>
      </c>
      <c r="Y83" t="str">
        <f t="shared" si="23"/>
        <v>dwellings</v>
      </c>
      <c r="Z83" s="24">
        <f t="shared" si="33"/>
        <v>5906.7619999999997</v>
      </c>
      <c r="AA83" s="24" t="str">
        <f t="shared" si="30"/>
        <v>k</v>
      </c>
      <c r="AB83" s="24" t="str">
        <f t="shared" si="25"/>
        <v>Odyssee</v>
      </c>
      <c r="AC83" t="s">
        <v>817</v>
      </c>
      <c r="AD83" t="s">
        <v>818</v>
      </c>
      <c r="AE83" t="str">
        <f t="shared" si="29"/>
        <v>all</v>
      </c>
      <c r="AF83" t="s">
        <v>764</v>
      </c>
      <c r="AG83" s="51" t="str">
        <f t="shared" si="31"/>
        <v>res</v>
      </c>
      <c r="AH83" t="s">
        <v>819</v>
      </c>
      <c r="AI83" t="s">
        <v>820</v>
      </c>
      <c r="AJ83" t="s">
        <v>821</v>
      </c>
      <c r="AK83" s="11" t="str">
        <f t="shared" si="32"/>
        <v>BO, Odyssee database</v>
      </c>
      <c r="AL83" s="11" t="s">
        <v>822</v>
      </c>
      <c r="AM83" s="11">
        <v>2016</v>
      </c>
      <c r="AN83" s="17" t="s">
        <v>823</v>
      </c>
      <c r="AO83" s="52" t="s">
        <v>824</v>
      </c>
      <c r="AQ83" t="s">
        <v>27</v>
      </c>
      <c r="AR83">
        <v>2013</v>
      </c>
      <c r="AS83" t="s">
        <v>825</v>
      </c>
      <c r="AT83" t="s">
        <v>814</v>
      </c>
      <c r="AU83">
        <v>555.5</v>
      </c>
      <c r="AV83" t="s">
        <v>826</v>
      </c>
      <c r="AW83" t="s">
        <v>282</v>
      </c>
      <c r="AX83" t="s">
        <v>817</v>
      </c>
      <c r="AY83" t="s">
        <v>818</v>
      </c>
      <c r="AZ83" t="s">
        <v>764</v>
      </c>
      <c r="BA83" s="51" t="s">
        <v>764</v>
      </c>
      <c r="BB83" t="s">
        <v>815</v>
      </c>
      <c r="BC83" t="s">
        <v>819</v>
      </c>
      <c r="BD83" t="s">
        <v>820</v>
      </c>
      <c r="BE83" t="s">
        <v>821</v>
      </c>
      <c r="BF83" t="s">
        <v>838</v>
      </c>
      <c r="BG83" t="s">
        <v>822</v>
      </c>
      <c r="BH83">
        <v>2016</v>
      </c>
      <c r="BI83" t="s">
        <v>823</v>
      </c>
      <c r="BJ83" t="s">
        <v>824</v>
      </c>
      <c r="BK83" t="s">
        <v>824</v>
      </c>
    </row>
    <row r="84" spans="1:63" x14ac:dyDescent="0.25">
      <c r="A84" t="str">
        <f t="shared" si="28"/>
        <v>ROnbrlog</v>
      </c>
      <c r="B84" t="s">
        <v>835</v>
      </c>
      <c r="C84" t="s">
        <v>62</v>
      </c>
      <c r="D84" t="s">
        <v>815</v>
      </c>
      <c r="E84" t="s">
        <v>764</v>
      </c>
      <c r="F84" s="19" t="str">
        <f t="shared" si="26"/>
        <v>nbrlog</v>
      </c>
      <c r="G84" s="49">
        <v>8201</v>
      </c>
      <c r="H84" s="49">
        <v>8231</v>
      </c>
      <c r="I84" s="49">
        <v>8270</v>
      </c>
      <c r="J84" s="49">
        <v>8329</v>
      </c>
      <c r="K84" s="49">
        <v>8385</v>
      </c>
      <c r="L84" s="49">
        <v>8428</v>
      </c>
      <c r="M84" s="49">
        <v>8722.3979999999992</v>
      </c>
      <c r="N84" s="49">
        <v>8760.9230000000007</v>
      </c>
      <c r="O84" s="49">
        <v>8799.8320000000003</v>
      </c>
      <c r="P84" s="49">
        <v>8840.5949999999993</v>
      </c>
      <c r="Q84" s="49">
        <v>0</v>
      </c>
      <c r="R84" s="50" t="s">
        <v>208</v>
      </c>
      <c r="S84" s="50" t="s">
        <v>898</v>
      </c>
      <c r="T84" s="50" t="s">
        <v>826</v>
      </c>
      <c r="V84" s="24" t="str">
        <f>VLOOKUP(C84,[1]BO_download_01!#REF!,3,FALSE)</f>
        <v>Romania</v>
      </c>
      <c r="W84">
        <f t="shared" si="15"/>
        <v>2012</v>
      </c>
      <c r="X84" t="str">
        <f>INDEX([1]BO_download_01!#REF!,MATCH($Y84,[1]BO_download_01!#REF!,0))</f>
        <v>dw</v>
      </c>
      <c r="Y84" t="str">
        <f t="shared" si="23"/>
        <v>dwellings</v>
      </c>
      <c r="Z84" s="24">
        <f t="shared" si="33"/>
        <v>8760.9230000000007</v>
      </c>
      <c r="AA84" s="24" t="str">
        <f t="shared" si="30"/>
        <v>k</v>
      </c>
      <c r="AB84" s="24" t="str">
        <f t="shared" si="25"/>
        <v>Odyssee</v>
      </c>
      <c r="AC84" t="s">
        <v>817</v>
      </c>
      <c r="AD84" t="s">
        <v>818</v>
      </c>
      <c r="AE84" t="str">
        <f t="shared" si="29"/>
        <v>all</v>
      </c>
      <c r="AF84" t="s">
        <v>764</v>
      </c>
      <c r="AG84" s="51" t="str">
        <f t="shared" si="31"/>
        <v>res</v>
      </c>
      <c r="AH84" t="s">
        <v>819</v>
      </c>
      <c r="AI84" t="s">
        <v>820</v>
      </c>
      <c r="AJ84" t="s">
        <v>821</v>
      </c>
      <c r="AK84" s="11" t="str">
        <f t="shared" si="32"/>
        <v>BO, Odyssee database</v>
      </c>
      <c r="AL84" s="11" t="s">
        <v>822</v>
      </c>
      <c r="AM84" s="11">
        <v>2016</v>
      </c>
      <c r="AN84" s="17" t="s">
        <v>823</v>
      </c>
      <c r="AO84" s="52" t="s">
        <v>824</v>
      </c>
      <c r="AQ84" t="s">
        <v>27</v>
      </c>
      <c r="AR84">
        <v>2014</v>
      </c>
      <c r="AS84" t="s">
        <v>825</v>
      </c>
      <c r="AT84" t="s">
        <v>814</v>
      </c>
      <c r="AU84">
        <v>561.1</v>
      </c>
      <c r="AV84" t="s">
        <v>826</v>
      </c>
      <c r="AW84" t="s">
        <v>282</v>
      </c>
      <c r="AX84" t="s">
        <v>817</v>
      </c>
      <c r="AY84" t="s">
        <v>818</v>
      </c>
      <c r="AZ84" t="s">
        <v>764</v>
      </c>
      <c r="BA84" s="51" t="s">
        <v>764</v>
      </c>
      <c r="BB84" t="s">
        <v>815</v>
      </c>
      <c r="BC84" t="s">
        <v>819</v>
      </c>
      <c r="BD84" t="s">
        <v>820</v>
      </c>
      <c r="BE84" t="s">
        <v>821</v>
      </c>
      <c r="BF84" t="s">
        <v>838</v>
      </c>
      <c r="BG84" t="s">
        <v>822</v>
      </c>
      <c r="BH84">
        <v>2016</v>
      </c>
      <c r="BI84" t="s">
        <v>823</v>
      </c>
      <c r="BJ84" t="s">
        <v>824</v>
      </c>
      <c r="BK84" t="s">
        <v>824</v>
      </c>
    </row>
    <row r="85" spans="1:63" x14ac:dyDescent="0.25">
      <c r="A85" t="str">
        <f t="shared" si="28"/>
        <v>SEnbrlog</v>
      </c>
      <c r="B85" t="s">
        <v>835</v>
      </c>
      <c r="C85" t="s">
        <v>66</v>
      </c>
      <c r="D85" t="s">
        <v>815</v>
      </c>
      <c r="E85" t="s">
        <v>764</v>
      </c>
      <c r="F85" s="19" t="str">
        <f t="shared" si="26"/>
        <v>nbrlog</v>
      </c>
      <c r="G85" s="49">
        <v>4970.7374399999999</v>
      </c>
      <c r="H85" s="49">
        <v>4981.8713600000001</v>
      </c>
      <c r="I85" s="49">
        <v>4946.4898599999997</v>
      </c>
      <c r="J85" s="49">
        <v>4963.61139</v>
      </c>
      <c r="K85" s="49">
        <v>4996.32863</v>
      </c>
      <c r="L85" s="49">
        <v>5027</v>
      </c>
      <c r="M85" s="49">
        <v>5019</v>
      </c>
      <c r="N85" s="49">
        <v>5059</v>
      </c>
      <c r="O85" s="49">
        <v>5062</v>
      </c>
      <c r="P85" s="49">
        <v>5068.2421276233899</v>
      </c>
      <c r="Q85" s="49">
        <v>0</v>
      </c>
      <c r="R85" s="50" t="s">
        <v>208</v>
      </c>
      <c r="S85" s="50" t="s">
        <v>898</v>
      </c>
      <c r="T85" s="50" t="s">
        <v>826</v>
      </c>
      <c r="V85" s="24" t="str">
        <f>VLOOKUP(C85,[1]BO_download_01!#REF!,3,FALSE)</f>
        <v>Sweden</v>
      </c>
      <c r="W85">
        <f t="shared" si="15"/>
        <v>2012</v>
      </c>
      <c r="X85" t="str">
        <f>INDEX([1]BO_download_01!#REF!,MATCH($Y85,[1]BO_download_01!#REF!,0))</f>
        <v>dw</v>
      </c>
      <c r="Y85" t="str">
        <f t="shared" si="23"/>
        <v>dwellings</v>
      </c>
      <c r="Z85" s="24">
        <f t="shared" si="33"/>
        <v>5059</v>
      </c>
      <c r="AA85" s="24" t="str">
        <f t="shared" si="30"/>
        <v>k</v>
      </c>
      <c r="AB85" s="24" t="str">
        <f t="shared" si="25"/>
        <v>Odyssee</v>
      </c>
      <c r="AC85" t="s">
        <v>817</v>
      </c>
      <c r="AD85" t="s">
        <v>818</v>
      </c>
      <c r="AE85" t="str">
        <f t="shared" si="29"/>
        <v>all</v>
      </c>
      <c r="AF85" t="s">
        <v>764</v>
      </c>
      <c r="AG85" s="51" t="str">
        <f t="shared" si="31"/>
        <v>res</v>
      </c>
      <c r="AH85" t="s">
        <v>819</v>
      </c>
      <c r="AI85" t="s">
        <v>820</v>
      </c>
      <c r="AJ85" t="s">
        <v>821</v>
      </c>
      <c r="AK85" s="11" t="str">
        <f t="shared" si="32"/>
        <v>BO, Odyssee database</v>
      </c>
      <c r="AL85" s="11" t="s">
        <v>822</v>
      </c>
      <c r="AM85" s="11">
        <v>2016</v>
      </c>
      <c r="AN85" s="17" t="s">
        <v>823</v>
      </c>
      <c r="AO85" s="52" t="s">
        <v>824</v>
      </c>
      <c r="AQ85" t="s">
        <v>20</v>
      </c>
      <c r="AR85">
        <v>2005</v>
      </c>
      <c r="AS85" t="s">
        <v>825</v>
      </c>
      <c r="AT85" t="s">
        <v>814</v>
      </c>
      <c r="AU85">
        <v>4219.7</v>
      </c>
      <c r="AV85" t="s">
        <v>826</v>
      </c>
      <c r="AW85" t="s">
        <v>270</v>
      </c>
      <c r="AX85" t="s">
        <v>817</v>
      </c>
      <c r="AY85" t="s">
        <v>818</v>
      </c>
      <c r="AZ85" t="s">
        <v>764</v>
      </c>
      <c r="BA85" s="51" t="s">
        <v>764</v>
      </c>
      <c r="BB85" t="s">
        <v>815</v>
      </c>
      <c r="BC85" t="s">
        <v>819</v>
      </c>
      <c r="BD85" t="s">
        <v>820</v>
      </c>
      <c r="BE85" t="s">
        <v>821</v>
      </c>
      <c r="BF85" t="s">
        <v>830</v>
      </c>
      <c r="BG85" t="s">
        <v>822</v>
      </c>
      <c r="BH85">
        <v>2016</v>
      </c>
      <c r="BI85" t="s">
        <v>823</v>
      </c>
      <c r="BJ85" t="s">
        <v>824</v>
      </c>
      <c r="BK85" t="s">
        <v>824</v>
      </c>
    </row>
    <row r="86" spans="1:63" x14ac:dyDescent="0.25">
      <c r="A86" t="str">
        <f t="shared" si="28"/>
        <v>Slnbrlog</v>
      </c>
      <c r="B86" t="s">
        <v>835</v>
      </c>
      <c r="C86" t="s">
        <v>831</v>
      </c>
      <c r="D86" t="s">
        <v>815</v>
      </c>
      <c r="E86" t="s">
        <v>764</v>
      </c>
      <c r="F86" s="19" t="str">
        <f t="shared" si="26"/>
        <v>nbrlog</v>
      </c>
      <c r="G86" s="49">
        <v>805.20299999999997</v>
      </c>
      <c r="H86" s="49">
        <v>812.37</v>
      </c>
      <c r="I86" s="49">
        <v>820.4</v>
      </c>
      <c r="J86" s="49">
        <v>830.04700000000003</v>
      </c>
      <c r="K86" s="49">
        <v>838.25199999999995</v>
      </c>
      <c r="L86" s="49">
        <v>844.65599999999995</v>
      </c>
      <c r="M86" s="49">
        <v>849.82500000000005</v>
      </c>
      <c r="N86" s="49">
        <v>853.86</v>
      </c>
      <c r="O86" s="49">
        <v>857.00699999999995</v>
      </c>
      <c r="P86" s="49">
        <v>863.87408484468199</v>
      </c>
      <c r="Q86" s="49">
        <v>0</v>
      </c>
      <c r="R86" s="50" t="s">
        <v>208</v>
      </c>
      <c r="S86" s="50" t="s">
        <v>898</v>
      </c>
      <c r="T86" s="50" t="s">
        <v>826</v>
      </c>
      <c r="V86" s="24" t="str">
        <f>VLOOKUP(C86,[1]BO_download_01!#REF!,3,FALSE)</f>
        <v>Slovenia</v>
      </c>
      <c r="W86">
        <f t="shared" si="15"/>
        <v>2012</v>
      </c>
      <c r="X86" t="str">
        <f>INDEX([1]BO_download_01!#REF!,MATCH($Y86,[1]BO_download_01!#REF!,0))</f>
        <v>dw</v>
      </c>
      <c r="Y86" t="str">
        <f t="shared" si="23"/>
        <v>dwellings</v>
      </c>
      <c r="Z86" s="24">
        <f t="shared" si="33"/>
        <v>853.86</v>
      </c>
      <c r="AA86" s="24" t="str">
        <f t="shared" si="30"/>
        <v>k</v>
      </c>
      <c r="AB86" s="24" t="str">
        <f t="shared" si="25"/>
        <v>Odyssee</v>
      </c>
      <c r="AC86" t="s">
        <v>817</v>
      </c>
      <c r="AD86" t="s">
        <v>818</v>
      </c>
      <c r="AE86" t="str">
        <f t="shared" si="29"/>
        <v>all</v>
      </c>
      <c r="AF86" t="s">
        <v>764</v>
      </c>
      <c r="AG86" s="51" t="str">
        <f t="shared" si="31"/>
        <v>res</v>
      </c>
      <c r="AH86" t="s">
        <v>819</v>
      </c>
      <c r="AI86" t="s">
        <v>820</v>
      </c>
      <c r="AJ86" t="s">
        <v>821</v>
      </c>
      <c r="AK86" s="11" t="str">
        <f t="shared" si="32"/>
        <v>BO, Odyssee database</v>
      </c>
      <c r="AL86" s="11" t="s">
        <v>822</v>
      </c>
      <c r="AM86" s="11">
        <v>2016</v>
      </c>
      <c r="AN86" s="17" t="s">
        <v>823</v>
      </c>
      <c r="AO86" s="52" t="s">
        <v>824</v>
      </c>
      <c r="AQ86" t="s">
        <v>20</v>
      </c>
      <c r="AR86">
        <v>2006</v>
      </c>
      <c r="AS86" t="s">
        <v>825</v>
      </c>
      <c r="AT86" t="s">
        <v>814</v>
      </c>
      <c r="AU86">
        <v>4236.3</v>
      </c>
      <c r="AV86" t="s">
        <v>826</v>
      </c>
      <c r="AW86" t="s">
        <v>270</v>
      </c>
      <c r="AX86" t="s">
        <v>817</v>
      </c>
      <c r="AY86" t="s">
        <v>818</v>
      </c>
      <c r="AZ86" t="s">
        <v>764</v>
      </c>
      <c r="BA86" s="51" t="s">
        <v>764</v>
      </c>
      <c r="BB86" t="s">
        <v>815</v>
      </c>
      <c r="BC86" t="s">
        <v>819</v>
      </c>
      <c r="BD86" t="s">
        <v>820</v>
      </c>
      <c r="BE86" t="s">
        <v>821</v>
      </c>
      <c r="BF86" t="s">
        <v>830</v>
      </c>
      <c r="BG86" t="s">
        <v>822</v>
      </c>
      <c r="BH86">
        <v>2016</v>
      </c>
      <c r="BI86" t="s">
        <v>823</v>
      </c>
      <c r="BJ86" t="s">
        <v>824</v>
      </c>
      <c r="BK86" t="s">
        <v>824</v>
      </c>
    </row>
    <row r="87" spans="1:63" x14ac:dyDescent="0.25">
      <c r="A87" t="str">
        <f t="shared" si="28"/>
        <v>SKnbrlog</v>
      </c>
      <c r="B87" t="s">
        <v>835</v>
      </c>
      <c r="C87" t="s">
        <v>63</v>
      </c>
      <c r="D87" t="s">
        <v>815</v>
      </c>
      <c r="E87" t="s">
        <v>764</v>
      </c>
      <c r="F87" s="19" t="str">
        <f t="shared" si="26"/>
        <v>nbrlog</v>
      </c>
      <c r="G87" s="49">
        <v>1907</v>
      </c>
      <c r="H87" s="49">
        <v>1917</v>
      </c>
      <c r="I87" s="49">
        <v>1929</v>
      </c>
      <c r="J87" s="49">
        <v>1940</v>
      </c>
      <c r="K87" s="49">
        <v>1949.72</v>
      </c>
      <c r="L87" s="49">
        <v>1960</v>
      </c>
      <c r="M87" s="49">
        <v>1970.4</v>
      </c>
      <c r="N87" s="49">
        <v>1980</v>
      </c>
      <c r="O87" s="49">
        <v>1990</v>
      </c>
      <c r="P87" s="49">
        <v>2000.42738517719</v>
      </c>
      <c r="Q87" s="49">
        <v>0</v>
      </c>
      <c r="R87" s="50" t="s">
        <v>208</v>
      </c>
      <c r="S87" s="50" t="s">
        <v>898</v>
      </c>
      <c r="T87" s="50" t="s">
        <v>826</v>
      </c>
      <c r="V87" s="24" t="str">
        <f>VLOOKUP(C87,[1]BO_download_01!#REF!,3,FALSE)</f>
        <v>Slovakia</v>
      </c>
      <c r="W87">
        <f t="shared" si="15"/>
        <v>2012</v>
      </c>
      <c r="X87" t="str">
        <f>INDEX([1]BO_download_01!#REF!,MATCH($Y87,[1]BO_download_01!#REF!,0))</f>
        <v>dw</v>
      </c>
      <c r="Y87" t="str">
        <f t="shared" si="23"/>
        <v>dwellings</v>
      </c>
      <c r="Z87" s="24">
        <f t="shared" si="33"/>
        <v>1980</v>
      </c>
      <c r="AA87" s="24" t="str">
        <f t="shared" si="30"/>
        <v>k</v>
      </c>
      <c r="AB87" s="24" t="str">
        <f t="shared" si="25"/>
        <v>Odyssee</v>
      </c>
      <c r="AC87" t="s">
        <v>817</v>
      </c>
      <c r="AD87" t="s">
        <v>818</v>
      </c>
      <c r="AE87" t="str">
        <f t="shared" si="29"/>
        <v>all</v>
      </c>
      <c r="AF87" t="s">
        <v>764</v>
      </c>
      <c r="AG87" s="51" t="str">
        <f t="shared" si="31"/>
        <v>res</v>
      </c>
      <c r="AH87" t="s">
        <v>819</v>
      </c>
      <c r="AI87" t="s">
        <v>820</v>
      </c>
      <c r="AJ87" t="s">
        <v>821</v>
      </c>
      <c r="AK87" s="11" t="str">
        <f t="shared" si="32"/>
        <v>BO, Odyssee database</v>
      </c>
      <c r="AL87" s="11" t="s">
        <v>822</v>
      </c>
      <c r="AM87" s="11">
        <v>2016</v>
      </c>
      <c r="AN87" s="17" t="s">
        <v>823</v>
      </c>
      <c r="AO87" s="52" t="s">
        <v>824</v>
      </c>
      <c r="AQ87" t="s">
        <v>20</v>
      </c>
      <c r="AR87">
        <v>2007</v>
      </c>
      <c r="AS87" t="s">
        <v>825</v>
      </c>
      <c r="AT87" t="s">
        <v>814</v>
      </c>
      <c r="AU87">
        <v>4280.8</v>
      </c>
      <c r="AV87" t="s">
        <v>826</v>
      </c>
      <c r="AW87" t="s">
        <v>270</v>
      </c>
      <c r="AX87" t="s">
        <v>817</v>
      </c>
      <c r="AY87" t="s">
        <v>818</v>
      </c>
      <c r="AZ87" t="s">
        <v>764</v>
      </c>
      <c r="BA87" s="51" t="s">
        <v>764</v>
      </c>
      <c r="BB87" t="s">
        <v>815</v>
      </c>
      <c r="BC87" t="s">
        <v>819</v>
      </c>
      <c r="BD87" t="s">
        <v>820</v>
      </c>
      <c r="BE87" t="s">
        <v>821</v>
      </c>
      <c r="BF87" t="s">
        <v>830</v>
      </c>
      <c r="BG87" t="s">
        <v>822</v>
      </c>
      <c r="BH87">
        <v>2016</v>
      </c>
      <c r="BI87" t="s">
        <v>823</v>
      </c>
      <c r="BJ87" t="s">
        <v>824</v>
      </c>
      <c r="BK87" t="s">
        <v>824</v>
      </c>
    </row>
    <row r="88" spans="1:63" x14ac:dyDescent="0.25">
      <c r="A88" t="str">
        <f t="shared" si="28"/>
        <v>UKnbrlog</v>
      </c>
      <c r="B88" t="s">
        <v>835</v>
      </c>
      <c r="C88" t="s">
        <v>67</v>
      </c>
      <c r="D88" t="s">
        <v>815</v>
      </c>
      <c r="E88" t="s">
        <v>764</v>
      </c>
      <c r="F88" s="19" t="str">
        <f t="shared" si="26"/>
        <v>nbrlog</v>
      </c>
      <c r="G88" s="49">
        <v>26274</v>
      </c>
      <c r="H88" s="49">
        <v>26516</v>
      </c>
      <c r="I88" s="49">
        <v>26772</v>
      </c>
      <c r="J88" s="49">
        <v>27047</v>
      </c>
      <c r="K88" s="49">
        <v>27266</v>
      </c>
      <c r="L88" s="49">
        <v>27448</v>
      </c>
      <c r="M88" s="49">
        <v>27614</v>
      </c>
      <c r="N88" s="49">
        <v>27767</v>
      </c>
      <c r="O88" s="49">
        <v>27914</v>
      </c>
      <c r="P88" s="49">
        <v>28130.8875694954</v>
      </c>
      <c r="Q88" s="49">
        <v>0</v>
      </c>
      <c r="R88" s="50" t="s">
        <v>208</v>
      </c>
      <c r="S88" s="50" t="s">
        <v>898</v>
      </c>
      <c r="T88" s="50" t="s">
        <v>826</v>
      </c>
      <c r="V88" s="24" t="str">
        <f>VLOOKUP(C88,[1]BO_download_01!#REF!,3,FALSE)</f>
        <v>United Kingdom</v>
      </c>
      <c r="W88">
        <f t="shared" si="15"/>
        <v>2012</v>
      </c>
      <c r="X88" t="str">
        <f>INDEX([1]BO_download_01!#REF!,MATCH($Y88,[1]BO_download_01!#REF!,0))</f>
        <v>dw</v>
      </c>
      <c r="Y88" t="str">
        <f t="shared" si="23"/>
        <v>dwellings</v>
      </c>
      <c r="Z88" s="24">
        <f t="shared" si="33"/>
        <v>27767</v>
      </c>
      <c r="AA88" s="24" t="str">
        <f t="shared" si="30"/>
        <v>k</v>
      </c>
      <c r="AB88" s="24" t="str">
        <f t="shared" si="25"/>
        <v>Odyssee</v>
      </c>
      <c r="AC88" t="s">
        <v>817</v>
      </c>
      <c r="AD88" t="s">
        <v>818</v>
      </c>
      <c r="AE88" t="str">
        <f t="shared" si="29"/>
        <v>all</v>
      </c>
      <c r="AF88" t="s">
        <v>764</v>
      </c>
      <c r="AG88" s="51" t="str">
        <f t="shared" si="31"/>
        <v>res</v>
      </c>
      <c r="AH88" t="s">
        <v>819</v>
      </c>
      <c r="AI88" t="s">
        <v>820</v>
      </c>
      <c r="AJ88" t="s">
        <v>821</v>
      </c>
      <c r="AK88" s="11" t="str">
        <f t="shared" si="32"/>
        <v>BO, Odyssee database</v>
      </c>
      <c r="AL88" s="11" t="s">
        <v>822</v>
      </c>
      <c r="AM88" s="11">
        <v>2016</v>
      </c>
      <c r="AN88" s="17" t="s">
        <v>823</v>
      </c>
      <c r="AO88" s="52" t="s">
        <v>824</v>
      </c>
      <c r="AQ88" t="s">
        <v>20</v>
      </c>
      <c r="AR88">
        <v>2008</v>
      </c>
      <c r="AS88" t="s">
        <v>825</v>
      </c>
      <c r="AT88" t="s">
        <v>814</v>
      </c>
      <c r="AU88">
        <v>4293.7</v>
      </c>
      <c r="AV88" t="s">
        <v>826</v>
      </c>
      <c r="AW88" t="s">
        <v>270</v>
      </c>
      <c r="AX88" t="s">
        <v>817</v>
      </c>
      <c r="AY88" t="s">
        <v>818</v>
      </c>
      <c r="AZ88" t="s">
        <v>764</v>
      </c>
      <c r="BA88" s="51" t="s">
        <v>764</v>
      </c>
      <c r="BB88" t="s">
        <v>815</v>
      </c>
      <c r="BC88" t="s">
        <v>819</v>
      </c>
      <c r="BD88" t="s">
        <v>820</v>
      </c>
      <c r="BE88" t="s">
        <v>821</v>
      </c>
      <c r="BF88" t="s">
        <v>830</v>
      </c>
      <c r="BG88" t="s">
        <v>822</v>
      </c>
      <c r="BH88">
        <v>2016</v>
      </c>
      <c r="BI88" t="s">
        <v>823</v>
      </c>
      <c r="BJ88" t="s">
        <v>824</v>
      </c>
      <c r="BK88" t="s">
        <v>824</v>
      </c>
    </row>
    <row r="89" spans="1:63" x14ac:dyDescent="0.25">
      <c r="A89" t="str">
        <f t="shared" si="28"/>
        <v>ATfloorresody</v>
      </c>
      <c r="B89" t="s">
        <v>839</v>
      </c>
      <c r="C89" t="s">
        <v>40</v>
      </c>
      <c r="D89" t="s">
        <v>815</v>
      </c>
      <c r="E89" t="s">
        <v>764</v>
      </c>
      <c r="F89" s="19" t="s">
        <v>840</v>
      </c>
      <c r="G89" s="49">
        <v>388.15645065131201</v>
      </c>
      <c r="H89" s="49">
        <v>393.86443202108501</v>
      </c>
      <c r="I89" s="49">
        <v>398.75132262815202</v>
      </c>
      <c r="J89" s="49">
        <v>402.898069595268</v>
      </c>
      <c r="K89" s="49">
        <v>407.31650573212698</v>
      </c>
      <c r="L89" s="49">
        <v>412.77112175465402</v>
      </c>
      <c r="M89" s="49">
        <v>439.69939199999999</v>
      </c>
      <c r="N89" s="49">
        <v>420.170356436681</v>
      </c>
      <c r="O89" s="49">
        <v>437.76590399999998</v>
      </c>
      <c r="P89" s="49">
        <v>0</v>
      </c>
      <c r="Q89" s="49">
        <v>0</v>
      </c>
      <c r="R89" s="50" t="s">
        <v>214</v>
      </c>
      <c r="S89" s="50" t="s">
        <v>891</v>
      </c>
      <c r="T89" s="50" t="s">
        <v>873</v>
      </c>
      <c r="V89" s="24" t="str">
        <f>VLOOKUP(C89,[1]BO_download_01!#REF!,3,FALSE)</f>
        <v>Austria</v>
      </c>
      <c r="W89">
        <f>$N$4</f>
        <v>2012</v>
      </c>
      <c r="X89" t="str">
        <f>INDEX([1]BO_download_01!#REF!,MATCH($Y89,[1]BO_download_01!#REF!,0))</f>
        <v>ar</v>
      </c>
      <c r="Y89" t="str">
        <f>B89</f>
        <v>floor area</v>
      </c>
      <c r="Z89" s="24">
        <f>N89</f>
        <v>420.170356436681</v>
      </c>
      <c r="AA89" s="24" t="str">
        <f t="shared" si="30"/>
        <v>Mm2</v>
      </c>
      <c r="AB89" s="24" t="str">
        <f>R89</f>
        <v>Estimation</v>
      </c>
      <c r="AC89" t="s">
        <v>817</v>
      </c>
      <c r="AD89" t="s">
        <v>818</v>
      </c>
      <c r="AE89" t="str">
        <f>E89</f>
        <v>all</v>
      </c>
      <c r="AF89" t="s">
        <v>764</v>
      </c>
      <c r="AG89" s="51" t="str">
        <f t="shared" si="31"/>
        <v>res</v>
      </c>
      <c r="AH89" t="s">
        <v>819</v>
      </c>
      <c r="AI89" t="s">
        <v>820</v>
      </c>
      <c r="AJ89" t="s">
        <v>821</v>
      </c>
      <c r="AK89" s="11" t="str">
        <f t="shared" si="32"/>
        <v>BO, Estimation by calculation</v>
      </c>
      <c r="AL89" s="11" t="s">
        <v>822</v>
      </c>
      <c r="AM89" s="11">
        <v>2016</v>
      </c>
      <c r="AN89" s="17" t="s">
        <v>823</v>
      </c>
      <c r="AO89" s="52" t="s">
        <v>824</v>
      </c>
      <c r="AQ89" t="s">
        <v>20</v>
      </c>
      <c r="AR89">
        <v>2009</v>
      </c>
      <c r="AS89" t="s">
        <v>825</v>
      </c>
      <c r="AT89" t="s">
        <v>814</v>
      </c>
      <c r="AU89">
        <v>4348.1000000000004</v>
      </c>
      <c r="AV89" t="s">
        <v>826</v>
      </c>
      <c r="AW89" t="s">
        <v>270</v>
      </c>
      <c r="AX89" t="s">
        <v>817</v>
      </c>
      <c r="AY89" t="s">
        <v>818</v>
      </c>
      <c r="AZ89" t="s">
        <v>764</v>
      </c>
      <c r="BA89" s="51" t="s">
        <v>764</v>
      </c>
      <c r="BB89" t="s">
        <v>815</v>
      </c>
      <c r="BC89" t="s">
        <v>819</v>
      </c>
      <c r="BD89" t="s">
        <v>820</v>
      </c>
      <c r="BE89" t="s">
        <v>821</v>
      </c>
      <c r="BF89" t="s">
        <v>830</v>
      </c>
      <c r="BG89" t="s">
        <v>822</v>
      </c>
      <c r="BH89">
        <v>2016</v>
      </c>
      <c r="BI89" t="s">
        <v>823</v>
      </c>
      <c r="BJ89" t="s">
        <v>824</v>
      </c>
      <c r="BK89" t="s">
        <v>824</v>
      </c>
    </row>
    <row r="90" spans="1:63" x14ac:dyDescent="0.25">
      <c r="A90" t="str">
        <f t="shared" si="28"/>
        <v>BEfloorresody</v>
      </c>
      <c r="B90" t="s">
        <v>839</v>
      </c>
      <c r="C90" t="s">
        <v>41</v>
      </c>
      <c r="D90" t="s">
        <v>815</v>
      </c>
      <c r="E90" t="s">
        <v>764</v>
      </c>
      <c r="F90" s="19" t="str">
        <f>F89</f>
        <v>floorresody</v>
      </c>
      <c r="G90" s="49">
        <v>394.78862714000002</v>
      </c>
      <c r="H90" s="49">
        <v>398.38763254000003</v>
      </c>
      <c r="I90" s="49">
        <v>402.27673614000003</v>
      </c>
      <c r="J90" s="49">
        <v>405.98186709999999</v>
      </c>
      <c r="K90" s="49">
        <v>409.79613024000002</v>
      </c>
      <c r="L90" s="49">
        <v>413.39432304000002</v>
      </c>
      <c r="M90" s="49">
        <v>416.97683266000001</v>
      </c>
      <c r="N90" s="49">
        <v>420.89738388000001</v>
      </c>
      <c r="O90" s="49">
        <v>424.93763108000002</v>
      </c>
      <c r="P90" s="49">
        <v>0</v>
      </c>
      <c r="Q90" s="49">
        <v>0</v>
      </c>
      <c r="R90" s="50" t="s">
        <v>208</v>
      </c>
      <c r="S90" s="50" t="s">
        <v>635</v>
      </c>
      <c r="T90" s="50" t="s">
        <v>873</v>
      </c>
      <c r="V90" s="24" t="str">
        <f>VLOOKUP(C90,[1]BO_download_01!#REF!,3,FALSE)</f>
        <v>Belgium</v>
      </c>
      <c r="W90">
        <f t="shared" ref="W90:W153" si="34">$N$4</f>
        <v>2012</v>
      </c>
      <c r="X90" t="str">
        <f>INDEX([1]BO_download_01!#REF!,MATCH($Y90,[1]BO_download_01!#REF!,0))</f>
        <v>ar</v>
      </c>
      <c r="Y90" t="str">
        <f t="shared" ref="Y90:Y116" si="35">B90</f>
        <v>floor area</v>
      </c>
      <c r="Z90" s="24">
        <f t="shared" ref="Z90:Z91" si="36">N90</f>
        <v>420.89738388000001</v>
      </c>
      <c r="AA90" s="24" t="str">
        <f t="shared" si="30"/>
        <v>Mm2</v>
      </c>
      <c r="AB90" s="24" t="str">
        <f t="shared" ref="AB90:AB116" si="37">R90</f>
        <v>Odyssee</v>
      </c>
      <c r="AC90" t="s">
        <v>817</v>
      </c>
      <c r="AD90" t="s">
        <v>818</v>
      </c>
      <c r="AE90" t="str">
        <f t="shared" ref="AE90:AE153" si="38">E90</f>
        <v>all</v>
      </c>
      <c r="AF90" t="s">
        <v>764</v>
      </c>
      <c r="AG90" s="51" t="str">
        <f t="shared" si="31"/>
        <v>res</v>
      </c>
      <c r="AH90" t="s">
        <v>819</v>
      </c>
      <c r="AI90" t="s">
        <v>820</v>
      </c>
      <c r="AJ90" t="s">
        <v>821</v>
      </c>
      <c r="AK90" s="11" t="str">
        <f t="shared" si="32"/>
        <v>BO, Odyssee and national data</v>
      </c>
      <c r="AL90" s="11" t="s">
        <v>822</v>
      </c>
      <c r="AM90" s="11">
        <v>2016</v>
      </c>
      <c r="AN90" s="17" t="s">
        <v>823</v>
      </c>
      <c r="AO90" s="52" t="s">
        <v>824</v>
      </c>
      <c r="AQ90" t="s">
        <v>20</v>
      </c>
      <c r="AR90">
        <v>2010</v>
      </c>
      <c r="AS90" t="s">
        <v>825</v>
      </c>
      <c r="AT90" t="s">
        <v>814</v>
      </c>
      <c r="AU90">
        <v>4352.6000000000004</v>
      </c>
      <c r="AV90" t="s">
        <v>826</v>
      </c>
      <c r="AW90" t="s">
        <v>270</v>
      </c>
      <c r="AX90" t="s">
        <v>817</v>
      </c>
      <c r="AY90" t="s">
        <v>818</v>
      </c>
      <c r="AZ90" t="s">
        <v>764</v>
      </c>
      <c r="BA90" s="51" t="s">
        <v>764</v>
      </c>
      <c r="BB90" t="s">
        <v>815</v>
      </c>
      <c r="BC90" t="s">
        <v>819</v>
      </c>
      <c r="BD90" t="s">
        <v>820</v>
      </c>
      <c r="BE90" t="s">
        <v>821</v>
      </c>
      <c r="BF90" t="s">
        <v>830</v>
      </c>
      <c r="BG90" t="s">
        <v>822</v>
      </c>
      <c r="BH90">
        <v>2016</v>
      </c>
      <c r="BI90" t="s">
        <v>823</v>
      </c>
      <c r="BJ90" t="s">
        <v>824</v>
      </c>
      <c r="BK90" t="s">
        <v>824</v>
      </c>
    </row>
    <row r="91" spans="1:63" x14ac:dyDescent="0.25">
      <c r="A91" t="str">
        <f t="shared" si="28"/>
        <v>BGfloorresody</v>
      </c>
      <c r="B91" t="s">
        <v>839</v>
      </c>
      <c r="C91" t="s">
        <v>42</v>
      </c>
      <c r="D91" t="s">
        <v>815</v>
      </c>
      <c r="E91" t="s">
        <v>764</v>
      </c>
      <c r="F91" s="19" t="str">
        <f t="shared" ref="F91:F116" si="39">F90</f>
        <v>floorresody</v>
      </c>
      <c r="G91" s="49">
        <v>236.59772000000001</v>
      </c>
      <c r="H91" s="49">
        <v>237.68646000000001</v>
      </c>
      <c r="I91" s="49">
        <v>239.11809556</v>
      </c>
      <c r="J91" s="49">
        <v>240.71647590000001</v>
      </c>
      <c r="K91" s="49">
        <v>242.291394</v>
      </c>
      <c r="L91" s="49">
        <v>243.45757012305</v>
      </c>
      <c r="M91" s="49">
        <v>283.70681250000001</v>
      </c>
      <c r="N91" s="49">
        <v>285.66012408192</v>
      </c>
      <c r="O91" s="49">
        <v>321.77935954280002</v>
      </c>
      <c r="P91" s="49">
        <v>0</v>
      </c>
      <c r="Q91" s="49">
        <v>0</v>
      </c>
      <c r="R91" s="50" t="s">
        <v>208</v>
      </c>
      <c r="S91" s="50" t="s">
        <v>635</v>
      </c>
      <c r="T91" s="50" t="s">
        <v>873</v>
      </c>
      <c r="V91" s="24" t="str">
        <f>VLOOKUP(C91,[1]BO_download_01!#REF!,3,FALSE)</f>
        <v>Bulgaria</v>
      </c>
      <c r="W91">
        <f t="shared" si="34"/>
        <v>2012</v>
      </c>
      <c r="X91" t="str">
        <f>INDEX([1]BO_download_01!#REF!,MATCH($Y91,[1]BO_download_01!#REF!,0))</f>
        <v>ar</v>
      </c>
      <c r="Y91" t="str">
        <f t="shared" si="35"/>
        <v>floor area</v>
      </c>
      <c r="Z91" s="24">
        <f t="shared" si="36"/>
        <v>285.66012408192</v>
      </c>
      <c r="AA91" s="24" t="str">
        <f t="shared" si="30"/>
        <v>Mm2</v>
      </c>
      <c r="AB91" s="24" t="str">
        <f t="shared" si="37"/>
        <v>Odyssee</v>
      </c>
      <c r="AC91" t="s">
        <v>817</v>
      </c>
      <c r="AD91" t="s">
        <v>818</v>
      </c>
      <c r="AE91" t="str">
        <f t="shared" si="38"/>
        <v>all</v>
      </c>
      <c r="AF91" t="s">
        <v>764</v>
      </c>
      <c r="AG91" s="51" t="str">
        <f t="shared" si="31"/>
        <v>res</v>
      </c>
      <c r="AH91" t="s">
        <v>819</v>
      </c>
      <c r="AI91" t="s">
        <v>820</v>
      </c>
      <c r="AJ91" t="s">
        <v>821</v>
      </c>
      <c r="AK91" s="11" t="str">
        <f t="shared" si="32"/>
        <v>BO, Odyssee and national data</v>
      </c>
      <c r="AL91" s="11" t="s">
        <v>822</v>
      </c>
      <c r="AM91" s="11">
        <v>2016</v>
      </c>
      <c r="AN91" s="17" t="s">
        <v>823</v>
      </c>
      <c r="AO91" s="52" t="s">
        <v>824</v>
      </c>
      <c r="AQ91" t="s">
        <v>20</v>
      </c>
      <c r="AR91">
        <v>2011</v>
      </c>
      <c r="AS91" t="s">
        <v>825</v>
      </c>
      <c r="AT91" t="s">
        <v>814</v>
      </c>
      <c r="AU91">
        <v>4343</v>
      </c>
      <c r="AV91" t="s">
        <v>826</v>
      </c>
      <c r="AW91" t="s">
        <v>270</v>
      </c>
      <c r="AX91" t="s">
        <v>817</v>
      </c>
      <c r="AY91" t="s">
        <v>818</v>
      </c>
      <c r="AZ91" t="s">
        <v>764</v>
      </c>
      <c r="BA91" s="51" t="s">
        <v>764</v>
      </c>
      <c r="BB91" t="s">
        <v>815</v>
      </c>
      <c r="BC91" t="s">
        <v>819</v>
      </c>
      <c r="BD91" t="s">
        <v>820</v>
      </c>
      <c r="BE91" t="s">
        <v>821</v>
      </c>
      <c r="BF91" t="s">
        <v>830</v>
      </c>
      <c r="BG91" t="s">
        <v>822</v>
      </c>
      <c r="BH91">
        <v>2016</v>
      </c>
      <c r="BI91" t="s">
        <v>823</v>
      </c>
      <c r="BJ91" t="s">
        <v>824</v>
      </c>
      <c r="BK91" t="s">
        <v>824</v>
      </c>
    </row>
    <row r="92" spans="1:63" x14ac:dyDescent="0.25">
      <c r="A92" t="str">
        <f t="shared" si="28"/>
        <v>CYfloorresody</v>
      </c>
      <c r="B92" t="s">
        <v>839</v>
      </c>
      <c r="C92" t="s">
        <v>44</v>
      </c>
      <c r="D92" t="s">
        <v>815</v>
      </c>
      <c r="E92" t="s">
        <v>764</v>
      </c>
      <c r="F92" s="19" t="str">
        <f t="shared" si="39"/>
        <v>floorresody</v>
      </c>
      <c r="G92" s="49">
        <v>47.691300200000001</v>
      </c>
      <c r="H92" s="49">
        <v>50.548804730000001</v>
      </c>
      <c r="I92" s="49">
        <v>53.184583359999998</v>
      </c>
      <c r="J92" s="49">
        <v>55.957349620000002</v>
      </c>
      <c r="K92" s="49">
        <v>58.489267499999997</v>
      </c>
      <c r="L92" s="49">
        <v>60.355705120000003</v>
      </c>
      <c r="M92" s="49">
        <v>62.172909390000001</v>
      </c>
      <c r="N92" s="49">
        <v>63.284286100000003</v>
      </c>
      <c r="O92" s="49">
        <v>64.032825149999994</v>
      </c>
      <c r="P92" s="49">
        <v>0</v>
      </c>
      <c r="Q92" s="49">
        <v>0</v>
      </c>
      <c r="R92" s="50" t="s">
        <v>208</v>
      </c>
      <c r="S92" s="50" t="s">
        <v>635</v>
      </c>
      <c r="T92" s="50" t="s">
        <v>873</v>
      </c>
      <c r="V92" s="24" t="str">
        <f>VLOOKUP(C92,[1]BO_download_01!#REF!,3,FALSE)</f>
        <v>Cyprus</v>
      </c>
      <c r="W92">
        <f>$M$4</f>
        <v>2011</v>
      </c>
      <c r="X92" t="str">
        <f>INDEX([1]BO_download_01!#REF!,MATCH($Y92,[1]BO_download_01!#REF!,0))</f>
        <v>ar</v>
      </c>
      <c r="Y92" t="str">
        <f t="shared" si="35"/>
        <v>floor area</v>
      </c>
      <c r="Z92" s="24">
        <f>M92</f>
        <v>62.172909390000001</v>
      </c>
      <c r="AA92" s="24" t="str">
        <f t="shared" si="30"/>
        <v>Mm2</v>
      </c>
      <c r="AB92" s="24" t="str">
        <f t="shared" si="37"/>
        <v>Odyssee</v>
      </c>
      <c r="AC92" t="s">
        <v>817</v>
      </c>
      <c r="AD92" t="s">
        <v>818</v>
      </c>
      <c r="AE92" t="str">
        <f t="shared" si="38"/>
        <v>all</v>
      </c>
      <c r="AF92" t="s">
        <v>764</v>
      </c>
      <c r="AG92" s="51" t="str">
        <f t="shared" si="31"/>
        <v>res</v>
      </c>
      <c r="AH92" t="s">
        <v>819</v>
      </c>
      <c r="AI92" t="s">
        <v>820</v>
      </c>
      <c r="AJ92" t="s">
        <v>821</v>
      </c>
      <c r="AK92" s="11" t="str">
        <f t="shared" si="32"/>
        <v>BO, Odyssee and national data</v>
      </c>
      <c r="AL92" s="11" t="s">
        <v>822</v>
      </c>
      <c r="AM92" s="11">
        <v>2016</v>
      </c>
      <c r="AN92" s="17" t="s">
        <v>823</v>
      </c>
      <c r="AO92" s="52" t="s">
        <v>824</v>
      </c>
      <c r="AQ92" t="s">
        <v>20</v>
      </c>
      <c r="AR92">
        <v>2012</v>
      </c>
      <c r="AS92" t="s">
        <v>825</v>
      </c>
      <c r="AT92" t="s">
        <v>814</v>
      </c>
      <c r="AU92">
        <v>4334.5</v>
      </c>
      <c r="AV92" t="s">
        <v>826</v>
      </c>
      <c r="AW92" t="s">
        <v>270</v>
      </c>
      <c r="AX92" t="s">
        <v>817</v>
      </c>
      <c r="AY92" t="s">
        <v>818</v>
      </c>
      <c r="AZ92" t="s">
        <v>764</v>
      </c>
      <c r="BA92" s="51" t="s">
        <v>764</v>
      </c>
      <c r="BB92" t="s">
        <v>815</v>
      </c>
      <c r="BC92" t="s">
        <v>819</v>
      </c>
      <c r="BD92" t="s">
        <v>820</v>
      </c>
      <c r="BE92" t="s">
        <v>821</v>
      </c>
      <c r="BF92" t="s">
        <v>830</v>
      </c>
      <c r="BG92" t="s">
        <v>822</v>
      </c>
      <c r="BH92">
        <v>2016</v>
      </c>
      <c r="BI92" t="s">
        <v>823</v>
      </c>
      <c r="BJ92" t="s">
        <v>824</v>
      </c>
      <c r="BK92" t="s">
        <v>824</v>
      </c>
    </row>
    <row r="93" spans="1:63" x14ac:dyDescent="0.25">
      <c r="A93" t="str">
        <f t="shared" si="28"/>
        <v>CZfloorresody</v>
      </c>
      <c r="B93" t="s">
        <v>839</v>
      </c>
      <c r="C93" t="s">
        <v>45</v>
      </c>
      <c r="D93" t="s">
        <v>815</v>
      </c>
      <c r="E93" t="s">
        <v>764</v>
      </c>
      <c r="F93" s="19" t="str">
        <f t="shared" si="39"/>
        <v>floorresody</v>
      </c>
      <c r="G93" s="53">
        <v>339.55796831381002</v>
      </c>
      <c r="H93" s="53">
        <v>343.10109317331103</v>
      </c>
      <c r="I93" s="53">
        <v>346.51069445566401</v>
      </c>
      <c r="J93" s="53">
        <v>352.20030457719298</v>
      </c>
      <c r="K93" s="53">
        <v>358.64221832748899</v>
      </c>
      <c r="L93" s="53">
        <v>363.91102331581902</v>
      </c>
      <c r="M93" s="53">
        <v>363.28745204820001</v>
      </c>
      <c r="N93" s="53">
        <v>368.62167089746799</v>
      </c>
      <c r="O93" s="53">
        <v>369.40432395283199</v>
      </c>
      <c r="P93" s="53">
        <v>0</v>
      </c>
      <c r="Q93" s="49">
        <v>0</v>
      </c>
      <c r="R93" s="50" t="s">
        <v>208</v>
      </c>
      <c r="S93" s="50" t="s">
        <v>635</v>
      </c>
      <c r="T93" s="50" t="s">
        <v>873</v>
      </c>
      <c r="V93" s="24" t="str">
        <f>VLOOKUP(C93,[1]BO_download_01!#REF!,3,FALSE)</f>
        <v>Czech Republic</v>
      </c>
      <c r="W93">
        <f t="shared" si="34"/>
        <v>2012</v>
      </c>
      <c r="X93" t="str">
        <f>INDEX([1]BO_download_01!#REF!,MATCH($Y93,[1]BO_download_01!#REF!,0))</f>
        <v>ar</v>
      </c>
      <c r="Y93" t="str">
        <f t="shared" si="35"/>
        <v>floor area</v>
      </c>
      <c r="Z93" s="24">
        <f t="shared" ref="Z93:Z103" si="40">N93</f>
        <v>368.62167089746799</v>
      </c>
      <c r="AA93" s="24" t="str">
        <f t="shared" si="30"/>
        <v>Mm2</v>
      </c>
      <c r="AB93" s="24" t="str">
        <f t="shared" si="37"/>
        <v>Odyssee</v>
      </c>
      <c r="AC93" t="s">
        <v>817</v>
      </c>
      <c r="AD93" t="s">
        <v>818</v>
      </c>
      <c r="AE93" t="str">
        <f t="shared" si="38"/>
        <v>all</v>
      </c>
      <c r="AF93" t="s">
        <v>764</v>
      </c>
      <c r="AG93" s="51" t="str">
        <f t="shared" si="31"/>
        <v>res</v>
      </c>
      <c r="AH93" t="s">
        <v>819</v>
      </c>
      <c r="AI93" t="s">
        <v>820</v>
      </c>
      <c r="AJ93" t="s">
        <v>821</v>
      </c>
      <c r="AK93" s="11" t="str">
        <f t="shared" si="32"/>
        <v>BO, Odyssee and national data</v>
      </c>
      <c r="AL93" s="11" t="s">
        <v>822</v>
      </c>
      <c r="AM93" s="11">
        <v>2016</v>
      </c>
      <c r="AN93" s="17" t="s">
        <v>823</v>
      </c>
      <c r="AO93" s="52" t="s">
        <v>824</v>
      </c>
      <c r="AQ93" t="s">
        <v>20</v>
      </c>
      <c r="AR93">
        <v>2013</v>
      </c>
      <c r="AS93" t="s">
        <v>825</v>
      </c>
      <c r="AT93" t="s">
        <v>814</v>
      </c>
      <c r="AU93">
        <v>4336</v>
      </c>
      <c r="AV93" t="s">
        <v>826</v>
      </c>
      <c r="AW93" t="s">
        <v>270</v>
      </c>
      <c r="AX93" t="s">
        <v>817</v>
      </c>
      <c r="AY93" t="s">
        <v>818</v>
      </c>
      <c r="AZ93" t="s">
        <v>764</v>
      </c>
      <c r="BA93" s="51" t="s">
        <v>764</v>
      </c>
      <c r="BB93" t="s">
        <v>815</v>
      </c>
      <c r="BC93" t="s">
        <v>819</v>
      </c>
      <c r="BD93" t="s">
        <v>820</v>
      </c>
      <c r="BE93" t="s">
        <v>821</v>
      </c>
      <c r="BF93" t="s">
        <v>830</v>
      </c>
      <c r="BG93" t="s">
        <v>822</v>
      </c>
      <c r="BH93">
        <v>2016</v>
      </c>
      <c r="BI93" t="s">
        <v>823</v>
      </c>
      <c r="BJ93" t="s">
        <v>824</v>
      </c>
      <c r="BK93" t="s">
        <v>824</v>
      </c>
    </row>
    <row r="94" spans="1:63" x14ac:dyDescent="0.25">
      <c r="A94" t="str">
        <f t="shared" si="28"/>
        <v>DEfloorresody</v>
      </c>
      <c r="B94" t="s">
        <v>839</v>
      </c>
      <c r="C94" t="s">
        <v>51</v>
      </c>
      <c r="D94" t="s">
        <v>815</v>
      </c>
      <c r="E94" t="s">
        <v>764</v>
      </c>
      <c r="F94" s="19" t="str">
        <f t="shared" si="39"/>
        <v>floorresody</v>
      </c>
      <c r="G94" s="49">
        <v>3393.6644582700001</v>
      </c>
      <c r="H94" s="49">
        <v>3422.8193999999999</v>
      </c>
      <c r="I94" s="49">
        <v>3444.9234000000001</v>
      </c>
      <c r="J94" s="49">
        <v>3460.9998816000002</v>
      </c>
      <c r="K94" s="49">
        <v>3479.8965558</v>
      </c>
      <c r="L94" s="49">
        <v>3574.0340999999999</v>
      </c>
      <c r="M94" s="49">
        <v>3595.4005999999999</v>
      </c>
      <c r="N94" s="49">
        <v>3614.85</v>
      </c>
      <c r="O94" s="49">
        <v>3742.8434999999999</v>
      </c>
      <c r="P94" s="49">
        <v>0</v>
      </c>
      <c r="Q94" s="49">
        <v>0</v>
      </c>
      <c r="R94" s="50" t="s">
        <v>208</v>
      </c>
      <c r="S94" s="50" t="s">
        <v>635</v>
      </c>
      <c r="T94" s="50" t="s">
        <v>873</v>
      </c>
      <c r="V94" s="24" t="str">
        <f>VLOOKUP(C94,[1]BO_download_01!#REF!,3,FALSE)</f>
        <v>Germany</v>
      </c>
      <c r="W94">
        <f t="shared" si="34"/>
        <v>2012</v>
      </c>
      <c r="X94" t="str">
        <f>INDEX([1]BO_download_01!#REF!,MATCH($Y94,[1]BO_download_01!#REF!,0))</f>
        <v>ar</v>
      </c>
      <c r="Y94" t="str">
        <f t="shared" si="35"/>
        <v>floor area</v>
      </c>
      <c r="Z94" s="24">
        <f t="shared" si="40"/>
        <v>3614.85</v>
      </c>
      <c r="AA94" s="24" t="str">
        <f t="shared" si="30"/>
        <v>Mm2</v>
      </c>
      <c r="AB94" s="24" t="str">
        <f t="shared" si="37"/>
        <v>Odyssee</v>
      </c>
      <c r="AC94" t="s">
        <v>817</v>
      </c>
      <c r="AD94" t="s">
        <v>818</v>
      </c>
      <c r="AE94" t="str">
        <f t="shared" si="38"/>
        <v>all</v>
      </c>
      <c r="AF94" t="s">
        <v>764</v>
      </c>
      <c r="AG94" s="51" t="str">
        <f t="shared" si="31"/>
        <v>res</v>
      </c>
      <c r="AH94" t="s">
        <v>819</v>
      </c>
      <c r="AI94" t="s">
        <v>820</v>
      </c>
      <c r="AJ94" t="s">
        <v>821</v>
      </c>
      <c r="AK94" s="11" t="str">
        <f t="shared" si="32"/>
        <v>BO, Odyssee and national data</v>
      </c>
      <c r="AL94" s="11" t="s">
        <v>822</v>
      </c>
      <c r="AM94" s="11">
        <v>2016</v>
      </c>
      <c r="AN94" s="17" t="s">
        <v>823</v>
      </c>
      <c r="AO94" s="52" t="s">
        <v>824</v>
      </c>
      <c r="AQ94" t="s">
        <v>20</v>
      </c>
      <c r="AR94">
        <v>2014</v>
      </c>
      <c r="AS94" t="s">
        <v>825</v>
      </c>
      <c r="AT94" t="s">
        <v>814</v>
      </c>
      <c r="AU94">
        <v>4344.5</v>
      </c>
      <c r="AV94" t="s">
        <v>826</v>
      </c>
      <c r="AW94" t="s">
        <v>270</v>
      </c>
      <c r="AX94" t="s">
        <v>817</v>
      </c>
      <c r="AY94" t="s">
        <v>818</v>
      </c>
      <c r="AZ94" t="s">
        <v>764</v>
      </c>
      <c r="BA94" s="51" t="s">
        <v>764</v>
      </c>
      <c r="BB94" t="s">
        <v>815</v>
      </c>
      <c r="BC94" t="s">
        <v>819</v>
      </c>
      <c r="BD94" t="s">
        <v>820</v>
      </c>
      <c r="BE94" t="s">
        <v>821</v>
      </c>
      <c r="BF94" t="s">
        <v>830</v>
      </c>
      <c r="BG94" t="s">
        <v>822</v>
      </c>
      <c r="BH94">
        <v>2016</v>
      </c>
      <c r="BI94" t="s">
        <v>823</v>
      </c>
      <c r="BJ94" t="s">
        <v>824</v>
      </c>
      <c r="BK94" t="s">
        <v>824</v>
      </c>
    </row>
    <row r="95" spans="1:63" x14ac:dyDescent="0.25">
      <c r="A95" t="str">
        <f t="shared" si="28"/>
        <v>DKfloorresody</v>
      </c>
      <c r="B95" t="s">
        <v>839</v>
      </c>
      <c r="C95" t="s">
        <v>46</v>
      </c>
      <c r="D95" t="s">
        <v>815</v>
      </c>
      <c r="E95" t="s">
        <v>764</v>
      </c>
      <c r="F95" s="19" t="str">
        <f t="shared" si="39"/>
        <v>floorresody</v>
      </c>
      <c r="G95" s="49">
        <v>0</v>
      </c>
      <c r="H95" s="49">
        <v>0</v>
      </c>
      <c r="I95" s="49">
        <v>0</v>
      </c>
      <c r="J95" s="49">
        <v>0</v>
      </c>
      <c r="K95" s="49">
        <v>0</v>
      </c>
      <c r="L95" s="49">
        <v>327.29456158544002</v>
      </c>
      <c r="M95" s="49">
        <v>345.19756224690002</v>
      </c>
      <c r="N95" s="49">
        <v>348.31834176797997</v>
      </c>
      <c r="O95" s="49">
        <v>350.82035201129997</v>
      </c>
      <c r="P95" s="49">
        <v>0</v>
      </c>
      <c r="Q95" s="49">
        <v>0</v>
      </c>
      <c r="R95" s="50" t="s">
        <v>208</v>
      </c>
      <c r="S95" s="50" t="s">
        <v>635</v>
      </c>
      <c r="T95" s="50" t="s">
        <v>873</v>
      </c>
      <c r="V95" s="24" t="str">
        <f>VLOOKUP(C95,[1]BO_download_01!#REF!,3,FALSE)</f>
        <v>Denmark</v>
      </c>
      <c r="W95">
        <f t="shared" si="34"/>
        <v>2012</v>
      </c>
      <c r="X95" t="str">
        <f>INDEX([1]BO_download_01!#REF!,MATCH($Y95,[1]BO_download_01!#REF!,0))</f>
        <v>ar</v>
      </c>
      <c r="Y95" t="str">
        <f t="shared" si="35"/>
        <v>floor area</v>
      </c>
      <c r="Z95" s="24">
        <f t="shared" si="40"/>
        <v>348.31834176797997</v>
      </c>
      <c r="AA95" s="24" t="str">
        <f t="shared" si="30"/>
        <v>Mm2</v>
      </c>
      <c r="AB95" s="24" t="str">
        <f t="shared" si="37"/>
        <v>Odyssee</v>
      </c>
      <c r="AC95" t="s">
        <v>817</v>
      </c>
      <c r="AD95" t="s">
        <v>818</v>
      </c>
      <c r="AE95" t="str">
        <f t="shared" si="38"/>
        <v>all</v>
      </c>
      <c r="AF95" t="s">
        <v>764</v>
      </c>
      <c r="AG95" s="51" t="str">
        <f t="shared" si="31"/>
        <v>res</v>
      </c>
      <c r="AH95" t="s">
        <v>819</v>
      </c>
      <c r="AI95" t="s">
        <v>820</v>
      </c>
      <c r="AJ95" t="s">
        <v>821</v>
      </c>
      <c r="AK95" s="11" t="str">
        <f t="shared" si="32"/>
        <v>BO, Odyssee and national data</v>
      </c>
      <c r="AL95" s="11" t="s">
        <v>822</v>
      </c>
      <c r="AM95" s="11">
        <v>2016</v>
      </c>
      <c r="AN95" s="17" t="s">
        <v>823</v>
      </c>
      <c r="AO95" s="52" t="s">
        <v>824</v>
      </c>
      <c r="AQ95" t="s">
        <v>28</v>
      </c>
      <c r="AR95">
        <v>2005</v>
      </c>
      <c r="AS95" t="s">
        <v>825</v>
      </c>
      <c r="AT95" t="s">
        <v>814</v>
      </c>
      <c r="AU95">
        <v>15759.8</v>
      </c>
      <c r="AV95" t="s">
        <v>826</v>
      </c>
      <c r="AW95" t="s">
        <v>356</v>
      </c>
      <c r="AX95" t="s">
        <v>817</v>
      </c>
      <c r="AY95" t="s">
        <v>818</v>
      </c>
      <c r="AZ95" t="s">
        <v>764</v>
      </c>
      <c r="BA95" s="51" t="s">
        <v>764</v>
      </c>
      <c r="BB95" t="s">
        <v>815</v>
      </c>
      <c r="BC95" t="s">
        <v>819</v>
      </c>
      <c r="BD95" t="s">
        <v>820</v>
      </c>
      <c r="BE95" t="s">
        <v>821</v>
      </c>
      <c r="BF95" t="s">
        <v>841</v>
      </c>
      <c r="BG95" t="s">
        <v>822</v>
      </c>
      <c r="BH95">
        <v>2016</v>
      </c>
      <c r="BI95" t="s">
        <v>823</v>
      </c>
      <c r="BJ95" t="s">
        <v>824</v>
      </c>
      <c r="BK95" t="s">
        <v>824</v>
      </c>
    </row>
    <row r="96" spans="1:63" x14ac:dyDescent="0.25">
      <c r="A96" t="str">
        <f t="shared" si="28"/>
        <v>EEfloorresody</v>
      </c>
      <c r="B96" t="s">
        <v>839</v>
      </c>
      <c r="C96" t="s">
        <v>47</v>
      </c>
      <c r="D96" t="s">
        <v>815</v>
      </c>
      <c r="E96" t="s">
        <v>764</v>
      </c>
      <c r="F96" s="19" t="str">
        <f t="shared" si="39"/>
        <v>floorresody</v>
      </c>
      <c r="G96" s="49">
        <v>38.066600000000001</v>
      </c>
      <c r="H96" s="49">
        <v>38.365859999999998</v>
      </c>
      <c r="I96" s="49">
        <v>38.73874</v>
      </c>
      <c r="J96" s="49">
        <v>39.292679999999997</v>
      </c>
      <c r="K96" s="49">
        <v>39.810600000000001</v>
      </c>
      <c r="L96" s="49">
        <v>40.06568</v>
      </c>
      <c r="M96" s="49">
        <v>40.337850000000003</v>
      </c>
      <c r="N96" s="49">
        <v>40.65204</v>
      </c>
      <c r="O96" s="49">
        <v>41.009172875828398</v>
      </c>
      <c r="P96" s="49">
        <v>0</v>
      </c>
      <c r="Q96" s="49">
        <v>0</v>
      </c>
      <c r="R96" s="50" t="s">
        <v>208</v>
      </c>
      <c r="S96" s="50" t="s">
        <v>635</v>
      </c>
      <c r="T96" s="50" t="s">
        <v>873</v>
      </c>
      <c r="V96" s="24" t="str">
        <f>VLOOKUP(C96,[1]BO_download_01!#REF!,3,FALSE)</f>
        <v>Estonia</v>
      </c>
      <c r="W96">
        <f t="shared" si="34"/>
        <v>2012</v>
      </c>
      <c r="X96" t="str">
        <f>INDEX([1]BO_download_01!#REF!,MATCH($Y96,[1]BO_download_01!#REF!,0))</f>
        <v>ar</v>
      </c>
      <c r="Y96" t="str">
        <f t="shared" si="35"/>
        <v>floor area</v>
      </c>
      <c r="Z96" s="24">
        <f t="shared" si="40"/>
        <v>40.65204</v>
      </c>
      <c r="AA96" s="24" t="str">
        <f t="shared" si="30"/>
        <v>Mm2</v>
      </c>
      <c r="AB96" s="24" t="str">
        <f t="shared" si="37"/>
        <v>Odyssee</v>
      </c>
      <c r="AC96" t="s">
        <v>817</v>
      </c>
      <c r="AD96" t="s">
        <v>818</v>
      </c>
      <c r="AE96" t="str">
        <f t="shared" si="38"/>
        <v>all</v>
      </c>
      <c r="AF96" t="s">
        <v>764</v>
      </c>
      <c r="AG96" s="51" t="str">
        <f t="shared" si="31"/>
        <v>res</v>
      </c>
      <c r="AH96" t="s">
        <v>819</v>
      </c>
      <c r="AI96" t="s">
        <v>820</v>
      </c>
      <c r="AJ96" t="s">
        <v>821</v>
      </c>
      <c r="AK96" s="11" t="str">
        <f t="shared" si="32"/>
        <v>BO, Odyssee and national data</v>
      </c>
      <c r="AL96" s="11" t="s">
        <v>822</v>
      </c>
      <c r="AM96" s="11">
        <v>2016</v>
      </c>
      <c r="AN96" s="17" t="s">
        <v>823</v>
      </c>
      <c r="AO96" s="52" t="s">
        <v>824</v>
      </c>
      <c r="AQ96" t="s">
        <v>28</v>
      </c>
      <c r="AR96">
        <v>2006</v>
      </c>
      <c r="AS96" t="s">
        <v>825</v>
      </c>
      <c r="AT96" t="s">
        <v>814</v>
      </c>
      <c r="AU96">
        <v>16179.8</v>
      </c>
      <c r="AV96" t="s">
        <v>826</v>
      </c>
      <c r="AW96" t="s">
        <v>356</v>
      </c>
      <c r="AX96" t="s">
        <v>817</v>
      </c>
      <c r="AY96" t="s">
        <v>818</v>
      </c>
      <c r="AZ96" t="s">
        <v>764</v>
      </c>
      <c r="BA96" s="51" t="s">
        <v>764</v>
      </c>
      <c r="BB96" t="s">
        <v>815</v>
      </c>
      <c r="BC96" t="s">
        <v>819</v>
      </c>
      <c r="BD96" t="s">
        <v>820</v>
      </c>
      <c r="BE96" t="s">
        <v>821</v>
      </c>
      <c r="BF96" t="s">
        <v>841</v>
      </c>
      <c r="BG96" t="s">
        <v>822</v>
      </c>
      <c r="BH96">
        <v>2016</v>
      </c>
      <c r="BI96" t="s">
        <v>823</v>
      </c>
      <c r="BJ96" t="s">
        <v>824</v>
      </c>
      <c r="BK96" t="s">
        <v>824</v>
      </c>
    </row>
    <row r="97" spans="1:63" x14ac:dyDescent="0.25">
      <c r="A97" t="str">
        <f t="shared" si="28"/>
        <v>ELfloorresody</v>
      </c>
      <c r="B97" t="s">
        <v>839</v>
      </c>
      <c r="C97" t="s">
        <v>49</v>
      </c>
      <c r="D97" t="s">
        <v>815</v>
      </c>
      <c r="E97" t="s">
        <v>764</v>
      </c>
      <c r="F97" s="19" t="str">
        <f t="shared" si="39"/>
        <v>floorresody</v>
      </c>
      <c r="G97" s="49">
        <v>536.19929500000001</v>
      </c>
      <c r="H97" s="49">
        <v>546.85718999999995</v>
      </c>
      <c r="I97" s="49">
        <v>555.17571499999997</v>
      </c>
      <c r="J97" s="49">
        <v>561.94179999999994</v>
      </c>
      <c r="K97" s="49">
        <v>567.16845000000001</v>
      </c>
      <c r="L97" s="49">
        <v>571.53277500000002</v>
      </c>
      <c r="M97" s="49">
        <v>574.08056499999998</v>
      </c>
      <c r="N97" s="49">
        <v>571.53302489999999</v>
      </c>
      <c r="O97" s="49">
        <v>576.67858999999999</v>
      </c>
      <c r="P97" s="49">
        <v>0</v>
      </c>
      <c r="Q97" s="49">
        <v>0</v>
      </c>
      <c r="R97" s="50" t="s">
        <v>208</v>
      </c>
      <c r="S97" s="50" t="s">
        <v>635</v>
      </c>
      <c r="T97" s="50" t="s">
        <v>873</v>
      </c>
      <c r="V97" s="24" t="str">
        <f>VLOOKUP(C97,[1]BO_download_01!#REF!,3,FALSE)</f>
        <v>Greece</v>
      </c>
      <c r="W97">
        <f t="shared" si="34"/>
        <v>2012</v>
      </c>
      <c r="X97" t="str">
        <f>INDEX([1]BO_download_01!#REF!,MATCH($Y97,[1]BO_download_01!#REF!,0))</f>
        <v>ar</v>
      </c>
      <c r="Y97" t="str">
        <f t="shared" si="35"/>
        <v>floor area</v>
      </c>
      <c r="Z97" s="24">
        <f t="shared" si="40"/>
        <v>571.53302489999999</v>
      </c>
      <c r="AA97" s="24" t="str">
        <f t="shared" si="30"/>
        <v>Mm2</v>
      </c>
      <c r="AB97" s="24" t="str">
        <f t="shared" si="37"/>
        <v>Odyssee</v>
      </c>
      <c r="AC97" t="s">
        <v>817</v>
      </c>
      <c r="AD97" t="s">
        <v>818</v>
      </c>
      <c r="AE97" t="str">
        <f t="shared" si="38"/>
        <v>all</v>
      </c>
      <c r="AF97" t="s">
        <v>764</v>
      </c>
      <c r="AG97" s="51" t="str">
        <f t="shared" si="31"/>
        <v>res</v>
      </c>
      <c r="AH97" t="s">
        <v>819</v>
      </c>
      <c r="AI97" t="s">
        <v>820</v>
      </c>
      <c r="AJ97" t="s">
        <v>821</v>
      </c>
      <c r="AK97" s="11" t="str">
        <f t="shared" si="32"/>
        <v>BO, Odyssee and national data</v>
      </c>
      <c r="AL97" s="11" t="s">
        <v>822</v>
      </c>
      <c r="AM97" s="11">
        <v>2016</v>
      </c>
      <c r="AN97" s="17" t="s">
        <v>823</v>
      </c>
      <c r="AO97" s="52" t="s">
        <v>824</v>
      </c>
      <c r="AQ97" t="s">
        <v>28</v>
      </c>
      <c r="AR97">
        <v>2007</v>
      </c>
      <c r="AS97" t="s">
        <v>825</v>
      </c>
      <c r="AT97" t="s">
        <v>814</v>
      </c>
      <c r="AU97">
        <v>16643</v>
      </c>
      <c r="AV97" t="s">
        <v>826</v>
      </c>
      <c r="AW97" t="s">
        <v>356</v>
      </c>
      <c r="AX97" t="s">
        <v>817</v>
      </c>
      <c r="AY97" t="s">
        <v>818</v>
      </c>
      <c r="AZ97" t="s">
        <v>764</v>
      </c>
      <c r="BA97" s="51" t="s">
        <v>764</v>
      </c>
      <c r="BB97" t="s">
        <v>815</v>
      </c>
      <c r="BC97" t="s">
        <v>819</v>
      </c>
      <c r="BD97" t="s">
        <v>820</v>
      </c>
      <c r="BE97" t="s">
        <v>821</v>
      </c>
      <c r="BF97" t="s">
        <v>841</v>
      </c>
      <c r="BG97" t="s">
        <v>822</v>
      </c>
      <c r="BH97">
        <v>2016</v>
      </c>
      <c r="BI97" t="s">
        <v>823</v>
      </c>
      <c r="BJ97" t="s">
        <v>824</v>
      </c>
      <c r="BK97" t="s">
        <v>824</v>
      </c>
    </row>
    <row r="98" spans="1:63" x14ac:dyDescent="0.25">
      <c r="A98" t="str">
        <f t="shared" si="28"/>
        <v>ESfloorresody</v>
      </c>
      <c r="B98" t="s">
        <v>839</v>
      </c>
      <c r="C98" t="s">
        <v>65</v>
      </c>
      <c r="D98" t="s">
        <v>815</v>
      </c>
      <c r="E98" t="s">
        <v>764</v>
      </c>
      <c r="F98" s="19" t="str">
        <f t="shared" si="39"/>
        <v>floorresody</v>
      </c>
      <c r="G98" s="49">
        <v>2083.6280185109399</v>
      </c>
      <c r="H98" s="49">
        <v>2146.7443348101201</v>
      </c>
      <c r="I98" s="49">
        <v>2209.0698445369198</v>
      </c>
      <c r="J98" s="49">
        <v>2270.5120480925202</v>
      </c>
      <c r="K98" s="49">
        <v>2313.48170486358</v>
      </c>
      <c r="L98" s="49">
        <v>2340.69038061321</v>
      </c>
      <c r="M98" s="49">
        <v>2361.0667513991398</v>
      </c>
      <c r="N98" s="49">
        <v>2377.9350368382302</v>
      </c>
      <c r="O98" s="49">
        <v>2387.75015808952</v>
      </c>
      <c r="P98" s="49">
        <v>0</v>
      </c>
      <c r="Q98" s="49">
        <v>0</v>
      </c>
      <c r="R98" s="50" t="s">
        <v>208</v>
      </c>
      <c r="S98" s="50" t="s">
        <v>635</v>
      </c>
      <c r="T98" s="50" t="s">
        <v>873</v>
      </c>
      <c r="V98" s="24" t="str">
        <f>VLOOKUP(C98,[1]BO_download_01!#REF!,3,FALSE)</f>
        <v>Spain</v>
      </c>
      <c r="W98">
        <f t="shared" si="34"/>
        <v>2012</v>
      </c>
      <c r="X98" t="str">
        <f>INDEX([1]BO_download_01!#REF!,MATCH($Y98,[1]BO_download_01!#REF!,0))</f>
        <v>ar</v>
      </c>
      <c r="Y98" t="str">
        <f t="shared" si="35"/>
        <v>floor area</v>
      </c>
      <c r="Z98" s="24">
        <f t="shared" si="40"/>
        <v>2377.9350368382302</v>
      </c>
      <c r="AA98" s="24" t="str">
        <f t="shared" si="30"/>
        <v>Mm2</v>
      </c>
      <c r="AB98" s="24" t="str">
        <f t="shared" si="37"/>
        <v>Odyssee</v>
      </c>
      <c r="AC98" t="s">
        <v>817</v>
      </c>
      <c r="AD98" t="s">
        <v>818</v>
      </c>
      <c r="AE98" t="str">
        <f t="shared" si="38"/>
        <v>all</v>
      </c>
      <c r="AF98" t="s">
        <v>764</v>
      </c>
      <c r="AG98" s="51" t="str">
        <f t="shared" si="31"/>
        <v>res</v>
      </c>
      <c r="AH98" t="s">
        <v>819</v>
      </c>
      <c r="AI98" t="s">
        <v>820</v>
      </c>
      <c r="AJ98" t="s">
        <v>821</v>
      </c>
      <c r="AK98" s="11" t="str">
        <f t="shared" si="32"/>
        <v>BO, Odyssee and national data</v>
      </c>
      <c r="AL98" s="11" t="s">
        <v>822</v>
      </c>
      <c r="AM98" s="11">
        <v>2016</v>
      </c>
      <c r="AN98" s="17" t="s">
        <v>823</v>
      </c>
      <c r="AO98" s="52" t="s">
        <v>824</v>
      </c>
      <c r="AQ98" t="s">
        <v>28</v>
      </c>
      <c r="AR98">
        <v>2008</v>
      </c>
      <c r="AS98" t="s">
        <v>825</v>
      </c>
      <c r="AT98" t="s">
        <v>814</v>
      </c>
      <c r="AU98">
        <v>17067.8</v>
      </c>
      <c r="AV98" t="s">
        <v>826</v>
      </c>
      <c r="AW98" t="s">
        <v>356</v>
      </c>
      <c r="AX98" t="s">
        <v>817</v>
      </c>
      <c r="AY98" t="s">
        <v>818</v>
      </c>
      <c r="AZ98" t="s">
        <v>764</v>
      </c>
      <c r="BA98" s="51" t="s">
        <v>764</v>
      </c>
      <c r="BB98" t="s">
        <v>815</v>
      </c>
      <c r="BC98" t="s">
        <v>819</v>
      </c>
      <c r="BD98" t="s">
        <v>820</v>
      </c>
      <c r="BE98" t="s">
        <v>821</v>
      </c>
      <c r="BF98" t="s">
        <v>841</v>
      </c>
      <c r="BG98" t="s">
        <v>822</v>
      </c>
      <c r="BH98">
        <v>2016</v>
      </c>
      <c r="BI98" t="s">
        <v>823</v>
      </c>
      <c r="BJ98" t="s">
        <v>824</v>
      </c>
      <c r="BK98" t="s">
        <v>824</v>
      </c>
    </row>
    <row r="99" spans="1:63" x14ac:dyDescent="0.25">
      <c r="A99" t="str">
        <f t="shared" si="28"/>
        <v>FIfloorresody</v>
      </c>
      <c r="B99" t="s">
        <v>839</v>
      </c>
      <c r="C99" t="s">
        <v>50</v>
      </c>
      <c r="D99" t="s">
        <v>815</v>
      </c>
      <c r="E99" t="s">
        <v>764</v>
      </c>
      <c r="F99" s="19" t="str">
        <f t="shared" si="39"/>
        <v>floorresody</v>
      </c>
      <c r="G99" s="49">
        <v>255.65164997863999</v>
      </c>
      <c r="H99" s="49">
        <v>260.52134411754997</v>
      </c>
      <c r="I99" s="49">
        <v>264.21486210806</v>
      </c>
      <c r="J99" s="49">
        <v>268.872359405</v>
      </c>
      <c r="K99" s="49">
        <v>272.46881212514</v>
      </c>
      <c r="L99" s="49">
        <v>274.02405492060001</v>
      </c>
      <c r="M99" s="49">
        <v>278.12996498429999</v>
      </c>
      <c r="N99" s="49">
        <v>282.08233019071997</v>
      </c>
      <c r="O99" s="49">
        <v>285.44356454000001</v>
      </c>
      <c r="P99" s="49">
        <v>0</v>
      </c>
      <c r="Q99" s="49">
        <v>0</v>
      </c>
      <c r="R99" s="50" t="s">
        <v>208</v>
      </c>
      <c r="S99" s="50" t="s">
        <v>635</v>
      </c>
      <c r="T99" s="50" t="s">
        <v>873</v>
      </c>
      <c r="V99" s="24" t="str">
        <f>VLOOKUP(C99,[1]BO_download_01!#REF!,3,FALSE)</f>
        <v>Finland</v>
      </c>
      <c r="W99">
        <f t="shared" si="34"/>
        <v>2012</v>
      </c>
      <c r="X99" t="str">
        <f>INDEX([1]BO_download_01!#REF!,MATCH($Y99,[1]BO_download_01!#REF!,0))</f>
        <v>ar</v>
      </c>
      <c r="Y99" t="str">
        <f t="shared" si="35"/>
        <v>floor area</v>
      </c>
      <c r="Z99" s="24">
        <f t="shared" si="40"/>
        <v>282.08233019071997</v>
      </c>
      <c r="AA99" s="24" t="str">
        <f t="shared" si="30"/>
        <v>Mm2</v>
      </c>
      <c r="AB99" s="24" t="str">
        <f t="shared" si="37"/>
        <v>Odyssee</v>
      </c>
      <c r="AC99" t="s">
        <v>817</v>
      </c>
      <c r="AD99" t="s">
        <v>818</v>
      </c>
      <c r="AE99" t="str">
        <f t="shared" si="38"/>
        <v>all</v>
      </c>
      <c r="AF99" t="s">
        <v>764</v>
      </c>
      <c r="AG99" s="51" t="str">
        <f t="shared" si="31"/>
        <v>res</v>
      </c>
      <c r="AH99" t="s">
        <v>819</v>
      </c>
      <c r="AI99" t="s">
        <v>820</v>
      </c>
      <c r="AJ99" t="s">
        <v>821</v>
      </c>
      <c r="AK99" s="11" t="str">
        <f t="shared" si="32"/>
        <v>BO, Odyssee and national data</v>
      </c>
      <c r="AL99" s="11" t="s">
        <v>822</v>
      </c>
      <c r="AM99" s="11">
        <v>2016</v>
      </c>
      <c r="AN99" s="17" t="s">
        <v>823</v>
      </c>
      <c r="AO99" s="52" t="s">
        <v>824</v>
      </c>
      <c r="AQ99" t="s">
        <v>28</v>
      </c>
      <c r="AR99">
        <v>2009</v>
      </c>
      <c r="AS99" t="s">
        <v>825</v>
      </c>
      <c r="AT99" t="s">
        <v>814</v>
      </c>
      <c r="AU99">
        <v>17384.3</v>
      </c>
      <c r="AV99" t="s">
        <v>826</v>
      </c>
      <c r="AW99" t="s">
        <v>356</v>
      </c>
      <c r="AX99" t="s">
        <v>817</v>
      </c>
      <c r="AY99" t="s">
        <v>818</v>
      </c>
      <c r="AZ99" t="s">
        <v>764</v>
      </c>
      <c r="BA99" s="51" t="s">
        <v>764</v>
      </c>
      <c r="BB99" t="s">
        <v>815</v>
      </c>
      <c r="BC99" t="s">
        <v>819</v>
      </c>
      <c r="BD99" t="s">
        <v>820</v>
      </c>
      <c r="BE99" t="s">
        <v>821</v>
      </c>
      <c r="BF99" t="s">
        <v>841</v>
      </c>
      <c r="BG99" t="s">
        <v>822</v>
      </c>
      <c r="BH99">
        <v>2016</v>
      </c>
      <c r="BI99" t="s">
        <v>823</v>
      </c>
      <c r="BJ99" t="s">
        <v>824</v>
      </c>
      <c r="BK99" t="s">
        <v>824</v>
      </c>
    </row>
    <row r="100" spans="1:63" x14ac:dyDescent="0.25">
      <c r="A100" t="str">
        <f t="shared" si="28"/>
        <v>FRfloorresody</v>
      </c>
      <c r="B100" t="s">
        <v>839</v>
      </c>
      <c r="C100" t="s">
        <v>48</v>
      </c>
      <c r="D100" t="s">
        <v>815</v>
      </c>
      <c r="E100" t="s">
        <v>764</v>
      </c>
      <c r="F100" s="19" t="str">
        <f t="shared" si="39"/>
        <v>floorresody</v>
      </c>
      <c r="G100" s="49">
        <v>2792.30249787</v>
      </c>
      <c r="H100" s="49">
        <v>2840.0953399999898</v>
      </c>
      <c r="I100" s="49">
        <v>2883.59875023</v>
      </c>
      <c r="J100" s="49">
        <v>2919.14728913</v>
      </c>
      <c r="K100" s="49">
        <v>2949.7692679800002</v>
      </c>
      <c r="L100" s="49">
        <v>2979.9149160000002</v>
      </c>
      <c r="M100" s="49">
        <v>3011.6341155999999</v>
      </c>
      <c r="N100" s="49">
        <v>3043.7540024</v>
      </c>
      <c r="O100" s="49">
        <v>3076.8794394000001</v>
      </c>
      <c r="P100" s="49">
        <v>0</v>
      </c>
      <c r="Q100" s="49">
        <v>0</v>
      </c>
      <c r="R100" s="50" t="s">
        <v>208</v>
      </c>
      <c r="S100" s="50" t="s">
        <v>635</v>
      </c>
      <c r="T100" s="50" t="s">
        <v>873</v>
      </c>
      <c r="V100" s="24" t="str">
        <f>VLOOKUP(C100,[1]BO_download_01!#REF!,3,FALSE)</f>
        <v>France</v>
      </c>
      <c r="W100">
        <f t="shared" si="34"/>
        <v>2012</v>
      </c>
      <c r="X100" t="str">
        <f>INDEX([1]BO_download_01!#REF!,MATCH($Y100,[1]BO_download_01!#REF!,0))</f>
        <v>ar</v>
      </c>
      <c r="Y100" t="str">
        <f t="shared" si="35"/>
        <v>floor area</v>
      </c>
      <c r="Z100" s="24">
        <f t="shared" si="40"/>
        <v>3043.7540024</v>
      </c>
      <c r="AA100" s="24" t="str">
        <f t="shared" si="30"/>
        <v>Mm2</v>
      </c>
      <c r="AB100" s="24" t="str">
        <f t="shared" si="37"/>
        <v>Odyssee</v>
      </c>
      <c r="AC100" t="s">
        <v>817</v>
      </c>
      <c r="AD100" t="s">
        <v>818</v>
      </c>
      <c r="AE100" t="str">
        <f t="shared" si="38"/>
        <v>all</v>
      </c>
      <c r="AF100" t="s">
        <v>764</v>
      </c>
      <c r="AG100" s="51" t="str">
        <f t="shared" si="31"/>
        <v>res</v>
      </c>
      <c r="AH100" t="s">
        <v>819</v>
      </c>
      <c r="AI100" t="s">
        <v>820</v>
      </c>
      <c r="AJ100" t="s">
        <v>821</v>
      </c>
      <c r="AK100" s="11" t="str">
        <f t="shared" si="32"/>
        <v>BO, Odyssee and national data</v>
      </c>
      <c r="AL100" s="11" t="s">
        <v>822</v>
      </c>
      <c r="AM100" s="11">
        <v>2016</v>
      </c>
      <c r="AN100" s="17" t="s">
        <v>823</v>
      </c>
      <c r="AO100" s="52" t="s">
        <v>824</v>
      </c>
      <c r="AQ100" t="s">
        <v>28</v>
      </c>
      <c r="AR100">
        <v>2010</v>
      </c>
      <c r="AS100" t="s">
        <v>825</v>
      </c>
      <c r="AT100" t="s">
        <v>814</v>
      </c>
      <c r="AU100">
        <v>17645.2</v>
      </c>
      <c r="AV100" t="s">
        <v>826</v>
      </c>
      <c r="AW100" t="s">
        <v>356</v>
      </c>
      <c r="AX100" t="s">
        <v>817</v>
      </c>
      <c r="AY100" t="s">
        <v>818</v>
      </c>
      <c r="AZ100" t="s">
        <v>764</v>
      </c>
      <c r="BA100" s="51" t="s">
        <v>764</v>
      </c>
      <c r="BB100" t="s">
        <v>815</v>
      </c>
      <c r="BC100" t="s">
        <v>819</v>
      </c>
      <c r="BD100" t="s">
        <v>820</v>
      </c>
      <c r="BE100" t="s">
        <v>821</v>
      </c>
      <c r="BF100" t="s">
        <v>841</v>
      </c>
      <c r="BG100" t="s">
        <v>822</v>
      </c>
      <c r="BH100">
        <v>2016</v>
      </c>
      <c r="BI100" t="s">
        <v>823</v>
      </c>
      <c r="BJ100" t="s">
        <v>824</v>
      </c>
      <c r="BK100" t="s">
        <v>824</v>
      </c>
    </row>
    <row r="101" spans="1:63" x14ac:dyDescent="0.25">
      <c r="A101" t="str">
        <f t="shared" si="28"/>
        <v>HRfloorresody</v>
      </c>
      <c r="B101" t="s">
        <v>839</v>
      </c>
      <c r="C101" t="s">
        <v>43</v>
      </c>
      <c r="D101" t="s">
        <v>815</v>
      </c>
      <c r="E101" t="s">
        <v>764</v>
      </c>
      <c r="F101" s="19" t="str">
        <f t="shared" si="39"/>
        <v>floorresody</v>
      </c>
      <c r="G101" s="49">
        <v>127.05542079999999</v>
      </c>
      <c r="H101" s="49">
        <v>129.85607279999999</v>
      </c>
      <c r="I101" s="49">
        <v>133.08099768</v>
      </c>
      <c r="J101" s="49">
        <v>135.35732895000001</v>
      </c>
      <c r="K101" s="49">
        <v>146.71034607999999</v>
      </c>
      <c r="L101" s="49">
        <v>149.55474303</v>
      </c>
      <c r="M101" s="49">
        <v>151.83477035999999</v>
      </c>
      <c r="N101" s="49">
        <v>154.9717824</v>
      </c>
      <c r="O101" s="49">
        <v>158.51492408824299</v>
      </c>
      <c r="P101" s="49">
        <v>0</v>
      </c>
      <c r="Q101" s="49">
        <v>0</v>
      </c>
      <c r="R101" s="50" t="s">
        <v>208</v>
      </c>
      <c r="S101" s="50" t="s">
        <v>635</v>
      </c>
      <c r="T101" s="50" t="s">
        <v>873</v>
      </c>
      <c r="V101" s="24" t="str">
        <f>VLOOKUP(C101,[1]BO_download_01!#REF!,3,FALSE)</f>
        <v>Croatia</v>
      </c>
      <c r="W101">
        <f>$L$4</f>
        <v>2010</v>
      </c>
      <c r="X101" t="str">
        <f>INDEX([1]BO_download_01!#REF!,MATCH($Y101,[1]BO_download_01!#REF!,0))</f>
        <v>ar</v>
      </c>
      <c r="Y101" t="str">
        <f t="shared" si="35"/>
        <v>floor area</v>
      </c>
      <c r="Z101" s="24">
        <f>L101</f>
        <v>149.55474303</v>
      </c>
      <c r="AA101" s="24" t="str">
        <f t="shared" si="30"/>
        <v>Mm2</v>
      </c>
      <c r="AB101" s="24" t="str">
        <f t="shared" si="37"/>
        <v>Odyssee</v>
      </c>
      <c r="AC101" t="s">
        <v>817</v>
      </c>
      <c r="AD101" t="s">
        <v>818</v>
      </c>
      <c r="AE101" t="str">
        <f t="shared" si="38"/>
        <v>all</v>
      </c>
      <c r="AF101" t="s">
        <v>764</v>
      </c>
      <c r="AG101" s="51" t="str">
        <f t="shared" si="31"/>
        <v>res</v>
      </c>
      <c r="AH101" t="s">
        <v>819</v>
      </c>
      <c r="AI101" t="s">
        <v>820</v>
      </c>
      <c r="AJ101" t="s">
        <v>821</v>
      </c>
      <c r="AK101" s="11" t="str">
        <f t="shared" si="32"/>
        <v>BO, Odyssee and national data</v>
      </c>
      <c r="AL101" s="11" t="s">
        <v>822</v>
      </c>
      <c r="AM101" s="11">
        <v>2016</v>
      </c>
      <c r="AN101" s="17" t="s">
        <v>823</v>
      </c>
      <c r="AO101" s="52" t="s">
        <v>824</v>
      </c>
      <c r="AQ101" t="s">
        <v>28</v>
      </c>
      <c r="AR101">
        <v>2011</v>
      </c>
      <c r="AS101" t="s">
        <v>825</v>
      </c>
      <c r="AT101" t="s">
        <v>814</v>
      </c>
      <c r="AU101">
        <v>17897.3</v>
      </c>
      <c r="AV101" t="s">
        <v>826</v>
      </c>
      <c r="AW101" t="s">
        <v>356</v>
      </c>
      <c r="AX101" t="s">
        <v>817</v>
      </c>
      <c r="AY101" t="s">
        <v>818</v>
      </c>
      <c r="AZ101" t="s">
        <v>764</v>
      </c>
      <c r="BA101" s="51" t="s">
        <v>764</v>
      </c>
      <c r="BB101" t="s">
        <v>815</v>
      </c>
      <c r="BC101" t="s">
        <v>819</v>
      </c>
      <c r="BD101" t="s">
        <v>820</v>
      </c>
      <c r="BE101" t="s">
        <v>821</v>
      </c>
      <c r="BF101" t="s">
        <v>841</v>
      </c>
      <c r="BG101" t="s">
        <v>822</v>
      </c>
      <c r="BH101">
        <v>2016</v>
      </c>
      <c r="BI101" t="s">
        <v>823</v>
      </c>
      <c r="BJ101" t="s">
        <v>824</v>
      </c>
      <c r="BK101" t="s">
        <v>824</v>
      </c>
    </row>
    <row r="102" spans="1:63" x14ac:dyDescent="0.25">
      <c r="A102" t="str">
        <f t="shared" si="28"/>
        <v>HUfloorresody</v>
      </c>
      <c r="B102" t="s">
        <v>839</v>
      </c>
      <c r="C102" t="s">
        <v>52</v>
      </c>
      <c r="D102" t="s">
        <v>815</v>
      </c>
      <c r="E102" t="s">
        <v>764</v>
      </c>
      <c r="F102" s="19" t="str">
        <f t="shared" si="39"/>
        <v>floorresody</v>
      </c>
      <c r="G102" s="49">
        <v>363.03246899999999</v>
      </c>
      <c r="H102" s="49">
        <v>374.64300800000001</v>
      </c>
      <c r="I102" s="49">
        <v>368.74532399999998</v>
      </c>
      <c r="J102" s="49">
        <v>384.34473000000003</v>
      </c>
      <c r="K102" s="49">
        <v>382.95160299999998</v>
      </c>
      <c r="L102" s="49">
        <v>398.42265200000003</v>
      </c>
      <c r="M102" s="49">
        <v>439.03019999999998</v>
      </c>
      <c r="N102" s="49">
        <v>439.36309999999997</v>
      </c>
      <c r="O102" s="49">
        <v>444.60280799999998</v>
      </c>
      <c r="P102" s="49">
        <v>0</v>
      </c>
      <c r="Q102" s="49">
        <v>0</v>
      </c>
      <c r="R102" s="50" t="s">
        <v>208</v>
      </c>
      <c r="S102" s="50" t="s">
        <v>635</v>
      </c>
      <c r="T102" s="50" t="s">
        <v>873</v>
      </c>
      <c r="V102" s="24" t="str">
        <f>VLOOKUP(C102,[1]BO_download_01!#REF!,3,FALSE)</f>
        <v>Hungary</v>
      </c>
      <c r="W102">
        <f t="shared" si="34"/>
        <v>2012</v>
      </c>
      <c r="X102" t="str">
        <f>INDEX([1]BO_download_01!#REF!,MATCH($Y102,[1]BO_download_01!#REF!,0))</f>
        <v>ar</v>
      </c>
      <c r="Y102" t="str">
        <f t="shared" si="35"/>
        <v>floor area</v>
      </c>
      <c r="Z102" s="24">
        <f t="shared" si="40"/>
        <v>439.36309999999997</v>
      </c>
      <c r="AA102" s="24" t="str">
        <f t="shared" si="30"/>
        <v>Mm2</v>
      </c>
      <c r="AB102" s="24" t="str">
        <f t="shared" si="37"/>
        <v>Odyssee</v>
      </c>
      <c r="AC102" t="s">
        <v>817</v>
      </c>
      <c r="AD102" t="s">
        <v>818</v>
      </c>
      <c r="AE102" t="str">
        <f t="shared" si="38"/>
        <v>all</v>
      </c>
      <c r="AF102" t="s">
        <v>764</v>
      </c>
      <c r="AG102" s="51" t="str">
        <f t="shared" si="31"/>
        <v>res</v>
      </c>
      <c r="AH102" t="s">
        <v>819</v>
      </c>
      <c r="AI102" t="s">
        <v>820</v>
      </c>
      <c r="AJ102" t="s">
        <v>821</v>
      </c>
      <c r="AK102" s="11" t="str">
        <f t="shared" si="32"/>
        <v>BO, Odyssee and national data</v>
      </c>
      <c r="AL102" s="11" t="s">
        <v>822</v>
      </c>
      <c r="AM102" s="11">
        <v>2016</v>
      </c>
      <c r="AN102" s="17" t="s">
        <v>823</v>
      </c>
      <c r="AO102" s="52" t="s">
        <v>824</v>
      </c>
      <c r="AQ102" t="s">
        <v>28</v>
      </c>
      <c r="AR102">
        <v>2012</v>
      </c>
      <c r="AS102" t="s">
        <v>825</v>
      </c>
      <c r="AT102" t="s">
        <v>814</v>
      </c>
      <c r="AU102">
        <v>18090.900000000001</v>
      </c>
      <c r="AV102" t="s">
        <v>826</v>
      </c>
      <c r="AW102" t="s">
        <v>356</v>
      </c>
      <c r="AX102" t="s">
        <v>817</v>
      </c>
      <c r="AY102" t="s">
        <v>818</v>
      </c>
      <c r="AZ102" t="s">
        <v>764</v>
      </c>
      <c r="BA102" s="51" t="s">
        <v>764</v>
      </c>
      <c r="BB102" t="s">
        <v>815</v>
      </c>
      <c r="BC102" t="s">
        <v>819</v>
      </c>
      <c r="BD102" t="s">
        <v>820</v>
      </c>
      <c r="BE102" t="s">
        <v>821</v>
      </c>
      <c r="BF102" t="s">
        <v>841</v>
      </c>
      <c r="BG102" t="s">
        <v>822</v>
      </c>
      <c r="BH102">
        <v>2016</v>
      </c>
      <c r="BI102" t="s">
        <v>823</v>
      </c>
      <c r="BJ102" t="s">
        <v>824</v>
      </c>
      <c r="BK102" t="s">
        <v>824</v>
      </c>
    </row>
    <row r="103" spans="1:63" x14ac:dyDescent="0.25">
      <c r="A103" t="str">
        <f t="shared" si="28"/>
        <v>IEfloorresody</v>
      </c>
      <c r="B103" t="s">
        <v>839</v>
      </c>
      <c r="C103" t="s">
        <v>53</v>
      </c>
      <c r="D103" t="s">
        <v>815</v>
      </c>
      <c r="E103" t="s">
        <v>764</v>
      </c>
      <c r="F103" s="19" t="str">
        <f t="shared" si="39"/>
        <v>floorresody</v>
      </c>
      <c r="G103" s="49">
        <v>160.78284933736299</v>
      </c>
      <c r="H103" s="49">
        <v>168.08604113135999</v>
      </c>
      <c r="I103" s="49">
        <v>174.846289359872</v>
      </c>
      <c r="J103" s="49">
        <v>181.071835273056</v>
      </c>
      <c r="K103" s="49">
        <v>186.68312593392</v>
      </c>
      <c r="L103" s="49">
        <v>191.77882954393601</v>
      </c>
      <c r="M103" s="49">
        <v>196.84135685888</v>
      </c>
      <c r="N103" s="49">
        <v>198.30137161296</v>
      </c>
      <c r="O103" s="49">
        <v>203.93747570180099</v>
      </c>
      <c r="P103" s="49">
        <v>0</v>
      </c>
      <c r="Q103" s="49">
        <v>0</v>
      </c>
      <c r="R103" s="50" t="s">
        <v>208</v>
      </c>
      <c r="S103" s="50" t="s">
        <v>635</v>
      </c>
      <c r="T103" s="50" t="s">
        <v>873</v>
      </c>
      <c r="V103" s="24" t="str">
        <f>VLOOKUP(C103,[1]BO_download_01!#REF!,3,FALSE)</f>
        <v>Ireland</v>
      </c>
      <c r="W103">
        <f t="shared" si="34"/>
        <v>2012</v>
      </c>
      <c r="X103" t="str">
        <f>INDEX([1]BO_download_01!#REF!,MATCH($Y103,[1]BO_download_01!#REF!,0))</f>
        <v>ar</v>
      </c>
      <c r="Y103" t="str">
        <f t="shared" si="35"/>
        <v>floor area</v>
      </c>
      <c r="Z103" s="24">
        <f t="shared" si="40"/>
        <v>198.30137161296</v>
      </c>
      <c r="AA103" s="24" t="str">
        <f t="shared" si="30"/>
        <v>Mm2</v>
      </c>
      <c r="AB103" s="24" t="str">
        <f t="shared" si="37"/>
        <v>Odyssee</v>
      </c>
      <c r="AC103" t="s">
        <v>817</v>
      </c>
      <c r="AD103" t="s">
        <v>818</v>
      </c>
      <c r="AE103" t="str">
        <f t="shared" si="38"/>
        <v>all</v>
      </c>
      <c r="AF103" t="s">
        <v>764</v>
      </c>
      <c r="AG103" s="51" t="str">
        <f t="shared" si="31"/>
        <v>res</v>
      </c>
      <c r="AH103" t="s">
        <v>819</v>
      </c>
      <c r="AI103" t="s">
        <v>820</v>
      </c>
      <c r="AJ103" t="s">
        <v>821</v>
      </c>
      <c r="AK103" s="11" t="str">
        <f t="shared" si="32"/>
        <v>BO, Odyssee and national data</v>
      </c>
      <c r="AL103" s="11" t="s">
        <v>822</v>
      </c>
      <c r="AM103" s="11">
        <v>2016</v>
      </c>
      <c r="AN103" s="17" t="s">
        <v>823</v>
      </c>
      <c r="AO103" s="52" t="s">
        <v>824</v>
      </c>
      <c r="AQ103" t="s">
        <v>28</v>
      </c>
      <c r="AR103">
        <v>2013</v>
      </c>
      <c r="AS103" t="s">
        <v>825</v>
      </c>
      <c r="AT103" t="s">
        <v>814</v>
      </c>
      <c r="AU103">
        <v>18212.400000000001</v>
      </c>
      <c r="AV103" t="s">
        <v>826</v>
      </c>
      <c r="AW103" t="s">
        <v>356</v>
      </c>
      <c r="AX103" t="s">
        <v>817</v>
      </c>
      <c r="AY103" t="s">
        <v>818</v>
      </c>
      <c r="AZ103" t="s">
        <v>764</v>
      </c>
      <c r="BA103" s="51" t="s">
        <v>764</v>
      </c>
      <c r="BB103" t="s">
        <v>815</v>
      </c>
      <c r="BC103" t="s">
        <v>819</v>
      </c>
      <c r="BD103" t="s">
        <v>820</v>
      </c>
      <c r="BE103" t="s">
        <v>821</v>
      </c>
      <c r="BF103" t="s">
        <v>841</v>
      </c>
      <c r="BG103" t="s">
        <v>822</v>
      </c>
      <c r="BH103">
        <v>2016</v>
      </c>
      <c r="BI103" t="s">
        <v>823</v>
      </c>
      <c r="BJ103" t="s">
        <v>824</v>
      </c>
      <c r="BK103" t="s">
        <v>824</v>
      </c>
    </row>
    <row r="104" spans="1:63" x14ac:dyDescent="0.25">
      <c r="A104" t="str">
        <f t="shared" si="28"/>
        <v>ITfloorresody</v>
      </c>
      <c r="B104" t="s">
        <v>839</v>
      </c>
      <c r="C104" t="s">
        <v>54</v>
      </c>
      <c r="D104" t="s">
        <v>815</v>
      </c>
      <c r="E104" t="s">
        <v>764</v>
      </c>
      <c r="F104" s="19" t="str">
        <f t="shared" si="39"/>
        <v>floorresody</v>
      </c>
      <c r="G104" s="49">
        <v>2769.1990932475801</v>
      </c>
      <c r="H104" s="49">
        <v>2798.3834299145201</v>
      </c>
      <c r="I104" s="49">
        <v>2836.9282799004</v>
      </c>
      <c r="J104" s="49">
        <v>2871.0074266106399</v>
      </c>
      <c r="K104" s="49">
        <v>2901.1673587027999</v>
      </c>
      <c r="L104" s="49">
        <v>2933.2381682713199</v>
      </c>
      <c r="M104" s="49">
        <v>2942.9723374805699</v>
      </c>
      <c r="N104" s="49">
        <v>2951.1722433063201</v>
      </c>
      <c r="O104" s="49">
        <v>2958.8307537846399</v>
      </c>
      <c r="P104" s="49">
        <v>0</v>
      </c>
      <c r="Q104" s="49">
        <v>0</v>
      </c>
      <c r="R104" s="50" t="s">
        <v>208</v>
      </c>
      <c r="S104" s="50" t="s">
        <v>635</v>
      </c>
      <c r="T104" s="50" t="s">
        <v>873</v>
      </c>
      <c r="V104" s="24" t="str">
        <f>VLOOKUP(C104,[1]BO_download_01!#REF!,3,FALSE)</f>
        <v>Italy</v>
      </c>
      <c r="W104">
        <f>$M$4</f>
        <v>2011</v>
      </c>
      <c r="X104" t="str">
        <f>INDEX([1]BO_download_01!#REF!,MATCH($Y104,[1]BO_download_01!#REF!,0))</f>
        <v>ar</v>
      </c>
      <c r="Y104" t="str">
        <f t="shared" si="35"/>
        <v>floor area</v>
      </c>
      <c r="Z104" s="24">
        <f>M104</f>
        <v>2942.9723374805699</v>
      </c>
      <c r="AA104" s="24" t="str">
        <f t="shared" si="30"/>
        <v>Mm2</v>
      </c>
      <c r="AB104" s="24" t="str">
        <f t="shared" si="37"/>
        <v>Odyssee</v>
      </c>
      <c r="AC104" t="s">
        <v>817</v>
      </c>
      <c r="AD104" t="s">
        <v>818</v>
      </c>
      <c r="AE104" t="str">
        <f t="shared" si="38"/>
        <v>all</v>
      </c>
      <c r="AF104" t="s">
        <v>764</v>
      </c>
      <c r="AG104" s="51" t="str">
        <f t="shared" si="31"/>
        <v>res</v>
      </c>
      <c r="AH104" t="s">
        <v>819</v>
      </c>
      <c r="AI104" t="s">
        <v>820</v>
      </c>
      <c r="AJ104" t="s">
        <v>821</v>
      </c>
      <c r="AK104" s="11" t="str">
        <f t="shared" si="32"/>
        <v>BO, Odyssee and national data</v>
      </c>
      <c r="AL104" s="11" t="s">
        <v>822</v>
      </c>
      <c r="AM104" s="11">
        <v>2016</v>
      </c>
      <c r="AN104" s="17" t="s">
        <v>823</v>
      </c>
      <c r="AO104" s="52" t="s">
        <v>824</v>
      </c>
      <c r="AQ104" t="s">
        <v>28</v>
      </c>
      <c r="AR104">
        <v>2014</v>
      </c>
      <c r="AS104" t="s">
        <v>825</v>
      </c>
      <c r="AT104" t="s">
        <v>814</v>
      </c>
      <c r="AU104">
        <v>18328.900000000001</v>
      </c>
      <c r="AV104" t="s">
        <v>826</v>
      </c>
      <c r="AW104" t="s">
        <v>356</v>
      </c>
      <c r="AX104" t="s">
        <v>817</v>
      </c>
      <c r="AY104" t="s">
        <v>818</v>
      </c>
      <c r="AZ104" t="s">
        <v>764</v>
      </c>
      <c r="BA104" s="51" t="s">
        <v>764</v>
      </c>
      <c r="BB104" t="s">
        <v>815</v>
      </c>
      <c r="BC104" t="s">
        <v>819</v>
      </c>
      <c r="BD104" t="s">
        <v>820</v>
      </c>
      <c r="BE104" t="s">
        <v>821</v>
      </c>
      <c r="BF104" t="s">
        <v>841</v>
      </c>
      <c r="BG104" t="s">
        <v>822</v>
      </c>
      <c r="BH104">
        <v>2016</v>
      </c>
      <c r="BI104" t="s">
        <v>823</v>
      </c>
      <c r="BJ104" t="s">
        <v>824</v>
      </c>
      <c r="BK104" t="s">
        <v>824</v>
      </c>
    </row>
    <row r="105" spans="1:63" x14ac:dyDescent="0.25">
      <c r="A105" t="str">
        <f t="shared" si="28"/>
        <v>LTfloorresody</v>
      </c>
      <c r="B105" t="s">
        <v>839</v>
      </c>
      <c r="C105" t="s">
        <v>56</v>
      </c>
      <c r="D105" t="s">
        <v>815</v>
      </c>
      <c r="E105" t="s">
        <v>764</v>
      </c>
      <c r="F105" s="19" t="str">
        <f t="shared" si="39"/>
        <v>floorresody</v>
      </c>
      <c r="G105" s="49">
        <v>79.659350000000003</v>
      </c>
      <c r="H105" s="49">
        <v>80.282649599999999</v>
      </c>
      <c r="I105" s="49">
        <v>81.048386699999995</v>
      </c>
      <c r="J105" s="49">
        <v>82.243825700000002</v>
      </c>
      <c r="K105" s="49">
        <v>82.9643856</v>
      </c>
      <c r="L105" s="49">
        <v>83.691023000000001</v>
      </c>
      <c r="M105" s="49">
        <v>85.158730399999996</v>
      </c>
      <c r="N105" s="49">
        <v>85.852261799999994</v>
      </c>
      <c r="O105" s="49">
        <v>86.199432020757698</v>
      </c>
      <c r="P105" s="49">
        <v>0</v>
      </c>
      <c r="Q105" s="49">
        <v>0</v>
      </c>
      <c r="R105" s="50" t="s">
        <v>208</v>
      </c>
      <c r="S105" s="50" t="s">
        <v>635</v>
      </c>
      <c r="T105" s="50" t="s">
        <v>873</v>
      </c>
      <c r="V105" s="24" t="str">
        <f>VLOOKUP(C105,[1]BO_download_01!#REF!,3,FALSE)</f>
        <v>Lithuania</v>
      </c>
      <c r="W105">
        <f t="shared" si="34"/>
        <v>2012</v>
      </c>
      <c r="X105" t="str">
        <f>INDEX([1]BO_download_01!#REF!,MATCH($Y105,[1]BO_download_01!#REF!,0))</f>
        <v>ar</v>
      </c>
      <c r="Y105" t="str">
        <f t="shared" si="35"/>
        <v>floor area</v>
      </c>
      <c r="Z105" s="24">
        <f t="shared" ref="Z105:Z116" si="41">N105</f>
        <v>85.852261799999994</v>
      </c>
      <c r="AA105" s="24" t="str">
        <f t="shared" si="30"/>
        <v>Mm2</v>
      </c>
      <c r="AB105" s="24" t="str">
        <f t="shared" si="37"/>
        <v>Odyssee</v>
      </c>
      <c r="AC105" t="s">
        <v>817</v>
      </c>
      <c r="AD105" t="s">
        <v>818</v>
      </c>
      <c r="AE105" t="str">
        <f t="shared" si="38"/>
        <v>all</v>
      </c>
      <c r="AF105" t="s">
        <v>764</v>
      </c>
      <c r="AG105" s="51" t="str">
        <f t="shared" si="31"/>
        <v>res</v>
      </c>
      <c r="AH105" t="s">
        <v>819</v>
      </c>
      <c r="AI105" t="s">
        <v>820</v>
      </c>
      <c r="AJ105" t="s">
        <v>821</v>
      </c>
      <c r="AK105" s="11" t="str">
        <f t="shared" si="32"/>
        <v>BO, Odyssee and national data</v>
      </c>
      <c r="AL105" s="11" t="s">
        <v>822</v>
      </c>
      <c r="AM105" s="11">
        <v>2016</v>
      </c>
      <c r="AN105" s="17" t="s">
        <v>823</v>
      </c>
      <c r="AO105" s="52" t="s">
        <v>824</v>
      </c>
      <c r="AQ105" t="s">
        <v>30</v>
      </c>
      <c r="AR105">
        <v>2005</v>
      </c>
      <c r="AS105" t="s">
        <v>825</v>
      </c>
      <c r="AT105" t="s">
        <v>814</v>
      </c>
      <c r="AU105">
        <v>2403.3000000000002</v>
      </c>
      <c r="AV105" t="s">
        <v>826</v>
      </c>
      <c r="AW105" t="s">
        <v>695</v>
      </c>
      <c r="AX105" t="s">
        <v>817</v>
      </c>
      <c r="AY105" t="s">
        <v>818</v>
      </c>
      <c r="AZ105" t="s">
        <v>764</v>
      </c>
      <c r="BA105" s="51" t="s">
        <v>764</v>
      </c>
      <c r="BB105" t="s">
        <v>815</v>
      </c>
      <c r="BC105" t="s">
        <v>819</v>
      </c>
      <c r="BD105" t="s">
        <v>820</v>
      </c>
      <c r="BE105" t="s">
        <v>821</v>
      </c>
      <c r="BF105" t="s">
        <v>842</v>
      </c>
      <c r="BG105" t="s">
        <v>822</v>
      </c>
      <c r="BH105">
        <v>2016</v>
      </c>
      <c r="BI105" t="s">
        <v>823</v>
      </c>
      <c r="BJ105" t="s">
        <v>824</v>
      </c>
      <c r="BK105" t="s">
        <v>824</v>
      </c>
    </row>
    <row r="106" spans="1:63" x14ac:dyDescent="0.25">
      <c r="A106" t="str">
        <f t="shared" si="28"/>
        <v>LUfloorresody</v>
      </c>
      <c r="B106" t="s">
        <v>839</v>
      </c>
      <c r="C106" t="s">
        <v>57</v>
      </c>
      <c r="D106" t="s">
        <v>815</v>
      </c>
      <c r="E106" t="s">
        <v>764</v>
      </c>
      <c r="F106" s="19" t="str">
        <f t="shared" si="39"/>
        <v>floorresody</v>
      </c>
      <c r="G106" s="49">
        <v>24.309344936079999</v>
      </c>
      <c r="H106" s="49">
        <v>24.722072421309999</v>
      </c>
      <c r="I106" s="49">
        <v>25.085855304999999</v>
      </c>
      <c r="J106" s="49">
        <v>25.486611743880001</v>
      </c>
      <c r="K106" s="49">
        <v>26.028296445159999</v>
      </c>
      <c r="L106" s="49">
        <v>26.501401568249999</v>
      </c>
      <c r="M106" s="49">
        <v>27.0884222</v>
      </c>
      <c r="N106" s="49">
        <v>27.687132030250002</v>
      </c>
      <c r="O106" s="49">
        <v>28.2704850796</v>
      </c>
      <c r="P106" s="49">
        <v>0</v>
      </c>
      <c r="Q106" s="49">
        <v>0</v>
      </c>
      <c r="R106" s="50" t="s">
        <v>208</v>
      </c>
      <c r="S106" s="50" t="s">
        <v>635</v>
      </c>
      <c r="T106" s="50" t="s">
        <v>873</v>
      </c>
      <c r="V106" s="24" t="str">
        <f>VLOOKUP(C106,[1]BO_download_01!#REF!,3,FALSE)</f>
        <v>Luxembourg</v>
      </c>
      <c r="W106">
        <f t="shared" si="34"/>
        <v>2012</v>
      </c>
      <c r="X106" t="str">
        <f>INDEX([1]BO_download_01!#REF!,MATCH($Y106,[1]BO_download_01!#REF!,0))</f>
        <v>ar</v>
      </c>
      <c r="Y106" t="str">
        <f t="shared" si="35"/>
        <v>floor area</v>
      </c>
      <c r="Z106" s="24">
        <f t="shared" si="41"/>
        <v>27.687132030250002</v>
      </c>
      <c r="AA106" s="24" t="str">
        <f t="shared" si="30"/>
        <v>Mm2</v>
      </c>
      <c r="AB106" s="24" t="str">
        <f t="shared" si="37"/>
        <v>Odyssee</v>
      </c>
      <c r="AC106" t="s">
        <v>817</v>
      </c>
      <c r="AD106" t="s">
        <v>818</v>
      </c>
      <c r="AE106" t="str">
        <f t="shared" si="38"/>
        <v>all</v>
      </c>
      <c r="AF106" t="s">
        <v>764</v>
      </c>
      <c r="AG106" s="51" t="str">
        <f t="shared" si="31"/>
        <v>res</v>
      </c>
      <c r="AH106" t="s">
        <v>819</v>
      </c>
      <c r="AI106" t="s">
        <v>820</v>
      </c>
      <c r="AJ106" t="s">
        <v>821</v>
      </c>
      <c r="AK106" s="11" t="str">
        <f t="shared" si="32"/>
        <v>BO, Odyssee and national data</v>
      </c>
      <c r="AL106" s="11" t="s">
        <v>822</v>
      </c>
      <c r="AM106" s="11">
        <v>2016</v>
      </c>
      <c r="AN106" s="17" t="s">
        <v>823</v>
      </c>
      <c r="AO106" s="52" t="s">
        <v>824</v>
      </c>
      <c r="AQ106" t="s">
        <v>30</v>
      </c>
      <c r="AR106">
        <v>2006</v>
      </c>
      <c r="AS106" t="s">
        <v>825</v>
      </c>
      <c r="AT106" t="s">
        <v>814</v>
      </c>
      <c r="AU106">
        <v>2412.9</v>
      </c>
      <c r="AV106" t="s">
        <v>826</v>
      </c>
      <c r="AW106" t="s">
        <v>695</v>
      </c>
      <c r="AX106" t="s">
        <v>817</v>
      </c>
      <c r="AY106" t="s">
        <v>818</v>
      </c>
      <c r="AZ106" t="s">
        <v>764</v>
      </c>
      <c r="BA106" s="51" t="s">
        <v>764</v>
      </c>
      <c r="BB106" t="s">
        <v>815</v>
      </c>
      <c r="BC106" t="s">
        <v>819</v>
      </c>
      <c r="BD106" t="s">
        <v>820</v>
      </c>
      <c r="BE106" t="s">
        <v>821</v>
      </c>
      <c r="BF106" t="s">
        <v>842</v>
      </c>
      <c r="BG106" t="s">
        <v>822</v>
      </c>
      <c r="BH106">
        <v>2016</v>
      </c>
      <c r="BI106" t="s">
        <v>823</v>
      </c>
      <c r="BJ106" t="s">
        <v>824</v>
      </c>
      <c r="BK106" t="s">
        <v>824</v>
      </c>
    </row>
    <row r="107" spans="1:63" x14ac:dyDescent="0.25">
      <c r="A107" t="str">
        <f t="shared" si="28"/>
        <v>LVfloorresody</v>
      </c>
      <c r="B107" t="s">
        <v>839</v>
      </c>
      <c r="C107" t="s">
        <v>55</v>
      </c>
      <c r="D107" t="s">
        <v>815</v>
      </c>
      <c r="E107" t="s">
        <v>764</v>
      </c>
      <c r="F107" s="19" t="str">
        <f t="shared" si="39"/>
        <v>floorresody</v>
      </c>
      <c r="G107" s="49">
        <v>57.123855300599999</v>
      </c>
      <c r="H107" s="49">
        <v>60.352730880000003</v>
      </c>
      <c r="I107" s="49">
        <v>62.246351300000001</v>
      </c>
      <c r="J107" s="49">
        <v>62.634296800000001</v>
      </c>
      <c r="K107" s="49">
        <v>62.728635599999997</v>
      </c>
      <c r="L107" s="49">
        <v>63.217575083</v>
      </c>
      <c r="M107" s="49">
        <v>64.280481519999995</v>
      </c>
      <c r="N107" s="49">
        <v>64.9375</v>
      </c>
      <c r="O107" s="49">
        <v>67.071690672000003</v>
      </c>
      <c r="P107" s="49">
        <v>0</v>
      </c>
      <c r="Q107" s="49">
        <v>0</v>
      </c>
      <c r="R107" s="50" t="s">
        <v>208</v>
      </c>
      <c r="S107" s="50" t="s">
        <v>635</v>
      </c>
      <c r="T107" s="50" t="s">
        <v>873</v>
      </c>
      <c r="V107" s="24" t="str">
        <f>VLOOKUP(C107,[1]BO_download_01!#REF!,3,FALSE)</f>
        <v>Latvia</v>
      </c>
      <c r="W107">
        <f t="shared" si="34"/>
        <v>2012</v>
      </c>
      <c r="X107" t="str">
        <f>INDEX([1]BO_download_01!#REF!,MATCH($Y107,[1]BO_download_01!#REF!,0))</f>
        <v>ar</v>
      </c>
      <c r="Y107" t="str">
        <f t="shared" si="35"/>
        <v>floor area</v>
      </c>
      <c r="Z107" s="24">
        <f t="shared" si="41"/>
        <v>64.9375</v>
      </c>
      <c r="AA107" s="24" t="str">
        <f t="shared" si="30"/>
        <v>Mm2</v>
      </c>
      <c r="AB107" s="24" t="str">
        <f t="shared" si="37"/>
        <v>Odyssee</v>
      </c>
      <c r="AC107" t="s">
        <v>817</v>
      </c>
      <c r="AD107" t="s">
        <v>818</v>
      </c>
      <c r="AE107" t="str">
        <f t="shared" si="38"/>
        <v>all</v>
      </c>
      <c r="AF107" t="s">
        <v>764</v>
      </c>
      <c r="AG107" s="51" t="str">
        <f t="shared" si="31"/>
        <v>res</v>
      </c>
      <c r="AH107" t="s">
        <v>819</v>
      </c>
      <c r="AI107" t="s">
        <v>820</v>
      </c>
      <c r="AJ107" t="s">
        <v>821</v>
      </c>
      <c r="AK107" s="11" t="str">
        <f t="shared" si="32"/>
        <v>BO, Odyssee and national data</v>
      </c>
      <c r="AL107" s="11" t="s">
        <v>822</v>
      </c>
      <c r="AM107" s="11">
        <v>2016</v>
      </c>
      <c r="AN107" s="17" t="s">
        <v>823</v>
      </c>
      <c r="AO107" s="52" t="s">
        <v>824</v>
      </c>
      <c r="AQ107" t="s">
        <v>30</v>
      </c>
      <c r="AR107">
        <v>2007</v>
      </c>
      <c r="AS107" t="s">
        <v>825</v>
      </c>
      <c r="AT107" t="s">
        <v>814</v>
      </c>
      <c r="AU107">
        <v>2433.6999999999998</v>
      </c>
      <c r="AV107" t="s">
        <v>826</v>
      </c>
      <c r="AW107" t="s">
        <v>695</v>
      </c>
      <c r="AX107" t="s">
        <v>817</v>
      </c>
      <c r="AY107" t="s">
        <v>818</v>
      </c>
      <c r="AZ107" t="s">
        <v>764</v>
      </c>
      <c r="BA107" s="51" t="s">
        <v>764</v>
      </c>
      <c r="BB107" t="s">
        <v>815</v>
      </c>
      <c r="BC107" t="s">
        <v>819</v>
      </c>
      <c r="BD107" t="s">
        <v>820</v>
      </c>
      <c r="BE107" t="s">
        <v>821</v>
      </c>
      <c r="BF107" t="s">
        <v>842</v>
      </c>
      <c r="BG107" t="s">
        <v>822</v>
      </c>
      <c r="BH107">
        <v>2016</v>
      </c>
      <c r="BI107" t="s">
        <v>823</v>
      </c>
      <c r="BJ107" t="s">
        <v>824</v>
      </c>
      <c r="BK107" t="s">
        <v>824</v>
      </c>
    </row>
    <row r="108" spans="1:63" x14ac:dyDescent="0.25">
      <c r="A108" t="str">
        <f t="shared" si="28"/>
        <v>MTfloorresody</v>
      </c>
      <c r="B108" t="s">
        <v>839</v>
      </c>
      <c r="C108" t="s">
        <v>58</v>
      </c>
      <c r="D108" t="s">
        <v>815</v>
      </c>
      <c r="E108" t="s">
        <v>764</v>
      </c>
      <c r="F108" s="19" t="str">
        <f t="shared" si="39"/>
        <v>floorresody</v>
      </c>
      <c r="G108" s="49">
        <v>16.962820000000001</v>
      </c>
      <c r="H108" s="49">
        <v>17.062772160000002</v>
      </c>
      <c r="I108" s="49">
        <v>17.460629424</v>
      </c>
      <c r="J108" s="49">
        <v>17.858485624</v>
      </c>
      <c r="K108" s="49">
        <v>18.256342887999999</v>
      </c>
      <c r="L108" s="49">
        <v>18.654200152000001</v>
      </c>
      <c r="M108" s="49">
        <v>23.817640000000001</v>
      </c>
      <c r="N108" s="49">
        <v>24.666712229695701</v>
      </c>
      <c r="O108" s="49">
        <v>0</v>
      </c>
      <c r="P108" s="49">
        <v>0</v>
      </c>
      <c r="Q108" s="49">
        <v>0</v>
      </c>
      <c r="R108" s="50" t="s">
        <v>208</v>
      </c>
      <c r="S108" s="50" t="s">
        <v>635</v>
      </c>
      <c r="T108" s="50" t="s">
        <v>873</v>
      </c>
      <c r="V108" s="24" t="str">
        <f>VLOOKUP(C108,[1]BO_download_01!#REF!,3,FALSE)</f>
        <v>Malta</v>
      </c>
      <c r="W108">
        <f t="shared" si="34"/>
        <v>2012</v>
      </c>
      <c r="X108" t="str">
        <f>INDEX([1]BO_download_01!#REF!,MATCH($Y108,[1]BO_download_01!#REF!,0))</f>
        <v>ar</v>
      </c>
      <c r="Y108" t="str">
        <f t="shared" si="35"/>
        <v>floor area</v>
      </c>
      <c r="Z108" s="24">
        <f t="shared" si="41"/>
        <v>24.666712229695701</v>
      </c>
      <c r="AA108" s="24" t="str">
        <f t="shared" si="30"/>
        <v>Mm2</v>
      </c>
      <c r="AB108" s="24" t="str">
        <f t="shared" si="37"/>
        <v>Odyssee</v>
      </c>
      <c r="AC108" t="s">
        <v>817</v>
      </c>
      <c r="AD108" t="s">
        <v>818</v>
      </c>
      <c r="AE108" t="str">
        <f t="shared" si="38"/>
        <v>all</v>
      </c>
      <c r="AF108" t="s">
        <v>764</v>
      </c>
      <c r="AG108" s="51" t="str">
        <f t="shared" si="31"/>
        <v>res</v>
      </c>
      <c r="AH108" t="s">
        <v>819</v>
      </c>
      <c r="AI108" t="s">
        <v>820</v>
      </c>
      <c r="AJ108" t="s">
        <v>821</v>
      </c>
      <c r="AK108" s="11" t="str">
        <f t="shared" si="32"/>
        <v>BO, Odyssee and national data</v>
      </c>
      <c r="AL108" s="11" t="s">
        <v>822</v>
      </c>
      <c r="AM108" s="11">
        <v>2016</v>
      </c>
      <c r="AN108" s="17" t="s">
        <v>823</v>
      </c>
      <c r="AO108" s="52" t="s">
        <v>824</v>
      </c>
      <c r="AQ108" t="s">
        <v>30</v>
      </c>
      <c r="AR108">
        <v>2008</v>
      </c>
      <c r="AS108" t="s">
        <v>825</v>
      </c>
      <c r="AT108" t="s">
        <v>814</v>
      </c>
      <c r="AU108">
        <v>2453</v>
      </c>
      <c r="AV108" t="s">
        <v>826</v>
      </c>
      <c r="AW108" t="s">
        <v>695</v>
      </c>
      <c r="AX108" t="s">
        <v>817</v>
      </c>
      <c r="AY108" t="s">
        <v>818</v>
      </c>
      <c r="AZ108" t="s">
        <v>764</v>
      </c>
      <c r="BA108" s="51" t="s">
        <v>764</v>
      </c>
      <c r="BB108" t="s">
        <v>815</v>
      </c>
      <c r="BC108" t="s">
        <v>819</v>
      </c>
      <c r="BD108" t="s">
        <v>820</v>
      </c>
      <c r="BE108" t="s">
        <v>821</v>
      </c>
      <c r="BF108" t="s">
        <v>842</v>
      </c>
      <c r="BG108" t="s">
        <v>822</v>
      </c>
      <c r="BH108">
        <v>2016</v>
      </c>
      <c r="BI108" t="s">
        <v>823</v>
      </c>
      <c r="BJ108" t="s">
        <v>824</v>
      </c>
      <c r="BK108" t="s">
        <v>824</v>
      </c>
    </row>
    <row r="109" spans="1:63" x14ac:dyDescent="0.25">
      <c r="A109" t="str">
        <f t="shared" si="28"/>
        <v>NLfloorresody</v>
      </c>
      <c r="B109" t="s">
        <v>839</v>
      </c>
      <c r="C109" t="s">
        <v>59</v>
      </c>
      <c r="D109" t="s">
        <v>815</v>
      </c>
      <c r="E109" t="s">
        <v>764</v>
      </c>
      <c r="F109" s="19" t="str">
        <f t="shared" si="39"/>
        <v>floorresody</v>
      </c>
      <c r="G109" s="49">
        <v>750.20400639000002</v>
      </c>
      <c r="H109" s="49">
        <v>764.06379341000002</v>
      </c>
      <c r="I109" s="49">
        <v>778.54842401999997</v>
      </c>
      <c r="J109" s="49">
        <v>794.34769013000005</v>
      </c>
      <c r="K109" s="49">
        <v>810.58945291500004</v>
      </c>
      <c r="L109" s="49">
        <v>825.27513399999998</v>
      </c>
      <c r="M109" s="49">
        <v>838.99004520000005</v>
      </c>
      <c r="N109" s="49">
        <v>853.08805981253897</v>
      </c>
      <c r="O109" s="49">
        <v>0</v>
      </c>
      <c r="P109" s="49">
        <v>0</v>
      </c>
      <c r="Q109" s="49">
        <v>0</v>
      </c>
      <c r="R109" s="50" t="s">
        <v>208</v>
      </c>
      <c r="S109" s="50" t="s">
        <v>635</v>
      </c>
      <c r="T109" s="50" t="s">
        <v>873</v>
      </c>
      <c r="V109" s="24" t="str">
        <f>VLOOKUP(C109,[1]BO_download_01!#REF!,3,FALSE)</f>
        <v>Netherlands</v>
      </c>
      <c r="W109">
        <f t="shared" si="34"/>
        <v>2012</v>
      </c>
      <c r="X109" t="str">
        <f>INDEX([1]BO_download_01!#REF!,MATCH($Y109,[1]BO_download_01!#REF!,0))</f>
        <v>ar</v>
      </c>
      <c r="Y109" t="str">
        <f t="shared" si="35"/>
        <v>floor area</v>
      </c>
      <c r="Z109" s="24">
        <f t="shared" si="41"/>
        <v>853.08805981253897</v>
      </c>
      <c r="AA109" s="24" t="str">
        <f t="shared" si="30"/>
        <v>Mm2</v>
      </c>
      <c r="AB109" s="24" t="str">
        <f t="shared" si="37"/>
        <v>Odyssee</v>
      </c>
      <c r="AC109" t="s">
        <v>817</v>
      </c>
      <c r="AD109" t="s">
        <v>818</v>
      </c>
      <c r="AE109" t="str">
        <f t="shared" si="38"/>
        <v>all</v>
      </c>
      <c r="AF109" t="s">
        <v>764</v>
      </c>
      <c r="AG109" s="51" t="str">
        <f t="shared" si="31"/>
        <v>res</v>
      </c>
      <c r="AH109" t="s">
        <v>819</v>
      </c>
      <c r="AI109" t="s">
        <v>820</v>
      </c>
      <c r="AJ109" t="s">
        <v>821</v>
      </c>
      <c r="AK109" s="11" t="str">
        <f t="shared" si="32"/>
        <v>BO, Odyssee and national data</v>
      </c>
      <c r="AL109" s="11" t="s">
        <v>822</v>
      </c>
      <c r="AM109" s="11">
        <v>2016</v>
      </c>
      <c r="AN109" s="17" t="s">
        <v>823</v>
      </c>
      <c r="AO109" s="52" t="s">
        <v>824</v>
      </c>
      <c r="AQ109" t="s">
        <v>30</v>
      </c>
      <c r="AR109">
        <v>2009</v>
      </c>
      <c r="AS109" t="s">
        <v>825</v>
      </c>
      <c r="AT109" t="s">
        <v>814</v>
      </c>
      <c r="AU109">
        <v>2482</v>
      </c>
      <c r="AV109" t="s">
        <v>826</v>
      </c>
      <c r="AW109" t="s">
        <v>695</v>
      </c>
      <c r="AX109" t="s">
        <v>817</v>
      </c>
      <c r="AY109" t="s">
        <v>818</v>
      </c>
      <c r="AZ109" t="s">
        <v>764</v>
      </c>
      <c r="BA109" s="51" t="s">
        <v>764</v>
      </c>
      <c r="BB109" t="s">
        <v>815</v>
      </c>
      <c r="BC109" t="s">
        <v>819</v>
      </c>
      <c r="BD109" t="s">
        <v>820</v>
      </c>
      <c r="BE109" t="s">
        <v>821</v>
      </c>
      <c r="BF109" t="s">
        <v>842</v>
      </c>
      <c r="BG109" t="s">
        <v>822</v>
      </c>
      <c r="BH109">
        <v>2016</v>
      </c>
      <c r="BI109" t="s">
        <v>823</v>
      </c>
      <c r="BJ109" t="s">
        <v>824</v>
      </c>
      <c r="BK109" t="s">
        <v>824</v>
      </c>
    </row>
    <row r="110" spans="1:63" x14ac:dyDescent="0.25">
      <c r="A110" t="str">
        <f t="shared" si="28"/>
        <v>PLfloorresody</v>
      </c>
      <c r="B110" t="s">
        <v>839</v>
      </c>
      <c r="C110" t="s">
        <v>60</v>
      </c>
      <c r="D110" t="s">
        <v>815</v>
      </c>
      <c r="E110" t="s">
        <v>764</v>
      </c>
      <c r="F110" s="19" t="str">
        <f t="shared" si="39"/>
        <v>floorresody</v>
      </c>
      <c r="G110" s="49">
        <v>885.07067581920001</v>
      </c>
      <c r="H110" s="49">
        <v>895.05646109240001</v>
      </c>
      <c r="I110" s="49">
        <v>906.96137680000004</v>
      </c>
      <c r="J110" s="49">
        <v>923.15063880000002</v>
      </c>
      <c r="K110" s="49">
        <v>937.8226545</v>
      </c>
      <c r="L110" s="49">
        <v>973.91194440000004</v>
      </c>
      <c r="M110" s="49">
        <v>986.44814399999996</v>
      </c>
      <c r="N110" s="49">
        <v>999.01882079999996</v>
      </c>
      <c r="O110" s="49">
        <v>1012.6466976</v>
      </c>
      <c r="P110" s="49">
        <v>0</v>
      </c>
      <c r="Q110" s="49">
        <v>0</v>
      </c>
      <c r="R110" s="50" t="s">
        <v>208</v>
      </c>
      <c r="S110" s="50" t="s">
        <v>635</v>
      </c>
      <c r="T110" s="50" t="s">
        <v>873</v>
      </c>
      <c r="V110" s="24" t="str">
        <f>VLOOKUP(C110,[1]BO_download_01!#REF!,3,FALSE)</f>
        <v>Poland</v>
      </c>
      <c r="W110">
        <f t="shared" si="34"/>
        <v>2012</v>
      </c>
      <c r="X110" t="str">
        <f>INDEX([1]BO_download_01!#REF!,MATCH($Y110,[1]BO_download_01!#REF!,0))</f>
        <v>ar</v>
      </c>
      <c r="Y110" t="str">
        <f t="shared" si="35"/>
        <v>floor area</v>
      </c>
      <c r="Z110" s="24">
        <f t="shared" si="41"/>
        <v>999.01882079999996</v>
      </c>
      <c r="AA110" s="24" t="str">
        <f t="shared" si="30"/>
        <v>Mm2</v>
      </c>
      <c r="AB110" s="24" t="str">
        <f t="shared" si="37"/>
        <v>Odyssee</v>
      </c>
      <c r="AC110" t="s">
        <v>817</v>
      </c>
      <c r="AD110" t="s">
        <v>818</v>
      </c>
      <c r="AE110" t="str">
        <f t="shared" si="38"/>
        <v>all</v>
      </c>
      <c r="AF110" t="s">
        <v>764</v>
      </c>
      <c r="AG110" s="51" t="str">
        <f t="shared" si="31"/>
        <v>res</v>
      </c>
      <c r="AH110" t="s">
        <v>819</v>
      </c>
      <c r="AI110" t="s">
        <v>820</v>
      </c>
      <c r="AJ110" t="s">
        <v>821</v>
      </c>
      <c r="AK110" s="11" t="str">
        <f t="shared" si="32"/>
        <v>BO, Odyssee and national data</v>
      </c>
      <c r="AL110" s="11" t="s">
        <v>822</v>
      </c>
      <c r="AM110" s="11">
        <v>2016</v>
      </c>
      <c r="AN110" s="17" t="s">
        <v>823</v>
      </c>
      <c r="AO110" s="52" t="s">
        <v>824</v>
      </c>
      <c r="AQ110" t="s">
        <v>30</v>
      </c>
      <c r="AR110">
        <v>2010</v>
      </c>
      <c r="AS110" t="s">
        <v>825</v>
      </c>
      <c r="AT110" t="s">
        <v>814</v>
      </c>
      <c r="AU110">
        <v>2512.6</v>
      </c>
      <c r="AV110" t="s">
        <v>826</v>
      </c>
      <c r="AW110" t="s">
        <v>695</v>
      </c>
      <c r="AX110" t="s">
        <v>817</v>
      </c>
      <c r="AY110" t="s">
        <v>818</v>
      </c>
      <c r="AZ110" t="s">
        <v>764</v>
      </c>
      <c r="BA110" s="51" t="s">
        <v>764</v>
      </c>
      <c r="BB110" t="s">
        <v>815</v>
      </c>
      <c r="BC110" t="s">
        <v>819</v>
      </c>
      <c r="BD110" t="s">
        <v>820</v>
      </c>
      <c r="BE110" t="s">
        <v>821</v>
      </c>
      <c r="BF110" t="s">
        <v>842</v>
      </c>
      <c r="BG110" t="s">
        <v>822</v>
      </c>
      <c r="BH110">
        <v>2016</v>
      </c>
      <c r="BI110" t="s">
        <v>823</v>
      </c>
      <c r="BJ110" t="s">
        <v>824</v>
      </c>
      <c r="BK110" t="s">
        <v>824</v>
      </c>
    </row>
    <row r="111" spans="1:63" x14ac:dyDescent="0.25">
      <c r="A111" t="str">
        <f t="shared" si="28"/>
        <v>PTfloorresody</v>
      </c>
      <c r="B111" t="s">
        <v>839</v>
      </c>
      <c r="C111" t="s">
        <v>61</v>
      </c>
      <c r="D111" t="s">
        <v>815</v>
      </c>
      <c r="E111" t="s">
        <v>764</v>
      </c>
      <c r="F111" s="19" t="str">
        <f t="shared" si="39"/>
        <v>floorresody</v>
      </c>
      <c r="G111" s="49">
        <v>514.41375719999996</v>
      </c>
      <c r="H111" s="49">
        <v>522.79808042000002</v>
      </c>
      <c r="I111" s="49">
        <v>534.85408896000001</v>
      </c>
      <c r="J111" s="49">
        <v>543.73731341303005</v>
      </c>
      <c r="K111" s="49">
        <v>547.74049500471995</v>
      </c>
      <c r="L111" s="49">
        <v>626.18390199999999</v>
      </c>
      <c r="M111" s="49">
        <v>641.32778283000005</v>
      </c>
      <c r="N111" s="49">
        <v>644.36866657999997</v>
      </c>
      <c r="O111" s="49">
        <v>646.48653983999998</v>
      </c>
      <c r="P111" s="49">
        <v>0</v>
      </c>
      <c r="Q111" s="49">
        <v>0</v>
      </c>
      <c r="R111" s="50" t="s">
        <v>208</v>
      </c>
      <c r="S111" s="50" t="s">
        <v>635</v>
      </c>
      <c r="T111" s="50" t="s">
        <v>873</v>
      </c>
      <c r="V111" s="24" t="str">
        <f>VLOOKUP(C111,[1]BO_download_01!#REF!,3,FALSE)</f>
        <v>Portugal</v>
      </c>
      <c r="W111">
        <f>$M$4</f>
        <v>2011</v>
      </c>
      <c r="X111" t="str">
        <f>INDEX([1]BO_download_01!#REF!,MATCH($Y111,[1]BO_download_01!#REF!,0))</f>
        <v>ar</v>
      </c>
      <c r="Y111" t="str">
        <f t="shared" si="35"/>
        <v>floor area</v>
      </c>
      <c r="Z111" s="24">
        <f>M111</f>
        <v>641.32778283000005</v>
      </c>
      <c r="AA111" s="24" t="str">
        <f t="shared" si="30"/>
        <v>Mm2</v>
      </c>
      <c r="AB111" s="24" t="str">
        <f t="shared" si="37"/>
        <v>Odyssee</v>
      </c>
      <c r="AC111" t="s">
        <v>817</v>
      </c>
      <c r="AD111" t="s">
        <v>818</v>
      </c>
      <c r="AE111" t="str">
        <f t="shared" si="38"/>
        <v>all</v>
      </c>
      <c r="AF111" t="s">
        <v>764</v>
      </c>
      <c r="AG111" s="51" t="str">
        <f t="shared" si="31"/>
        <v>res</v>
      </c>
      <c r="AH111" t="s">
        <v>819</v>
      </c>
      <c r="AI111" t="s">
        <v>820</v>
      </c>
      <c r="AJ111" t="s">
        <v>821</v>
      </c>
      <c r="AK111" s="11" t="str">
        <f t="shared" si="32"/>
        <v>BO, Odyssee and national data</v>
      </c>
      <c r="AL111" s="11" t="s">
        <v>822</v>
      </c>
      <c r="AM111" s="11">
        <v>2016</v>
      </c>
      <c r="AN111" s="17" t="s">
        <v>823</v>
      </c>
      <c r="AO111" s="52" t="s">
        <v>824</v>
      </c>
      <c r="AQ111" t="s">
        <v>30</v>
      </c>
      <c r="AR111">
        <v>2011</v>
      </c>
      <c r="AS111" t="s">
        <v>825</v>
      </c>
      <c r="AT111" t="s">
        <v>814</v>
      </c>
      <c r="AU111">
        <v>2531.5</v>
      </c>
      <c r="AV111" t="s">
        <v>826</v>
      </c>
      <c r="AW111" t="s">
        <v>695</v>
      </c>
      <c r="AX111" t="s">
        <v>817</v>
      </c>
      <c r="AY111" t="s">
        <v>818</v>
      </c>
      <c r="AZ111" t="s">
        <v>764</v>
      </c>
      <c r="BA111" s="51" t="s">
        <v>764</v>
      </c>
      <c r="BB111" t="s">
        <v>815</v>
      </c>
      <c r="BC111" t="s">
        <v>819</v>
      </c>
      <c r="BD111" t="s">
        <v>820</v>
      </c>
      <c r="BE111" t="s">
        <v>821</v>
      </c>
      <c r="BF111" t="s">
        <v>842</v>
      </c>
      <c r="BG111" t="s">
        <v>822</v>
      </c>
      <c r="BH111">
        <v>2016</v>
      </c>
      <c r="BI111" t="s">
        <v>823</v>
      </c>
      <c r="BJ111" t="s">
        <v>824</v>
      </c>
      <c r="BK111" t="s">
        <v>824</v>
      </c>
    </row>
    <row r="112" spans="1:63" x14ac:dyDescent="0.25">
      <c r="A112" t="str">
        <f t="shared" si="28"/>
        <v>ROfloorresody</v>
      </c>
      <c r="B112" t="s">
        <v>839</v>
      </c>
      <c r="C112" t="s">
        <v>62</v>
      </c>
      <c r="D112" t="s">
        <v>815</v>
      </c>
      <c r="E112" t="s">
        <v>764</v>
      </c>
      <c r="F112" s="19" t="str">
        <f t="shared" si="39"/>
        <v>floorresody</v>
      </c>
      <c r="G112" s="49">
        <v>310.51774339999997</v>
      </c>
      <c r="H112" s="49">
        <v>313.95009440000001</v>
      </c>
      <c r="I112" s="49">
        <v>317.232238</v>
      </c>
      <c r="J112" s="49">
        <v>321.40611519999999</v>
      </c>
      <c r="K112" s="49">
        <v>328.09624574999998</v>
      </c>
      <c r="L112" s="49">
        <v>332.41953583999998</v>
      </c>
      <c r="M112" s="49">
        <v>346.78509968399999</v>
      </c>
      <c r="N112" s="49">
        <v>0</v>
      </c>
      <c r="O112" s="49">
        <v>0</v>
      </c>
      <c r="P112" s="49">
        <v>0</v>
      </c>
      <c r="Q112" s="49">
        <v>0</v>
      </c>
      <c r="R112" s="50" t="s">
        <v>208</v>
      </c>
      <c r="S112" s="50" t="s">
        <v>635</v>
      </c>
      <c r="T112" s="50" t="s">
        <v>873</v>
      </c>
      <c r="V112" s="24" t="str">
        <f>VLOOKUP(C112,[1]BO_download_01!#REF!,3,FALSE)</f>
        <v>Romania</v>
      </c>
      <c r="W112">
        <f t="shared" si="34"/>
        <v>2012</v>
      </c>
      <c r="X112" t="str">
        <f>INDEX([1]BO_download_01!#REF!,MATCH($Y112,[1]BO_download_01!#REF!,0))</f>
        <v>ar</v>
      </c>
      <c r="Y112" t="str">
        <f t="shared" si="35"/>
        <v>floor area</v>
      </c>
      <c r="Z112" s="24">
        <f t="shared" si="41"/>
        <v>0</v>
      </c>
      <c r="AA112" s="24" t="str">
        <f t="shared" si="30"/>
        <v>Mm2</v>
      </c>
      <c r="AB112" s="24" t="str">
        <f t="shared" si="37"/>
        <v>Odyssee</v>
      </c>
      <c r="AC112" t="s">
        <v>817</v>
      </c>
      <c r="AD112" t="s">
        <v>818</v>
      </c>
      <c r="AE112" t="str">
        <f t="shared" si="38"/>
        <v>all</v>
      </c>
      <c r="AF112" t="s">
        <v>764</v>
      </c>
      <c r="AG112" s="51" t="str">
        <f t="shared" si="31"/>
        <v>res</v>
      </c>
      <c r="AH112" t="s">
        <v>819</v>
      </c>
      <c r="AI112" t="s">
        <v>820</v>
      </c>
      <c r="AJ112" t="s">
        <v>821</v>
      </c>
      <c r="AK112" s="11" t="str">
        <f t="shared" si="32"/>
        <v>BO, Odyssee and national data</v>
      </c>
      <c r="AL112" s="11" t="s">
        <v>822</v>
      </c>
      <c r="AM112" s="11">
        <v>2016</v>
      </c>
      <c r="AN112" s="17" t="s">
        <v>823</v>
      </c>
      <c r="AO112" s="52" t="s">
        <v>824</v>
      </c>
      <c r="AQ112" t="s">
        <v>30</v>
      </c>
      <c r="AR112">
        <v>2012</v>
      </c>
      <c r="AS112" t="s">
        <v>825</v>
      </c>
      <c r="AT112" t="s">
        <v>814</v>
      </c>
      <c r="AU112">
        <v>2551</v>
      </c>
      <c r="AV112" t="s">
        <v>826</v>
      </c>
      <c r="AW112" t="s">
        <v>695</v>
      </c>
      <c r="AX112" t="s">
        <v>817</v>
      </c>
      <c r="AY112" t="s">
        <v>818</v>
      </c>
      <c r="AZ112" t="s">
        <v>764</v>
      </c>
      <c r="BA112" s="51" t="s">
        <v>764</v>
      </c>
      <c r="BB112" t="s">
        <v>815</v>
      </c>
      <c r="BC112" t="s">
        <v>819</v>
      </c>
      <c r="BD112" t="s">
        <v>820</v>
      </c>
      <c r="BE112" t="s">
        <v>821</v>
      </c>
      <c r="BF112" t="s">
        <v>842</v>
      </c>
      <c r="BG112" t="s">
        <v>822</v>
      </c>
      <c r="BH112">
        <v>2016</v>
      </c>
      <c r="BI112" t="s">
        <v>823</v>
      </c>
      <c r="BJ112" t="s">
        <v>824</v>
      </c>
      <c r="BK112" t="s">
        <v>824</v>
      </c>
    </row>
    <row r="113" spans="1:63" x14ac:dyDescent="0.25">
      <c r="A113" t="str">
        <f t="shared" si="28"/>
        <v>SEfloorresody</v>
      </c>
      <c r="B113" t="s">
        <v>839</v>
      </c>
      <c r="C113" t="s">
        <v>66</v>
      </c>
      <c r="D113" t="s">
        <v>815</v>
      </c>
      <c r="E113" t="s">
        <v>764</v>
      </c>
      <c r="F113" s="19" t="str">
        <f t="shared" si="39"/>
        <v>floorresody</v>
      </c>
      <c r="G113" s="49">
        <v>449.10523297126099</v>
      </c>
      <c r="H113" s="49">
        <v>450.286841423309</v>
      </c>
      <c r="I113" s="49">
        <v>450.23153511804298</v>
      </c>
      <c r="J113" s="49">
        <v>451.97498723108902</v>
      </c>
      <c r="K113" s="49">
        <v>457.698127212261</v>
      </c>
      <c r="L113" s="49">
        <v>462.48399999999998</v>
      </c>
      <c r="M113" s="49">
        <v>468.76531484999998</v>
      </c>
      <c r="N113" s="49">
        <v>471.15569862000001</v>
      </c>
      <c r="O113" s="49">
        <v>473.66991753999997</v>
      </c>
      <c r="P113" s="49">
        <v>0</v>
      </c>
      <c r="Q113" s="49">
        <v>0</v>
      </c>
      <c r="R113" s="50" t="s">
        <v>208</v>
      </c>
      <c r="S113" s="50" t="s">
        <v>635</v>
      </c>
      <c r="T113" s="50" t="s">
        <v>873</v>
      </c>
      <c r="V113" s="24" t="str">
        <f>VLOOKUP(C113,[1]BO_download_01!#REF!,3,FALSE)</f>
        <v>Sweden</v>
      </c>
      <c r="W113">
        <f t="shared" si="34"/>
        <v>2012</v>
      </c>
      <c r="X113" t="str">
        <f>INDEX([1]BO_download_01!#REF!,MATCH($Y113,[1]BO_download_01!#REF!,0))</f>
        <v>ar</v>
      </c>
      <c r="Y113" t="str">
        <f t="shared" si="35"/>
        <v>floor area</v>
      </c>
      <c r="Z113" s="24">
        <f t="shared" si="41"/>
        <v>471.15569862000001</v>
      </c>
      <c r="AA113" s="24" t="str">
        <f t="shared" si="30"/>
        <v>Mm2</v>
      </c>
      <c r="AB113" s="24" t="str">
        <f t="shared" si="37"/>
        <v>Odyssee</v>
      </c>
      <c r="AC113" t="s">
        <v>817</v>
      </c>
      <c r="AD113" t="s">
        <v>818</v>
      </c>
      <c r="AE113" t="str">
        <f t="shared" si="38"/>
        <v>all</v>
      </c>
      <c r="AF113" t="s">
        <v>764</v>
      </c>
      <c r="AG113" s="51" t="str">
        <f t="shared" si="31"/>
        <v>res</v>
      </c>
      <c r="AH113" t="s">
        <v>819</v>
      </c>
      <c r="AI113" t="s">
        <v>820</v>
      </c>
      <c r="AJ113" t="s">
        <v>821</v>
      </c>
      <c r="AK113" s="11" t="str">
        <f t="shared" si="32"/>
        <v>BO, Odyssee and national data</v>
      </c>
      <c r="AL113" s="11" t="s">
        <v>822</v>
      </c>
      <c r="AM113" s="11">
        <v>2016</v>
      </c>
      <c r="AN113" s="17" t="s">
        <v>823</v>
      </c>
      <c r="AO113" s="52" t="s">
        <v>824</v>
      </c>
      <c r="AQ113" t="s">
        <v>30</v>
      </c>
      <c r="AR113">
        <v>2013</v>
      </c>
      <c r="AS113" t="s">
        <v>825</v>
      </c>
      <c r="AT113" t="s">
        <v>814</v>
      </c>
      <c r="AU113">
        <v>2571</v>
      </c>
      <c r="AV113" t="s">
        <v>826</v>
      </c>
      <c r="AW113" t="s">
        <v>695</v>
      </c>
      <c r="AX113" t="s">
        <v>817</v>
      </c>
      <c r="AY113" t="s">
        <v>818</v>
      </c>
      <c r="AZ113" t="s">
        <v>764</v>
      </c>
      <c r="BA113" s="51" t="s">
        <v>764</v>
      </c>
      <c r="BB113" t="s">
        <v>815</v>
      </c>
      <c r="BC113" t="s">
        <v>819</v>
      </c>
      <c r="BD113" t="s">
        <v>820</v>
      </c>
      <c r="BE113" t="s">
        <v>821</v>
      </c>
      <c r="BF113" t="s">
        <v>842</v>
      </c>
      <c r="BG113" t="s">
        <v>822</v>
      </c>
      <c r="BH113">
        <v>2016</v>
      </c>
      <c r="BI113" t="s">
        <v>823</v>
      </c>
      <c r="BJ113" t="s">
        <v>824</v>
      </c>
      <c r="BK113" t="s">
        <v>824</v>
      </c>
    </row>
    <row r="114" spans="1:63" x14ac:dyDescent="0.25">
      <c r="A114" t="str">
        <f t="shared" si="28"/>
        <v>Slfloorresody</v>
      </c>
      <c r="B114" t="s">
        <v>839</v>
      </c>
      <c r="C114" t="s">
        <v>831</v>
      </c>
      <c r="D114" t="s">
        <v>815</v>
      </c>
      <c r="E114" t="s">
        <v>764</v>
      </c>
      <c r="F114" s="19" t="str">
        <f t="shared" si="39"/>
        <v>floorresody</v>
      </c>
      <c r="G114" s="49">
        <v>62.976142486530001</v>
      </c>
      <c r="H114" s="49">
        <v>64.717350441899995</v>
      </c>
      <c r="I114" s="49">
        <v>65.639358987999998</v>
      </c>
      <c r="J114" s="49">
        <v>66.721543493949994</v>
      </c>
      <c r="K114" s="49">
        <v>67.703669295360001</v>
      </c>
      <c r="L114" s="49">
        <v>68.554569977759996</v>
      </c>
      <c r="M114" s="49">
        <v>69.276790694249996</v>
      </c>
      <c r="N114" s="49">
        <v>69.874352310000006</v>
      </c>
      <c r="O114" s="49">
        <v>70.364336913179997</v>
      </c>
      <c r="P114" s="49">
        <v>0</v>
      </c>
      <c r="Q114" s="49">
        <v>0</v>
      </c>
      <c r="R114" s="50" t="s">
        <v>208</v>
      </c>
      <c r="S114" s="50" t="s">
        <v>635</v>
      </c>
      <c r="T114" s="50" t="s">
        <v>873</v>
      </c>
      <c r="V114" s="24" t="str">
        <f>VLOOKUP(C114,[1]BO_download_01!#REF!,3,FALSE)</f>
        <v>Slovenia</v>
      </c>
      <c r="W114">
        <f t="shared" si="34"/>
        <v>2012</v>
      </c>
      <c r="X114" t="str">
        <f>INDEX([1]BO_download_01!#REF!,MATCH($Y114,[1]BO_download_01!#REF!,0))</f>
        <v>ar</v>
      </c>
      <c r="Y114" t="str">
        <f t="shared" si="35"/>
        <v>floor area</v>
      </c>
      <c r="Z114" s="24">
        <f t="shared" si="41"/>
        <v>69.874352310000006</v>
      </c>
      <c r="AA114" s="24" t="str">
        <f t="shared" si="30"/>
        <v>Mm2</v>
      </c>
      <c r="AB114" s="24" t="str">
        <f t="shared" si="37"/>
        <v>Odyssee</v>
      </c>
      <c r="AC114" t="s">
        <v>817</v>
      </c>
      <c r="AD114" t="s">
        <v>818</v>
      </c>
      <c r="AE114" t="str">
        <f t="shared" si="38"/>
        <v>all</v>
      </c>
      <c r="AF114" t="s">
        <v>764</v>
      </c>
      <c r="AG114" s="51" t="str">
        <f t="shared" si="31"/>
        <v>res</v>
      </c>
      <c r="AH114" t="s">
        <v>819</v>
      </c>
      <c r="AI114" t="s">
        <v>820</v>
      </c>
      <c r="AJ114" t="s">
        <v>821</v>
      </c>
      <c r="AK114" s="11" t="str">
        <f t="shared" si="32"/>
        <v>BO, Odyssee and national data</v>
      </c>
      <c r="AL114" s="11" t="s">
        <v>822</v>
      </c>
      <c r="AM114" s="11">
        <v>2016</v>
      </c>
      <c r="AN114" s="17" t="s">
        <v>823</v>
      </c>
      <c r="AO114" s="52" t="s">
        <v>824</v>
      </c>
      <c r="AQ114" t="s">
        <v>30</v>
      </c>
      <c r="AR114">
        <v>2014</v>
      </c>
      <c r="AS114" t="s">
        <v>825</v>
      </c>
      <c r="AT114" t="s">
        <v>814</v>
      </c>
      <c r="AU114">
        <v>2595</v>
      </c>
      <c r="AV114" t="s">
        <v>826</v>
      </c>
      <c r="AW114" t="s">
        <v>695</v>
      </c>
      <c r="AX114" t="s">
        <v>817</v>
      </c>
      <c r="AY114" t="s">
        <v>818</v>
      </c>
      <c r="AZ114" t="s">
        <v>764</v>
      </c>
      <c r="BA114" s="51" t="s">
        <v>764</v>
      </c>
      <c r="BB114" t="s">
        <v>815</v>
      </c>
      <c r="BC114" t="s">
        <v>819</v>
      </c>
      <c r="BD114" t="s">
        <v>820</v>
      </c>
      <c r="BE114" t="s">
        <v>821</v>
      </c>
      <c r="BF114" t="s">
        <v>842</v>
      </c>
      <c r="BG114" t="s">
        <v>822</v>
      </c>
      <c r="BH114">
        <v>2016</v>
      </c>
      <c r="BI114" t="s">
        <v>823</v>
      </c>
      <c r="BJ114" t="s">
        <v>824</v>
      </c>
      <c r="BK114" t="s">
        <v>824</v>
      </c>
    </row>
    <row r="115" spans="1:63" x14ac:dyDescent="0.25">
      <c r="A115" t="str">
        <f t="shared" si="28"/>
        <v>SKfloorresody</v>
      </c>
      <c r="B115" t="s">
        <v>839</v>
      </c>
      <c r="C115" t="s">
        <v>63</v>
      </c>
      <c r="D115" t="s">
        <v>815</v>
      </c>
      <c r="E115" t="s">
        <v>764</v>
      </c>
      <c r="F115" s="19" t="str">
        <f t="shared" si="39"/>
        <v>floorresody</v>
      </c>
      <c r="G115" s="49">
        <v>162.68494952</v>
      </c>
      <c r="H115" s="49">
        <v>163.30413078000001</v>
      </c>
      <c r="I115" s="49">
        <v>164.15701265999999</v>
      </c>
      <c r="J115" s="49">
        <v>163.83986759999999</v>
      </c>
      <c r="K115" s="49">
        <v>165.23822407840001</v>
      </c>
      <c r="L115" s="49">
        <v>166.66807080000001</v>
      </c>
      <c r="M115" s="49">
        <v>167.92156672799999</v>
      </c>
      <c r="N115" s="49">
        <v>169.24107420000001</v>
      </c>
      <c r="O115" s="49">
        <v>170.60025229999999</v>
      </c>
      <c r="P115" s="49">
        <v>0</v>
      </c>
      <c r="Q115" s="49">
        <v>0</v>
      </c>
      <c r="R115" s="50" t="s">
        <v>208</v>
      </c>
      <c r="S115" s="50" t="s">
        <v>635</v>
      </c>
      <c r="T115" s="50" t="s">
        <v>873</v>
      </c>
      <c r="V115" s="24" t="str">
        <f>VLOOKUP(C115,[1]BO_download_01!#REF!,3,FALSE)</f>
        <v>Slovakia</v>
      </c>
      <c r="W115">
        <f t="shared" si="34"/>
        <v>2012</v>
      </c>
      <c r="X115" t="str">
        <f>INDEX([1]BO_download_01!#REF!,MATCH($Y115,[1]BO_download_01!#REF!,0))</f>
        <v>ar</v>
      </c>
      <c r="Y115" t="str">
        <f t="shared" si="35"/>
        <v>floor area</v>
      </c>
      <c r="Z115" s="24">
        <f t="shared" si="41"/>
        <v>169.24107420000001</v>
      </c>
      <c r="AA115" s="24" t="str">
        <f t="shared" si="30"/>
        <v>Mm2</v>
      </c>
      <c r="AB115" s="24" t="str">
        <f t="shared" si="37"/>
        <v>Odyssee</v>
      </c>
      <c r="AC115" t="s">
        <v>817</v>
      </c>
      <c r="AD115" t="s">
        <v>818</v>
      </c>
      <c r="AE115" t="str">
        <f t="shared" si="38"/>
        <v>all</v>
      </c>
      <c r="AF115" t="s">
        <v>764</v>
      </c>
      <c r="AG115" s="51" t="str">
        <f t="shared" si="31"/>
        <v>res</v>
      </c>
      <c r="AH115" t="s">
        <v>819</v>
      </c>
      <c r="AI115" t="s">
        <v>820</v>
      </c>
      <c r="AJ115" t="s">
        <v>821</v>
      </c>
      <c r="AK115" s="11" t="str">
        <f t="shared" si="32"/>
        <v>BO, Odyssee and national data</v>
      </c>
      <c r="AL115" s="11" t="s">
        <v>822</v>
      </c>
      <c r="AM115" s="11">
        <v>2016</v>
      </c>
      <c r="AN115" s="17" t="s">
        <v>823</v>
      </c>
      <c r="AO115" s="52" t="s">
        <v>824</v>
      </c>
      <c r="AQ115" t="s">
        <v>10</v>
      </c>
      <c r="AR115">
        <v>2005</v>
      </c>
      <c r="AS115" t="s">
        <v>825</v>
      </c>
      <c r="AT115" t="s">
        <v>814</v>
      </c>
      <c r="AU115">
        <v>25858</v>
      </c>
      <c r="AV115" t="s">
        <v>826</v>
      </c>
      <c r="AW115" t="s">
        <v>270</v>
      </c>
      <c r="AX115" t="s">
        <v>817</v>
      </c>
      <c r="AY115" t="s">
        <v>818</v>
      </c>
      <c r="AZ115" t="s">
        <v>764</v>
      </c>
      <c r="BA115" s="51" t="s">
        <v>764</v>
      </c>
      <c r="BB115" t="s">
        <v>815</v>
      </c>
      <c r="BC115" t="s">
        <v>819</v>
      </c>
      <c r="BD115" t="s">
        <v>820</v>
      </c>
      <c r="BE115" t="s">
        <v>821</v>
      </c>
      <c r="BF115" t="s">
        <v>830</v>
      </c>
      <c r="BG115" t="s">
        <v>822</v>
      </c>
      <c r="BH115">
        <v>2016</v>
      </c>
      <c r="BI115" t="s">
        <v>823</v>
      </c>
      <c r="BJ115" t="s">
        <v>824</v>
      </c>
      <c r="BK115" t="s">
        <v>824</v>
      </c>
    </row>
    <row r="116" spans="1:63" x14ac:dyDescent="0.25">
      <c r="A116" t="str">
        <f t="shared" si="28"/>
        <v>UKfloorresody</v>
      </c>
      <c r="B116" t="s">
        <v>839</v>
      </c>
      <c r="C116" t="s">
        <v>67</v>
      </c>
      <c r="D116" t="s">
        <v>815</v>
      </c>
      <c r="E116" t="s">
        <v>764</v>
      </c>
      <c r="F116" s="19" t="str">
        <f t="shared" si="39"/>
        <v>floorresody</v>
      </c>
      <c r="G116" s="49">
        <v>2325.80022852</v>
      </c>
      <c r="H116" s="49">
        <v>2402.8693136000002</v>
      </c>
      <c r="I116" s="49">
        <v>2426.0679312000002</v>
      </c>
      <c r="J116" s="49">
        <v>2467.94543785</v>
      </c>
      <c r="K116" s="49">
        <v>2483.4966166600002</v>
      </c>
      <c r="L116" s="49">
        <v>2515.4557656799998</v>
      </c>
      <c r="M116" s="49">
        <v>2518.8877769199999</v>
      </c>
      <c r="N116" s="49">
        <v>2563.3397603499998</v>
      </c>
      <c r="O116" s="49">
        <v>2659.8530418800001</v>
      </c>
      <c r="P116" s="49">
        <v>0</v>
      </c>
      <c r="Q116" s="49">
        <v>0</v>
      </c>
      <c r="R116" s="50" t="s">
        <v>208</v>
      </c>
      <c r="S116" s="50" t="s">
        <v>635</v>
      </c>
      <c r="T116" s="50" t="s">
        <v>873</v>
      </c>
      <c r="V116" s="24" t="str">
        <f>VLOOKUP(C116,[1]BO_download_01!#REF!,3,FALSE)</f>
        <v>United Kingdom</v>
      </c>
      <c r="W116">
        <f t="shared" si="34"/>
        <v>2012</v>
      </c>
      <c r="X116" t="str">
        <f>INDEX([1]BO_download_01!#REF!,MATCH($Y116,[1]BO_download_01!#REF!,0))</f>
        <v>ar</v>
      </c>
      <c r="Y116" t="str">
        <f t="shared" si="35"/>
        <v>floor area</v>
      </c>
      <c r="Z116" s="24">
        <f t="shared" si="41"/>
        <v>2563.3397603499998</v>
      </c>
      <c r="AA116" s="24" t="str">
        <f t="shared" si="30"/>
        <v>Mm2</v>
      </c>
      <c r="AB116" s="24" t="str">
        <f t="shared" si="37"/>
        <v>Odyssee</v>
      </c>
      <c r="AC116" t="s">
        <v>817</v>
      </c>
      <c r="AD116" t="s">
        <v>818</v>
      </c>
      <c r="AE116" t="str">
        <f t="shared" si="38"/>
        <v>all</v>
      </c>
      <c r="AF116" t="s">
        <v>764</v>
      </c>
      <c r="AG116" s="51" t="str">
        <f t="shared" si="31"/>
        <v>res</v>
      </c>
      <c r="AH116" t="s">
        <v>819</v>
      </c>
      <c r="AI116" t="s">
        <v>820</v>
      </c>
      <c r="AJ116" t="s">
        <v>821</v>
      </c>
      <c r="AK116" s="11" t="str">
        <f t="shared" si="32"/>
        <v>BO, Odyssee and national data</v>
      </c>
      <c r="AL116" s="11" t="s">
        <v>822</v>
      </c>
      <c r="AM116" s="11">
        <v>2016</v>
      </c>
      <c r="AN116" s="17" t="s">
        <v>823</v>
      </c>
      <c r="AO116" s="52" t="s">
        <v>824</v>
      </c>
      <c r="AQ116" t="s">
        <v>10</v>
      </c>
      <c r="AR116">
        <v>2006</v>
      </c>
      <c r="AS116" t="s">
        <v>825</v>
      </c>
      <c r="AT116" t="s">
        <v>814</v>
      </c>
      <c r="AU116">
        <v>26175.599999999999</v>
      </c>
      <c r="AV116" t="s">
        <v>826</v>
      </c>
      <c r="AW116" t="s">
        <v>270</v>
      </c>
      <c r="AX116" t="s">
        <v>817</v>
      </c>
      <c r="AY116" t="s">
        <v>818</v>
      </c>
      <c r="AZ116" t="s">
        <v>764</v>
      </c>
      <c r="BA116" s="51" t="s">
        <v>764</v>
      </c>
      <c r="BB116" t="s">
        <v>815</v>
      </c>
      <c r="BC116" t="s">
        <v>819</v>
      </c>
      <c r="BD116" t="s">
        <v>820</v>
      </c>
      <c r="BE116" t="s">
        <v>821</v>
      </c>
      <c r="BF116" t="s">
        <v>830</v>
      </c>
      <c r="BG116" t="s">
        <v>822</v>
      </c>
      <c r="BH116">
        <v>2016</v>
      </c>
      <c r="BI116" t="s">
        <v>823</v>
      </c>
      <c r="BJ116" t="s">
        <v>824</v>
      </c>
      <c r="BK116" t="s">
        <v>824</v>
      </c>
    </row>
    <row r="117" spans="1:63" x14ac:dyDescent="0.25">
      <c r="A117" t="str">
        <f t="shared" si="28"/>
        <v>ATfloorrescal</v>
      </c>
      <c r="B117" t="s">
        <v>839</v>
      </c>
      <c r="C117" t="s">
        <v>40</v>
      </c>
      <c r="D117" t="s">
        <v>815</v>
      </c>
      <c r="E117" t="s">
        <v>764</v>
      </c>
      <c r="F117" s="54" t="s">
        <v>843</v>
      </c>
      <c r="G117" s="49">
        <v>0</v>
      </c>
      <c r="H117" s="49">
        <v>0</v>
      </c>
      <c r="I117" s="49">
        <v>0</v>
      </c>
      <c r="J117" s="49">
        <v>0</v>
      </c>
      <c r="K117" s="49">
        <v>0</v>
      </c>
      <c r="L117" s="49">
        <v>0</v>
      </c>
      <c r="M117" s="49">
        <v>0</v>
      </c>
      <c r="N117" s="49">
        <v>367.39449999999999</v>
      </c>
      <c r="O117" s="49">
        <v>0</v>
      </c>
      <c r="P117" s="49">
        <v>0</v>
      </c>
      <c r="Q117" s="49">
        <v>0</v>
      </c>
      <c r="R117" s="50" t="s">
        <v>270</v>
      </c>
      <c r="S117" s="50" t="s">
        <v>553</v>
      </c>
      <c r="T117" s="50" t="s">
        <v>873</v>
      </c>
      <c r="V117" s="24" t="str">
        <f>VLOOKUP(C117,[1]BO_download_01!#REF!,3,FALSE)</f>
        <v>Austria</v>
      </c>
      <c r="W117">
        <f>$N$4</f>
        <v>2012</v>
      </c>
      <c r="X117" t="str">
        <f>INDEX([1]BO_download_01!#REF!,MATCH($Y117,[1]BO_download_01!#REF!,0))</f>
        <v>ar</v>
      </c>
      <c r="Y117" t="str">
        <f>B117</f>
        <v>floor area</v>
      </c>
      <c r="Z117" s="24">
        <f>N117</f>
        <v>367.39449999999999</v>
      </c>
      <c r="AA117" s="24" t="str">
        <f t="shared" si="30"/>
        <v>Mm2</v>
      </c>
      <c r="AB117" s="24" t="str">
        <f>R117</f>
        <v>Eurostat</v>
      </c>
      <c r="AC117" t="s">
        <v>817</v>
      </c>
      <c r="AD117" t="s">
        <v>818</v>
      </c>
      <c r="AE117" t="str">
        <f t="shared" si="38"/>
        <v>all</v>
      </c>
      <c r="AF117" t="s">
        <v>764</v>
      </c>
      <c r="AG117" s="51" t="str">
        <f t="shared" si="31"/>
        <v>res</v>
      </c>
      <c r="AH117" t="s">
        <v>819</v>
      </c>
      <c r="AI117" t="s">
        <v>820</v>
      </c>
      <c r="AJ117" t="s">
        <v>821</v>
      </c>
      <c r="AK117" s="11" t="str">
        <f t="shared" si="32"/>
        <v>BO, Statistical office of the European Union</v>
      </c>
      <c r="AL117" s="11" t="s">
        <v>822</v>
      </c>
      <c r="AM117" s="11">
        <v>2016</v>
      </c>
      <c r="AN117" s="17" t="s">
        <v>823</v>
      </c>
      <c r="AO117" s="52" t="s">
        <v>824</v>
      </c>
      <c r="AQ117" t="s">
        <v>10</v>
      </c>
      <c r="AR117">
        <v>2007</v>
      </c>
      <c r="AS117" t="s">
        <v>825</v>
      </c>
      <c r="AT117" t="s">
        <v>814</v>
      </c>
      <c r="AU117">
        <v>26456.5</v>
      </c>
      <c r="AV117" t="s">
        <v>826</v>
      </c>
      <c r="AW117" t="s">
        <v>270</v>
      </c>
      <c r="AX117" t="s">
        <v>817</v>
      </c>
      <c r="AY117" t="s">
        <v>818</v>
      </c>
      <c r="AZ117" t="s">
        <v>764</v>
      </c>
      <c r="BA117" s="51" t="s">
        <v>764</v>
      </c>
      <c r="BB117" t="s">
        <v>815</v>
      </c>
      <c r="BC117" t="s">
        <v>819</v>
      </c>
      <c r="BD117" t="s">
        <v>820</v>
      </c>
      <c r="BE117" t="s">
        <v>821</v>
      </c>
      <c r="BF117" t="s">
        <v>830</v>
      </c>
      <c r="BG117" t="s">
        <v>822</v>
      </c>
      <c r="BH117">
        <v>2016</v>
      </c>
      <c r="BI117" t="s">
        <v>823</v>
      </c>
      <c r="BJ117" t="s">
        <v>824</v>
      </c>
      <c r="BK117" t="s">
        <v>824</v>
      </c>
    </row>
    <row r="118" spans="1:63" x14ac:dyDescent="0.25">
      <c r="A118" t="str">
        <f t="shared" si="28"/>
        <v>BEfloorrescal</v>
      </c>
      <c r="B118" t="s">
        <v>839</v>
      </c>
      <c r="C118" t="s">
        <v>41</v>
      </c>
      <c r="D118" t="s">
        <v>815</v>
      </c>
      <c r="E118" t="s">
        <v>764</v>
      </c>
      <c r="F118" s="19" t="str">
        <f>F117</f>
        <v>floorrescal</v>
      </c>
      <c r="G118" s="49">
        <v>0</v>
      </c>
      <c r="H118" s="49">
        <v>0</v>
      </c>
      <c r="I118" s="49">
        <v>0</v>
      </c>
      <c r="J118" s="49">
        <v>0</v>
      </c>
      <c r="K118" s="49">
        <v>0</v>
      </c>
      <c r="L118" s="49">
        <v>0</v>
      </c>
      <c r="M118" s="49">
        <v>0</v>
      </c>
      <c r="N118" s="49">
        <v>576.49096999999995</v>
      </c>
      <c r="O118" s="49">
        <v>0</v>
      </c>
      <c r="P118" s="49">
        <v>0</v>
      </c>
      <c r="Q118" s="49">
        <v>0</v>
      </c>
      <c r="R118" s="50" t="s">
        <v>270</v>
      </c>
      <c r="S118" s="50" t="s">
        <v>553</v>
      </c>
      <c r="T118" s="50" t="s">
        <v>873</v>
      </c>
      <c r="V118" s="24" t="str">
        <f>VLOOKUP(C118,[1]BO_download_01!#REF!,3,FALSE)</f>
        <v>Belgium</v>
      </c>
      <c r="W118">
        <f t="shared" si="34"/>
        <v>2012</v>
      </c>
      <c r="X118" t="str">
        <f>INDEX([1]BO_download_01!#REF!,MATCH($Y118,[1]BO_download_01!#REF!,0))</f>
        <v>ar</v>
      </c>
      <c r="Y118" t="str">
        <f t="shared" ref="Y118:Y181" si="42">B118</f>
        <v>floor area</v>
      </c>
      <c r="Z118" s="24">
        <f t="shared" ref="Z118:Z119" si="43">N118</f>
        <v>576.49096999999995</v>
      </c>
      <c r="AA118" s="24" t="str">
        <f t="shared" si="30"/>
        <v>Mm2</v>
      </c>
      <c r="AB118" s="24" t="str">
        <f t="shared" ref="AB118:AB181" si="44">R118</f>
        <v>Eurostat</v>
      </c>
      <c r="AC118" t="s">
        <v>817</v>
      </c>
      <c r="AD118" t="s">
        <v>818</v>
      </c>
      <c r="AE118" t="str">
        <f t="shared" si="38"/>
        <v>all</v>
      </c>
      <c r="AF118" t="s">
        <v>764</v>
      </c>
      <c r="AG118" s="51" t="str">
        <f t="shared" si="31"/>
        <v>res</v>
      </c>
      <c r="AH118" t="s">
        <v>819</v>
      </c>
      <c r="AI118" t="s">
        <v>820</v>
      </c>
      <c r="AJ118" t="s">
        <v>821</v>
      </c>
      <c r="AK118" s="11" t="str">
        <f t="shared" si="32"/>
        <v>BO, Statistical office of the European Union</v>
      </c>
      <c r="AL118" s="11" t="s">
        <v>822</v>
      </c>
      <c r="AM118" s="11">
        <v>2016</v>
      </c>
      <c r="AN118" s="17" t="s">
        <v>823</v>
      </c>
      <c r="AO118" s="52" t="s">
        <v>824</v>
      </c>
      <c r="AQ118" t="s">
        <v>10</v>
      </c>
      <c r="AR118">
        <v>2008</v>
      </c>
      <c r="AS118" t="s">
        <v>825</v>
      </c>
      <c r="AT118" t="s">
        <v>814</v>
      </c>
      <c r="AU118">
        <v>26714.2</v>
      </c>
      <c r="AV118" t="s">
        <v>826</v>
      </c>
      <c r="AW118" t="s">
        <v>270</v>
      </c>
      <c r="AX118" t="s">
        <v>817</v>
      </c>
      <c r="AY118" t="s">
        <v>818</v>
      </c>
      <c r="AZ118" t="s">
        <v>764</v>
      </c>
      <c r="BA118" s="51" t="s">
        <v>764</v>
      </c>
      <c r="BB118" t="s">
        <v>815</v>
      </c>
      <c r="BC118" t="s">
        <v>819</v>
      </c>
      <c r="BD118" t="s">
        <v>820</v>
      </c>
      <c r="BE118" t="s">
        <v>821</v>
      </c>
      <c r="BF118" t="s">
        <v>830</v>
      </c>
      <c r="BG118" t="s">
        <v>822</v>
      </c>
      <c r="BH118">
        <v>2016</v>
      </c>
      <c r="BI118" t="s">
        <v>823</v>
      </c>
      <c r="BJ118" t="s">
        <v>824</v>
      </c>
      <c r="BK118" t="s">
        <v>824</v>
      </c>
    </row>
    <row r="119" spans="1:63" x14ac:dyDescent="0.25">
      <c r="A119" t="str">
        <f t="shared" si="28"/>
        <v>BGfloorrescal</v>
      </c>
      <c r="B119" t="s">
        <v>839</v>
      </c>
      <c r="C119" t="s">
        <v>42</v>
      </c>
      <c r="D119" t="s">
        <v>815</v>
      </c>
      <c r="E119" t="s">
        <v>764</v>
      </c>
      <c r="F119" s="19" t="str">
        <f t="shared" ref="F119:F144" si="45">F118</f>
        <v>floorrescal</v>
      </c>
      <c r="G119" s="49">
        <v>0</v>
      </c>
      <c r="H119" s="49">
        <v>0</v>
      </c>
      <c r="I119" s="49">
        <v>0</v>
      </c>
      <c r="J119" s="49">
        <v>0</v>
      </c>
      <c r="K119" s="49">
        <v>0</v>
      </c>
      <c r="L119" s="49">
        <v>0</v>
      </c>
      <c r="M119" s="49">
        <v>0</v>
      </c>
      <c r="N119" s="49">
        <v>203.816</v>
      </c>
      <c r="O119" s="49">
        <v>0</v>
      </c>
      <c r="P119" s="49">
        <v>0</v>
      </c>
      <c r="Q119" s="49">
        <v>0</v>
      </c>
      <c r="R119" s="50" t="s">
        <v>270</v>
      </c>
      <c r="S119" s="50" t="s">
        <v>553</v>
      </c>
      <c r="T119" s="50" t="s">
        <v>873</v>
      </c>
      <c r="V119" s="24" t="str">
        <f>VLOOKUP(C119,[1]BO_download_01!#REF!,3,FALSE)</f>
        <v>Bulgaria</v>
      </c>
      <c r="W119">
        <f t="shared" si="34"/>
        <v>2012</v>
      </c>
      <c r="X119" t="str">
        <f>INDEX([1]BO_download_01!#REF!,MATCH($Y119,[1]BO_download_01!#REF!,0))</f>
        <v>ar</v>
      </c>
      <c r="Y119" t="str">
        <f t="shared" si="42"/>
        <v>floor area</v>
      </c>
      <c r="Z119" s="24">
        <f t="shared" si="43"/>
        <v>203.816</v>
      </c>
      <c r="AA119" s="24" t="str">
        <f t="shared" si="30"/>
        <v>Mm2</v>
      </c>
      <c r="AB119" s="24" t="str">
        <f t="shared" si="44"/>
        <v>Eurostat</v>
      </c>
      <c r="AC119" t="s">
        <v>817</v>
      </c>
      <c r="AD119" t="s">
        <v>818</v>
      </c>
      <c r="AE119" t="str">
        <f t="shared" si="38"/>
        <v>all</v>
      </c>
      <c r="AF119" t="s">
        <v>764</v>
      </c>
      <c r="AG119" s="51" t="str">
        <f t="shared" si="31"/>
        <v>res</v>
      </c>
      <c r="AH119" t="s">
        <v>819</v>
      </c>
      <c r="AI119" t="s">
        <v>820</v>
      </c>
      <c r="AJ119" t="s">
        <v>821</v>
      </c>
      <c r="AK119" s="11" t="str">
        <f t="shared" si="32"/>
        <v>BO, Statistical office of the European Union</v>
      </c>
      <c r="AL119" s="11" t="s">
        <v>822</v>
      </c>
      <c r="AM119" s="11">
        <v>2016</v>
      </c>
      <c r="AN119" s="17" t="s">
        <v>823</v>
      </c>
      <c r="AO119" s="52" t="s">
        <v>824</v>
      </c>
      <c r="AQ119" t="s">
        <v>10</v>
      </c>
      <c r="AR119">
        <v>2009</v>
      </c>
      <c r="AS119" t="s">
        <v>825</v>
      </c>
      <c r="AT119" t="s">
        <v>814</v>
      </c>
      <c r="AU119">
        <v>26986.400000000001</v>
      </c>
      <c r="AV119" t="s">
        <v>826</v>
      </c>
      <c r="AW119" t="s">
        <v>270</v>
      </c>
      <c r="AX119" t="s">
        <v>817</v>
      </c>
      <c r="AY119" t="s">
        <v>818</v>
      </c>
      <c r="AZ119" t="s">
        <v>764</v>
      </c>
      <c r="BA119" s="51" t="s">
        <v>764</v>
      </c>
      <c r="BB119" t="s">
        <v>815</v>
      </c>
      <c r="BC119" t="s">
        <v>819</v>
      </c>
      <c r="BD119" t="s">
        <v>820</v>
      </c>
      <c r="BE119" t="s">
        <v>821</v>
      </c>
      <c r="BF119" t="s">
        <v>830</v>
      </c>
      <c r="BG119" t="s">
        <v>822</v>
      </c>
      <c r="BH119">
        <v>2016</v>
      </c>
      <c r="BI119" t="s">
        <v>823</v>
      </c>
      <c r="BJ119" t="s">
        <v>824</v>
      </c>
      <c r="BK119" t="s">
        <v>824</v>
      </c>
    </row>
    <row r="120" spans="1:63" x14ac:dyDescent="0.25">
      <c r="A120" t="str">
        <f t="shared" si="28"/>
        <v>CYfloorrescal</v>
      </c>
      <c r="B120" t="s">
        <v>839</v>
      </c>
      <c r="C120" t="s">
        <v>44</v>
      </c>
      <c r="D120" t="s">
        <v>815</v>
      </c>
      <c r="E120" t="s">
        <v>764</v>
      </c>
      <c r="F120" s="19" t="str">
        <f t="shared" si="45"/>
        <v>floorrescal</v>
      </c>
      <c r="G120" s="49">
        <v>0</v>
      </c>
      <c r="H120" s="49">
        <v>0</v>
      </c>
      <c r="I120" s="49">
        <v>0</v>
      </c>
      <c r="J120" s="49">
        <v>0</v>
      </c>
      <c r="K120" s="49">
        <v>0</v>
      </c>
      <c r="L120" s="49">
        <v>0</v>
      </c>
      <c r="M120" s="49">
        <v>0</v>
      </c>
      <c r="N120" s="49">
        <v>41.769559999999998</v>
      </c>
      <c r="O120" s="49">
        <v>0</v>
      </c>
      <c r="P120" s="49">
        <v>521848</v>
      </c>
      <c r="Q120" s="49">
        <v>0</v>
      </c>
      <c r="R120" s="50" t="s">
        <v>614</v>
      </c>
      <c r="S120" s="50" t="s">
        <v>900</v>
      </c>
      <c r="T120" s="50" t="s">
        <v>873</v>
      </c>
      <c r="V120" s="24" t="str">
        <f>VLOOKUP(C120,[1]BO_download_01!#REF!,3,FALSE)</f>
        <v>Cyprus</v>
      </c>
      <c r="W120">
        <f>$M$4</f>
        <v>2011</v>
      </c>
      <c r="X120" t="str">
        <f>INDEX([1]BO_download_01!#REF!,MATCH($Y120,[1]BO_download_01!#REF!,0))</f>
        <v>ar</v>
      </c>
      <c r="Y120" t="str">
        <f t="shared" si="42"/>
        <v>floor area</v>
      </c>
      <c r="Z120" s="24">
        <f>M120</f>
        <v>0</v>
      </c>
      <c r="AA120" s="24" t="str">
        <f t="shared" si="30"/>
        <v>Mm2</v>
      </c>
      <c r="AB120" s="24" t="str">
        <f t="shared" si="44"/>
        <v>Cystat</v>
      </c>
      <c r="AC120" t="s">
        <v>817</v>
      </c>
      <c r="AD120" t="s">
        <v>818</v>
      </c>
      <c r="AE120" t="str">
        <f t="shared" si="38"/>
        <v>all</v>
      </c>
      <c r="AF120" t="s">
        <v>764</v>
      </c>
      <c r="AG120" s="51" t="str">
        <f t="shared" si="31"/>
        <v>res</v>
      </c>
      <c r="AH120" t="s">
        <v>819</v>
      </c>
      <c r="AI120" t="s">
        <v>820</v>
      </c>
      <c r="AJ120" t="s">
        <v>821</v>
      </c>
      <c r="AK120" s="11" t="str">
        <f t="shared" si="32"/>
        <v>BO, Statistical Service of Cyprus and Eurostat</v>
      </c>
      <c r="AL120" s="11" t="s">
        <v>822</v>
      </c>
      <c r="AM120" s="11">
        <v>2016</v>
      </c>
      <c r="AN120" s="17" t="s">
        <v>823</v>
      </c>
      <c r="AO120" s="52" t="s">
        <v>824</v>
      </c>
      <c r="AQ120" t="s">
        <v>10</v>
      </c>
      <c r="AR120">
        <v>2010</v>
      </c>
      <c r="AS120" t="s">
        <v>825</v>
      </c>
      <c r="AT120" t="s">
        <v>814</v>
      </c>
      <c r="AU120">
        <v>27205.1</v>
      </c>
      <c r="AV120" t="s">
        <v>826</v>
      </c>
      <c r="AW120" t="s">
        <v>270</v>
      </c>
      <c r="AX120" t="s">
        <v>817</v>
      </c>
      <c r="AY120" t="s">
        <v>818</v>
      </c>
      <c r="AZ120" t="s">
        <v>764</v>
      </c>
      <c r="BA120" s="51" t="s">
        <v>764</v>
      </c>
      <c r="BB120" t="s">
        <v>815</v>
      </c>
      <c r="BC120" t="s">
        <v>819</v>
      </c>
      <c r="BD120" t="s">
        <v>820</v>
      </c>
      <c r="BE120" t="s">
        <v>821</v>
      </c>
      <c r="BF120" t="s">
        <v>830</v>
      </c>
      <c r="BG120" t="s">
        <v>822</v>
      </c>
      <c r="BH120">
        <v>2016</v>
      </c>
      <c r="BI120" t="s">
        <v>823</v>
      </c>
      <c r="BJ120" t="s">
        <v>824</v>
      </c>
      <c r="BK120" t="s">
        <v>824</v>
      </c>
    </row>
    <row r="121" spans="1:63" x14ac:dyDescent="0.25">
      <c r="A121" t="str">
        <f t="shared" si="28"/>
        <v>CZfloorrescal</v>
      </c>
      <c r="B121" t="s">
        <v>839</v>
      </c>
      <c r="C121" t="s">
        <v>45</v>
      </c>
      <c r="D121" t="s">
        <v>815</v>
      </c>
      <c r="E121" t="s">
        <v>764</v>
      </c>
      <c r="F121" s="19" t="str">
        <f t="shared" si="45"/>
        <v>floorrescal</v>
      </c>
      <c r="G121" s="53">
        <v>294.86756372000002</v>
      </c>
      <c r="H121" s="53">
        <v>297.94436560000003</v>
      </c>
      <c r="I121" s="53">
        <v>300.90521740499997</v>
      </c>
      <c r="J121" s="53">
        <v>305.84599816000002</v>
      </c>
      <c r="K121" s="53">
        <v>311.44006924799999</v>
      </c>
      <c r="L121" s="53">
        <v>316.0154284962</v>
      </c>
      <c r="M121" s="53">
        <v>315.47362636650001</v>
      </c>
      <c r="N121" s="53">
        <v>320.10609137429998</v>
      </c>
      <c r="O121" s="49">
        <v>0</v>
      </c>
      <c r="P121" s="49">
        <v>0</v>
      </c>
      <c r="Q121" s="49">
        <v>0</v>
      </c>
      <c r="R121" s="50" t="s">
        <v>208</v>
      </c>
      <c r="S121" s="50" t="s">
        <v>212</v>
      </c>
      <c r="T121" s="50" t="s">
        <v>873</v>
      </c>
      <c r="V121" s="24" t="str">
        <f>VLOOKUP(C121,[1]BO_download_01!#REF!,3,FALSE)</f>
        <v>Czech Republic</v>
      </c>
      <c r="W121">
        <f t="shared" si="34"/>
        <v>2012</v>
      </c>
      <c r="X121" t="str">
        <f>INDEX([1]BO_download_01!#REF!,MATCH($Y121,[1]BO_download_01!#REF!,0))</f>
        <v>ar</v>
      </c>
      <c r="Y121" t="str">
        <f t="shared" si="42"/>
        <v>floor area</v>
      </c>
      <c r="Z121" s="24">
        <f t="shared" ref="Z121:Z131" si="46">N121</f>
        <v>320.10609137429998</v>
      </c>
      <c r="AA121" s="24" t="str">
        <f t="shared" si="30"/>
        <v>Mm2</v>
      </c>
      <c r="AB121" s="24" t="str">
        <f t="shared" si="44"/>
        <v>Odyssee</v>
      </c>
      <c r="AC121" t="s">
        <v>817</v>
      </c>
      <c r="AD121" t="s">
        <v>818</v>
      </c>
      <c r="AE121" t="str">
        <f t="shared" si="38"/>
        <v>all</v>
      </c>
      <c r="AF121" t="s">
        <v>764</v>
      </c>
      <c r="AG121" s="51" t="str">
        <f t="shared" si="31"/>
        <v>res</v>
      </c>
      <c r="AH121" t="s">
        <v>819</v>
      </c>
      <c r="AI121" t="s">
        <v>820</v>
      </c>
      <c r="AJ121" t="s">
        <v>821</v>
      </c>
      <c r="AK121" s="11" t="str">
        <f t="shared" si="32"/>
        <v>BO, Odyssee Indicators</v>
      </c>
      <c r="AL121" s="11" t="s">
        <v>822</v>
      </c>
      <c r="AM121" s="11">
        <v>2016</v>
      </c>
      <c r="AN121" s="17" t="s">
        <v>823</v>
      </c>
      <c r="AO121" s="52" t="s">
        <v>824</v>
      </c>
      <c r="AQ121" t="s">
        <v>10</v>
      </c>
      <c r="AR121">
        <v>2011</v>
      </c>
      <c r="AS121" t="s">
        <v>825</v>
      </c>
      <c r="AT121" t="s">
        <v>814</v>
      </c>
      <c r="AU121">
        <v>27440.5</v>
      </c>
      <c r="AV121" t="s">
        <v>826</v>
      </c>
      <c r="AW121" t="s">
        <v>270</v>
      </c>
      <c r="AX121" t="s">
        <v>817</v>
      </c>
      <c r="AY121" t="s">
        <v>818</v>
      </c>
      <c r="AZ121" t="s">
        <v>764</v>
      </c>
      <c r="BA121" s="51" t="s">
        <v>764</v>
      </c>
      <c r="BB121" t="s">
        <v>815</v>
      </c>
      <c r="BC121" t="s">
        <v>819</v>
      </c>
      <c r="BD121" t="s">
        <v>820</v>
      </c>
      <c r="BE121" t="s">
        <v>821</v>
      </c>
      <c r="BF121" t="s">
        <v>830</v>
      </c>
      <c r="BG121" t="s">
        <v>822</v>
      </c>
      <c r="BH121">
        <v>2016</v>
      </c>
      <c r="BI121" t="s">
        <v>823</v>
      </c>
      <c r="BJ121" t="s">
        <v>824</v>
      </c>
      <c r="BK121" t="s">
        <v>824</v>
      </c>
    </row>
    <row r="122" spans="1:63" x14ac:dyDescent="0.25">
      <c r="A122" t="str">
        <f t="shared" si="28"/>
        <v>DEfloorrescal</v>
      </c>
      <c r="B122" t="s">
        <v>839</v>
      </c>
      <c r="C122" t="s">
        <v>51</v>
      </c>
      <c r="D122" t="s">
        <v>815</v>
      </c>
      <c r="E122" t="s">
        <v>764</v>
      </c>
      <c r="F122" s="19" t="str">
        <f t="shared" si="45"/>
        <v>floorrescal</v>
      </c>
      <c r="G122" s="49">
        <v>0</v>
      </c>
      <c r="H122" s="49">
        <v>0</v>
      </c>
      <c r="I122" s="49">
        <v>0</v>
      </c>
      <c r="J122" s="49">
        <v>0</v>
      </c>
      <c r="K122" s="49">
        <v>0</v>
      </c>
      <c r="L122" s="49">
        <v>0</v>
      </c>
      <c r="M122" s="49">
        <v>0</v>
      </c>
      <c r="N122" s="49">
        <v>3693.3632299999999</v>
      </c>
      <c r="O122" s="49">
        <v>0</v>
      </c>
      <c r="P122" s="49">
        <v>0</v>
      </c>
      <c r="Q122" s="49">
        <v>0</v>
      </c>
      <c r="R122" s="50" t="s">
        <v>270</v>
      </c>
      <c r="S122" s="50" t="s">
        <v>553</v>
      </c>
      <c r="T122" s="50" t="s">
        <v>873</v>
      </c>
      <c r="V122" s="24" t="str">
        <f>VLOOKUP(C122,[1]BO_download_01!#REF!,3,FALSE)</f>
        <v>Germany</v>
      </c>
      <c r="W122">
        <f t="shared" si="34"/>
        <v>2012</v>
      </c>
      <c r="X122" t="str">
        <f>INDEX([1]BO_download_01!#REF!,MATCH($Y122,[1]BO_download_01!#REF!,0))</f>
        <v>ar</v>
      </c>
      <c r="Y122" t="str">
        <f t="shared" si="42"/>
        <v>floor area</v>
      </c>
      <c r="Z122" s="24">
        <f t="shared" si="46"/>
        <v>3693.3632299999999</v>
      </c>
      <c r="AA122" s="24" t="str">
        <f t="shared" si="30"/>
        <v>Mm2</v>
      </c>
      <c r="AB122" s="24" t="str">
        <f t="shared" si="44"/>
        <v>Eurostat</v>
      </c>
      <c r="AC122" t="s">
        <v>817</v>
      </c>
      <c r="AD122" t="s">
        <v>818</v>
      </c>
      <c r="AE122" t="str">
        <f t="shared" si="38"/>
        <v>all</v>
      </c>
      <c r="AF122" t="s">
        <v>764</v>
      </c>
      <c r="AG122" s="51" t="str">
        <f t="shared" si="31"/>
        <v>res</v>
      </c>
      <c r="AH122" t="s">
        <v>819</v>
      </c>
      <c r="AI122" t="s">
        <v>820</v>
      </c>
      <c r="AJ122" t="s">
        <v>821</v>
      </c>
      <c r="AK122" s="11" t="str">
        <f t="shared" si="32"/>
        <v>BO, Statistical office of the European Union</v>
      </c>
      <c r="AL122" s="11" t="s">
        <v>822</v>
      </c>
      <c r="AM122" s="11">
        <v>2016</v>
      </c>
      <c r="AN122" s="17" t="s">
        <v>823</v>
      </c>
      <c r="AO122" s="52" t="s">
        <v>824</v>
      </c>
      <c r="AQ122" t="s">
        <v>10</v>
      </c>
      <c r="AR122">
        <v>2012</v>
      </c>
      <c r="AS122" t="s">
        <v>825</v>
      </c>
      <c r="AT122" t="s">
        <v>814</v>
      </c>
      <c r="AU122">
        <v>27638.3</v>
      </c>
      <c r="AV122" t="s">
        <v>826</v>
      </c>
      <c r="AW122" t="s">
        <v>270</v>
      </c>
      <c r="AX122" t="s">
        <v>817</v>
      </c>
      <c r="AY122" t="s">
        <v>818</v>
      </c>
      <c r="AZ122" t="s">
        <v>764</v>
      </c>
      <c r="BA122" s="51" t="s">
        <v>764</v>
      </c>
      <c r="BB122" t="s">
        <v>815</v>
      </c>
      <c r="BC122" t="s">
        <v>819</v>
      </c>
      <c r="BD122" t="s">
        <v>820</v>
      </c>
      <c r="BE122" t="s">
        <v>821</v>
      </c>
      <c r="BF122" t="s">
        <v>830</v>
      </c>
      <c r="BG122" t="s">
        <v>822</v>
      </c>
      <c r="BH122">
        <v>2016</v>
      </c>
      <c r="BI122" t="s">
        <v>823</v>
      </c>
      <c r="BJ122" t="s">
        <v>824</v>
      </c>
      <c r="BK122" t="s">
        <v>824</v>
      </c>
    </row>
    <row r="123" spans="1:63" x14ac:dyDescent="0.25">
      <c r="A123" t="str">
        <f t="shared" si="28"/>
        <v>DKfloorrescal</v>
      </c>
      <c r="B123" t="s">
        <v>839</v>
      </c>
      <c r="C123" t="s">
        <v>46</v>
      </c>
      <c r="D123" t="s">
        <v>815</v>
      </c>
      <c r="E123" t="s">
        <v>764</v>
      </c>
      <c r="F123" s="19" t="str">
        <f t="shared" si="45"/>
        <v>floorrescal</v>
      </c>
      <c r="G123" s="49">
        <v>0</v>
      </c>
      <c r="H123" s="49">
        <v>0</v>
      </c>
      <c r="I123" s="49">
        <v>0</v>
      </c>
      <c r="J123" s="49">
        <v>0</v>
      </c>
      <c r="K123" s="49">
        <v>0</v>
      </c>
      <c r="L123" s="49">
        <v>0</v>
      </c>
      <c r="M123" s="49">
        <v>296.13799999999998</v>
      </c>
      <c r="N123" s="49">
        <v>297.95499999999998</v>
      </c>
      <c r="O123" s="49">
        <v>300.04199999999997</v>
      </c>
      <c r="P123" s="49">
        <v>302.05900000000003</v>
      </c>
      <c r="Q123" s="49">
        <v>303.86200000000002</v>
      </c>
      <c r="R123" s="50" t="s">
        <v>219</v>
      </c>
      <c r="S123" s="50" t="s">
        <v>219</v>
      </c>
      <c r="T123" s="50" t="s">
        <v>873</v>
      </c>
      <c r="V123" s="24" t="str">
        <f>VLOOKUP(C123,[1]BO_download_01!#REF!,3,FALSE)</f>
        <v>Denmark</v>
      </c>
      <c r="W123">
        <f>$M$4</f>
        <v>2011</v>
      </c>
      <c r="X123" t="str">
        <f>INDEX([1]BO_download_01!#REF!,MATCH($Y123,[1]BO_download_01!#REF!,0))</f>
        <v>ar</v>
      </c>
      <c r="Y123" t="str">
        <f t="shared" si="42"/>
        <v>floor area</v>
      </c>
      <c r="Z123" s="24">
        <f>M123</f>
        <v>296.13799999999998</v>
      </c>
      <c r="AA123" s="24" t="str">
        <f t="shared" si="30"/>
        <v>Mm2</v>
      </c>
      <c r="AB123" s="24" t="str">
        <f t="shared" si="44"/>
        <v>Statistics Denmark</v>
      </c>
      <c r="AC123" t="s">
        <v>817</v>
      </c>
      <c r="AD123" t="s">
        <v>818</v>
      </c>
      <c r="AE123" t="str">
        <f t="shared" si="38"/>
        <v>all</v>
      </c>
      <c r="AF123" t="s">
        <v>764</v>
      </c>
      <c r="AG123" s="51" t="str">
        <f t="shared" si="31"/>
        <v>res</v>
      </c>
      <c r="AH123" t="s">
        <v>819</v>
      </c>
      <c r="AI123" t="s">
        <v>820</v>
      </c>
      <c r="AJ123" t="s">
        <v>821</v>
      </c>
      <c r="AK123" s="11" t="str">
        <f t="shared" si="32"/>
        <v>BO, Statistics Denmark</v>
      </c>
      <c r="AL123" s="11" t="s">
        <v>822</v>
      </c>
      <c r="AM123" s="11">
        <v>2016</v>
      </c>
      <c r="AN123" s="17" t="s">
        <v>823</v>
      </c>
      <c r="AO123" s="52" t="s">
        <v>824</v>
      </c>
      <c r="AQ123" t="s">
        <v>10</v>
      </c>
      <c r="AR123">
        <v>2013</v>
      </c>
      <c r="AS123" t="s">
        <v>825</v>
      </c>
      <c r="AT123" t="s">
        <v>814</v>
      </c>
      <c r="AU123">
        <v>27804.2</v>
      </c>
      <c r="AV123" t="s">
        <v>826</v>
      </c>
      <c r="AW123" t="s">
        <v>270</v>
      </c>
      <c r="AX123" t="s">
        <v>817</v>
      </c>
      <c r="AY123" t="s">
        <v>818</v>
      </c>
      <c r="AZ123" t="s">
        <v>764</v>
      </c>
      <c r="BA123" s="51" t="s">
        <v>764</v>
      </c>
      <c r="BB123" t="s">
        <v>815</v>
      </c>
      <c r="BC123" t="s">
        <v>819</v>
      </c>
      <c r="BD123" t="s">
        <v>820</v>
      </c>
      <c r="BE123" t="s">
        <v>821</v>
      </c>
      <c r="BF123" t="s">
        <v>830</v>
      </c>
      <c r="BG123" t="s">
        <v>822</v>
      </c>
      <c r="BH123">
        <v>2016</v>
      </c>
      <c r="BI123" t="s">
        <v>823</v>
      </c>
      <c r="BJ123" t="s">
        <v>824</v>
      </c>
      <c r="BK123" t="s">
        <v>824</v>
      </c>
    </row>
    <row r="124" spans="1:63" x14ac:dyDescent="0.25">
      <c r="A124" t="str">
        <f t="shared" si="28"/>
        <v>EEfloorrescal</v>
      </c>
      <c r="B124" t="s">
        <v>839</v>
      </c>
      <c r="C124" t="s">
        <v>47</v>
      </c>
      <c r="D124" t="s">
        <v>815</v>
      </c>
      <c r="E124" t="s">
        <v>764</v>
      </c>
      <c r="F124" s="19" t="str">
        <f t="shared" si="45"/>
        <v>floorrescal</v>
      </c>
      <c r="G124" s="49">
        <v>0</v>
      </c>
      <c r="H124" s="49">
        <v>0</v>
      </c>
      <c r="I124" s="49">
        <v>0</v>
      </c>
      <c r="J124" s="49">
        <v>0</v>
      </c>
      <c r="K124" s="49">
        <v>0</v>
      </c>
      <c r="L124" s="49">
        <v>0</v>
      </c>
      <c r="M124" s="49">
        <v>0</v>
      </c>
      <c r="N124" s="49">
        <v>37.205260000000003</v>
      </c>
      <c r="O124" s="49">
        <v>0</v>
      </c>
      <c r="P124" s="49">
        <v>0</v>
      </c>
      <c r="Q124" s="49">
        <v>0</v>
      </c>
      <c r="R124" s="50" t="s">
        <v>270</v>
      </c>
      <c r="S124" s="50" t="s">
        <v>553</v>
      </c>
      <c r="T124" s="50" t="s">
        <v>873</v>
      </c>
      <c r="V124" s="24" t="str">
        <f>VLOOKUP(C124,[1]BO_download_01!#REF!,3,FALSE)</f>
        <v>Estonia</v>
      </c>
      <c r="W124">
        <f t="shared" si="34"/>
        <v>2012</v>
      </c>
      <c r="X124" t="str">
        <f>INDEX([1]BO_download_01!#REF!,MATCH($Y124,[1]BO_download_01!#REF!,0))</f>
        <v>ar</v>
      </c>
      <c r="Y124" t="str">
        <f t="shared" si="42"/>
        <v>floor area</v>
      </c>
      <c r="Z124" s="24">
        <f t="shared" si="46"/>
        <v>37.205260000000003</v>
      </c>
      <c r="AA124" s="24" t="str">
        <f t="shared" si="30"/>
        <v>Mm2</v>
      </c>
      <c r="AB124" s="24" t="str">
        <f t="shared" si="44"/>
        <v>Eurostat</v>
      </c>
      <c r="AC124" t="s">
        <v>817</v>
      </c>
      <c r="AD124" t="s">
        <v>818</v>
      </c>
      <c r="AE124" t="str">
        <f t="shared" si="38"/>
        <v>all</v>
      </c>
      <c r="AF124" t="s">
        <v>764</v>
      </c>
      <c r="AG124" s="51" t="str">
        <f t="shared" si="31"/>
        <v>res</v>
      </c>
      <c r="AH124" t="s">
        <v>819</v>
      </c>
      <c r="AI124" t="s">
        <v>820</v>
      </c>
      <c r="AJ124" t="s">
        <v>821</v>
      </c>
      <c r="AK124" s="11" t="str">
        <f t="shared" si="32"/>
        <v>BO, Statistical office of the European Union</v>
      </c>
      <c r="AL124" s="11" t="s">
        <v>822</v>
      </c>
      <c r="AM124" s="11">
        <v>2016</v>
      </c>
      <c r="AN124" s="17" t="s">
        <v>823</v>
      </c>
      <c r="AO124" s="52" t="s">
        <v>824</v>
      </c>
      <c r="AQ124" t="s">
        <v>10</v>
      </c>
      <c r="AR124">
        <v>2014</v>
      </c>
      <c r="AS124" t="s">
        <v>825</v>
      </c>
      <c r="AT124" t="s">
        <v>814</v>
      </c>
      <c r="AU124">
        <v>28718.2</v>
      </c>
      <c r="AV124" t="s">
        <v>826</v>
      </c>
      <c r="AW124" t="s">
        <v>270</v>
      </c>
      <c r="AX124" t="s">
        <v>817</v>
      </c>
      <c r="AY124" t="s">
        <v>818</v>
      </c>
      <c r="AZ124" t="s">
        <v>764</v>
      </c>
      <c r="BA124" s="51" t="s">
        <v>764</v>
      </c>
      <c r="BB124" t="s">
        <v>815</v>
      </c>
      <c r="BC124" t="s">
        <v>819</v>
      </c>
      <c r="BD124" t="s">
        <v>820</v>
      </c>
      <c r="BE124" t="s">
        <v>821</v>
      </c>
      <c r="BF124" t="s">
        <v>830</v>
      </c>
      <c r="BG124" t="s">
        <v>822</v>
      </c>
      <c r="BH124">
        <v>2016</v>
      </c>
      <c r="BI124" t="s">
        <v>823</v>
      </c>
      <c r="BJ124" t="s">
        <v>824</v>
      </c>
      <c r="BK124" t="s">
        <v>824</v>
      </c>
    </row>
    <row r="125" spans="1:63" x14ac:dyDescent="0.25">
      <c r="A125" t="str">
        <f t="shared" si="28"/>
        <v>ELfloorrescal</v>
      </c>
      <c r="B125" t="s">
        <v>839</v>
      </c>
      <c r="C125" t="s">
        <v>49</v>
      </c>
      <c r="D125" t="s">
        <v>815</v>
      </c>
      <c r="E125" t="s">
        <v>764</v>
      </c>
      <c r="F125" s="19" t="str">
        <f t="shared" si="45"/>
        <v>floorrescal</v>
      </c>
      <c r="G125" s="49">
        <v>0</v>
      </c>
      <c r="H125" s="49">
        <v>0</v>
      </c>
      <c r="I125" s="49">
        <v>0</v>
      </c>
      <c r="J125" s="49">
        <v>0</v>
      </c>
      <c r="K125" s="49">
        <v>0</v>
      </c>
      <c r="L125" s="49">
        <v>0</v>
      </c>
      <c r="M125" s="49">
        <v>0</v>
      </c>
      <c r="N125" s="49">
        <v>384.0367</v>
      </c>
      <c r="O125" s="49">
        <v>0</v>
      </c>
      <c r="P125" s="49">
        <v>0</v>
      </c>
      <c r="Q125" s="49">
        <v>0</v>
      </c>
      <c r="R125" s="50" t="s">
        <v>270</v>
      </c>
      <c r="S125" s="50" t="s">
        <v>553</v>
      </c>
      <c r="T125" s="50" t="s">
        <v>873</v>
      </c>
      <c r="V125" s="24" t="str">
        <f>VLOOKUP(C125,[1]BO_download_01!#REF!,3,FALSE)</f>
        <v>Greece</v>
      </c>
      <c r="W125">
        <f t="shared" si="34"/>
        <v>2012</v>
      </c>
      <c r="X125" t="str">
        <f>INDEX([1]BO_download_01!#REF!,MATCH($Y125,[1]BO_download_01!#REF!,0))</f>
        <v>ar</v>
      </c>
      <c r="Y125" t="str">
        <f t="shared" si="42"/>
        <v>floor area</v>
      </c>
      <c r="Z125" s="24">
        <f t="shared" si="46"/>
        <v>384.0367</v>
      </c>
      <c r="AA125" s="24" t="str">
        <f t="shared" si="30"/>
        <v>Mm2</v>
      </c>
      <c r="AB125" s="24" t="str">
        <f t="shared" si="44"/>
        <v>Eurostat</v>
      </c>
      <c r="AC125" t="s">
        <v>817</v>
      </c>
      <c r="AD125" t="s">
        <v>818</v>
      </c>
      <c r="AE125" t="str">
        <f t="shared" si="38"/>
        <v>all</v>
      </c>
      <c r="AF125" t="s">
        <v>764</v>
      </c>
      <c r="AG125" s="51" t="str">
        <f t="shared" si="31"/>
        <v>res</v>
      </c>
      <c r="AH125" t="s">
        <v>819</v>
      </c>
      <c r="AI125" t="s">
        <v>820</v>
      </c>
      <c r="AJ125" t="s">
        <v>821</v>
      </c>
      <c r="AK125" s="11" t="str">
        <f t="shared" si="32"/>
        <v>BO, Statistical office of the European Union</v>
      </c>
      <c r="AL125" s="11" t="s">
        <v>822</v>
      </c>
      <c r="AM125" s="11">
        <v>2016</v>
      </c>
      <c r="AN125" s="17" t="s">
        <v>823</v>
      </c>
      <c r="AO125" s="52" t="s">
        <v>824</v>
      </c>
      <c r="AQ125" t="s">
        <v>24</v>
      </c>
      <c r="AR125">
        <v>2005</v>
      </c>
      <c r="AS125" t="s">
        <v>825</v>
      </c>
      <c r="AT125" t="s">
        <v>814</v>
      </c>
      <c r="AU125">
        <v>1569.6</v>
      </c>
      <c r="AV125" t="s">
        <v>826</v>
      </c>
      <c r="AW125" t="s">
        <v>270</v>
      </c>
      <c r="AX125" t="s">
        <v>817</v>
      </c>
      <c r="AY125" t="s">
        <v>818</v>
      </c>
      <c r="AZ125" t="s">
        <v>764</v>
      </c>
      <c r="BA125" s="51" t="s">
        <v>764</v>
      </c>
      <c r="BB125" t="s">
        <v>815</v>
      </c>
      <c r="BC125" t="s">
        <v>819</v>
      </c>
      <c r="BD125" t="s">
        <v>820</v>
      </c>
      <c r="BE125" t="s">
        <v>821</v>
      </c>
      <c r="BF125" t="s">
        <v>830</v>
      </c>
      <c r="BG125" t="s">
        <v>822</v>
      </c>
      <c r="BH125">
        <v>2016</v>
      </c>
      <c r="BI125" t="s">
        <v>823</v>
      </c>
      <c r="BJ125" t="s">
        <v>824</v>
      </c>
      <c r="BK125" t="s">
        <v>824</v>
      </c>
    </row>
    <row r="126" spans="1:63" x14ac:dyDescent="0.25">
      <c r="A126" t="str">
        <f t="shared" si="28"/>
        <v>ESfloorrescal</v>
      </c>
      <c r="B126" t="s">
        <v>839</v>
      </c>
      <c r="C126" t="s">
        <v>65</v>
      </c>
      <c r="D126" t="s">
        <v>815</v>
      </c>
      <c r="E126" t="s">
        <v>764</v>
      </c>
      <c r="F126" s="19" t="str">
        <f t="shared" si="45"/>
        <v>floorrescal</v>
      </c>
      <c r="G126" s="49">
        <v>0</v>
      </c>
      <c r="H126" s="49">
        <v>0</v>
      </c>
      <c r="I126" s="49">
        <v>0</v>
      </c>
      <c r="J126" s="49">
        <v>0</v>
      </c>
      <c r="K126" s="49">
        <v>0</v>
      </c>
      <c r="L126" s="49">
        <v>0</v>
      </c>
      <c r="M126" s="49">
        <v>0</v>
      </c>
      <c r="N126" s="49">
        <v>1792.80819</v>
      </c>
      <c r="O126" s="49">
        <v>0</v>
      </c>
      <c r="P126" s="49">
        <v>0</v>
      </c>
      <c r="Q126" s="49">
        <v>0</v>
      </c>
      <c r="R126" s="50" t="s">
        <v>270</v>
      </c>
      <c r="S126" s="50" t="s">
        <v>553</v>
      </c>
      <c r="T126" s="50" t="s">
        <v>873</v>
      </c>
      <c r="V126" s="24" t="str">
        <f>VLOOKUP(C126,[1]BO_download_01!#REF!,3,FALSE)</f>
        <v>Spain</v>
      </c>
      <c r="W126">
        <f>$P$4</f>
        <v>2014</v>
      </c>
      <c r="X126" t="str">
        <f>INDEX([1]BO_download_01!#REF!,MATCH($Y126,[1]BO_download_01!#REF!,0))</f>
        <v>ar</v>
      </c>
      <c r="Y126" t="str">
        <f t="shared" si="42"/>
        <v>floor area</v>
      </c>
      <c r="Z126" s="24">
        <f>P126</f>
        <v>0</v>
      </c>
      <c r="AA126" s="24" t="str">
        <f t="shared" si="30"/>
        <v>Mm2</v>
      </c>
      <c r="AB126" s="24" t="str">
        <f t="shared" si="44"/>
        <v>Eurostat</v>
      </c>
      <c r="AC126" t="s">
        <v>817</v>
      </c>
      <c r="AD126" t="s">
        <v>818</v>
      </c>
      <c r="AE126" t="str">
        <f t="shared" si="38"/>
        <v>all</v>
      </c>
      <c r="AF126" t="s">
        <v>764</v>
      </c>
      <c r="AG126" s="51" t="str">
        <f t="shared" si="31"/>
        <v>res</v>
      </c>
      <c r="AH126" t="s">
        <v>819</v>
      </c>
      <c r="AI126" t="s">
        <v>820</v>
      </c>
      <c r="AJ126" t="s">
        <v>821</v>
      </c>
      <c r="AK126" s="11" t="str">
        <f t="shared" si="32"/>
        <v>BO, Statistical office of the European Union</v>
      </c>
      <c r="AL126" s="11" t="s">
        <v>822</v>
      </c>
      <c r="AM126" s="11">
        <v>2016</v>
      </c>
      <c r="AN126" s="17" t="s">
        <v>823</v>
      </c>
      <c r="AO126" s="52" t="s">
        <v>824</v>
      </c>
      <c r="AQ126" t="s">
        <v>24</v>
      </c>
      <c r="AR126">
        <v>2006</v>
      </c>
      <c r="AS126" t="s">
        <v>825</v>
      </c>
      <c r="AT126" t="s">
        <v>814</v>
      </c>
      <c r="AU126">
        <v>1569.9</v>
      </c>
      <c r="AV126" t="s">
        <v>826</v>
      </c>
      <c r="AW126" t="s">
        <v>270</v>
      </c>
      <c r="AX126" t="s">
        <v>817</v>
      </c>
      <c r="AY126" t="s">
        <v>818</v>
      </c>
      <c r="AZ126" t="s">
        <v>764</v>
      </c>
      <c r="BA126" s="51" t="s">
        <v>764</v>
      </c>
      <c r="BB126" t="s">
        <v>815</v>
      </c>
      <c r="BC126" t="s">
        <v>819</v>
      </c>
      <c r="BD126" t="s">
        <v>820</v>
      </c>
      <c r="BE126" t="s">
        <v>821</v>
      </c>
      <c r="BF126" t="s">
        <v>830</v>
      </c>
      <c r="BG126" t="s">
        <v>822</v>
      </c>
      <c r="BH126">
        <v>2016</v>
      </c>
      <c r="BI126" t="s">
        <v>823</v>
      </c>
      <c r="BJ126" t="s">
        <v>824</v>
      </c>
      <c r="BK126" t="s">
        <v>824</v>
      </c>
    </row>
    <row r="127" spans="1:63" x14ac:dyDescent="0.25">
      <c r="A127" t="str">
        <f t="shared" si="28"/>
        <v>FIfloorrescal</v>
      </c>
      <c r="B127" t="s">
        <v>839</v>
      </c>
      <c r="C127" t="s">
        <v>50</v>
      </c>
      <c r="D127" t="s">
        <v>815</v>
      </c>
      <c r="E127" t="s">
        <v>764</v>
      </c>
      <c r="F127" s="19" t="str">
        <f t="shared" si="45"/>
        <v>floorrescal</v>
      </c>
      <c r="G127" s="49">
        <v>0</v>
      </c>
      <c r="H127" s="49">
        <v>0</v>
      </c>
      <c r="I127" s="49">
        <v>0</v>
      </c>
      <c r="J127" s="49">
        <v>0</v>
      </c>
      <c r="K127" s="49">
        <v>0</v>
      </c>
      <c r="L127" s="49">
        <v>0</v>
      </c>
      <c r="M127" s="49">
        <v>0</v>
      </c>
      <c r="N127" s="49">
        <v>0</v>
      </c>
      <c r="O127" s="49">
        <v>0</v>
      </c>
      <c r="P127" s="49">
        <v>290.43</v>
      </c>
      <c r="Q127" s="49">
        <v>0</v>
      </c>
      <c r="R127" s="50" t="s">
        <v>695</v>
      </c>
      <c r="S127" s="50" t="s">
        <v>887</v>
      </c>
      <c r="T127" s="50" t="s">
        <v>873</v>
      </c>
      <c r="V127" s="24" t="str">
        <f>VLOOKUP(C127,[1]BO_download_01!#REF!,3,FALSE)</f>
        <v>Finland</v>
      </c>
      <c r="W127">
        <f t="shared" si="34"/>
        <v>2012</v>
      </c>
      <c r="X127" t="str">
        <f>INDEX([1]BO_download_01!#REF!,MATCH($Y127,[1]BO_download_01!#REF!,0))</f>
        <v>ar</v>
      </c>
      <c r="Y127" t="str">
        <f t="shared" si="42"/>
        <v>floor area</v>
      </c>
      <c r="Z127" s="24">
        <f t="shared" si="46"/>
        <v>0</v>
      </c>
      <c r="AA127" s="24" t="str">
        <f t="shared" si="30"/>
        <v>Mm2</v>
      </c>
      <c r="AB127" s="24" t="str">
        <f t="shared" si="44"/>
        <v>Statistics Finland</v>
      </c>
      <c r="AC127" t="s">
        <v>817</v>
      </c>
      <c r="AD127" t="s">
        <v>818</v>
      </c>
      <c r="AE127" t="str">
        <f t="shared" si="38"/>
        <v>all</v>
      </c>
      <c r="AF127" t="s">
        <v>764</v>
      </c>
      <c r="AG127" s="51" t="str">
        <f t="shared" si="31"/>
        <v>res</v>
      </c>
      <c r="AH127" t="s">
        <v>819</v>
      </c>
      <c r="AI127" t="s">
        <v>820</v>
      </c>
      <c r="AJ127" t="s">
        <v>821</v>
      </c>
      <c r="AK127" s="11" t="str">
        <f t="shared" si="32"/>
        <v xml:space="preserve">BO, Statistics Finland </v>
      </c>
      <c r="AL127" s="11" t="s">
        <v>822</v>
      </c>
      <c r="AM127" s="11">
        <v>2016</v>
      </c>
      <c r="AN127" s="17" t="s">
        <v>823</v>
      </c>
      <c r="AO127" s="52" t="s">
        <v>824</v>
      </c>
      <c r="AQ127" t="s">
        <v>24</v>
      </c>
      <c r="AR127">
        <v>2007</v>
      </c>
      <c r="AS127" t="s">
        <v>825</v>
      </c>
      <c r="AT127" t="s">
        <v>814</v>
      </c>
      <c r="AU127">
        <v>1518.5</v>
      </c>
      <c r="AV127" t="s">
        <v>826</v>
      </c>
      <c r="AW127" t="s">
        <v>270</v>
      </c>
      <c r="AX127" t="s">
        <v>817</v>
      </c>
      <c r="AY127" t="s">
        <v>818</v>
      </c>
      <c r="AZ127" t="s">
        <v>764</v>
      </c>
      <c r="BA127" s="51" t="s">
        <v>764</v>
      </c>
      <c r="BB127" t="s">
        <v>815</v>
      </c>
      <c r="BC127" t="s">
        <v>819</v>
      </c>
      <c r="BD127" t="s">
        <v>820</v>
      </c>
      <c r="BE127" t="s">
        <v>821</v>
      </c>
      <c r="BF127" t="s">
        <v>830</v>
      </c>
      <c r="BG127" t="s">
        <v>822</v>
      </c>
      <c r="BH127">
        <v>2016</v>
      </c>
      <c r="BI127" t="s">
        <v>823</v>
      </c>
      <c r="BJ127" t="s">
        <v>824</v>
      </c>
      <c r="BK127" t="s">
        <v>824</v>
      </c>
    </row>
    <row r="128" spans="1:63" x14ac:dyDescent="0.25">
      <c r="A128" t="str">
        <f t="shared" si="28"/>
        <v>FRfloorrescal</v>
      </c>
      <c r="B128" t="s">
        <v>839</v>
      </c>
      <c r="C128" t="s">
        <v>48</v>
      </c>
      <c r="D128" t="s">
        <v>815</v>
      </c>
      <c r="E128" t="s">
        <v>764</v>
      </c>
      <c r="F128" s="19" t="str">
        <f t="shared" si="45"/>
        <v>floorrescal</v>
      </c>
      <c r="G128" s="49">
        <v>0</v>
      </c>
      <c r="H128" s="49">
        <v>0</v>
      </c>
      <c r="I128" s="49">
        <v>0</v>
      </c>
      <c r="J128" s="49">
        <v>0</v>
      </c>
      <c r="K128" s="49">
        <v>0</v>
      </c>
      <c r="L128" s="49">
        <v>0</v>
      </c>
      <c r="M128" s="49">
        <v>0</v>
      </c>
      <c r="N128" s="49">
        <v>2592.4541199999999</v>
      </c>
      <c r="O128" s="49">
        <v>0</v>
      </c>
      <c r="P128" s="49">
        <v>0</v>
      </c>
      <c r="Q128" s="49">
        <v>0</v>
      </c>
      <c r="R128" s="50" t="s">
        <v>270</v>
      </c>
      <c r="S128" s="50" t="s">
        <v>553</v>
      </c>
      <c r="T128" s="50" t="s">
        <v>873</v>
      </c>
      <c r="V128" s="24" t="str">
        <f>VLOOKUP(C128,[1]BO_download_01!#REF!,3,FALSE)</f>
        <v>France</v>
      </c>
      <c r="W128">
        <f t="shared" si="34"/>
        <v>2012</v>
      </c>
      <c r="X128" t="str">
        <f>INDEX([1]BO_download_01!#REF!,MATCH($Y128,[1]BO_download_01!#REF!,0))</f>
        <v>ar</v>
      </c>
      <c r="Y128" t="str">
        <f t="shared" si="42"/>
        <v>floor area</v>
      </c>
      <c r="Z128" s="24">
        <f t="shared" si="46"/>
        <v>2592.4541199999999</v>
      </c>
      <c r="AA128" s="24" t="str">
        <f t="shared" si="30"/>
        <v>Mm2</v>
      </c>
      <c r="AB128" s="24" t="str">
        <f t="shared" si="44"/>
        <v>Eurostat</v>
      </c>
      <c r="AC128" t="s">
        <v>817</v>
      </c>
      <c r="AD128" t="s">
        <v>818</v>
      </c>
      <c r="AE128" t="str">
        <f t="shared" si="38"/>
        <v>all</v>
      </c>
      <c r="AF128" t="s">
        <v>764</v>
      </c>
      <c r="AG128" s="51" t="str">
        <f t="shared" si="31"/>
        <v>res</v>
      </c>
      <c r="AH128" t="s">
        <v>819</v>
      </c>
      <c r="AI128" t="s">
        <v>820</v>
      </c>
      <c r="AJ128" t="s">
        <v>821</v>
      </c>
      <c r="AK128" s="11" t="str">
        <f t="shared" si="32"/>
        <v>BO, Statistical office of the European Union</v>
      </c>
      <c r="AL128" s="11" t="s">
        <v>822</v>
      </c>
      <c r="AM128" s="11">
        <v>2016</v>
      </c>
      <c r="AN128" s="17" t="s">
        <v>823</v>
      </c>
      <c r="AO128" s="52" t="s">
        <v>824</v>
      </c>
      <c r="AQ128" t="s">
        <v>24</v>
      </c>
      <c r="AR128">
        <v>2008</v>
      </c>
      <c r="AS128" t="s">
        <v>825</v>
      </c>
      <c r="AT128" t="s">
        <v>814</v>
      </c>
      <c r="AU128">
        <v>1518.8</v>
      </c>
      <c r="AV128" t="s">
        <v>826</v>
      </c>
      <c r="AW128" t="s">
        <v>270</v>
      </c>
      <c r="AX128" t="s">
        <v>817</v>
      </c>
      <c r="AY128" t="s">
        <v>818</v>
      </c>
      <c r="AZ128" t="s">
        <v>764</v>
      </c>
      <c r="BA128" s="51" t="s">
        <v>764</v>
      </c>
      <c r="BB128" t="s">
        <v>815</v>
      </c>
      <c r="BC128" t="s">
        <v>819</v>
      </c>
      <c r="BD128" t="s">
        <v>820</v>
      </c>
      <c r="BE128" t="s">
        <v>821</v>
      </c>
      <c r="BF128" t="s">
        <v>830</v>
      </c>
      <c r="BG128" t="s">
        <v>822</v>
      </c>
      <c r="BH128">
        <v>2016</v>
      </c>
      <c r="BI128" t="s">
        <v>823</v>
      </c>
      <c r="BJ128" t="s">
        <v>824</v>
      </c>
      <c r="BK128" t="s">
        <v>824</v>
      </c>
    </row>
    <row r="129" spans="1:63" x14ac:dyDescent="0.25">
      <c r="A129" t="str">
        <f t="shared" si="28"/>
        <v>HRfloorrescal</v>
      </c>
      <c r="B129" t="s">
        <v>839</v>
      </c>
      <c r="C129" t="s">
        <v>43</v>
      </c>
      <c r="D129" t="s">
        <v>815</v>
      </c>
      <c r="E129" t="s">
        <v>764</v>
      </c>
      <c r="F129" s="19" t="str">
        <f t="shared" si="45"/>
        <v>floorrescal</v>
      </c>
      <c r="G129" s="49">
        <v>0</v>
      </c>
      <c r="H129" s="49">
        <v>0</v>
      </c>
      <c r="I129" s="49">
        <v>0</v>
      </c>
      <c r="J129" s="49">
        <v>0</v>
      </c>
      <c r="K129" s="49">
        <v>0</v>
      </c>
      <c r="L129" s="49">
        <v>0</v>
      </c>
      <c r="M129" s="49">
        <v>0</v>
      </c>
      <c r="N129" s="49">
        <v>123.9504</v>
      </c>
      <c r="O129" s="49">
        <v>0</v>
      </c>
      <c r="P129" s="49">
        <v>0</v>
      </c>
      <c r="Q129" s="49">
        <v>0</v>
      </c>
      <c r="R129" s="50" t="s">
        <v>270</v>
      </c>
      <c r="S129" s="50" t="s">
        <v>553</v>
      </c>
      <c r="T129" s="50" t="s">
        <v>873</v>
      </c>
      <c r="V129" s="24" t="str">
        <f>VLOOKUP(C129,[1]BO_download_01!#REF!,3,FALSE)</f>
        <v>Croatia</v>
      </c>
      <c r="W129">
        <f t="shared" si="34"/>
        <v>2012</v>
      </c>
      <c r="X129" t="str">
        <f>INDEX([1]BO_download_01!#REF!,MATCH($Y129,[1]BO_download_01!#REF!,0))</f>
        <v>ar</v>
      </c>
      <c r="Y129" t="str">
        <f t="shared" si="42"/>
        <v>floor area</v>
      </c>
      <c r="Z129" s="24">
        <f t="shared" si="46"/>
        <v>123.9504</v>
      </c>
      <c r="AA129" s="24" t="str">
        <f t="shared" si="30"/>
        <v>Mm2</v>
      </c>
      <c r="AB129" s="24" t="str">
        <f t="shared" si="44"/>
        <v>Eurostat</v>
      </c>
      <c r="AC129" t="s">
        <v>817</v>
      </c>
      <c r="AD129" t="s">
        <v>818</v>
      </c>
      <c r="AE129" t="str">
        <f t="shared" si="38"/>
        <v>all</v>
      </c>
      <c r="AF129" t="s">
        <v>764</v>
      </c>
      <c r="AG129" s="51" t="str">
        <f t="shared" si="31"/>
        <v>res</v>
      </c>
      <c r="AH129" t="s">
        <v>819</v>
      </c>
      <c r="AI129" t="s">
        <v>820</v>
      </c>
      <c r="AJ129" t="s">
        <v>821</v>
      </c>
      <c r="AK129" s="11" t="str">
        <f t="shared" si="32"/>
        <v>BO, Statistical office of the European Union</v>
      </c>
      <c r="AL129" s="11" t="s">
        <v>822</v>
      </c>
      <c r="AM129" s="11">
        <v>2016</v>
      </c>
      <c r="AN129" s="17" t="s">
        <v>823</v>
      </c>
      <c r="AO129" s="52" t="s">
        <v>824</v>
      </c>
      <c r="AQ129" t="s">
        <v>24</v>
      </c>
      <c r="AR129">
        <v>2009</v>
      </c>
      <c r="AS129" t="s">
        <v>825</v>
      </c>
      <c r="AT129" t="s">
        <v>814</v>
      </c>
      <c r="AU129">
        <v>1518.7</v>
      </c>
      <c r="AV129" t="s">
        <v>826</v>
      </c>
      <c r="AW129" t="s">
        <v>270</v>
      </c>
      <c r="AX129" t="s">
        <v>817</v>
      </c>
      <c r="AY129" t="s">
        <v>818</v>
      </c>
      <c r="AZ129" t="s">
        <v>764</v>
      </c>
      <c r="BA129" s="51" t="s">
        <v>764</v>
      </c>
      <c r="BB129" t="s">
        <v>815</v>
      </c>
      <c r="BC129" t="s">
        <v>819</v>
      </c>
      <c r="BD129" t="s">
        <v>820</v>
      </c>
      <c r="BE129" t="s">
        <v>821</v>
      </c>
      <c r="BF129" t="s">
        <v>830</v>
      </c>
      <c r="BG129" t="s">
        <v>822</v>
      </c>
      <c r="BH129">
        <v>2016</v>
      </c>
      <c r="BI129" t="s">
        <v>823</v>
      </c>
      <c r="BJ129" t="s">
        <v>824</v>
      </c>
      <c r="BK129" t="s">
        <v>824</v>
      </c>
    </row>
    <row r="130" spans="1:63" x14ac:dyDescent="0.25">
      <c r="A130" t="str">
        <f t="shared" si="28"/>
        <v>HUfloorrescal</v>
      </c>
      <c r="B130" t="s">
        <v>839</v>
      </c>
      <c r="C130" t="s">
        <v>52</v>
      </c>
      <c r="D130" t="s">
        <v>815</v>
      </c>
      <c r="E130" t="s">
        <v>764</v>
      </c>
      <c r="F130" s="19" t="str">
        <f t="shared" si="45"/>
        <v>floorrescal</v>
      </c>
      <c r="G130" s="49">
        <v>0</v>
      </c>
      <c r="H130" s="49">
        <v>0</v>
      </c>
      <c r="I130" s="49">
        <v>0</v>
      </c>
      <c r="J130" s="49">
        <v>0</v>
      </c>
      <c r="K130" s="49">
        <v>0</v>
      </c>
      <c r="L130" s="49">
        <v>0</v>
      </c>
      <c r="M130" s="49">
        <v>0</v>
      </c>
      <c r="N130" s="49">
        <v>316.21769999999998</v>
      </c>
      <c r="O130" s="49">
        <v>0</v>
      </c>
      <c r="P130" s="49">
        <v>0</v>
      </c>
      <c r="Q130" s="49">
        <v>0</v>
      </c>
      <c r="R130" s="50" t="s">
        <v>270</v>
      </c>
      <c r="S130" s="50" t="s">
        <v>553</v>
      </c>
      <c r="T130" s="50" t="s">
        <v>873</v>
      </c>
      <c r="V130" s="24" t="str">
        <f>VLOOKUP(C130,[1]BO_download_01!#REF!,3,FALSE)</f>
        <v>Hungary</v>
      </c>
      <c r="W130">
        <f t="shared" si="34"/>
        <v>2012</v>
      </c>
      <c r="X130" t="str">
        <f>INDEX([1]BO_download_01!#REF!,MATCH($Y130,[1]BO_download_01!#REF!,0))</f>
        <v>ar</v>
      </c>
      <c r="Y130" t="str">
        <f t="shared" si="42"/>
        <v>floor area</v>
      </c>
      <c r="Z130" s="24">
        <f t="shared" si="46"/>
        <v>316.21769999999998</v>
      </c>
      <c r="AA130" s="24" t="str">
        <f t="shared" si="30"/>
        <v>Mm2</v>
      </c>
      <c r="AB130" s="24" t="str">
        <f t="shared" si="44"/>
        <v>Eurostat</v>
      </c>
      <c r="AC130" t="s">
        <v>817</v>
      </c>
      <c r="AD130" t="s">
        <v>818</v>
      </c>
      <c r="AE130" t="str">
        <f t="shared" si="38"/>
        <v>all</v>
      </c>
      <c r="AF130" t="s">
        <v>764</v>
      </c>
      <c r="AG130" s="51" t="str">
        <f t="shared" si="31"/>
        <v>res</v>
      </c>
      <c r="AH130" t="s">
        <v>819</v>
      </c>
      <c r="AI130" t="s">
        <v>820</v>
      </c>
      <c r="AJ130" t="s">
        <v>821</v>
      </c>
      <c r="AK130" s="11" t="str">
        <f t="shared" si="32"/>
        <v>BO, Statistical office of the European Union</v>
      </c>
      <c r="AL130" s="11" t="s">
        <v>822</v>
      </c>
      <c r="AM130" s="11">
        <v>2016</v>
      </c>
      <c r="AN130" s="17" t="s">
        <v>823</v>
      </c>
      <c r="AO130" s="52" t="s">
        <v>824</v>
      </c>
      <c r="AQ130" t="s">
        <v>24</v>
      </c>
      <c r="AR130">
        <v>2010</v>
      </c>
      <c r="AS130" t="s">
        <v>825</v>
      </c>
      <c r="AT130" t="s">
        <v>814</v>
      </c>
      <c r="AU130">
        <v>1519</v>
      </c>
      <c r="AV130" t="s">
        <v>826</v>
      </c>
      <c r="AW130" t="s">
        <v>270</v>
      </c>
      <c r="AX130" t="s">
        <v>817</v>
      </c>
      <c r="AY130" t="s">
        <v>818</v>
      </c>
      <c r="AZ130" t="s">
        <v>764</v>
      </c>
      <c r="BA130" s="51" t="s">
        <v>764</v>
      </c>
      <c r="BB130" t="s">
        <v>815</v>
      </c>
      <c r="BC130" t="s">
        <v>819</v>
      </c>
      <c r="BD130" t="s">
        <v>820</v>
      </c>
      <c r="BE130" t="s">
        <v>821</v>
      </c>
      <c r="BF130" t="s">
        <v>830</v>
      </c>
      <c r="BG130" t="s">
        <v>822</v>
      </c>
      <c r="BH130">
        <v>2016</v>
      </c>
      <c r="BI130" t="s">
        <v>823</v>
      </c>
      <c r="BJ130" t="s">
        <v>824</v>
      </c>
      <c r="BK130" t="s">
        <v>824</v>
      </c>
    </row>
    <row r="131" spans="1:63" x14ac:dyDescent="0.25">
      <c r="A131" t="str">
        <f t="shared" si="28"/>
        <v>IEfloorrescal</v>
      </c>
      <c r="B131" t="s">
        <v>839</v>
      </c>
      <c r="C131" t="s">
        <v>53</v>
      </c>
      <c r="D131" t="s">
        <v>815</v>
      </c>
      <c r="E131" t="s">
        <v>764</v>
      </c>
      <c r="F131" s="19" t="str">
        <f t="shared" si="45"/>
        <v>floorrescal</v>
      </c>
      <c r="G131" s="49">
        <v>0</v>
      </c>
      <c r="H131" s="49">
        <v>0</v>
      </c>
      <c r="I131" s="49">
        <v>0</v>
      </c>
      <c r="J131" s="49">
        <v>0</v>
      </c>
      <c r="K131" s="49">
        <v>0</v>
      </c>
      <c r="L131" s="49">
        <v>0</v>
      </c>
      <c r="M131" s="49">
        <v>187.23749699999999</v>
      </c>
      <c r="N131" s="49">
        <v>137.61048</v>
      </c>
      <c r="O131" s="49">
        <v>0</v>
      </c>
      <c r="P131" s="49">
        <v>0</v>
      </c>
      <c r="Q131" s="49">
        <v>0</v>
      </c>
      <c r="R131" s="50" t="s">
        <v>270</v>
      </c>
      <c r="S131" s="50" t="s">
        <v>553</v>
      </c>
      <c r="T131" s="50" t="s">
        <v>873</v>
      </c>
      <c r="V131" s="24" t="str">
        <f>VLOOKUP(C131,[1]BO_download_01!#REF!,3,FALSE)</f>
        <v>Ireland</v>
      </c>
      <c r="W131">
        <f t="shared" si="34"/>
        <v>2012</v>
      </c>
      <c r="X131" t="str">
        <f>INDEX([1]BO_download_01!#REF!,MATCH($Y131,[1]BO_download_01!#REF!,0))</f>
        <v>ar</v>
      </c>
      <c r="Y131" t="str">
        <f t="shared" si="42"/>
        <v>floor area</v>
      </c>
      <c r="Z131" s="24">
        <f t="shared" si="46"/>
        <v>137.61048</v>
      </c>
      <c r="AA131" s="24" t="str">
        <f t="shared" si="30"/>
        <v>Mm2</v>
      </c>
      <c r="AB131" s="24" t="str">
        <f t="shared" si="44"/>
        <v>Eurostat</v>
      </c>
      <c r="AC131" t="s">
        <v>817</v>
      </c>
      <c r="AD131" t="s">
        <v>818</v>
      </c>
      <c r="AE131" t="str">
        <f t="shared" si="38"/>
        <v>all</v>
      </c>
      <c r="AF131" t="s">
        <v>764</v>
      </c>
      <c r="AG131" s="51" t="str">
        <f t="shared" si="31"/>
        <v>res</v>
      </c>
      <c r="AH131" t="s">
        <v>819</v>
      </c>
      <c r="AI131" t="s">
        <v>820</v>
      </c>
      <c r="AJ131" t="s">
        <v>821</v>
      </c>
      <c r="AK131" s="11" t="str">
        <f t="shared" si="32"/>
        <v>BO, Statistical office of the European Union</v>
      </c>
      <c r="AL131" s="11" t="s">
        <v>822</v>
      </c>
      <c r="AM131" s="11">
        <v>2016</v>
      </c>
      <c r="AN131" s="17" t="s">
        <v>823</v>
      </c>
      <c r="AO131" s="52" t="s">
        <v>824</v>
      </c>
      <c r="AQ131" t="s">
        <v>24</v>
      </c>
      <c r="AR131">
        <v>2011</v>
      </c>
      <c r="AS131" t="s">
        <v>825</v>
      </c>
      <c r="AT131" t="s">
        <v>814</v>
      </c>
      <c r="AU131">
        <v>1518.9</v>
      </c>
      <c r="AV131" t="s">
        <v>826</v>
      </c>
      <c r="AW131" t="s">
        <v>270</v>
      </c>
      <c r="AX131" t="s">
        <v>817</v>
      </c>
      <c r="AY131" t="s">
        <v>818</v>
      </c>
      <c r="AZ131" t="s">
        <v>764</v>
      </c>
      <c r="BA131" s="51" t="s">
        <v>764</v>
      </c>
      <c r="BB131" t="s">
        <v>815</v>
      </c>
      <c r="BC131" t="s">
        <v>819</v>
      </c>
      <c r="BD131" t="s">
        <v>820</v>
      </c>
      <c r="BE131" t="s">
        <v>821</v>
      </c>
      <c r="BF131" t="s">
        <v>830</v>
      </c>
      <c r="BG131" t="s">
        <v>822</v>
      </c>
      <c r="BH131">
        <v>2016</v>
      </c>
      <c r="BI131" t="s">
        <v>823</v>
      </c>
      <c r="BJ131" t="s">
        <v>824</v>
      </c>
      <c r="BK131" t="s">
        <v>824</v>
      </c>
    </row>
    <row r="132" spans="1:63" x14ac:dyDescent="0.25">
      <c r="A132" t="str">
        <f t="shared" si="28"/>
        <v>ITfloorrescal</v>
      </c>
      <c r="B132" t="s">
        <v>839</v>
      </c>
      <c r="C132" t="s">
        <v>54</v>
      </c>
      <c r="D132" t="s">
        <v>815</v>
      </c>
      <c r="E132" t="s">
        <v>764</v>
      </c>
      <c r="F132" s="19" t="str">
        <f t="shared" si="45"/>
        <v>floorrescal</v>
      </c>
      <c r="G132" s="49">
        <v>0</v>
      </c>
      <c r="H132" s="49">
        <v>0</v>
      </c>
      <c r="I132" s="49">
        <v>0</v>
      </c>
      <c r="J132" s="49">
        <v>0</v>
      </c>
      <c r="K132" s="49">
        <v>0</v>
      </c>
      <c r="L132" s="49">
        <v>0</v>
      </c>
      <c r="M132" s="49">
        <v>0</v>
      </c>
      <c r="N132" s="49">
        <v>2360.85583</v>
      </c>
      <c r="O132" s="49">
        <v>0</v>
      </c>
      <c r="P132" s="49">
        <v>0</v>
      </c>
      <c r="Q132" s="49">
        <v>0</v>
      </c>
      <c r="R132" s="50" t="s">
        <v>270</v>
      </c>
      <c r="S132" s="50" t="s">
        <v>553</v>
      </c>
      <c r="T132" s="50" t="s">
        <v>873</v>
      </c>
      <c r="V132" s="24" t="str">
        <f>VLOOKUP(C132,[1]BO_download_01!#REF!,3,FALSE)</f>
        <v>Italy</v>
      </c>
      <c r="W132">
        <f>$M$4</f>
        <v>2011</v>
      </c>
      <c r="X132" t="str">
        <f>INDEX([1]BO_download_01!#REF!,MATCH($Y132,[1]BO_download_01!#REF!,0))</f>
        <v>ar</v>
      </c>
      <c r="Y132" t="str">
        <f t="shared" si="42"/>
        <v>floor area</v>
      </c>
      <c r="Z132" s="24">
        <f>M132</f>
        <v>0</v>
      </c>
      <c r="AA132" s="24" t="str">
        <f t="shared" si="30"/>
        <v>Mm2</v>
      </c>
      <c r="AB132" s="24" t="str">
        <f t="shared" si="44"/>
        <v>Eurostat</v>
      </c>
      <c r="AC132" t="s">
        <v>817</v>
      </c>
      <c r="AD132" t="s">
        <v>818</v>
      </c>
      <c r="AE132" t="str">
        <f t="shared" si="38"/>
        <v>all</v>
      </c>
      <c r="AF132" t="s">
        <v>764</v>
      </c>
      <c r="AG132" s="51" t="str">
        <f t="shared" si="31"/>
        <v>res</v>
      </c>
      <c r="AH132" t="s">
        <v>819</v>
      </c>
      <c r="AI132" t="s">
        <v>820</v>
      </c>
      <c r="AJ132" t="s">
        <v>821</v>
      </c>
      <c r="AK132" s="11" t="str">
        <f t="shared" si="32"/>
        <v>BO, Statistical office of the European Union</v>
      </c>
      <c r="AL132" s="11" t="s">
        <v>822</v>
      </c>
      <c r="AM132" s="11">
        <v>2016</v>
      </c>
      <c r="AN132" s="17" t="s">
        <v>823</v>
      </c>
      <c r="AO132" s="52" t="s">
        <v>824</v>
      </c>
      <c r="AQ132" t="s">
        <v>24</v>
      </c>
      <c r="AR132">
        <v>2012</v>
      </c>
      <c r="AS132" t="s">
        <v>825</v>
      </c>
      <c r="AT132" t="s">
        <v>814</v>
      </c>
      <c r="AU132">
        <v>1519</v>
      </c>
      <c r="AV132" t="s">
        <v>826</v>
      </c>
      <c r="AW132" t="s">
        <v>270</v>
      </c>
      <c r="AX132" t="s">
        <v>817</v>
      </c>
      <c r="AY132" t="s">
        <v>818</v>
      </c>
      <c r="AZ132" t="s">
        <v>764</v>
      </c>
      <c r="BA132" s="51" t="s">
        <v>764</v>
      </c>
      <c r="BB132" t="s">
        <v>815</v>
      </c>
      <c r="BC132" t="s">
        <v>819</v>
      </c>
      <c r="BD132" t="s">
        <v>820</v>
      </c>
      <c r="BE132" t="s">
        <v>821</v>
      </c>
      <c r="BF132" t="s">
        <v>830</v>
      </c>
      <c r="BG132" t="s">
        <v>822</v>
      </c>
      <c r="BH132">
        <v>2016</v>
      </c>
      <c r="BI132" t="s">
        <v>823</v>
      </c>
      <c r="BJ132" t="s">
        <v>824</v>
      </c>
      <c r="BK132" t="s">
        <v>824</v>
      </c>
    </row>
    <row r="133" spans="1:63" x14ac:dyDescent="0.25">
      <c r="A133" t="str">
        <f t="shared" ref="A133:A196" si="47">C133&amp;F133</f>
        <v>LTfloorrescal</v>
      </c>
      <c r="B133" t="s">
        <v>839</v>
      </c>
      <c r="C133" t="s">
        <v>56</v>
      </c>
      <c r="D133" t="s">
        <v>815</v>
      </c>
      <c r="E133" t="s">
        <v>764</v>
      </c>
      <c r="F133" s="19" t="str">
        <f t="shared" si="45"/>
        <v>floorrescal</v>
      </c>
      <c r="G133" s="49">
        <v>0</v>
      </c>
      <c r="H133" s="49">
        <v>0</v>
      </c>
      <c r="I133" s="49">
        <v>0</v>
      </c>
      <c r="J133" s="49">
        <v>0</v>
      </c>
      <c r="K133" s="49">
        <v>0</v>
      </c>
      <c r="L133" s="49">
        <v>0</v>
      </c>
      <c r="M133" s="49">
        <v>0</v>
      </c>
      <c r="N133" s="49">
        <v>83.847440000000006</v>
      </c>
      <c r="O133" s="49">
        <v>0</v>
      </c>
      <c r="P133" s="49">
        <v>0</v>
      </c>
      <c r="Q133" s="49">
        <v>0</v>
      </c>
      <c r="R133" s="50" t="s">
        <v>270</v>
      </c>
      <c r="S133" s="50" t="s">
        <v>553</v>
      </c>
      <c r="T133" s="50" t="s">
        <v>873</v>
      </c>
      <c r="V133" s="24" t="str">
        <f>VLOOKUP(C133,[1]BO_download_01!#REF!,3,FALSE)</f>
        <v>Lithuania</v>
      </c>
      <c r="W133">
        <f t="shared" si="34"/>
        <v>2012</v>
      </c>
      <c r="X133" t="str">
        <f>INDEX([1]BO_download_01!#REF!,MATCH($Y133,[1]BO_download_01!#REF!,0))</f>
        <v>ar</v>
      </c>
      <c r="Y133" t="str">
        <f t="shared" si="42"/>
        <v>floor area</v>
      </c>
      <c r="Z133" s="24">
        <f t="shared" ref="Z133:Z196" si="48">N133</f>
        <v>83.847440000000006</v>
      </c>
      <c r="AA133" s="24" t="str">
        <f t="shared" si="30"/>
        <v>Mm2</v>
      </c>
      <c r="AB133" s="24" t="str">
        <f t="shared" si="44"/>
        <v>Eurostat</v>
      </c>
      <c r="AC133" t="s">
        <v>817</v>
      </c>
      <c r="AD133" t="s">
        <v>818</v>
      </c>
      <c r="AE133" t="str">
        <f t="shared" si="38"/>
        <v>all</v>
      </c>
      <c r="AF133" t="s">
        <v>764</v>
      </c>
      <c r="AG133" s="51" t="str">
        <f t="shared" si="31"/>
        <v>res</v>
      </c>
      <c r="AH133" t="s">
        <v>819</v>
      </c>
      <c r="AI133" t="s">
        <v>820</v>
      </c>
      <c r="AJ133" t="s">
        <v>821</v>
      </c>
      <c r="AK133" s="11" t="str">
        <f t="shared" si="32"/>
        <v>BO, Statistical office of the European Union</v>
      </c>
      <c r="AL133" s="11" t="s">
        <v>822</v>
      </c>
      <c r="AM133" s="11">
        <v>2016</v>
      </c>
      <c r="AN133" s="17" t="s">
        <v>823</v>
      </c>
      <c r="AO133" s="52" t="s">
        <v>824</v>
      </c>
      <c r="AQ133" t="s">
        <v>24</v>
      </c>
      <c r="AR133">
        <v>2013</v>
      </c>
      <c r="AS133" t="s">
        <v>825</v>
      </c>
      <c r="AT133" t="s">
        <v>814</v>
      </c>
      <c r="AU133">
        <v>1518.8</v>
      </c>
      <c r="AV133" t="s">
        <v>826</v>
      </c>
      <c r="AW133" t="s">
        <v>270</v>
      </c>
      <c r="AX133" t="s">
        <v>817</v>
      </c>
      <c r="AY133" t="s">
        <v>818</v>
      </c>
      <c r="AZ133" t="s">
        <v>764</v>
      </c>
      <c r="BA133" s="51" t="s">
        <v>764</v>
      </c>
      <c r="BB133" t="s">
        <v>815</v>
      </c>
      <c r="BC133" t="s">
        <v>819</v>
      </c>
      <c r="BD133" t="s">
        <v>820</v>
      </c>
      <c r="BE133" t="s">
        <v>821</v>
      </c>
      <c r="BF133" t="s">
        <v>830</v>
      </c>
      <c r="BG133" t="s">
        <v>822</v>
      </c>
      <c r="BH133">
        <v>2016</v>
      </c>
      <c r="BI133" t="s">
        <v>823</v>
      </c>
      <c r="BJ133" t="s">
        <v>824</v>
      </c>
      <c r="BK133" t="s">
        <v>824</v>
      </c>
    </row>
    <row r="134" spans="1:63" x14ac:dyDescent="0.25">
      <c r="A134" t="str">
        <f t="shared" si="47"/>
        <v>LUfloorrescal</v>
      </c>
      <c r="B134" t="s">
        <v>839</v>
      </c>
      <c r="C134" t="s">
        <v>57</v>
      </c>
      <c r="D134" t="s">
        <v>815</v>
      </c>
      <c r="E134" t="s">
        <v>764</v>
      </c>
      <c r="F134" s="19" t="str">
        <f t="shared" si="45"/>
        <v>floorrescal</v>
      </c>
      <c r="G134" s="49">
        <v>0</v>
      </c>
      <c r="H134" s="49">
        <v>0</v>
      </c>
      <c r="I134" s="49">
        <v>0</v>
      </c>
      <c r="J134" s="49">
        <v>0</v>
      </c>
      <c r="K134" s="49">
        <v>0</v>
      </c>
      <c r="L134" s="49">
        <v>0</v>
      </c>
      <c r="M134" s="49">
        <v>0</v>
      </c>
      <c r="N134" s="49">
        <v>28.396260000000002</v>
      </c>
      <c r="O134" s="49">
        <v>0</v>
      </c>
      <c r="P134" s="49">
        <v>0</v>
      </c>
      <c r="Q134" s="49">
        <v>0</v>
      </c>
      <c r="R134" s="50" t="s">
        <v>270</v>
      </c>
      <c r="S134" s="50" t="s">
        <v>553</v>
      </c>
      <c r="T134" s="50" t="s">
        <v>873</v>
      </c>
      <c r="V134" s="24" t="str">
        <f>VLOOKUP(C134,[1]BO_download_01!#REF!,3,FALSE)</f>
        <v>Luxembourg</v>
      </c>
      <c r="W134">
        <f t="shared" si="34"/>
        <v>2012</v>
      </c>
      <c r="X134" t="str">
        <f>INDEX([1]BO_download_01!#REF!,MATCH($Y134,[1]BO_download_01!#REF!,0))</f>
        <v>ar</v>
      </c>
      <c r="Y134" t="str">
        <f t="shared" si="42"/>
        <v>floor area</v>
      </c>
      <c r="Z134" s="24">
        <f t="shared" si="48"/>
        <v>28.396260000000002</v>
      </c>
      <c r="AA134" s="24" t="str">
        <f t="shared" ref="AA134:AA197" si="49">T134</f>
        <v>Mm2</v>
      </c>
      <c r="AB134" s="24" t="str">
        <f t="shared" si="44"/>
        <v>Eurostat</v>
      </c>
      <c r="AC134" t="s">
        <v>817</v>
      </c>
      <c r="AD134" t="s">
        <v>818</v>
      </c>
      <c r="AE134" t="str">
        <f t="shared" si="38"/>
        <v>all</v>
      </c>
      <c r="AF134" t="s">
        <v>764</v>
      </c>
      <c r="AG134" s="51" t="str">
        <f t="shared" ref="AG134:AG197" si="50">D134</f>
        <v>res</v>
      </c>
      <c r="AH134" t="s">
        <v>819</v>
      </c>
      <c r="AI134" t="s">
        <v>820</v>
      </c>
      <c r="AJ134" t="s">
        <v>821</v>
      </c>
      <c r="AK134" s="11" t="str">
        <f t="shared" ref="AK134:AK197" si="51">"BO"&amp;", "&amp;S134</f>
        <v>BO, Statistical office of the European Union</v>
      </c>
      <c r="AL134" s="11" t="s">
        <v>822</v>
      </c>
      <c r="AM134" s="11">
        <v>2016</v>
      </c>
      <c r="AN134" s="17" t="s">
        <v>823</v>
      </c>
      <c r="AO134" s="52" t="s">
        <v>824</v>
      </c>
      <c r="AQ134" t="s">
        <v>24</v>
      </c>
      <c r="AR134">
        <v>2014</v>
      </c>
      <c r="AS134" t="s">
        <v>825</v>
      </c>
      <c r="AT134" t="s">
        <v>814</v>
      </c>
      <c r="AU134">
        <v>1518.9</v>
      </c>
      <c r="AV134" t="s">
        <v>826</v>
      </c>
      <c r="AW134" t="s">
        <v>270</v>
      </c>
      <c r="AX134" t="s">
        <v>817</v>
      </c>
      <c r="AY134" t="s">
        <v>818</v>
      </c>
      <c r="AZ134" t="s">
        <v>764</v>
      </c>
      <c r="BA134" s="51" t="s">
        <v>764</v>
      </c>
      <c r="BB134" t="s">
        <v>815</v>
      </c>
      <c r="BC134" t="s">
        <v>819</v>
      </c>
      <c r="BD134" t="s">
        <v>820</v>
      </c>
      <c r="BE134" t="s">
        <v>821</v>
      </c>
      <c r="BF134" t="s">
        <v>830</v>
      </c>
      <c r="BG134" t="s">
        <v>822</v>
      </c>
      <c r="BH134">
        <v>2016</v>
      </c>
      <c r="BI134" t="s">
        <v>823</v>
      </c>
      <c r="BJ134" t="s">
        <v>824</v>
      </c>
      <c r="BK134" t="s">
        <v>824</v>
      </c>
    </row>
    <row r="135" spans="1:63" x14ac:dyDescent="0.25">
      <c r="A135" t="str">
        <f t="shared" si="47"/>
        <v>LVfloorrescal</v>
      </c>
      <c r="B135" t="s">
        <v>839</v>
      </c>
      <c r="C135" t="s">
        <v>55</v>
      </c>
      <c r="D135" t="s">
        <v>815</v>
      </c>
      <c r="E135" t="s">
        <v>764</v>
      </c>
      <c r="F135" s="19" t="str">
        <f t="shared" si="45"/>
        <v>floorrescal</v>
      </c>
      <c r="G135" s="49">
        <v>0</v>
      </c>
      <c r="H135" s="49">
        <v>0</v>
      </c>
      <c r="I135" s="49">
        <v>0</v>
      </c>
      <c r="J135" s="49">
        <v>0</v>
      </c>
      <c r="K135" s="49">
        <v>0</v>
      </c>
      <c r="L135" s="49">
        <v>0</v>
      </c>
      <c r="M135" s="49">
        <v>0</v>
      </c>
      <c r="N135" s="49">
        <v>52.03125</v>
      </c>
      <c r="O135" s="49">
        <v>0</v>
      </c>
      <c r="P135" s="49">
        <v>0</v>
      </c>
      <c r="Q135" s="49">
        <v>0</v>
      </c>
      <c r="R135" s="50" t="s">
        <v>270</v>
      </c>
      <c r="S135" s="50" t="s">
        <v>553</v>
      </c>
      <c r="T135" s="50" t="s">
        <v>873</v>
      </c>
      <c r="V135" s="24" t="str">
        <f>VLOOKUP(C135,[1]BO_download_01!#REF!,3,FALSE)</f>
        <v>Latvia</v>
      </c>
      <c r="W135">
        <f t="shared" si="34"/>
        <v>2012</v>
      </c>
      <c r="X135" t="str">
        <f>INDEX([1]BO_download_01!#REF!,MATCH($Y135,[1]BO_download_01!#REF!,0))</f>
        <v>ar</v>
      </c>
      <c r="Y135" t="str">
        <f t="shared" si="42"/>
        <v>floor area</v>
      </c>
      <c r="Z135" s="24">
        <f t="shared" si="48"/>
        <v>52.03125</v>
      </c>
      <c r="AA135" s="24" t="str">
        <f t="shared" si="49"/>
        <v>Mm2</v>
      </c>
      <c r="AB135" s="24" t="str">
        <f t="shared" si="44"/>
        <v>Eurostat</v>
      </c>
      <c r="AC135" t="s">
        <v>817</v>
      </c>
      <c r="AD135" t="s">
        <v>818</v>
      </c>
      <c r="AE135" t="str">
        <f t="shared" si="38"/>
        <v>all</v>
      </c>
      <c r="AF135" t="s">
        <v>764</v>
      </c>
      <c r="AG135" s="51" t="str">
        <f t="shared" si="50"/>
        <v>res</v>
      </c>
      <c r="AH135" t="s">
        <v>819</v>
      </c>
      <c r="AI135" t="s">
        <v>820</v>
      </c>
      <c r="AJ135" t="s">
        <v>821</v>
      </c>
      <c r="AK135" s="11" t="str">
        <f t="shared" si="51"/>
        <v>BO, Statistical office of the European Union</v>
      </c>
      <c r="AL135" s="11" t="s">
        <v>822</v>
      </c>
      <c r="AM135" s="11">
        <v>2016</v>
      </c>
      <c r="AN135" s="17" t="s">
        <v>823</v>
      </c>
      <c r="AO135" s="52" t="s">
        <v>824</v>
      </c>
      <c r="AQ135" t="s">
        <v>16</v>
      </c>
      <c r="AR135">
        <v>2005</v>
      </c>
      <c r="AS135" t="s">
        <v>825</v>
      </c>
      <c r="AT135" t="s">
        <v>814</v>
      </c>
      <c r="AU135">
        <v>3816.2</v>
      </c>
      <c r="AV135" t="s">
        <v>826</v>
      </c>
      <c r="AW135" t="s">
        <v>270</v>
      </c>
      <c r="AX135" t="s">
        <v>817</v>
      </c>
      <c r="AY135" t="s">
        <v>818</v>
      </c>
      <c r="AZ135" t="s">
        <v>764</v>
      </c>
      <c r="BA135" s="51" t="s">
        <v>764</v>
      </c>
      <c r="BB135" t="s">
        <v>815</v>
      </c>
      <c r="BC135" t="s">
        <v>819</v>
      </c>
      <c r="BD135" t="s">
        <v>820</v>
      </c>
      <c r="BE135" t="s">
        <v>821</v>
      </c>
      <c r="BF135" t="s">
        <v>830</v>
      </c>
      <c r="BG135" t="s">
        <v>822</v>
      </c>
      <c r="BH135">
        <v>2016</v>
      </c>
      <c r="BI135" t="s">
        <v>823</v>
      </c>
      <c r="BJ135" t="s">
        <v>824</v>
      </c>
      <c r="BK135" t="s">
        <v>824</v>
      </c>
    </row>
    <row r="136" spans="1:63" x14ac:dyDescent="0.25">
      <c r="A136" t="str">
        <f t="shared" si="47"/>
        <v>MTfloorrescal</v>
      </c>
      <c r="B136" t="s">
        <v>839</v>
      </c>
      <c r="C136" t="s">
        <v>58</v>
      </c>
      <c r="D136" t="s">
        <v>815</v>
      </c>
      <c r="E136" t="s">
        <v>764</v>
      </c>
      <c r="F136" s="19" t="str">
        <f t="shared" si="45"/>
        <v>floorrescal</v>
      </c>
      <c r="G136" s="49">
        <v>0</v>
      </c>
      <c r="H136" s="49">
        <v>0</v>
      </c>
      <c r="I136" s="49">
        <v>0</v>
      </c>
      <c r="J136" s="49">
        <v>0</v>
      </c>
      <c r="K136" s="49">
        <v>0</v>
      </c>
      <c r="L136" s="49">
        <v>0</v>
      </c>
      <c r="M136" s="49">
        <v>0</v>
      </c>
      <c r="N136" s="49">
        <v>0</v>
      </c>
      <c r="O136" s="49">
        <v>0</v>
      </c>
      <c r="P136" s="49">
        <v>0</v>
      </c>
      <c r="Q136" s="49">
        <v>0</v>
      </c>
      <c r="R136" s="50">
        <v>0</v>
      </c>
      <c r="S136" s="50">
        <v>0</v>
      </c>
      <c r="T136" s="50" t="s">
        <v>873</v>
      </c>
      <c r="V136" s="24" t="str">
        <f>VLOOKUP(C136,[1]BO_download_01!#REF!,3,FALSE)</f>
        <v>Malta</v>
      </c>
      <c r="W136">
        <f t="shared" si="34"/>
        <v>2012</v>
      </c>
      <c r="X136" t="str">
        <f>INDEX([1]BO_download_01!#REF!,MATCH($Y136,[1]BO_download_01!#REF!,0))</f>
        <v>ar</v>
      </c>
      <c r="Y136" t="str">
        <f t="shared" si="42"/>
        <v>floor area</v>
      </c>
      <c r="Z136" s="24">
        <f t="shared" si="48"/>
        <v>0</v>
      </c>
      <c r="AA136" s="24" t="str">
        <f t="shared" si="49"/>
        <v>Mm2</v>
      </c>
      <c r="AB136" s="24">
        <f t="shared" si="44"/>
        <v>0</v>
      </c>
      <c r="AC136" t="s">
        <v>817</v>
      </c>
      <c r="AD136" t="s">
        <v>818</v>
      </c>
      <c r="AE136" t="str">
        <f t="shared" si="38"/>
        <v>all</v>
      </c>
      <c r="AF136" t="s">
        <v>764</v>
      </c>
      <c r="AG136" s="51" t="str">
        <f t="shared" si="50"/>
        <v>res</v>
      </c>
      <c r="AH136" t="s">
        <v>819</v>
      </c>
      <c r="AI136" t="s">
        <v>820</v>
      </c>
      <c r="AJ136" t="s">
        <v>821</v>
      </c>
      <c r="AK136" s="11" t="str">
        <f t="shared" si="51"/>
        <v>BO, 0</v>
      </c>
      <c r="AL136" s="11" t="s">
        <v>822</v>
      </c>
      <c r="AM136" s="11">
        <v>2016</v>
      </c>
      <c r="AN136" s="17" t="s">
        <v>823</v>
      </c>
      <c r="AO136" s="52" t="s">
        <v>824</v>
      </c>
      <c r="AQ136" t="s">
        <v>16</v>
      </c>
      <c r="AR136">
        <v>2006</v>
      </c>
      <c r="AS136" t="s">
        <v>825</v>
      </c>
      <c r="AT136" t="s">
        <v>814</v>
      </c>
      <c r="AU136">
        <v>3836</v>
      </c>
      <c r="AV136" t="s">
        <v>826</v>
      </c>
      <c r="AW136" t="s">
        <v>270</v>
      </c>
      <c r="AX136" t="s">
        <v>817</v>
      </c>
      <c r="AY136" t="s">
        <v>818</v>
      </c>
      <c r="AZ136" t="s">
        <v>764</v>
      </c>
      <c r="BA136" s="51" t="s">
        <v>764</v>
      </c>
      <c r="BB136" t="s">
        <v>815</v>
      </c>
      <c r="BC136" t="s">
        <v>819</v>
      </c>
      <c r="BD136" t="s">
        <v>820</v>
      </c>
      <c r="BE136" t="s">
        <v>821</v>
      </c>
      <c r="BF136" t="s">
        <v>830</v>
      </c>
      <c r="BG136" t="s">
        <v>822</v>
      </c>
      <c r="BH136">
        <v>2016</v>
      </c>
      <c r="BI136" t="s">
        <v>823</v>
      </c>
      <c r="BJ136" t="s">
        <v>824</v>
      </c>
      <c r="BK136" t="s">
        <v>824</v>
      </c>
    </row>
    <row r="137" spans="1:63" x14ac:dyDescent="0.25">
      <c r="A137" t="str">
        <f t="shared" si="47"/>
        <v>NLfloorrescal</v>
      </c>
      <c r="B137" t="s">
        <v>839</v>
      </c>
      <c r="C137" t="s">
        <v>59</v>
      </c>
      <c r="D137" t="s">
        <v>815</v>
      </c>
      <c r="E137" t="s">
        <v>764</v>
      </c>
      <c r="F137" s="19" t="str">
        <f t="shared" si="45"/>
        <v>floorrescal</v>
      </c>
      <c r="G137" s="49">
        <v>0</v>
      </c>
      <c r="H137" s="49">
        <v>0</v>
      </c>
      <c r="I137" s="49">
        <v>0</v>
      </c>
      <c r="J137" s="49">
        <v>0</v>
      </c>
      <c r="K137" s="49">
        <v>0</v>
      </c>
      <c r="L137" s="49">
        <v>0</v>
      </c>
      <c r="M137" s="49">
        <v>0</v>
      </c>
      <c r="N137" s="49">
        <v>795.14973999999995</v>
      </c>
      <c r="O137" s="49">
        <v>0</v>
      </c>
      <c r="P137" s="49">
        <v>0</v>
      </c>
      <c r="Q137" s="49">
        <v>0</v>
      </c>
      <c r="R137" s="50" t="s">
        <v>270</v>
      </c>
      <c r="S137" s="50" t="s">
        <v>553</v>
      </c>
      <c r="T137" s="50" t="s">
        <v>873</v>
      </c>
      <c r="V137" s="24" t="str">
        <f>VLOOKUP(C137,[1]BO_download_01!#REF!,3,FALSE)</f>
        <v>Netherlands</v>
      </c>
      <c r="W137">
        <f t="shared" si="34"/>
        <v>2012</v>
      </c>
      <c r="X137" t="str">
        <f>INDEX([1]BO_download_01!#REF!,MATCH($Y137,[1]BO_download_01!#REF!,0))</f>
        <v>ar</v>
      </c>
      <c r="Y137" t="str">
        <f t="shared" si="42"/>
        <v>floor area</v>
      </c>
      <c r="Z137" s="24">
        <f t="shared" si="48"/>
        <v>795.14973999999995</v>
      </c>
      <c r="AA137" s="24" t="str">
        <f t="shared" si="49"/>
        <v>Mm2</v>
      </c>
      <c r="AB137" s="24" t="str">
        <f t="shared" si="44"/>
        <v>Eurostat</v>
      </c>
      <c r="AC137" t="s">
        <v>817</v>
      </c>
      <c r="AD137" t="s">
        <v>818</v>
      </c>
      <c r="AE137" t="str">
        <f t="shared" si="38"/>
        <v>all</v>
      </c>
      <c r="AF137" t="s">
        <v>764</v>
      </c>
      <c r="AG137" s="51" t="str">
        <f t="shared" si="50"/>
        <v>res</v>
      </c>
      <c r="AH137" t="s">
        <v>819</v>
      </c>
      <c r="AI137" t="s">
        <v>820</v>
      </c>
      <c r="AJ137" t="s">
        <v>821</v>
      </c>
      <c r="AK137" s="11" t="str">
        <f t="shared" si="51"/>
        <v>BO, Statistical office of the European Union</v>
      </c>
      <c r="AL137" s="11" t="s">
        <v>822</v>
      </c>
      <c r="AM137" s="11">
        <v>2016</v>
      </c>
      <c r="AN137" s="17" t="s">
        <v>823</v>
      </c>
      <c r="AO137" s="52" t="s">
        <v>824</v>
      </c>
      <c r="AQ137" t="s">
        <v>16</v>
      </c>
      <c r="AR137">
        <v>2007</v>
      </c>
      <c r="AS137" t="s">
        <v>825</v>
      </c>
      <c r="AT137" t="s">
        <v>814</v>
      </c>
      <c r="AU137">
        <v>3880.7</v>
      </c>
      <c r="AV137" t="s">
        <v>826</v>
      </c>
      <c r="AW137" t="s">
        <v>270</v>
      </c>
      <c r="AX137" t="s">
        <v>817</v>
      </c>
      <c r="AY137" t="s">
        <v>818</v>
      </c>
      <c r="AZ137" t="s">
        <v>764</v>
      </c>
      <c r="BA137" s="51" t="s">
        <v>764</v>
      </c>
      <c r="BB137" t="s">
        <v>815</v>
      </c>
      <c r="BC137" t="s">
        <v>819</v>
      </c>
      <c r="BD137" t="s">
        <v>820</v>
      </c>
      <c r="BE137" t="s">
        <v>821</v>
      </c>
      <c r="BF137" t="s">
        <v>830</v>
      </c>
      <c r="BG137" t="s">
        <v>822</v>
      </c>
      <c r="BH137">
        <v>2016</v>
      </c>
      <c r="BI137" t="s">
        <v>823</v>
      </c>
      <c r="BJ137" t="s">
        <v>824</v>
      </c>
      <c r="BK137" t="s">
        <v>824</v>
      </c>
    </row>
    <row r="138" spans="1:63" x14ac:dyDescent="0.25">
      <c r="A138" t="str">
        <f t="shared" si="47"/>
        <v>PLfloorrescal</v>
      </c>
      <c r="B138" t="s">
        <v>839</v>
      </c>
      <c r="C138" t="s">
        <v>60</v>
      </c>
      <c r="D138" t="s">
        <v>815</v>
      </c>
      <c r="E138" t="s">
        <v>764</v>
      </c>
      <c r="F138" s="19" t="str">
        <f t="shared" si="45"/>
        <v>floorrescal</v>
      </c>
      <c r="G138" s="49">
        <v>0</v>
      </c>
      <c r="H138" s="49">
        <v>0</v>
      </c>
      <c r="I138" s="49">
        <v>0</v>
      </c>
      <c r="J138" s="49">
        <v>0</v>
      </c>
      <c r="K138" s="49">
        <v>0</v>
      </c>
      <c r="L138" s="49">
        <v>0</v>
      </c>
      <c r="M138" s="49">
        <v>0</v>
      </c>
      <c r="N138" s="49">
        <v>1011.01136</v>
      </c>
      <c r="O138" s="49">
        <v>0</v>
      </c>
      <c r="P138" s="49">
        <v>0</v>
      </c>
      <c r="Q138" s="49">
        <v>0</v>
      </c>
      <c r="R138" s="50" t="s">
        <v>270</v>
      </c>
      <c r="S138" s="50" t="s">
        <v>553</v>
      </c>
      <c r="T138" s="50" t="s">
        <v>873</v>
      </c>
      <c r="V138" s="24" t="str">
        <f>VLOOKUP(C138,[1]BO_download_01!#REF!,3,FALSE)</f>
        <v>Poland</v>
      </c>
      <c r="W138">
        <f t="shared" si="34"/>
        <v>2012</v>
      </c>
      <c r="X138" t="str">
        <f>INDEX([1]BO_download_01!#REF!,MATCH($Y138,[1]BO_download_01!#REF!,0))</f>
        <v>ar</v>
      </c>
      <c r="Y138" t="str">
        <f t="shared" si="42"/>
        <v>floor area</v>
      </c>
      <c r="Z138" s="24">
        <f t="shared" si="48"/>
        <v>1011.01136</v>
      </c>
      <c r="AA138" s="24" t="str">
        <f t="shared" si="49"/>
        <v>Mm2</v>
      </c>
      <c r="AB138" s="24" t="str">
        <f t="shared" si="44"/>
        <v>Eurostat</v>
      </c>
      <c r="AC138" t="s">
        <v>817</v>
      </c>
      <c r="AD138" t="s">
        <v>818</v>
      </c>
      <c r="AE138" t="str">
        <f t="shared" si="38"/>
        <v>all</v>
      </c>
      <c r="AF138" t="s">
        <v>764</v>
      </c>
      <c r="AG138" s="51" t="str">
        <f t="shared" si="50"/>
        <v>res</v>
      </c>
      <c r="AH138" t="s">
        <v>819</v>
      </c>
      <c r="AI138" t="s">
        <v>820</v>
      </c>
      <c r="AJ138" t="s">
        <v>821</v>
      </c>
      <c r="AK138" s="11" t="str">
        <f t="shared" si="51"/>
        <v>BO, Statistical office of the European Union</v>
      </c>
      <c r="AL138" s="11" t="s">
        <v>822</v>
      </c>
      <c r="AM138" s="11">
        <v>2016</v>
      </c>
      <c r="AN138" s="17" t="s">
        <v>823</v>
      </c>
      <c r="AO138" s="52" t="s">
        <v>824</v>
      </c>
      <c r="AQ138" t="s">
        <v>16</v>
      </c>
      <c r="AR138">
        <v>2008</v>
      </c>
      <c r="AS138" t="s">
        <v>825</v>
      </c>
      <c r="AT138" t="s">
        <v>814</v>
      </c>
      <c r="AU138">
        <v>3925.2</v>
      </c>
      <c r="AV138" t="s">
        <v>826</v>
      </c>
      <c r="AW138" t="s">
        <v>270</v>
      </c>
      <c r="AX138" t="s">
        <v>817</v>
      </c>
      <c r="AY138" t="s">
        <v>818</v>
      </c>
      <c r="AZ138" t="s">
        <v>764</v>
      </c>
      <c r="BA138" s="51" t="s">
        <v>764</v>
      </c>
      <c r="BB138" t="s">
        <v>815</v>
      </c>
      <c r="BC138" t="s">
        <v>819</v>
      </c>
      <c r="BD138" t="s">
        <v>820</v>
      </c>
      <c r="BE138" t="s">
        <v>821</v>
      </c>
      <c r="BF138" t="s">
        <v>830</v>
      </c>
      <c r="BG138" t="s">
        <v>822</v>
      </c>
      <c r="BH138">
        <v>2016</v>
      </c>
      <c r="BI138" t="s">
        <v>823</v>
      </c>
      <c r="BJ138" t="s">
        <v>824</v>
      </c>
      <c r="BK138" t="s">
        <v>824</v>
      </c>
    </row>
    <row r="139" spans="1:63" x14ac:dyDescent="0.25">
      <c r="A139" t="str">
        <f t="shared" si="47"/>
        <v>PTfloorrescal</v>
      </c>
      <c r="B139" t="s">
        <v>839</v>
      </c>
      <c r="C139" t="s">
        <v>61</v>
      </c>
      <c r="D139" t="s">
        <v>815</v>
      </c>
      <c r="E139" t="s">
        <v>764</v>
      </c>
      <c r="F139" s="19" t="str">
        <f t="shared" si="45"/>
        <v>floorrescal</v>
      </c>
      <c r="G139" s="49">
        <v>0</v>
      </c>
      <c r="H139" s="49">
        <v>0</v>
      </c>
      <c r="I139" s="49">
        <v>0</v>
      </c>
      <c r="J139" s="49">
        <v>0</v>
      </c>
      <c r="K139" s="49">
        <v>0</v>
      </c>
      <c r="L139" s="49">
        <v>0</v>
      </c>
      <c r="M139" s="49">
        <v>0</v>
      </c>
      <c r="N139" s="49">
        <v>426.93</v>
      </c>
      <c r="O139" s="49">
        <v>0</v>
      </c>
      <c r="P139" s="49">
        <v>0</v>
      </c>
      <c r="Q139" s="49">
        <v>0</v>
      </c>
      <c r="R139" s="50" t="s">
        <v>270</v>
      </c>
      <c r="S139" s="50" t="s">
        <v>553</v>
      </c>
      <c r="T139" s="50" t="s">
        <v>873</v>
      </c>
      <c r="V139" s="24" t="str">
        <f>VLOOKUP(C139,[1]BO_download_01!#REF!,3,FALSE)</f>
        <v>Portugal</v>
      </c>
      <c r="W139">
        <f t="shared" si="34"/>
        <v>2012</v>
      </c>
      <c r="X139" t="str">
        <f>INDEX([1]BO_download_01!#REF!,MATCH($Y139,[1]BO_download_01!#REF!,0))</f>
        <v>ar</v>
      </c>
      <c r="Y139" t="str">
        <f t="shared" si="42"/>
        <v>floor area</v>
      </c>
      <c r="Z139" s="24">
        <f t="shared" si="48"/>
        <v>426.93</v>
      </c>
      <c r="AA139" s="24" t="str">
        <f t="shared" si="49"/>
        <v>Mm2</v>
      </c>
      <c r="AB139" s="24" t="str">
        <f t="shared" si="44"/>
        <v>Eurostat</v>
      </c>
      <c r="AC139" t="s">
        <v>817</v>
      </c>
      <c r="AD139" t="s">
        <v>818</v>
      </c>
      <c r="AE139" t="str">
        <f t="shared" si="38"/>
        <v>all</v>
      </c>
      <c r="AF139" t="s">
        <v>764</v>
      </c>
      <c r="AG139" s="51" t="str">
        <f t="shared" si="50"/>
        <v>res</v>
      </c>
      <c r="AH139" t="s">
        <v>819</v>
      </c>
      <c r="AI139" t="s">
        <v>820</v>
      </c>
      <c r="AJ139" t="s">
        <v>821</v>
      </c>
      <c r="AK139" s="11" t="str">
        <f t="shared" si="51"/>
        <v>BO, Statistical office of the European Union</v>
      </c>
      <c r="AL139" s="11" t="s">
        <v>822</v>
      </c>
      <c r="AM139" s="11">
        <v>2016</v>
      </c>
      <c r="AN139" s="17" t="s">
        <v>823</v>
      </c>
      <c r="AO139" s="52" t="s">
        <v>824</v>
      </c>
      <c r="AQ139" t="s">
        <v>16</v>
      </c>
      <c r="AR139">
        <v>2009</v>
      </c>
      <c r="AS139" t="s">
        <v>825</v>
      </c>
      <c r="AT139" t="s">
        <v>814</v>
      </c>
      <c r="AU139">
        <v>3969.8</v>
      </c>
      <c r="AV139" t="s">
        <v>826</v>
      </c>
      <c r="AW139" t="s">
        <v>270</v>
      </c>
      <c r="AX139" t="s">
        <v>817</v>
      </c>
      <c r="AY139" t="s">
        <v>818</v>
      </c>
      <c r="AZ139" t="s">
        <v>764</v>
      </c>
      <c r="BA139" s="51" t="s">
        <v>764</v>
      </c>
      <c r="BB139" t="s">
        <v>815</v>
      </c>
      <c r="BC139" t="s">
        <v>819</v>
      </c>
      <c r="BD139" t="s">
        <v>820</v>
      </c>
      <c r="BE139" t="s">
        <v>821</v>
      </c>
      <c r="BF139" t="s">
        <v>830</v>
      </c>
      <c r="BG139" t="s">
        <v>822</v>
      </c>
      <c r="BH139">
        <v>2016</v>
      </c>
      <c r="BI139" t="s">
        <v>823</v>
      </c>
      <c r="BJ139" t="s">
        <v>824</v>
      </c>
      <c r="BK139" t="s">
        <v>824</v>
      </c>
    </row>
    <row r="140" spans="1:63" x14ac:dyDescent="0.25">
      <c r="A140" t="str">
        <f t="shared" si="47"/>
        <v>ROfloorrescal</v>
      </c>
      <c r="B140" t="s">
        <v>839</v>
      </c>
      <c r="C140" t="s">
        <v>62</v>
      </c>
      <c r="D140" t="s">
        <v>815</v>
      </c>
      <c r="E140" t="s">
        <v>764</v>
      </c>
      <c r="F140" s="19" t="str">
        <f t="shared" si="45"/>
        <v>floorrescal</v>
      </c>
      <c r="G140" s="49">
        <v>312.02</v>
      </c>
      <c r="H140" s="49">
        <v>314.54199999999997</v>
      </c>
      <c r="I140" s="49">
        <v>317.834</v>
      </c>
      <c r="J140" s="49">
        <v>322.20499999999998</v>
      </c>
      <c r="K140" s="49">
        <v>326.41300000000001</v>
      </c>
      <c r="L140" s="49">
        <v>330.00799999999998</v>
      </c>
      <c r="M140" s="49">
        <v>407.43700000000001</v>
      </c>
      <c r="N140" s="49">
        <v>410.61</v>
      </c>
      <c r="O140" s="49">
        <v>413.76400000000001</v>
      </c>
      <c r="P140" s="49">
        <v>0</v>
      </c>
      <c r="Q140" s="49">
        <v>0</v>
      </c>
      <c r="R140" s="50" t="s">
        <v>270</v>
      </c>
      <c r="S140" s="50" t="s">
        <v>553</v>
      </c>
      <c r="T140" s="50" t="s">
        <v>873</v>
      </c>
      <c r="V140" s="24" t="str">
        <f>VLOOKUP(C140,[1]BO_download_01!#REF!,3,FALSE)</f>
        <v>Romania</v>
      </c>
      <c r="W140">
        <f t="shared" si="34"/>
        <v>2012</v>
      </c>
      <c r="X140" t="str">
        <f>INDEX([1]BO_download_01!#REF!,MATCH($Y140,[1]BO_download_01!#REF!,0))</f>
        <v>ar</v>
      </c>
      <c r="Y140" t="str">
        <f t="shared" si="42"/>
        <v>floor area</v>
      </c>
      <c r="Z140" s="24">
        <f t="shared" si="48"/>
        <v>410.61</v>
      </c>
      <c r="AA140" s="24" t="str">
        <f t="shared" si="49"/>
        <v>Mm2</v>
      </c>
      <c r="AB140" s="24" t="str">
        <f t="shared" si="44"/>
        <v>Eurostat</v>
      </c>
      <c r="AC140" t="s">
        <v>817</v>
      </c>
      <c r="AD140" t="s">
        <v>818</v>
      </c>
      <c r="AE140" t="str">
        <f t="shared" si="38"/>
        <v>all</v>
      </c>
      <c r="AF140" t="s">
        <v>764</v>
      </c>
      <c r="AG140" s="51" t="str">
        <f t="shared" si="50"/>
        <v>res</v>
      </c>
      <c r="AH140" t="s">
        <v>819</v>
      </c>
      <c r="AI140" t="s">
        <v>820</v>
      </c>
      <c r="AJ140" t="s">
        <v>821</v>
      </c>
      <c r="AK140" s="11" t="str">
        <f t="shared" si="51"/>
        <v>BO, Statistical office of the European Union</v>
      </c>
      <c r="AL140" s="11" t="s">
        <v>822</v>
      </c>
      <c r="AM140" s="11">
        <v>2016</v>
      </c>
      <c r="AN140" s="17" t="s">
        <v>823</v>
      </c>
      <c r="AO140" s="52" t="s">
        <v>824</v>
      </c>
      <c r="AQ140" t="s">
        <v>16</v>
      </c>
      <c r="AR140">
        <v>2010</v>
      </c>
      <c r="AS140" t="s">
        <v>825</v>
      </c>
      <c r="AT140" t="s">
        <v>814</v>
      </c>
      <c r="AU140">
        <v>4014.5</v>
      </c>
      <c r="AV140" t="s">
        <v>826</v>
      </c>
      <c r="AW140" t="s">
        <v>270</v>
      </c>
      <c r="AX140" t="s">
        <v>817</v>
      </c>
      <c r="AY140" t="s">
        <v>818</v>
      </c>
      <c r="AZ140" t="s">
        <v>764</v>
      </c>
      <c r="BA140" s="51" t="s">
        <v>764</v>
      </c>
      <c r="BB140" t="s">
        <v>815</v>
      </c>
      <c r="BC140" t="s">
        <v>819</v>
      </c>
      <c r="BD140" t="s">
        <v>820</v>
      </c>
      <c r="BE140" t="s">
        <v>821</v>
      </c>
      <c r="BF140" t="s">
        <v>830</v>
      </c>
      <c r="BG140" t="s">
        <v>822</v>
      </c>
      <c r="BH140">
        <v>2016</v>
      </c>
      <c r="BI140" t="s">
        <v>823</v>
      </c>
      <c r="BJ140" t="s">
        <v>824</v>
      </c>
      <c r="BK140" t="s">
        <v>824</v>
      </c>
    </row>
    <row r="141" spans="1:63" x14ac:dyDescent="0.25">
      <c r="A141" t="str">
        <f t="shared" si="47"/>
        <v>SEfloorrescal</v>
      </c>
      <c r="B141" t="s">
        <v>839</v>
      </c>
      <c r="C141" t="s">
        <v>66</v>
      </c>
      <c r="D141" t="s">
        <v>815</v>
      </c>
      <c r="E141" t="s">
        <v>764</v>
      </c>
      <c r="F141" s="19" t="str">
        <f t="shared" si="45"/>
        <v>floorrescal</v>
      </c>
      <c r="G141" s="49">
        <v>0</v>
      </c>
      <c r="H141" s="49">
        <v>0</v>
      </c>
      <c r="I141" s="49">
        <v>0</v>
      </c>
      <c r="J141" s="49">
        <v>0</v>
      </c>
      <c r="K141" s="49">
        <v>0</v>
      </c>
      <c r="L141" s="49">
        <v>0</v>
      </c>
      <c r="M141" s="49">
        <v>0</v>
      </c>
      <c r="N141" s="49">
        <v>474.18335999999999</v>
      </c>
      <c r="O141" s="49">
        <v>0</v>
      </c>
      <c r="P141" s="49">
        <v>0</v>
      </c>
      <c r="Q141" s="49">
        <v>0</v>
      </c>
      <c r="R141" s="50" t="s">
        <v>270</v>
      </c>
      <c r="S141" s="50" t="s">
        <v>553</v>
      </c>
      <c r="T141" s="50" t="s">
        <v>873</v>
      </c>
      <c r="V141" s="24" t="str">
        <f>VLOOKUP(C141,[1]BO_download_01!#REF!,3,FALSE)</f>
        <v>Sweden</v>
      </c>
      <c r="W141">
        <f t="shared" si="34"/>
        <v>2012</v>
      </c>
      <c r="X141" t="str">
        <f>INDEX([1]BO_download_01!#REF!,MATCH($Y141,[1]BO_download_01!#REF!,0))</f>
        <v>ar</v>
      </c>
      <c r="Y141" t="str">
        <f t="shared" si="42"/>
        <v>floor area</v>
      </c>
      <c r="Z141" s="24">
        <f t="shared" si="48"/>
        <v>474.18335999999999</v>
      </c>
      <c r="AA141" s="24" t="str">
        <f t="shared" si="49"/>
        <v>Mm2</v>
      </c>
      <c r="AB141" s="24" t="str">
        <f t="shared" si="44"/>
        <v>Eurostat</v>
      </c>
      <c r="AC141" t="s">
        <v>817</v>
      </c>
      <c r="AD141" t="s">
        <v>818</v>
      </c>
      <c r="AE141" t="str">
        <f t="shared" si="38"/>
        <v>all</v>
      </c>
      <c r="AF141" t="s">
        <v>764</v>
      </c>
      <c r="AG141" s="51" t="str">
        <f t="shared" si="50"/>
        <v>res</v>
      </c>
      <c r="AH141" t="s">
        <v>819</v>
      </c>
      <c r="AI141" t="s">
        <v>820</v>
      </c>
      <c r="AJ141" t="s">
        <v>821</v>
      </c>
      <c r="AK141" s="11" t="str">
        <f t="shared" si="51"/>
        <v>BO, Statistical office of the European Union</v>
      </c>
      <c r="AL141" s="11" t="s">
        <v>822</v>
      </c>
      <c r="AM141" s="11">
        <v>2016</v>
      </c>
      <c r="AN141" s="17" t="s">
        <v>823</v>
      </c>
      <c r="AO141" s="52" t="s">
        <v>824</v>
      </c>
      <c r="AQ141" t="s">
        <v>16</v>
      </c>
      <c r="AR141">
        <v>2011</v>
      </c>
      <c r="AS141" t="s">
        <v>825</v>
      </c>
      <c r="AT141" t="s">
        <v>814</v>
      </c>
      <c r="AU141">
        <v>4058.4</v>
      </c>
      <c r="AV141" t="s">
        <v>826</v>
      </c>
      <c r="AW141" t="s">
        <v>270</v>
      </c>
      <c r="AX141" t="s">
        <v>817</v>
      </c>
      <c r="AY141" t="s">
        <v>818</v>
      </c>
      <c r="AZ141" t="s">
        <v>764</v>
      </c>
      <c r="BA141" s="51" t="s">
        <v>764</v>
      </c>
      <c r="BB141" t="s">
        <v>815</v>
      </c>
      <c r="BC141" t="s">
        <v>819</v>
      </c>
      <c r="BD141" t="s">
        <v>820</v>
      </c>
      <c r="BE141" t="s">
        <v>821</v>
      </c>
      <c r="BF141" t="s">
        <v>830</v>
      </c>
      <c r="BG141" t="s">
        <v>822</v>
      </c>
      <c r="BH141">
        <v>2016</v>
      </c>
      <c r="BI141" t="s">
        <v>823</v>
      </c>
      <c r="BJ141" t="s">
        <v>824</v>
      </c>
      <c r="BK141" t="s">
        <v>824</v>
      </c>
    </row>
    <row r="142" spans="1:63" x14ac:dyDescent="0.25">
      <c r="A142" t="str">
        <f t="shared" si="47"/>
        <v>Slfloorrescal</v>
      </c>
      <c r="B142" t="s">
        <v>839</v>
      </c>
      <c r="C142" t="s">
        <v>831</v>
      </c>
      <c r="D142" t="s">
        <v>815</v>
      </c>
      <c r="E142" t="s">
        <v>764</v>
      </c>
      <c r="F142" s="19" t="str">
        <f t="shared" si="45"/>
        <v>floorrescal</v>
      </c>
      <c r="G142" s="49">
        <v>0</v>
      </c>
      <c r="H142" s="49">
        <v>0</v>
      </c>
      <c r="I142" s="49">
        <v>0</v>
      </c>
      <c r="J142" s="49">
        <v>0</v>
      </c>
      <c r="K142" s="49">
        <v>0</v>
      </c>
      <c r="L142" s="49">
        <v>0</v>
      </c>
      <c r="M142" s="49">
        <v>0</v>
      </c>
      <c r="N142" s="49">
        <v>67.636690000000002</v>
      </c>
      <c r="O142" s="49">
        <v>63.8968701859718</v>
      </c>
      <c r="P142" s="49">
        <v>0</v>
      </c>
      <c r="Q142" s="49">
        <v>0</v>
      </c>
      <c r="R142" s="50" t="s">
        <v>270</v>
      </c>
      <c r="S142" s="50" t="s">
        <v>553</v>
      </c>
      <c r="T142" s="50" t="s">
        <v>873</v>
      </c>
      <c r="V142" s="24" t="str">
        <f>VLOOKUP(C142,[1]BO_download_01!#REF!,3,FALSE)</f>
        <v>Slovenia</v>
      </c>
      <c r="W142">
        <f t="shared" si="34"/>
        <v>2012</v>
      </c>
      <c r="X142" t="str">
        <f>INDEX([1]BO_download_01!#REF!,MATCH($Y142,[1]BO_download_01!#REF!,0))</f>
        <v>ar</v>
      </c>
      <c r="Y142" t="str">
        <f t="shared" si="42"/>
        <v>floor area</v>
      </c>
      <c r="Z142" s="24">
        <f t="shared" si="48"/>
        <v>67.636690000000002</v>
      </c>
      <c r="AA142" s="24" t="str">
        <f t="shared" si="49"/>
        <v>Mm2</v>
      </c>
      <c r="AB142" s="24" t="str">
        <f t="shared" si="44"/>
        <v>Eurostat</v>
      </c>
      <c r="AC142" t="s">
        <v>817</v>
      </c>
      <c r="AD142" t="s">
        <v>818</v>
      </c>
      <c r="AE142" t="str">
        <f t="shared" si="38"/>
        <v>all</v>
      </c>
      <c r="AF142" t="s">
        <v>764</v>
      </c>
      <c r="AG142" s="51" t="str">
        <f t="shared" si="50"/>
        <v>res</v>
      </c>
      <c r="AH142" t="s">
        <v>819</v>
      </c>
      <c r="AI142" t="s">
        <v>820</v>
      </c>
      <c r="AJ142" t="s">
        <v>821</v>
      </c>
      <c r="AK142" s="11" t="str">
        <f t="shared" si="51"/>
        <v>BO, Statistical office of the European Union</v>
      </c>
      <c r="AL142" s="11" t="s">
        <v>822</v>
      </c>
      <c r="AM142" s="11">
        <v>2016</v>
      </c>
      <c r="AN142" s="17" t="s">
        <v>823</v>
      </c>
      <c r="AO142" s="52" t="s">
        <v>824</v>
      </c>
      <c r="AQ142" t="s">
        <v>16</v>
      </c>
      <c r="AR142">
        <v>2012</v>
      </c>
      <c r="AS142" t="s">
        <v>825</v>
      </c>
      <c r="AT142" t="s">
        <v>814</v>
      </c>
      <c r="AU142">
        <v>4085.5</v>
      </c>
      <c r="AV142" t="s">
        <v>826</v>
      </c>
      <c r="AW142" t="s">
        <v>270</v>
      </c>
      <c r="AX142" t="s">
        <v>817</v>
      </c>
      <c r="AY142" t="s">
        <v>818</v>
      </c>
      <c r="AZ142" t="s">
        <v>764</v>
      </c>
      <c r="BA142" s="51" t="s">
        <v>764</v>
      </c>
      <c r="BB142" t="s">
        <v>815</v>
      </c>
      <c r="BC142" t="s">
        <v>819</v>
      </c>
      <c r="BD142" t="s">
        <v>820</v>
      </c>
      <c r="BE142" t="s">
        <v>821</v>
      </c>
      <c r="BF142" t="s">
        <v>830</v>
      </c>
      <c r="BG142" t="s">
        <v>822</v>
      </c>
      <c r="BH142">
        <v>2016</v>
      </c>
      <c r="BI142" t="s">
        <v>823</v>
      </c>
      <c r="BJ142" t="s">
        <v>824</v>
      </c>
      <c r="BK142" t="s">
        <v>824</v>
      </c>
    </row>
    <row r="143" spans="1:63" x14ac:dyDescent="0.25">
      <c r="A143" t="str">
        <f t="shared" si="47"/>
        <v>SKfloorrescal</v>
      </c>
      <c r="B143" t="s">
        <v>839</v>
      </c>
      <c r="C143" t="s">
        <v>63</v>
      </c>
      <c r="D143" t="s">
        <v>815</v>
      </c>
      <c r="E143" t="s">
        <v>764</v>
      </c>
      <c r="F143" s="19" t="str">
        <f t="shared" si="45"/>
        <v>floorrescal</v>
      </c>
      <c r="G143" s="49">
        <v>0</v>
      </c>
      <c r="H143" s="49">
        <v>0</v>
      </c>
      <c r="I143" s="49">
        <v>0</v>
      </c>
      <c r="J143" s="49">
        <v>0</v>
      </c>
      <c r="K143" s="49">
        <v>0</v>
      </c>
      <c r="L143" s="49">
        <v>0</v>
      </c>
      <c r="M143" s="49">
        <v>0</v>
      </c>
      <c r="N143" s="49">
        <v>158.30761999999999</v>
      </c>
      <c r="O143" s="49">
        <v>0</v>
      </c>
      <c r="P143" s="49">
        <v>0</v>
      </c>
      <c r="Q143" s="49">
        <v>0</v>
      </c>
      <c r="R143" s="50" t="s">
        <v>270</v>
      </c>
      <c r="S143" s="50" t="s">
        <v>553</v>
      </c>
      <c r="T143" s="50" t="s">
        <v>873</v>
      </c>
      <c r="V143" s="24" t="str">
        <f>VLOOKUP(C143,[1]BO_download_01!#REF!,3,FALSE)</f>
        <v>Slovakia</v>
      </c>
      <c r="W143">
        <f t="shared" si="34"/>
        <v>2012</v>
      </c>
      <c r="X143" t="str">
        <f>INDEX([1]BO_download_01!#REF!,MATCH($Y143,[1]BO_download_01!#REF!,0))</f>
        <v>ar</v>
      </c>
      <c r="Y143" t="str">
        <f t="shared" si="42"/>
        <v>floor area</v>
      </c>
      <c r="Z143" s="24">
        <f t="shared" si="48"/>
        <v>158.30761999999999</v>
      </c>
      <c r="AA143" s="24" t="str">
        <f t="shared" si="49"/>
        <v>Mm2</v>
      </c>
      <c r="AB143" s="24" t="str">
        <f t="shared" si="44"/>
        <v>Eurostat</v>
      </c>
      <c r="AC143" t="s">
        <v>817</v>
      </c>
      <c r="AD143" t="s">
        <v>818</v>
      </c>
      <c r="AE143" t="str">
        <f t="shared" si="38"/>
        <v>all</v>
      </c>
      <c r="AF143" t="s">
        <v>764</v>
      </c>
      <c r="AG143" s="51" t="str">
        <f t="shared" si="50"/>
        <v>res</v>
      </c>
      <c r="AH143" t="s">
        <v>819</v>
      </c>
      <c r="AI143" t="s">
        <v>820</v>
      </c>
      <c r="AJ143" t="s">
        <v>821</v>
      </c>
      <c r="AK143" s="11" t="str">
        <f t="shared" si="51"/>
        <v>BO, Statistical office of the European Union</v>
      </c>
      <c r="AL143" s="11" t="s">
        <v>822</v>
      </c>
      <c r="AM143" s="11">
        <v>2016</v>
      </c>
      <c r="AN143" s="17" t="s">
        <v>823</v>
      </c>
      <c r="AO143" s="52" t="s">
        <v>824</v>
      </c>
      <c r="AQ143" t="s">
        <v>16</v>
      </c>
      <c r="AR143">
        <v>2013</v>
      </c>
      <c r="AS143" t="s">
        <v>825</v>
      </c>
      <c r="AT143" t="s">
        <v>814</v>
      </c>
      <c r="AU143">
        <v>4105.6000000000004</v>
      </c>
      <c r="AV143" t="s">
        <v>826</v>
      </c>
      <c r="AW143" t="s">
        <v>270</v>
      </c>
      <c r="AX143" t="s">
        <v>817</v>
      </c>
      <c r="AY143" t="s">
        <v>818</v>
      </c>
      <c r="AZ143" t="s">
        <v>764</v>
      </c>
      <c r="BA143" s="51" t="s">
        <v>764</v>
      </c>
      <c r="BB143" t="s">
        <v>815</v>
      </c>
      <c r="BC143" t="s">
        <v>819</v>
      </c>
      <c r="BD143" t="s">
        <v>820</v>
      </c>
      <c r="BE143" t="s">
        <v>821</v>
      </c>
      <c r="BF143" t="s">
        <v>830</v>
      </c>
      <c r="BG143" t="s">
        <v>822</v>
      </c>
      <c r="BH143">
        <v>2016</v>
      </c>
      <c r="BI143" t="s">
        <v>823</v>
      </c>
      <c r="BJ143" t="s">
        <v>824</v>
      </c>
      <c r="BK143" t="s">
        <v>824</v>
      </c>
    </row>
    <row r="144" spans="1:63" x14ac:dyDescent="0.25">
      <c r="A144" t="str">
        <f t="shared" si="47"/>
        <v>UKfloorrescal</v>
      </c>
      <c r="B144" t="s">
        <v>839</v>
      </c>
      <c r="C144" t="s">
        <v>67</v>
      </c>
      <c r="D144" t="s">
        <v>815</v>
      </c>
      <c r="E144" t="s">
        <v>764</v>
      </c>
      <c r="F144" s="19" t="str">
        <f t="shared" si="45"/>
        <v>floorrescal</v>
      </c>
      <c r="G144" s="49">
        <v>0</v>
      </c>
      <c r="H144" s="49">
        <v>0</v>
      </c>
      <c r="I144" s="49">
        <v>0</v>
      </c>
      <c r="J144" s="49">
        <v>0</v>
      </c>
      <c r="K144" s="49">
        <v>0</v>
      </c>
      <c r="L144" s="49">
        <v>0</v>
      </c>
      <c r="M144" s="49">
        <v>0</v>
      </c>
      <c r="N144" s="49">
        <v>0</v>
      </c>
      <c r="O144" s="49">
        <v>0</v>
      </c>
      <c r="P144" s="49">
        <v>0</v>
      </c>
      <c r="Q144" s="49">
        <v>0</v>
      </c>
      <c r="R144" s="50">
        <v>0</v>
      </c>
      <c r="S144" s="50" t="s">
        <v>901</v>
      </c>
      <c r="T144" s="50" t="s">
        <v>873</v>
      </c>
      <c r="V144" s="24" t="str">
        <f>VLOOKUP(C144,[1]BO_download_01!#REF!,3,FALSE)</f>
        <v>United Kingdom</v>
      </c>
      <c r="W144">
        <f t="shared" si="34"/>
        <v>2012</v>
      </c>
      <c r="X144" t="str">
        <f>INDEX([1]BO_download_01!#REF!,MATCH($Y144,[1]BO_download_01!#REF!,0))</f>
        <v>ar</v>
      </c>
      <c r="Y144" t="str">
        <f t="shared" si="42"/>
        <v>floor area</v>
      </c>
      <c r="Z144" s="24">
        <f t="shared" si="48"/>
        <v>0</v>
      </c>
      <c r="AA144" s="24" t="str">
        <f t="shared" si="49"/>
        <v>Mm2</v>
      </c>
      <c r="AB144" s="24">
        <f t="shared" si="44"/>
        <v>0</v>
      </c>
      <c r="AC144" t="s">
        <v>817</v>
      </c>
      <c r="AD144" t="s">
        <v>818</v>
      </c>
      <c r="AE144" t="str">
        <f t="shared" si="38"/>
        <v>all</v>
      </c>
      <c r="AF144" t="s">
        <v>764</v>
      </c>
      <c r="AG144" s="51" t="str">
        <f t="shared" si="50"/>
        <v>res</v>
      </c>
      <c r="AH144" t="s">
        <v>819</v>
      </c>
      <c r="AI144" t="s">
        <v>820</v>
      </c>
      <c r="AJ144" t="s">
        <v>821</v>
      </c>
      <c r="AK144" s="11" t="str">
        <f t="shared" si="51"/>
        <v>BO,  No UK-wide data, see separate spreadsheets for each constituent country</v>
      </c>
      <c r="AL144" s="11" t="s">
        <v>822</v>
      </c>
      <c r="AM144" s="11">
        <v>2016</v>
      </c>
      <c r="AN144" s="17" t="s">
        <v>823</v>
      </c>
      <c r="AO144" s="52" t="s">
        <v>824</v>
      </c>
      <c r="AQ144" t="s">
        <v>16</v>
      </c>
      <c r="AR144">
        <v>2014</v>
      </c>
      <c r="AS144" t="s">
        <v>825</v>
      </c>
      <c r="AT144" t="s">
        <v>814</v>
      </c>
      <c r="AU144">
        <v>4129.7</v>
      </c>
      <c r="AV144" t="s">
        <v>826</v>
      </c>
      <c r="AW144" t="s">
        <v>270</v>
      </c>
      <c r="AX144" t="s">
        <v>817</v>
      </c>
      <c r="AY144" t="s">
        <v>818</v>
      </c>
      <c r="AZ144" t="s">
        <v>764</v>
      </c>
      <c r="BA144" s="51" t="s">
        <v>764</v>
      </c>
      <c r="BB144" t="s">
        <v>815</v>
      </c>
      <c r="BC144" t="s">
        <v>819</v>
      </c>
      <c r="BD144" t="s">
        <v>820</v>
      </c>
      <c r="BE144" t="s">
        <v>821</v>
      </c>
      <c r="BF144" t="s">
        <v>830</v>
      </c>
      <c r="BG144" t="s">
        <v>822</v>
      </c>
      <c r="BH144">
        <v>2016</v>
      </c>
      <c r="BI144" t="s">
        <v>823</v>
      </c>
      <c r="BJ144" t="s">
        <v>824</v>
      </c>
      <c r="BK144" t="s">
        <v>824</v>
      </c>
    </row>
    <row r="145" spans="1:63" x14ac:dyDescent="0.25">
      <c r="A145" t="str">
        <f t="shared" si="47"/>
        <v>ATfloorsfody</v>
      </c>
      <c r="B145" t="s">
        <v>839</v>
      </c>
      <c r="C145" t="s">
        <v>40</v>
      </c>
      <c r="D145" t="s">
        <v>815</v>
      </c>
      <c r="E145" t="s">
        <v>764</v>
      </c>
      <c r="F145" s="19" t="s">
        <v>844</v>
      </c>
      <c r="G145" s="49">
        <v>0</v>
      </c>
      <c r="H145" s="49">
        <v>0</v>
      </c>
      <c r="I145" s="49">
        <v>0</v>
      </c>
      <c r="J145" s="49">
        <v>0</v>
      </c>
      <c r="K145" s="49">
        <v>0</v>
      </c>
      <c r="L145" s="49">
        <v>0</v>
      </c>
      <c r="M145" s="49">
        <v>0</v>
      </c>
      <c r="N145" s="49">
        <v>0</v>
      </c>
      <c r="O145" s="49">
        <v>277.99052799999998</v>
      </c>
      <c r="P145" s="49">
        <v>0</v>
      </c>
      <c r="Q145" s="49">
        <v>0</v>
      </c>
      <c r="R145" s="50" t="s">
        <v>208</v>
      </c>
      <c r="S145" s="50" t="s">
        <v>212</v>
      </c>
      <c r="T145" s="50" t="s">
        <v>873</v>
      </c>
      <c r="V145" s="24" t="str">
        <f>VLOOKUP(C145,[1]BO_download_01!#REF!,3,FALSE)</f>
        <v>Austria</v>
      </c>
      <c r="W145">
        <f t="shared" si="34"/>
        <v>2012</v>
      </c>
      <c r="X145" t="str">
        <f>INDEX([1]BO_download_01!#REF!,MATCH($Y145,[1]BO_download_01!#REF!,0))</f>
        <v>ar</v>
      </c>
      <c r="Y145" t="str">
        <f t="shared" si="42"/>
        <v>floor area</v>
      </c>
      <c r="Z145" s="24">
        <f t="shared" si="48"/>
        <v>0</v>
      </c>
      <c r="AA145" s="24" t="str">
        <f t="shared" si="49"/>
        <v>Mm2</v>
      </c>
      <c r="AB145" s="24" t="str">
        <f t="shared" si="44"/>
        <v>Odyssee</v>
      </c>
      <c r="AC145" t="s">
        <v>817</v>
      </c>
      <c r="AD145" t="s">
        <v>818</v>
      </c>
      <c r="AE145" t="str">
        <f t="shared" si="38"/>
        <v>all</v>
      </c>
      <c r="AF145" t="s">
        <v>764</v>
      </c>
      <c r="AG145" s="51" t="str">
        <f t="shared" si="50"/>
        <v>res</v>
      </c>
      <c r="AH145" t="s">
        <v>819</v>
      </c>
      <c r="AI145" t="s">
        <v>820</v>
      </c>
      <c r="AJ145" t="s">
        <v>821</v>
      </c>
      <c r="AK145" s="11" t="str">
        <f t="shared" si="51"/>
        <v>BO, Odyssee Indicators</v>
      </c>
      <c r="AL145" s="11" t="s">
        <v>822</v>
      </c>
      <c r="AM145" s="11">
        <v>2016</v>
      </c>
      <c r="AN145" s="17" t="s">
        <v>823</v>
      </c>
      <c r="AO145" s="52" t="s">
        <v>824</v>
      </c>
      <c r="AQ145" t="s">
        <v>5</v>
      </c>
      <c r="AR145">
        <v>2006</v>
      </c>
      <c r="AS145" t="s">
        <v>825</v>
      </c>
      <c r="AT145" t="s">
        <v>814</v>
      </c>
      <c r="AU145">
        <v>1484.6</v>
      </c>
      <c r="AV145" t="s">
        <v>826</v>
      </c>
      <c r="AW145" t="s">
        <v>270</v>
      </c>
      <c r="AX145" t="s">
        <v>817</v>
      </c>
      <c r="AY145" t="s">
        <v>818</v>
      </c>
      <c r="AZ145" t="s">
        <v>764</v>
      </c>
      <c r="BA145" s="51" t="s">
        <v>764</v>
      </c>
      <c r="BB145" t="s">
        <v>815</v>
      </c>
      <c r="BC145" t="s">
        <v>819</v>
      </c>
      <c r="BD145" t="s">
        <v>820</v>
      </c>
      <c r="BE145" t="s">
        <v>821</v>
      </c>
      <c r="BF145" t="s">
        <v>830</v>
      </c>
      <c r="BG145" t="s">
        <v>822</v>
      </c>
      <c r="BH145">
        <v>2016</v>
      </c>
      <c r="BI145" t="s">
        <v>823</v>
      </c>
      <c r="BJ145" t="s">
        <v>824</v>
      </c>
      <c r="BK145" t="s">
        <v>824</v>
      </c>
    </row>
    <row r="146" spans="1:63" x14ac:dyDescent="0.25">
      <c r="A146" t="str">
        <f t="shared" si="47"/>
        <v>BEfloorsfody</v>
      </c>
      <c r="B146" t="s">
        <v>839</v>
      </c>
      <c r="C146" t="s">
        <v>41</v>
      </c>
      <c r="D146" t="s">
        <v>815</v>
      </c>
      <c r="E146" t="s">
        <v>764</v>
      </c>
      <c r="F146" s="19" t="str">
        <f>F145</f>
        <v>floorsfody</v>
      </c>
      <c r="G146" s="49">
        <v>0</v>
      </c>
      <c r="H146" s="49">
        <v>0</v>
      </c>
      <c r="I146" s="49">
        <v>0</v>
      </c>
      <c r="J146" s="49">
        <v>0</v>
      </c>
      <c r="K146" s="49">
        <v>0</v>
      </c>
      <c r="L146" s="49">
        <v>0</v>
      </c>
      <c r="M146" s="49">
        <v>0</v>
      </c>
      <c r="N146" s="49">
        <v>0</v>
      </c>
      <c r="O146" s="49">
        <v>0</v>
      </c>
      <c r="P146" s="49">
        <v>0</v>
      </c>
      <c r="Q146" s="49">
        <v>0</v>
      </c>
      <c r="R146" s="50" t="s">
        <v>636</v>
      </c>
      <c r="S146" s="50">
        <v>0</v>
      </c>
      <c r="T146" s="50" t="s">
        <v>873</v>
      </c>
      <c r="V146" s="24" t="str">
        <f>VLOOKUP(C146,[1]BO_download_01!#REF!,3,FALSE)</f>
        <v>Belgium</v>
      </c>
      <c r="W146">
        <f t="shared" si="34"/>
        <v>2012</v>
      </c>
      <c r="X146" t="str">
        <f>INDEX([1]BO_download_01!#REF!,MATCH($Y146,[1]BO_download_01!#REF!,0))</f>
        <v>ar</v>
      </c>
      <c r="Y146" t="str">
        <f t="shared" si="42"/>
        <v>floor area</v>
      </c>
      <c r="Z146" s="24">
        <f t="shared" si="48"/>
        <v>0</v>
      </c>
      <c r="AA146" s="24" t="str">
        <f t="shared" si="49"/>
        <v>Mm2</v>
      </c>
      <c r="AB146" s="24" t="str">
        <f t="shared" si="44"/>
        <v>Calculation with data from Odyssee and national data</v>
      </c>
      <c r="AC146" t="s">
        <v>817</v>
      </c>
      <c r="AD146" t="s">
        <v>818</v>
      </c>
      <c r="AE146" t="str">
        <f t="shared" si="38"/>
        <v>all</v>
      </c>
      <c r="AF146" t="s">
        <v>764</v>
      </c>
      <c r="AG146" s="51" t="str">
        <f t="shared" si="50"/>
        <v>res</v>
      </c>
      <c r="AH146" t="s">
        <v>819</v>
      </c>
      <c r="AI146" t="s">
        <v>820</v>
      </c>
      <c r="AJ146" t="s">
        <v>821</v>
      </c>
      <c r="AK146" s="11" t="str">
        <f t="shared" si="51"/>
        <v>BO, 0</v>
      </c>
      <c r="AL146" s="11" t="s">
        <v>822</v>
      </c>
      <c r="AM146" s="11">
        <v>2016</v>
      </c>
      <c r="AN146" s="17" t="s">
        <v>823</v>
      </c>
      <c r="AO146" s="52" t="s">
        <v>824</v>
      </c>
      <c r="AQ146" t="s">
        <v>5</v>
      </c>
      <c r="AR146">
        <v>2007</v>
      </c>
      <c r="AS146" t="s">
        <v>825</v>
      </c>
      <c r="AT146" t="s">
        <v>814</v>
      </c>
      <c r="AU146">
        <v>1547</v>
      </c>
      <c r="AV146" t="s">
        <v>826</v>
      </c>
      <c r="AW146" t="s">
        <v>270</v>
      </c>
      <c r="AX146" t="s">
        <v>817</v>
      </c>
      <c r="AY146" t="s">
        <v>818</v>
      </c>
      <c r="AZ146" t="s">
        <v>764</v>
      </c>
      <c r="BA146" s="51" t="s">
        <v>764</v>
      </c>
      <c r="BB146" t="s">
        <v>815</v>
      </c>
      <c r="BC146" t="s">
        <v>819</v>
      </c>
      <c r="BD146" t="s">
        <v>820</v>
      </c>
      <c r="BE146" t="s">
        <v>821</v>
      </c>
      <c r="BF146" t="s">
        <v>830</v>
      </c>
      <c r="BG146" t="s">
        <v>822</v>
      </c>
      <c r="BH146">
        <v>2016</v>
      </c>
      <c r="BI146" t="s">
        <v>823</v>
      </c>
      <c r="BJ146" t="s">
        <v>824</v>
      </c>
      <c r="BK146" t="s">
        <v>824</v>
      </c>
    </row>
    <row r="147" spans="1:63" x14ac:dyDescent="0.25">
      <c r="A147" t="str">
        <f t="shared" si="47"/>
        <v>BGfloorsfody</v>
      </c>
      <c r="B147" t="s">
        <v>839</v>
      </c>
      <c r="C147" t="s">
        <v>42</v>
      </c>
      <c r="D147" t="s">
        <v>815</v>
      </c>
      <c r="E147" t="s">
        <v>764</v>
      </c>
      <c r="F147" s="19" t="str">
        <f t="shared" ref="F147:F172" si="52">F146</f>
        <v>floorsfody</v>
      </c>
      <c r="G147" s="49">
        <v>0</v>
      </c>
      <c r="H147" s="49">
        <v>0</v>
      </c>
      <c r="I147" s="49">
        <v>0</v>
      </c>
      <c r="J147" s="49">
        <v>0</v>
      </c>
      <c r="K147" s="49">
        <v>0</v>
      </c>
      <c r="L147" s="49">
        <v>0</v>
      </c>
      <c r="M147" s="49">
        <v>0</v>
      </c>
      <c r="N147" s="49">
        <v>156.746837316746</v>
      </c>
      <c r="O147" s="49">
        <v>0</v>
      </c>
      <c r="P147" s="49">
        <v>0</v>
      </c>
      <c r="Q147" s="49">
        <v>0</v>
      </c>
      <c r="R147" s="50" t="s">
        <v>208</v>
      </c>
      <c r="S147" s="50" t="s">
        <v>635</v>
      </c>
      <c r="T147" s="50" t="s">
        <v>873</v>
      </c>
      <c r="V147" s="24" t="str">
        <f>VLOOKUP(C147,[1]BO_download_01!#REF!,3,FALSE)</f>
        <v>Bulgaria</v>
      </c>
      <c r="W147">
        <f t="shared" si="34"/>
        <v>2012</v>
      </c>
      <c r="X147" t="str">
        <f>INDEX([1]BO_download_01!#REF!,MATCH($Y147,[1]BO_download_01!#REF!,0))</f>
        <v>ar</v>
      </c>
      <c r="Y147" t="str">
        <f t="shared" si="42"/>
        <v>floor area</v>
      </c>
      <c r="Z147" s="24">
        <f t="shared" si="48"/>
        <v>156.746837316746</v>
      </c>
      <c r="AA147" s="24" t="str">
        <f t="shared" si="49"/>
        <v>Mm2</v>
      </c>
      <c r="AB147" s="24" t="str">
        <f t="shared" si="44"/>
        <v>Odyssee</v>
      </c>
      <c r="AC147" t="s">
        <v>817</v>
      </c>
      <c r="AD147" t="s">
        <v>818</v>
      </c>
      <c r="AE147" t="str">
        <f t="shared" si="38"/>
        <v>all</v>
      </c>
      <c r="AF147" t="s">
        <v>764</v>
      </c>
      <c r="AG147" s="51" t="str">
        <f t="shared" si="50"/>
        <v>res</v>
      </c>
      <c r="AH147" t="s">
        <v>819</v>
      </c>
      <c r="AI147" t="s">
        <v>820</v>
      </c>
      <c r="AJ147" t="s">
        <v>821</v>
      </c>
      <c r="AK147" s="11" t="str">
        <f t="shared" si="51"/>
        <v>BO, Odyssee and national data</v>
      </c>
      <c r="AL147" s="11" t="s">
        <v>822</v>
      </c>
      <c r="AM147" s="11">
        <v>2016</v>
      </c>
      <c r="AN147" s="17" t="s">
        <v>823</v>
      </c>
      <c r="AO147" s="52" t="s">
        <v>824</v>
      </c>
      <c r="AQ147" t="s">
        <v>5</v>
      </c>
      <c r="AR147">
        <v>2008</v>
      </c>
      <c r="AS147" t="s">
        <v>825</v>
      </c>
      <c r="AT147" t="s">
        <v>814</v>
      </c>
      <c r="AU147">
        <v>1598.1</v>
      </c>
      <c r="AV147" t="s">
        <v>826</v>
      </c>
      <c r="AW147" t="s">
        <v>270</v>
      </c>
      <c r="AX147" t="s">
        <v>817</v>
      </c>
      <c r="AY147" t="s">
        <v>818</v>
      </c>
      <c r="AZ147" t="s">
        <v>764</v>
      </c>
      <c r="BA147" s="51" t="s">
        <v>764</v>
      </c>
      <c r="BB147" t="s">
        <v>815</v>
      </c>
      <c r="BC147" t="s">
        <v>819</v>
      </c>
      <c r="BD147" t="s">
        <v>820</v>
      </c>
      <c r="BE147" t="s">
        <v>821</v>
      </c>
      <c r="BF147" t="s">
        <v>830</v>
      </c>
      <c r="BG147" t="s">
        <v>822</v>
      </c>
      <c r="BH147">
        <v>2016</v>
      </c>
      <c r="BI147" t="s">
        <v>823</v>
      </c>
      <c r="BJ147" t="s">
        <v>824</v>
      </c>
      <c r="BK147" t="s">
        <v>824</v>
      </c>
    </row>
    <row r="148" spans="1:63" x14ac:dyDescent="0.25">
      <c r="A148" t="str">
        <f t="shared" si="47"/>
        <v>CYfloorsfody</v>
      </c>
      <c r="B148" t="s">
        <v>839</v>
      </c>
      <c r="C148" t="s">
        <v>44</v>
      </c>
      <c r="D148" t="s">
        <v>815</v>
      </c>
      <c r="E148" t="s">
        <v>764</v>
      </c>
      <c r="F148" s="19" t="str">
        <f t="shared" si="52"/>
        <v>floorsfody</v>
      </c>
      <c r="G148" s="49">
        <v>0</v>
      </c>
      <c r="H148" s="49">
        <v>0</v>
      </c>
      <c r="I148" s="49">
        <v>0</v>
      </c>
      <c r="J148" s="49">
        <v>0</v>
      </c>
      <c r="K148" s="49">
        <v>0</v>
      </c>
      <c r="L148" s="49">
        <v>0</v>
      </c>
      <c r="M148" s="49">
        <v>0</v>
      </c>
      <c r="N148" s="49">
        <v>0</v>
      </c>
      <c r="O148" s="49">
        <v>0</v>
      </c>
      <c r="P148" s="49">
        <v>0</v>
      </c>
      <c r="Q148" s="49">
        <v>0</v>
      </c>
      <c r="R148" s="50" t="s">
        <v>902</v>
      </c>
      <c r="S148" s="50">
        <v>0</v>
      </c>
      <c r="T148" s="50" t="s">
        <v>873</v>
      </c>
      <c r="V148" s="24" t="str">
        <f>VLOOKUP(C148,[1]BO_download_01!#REF!,3,FALSE)</f>
        <v>Cyprus</v>
      </c>
      <c r="W148">
        <f t="shared" si="34"/>
        <v>2012</v>
      </c>
      <c r="X148" t="str">
        <f>INDEX([1]BO_download_01!#REF!,MATCH($Y148,[1]BO_download_01!#REF!,0))</f>
        <v>ar</v>
      </c>
      <c r="Y148" t="str">
        <f t="shared" si="42"/>
        <v>floor area</v>
      </c>
      <c r="Z148" s="24">
        <f t="shared" si="48"/>
        <v>0</v>
      </c>
      <c r="AA148" s="24" t="str">
        <f t="shared" si="49"/>
        <v>Mm2</v>
      </c>
      <c r="AB148" s="24" t="str">
        <f t="shared" si="44"/>
        <v>Odyssee/national data</v>
      </c>
      <c r="AC148" t="s">
        <v>817</v>
      </c>
      <c r="AD148" t="s">
        <v>818</v>
      </c>
      <c r="AE148" t="str">
        <f t="shared" si="38"/>
        <v>all</v>
      </c>
      <c r="AF148" t="s">
        <v>764</v>
      </c>
      <c r="AG148" s="51" t="str">
        <f t="shared" si="50"/>
        <v>res</v>
      </c>
      <c r="AH148" t="s">
        <v>819</v>
      </c>
      <c r="AI148" t="s">
        <v>820</v>
      </c>
      <c r="AJ148" t="s">
        <v>821</v>
      </c>
      <c r="AK148" s="11" t="str">
        <f t="shared" si="51"/>
        <v>BO, 0</v>
      </c>
      <c r="AL148" s="11" t="s">
        <v>822</v>
      </c>
      <c r="AM148" s="11">
        <v>2016</v>
      </c>
      <c r="AN148" s="17" t="s">
        <v>823</v>
      </c>
      <c r="AO148" s="52" t="s">
        <v>824</v>
      </c>
      <c r="AQ148" t="s">
        <v>5</v>
      </c>
      <c r="AR148">
        <v>2009</v>
      </c>
      <c r="AS148" t="s">
        <v>825</v>
      </c>
      <c r="AT148" t="s">
        <v>814</v>
      </c>
      <c r="AU148">
        <v>1659.8</v>
      </c>
      <c r="AV148" t="s">
        <v>826</v>
      </c>
      <c r="AW148" t="s">
        <v>270</v>
      </c>
      <c r="AX148" t="s">
        <v>817</v>
      </c>
      <c r="AY148" t="s">
        <v>818</v>
      </c>
      <c r="AZ148" t="s">
        <v>764</v>
      </c>
      <c r="BA148" s="51" t="s">
        <v>764</v>
      </c>
      <c r="BB148" t="s">
        <v>815</v>
      </c>
      <c r="BC148" t="s">
        <v>819</v>
      </c>
      <c r="BD148" t="s">
        <v>820</v>
      </c>
      <c r="BE148" t="s">
        <v>821</v>
      </c>
      <c r="BF148" t="s">
        <v>830</v>
      </c>
      <c r="BG148" t="s">
        <v>822</v>
      </c>
      <c r="BH148">
        <v>2016</v>
      </c>
      <c r="BI148" t="s">
        <v>823</v>
      </c>
      <c r="BJ148" t="s">
        <v>824</v>
      </c>
      <c r="BK148" t="s">
        <v>824</v>
      </c>
    </row>
    <row r="149" spans="1:63" x14ac:dyDescent="0.25">
      <c r="A149" t="str">
        <f t="shared" si="47"/>
        <v>CZfloorsfody</v>
      </c>
      <c r="B149" t="s">
        <v>839</v>
      </c>
      <c r="C149" t="s">
        <v>45</v>
      </c>
      <c r="D149" t="s">
        <v>815</v>
      </c>
      <c r="E149" t="s">
        <v>764</v>
      </c>
      <c r="F149" s="19" t="str">
        <f t="shared" si="52"/>
        <v>floorsfody</v>
      </c>
      <c r="G149" s="49">
        <v>0</v>
      </c>
      <c r="H149" s="49">
        <v>0</v>
      </c>
      <c r="I149" s="49">
        <v>0</v>
      </c>
      <c r="J149" s="49">
        <v>0</v>
      </c>
      <c r="K149" s="49">
        <v>0</v>
      </c>
      <c r="L149" s="49">
        <v>0</v>
      </c>
      <c r="M149" s="49">
        <v>171.14442454719401</v>
      </c>
      <c r="N149" s="49">
        <v>0</v>
      </c>
      <c r="O149" s="49">
        <v>0</v>
      </c>
      <c r="P149" s="49">
        <v>0</v>
      </c>
      <c r="Q149" s="49">
        <v>0</v>
      </c>
      <c r="R149" s="50" t="s">
        <v>208</v>
      </c>
      <c r="S149" s="50" t="s">
        <v>635</v>
      </c>
      <c r="T149" s="50" t="s">
        <v>873</v>
      </c>
      <c r="V149" s="24" t="str">
        <f>VLOOKUP(C149,[1]BO_download_01!#REF!,3,FALSE)</f>
        <v>Czech Republic</v>
      </c>
      <c r="W149">
        <f t="shared" si="34"/>
        <v>2012</v>
      </c>
      <c r="X149" t="str">
        <f>INDEX([1]BO_download_01!#REF!,MATCH($Y149,[1]BO_download_01!#REF!,0))</f>
        <v>ar</v>
      </c>
      <c r="Y149" t="str">
        <f t="shared" si="42"/>
        <v>floor area</v>
      </c>
      <c r="Z149" s="24">
        <f t="shared" si="48"/>
        <v>0</v>
      </c>
      <c r="AA149" s="24" t="str">
        <f t="shared" si="49"/>
        <v>Mm2</v>
      </c>
      <c r="AB149" s="24" t="str">
        <f t="shared" si="44"/>
        <v>Odyssee</v>
      </c>
      <c r="AC149" t="s">
        <v>817</v>
      </c>
      <c r="AD149" t="s">
        <v>818</v>
      </c>
      <c r="AE149" t="str">
        <f t="shared" si="38"/>
        <v>all</v>
      </c>
      <c r="AF149" t="s">
        <v>764</v>
      </c>
      <c r="AG149" s="51" t="str">
        <f t="shared" si="50"/>
        <v>res</v>
      </c>
      <c r="AH149" t="s">
        <v>819</v>
      </c>
      <c r="AI149" t="s">
        <v>820</v>
      </c>
      <c r="AJ149" t="s">
        <v>821</v>
      </c>
      <c r="AK149" s="11" t="str">
        <f t="shared" si="51"/>
        <v>BO, Odyssee and national data</v>
      </c>
      <c r="AL149" s="11" t="s">
        <v>822</v>
      </c>
      <c r="AM149" s="11">
        <v>2016</v>
      </c>
      <c r="AN149" s="17" t="s">
        <v>823</v>
      </c>
      <c r="AO149" s="52" t="s">
        <v>824</v>
      </c>
      <c r="AQ149" t="s">
        <v>5</v>
      </c>
      <c r="AR149">
        <v>2010</v>
      </c>
      <c r="AS149" t="s">
        <v>825</v>
      </c>
      <c r="AT149" t="s">
        <v>814</v>
      </c>
      <c r="AU149">
        <v>1689</v>
      </c>
      <c r="AV149" t="s">
        <v>826</v>
      </c>
      <c r="AW149" t="s">
        <v>270</v>
      </c>
      <c r="AX149" t="s">
        <v>817</v>
      </c>
      <c r="AY149" t="s">
        <v>818</v>
      </c>
      <c r="AZ149" t="s">
        <v>764</v>
      </c>
      <c r="BA149" s="51" t="s">
        <v>764</v>
      </c>
      <c r="BB149" t="s">
        <v>815</v>
      </c>
      <c r="BC149" t="s">
        <v>819</v>
      </c>
      <c r="BD149" t="s">
        <v>820</v>
      </c>
      <c r="BE149" t="s">
        <v>821</v>
      </c>
      <c r="BF149" t="s">
        <v>830</v>
      </c>
      <c r="BG149" t="s">
        <v>822</v>
      </c>
      <c r="BH149">
        <v>2016</v>
      </c>
      <c r="BI149" t="s">
        <v>823</v>
      </c>
      <c r="BJ149" t="s">
        <v>824</v>
      </c>
      <c r="BK149" t="s">
        <v>824</v>
      </c>
    </row>
    <row r="150" spans="1:63" x14ac:dyDescent="0.25">
      <c r="A150" t="str">
        <f t="shared" si="47"/>
        <v>DEfloorsfody</v>
      </c>
      <c r="B150" t="s">
        <v>839</v>
      </c>
      <c r="C150" t="s">
        <v>51</v>
      </c>
      <c r="D150" t="s">
        <v>815</v>
      </c>
      <c r="E150" t="s">
        <v>764</v>
      </c>
      <c r="F150" s="19" t="str">
        <f t="shared" si="52"/>
        <v>floorsfody</v>
      </c>
      <c r="G150" s="49">
        <v>1988.70669551675</v>
      </c>
      <c r="H150" s="49">
        <v>2011.37273304008</v>
      </c>
      <c r="I150" s="49">
        <v>2028.7709113718399</v>
      </c>
      <c r="J150" s="49">
        <v>2043.1367567269999</v>
      </c>
      <c r="K150" s="49">
        <v>2055.7550530881899</v>
      </c>
      <c r="L150" s="49">
        <v>2105.2976552729901</v>
      </c>
      <c r="M150" s="49">
        <v>2120.3871205576202</v>
      </c>
      <c r="N150" s="49">
        <v>2136.5369223303301</v>
      </c>
      <c r="O150" s="49">
        <v>2481.0603214930502</v>
      </c>
      <c r="P150" s="49">
        <v>0</v>
      </c>
      <c r="Q150" s="49">
        <v>0</v>
      </c>
      <c r="R150" s="50" t="s">
        <v>208</v>
      </c>
      <c r="S150" s="50" t="s">
        <v>635</v>
      </c>
      <c r="T150" s="50" t="s">
        <v>873</v>
      </c>
      <c r="V150" s="24" t="str">
        <f>VLOOKUP(C150,[1]BO_download_01!#REF!,3,FALSE)</f>
        <v>Germany</v>
      </c>
      <c r="W150">
        <f t="shared" si="34"/>
        <v>2012</v>
      </c>
      <c r="X150" t="str">
        <f>INDEX([1]BO_download_01!#REF!,MATCH($Y150,[1]BO_download_01!#REF!,0))</f>
        <v>ar</v>
      </c>
      <c r="Y150" t="str">
        <f t="shared" si="42"/>
        <v>floor area</v>
      </c>
      <c r="Z150" s="24">
        <f t="shared" si="48"/>
        <v>2136.5369223303301</v>
      </c>
      <c r="AA150" s="24" t="str">
        <f t="shared" si="49"/>
        <v>Mm2</v>
      </c>
      <c r="AB150" s="24" t="str">
        <f t="shared" si="44"/>
        <v>Odyssee</v>
      </c>
      <c r="AC150" t="s">
        <v>817</v>
      </c>
      <c r="AD150" t="s">
        <v>818</v>
      </c>
      <c r="AE150" t="str">
        <f t="shared" si="38"/>
        <v>all</v>
      </c>
      <c r="AF150" t="s">
        <v>764</v>
      </c>
      <c r="AG150" s="51" t="str">
        <f t="shared" si="50"/>
        <v>res</v>
      </c>
      <c r="AH150" t="s">
        <v>819</v>
      </c>
      <c r="AI150" t="s">
        <v>820</v>
      </c>
      <c r="AJ150" t="s">
        <v>821</v>
      </c>
      <c r="AK150" s="11" t="str">
        <f t="shared" si="51"/>
        <v>BO, Odyssee and national data</v>
      </c>
      <c r="AL150" s="11" t="s">
        <v>822</v>
      </c>
      <c r="AM150" s="11">
        <v>2016</v>
      </c>
      <c r="AN150" s="17" t="s">
        <v>823</v>
      </c>
      <c r="AO150" s="52" t="s">
        <v>824</v>
      </c>
      <c r="AQ150" t="s">
        <v>5</v>
      </c>
      <c r="AR150">
        <v>2011</v>
      </c>
      <c r="AS150" t="s">
        <v>825</v>
      </c>
      <c r="AT150" t="s">
        <v>814</v>
      </c>
      <c r="AU150">
        <v>1687.7</v>
      </c>
      <c r="AV150" t="s">
        <v>826</v>
      </c>
      <c r="AW150" t="s">
        <v>270</v>
      </c>
      <c r="AX150" t="s">
        <v>817</v>
      </c>
      <c r="AY150" t="s">
        <v>818</v>
      </c>
      <c r="AZ150" t="s">
        <v>764</v>
      </c>
      <c r="BA150" s="51" t="s">
        <v>764</v>
      </c>
      <c r="BB150" t="s">
        <v>815</v>
      </c>
      <c r="BC150" t="s">
        <v>819</v>
      </c>
      <c r="BD150" t="s">
        <v>820</v>
      </c>
      <c r="BE150" t="s">
        <v>821</v>
      </c>
      <c r="BF150" t="s">
        <v>830</v>
      </c>
      <c r="BG150" t="s">
        <v>822</v>
      </c>
      <c r="BH150">
        <v>2016</v>
      </c>
      <c r="BI150" t="s">
        <v>823</v>
      </c>
      <c r="BJ150" t="s">
        <v>824</v>
      </c>
      <c r="BK150" t="s">
        <v>824</v>
      </c>
    </row>
    <row r="151" spans="1:63" x14ac:dyDescent="0.25">
      <c r="A151" t="str">
        <f t="shared" si="47"/>
        <v>DKfloorsfody</v>
      </c>
      <c r="B151" t="s">
        <v>839</v>
      </c>
      <c r="C151" t="s">
        <v>46</v>
      </c>
      <c r="D151" t="s">
        <v>815</v>
      </c>
      <c r="E151" t="s">
        <v>764</v>
      </c>
      <c r="F151" s="19" t="str">
        <f t="shared" si="52"/>
        <v>floorsfody</v>
      </c>
      <c r="G151" s="49">
        <v>0</v>
      </c>
      <c r="H151" s="49">
        <v>0</v>
      </c>
      <c r="I151" s="49">
        <v>0</v>
      </c>
      <c r="J151" s="49">
        <v>0</v>
      </c>
      <c r="K151" s="49">
        <v>0</v>
      </c>
      <c r="L151" s="49">
        <v>243.74576468320001</v>
      </c>
      <c r="M151" s="49">
        <v>261.13379906848002</v>
      </c>
      <c r="N151" s="49">
        <v>264.06395780182999</v>
      </c>
      <c r="O151" s="49">
        <v>266.01083069689997</v>
      </c>
      <c r="P151" s="49">
        <v>0</v>
      </c>
      <c r="Q151" s="49">
        <v>0</v>
      </c>
      <c r="R151" s="50" t="s">
        <v>208</v>
      </c>
      <c r="S151" s="50" t="s">
        <v>635</v>
      </c>
      <c r="T151" s="50" t="s">
        <v>873</v>
      </c>
      <c r="V151" s="24" t="str">
        <f>VLOOKUP(C151,[1]BO_download_01!#REF!,3,FALSE)</f>
        <v>Denmark</v>
      </c>
      <c r="W151">
        <f t="shared" si="34"/>
        <v>2012</v>
      </c>
      <c r="X151" t="str">
        <f>INDEX([1]BO_download_01!#REF!,MATCH($Y151,[1]BO_download_01!#REF!,0))</f>
        <v>ar</v>
      </c>
      <c r="Y151" t="str">
        <f t="shared" si="42"/>
        <v>floor area</v>
      </c>
      <c r="Z151" s="24">
        <f t="shared" si="48"/>
        <v>264.06395780182999</v>
      </c>
      <c r="AA151" s="24" t="str">
        <f t="shared" si="49"/>
        <v>Mm2</v>
      </c>
      <c r="AB151" s="24" t="str">
        <f t="shared" si="44"/>
        <v>Odyssee</v>
      </c>
      <c r="AC151" t="s">
        <v>817</v>
      </c>
      <c r="AD151" t="s">
        <v>818</v>
      </c>
      <c r="AE151" t="str">
        <f t="shared" si="38"/>
        <v>all</v>
      </c>
      <c r="AF151" t="s">
        <v>764</v>
      </c>
      <c r="AG151" s="51" t="str">
        <f t="shared" si="50"/>
        <v>res</v>
      </c>
      <c r="AH151" t="s">
        <v>819</v>
      </c>
      <c r="AI151" t="s">
        <v>820</v>
      </c>
      <c r="AJ151" t="s">
        <v>821</v>
      </c>
      <c r="AK151" s="11" t="str">
        <f t="shared" si="51"/>
        <v>BO, Odyssee and national data</v>
      </c>
      <c r="AL151" s="11" t="s">
        <v>822</v>
      </c>
      <c r="AM151" s="11">
        <v>2016</v>
      </c>
      <c r="AN151" s="17" t="s">
        <v>823</v>
      </c>
      <c r="AO151" s="52" t="s">
        <v>824</v>
      </c>
      <c r="AQ151" t="s">
        <v>5</v>
      </c>
      <c r="AR151">
        <v>2012</v>
      </c>
      <c r="AS151" t="s">
        <v>825</v>
      </c>
      <c r="AT151" t="s">
        <v>814</v>
      </c>
      <c r="AU151">
        <v>1703.1</v>
      </c>
      <c r="AV151" t="s">
        <v>826</v>
      </c>
      <c r="AW151" t="s">
        <v>270</v>
      </c>
      <c r="AX151" t="s">
        <v>817</v>
      </c>
      <c r="AY151" t="s">
        <v>818</v>
      </c>
      <c r="AZ151" t="s">
        <v>764</v>
      </c>
      <c r="BA151" s="51" t="s">
        <v>764</v>
      </c>
      <c r="BB151" t="s">
        <v>815</v>
      </c>
      <c r="BC151" t="s">
        <v>819</v>
      </c>
      <c r="BD151" t="s">
        <v>820</v>
      </c>
      <c r="BE151" t="s">
        <v>821</v>
      </c>
      <c r="BF151" t="s">
        <v>830</v>
      </c>
      <c r="BG151" t="s">
        <v>822</v>
      </c>
      <c r="BH151">
        <v>2016</v>
      </c>
      <c r="BI151" t="s">
        <v>823</v>
      </c>
      <c r="BJ151" t="s">
        <v>824</v>
      </c>
      <c r="BK151" t="s">
        <v>824</v>
      </c>
    </row>
    <row r="152" spans="1:63" x14ac:dyDescent="0.25">
      <c r="A152" t="str">
        <f t="shared" si="47"/>
        <v>EEfloorsfody</v>
      </c>
      <c r="B152" t="s">
        <v>839</v>
      </c>
      <c r="C152" t="s">
        <v>47</v>
      </c>
      <c r="D152" t="s">
        <v>815</v>
      </c>
      <c r="E152" t="s">
        <v>764</v>
      </c>
      <c r="F152" s="19" t="str">
        <f t="shared" si="52"/>
        <v>floorsfody</v>
      </c>
      <c r="G152" s="49">
        <v>0</v>
      </c>
      <c r="H152" s="49">
        <v>0</v>
      </c>
      <c r="I152" s="49">
        <v>0</v>
      </c>
      <c r="J152" s="49">
        <v>0</v>
      </c>
      <c r="K152" s="49">
        <v>0</v>
      </c>
      <c r="L152" s="49">
        <v>0</v>
      </c>
      <c r="M152" s="49">
        <v>0</v>
      </c>
      <c r="N152" s="49">
        <v>0</v>
      </c>
      <c r="O152" s="49">
        <v>0</v>
      </c>
      <c r="P152" s="49">
        <v>0</v>
      </c>
      <c r="Q152" s="49">
        <v>0</v>
      </c>
      <c r="R152" s="50" t="s">
        <v>902</v>
      </c>
      <c r="S152" s="50">
        <v>0</v>
      </c>
      <c r="T152" s="50" t="s">
        <v>873</v>
      </c>
      <c r="V152" s="24" t="str">
        <f>VLOOKUP(C152,[1]BO_download_01!#REF!,3,FALSE)</f>
        <v>Estonia</v>
      </c>
      <c r="W152">
        <f t="shared" si="34"/>
        <v>2012</v>
      </c>
      <c r="X152" t="str">
        <f>INDEX([1]BO_download_01!#REF!,MATCH($Y152,[1]BO_download_01!#REF!,0))</f>
        <v>ar</v>
      </c>
      <c r="Y152" t="str">
        <f t="shared" si="42"/>
        <v>floor area</v>
      </c>
      <c r="Z152" s="24">
        <f t="shared" si="48"/>
        <v>0</v>
      </c>
      <c r="AA152" s="24" t="str">
        <f t="shared" si="49"/>
        <v>Mm2</v>
      </c>
      <c r="AB152" s="24" t="str">
        <f t="shared" si="44"/>
        <v>Odyssee/national data</v>
      </c>
      <c r="AC152" t="s">
        <v>817</v>
      </c>
      <c r="AD152" t="s">
        <v>818</v>
      </c>
      <c r="AE152" t="str">
        <f t="shared" si="38"/>
        <v>all</v>
      </c>
      <c r="AF152" t="s">
        <v>764</v>
      </c>
      <c r="AG152" s="51" t="str">
        <f t="shared" si="50"/>
        <v>res</v>
      </c>
      <c r="AH152" t="s">
        <v>819</v>
      </c>
      <c r="AI152" t="s">
        <v>820</v>
      </c>
      <c r="AJ152" t="s">
        <v>821</v>
      </c>
      <c r="AK152" s="11" t="str">
        <f t="shared" si="51"/>
        <v>BO, 0</v>
      </c>
      <c r="AL152" s="11" t="s">
        <v>822</v>
      </c>
      <c r="AM152" s="11">
        <v>2016</v>
      </c>
      <c r="AN152" s="17" t="s">
        <v>823</v>
      </c>
      <c r="AO152" s="52" t="s">
        <v>824</v>
      </c>
      <c r="AQ152" t="s">
        <v>5</v>
      </c>
      <c r="AR152">
        <v>2013</v>
      </c>
      <c r="AS152" t="s">
        <v>825</v>
      </c>
      <c r="AT152" t="s">
        <v>814</v>
      </c>
      <c r="AU152">
        <v>1707.4</v>
      </c>
      <c r="AV152" t="s">
        <v>826</v>
      </c>
      <c r="AW152" t="s">
        <v>270</v>
      </c>
      <c r="AX152" t="s">
        <v>817</v>
      </c>
      <c r="AY152" t="s">
        <v>818</v>
      </c>
      <c r="AZ152" t="s">
        <v>764</v>
      </c>
      <c r="BA152" s="51" t="s">
        <v>764</v>
      </c>
      <c r="BB152" t="s">
        <v>815</v>
      </c>
      <c r="BC152" t="s">
        <v>819</v>
      </c>
      <c r="BD152" t="s">
        <v>820</v>
      </c>
      <c r="BE152" t="s">
        <v>821</v>
      </c>
      <c r="BF152" t="s">
        <v>830</v>
      </c>
      <c r="BG152" t="s">
        <v>822</v>
      </c>
      <c r="BH152">
        <v>2016</v>
      </c>
      <c r="BI152" t="s">
        <v>823</v>
      </c>
      <c r="BJ152" t="s">
        <v>824</v>
      </c>
      <c r="BK152" t="s">
        <v>824</v>
      </c>
    </row>
    <row r="153" spans="1:63" x14ac:dyDescent="0.25">
      <c r="A153" t="str">
        <f t="shared" si="47"/>
        <v>ELfloorsfody</v>
      </c>
      <c r="B153" t="s">
        <v>839</v>
      </c>
      <c r="C153" t="s">
        <v>49</v>
      </c>
      <c r="D153" t="s">
        <v>815</v>
      </c>
      <c r="E153" t="s">
        <v>764</v>
      </c>
      <c r="F153" s="19" t="str">
        <f t="shared" si="52"/>
        <v>floorsfody</v>
      </c>
      <c r="G153" s="49">
        <v>0</v>
      </c>
      <c r="H153" s="49">
        <v>0</v>
      </c>
      <c r="I153" s="49">
        <v>0</v>
      </c>
      <c r="J153" s="49">
        <v>0</v>
      </c>
      <c r="K153" s="49">
        <v>0</v>
      </c>
      <c r="L153" s="49">
        <v>0</v>
      </c>
      <c r="M153" s="49">
        <v>0</v>
      </c>
      <c r="N153" s="49">
        <v>0</v>
      </c>
      <c r="O153" s="49">
        <v>0</v>
      </c>
      <c r="P153" s="49">
        <v>0</v>
      </c>
      <c r="Q153" s="49">
        <v>0</v>
      </c>
      <c r="R153" s="50" t="s">
        <v>902</v>
      </c>
      <c r="S153" s="50">
        <v>0</v>
      </c>
      <c r="T153" s="50" t="s">
        <v>873</v>
      </c>
      <c r="V153" s="24" t="str">
        <f>VLOOKUP(C153,[1]BO_download_01!#REF!,3,FALSE)</f>
        <v>Greece</v>
      </c>
      <c r="W153">
        <f t="shared" si="34"/>
        <v>2012</v>
      </c>
      <c r="X153" t="str">
        <f>INDEX([1]BO_download_01!#REF!,MATCH($Y153,[1]BO_download_01!#REF!,0))</f>
        <v>ar</v>
      </c>
      <c r="Y153" t="str">
        <f t="shared" si="42"/>
        <v>floor area</v>
      </c>
      <c r="Z153" s="24">
        <f t="shared" si="48"/>
        <v>0</v>
      </c>
      <c r="AA153" s="24" t="str">
        <f t="shared" si="49"/>
        <v>Mm2</v>
      </c>
      <c r="AB153" s="24" t="str">
        <f t="shared" si="44"/>
        <v>Odyssee/national data</v>
      </c>
      <c r="AC153" t="s">
        <v>817</v>
      </c>
      <c r="AD153" t="s">
        <v>818</v>
      </c>
      <c r="AE153" t="str">
        <f t="shared" si="38"/>
        <v>all</v>
      </c>
      <c r="AF153" t="s">
        <v>764</v>
      </c>
      <c r="AG153" s="51" t="str">
        <f t="shared" si="50"/>
        <v>res</v>
      </c>
      <c r="AH153" t="s">
        <v>819</v>
      </c>
      <c r="AI153" t="s">
        <v>820</v>
      </c>
      <c r="AJ153" t="s">
        <v>821</v>
      </c>
      <c r="AK153" s="11" t="str">
        <f t="shared" si="51"/>
        <v>BO, 0</v>
      </c>
      <c r="AL153" s="11" t="s">
        <v>822</v>
      </c>
      <c r="AM153" s="11">
        <v>2016</v>
      </c>
      <c r="AN153" s="17" t="s">
        <v>823</v>
      </c>
      <c r="AO153" s="52" t="s">
        <v>824</v>
      </c>
      <c r="AQ153" t="s">
        <v>5</v>
      </c>
      <c r="AR153">
        <v>2014</v>
      </c>
      <c r="AS153" t="s">
        <v>825</v>
      </c>
      <c r="AT153" t="s">
        <v>814</v>
      </c>
      <c r="AU153">
        <v>1707.2</v>
      </c>
      <c r="AV153" t="s">
        <v>826</v>
      </c>
      <c r="AW153" t="s">
        <v>270</v>
      </c>
      <c r="AX153" t="s">
        <v>817</v>
      </c>
      <c r="AY153" t="s">
        <v>818</v>
      </c>
      <c r="AZ153" t="s">
        <v>764</v>
      </c>
      <c r="BA153" s="51" t="s">
        <v>764</v>
      </c>
      <c r="BB153" t="s">
        <v>815</v>
      </c>
      <c r="BC153" t="s">
        <v>819</v>
      </c>
      <c r="BD153" t="s">
        <v>820</v>
      </c>
      <c r="BE153" t="s">
        <v>821</v>
      </c>
      <c r="BF153" t="s">
        <v>830</v>
      </c>
      <c r="BG153" t="s">
        <v>822</v>
      </c>
      <c r="BH153">
        <v>2016</v>
      </c>
      <c r="BI153" t="s">
        <v>823</v>
      </c>
      <c r="BJ153" t="s">
        <v>824</v>
      </c>
      <c r="BK153" t="s">
        <v>824</v>
      </c>
    </row>
    <row r="154" spans="1:63" x14ac:dyDescent="0.25">
      <c r="A154" t="str">
        <f t="shared" si="47"/>
        <v>ESfloorsfody</v>
      </c>
      <c r="B154" t="s">
        <v>839</v>
      </c>
      <c r="C154" t="s">
        <v>65</v>
      </c>
      <c r="D154" t="s">
        <v>815</v>
      </c>
      <c r="E154" t="s">
        <v>764</v>
      </c>
      <c r="F154" s="19" t="str">
        <f t="shared" si="52"/>
        <v>floorsfody</v>
      </c>
      <c r="G154" s="49">
        <v>0</v>
      </c>
      <c r="H154" s="49">
        <v>0</v>
      </c>
      <c r="I154" s="49">
        <v>0</v>
      </c>
      <c r="J154" s="49">
        <v>0</v>
      </c>
      <c r="K154" s="49">
        <v>0</v>
      </c>
      <c r="L154" s="49">
        <v>0</v>
      </c>
      <c r="M154" s="49">
        <v>0</v>
      </c>
      <c r="N154" s="49">
        <v>0</v>
      </c>
      <c r="O154" s="49">
        <v>0</v>
      </c>
      <c r="P154" s="49">
        <v>0</v>
      </c>
      <c r="Q154" s="49">
        <v>0</v>
      </c>
      <c r="R154" s="50" t="s">
        <v>902</v>
      </c>
      <c r="S154" s="50">
        <v>0</v>
      </c>
      <c r="T154" s="50" t="s">
        <v>873</v>
      </c>
      <c r="V154" s="24" t="str">
        <f>VLOOKUP(C154,[1]BO_download_01!#REF!,3,FALSE)</f>
        <v>Spain</v>
      </c>
      <c r="W154">
        <f t="shared" ref="W154:W217" si="53">$N$4</f>
        <v>2012</v>
      </c>
      <c r="X154" t="str">
        <f>INDEX([1]BO_download_01!#REF!,MATCH($Y154,[1]BO_download_01!#REF!,0))</f>
        <v>ar</v>
      </c>
      <c r="Y154" t="str">
        <f t="shared" si="42"/>
        <v>floor area</v>
      </c>
      <c r="Z154" s="24">
        <f t="shared" si="48"/>
        <v>0</v>
      </c>
      <c r="AA154" s="24" t="str">
        <f t="shared" si="49"/>
        <v>Mm2</v>
      </c>
      <c r="AB154" s="24" t="str">
        <f t="shared" si="44"/>
        <v>Odyssee/national data</v>
      </c>
      <c r="AC154" t="s">
        <v>817</v>
      </c>
      <c r="AD154" t="s">
        <v>818</v>
      </c>
      <c r="AE154" t="str">
        <f t="shared" ref="AE154:AE217" si="54">E154</f>
        <v>all</v>
      </c>
      <c r="AF154" t="s">
        <v>764</v>
      </c>
      <c r="AG154" s="51" t="str">
        <f t="shared" si="50"/>
        <v>res</v>
      </c>
      <c r="AH154" t="s">
        <v>819</v>
      </c>
      <c r="AI154" t="s">
        <v>820</v>
      </c>
      <c r="AJ154" t="s">
        <v>821</v>
      </c>
      <c r="AK154" s="11" t="str">
        <f t="shared" si="51"/>
        <v>BO, 0</v>
      </c>
      <c r="AL154" s="11" t="s">
        <v>822</v>
      </c>
      <c r="AM154" s="11">
        <v>2016</v>
      </c>
      <c r="AN154" s="17" t="s">
        <v>823</v>
      </c>
      <c r="AO154" s="52" t="s">
        <v>824</v>
      </c>
      <c r="AQ154" t="s">
        <v>29</v>
      </c>
      <c r="AR154">
        <v>2005</v>
      </c>
      <c r="AS154" t="s">
        <v>825</v>
      </c>
      <c r="AT154" t="s">
        <v>814</v>
      </c>
      <c r="AU154">
        <v>23166.1</v>
      </c>
      <c r="AV154" t="s">
        <v>826</v>
      </c>
      <c r="AW154" t="s">
        <v>270</v>
      </c>
      <c r="AX154" t="s">
        <v>817</v>
      </c>
      <c r="AY154" t="s">
        <v>818</v>
      </c>
      <c r="AZ154" t="s">
        <v>764</v>
      </c>
      <c r="BA154" s="51" t="s">
        <v>764</v>
      </c>
      <c r="BB154" t="s">
        <v>815</v>
      </c>
      <c r="BC154" t="s">
        <v>819</v>
      </c>
      <c r="BD154" t="s">
        <v>820</v>
      </c>
      <c r="BE154" t="s">
        <v>821</v>
      </c>
      <c r="BF154" t="s">
        <v>830</v>
      </c>
      <c r="BG154" t="s">
        <v>822</v>
      </c>
      <c r="BH154">
        <v>2016</v>
      </c>
      <c r="BI154" t="s">
        <v>823</v>
      </c>
      <c r="BJ154" t="s">
        <v>824</v>
      </c>
      <c r="BK154" t="s">
        <v>824</v>
      </c>
    </row>
    <row r="155" spans="1:63" x14ac:dyDescent="0.25">
      <c r="A155" t="str">
        <f t="shared" si="47"/>
        <v>FIfloorsfody</v>
      </c>
      <c r="B155" t="s">
        <v>839</v>
      </c>
      <c r="C155" t="s">
        <v>50</v>
      </c>
      <c r="D155" t="s">
        <v>815</v>
      </c>
      <c r="E155" t="s">
        <v>764</v>
      </c>
      <c r="F155" s="19" t="str">
        <f t="shared" si="52"/>
        <v>floorsfody</v>
      </c>
      <c r="G155" s="49">
        <v>150.924881316702</v>
      </c>
      <c r="H155" s="49">
        <v>153.04616766253099</v>
      </c>
      <c r="I155" s="49">
        <v>154.62830931147801</v>
      </c>
      <c r="J155" s="49">
        <v>157.07972359881799</v>
      </c>
      <c r="K155" s="49">
        <v>159.135209682805</v>
      </c>
      <c r="L155" s="49">
        <v>160.661690172715</v>
      </c>
      <c r="M155" s="49">
        <v>162.66782811638799</v>
      </c>
      <c r="N155" s="49">
        <v>164.98897762898201</v>
      </c>
      <c r="O155" s="49">
        <v>166.472872028149</v>
      </c>
      <c r="P155" s="49">
        <v>0</v>
      </c>
      <c r="Q155" s="49">
        <v>0</v>
      </c>
      <c r="R155" s="50" t="s">
        <v>208</v>
      </c>
      <c r="S155" s="50" t="s">
        <v>635</v>
      </c>
      <c r="T155" s="50" t="s">
        <v>873</v>
      </c>
      <c r="V155" s="24" t="str">
        <f>VLOOKUP(C155,[1]BO_download_01!#REF!,3,FALSE)</f>
        <v>Finland</v>
      </c>
      <c r="W155">
        <f t="shared" si="53"/>
        <v>2012</v>
      </c>
      <c r="X155" t="str">
        <f>INDEX([1]BO_download_01!#REF!,MATCH($Y155,[1]BO_download_01!#REF!,0))</f>
        <v>ar</v>
      </c>
      <c r="Y155" t="str">
        <f t="shared" si="42"/>
        <v>floor area</v>
      </c>
      <c r="Z155" s="24">
        <f t="shared" si="48"/>
        <v>164.98897762898201</v>
      </c>
      <c r="AA155" s="24" t="str">
        <f t="shared" si="49"/>
        <v>Mm2</v>
      </c>
      <c r="AB155" s="24" t="str">
        <f t="shared" si="44"/>
        <v>Odyssee</v>
      </c>
      <c r="AC155" t="s">
        <v>817</v>
      </c>
      <c r="AD155" t="s">
        <v>818</v>
      </c>
      <c r="AE155" t="str">
        <f t="shared" si="54"/>
        <v>all</v>
      </c>
      <c r="AF155" t="s">
        <v>764</v>
      </c>
      <c r="AG155" s="51" t="str">
        <f t="shared" si="50"/>
        <v>res</v>
      </c>
      <c r="AH155" t="s">
        <v>819</v>
      </c>
      <c r="AI155" t="s">
        <v>820</v>
      </c>
      <c r="AJ155" t="s">
        <v>821</v>
      </c>
      <c r="AK155" s="11" t="str">
        <f t="shared" si="51"/>
        <v>BO, Odyssee and national data</v>
      </c>
      <c r="AL155" s="11" t="s">
        <v>822</v>
      </c>
      <c r="AM155" s="11">
        <v>2016</v>
      </c>
      <c r="AN155" s="17" t="s">
        <v>823</v>
      </c>
      <c r="AO155" s="52" t="s">
        <v>824</v>
      </c>
      <c r="AQ155" t="s">
        <v>29</v>
      </c>
      <c r="AR155">
        <v>2006</v>
      </c>
      <c r="AS155" t="s">
        <v>825</v>
      </c>
      <c r="AT155" t="s">
        <v>814</v>
      </c>
      <c r="AU155">
        <v>23438.799999999999</v>
      </c>
      <c r="AV155" t="s">
        <v>826</v>
      </c>
      <c r="AW155" t="s">
        <v>270</v>
      </c>
      <c r="AX155" t="s">
        <v>817</v>
      </c>
      <c r="AY155" t="s">
        <v>818</v>
      </c>
      <c r="AZ155" t="s">
        <v>764</v>
      </c>
      <c r="BA155" s="51" t="s">
        <v>764</v>
      </c>
      <c r="BB155" t="s">
        <v>815</v>
      </c>
      <c r="BC155" t="s">
        <v>819</v>
      </c>
      <c r="BD155" t="s">
        <v>820</v>
      </c>
      <c r="BE155" t="s">
        <v>821</v>
      </c>
      <c r="BF155" t="s">
        <v>830</v>
      </c>
      <c r="BG155" t="s">
        <v>822</v>
      </c>
      <c r="BH155">
        <v>2016</v>
      </c>
      <c r="BI155" t="s">
        <v>823</v>
      </c>
      <c r="BJ155" t="s">
        <v>824</v>
      </c>
      <c r="BK155" t="s">
        <v>824</v>
      </c>
    </row>
    <row r="156" spans="1:63" x14ac:dyDescent="0.25">
      <c r="A156" t="str">
        <f t="shared" si="47"/>
        <v>FRfloorsfody</v>
      </c>
      <c r="B156" t="s">
        <v>839</v>
      </c>
      <c r="C156" t="s">
        <v>48</v>
      </c>
      <c r="D156" t="s">
        <v>815</v>
      </c>
      <c r="E156" t="s">
        <v>764</v>
      </c>
      <c r="F156" s="19" t="str">
        <f t="shared" si="52"/>
        <v>floorsfody</v>
      </c>
      <c r="G156" s="49">
        <v>1911.10376512892</v>
      </c>
      <c r="H156" s="49">
        <v>1947.27777641331</v>
      </c>
      <c r="I156" s="49">
        <v>1977.2206688629999</v>
      </c>
      <c r="J156" s="49">
        <v>2000.4899430698399</v>
      </c>
      <c r="K156" s="49">
        <v>2018.86298683831</v>
      </c>
      <c r="L156" s="49">
        <v>2037.3772036293999</v>
      </c>
      <c r="M156" s="49">
        <v>2057.74087714805</v>
      </c>
      <c r="N156" s="49">
        <v>2078.7690161351302</v>
      </c>
      <c r="O156" s="49">
        <v>2100.2847090648402</v>
      </c>
      <c r="P156" s="49">
        <v>0</v>
      </c>
      <c r="Q156" s="49">
        <v>0</v>
      </c>
      <c r="R156" s="50" t="s">
        <v>208</v>
      </c>
      <c r="S156" s="50" t="s">
        <v>635</v>
      </c>
      <c r="T156" s="50" t="s">
        <v>873</v>
      </c>
      <c r="V156" s="24" t="str">
        <f>VLOOKUP(C156,[1]BO_download_01!#REF!,3,FALSE)</f>
        <v>France</v>
      </c>
      <c r="W156">
        <f t="shared" si="53"/>
        <v>2012</v>
      </c>
      <c r="X156" t="str">
        <f>INDEX([1]BO_download_01!#REF!,MATCH($Y156,[1]BO_download_01!#REF!,0))</f>
        <v>ar</v>
      </c>
      <c r="Y156" t="str">
        <f t="shared" si="42"/>
        <v>floor area</v>
      </c>
      <c r="Z156" s="24">
        <f t="shared" si="48"/>
        <v>2078.7690161351302</v>
      </c>
      <c r="AA156" s="24" t="str">
        <f t="shared" si="49"/>
        <v>Mm2</v>
      </c>
      <c r="AB156" s="24" t="str">
        <f t="shared" si="44"/>
        <v>Odyssee</v>
      </c>
      <c r="AC156" t="s">
        <v>817</v>
      </c>
      <c r="AD156" t="s">
        <v>818</v>
      </c>
      <c r="AE156" t="str">
        <f t="shared" si="54"/>
        <v>all</v>
      </c>
      <c r="AF156" t="s">
        <v>764</v>
      </c>
      <c r="AG156" s="51" t="str">
        <f t="shared" si="50"/>
        <v>res</v>
      </c>
      <c r="AH156" t="s">
        <v>819</v>
      </c>
      <c r="AI156" t="s">
        <v>820</v>
      </c>
      <c r="AJ156" t="s">
        <v>821</v>
      </c>
      <c r="AK156" s="11" t="str">
        <f t="shared" si="51"/>
        <v>BO, Odyssee and national data</v>
      </c>
      <c r="AL156" s="11" t="s">
        <v>822</v>
      </c>
      <c r="AM156" s="11">
        <v>2016</v>
      </c>
      <c r="AN156" s="17" t="s">
        <v>823</v>
      </c>
      <c r="AO156" s="52" t="s">
        <v>824</v>
      </c>
      <c r="AQ156" t="s">
        <v>29</v>
      </c>
      <c r="AR156">
        <v>2007</v>
      </c>
      <c r="AS156" t="s">
        <v>825</v>
      </c>
      <c r="AT156" t="s">
        <v>814</v>
      </c>
      <c r="AU156">
        <v>23710.7</v>
      </c>
      <c r="AV156" t="s">
        <v>826</v>
      </c>
      <c r="AW156" t="s">
        <v>270</v>
      </c>
      <c r="AX156" t="s">
        <v>817</v>
      </c>
      <c r="AY156" t="s">
        <v>818</v>
      </c>
      <c r="AZ156" t="s">
        <v>764</v>
      </c>
      <c r="BA156" s="51" t="s">
        <v>764</v>
      </c>
      <c r="BB156" t="s">
        <v>815</v>
      </c>
      <c r="BC156" t="s">
        <v>819</v>
      </c>
      <c r="BD156" t="s">
        <v>820</v>
      </c>
      <c r="BE156" t="s">
        <v>821</v>
      </c>
      <c r="BF156" t="s">
        <v>830</v>
      </c>
      <c r="BG156" t="s">
        <v>822</v>
      </c>
      <c r="BH156">
        <v>2016</v>
      </c>
      <c r="BI156" t="s">
        <v>823</v>
      </c>
      <c r="BJ156" t="s">
        <v>824</v>
      </c>
      <c r="BK156" t="s">
        <v>824</v>
      </c>
    </row>
    <row r="157" spans="1:63" x14ac:dyDescent="0.25">
      <c r="A157" t="str">
        <f t="shared" si="47"/>
        <v>HRfloorsfody</v>
      </c>
      <c r="B157" t="s">
        <v>839</v>
      </c>
      <c r="C157" t="s">
        <v>43</v>
      </c>
      <c r="D157" t="s">
        <v>815</v>
      </c>
      <c r="E157" t="s">
        <v>764</v>
      </c>
      <c r="F157" s="19" t="str">
        <f t="shared" si="52"/>
        <v>floorsfody</v>
      </c>
      <c r="G157" s="49">
        <v>0</v>
      </c>
      <c r="H157" s="49">
        <v>0</v>
      </c>
      <c r="I157" s="49">
        <v>0</v>
      </c>
      <c r="J157" s="49">
        <v>0</v>
      </c>
      <c r="K157" s="49">
        <v>0</v>
      </c>
      <c r="L157" s="49">
        <v>0</v>
      </c>
      <c r="M157" s="49">
        <v>0</v>
      </c>
      <c r="N157" s="49">
        <v>0</v>
      </c>
      <c r="O157" s="49">
        <v>0</v>
      </c>
      <c r="P157" s="49">
        <v>0</v>
      </c>
      <c r="Q157" s="49">
        <v>0</v>
      </c>
      <c r="R157" s="50" t="s">
        <v>902</v>
      </c>
      <c r="S157" s="50">
        <v>0</v>
      </c>
      <c r="T157" s="50" t="s">
        <v>873</v>
      </c>
      <c r="V157" s="24" t="str">
        <f>VLOOKUP(C157,[1]BO_download_01!#REF!,3,FALSE)</f>
        <v>Croatia</v>
      </c>
      <c r="W157">
        <f t="shared" si="53"/>
        <v>2012</v>
      </c>
      <c r="X157" t="str">
        <f>INDEX([1]BO_download_01!#REF!,MATCH($Y157,[1]BO_download_01!#REF!,0))</f>
        <v>ar</v>
      </c>
      <c r="Y157" t="str">
        <f t="shared" si="42"/>
        <v>floor area</v>
      </c>
      <c r="Z157" s="24">
        <f t="shared" si="48"/>
        <v>0</v>
      </c>
      <c r="AA157" s="24" t="str">
        <f t="shared" si="49"/>
        <v>Mm2</v>
      </c>
      <c r="AB157" s="24" t="str">
        <f t="shared" si="44"/>
        <v>Odyssee/national data</v>
      </c>
      <c r="AC157" t="s">
        <v>817</v>
      </c>
      <c r="AD157" t="s">
        <v>818</v>
      </c>
      <c r="AE157" t="str">
        <f t="shared" si="54"/>
        <v>all</v>
      </c>
      <c r="AF157" t="s">
        <v>764</v>
      </c>
      <c r="AG157" s="51" t="str">
        <f t="shared" si="50"/>
        <v>res</v>
      </c>
      <c r="AH157" t="s">
        <v>819</v>
      </c>
      <c r="AI157" t="s">
        <v>820</v>
      </c>
      <c r="AJ157" t="s">
        <v>821</v>
      </c>
      <c r="AK157" s="11" t="str">
        <f t="shared" si="51"/>
        <v>BO, 0</v>
      </c>
      <c r="AL157" s="11" t="s">
        <v>822</v>
      </c>
      <c r="AM157" s="11">
        <v>2016</v>
      </c>
      <c r="AN157" s="17" t="s">
        <v>823</v>
      </c>
      <c r="AO157" s="52" t="s">
        <v>824</v>
      </c>
      <c r="AQ157" t="s">
        <v>29</v>
      </c>
      <c r="AR157">
        <v>2008</v>
      </c>
      <c r="AS157" t="s">
        <v>825</v>
      </c>
      <c r="AT157" t="s">
        <v>814</v>
      </c>
      <c r="AU157">
        <v>24073.200000000001</v>
      </c>
      <c r="AV157" t="s">
        <v>826</v>
      </c>
      <c r="AW157" t="s">
        <v>270</v>
      </c>
      <c r="AX157" t="s">
        <v>817</v>
      </c>
      <c r="AY157" t="s">
        <v>818</v>
      </c>
      <c r="AZ157" t="s">
        <v>764</v>
      </c>
      <c r="BA157" s="51" t="s">
        <v>764</v>
      </c>
      <c r="BB157" t="s">
        <v>815</v>
      </c>
      <c r="BC157" t="s">
        <v>819</v>
      </c>
      <c r="BD157" t="s">
        <v>820</v>
      </c>
      <c r="BE157" t="s">
        <v>821</v>
      </c>
      <c r="BF157" t="s">
        <v>830</v>
      </c>
      <c r="BG157" t="s">
        <v>822</v>
      </c>
      <c r="BH157">
        <v>2016</v>
      </c>
      <c r="BI157" t="s">
        <v>823</v>
      </c>
      <c r="BJ157" t="s">
        <v>824</v>
      </c>
      <c r="BK157" t="s">
        <v>824</v>
      </c>
    </row>
    <row r="158" spans="1:63" x14ac:dyDescent="0.25">
      <c r="A158" t="str">
        <f t="shared" si="47"/>
        <v>HUfloorsfody</v>
      </c>
      <c r="B158" t="s">
        <v>839</v>
      </c>
      <c r="C158" t="s">
        <v>52</v>
      </c>
      <c r="D158" t="s">
        <v>815</v>
      </c>
      <c r="E158" t="s">
        <v>764</v>
      </c>
      <c r="F158" s="19" t="str">
        <f t="shared" si="52"/>
        <v>floorsfody</v>
      </c>
      <c r="G158" s="49">
        <v>0</v>
      </c>
      <c r="H158" s="49">
        <v>0</v>
      </c>
      <c r="I158" s="49">
        <v>0</v>
      </c>
      <c r="J158" s="49">
        <v>0</v>
      </c>
      <c r="K158" s="49">
        <v>0</v>
      </c>
      <c r="L158" s="49">
        <v>0</v>
      </c>
      <c r="M158" s="49">
        <v>0</v>
      </c>
      <c r="N158" s="49">
        <v>0</v>
      </c>
      <c r="O158" s="49">
        <v>0</v>
      </c>
      <c r="P158" s="49">
        <v>0</v>
      </c>
      <c r="Q158" s="49">
        <v>0</v>
      </c>
      <c r="R158" s="50" t="s">
        <v>902</v>
      </c>
      <c r="S158" s="50">
        <v>0</v>
      </c>
      <c r="T158" s="50" t="s">
        <v>873</v>
      </c>
      <c r="V158" s="24" t="str">
        <f>VLOOKUP(C158,[1]BO_download_01!#REF!,3,FALSE)</f>
        <v>Hungary</v>
      </c>
      <c r="W158">
        <f t="shared" si="53"/>
        <v>2012</v>
      </c>
      <c r="X158" t="str">
        <f>INDEX([1]BO_download_01!#REF!,MATCH($Y158,[1]BO_download_01!#REF!,0))</f>
        <v>ar</v>
      </c>
      <c r="Y158" t="str">
        <f t="shared" si="42"/>
        <v>floor area</v>
      </c>
      <c r="Z158" s="24">
        <f t="shared" si="48"/>
        <v>0</v>
      </c>
      <c r="AA158" s="24" t="str">
        <f t="shared" si="49"/>
        <v>Mm2</v>
      </c>
      <c r="AB158" s="24" t="str">
        <f t="shared" si="44"/>
        <v>Odyssee/national data</v>
      </c>
      <c r="AC158" t="s">
        <v>817</v>
      </c>
      <c r="AD158" t="s">
        <v>818</v>
      </c>
      <c r="AE158" t="str">
        <f t="shared" si="54"/>
        <v>all</v>
      </c>
      <c r="AF158" t="s">
        <v>764</v>
      </c>
      <c r="AG158" s="51" t="str">
        <f t="shared" si="50"/>
        <v>res</v>
      </c>
      <c r="AH158" t="s">
        <v>819</v>
      </c>
      <c r="AI158" t="s">
        <v>820</v>
      </c>
      <c r="AJ158" t="s">
        <v>821</v>
      </c>
      <c r="AK158" s="11" t="str">
        <f t="shared" si="51"/>
        <v>BO, 0</v>
      </c>
      <c r="AL158" s="11" t="s">
        <v>822</v>
      </c>
      <c r="AM158" s="11">
        <v>2016</v>
      </c>
      <c r="AN158" s="17" t="s">
        <v>823</v>
      </c>
      <c r="AO158" s="52" t="s">
        <v>824</v>
      </c>
      <c r="AQ158" t="s">
        <v>29</v>
      </c>
      <c r="AR158">
        <v>2009</v>
      </c>
      <c r="AS158" t="s">
        <v>825</v>
      </c>
      <c r="AT158" t="s">
        <v>814</v>
      </c>
      <c r="AU158">
        <v>24409.1</v>
      </c>
      <c r="AV158" t="s">
        <v>826</v>
      </c>
      <c r="AW158" t="s">
        <v>270</v>
      </c>
      <c r="AX158" t="s">
        <v>817</v>
      </c>
      <c r="AY158" t="s">
        <v>818</v>
      </c>
      <c r="AZ158" t="s">
        <v>764</v>
      </c>
      <c r="BA158" s="51" t="s">
        <v>764</v>
      </c>
      <c r="BB158" t="s">
        <v>815</v>
      </c>
      <c r="BC158" t="s">
        <v>819</v>
      </c>
      <c r="BD158" t="s">
        <v>820</v>
      </c>
      <c r="BE158" t="s">
        <v>821</v>
      </c>
      <c r="BF158" t="s">
        <v>830</v>
      </c>
      <c r="BG158" t="s">
        <v>822</v>
      </c>
      <c r="BH158">
        <v>2016</v>
      </c>
      <c r="BI158" t="s">
        <v>823</v>
      </c>
      <c r="BJ158" t="s">
        <v>824</v>
      </c>
      <c r="BK158" t="s">
        <v>824</v>
      </c>
    </row>
    <row r="159" spans="1:63" x14ac:dyDescent="0.25">
      <c r="A159" t="str">
        <f t="shared" si="47"/>
        <v>IEfloorsfody</v>
      </c>
      <c r="B159" t="s">
        <v>839</v>
      </c>
      <c r="C159" t="s">
        <v>53</v>
      </c>
      <c r="D159" t="s">
        <v>815</v>
      </c>
      <c r="E159" t="s">
        <v>764</v>
      </c>
      <c r="F159" s="19" t="str">
        <f t="shared" si="52"/>
        <v>floorsfody</v>
      </c>
      <c r="G159" s="49">
        <v>0</v>
      </c>
      <c r="H159" s="49">
        <v>0</v>
      </c>
      <c r="I159" s="49">
        <v>0</v>
      </c>
      <c r="J159" s="49">
        <v>0</v>
      </c>
      <c r="K159" s="49">
        <v>0</v>
      </c>
      <c r="L159" s="49">
        <v>0</v>
      </c>
      <c r="M159" s="49">
        <v>0</v>
      </c>
      <c r="N159" s="49">
        <v>0</v>
      </c>
      <c r="O159" s="49">
        <v>0</v>
      </c>
      <c r="P159" s="49">
        <v>0</v>
      </c>
      <c r="Q159" s="49">
        <v>0</v>
      </c>
      <c r="R159" s="50" t="s">
        <v>902</v>
      </c>
      <c r="S159" s="50">
        <v>0</v>
      </c>
      <c r="T159" s="50" t="s">
        <v>873</v>
      </c>
      <c r="V159" s="24" t="str">
        <f>VLOOKUP(C159,[1]BO_download_01!#REF!,3,FALSE)</f>
        <v>Ireland</v>
      </c>
      <c r="W159">
        <f t="shared" si="53"/>
        <v>2012</v>
      </c>
      <c r="X159" t="str">
        <f>INDEX([1]BO_download_01!#REF!,MATCH($Y159,[1]BO_download_01!#REF!,0))</f>
        <v>ar</v>
      </c>
      <c r="Y159" t="str">
        <f t="shared" si="42"/>
        <v>floor area</v>
      </c>
      <c r="Z159" s="24">
        <f t="shared" si="48"/>
        <v>0</v>
      </c>
      <c r="AA159" s="24" t="str">
        <f t="shared" si="49"/>
        <v>Mm2</v>
      </c>
      <c r="AB159" s="24" t="str">
        <f t="shared" si="44"/>
        <v>Odyssee/national data</v>
      </c>
      <c r="AC159" t="s">
        <v>817</v>
      </c>
      <c r="AD159" t="s">
        <v>818</v>
      </c>
      <c r="AE159" t="str">
        <f t="shared" si="54"/>
        <v>all</v>
      </c>
      <c r="AF159" t="s">
        <v>764</v>
      </c>
      <c r="AG159" s="51" t="str">
        <f t="shared" si="50"/>
        <v>res</v>
      </c>
      <c r="AH159" t="s">
        <v>819</v>
      </c>
      <c r="AI159" t="s">
        <v>820</v>
      </c>
      <c r="AJ159" t="s">
        <v>821</v>
      </c>
      <c r="AK159" s="11" t="str">
        <f t="shared" si="51"/>
        <v>BO, 0</v>
      </c>
      <c r="AL159" s="11" t="s">
        <v>822</v>
      </c>
      <c r="AM159" s="11">
        <v>2016</v>
      </c>
      <c r="AN159" s="17" t="s">
        <v>823</v>
      </c>
      <c r="AO159" s="52" t="s">
        <v>824</v>
      </c>
      <c r="AQ159" t="s">
        <v>29</v>
      </c>
      <c r="AR159">
        <v>2010</v>
      </c>
      <c r="AS159" t="s">
        <v>825</v>
      </c>
      <c r="AT159" t="s">
        <v>814</v>
      </c>
      <c r="AU159">
        <v>24669.8</v>
      </c>
      <c r="AV159" t="s">
        <v>826</v>
      </c>
      <c r="AW159" t="s">
        <v>270</v>
      </c>
      <c r="AX159" t="s">
        <v>817</v>
      </c>
      <c r="AY159" t="s">
        <v>818</v>
      </c>
      <c r="AZ159" t="s">
        <v>764</v>
      </c>
      <c r="BA159" s="51" t="s">
        <v>764</v>
      </c>
      <c r="BB159" t="s">
        <v>815</v>
      </c>
      <c r="BC159" t="s">
        <v>819</v>
      </c>
      <c r="BD159" t="s">
        <v>820</v>
      </c>
      <c r="BE159" t="s">
        <v>821</v>
      </c>
      <c r="BF159" t="s">
        <v>830</v>
      </c>
      <c r="BG159" t="s">
        <v>822</v>
      </c>
      <c r="BH159">
        <v>2016</v>
      </c>
      <c r="BI159" t="s">
        <v>823</v>
      </c>
      <c r="BJ159" t="s">
        <v>824</v>
      </c>
      <c r="BK159" t="s">
        <v>824</v>
      </c>
    </row>
    <row r="160" spans="1:63" x14ac:dyDescent="0.25">
      <c r="A160" t="str">
        <f t="shared" si="47"/>
        <v>ITfloorsfody</v>
      </c>
      <c r="B160" t="s">
        <v>839</v>
      </c>
      <c r="C160" t="s">
        <v>54</v>
      </c>
      <c r="D160" t="s">
        <v>815</v>
      </c>
      <c r="E160" t="s">
        <v>764</v>
      </c>
      <c r="F160" s="19" t="str">
        <f t="shared" si="52"/>
        <v>floorsfody</v>
      </c>
      <c r="G160" s="49">
        <v>0</v>
      </c>
      <c r="H160" s="49">
        <v>0</v>
      </c>
      <c r="I160" s="49">
        <v>0</v>
      </c>
      <c r="J160" s="49">
        <v>0</v>
      </c>
      <c r="K160" s="49">
        <v>0</v>
      </c>
      <c r="L160" s="49">
        <v>0</v>
      </c>
      <c r="M160" s="49">
        <v>719.24009748018</v>
      </c>
      <c r="N160" s="49">
        <v>0</v>
      </c>
      <c r="O160" s="49">
        <v>0</v>
      </c>
      <c r="P160" s="49">
        <v>0</v>
      </c>
      <c r="Q160" s="49">
        <v>0</v>
      </c>
      <c r="R160" s="50" t="s">
        <v>208</v>
      </c>
      <c r="S160" s="50" t="s">
        <v>635</v>
      </c>
      <c r="T160" s="50" t="s">
        <v>873</v>
      </c>
      <c r="V160" s="24" t="str">
        <f>VLOOKUP(C160,[1]BO_download_01!#REF!,3,FALSE)</f>
        <v>Italy</v>
      </c>
      <c r="W160">
        <f t="shared" si="53"/>
        <v>2012</v>
      </c>
      <c r="X160" t="str">
        <f>INDEX([1]BO_download_01!#REF!,MATCH($Y160,[1]BO_download_01!#REF!,0))</f>
        <v>ar</v>
      </c>
      <c r="Y160" t="str">
        <f t="shared" si="42"/>
        <v>floor area</v>
      </c>
      <c r="Z160" s="24">
        <f t="shared" si="48"/>
        <v>0</v>
      </c>
      <c r="AA160" s="24" t="str">
        <f t="shared" si="49"/>
        <v>Mm2</v>
      </c>
      <c r="AB160" s="24" t="str">
        <f t="shared" si="44"/>
        <v>Odyssee</v>
      </c>
      <c r="AC160" t="s">
        <v>817</v>
      </c>
      <c r="AD160" t="s">
        <v>818</v>
      </c>
      <c r="AE160" t="str">
        <f t="shared" si="54"/>
        <v>all</v>
      </c>
      <c r="AF160" t="s">
        <v>764</v>
      </c>
      <c r="AG160" s="51" t="str">
        <f t="shared" si="50"/>
        <v>res</v>
      </c>
      <c r="AH160" t="s">
        <v>819</v>
      </c>
      <c r="AI160" t="s">
        <v>820</v>
      </c>
      <c r="AJ160" t="s">
        <v>821</v>
      </c>
      <c r="AK160" s="11" t="str">
        <f t="shared" si="51"/>
        <v>BO, Odyssee and national data</v>
      </c>
      <c r="AL160" s="11" t="s">
        <v>822</v>
      </c>
      <c r="AM160" s="11">
        <v>2016</v>
      </c>
      <c r="AN160" s="17" t="s">
        <v>823</v>
      </c>
      <c r="AO160" s="52" t="s">
        <v>824</v>
      </c>
      <c r="AQ160" t="s">
        <v>29</v>
      </c>
      <c r="AR160">
        <v>2011</v>
      </c>
      <c r="AS160" t="s">
        <v>825</v>
      </c>
      <c r="AT160" t="s">
        <v>814</v>
      </c>
      <c r="AU160">
        <v>24921.7</v>
      </c>
      <c r="AV160" t="s">
        <v>826</v>
      </c>
      <c r="AW160" t="s">
        <v>270</v>
      </c>
      <c r="AX160" t="s">
        <v>817</v>
      </c>
      <c r="AY160" t="s">
        <v>818</v>
      </c>
      <c r="AZ160" t="s">
        <v>764</v>
      </c>
      <c r="BA160" s="51" t="s">
        <v>764</v>
      </c>
      <c r="BB160" t="s">
        <v>815</v>
      </c>
      <c r="BC160" t="s">
        <v>819</v>
      </c>
      <c r="BD160" t="s">
        <v>820</v>
      </c>
      <c r="BE160" t="s">
        <v>821</v>
      </c>
      <c r="BF160" t="s">
        <v>830</v>
      </c>
      <c r="BG160" t="s">
        <v>822</v>
      </c>
      <c r="BH160">
        <v>2016</v>
      </c>
      <c r="BI160" t="s">
        <v>823</v>
      </c>
      <c r="BJ160" t="s">
        <v>824</v>
      </c>
      <c r="BK160" t="s">
        <v>824</v>
      </c>
    </row>
    <row r="161" spans="1:63" x14ac:dyDescent="0.25">
      <c r="A161" t="str">
        <f t="shared" si="47"/>
        <v>LTfloorsfody</v>
      </c>
      <c r="B161" t="s">
        <v>839</v>
      </c>
      <c r="C161" t="s">
        <v>56</v>
      </c>
      <c r="D161" t="s">
        <v>815</v>
      </c>
      <c r="E161" t="s">
        <v>764</v>
      </c>
      <c r="F161" s="19" t="str">
        <f t="shared" si="52"/>
        <v>floorsfody</v>
      </c>
      <c r="G161" s="49">
        <v>0</v>
      </c>
      <c r="H161" s="49">
        <v>0</v>
      </c>
      <c r="I161" s="49">
        <v>0</v>
      </c>
      <c r="J161" s="49">
        <v>0</v>
      </c>
      <c r="K161" s="49">
        <v>0</v>
      </c>
      <c r="L161" s="49">
        <v>0</v>
      </c>
      <c r="M161" s="49">
        <v>0</v>
      </c>
      <c r="N161" s="49">
        <v>0</v>
      </c>
      <c r="O161" s="49">
        <v>0</v>
      </c>
      <c r="P161" s="49">
        <v>0</v>
      </c>
      <c r="Q161" s="49">
        <v>0</v>
      </c>
      <c r="R161" s="50" t="s">
        <v>902</v>
      </c>
      <c r="S161" s="50">
        <v>0</v>
      </c>
      <c r="T161" s="50" t="s">
        <v>873</v>
      </c>
      <c r="V161" s="24" t="str">
        <f>VLOOKUP(C161,[1]BO_download_01!#REF!,3,FALSE)</f>
        <v>Lithuania</v>
      </c>
      <c r="W161">
        <f t="shared" si="53"/>
        <v>2012</v>
      </c>
      <c r="X161" t="str">
        <f>INDEX([1]BO_download_01!#REF!,MATCH($Y161,[1]BO_download_01!#REF!,0))</f>
        <v>ar</v>
      </c>
      <c r="Y161" t="str">
        <f t="shared" si="42"/>
        <v>floor area</v>
      </c>
      <c r="Z161" s="24">
        <f t="shared" si="48"/>
        <v>0</v>
      </c>
      <c r="AA161" s="24" t="str">
        <f t="shared" si="49"/>
        <v>Mm2</v>
      </c>
      <c r="AB161" s="24" t="str">
        <f t="shared" si="44"/>
        <v>Odyssee/national data</v>
      </c>
      <c r="AC161" t="s">
        <v>817</v>
      </c>
      <c r="AD161" t="s">
        <v>818</v>
      </c>
      <c r="AE161" t="str">
        <f t="shared" si="54"/>
        <v>all</v>
      </c>
      <c r="AF161" t="s">
        <v>764</v>
      </c>
      <c r="AG161" s="51" t="str">
        <f t="shared" si="50"/>
        <v>res</v>
      </c>
      <c r="AH161" t="s">
        <v>819</v>
      </c>
      <c r="AI161" t="s">
        <v>820</v>
      </c>
      <c r="AJ161" t="s">
        <v>821</v>
      </c>
      <c r="AK161" s="11" t="str">
        <f t="shared" si="51"/>
        <v>BO, 0</v>
      </c>
      <c r="AL161" s="11" t="s">
        <v>822</v>
      </c>
      <c r="AM161" s="11">
        <v>2016</v>
      </c>
      <c r="AN161" s="17" t="s">
        <v>823</v>
      </c>
      <c r="AO161" s="52" t="s">
        <v>824</v>
      </c>
      <c r="AQ161" t="s">
        <v>29</v>
      </c>
      <c r="AR161">
        <v>2012</v>
      </c>
      <c r="AS161" t="s">
        <v>825</v>
      </c>
      <c r="AT161" t="s">
        <v>814</v>
      </c>
      <c r="AU161">
        <v>25195.9</v>
      </c>
      <c r="AV161" t="s">
        <v>826</v>
      </c>
      <c r="AW161" t="s">
        <v>270</v>
      </c>
      <c r="AX161" t="s">
        <v>817</v>
      </c>
      <c r="AY161" t="s">
        <v>818</v>
      </c>
      <c r="AZ161" t="s">
        <v>764</v>
      </c>
      <c r="BA161" s="51" t="s">
        <v>764</v>
      </c>
      <c r="BB161" t="s">
        <v>815</v>
      </c>
      <c r="BC161" t="s">
        <v>819</v>
      </c>
      <c r="BD161" t="s">
        <v>820</v>
      </c>
      <c r="BE161" t="s">
        <v>821</v>
      </c>
      <c r="BF161" t="s">
        <v>830</v>
      </c>
      <c r="BG161" t="s">
        <v>822</v>
      </c>
      <c r="BH161">
        <v>2016</v>
      </c>
      <c r="BI161" t="s">
        <v>823</v>
      </c>
      <c r="BJ161" t="s">
        <v>824</v>
      </c>
      <c r="BK161" t="s">
        <v>824</v>
      </c>
    </row>
    <row r="162" spans="1:63" x14ac:dyDescent="0.25">
      <c r="A162" t="str">
        <f t="shared" si="47"/>
        <v>LUfloorsfody</v>
      </c>
      <c r="B162" t="s">
        <v>839</v>
      </c>
      <c r="C162" t="s">
        <v>57</v>
      </c>
      <c r="D162" t="s">
        <v>815</v>
      </c>
      <c r="E162" t="s">
        <v>764</v>
      </c>
      <c r="F162" s="19" t="str">
        <f t="shared" si="52"/>
        <v>floorsfody</v>
      </c>
      <c r="G162" s="49">
        <v>0</v>
      </c>
      <c r="H162" s="49">
        <v>0</v>
      </c>
      <c r="I162" s="49">
        <v>0</v>
      </c>
      <c r="J162" s="49">
        <v>0</v>
      </c>
      <c r="K162" s="49">
        <v>0</v>
      </c>
      <c r="L162" s="49">
        <v>0</v>
      </c>
      <c r="M162" s="49">
        <v>18.7390886036133</v>
      </c>
      <c r="N162" s="49">
        <v>0</v>
      </c>
      <c r="O162" s="49">
        <v>0</v>
      </c>
      <c r="P162" s="49">
        <v>0</v>
      </c>
      <c r="Q162" s="49">
        <v>0</v>
      </c>
      <c r="R162" s="50" t="s">
        <v>208</v>
      </c>
      <c r="S162" s="50" t="s">
        <v>635</v>
      </c>
      <c r="T162" s="50" t="s">
        <v>873</v>
      </c>
      <c r="V162" s="24" t="str">
        <f>VLOOKUP(C162,[1]BO_download_01!#REF!,3,FALSE)</f>
        <v>Luxembourg</v>
      </c>
      <c r="W162">
        <f t="shared" si="53"/>
        <v>2012</v>
      </c>
      <c r="X162" t="str">
        <f>INDEX([1]BO_download_01!#REF!,MATCH($Y162,[1]BO_download_01!#REF!,0))</f>
        <v>ar</v>
      </c>
      <c r="Y162" t="str">
        <f t="shared" si="42"/>
        <v>floor area</v>
      </c>
      <c r="Z162" s="24">
        <f t="shared" si="48"/>
        <v>0</v>
      </c>
      <c r="AA162" s="24" t="str">
        <f t="shared" si="49"/>
        <v>Mm2</v>
      </c>
      <c r="AB162" s="24" t="str">
        <f t="shared" si="44"/>
        <v>Odyssee</v>
      </c>
      <c r="AC162" t="s">
        <v>817</v>
      </c>
      <c r="AD162" t="s">
        <v>818</v>
      </c>
      <c r="AE162" t="str">
        <f t="shared" si="54"/>
        <v>all</v>
      </c>
      <c r="AF162" t="s">
        <v>764</v>
      </c>
      <c r="AG162" s="51" t="str">
        <f t="shared" si="50"/>
        <v>res</v>
      </c>
      <c r="AH162" t="s">
        <v>819</v>
      </c>
      <c r="AI162" t="s">
        <v>820</v>
      </c>
      <c r="AJ162" t="s">
        <v>821</v>
      </c>
      <c r="AK162" s="11" t="str">
        <f t="shared" si="51"/>
        <v>BO, Odyssee and national data</v>
      </c>
      <c r="AL162" s="11" t="s">
        <v>822</v>
      </c>
      <c r="AM162" s="11">
        <v>2016</v>
      </c>
      <c r="AN162" s="17" t="s">
        <v>823</v>
      </c>
      <c r="AO162" s="52" t="s">
        <v>824</v>
      </c>
      <c r="AQ162" t="s">
        <v>29</v>
      </c>
      <c r="AR162">
        <v>2013</v>
      </c>
      <c r="AS162" t="s">
        <v>825</v>
      </c>
      <c r="AT162" t="s">
        <v>814</v>
      </c>
      <c r="AU162">
        <v>25518</v>
      </c>
      <c r="AV162" t="s">
        <v>826</v>
      </c>
      <c r="AW162" t="s">
        <v>270</v>
      </c>
      <c r="AX162" t="s">
        <v>817</v>
      </c>
      <c r="AY162" t="s">
        <v>818</v>
      </c>
      <c r="AZ162" t="s">
        <v>764</v>
      </c>
      <c r="BA162" s="51" t="s">
        <v>764</v>
      </c>
      <c r="BB162" t="s">
        <v>815</v>
      </c>
      <c r="BC162" t="s">
        <v>819</v>
      </c>
      <c r="BD162" t="s">
        <v>820</v>
      </c>
      <c r="BE162" t="s">
        <v>821</v>
      </c>
      <c r="BF162" t="s">
        <v>830</v>
      </c>
      <c r="BG162" t="s">
        <v>822</v>
      </c>
      <c r="BH162">
        <v>2016</v>
      </c>
      <c r="BI162" t="s">
        <v>823</v>
      </c>
      <c r="BJ162" t="s">
        <v>824</v>
      </c>
      <c r="BK162" t="s">
        <v>824</v>
      </c>
    </row>
    <row r="163" spans="1:63" x14ac:dyDescent="0.25">
      <c r="A163" t="str">
        <f t="shared" si="47"/>
        <v>LVfloorsfody</v>
      </c>
      <c r="B163" t="s">
        <v>839</v>
      </c>
      <c r="C163" t="s">
        <v>55</v>
      </c>
      <c r="D163" t="s">
        <v>815</v>
      </c>
      <c r="E163" t="s">
        <v>764</v>
      </c>
      <c r="F163" s="19" t="str">
        <f t="shared" si="52"/>
        <v>floorsfody</v>
      </c>
      <c r="G163" s="49">
        <v>0</v>
      </c>
      <c r="H163" s="49">
        <v>0</v>
      </c>
      <c r="I163" s="49">
        <v>0</v>
      </c>
      <c r="J163" s="49">
        <v>0</v>
      </c>
      <c r="K163" s="49">
        <v>0</v>
      </c>
      <c r="L163" s="49">
        <v>0</v>
      </c>
      <c r="M163" s="49">
        <v>32.249299999999998</v>
      </c>
      <c r="N163" s="49">
        <v>32.6320623865793</v>
      </c>
      <c r="O163" s="49">
        <v>33.024657419714401</v>
      </c>
      <c r="P163" s="49">
        <v>0</v>
      </c>
      <c r="Q163" s="49">
        <v>0</v>
      </c>
      <c r="R163" s="50" t="s">
        <v>208</v>
      </c>
      <c r="S163" s="50" t="s">
        <v>635</v>
      </c>
      <c r="T163" s="50" t="s">
        <v>873</v>
      </c>
      <c r="V163" s="24" t="str">
        <f>VLOOKUP(C163,[1]BO_download_01!#REF!,3,FALSE)</f>
        <v>Latvia</v>
      </c>
      <c r="W163">
        <f t="shared" si="53"/>
        <v>2012</v>
      </c>
      <c r="X163" t="str">
        <f>INDEX([1]BO_download_01!#REF!,MATCH($Y163,[1]BO_download_01!#REF!,0))</f>
        <v>ar</v>
      </c>
      <c r="Y163" t="str">
        <f t="shared" si="42"/>
        <v>floor area</v>
      </c>
      <c r="Z163" s="24">
        <f t="shared" si="48"/>
        <v>32.6320623865793</v>
      </c>
      <c r="AA163" s="24" t="str">
        <f t="shared" si="49"/>
        <v>Mm2</v>
      </c>
      <c r="AB163" s="24" t="str">
        <f t="shared" si="44"/>
        <v>Odyssee</v>
      </c>
      <c r="AC163" t="s">
        <v>817</v>
      </c>
      <c r="AD163" t="s">
        <v>818</v>
      </c>
      <c r="AE163" t="str">
        <f t="shared" si="54"/>
        <v>all</v>
      </c>
      <c r="AF163" t="s">
        <v>764</v>
      </c>
      <c r="AG163" s="51" t="str">
        <f t="shared" si="50"/>
        <v>res</v>
      </c>
      <c r="AH163" t="s">
        <v>819</v>
      </c>
      <c r="AI163" t="s">
        <v>820</v>
      </c>
      <c r="AJ163" t="s">
        <v>821</v>
      </c>
      <c r="AK163" s="11" t="str">
        <f t="shared" si="51"/>
        <v>BO, Odyssee and national data</v>
      </c>
      <c r="AL163" s="11" t="s">
        <v>822</v>
      </c>
      <c r="AM163" s="11">
        <v>2016</v>
      </c>
      <c r="AN163" s="17" t="s">
        <v>823</v>
      </c>
      <c r="AO163" s="52" t="s">
        <v>824</v>
      </c>
      <c r="AQ163" t="s">
        <v>29</v>
      </c>
      <c r="AR163">
        <v>2014</v>
      </c>
      <c r="AS163" t="s">
        <v>825</v>
      </c>
      <c r="AT163" t="s">
        <v>814</v>
      </c>
      <c r="AU163">
        <v>25767.599999999999</v>
      </c>
      <c r="AV163" t="s">
        <v>826</v>
      </c>
      <c r="AW163" t="s">
        <v>270</v>
      </c>
      <c r="AX163" t="s">
        <v>817</v>
      </c>
      <c r="AY163" t="s">
        <v>818</v>
      </c>
      <c r="AZ163" t="s">
        <v>764</v>
      </c>
      <c r="BA163" s="51" t="s">
        <v>764</v>
      </c>
      <c r="BB163" t="s">
        <v>815</v>
      </c>
      <c r="BC163" t="s">
        <v>819</v>
      </c>
      <c r="BD163" t="s">
        <v>820</v>
      </c>
      <c r="BE163" t="s">
        <v>821</v>
      </c>
      <c r="BF163" t="s">
        <v>830</v>
      </c>
      <c r="BG163" t="s">
        <v>822</v>
      </c>
      <c r="BH163">
        <v>2016</v>
      </c>
      <c r="BI163" t="s">
        <v>823</v>
      </c>
      <c r="BJ163" t="s">
        <v>824</v>
      </c>
      <c r="BK163" t="s">
        <v>824</v>
      </c>
    </row>
    <row r="164" spans="1:63" x14ac:dyDescent="0.25">
      <c r="A164" t="str">
        <f t="shared" si="47"/>
        <v>MTfloorsfody</v>
      </c>
      <c r="B164" t="s">
        <v>839</v>
      </c>
      <c r="C164" t="s">
        <v>58</v>
      </c>
      <c r="D164" t="s">
        <v>815</v>
      </c>
      <c r="E164" t="s">
        <v>764</v>
      </c>
      <c r="F164" s="19" t="str">
        <f t="shared" si="52"/>
        <v>floorsfody</v>
      </c>
      <c r="G164" s="49">
        <v>0</v>
      </c>
      <c r="H164" s="49">
        <v>0</v>
      </c>
      <c r="I164" s="49">
        <v>0</v>
      </c>
      <c r="J164" s="49">
        <v>0</v>
      </c>
      <c r="K164" s="49">
        <v>0</v>
      </c>
      <c r="L164" s="49">
        <v>0</v>
      </c>
      <c r="M164" s="49">
        <v>0</v>
      </c>
      <c r="N164" s="49">
        <v>0</v>
      </c>
      <c r="O164" s="49">
        <v>0</v>
      </c>
      <c r="P164" s="49">
        <v>0</v>
      </c>
      <c r="Q164" s="49">
        <v>0</v>
      </c>
      <c r="R164" s="50" t="s">
        <v>902</v>
      </c>
      <c r="S164" s="50">
        <v>0</v>
      </c>
      <c r="T164" s="50" t="s">
        <v>873</v>
      </c>
      <c r="V164" s="24" t="str">
        <f>VLOOKUP(C164,[1]BO_download_01!#REF!,3,FALSE)</f>
        <v>Malta</v>
      </c>
      <c r="W164">
        <f t="shared" si="53"/>
        <v>2012</v>
      </c>
      <c r="X164" t="str">
        <f>INDEX([1]BO_download_01!#REF!,MATCH($Y164,[1]BO_download_01!#REF!,0))</f>
        <v>ar</v>
      </c>
      <c r="Y164" t="str">
        <f t="shared" si="42"/>
        <v>floor area</v>
      </c>
      <c r="Z164" s="24">
        <f t="shared" si="48"/>
        <v>0</v>
      </c>
      <c r="AA164" s="24" t="str">
        <f t="shared" si="49"/>
        <v>Mm2</v>
      </c>
      <c r="AB164" s="24" t="str">
        <f t="shared" si="44"/>
        <v>Odyssee/national data</v>
      </c>
      <c r="AC164" t="s">
        <v>817</v>
      </c>
      <c r="AD164" t="s">
        <v>818</v>
      </c>
      <c r="AE164" t="str">
        <f t="shared" si="54"/>
        <v>all</v>
      </c>
      <c r="AF164" t="s">
        <v>764</v>
      </c>
      <c r="AG164" s="51" t="str">
        <f t="shared" si="50"/>
        <v>res</v>
      </c>
      <c r="AH164" t="s">
        <v>819</v>
      </c>
      <c r="AI164" t="s">
        <v>820</v>
      </c>
      <c r="AJ164" t="s">
        <v>821</v>
      </c>
      <c r="AK164" s="11" t="str">
        <f t="shared" si="51"/>
        <v>BO, 0</v>
      </c>
      <c r="AL164" s="11" t="s">
        <v>822</v>
      </c>
      <c r="AM164" s="11">
        <v>2016</v>
      </c>
      <c r="AN164" s="17" t="s">
        <v>823</v>
      </c>
      <c r="AO164" s="52" t="s">
        <v>824</v>
      </c>
      <c r="AQ164" t="s">
        <v>22</v>
      </c>
      <c r="AR164">
        <v>2005</v>
      </c>
      <c r="AS164" t="s">
        <v>825</v>
      </c>
      <c r="AT164" t="s">
        <v>814</v>
      </c>
      <c r="AU164">
        <v>1182.7</v>
      </c>
      <c r="AV164" t="s">
        <v>826</v>
      </c>
      <c r="AW164" t="s">
        <v>270</v>
      </c>
      <c r="AX164" t="s">
        <v>817</v>
      </c>
      <c r="AY164" t="s">
        <v>818</v>
      </c>
      <c r="AZ164" t="s">
        <v>764</v>
      </c>
      <c r="BA164" s="51" t="s">
        <v>764</v>
      </c>
      <c r="BB164" t="s">
        <v>815</v>
      </c>
      <c r="BC164" t="s">
        <v>819</v>
      </c>
      <c r="BD164" t="s">
        <v>820</v>
      </c>
      <c r="BE164" t="s">
        <v>821</v>
      </c>
      <c r="BF164" t="s">
        <v>830</v>
      </c>
      <c r="BG164" t="s">
        <v>822</v>
      </c>
      <c r="BH164">
        <v>2016</v>
      </c>
      <c r="BI164" t="s">
        <v>823</v>
      </c>
      <c r="BJ164" t="s">
        <v>824</v>
      </c>
      <c r="BK164" t="s">
        <v>824</v>
      </c>
    </row>
    <row r="165" spans="1:63" x14ac:dyDescent="0.25">
      <c r="A165" t="str">
        <f t="shared" si="47"/>
        <v>NLfloorsfody</v>
      </c>
      <c r="B165" t="s">
        <v>839</v>
      </c>
      <c r="C165" t="s">
        <v>59</v>
      </c>
      <c r="D165" t="s">
        <v>815</v>
      </c>
      <c r="E165" t="s">
        <v>764</v>
      </c>
      <c r="F165" s="19" t="str">
        <f t="shared" si="52"/>
        <v>floorsfody</v>
      </c>
      <c r="G165" s="49">
        <v>0</v>
      </c>
      <c r="H165" s="49">
        <v>0</v>
      </c>
      <c r="I165" s="49">
        <v>0</v>
      </c>
      <c r="J165" s="49">
        <v>0</v>
      </c>
      <c r="K165" s="49">
        <v>0</v>
      </c>
      <c r="L165" s="49">
        <v>0</v>
      </c>
      <c r="M165" s="49">
        <v>638.74405479310599</v>
      </c>
      <c r="N165" s="49">
        <v>649.306330455291</v>
      </c>
      <c r="O165" s="49">
        <v>0</v>
      </c>
      <c r="P165" s="49">
        <v>0</v>
      </c>
      <c r="Q165" s="49">
        <v>0</v>
      </c>
      <c r="R165" s="50" t="s">
        <v>208</v>
      </c>
      <c r="S165" s="50" t="s">
        <v>635</v>
      </c>
      <c r="T165" s="50" t="s">
        <v>873</v>
      </c>
      <c r="V165" s="24" t="str">
        <f>VLOOKUP(C165,[1]BO_download_01!#REF!,3,FALSE)</f>
        <v>Netherlands</v>
      </c>
      <c r="W165">
        <f t="shared" si="53"/>
        <v>2012</v>
      </c>
      <c r="X165" t="str">
        <f>INDEX([1]BO_download_01!#REF!,MATCH($Y165,[1]BO_download_01!#REF!,0))</f>
        <v>ar</v>
      </c>
      <c r="Y165" t="str">
        <f t="shared" si="42"/>
        <v>floor area</v>
      </c>
      <c r="Z165" s="24">
        <f t="shared" si="48"/>
        <v>649.306330455291</v>
      </c>
      <c r="AA165" s="24" t="str">
        <f t="shared" si="49"/>
        <v>Mm2</v>
      </c>
      <c r="AB165" s="24" t="str">
        <f t="shared" si="44"/>
        <v>Odyssee</v>
      </c>
      <c r="AC165" t="s">
        <v>817</v>
      </c>
      <c r="AD165" t="s">
        <v>818</v>
      </c>
      <c r="AE165" t="str">
        <f t="shared" si="54"/>
        <v>all</v>
      </c>
      <c r="AF165" t="s">
        <v>764</v>
      </c>
      <c r="AG165" s="51" t="str">
        <f t="shared" si="50"/>
        <v>res</v>
      </c>
      <c r="AH165" t="s">
        <v>819</v>
      </c>
      <c r="AI165" t="s">
        <v>820</v>
      </c>
      <c r="AJ165" t="s">
        <v>821</v>
      </c>
      <c r="AK165" s="11" t="str">
        <f t="shared" si="51"/>
        <v>BO, Odyssee and national data</v>
      </c>
      <c r="AL165" s="11" t="s">
        <v>822</v>
      </c>
      <c r="AM165" s="11">
        <v>2016</v>
      </c>
      <c r="AN165" s="17" t="s">
        <v>823</v>
      </c>
      <c r="AO165" s="52" t="s">
        <v>824</v>
      </c>
      <c r="AQ165" t="s">
        <v>22</v>
      </c>
      <c r="AR165">
        <v>2006</v>
      </c>
      <c r="AS165" t="s">
        <v>825</v>
      </c>
      <c r="AT165" t="s">
        <v>814</v>
      </c>
      <c r="AU165">
        <v>1187.3</v>
      </c>
      <c r="AV165" t="s">
        <v>826</v>
      </c>
      <c r="AW165" t="s">
        <v>270</v>
      </c>
      <c r="AX165" t="s">
        <v>817</v>
      </c>
      <c r="AY165" t="s">
        <v>818</v>
      </c>
      <c r="AZ165" t="s">
        <v>764</v>
      </c>
      <c r="BA165" s="51" t="s">
        <v>764</v>
      </c>
      <c r="BB165" t="s">
        <v>815</v>
      </c>
      <c r="BC165" t="s">
        <v>819</v>
      </c>
      <c r="BD165" t="s">
        <v>820</v>
      </c>
      <c r="BE165" t="s">
        <v>821</v>
      </c>
      <c r="BF165" t="s">
        <v>830</v>
      </c>
      <c r="BG165" t="s">
        <v>822</v>
      </c>
      <c r="BH165">
        <v>2016</v>
      </c>
      <c r="BI165" t="s">
        <v>823</v>
      </c>
      <c r="BJ165" t="s">
        <v>824</v>
      </c>
      <c r="BK165" t="s">
        <v>824</v>
      </c>
    </row>
    <row r="166" spans="1:63" x14ac:dyDescent="0.25">
      <c r="A166" t="str">
        <f t="shared" si="47"/>
        <v>PLfloorsfody</v>
      </c>
      <c r="B166" t="s">
        <v>839</v>
      </c>
      <c r="C166" t="s">
        <v>60</v>
      </c>
      <c r="D166" t="s">
        <v>815</v>
      </c>
      <c r="E166" t="s">
        <v>764</v>
      </c>
      <c r="F166" s="19" t="str">
        <f t="shared" si="52"/>
        <v>floorsfody</v>
      </c>
      <c r="G166" s="49">
        <v>0</v>
      </c>
      <c r="H166" s="49">
        <v>0</v>
      </c>
      <c r="I166" s="49">
        <v>0</v>
      </c>
      <c r="J166" s="49">
        <v>0</v>
      </c>
      <c r="K166" s="49">
        <v>0</v>
      </c>
      <c r="L166" s="49">
        <v>0</v>
      </c>
      <c r="M166" s="49">
        <v>0</v>
      </c>
      <c r="N166" s="49">
        <v>0</v>
      </c>
      <c r="O166" s="49">
        <v>0</v>
      </c>
      <c r="P166" s="49">
        <v>0</v>
      </c>
      <c r="Q166" s="49">
        <v>0</v>
      </c>
      <c r="R166" s="50" t="s">
        <v>902</v>
      </c>
      <c r="S166" s="50">
        <v>0</v>
      </c>
      <c r="T166" s="50" t="s">
        <v>873</v>
      </c>
      <c r="V166" s="24" t="str">
        <f>VLOOKUP(C166,[1]BO_download_01!#REF!,3,FALSE)</f>
        <v>Poland</v>
      </c>
      <c r="W166">
        <f t="shared" si="53"/>
        <v>2012</v>
      </c>
      <c r="X166" t="str">
        <f>INDEX([1]BO_download_01!#REF!,MATCH($Y166,[1]BO_download_01!#REF!,0))</f>
        <v>ar</v>
      </c>
      <c r="Y166" t="str">
        <f t="shared" si="42"/>
        <v>floor area</v>
      </c>
      <c r="Z166" s="24">
        <f t="shared" si="48"/>
        <v>0</v>
      </c>
      <c r="AA166" s="24" t="str">
        <f t="shared" si="49"/>
        <v>Mm2</v>
      </c>
      <c r="AB166" s="24" t="str">
        <f t="shared" si="44"/>
        <v>Odyssee/national data</v>
      </c>
      <c r="AC166" t="s">
        <v>817</v>
      </c>
      <c r="AD166" t="s">
        <v>818</v>
      </c>
      <c r="AE166" t="str">
        <f t="shared" si="54"/>
        <v>all</v>
      </c>
      <c r="AF166" t="s">
        <v>764</v>
      </c>
      <c r="AG166" s="51" t="str">
        <f t="shared" si="50"/>
        <v>res</v>
      </c>
      <c r="AH166" t="s">
        <v>819</v>
      </c>
      <c r="AI166" t="s">
        <v>820</v>
      </c>
      <c r="AJ166" t="s">
        <v>821</v>
      </c>
      <c r="AK166" s="11" t="str">
        <f t="shared" si="51"/>
        <v>BO, 0</v>
      </c>
      <c r="AL166" s="11" t="s">
        <v>822</v>
      </c>
      <c r="AM166" s="11">
        <v>2016</v>
      </c>
      <c r="AN166" s="17" t="s">
        <v>823</v>
      </c>
      <c r="AO166" s="52" t="s">
        <v>824</v>
      </c>
      <c r="AQ166" t="s">
        <v>22</v>
      </c>
      <c r="AR166">
        <v>2007</v>
      </c>
      <c r="AS166" t="s">
        <v>825</v>
      </c>
      <c r="AT166" t="s">
        <v>814</v>
      </c>
      <c r="AU166">
        <v>1226.8</v>
      </c>
      <c r="AV166" t="s">
        <v>826</v>
      </c>
      <c r="AW166" t="s">
        <v>270</v>
      </c>
      <c r="AX166" t="s">
        <v>817</v>
      </c>
      <c r="AY166" t="s">
        <v>818</v>
      </c>
      <c r="AZ166" t="s">
        <v>764</v>
      </c>
      <c r="BA166" s="51" t="s">
        <v>764</v>
      </c>
      <c r="BB166" t="s">
        <v>815</v>
      </c>
      <c r="BC166" t="s">
        <v>819</v>
      </c>
      <c r="BD166" t="s">
        <v>820</v>
      </c>
      <c r="BE166" t="s">
        <v>821</v>
      </c>
      <c r="BF166" t="s">
        <v>830</v>
      </c>
      <c r="BG166" t="s">
        <v>822</v>
      </c>
      <c r="BH166">
        <v>2016</v>
      </c>
      <c r="BI166" t="s">
        <v>823</v>
      </c>
      <c r="BJ166" t="s">
        <v>824</v>
      </c>
      <c r="BK166" t="s">
        <v>824</v>
      </c>
    </row>
    <row r="167" spans="1:63" x14ac:dyDescent="0.25">
      <c r="A167" t="str">
        <f t="shared" si="47"/>
        <v>PTfloorsfody</v>
      </c>
      <c r="B167" t="s">
        <v>839</v>
      </c>
      <c r="C167" t="s">
        <v>61</v>
      </c>
      <c r="D167" t="s">
        <v>815</v>
      </c>
      <c r="E167" t="s">
        <v>764</v>
      </c>
      <c r="F167" s="19" t="str">
        <f t="shared" si="52"/>
        <v>floorsfody</v>
      </c>
      <c r="G167" s="49">
        <v>0</v>
      </c>
      <c r="H167" s="49">
        <v>0</v>
      </c>
      <c r="I167" s="49">
        <v>0</v>
      </c>
      <c r="J167" s="49">
        <v>0</v>
      </c>
      <c r="K167" s="49">
        <v>0</v>
      </c>
      <c r="L167" s="49">
        <v>393.58167220000001</v>
      </c>
      <c r="M167" s="49">
        <v>410.43630328629303</v>
      </c>
      <c r="N167" s="49">
        <v>0</v>
      </c>
      <c r="O167" s="49">
        <v>0</v>
      </c>
      <c r="P167" s="49">
        <v>0</v>
      </c>
      <c r="Q167" s="49">
        <v>0</v>
      </c>
      <c r="R167" s="50" t="s">
        <v>208</v>
      </c>
      <c r="S167" s="50" t="s">
        <v>635</v>
      </c>
      <c r="T167" s="50" t="s">
        <v>873</v>
      </c>
      <c r="V167" s="24" t="str">
        <f>VLOOKUP(C167,[1]BO_download_01!#REF!,3,FALSE)</f>
        <v>Portugal</v>
      </c>
      <c r="W167">
        <f t="shared" si="53"/>
        <v>2012</v>
      </c>
      <c r="X167" t="str">
        <f>INDEX([1]BO_download_01!#REF!,MATCH($Y167,[1]BO_download_01!#REF!,0))</f>
        <v>ar</v>
      </c>
      <c r="Y167" t="str">
        <f t="shared" si="42"/>
        <v>floor area</v>
      </c>
      <c r="Z167" s="24">
        <f t="shared" si="48"/>
        <v>0</v>
      </c>
      <c r="AA167" s="24" t="str">
        <f t="shared" si="49"/>
        <v>Mm2</v>
      </c>
      <c r="AB167" s="24" t="str">
        <f t="shared" si="44"/>
        <v>Odyssee</v>
      </c>
      <c r="AC167" t="s">
        <v>817</v>
      </c>
      <c r="AD167" t="s">
        <v>818</v>
      </c>
      <c r="AE167" t="str">
        <f t="shared" si="54"/>
        <v>all</v>
      </c>
      <c r="AF167" t="s">
        <v>764</v>
      </c>
      <c r="AG167" s="51" t="str">
        <f t="shared" si="50"/>
        <v>res</v>
      </c>
      <c r="AH167" t="s">
        <v>819</v>
      </c>
      <c r="AI167" t="s">
        <v>820</v>
      </c>
      <c r="AJ167" t="s">
        <v>821</v>
      </c>
      <c r="AK167" s="11" t="str">
        <f t="shared" si="51"/>
        <v>BO, Odyssee and national data</v>
      </c>
      <c r="AL167" s="11" t="s">
        <v>822</v>
      </c>
      <c r="AM167" s="11">
        <v>2016</v>
      </c>
      <c r="AN167" s="17" t="s">
        <v>823</v>
      </c>
      <c r="AO167" s="52" t="s">
        <v>824</v>
      </c>
      <c r="AQ167" t="s">
        <v>22</v>
      </c>
      <c r="AR167">
        <v>2008</v>
      </c>
      <c r="AS167" t="s">
        <v>825</v>
      </c>
      <c r="AT167" t="s">
        <v>814</v>
      </c>
      <c r="AU167">
        <v>1374.8</v>
      </c>
      <c r="AV167" t="s">
        <v>826</v>
      </c>
      <c r="AW167" t="s">
        <v>270</v>
      </c>
      <c r="AX167" t="s">
        <v>817</v>
      </c>
      <c r="AY167" t="s">
        <v>818</v>
      </c>
      <c r="AZ167" t="s">
        <v>764</v>
      </c>
      <c r="BA167" s="51" t="s">
        <v>764</v>
      </c>
      <c r="BB167" t="s">
        <v>815</v>
      </c>
      <c r="BC167" t="s">
        <v>819</v>
      </c>
      <c r="BD167" t="s">
        <v>820</v>
      </c>
      <c r="BE167" t="s">
        <v>821</v>
      </c>
      <c r="BF167" t="s">
        <v>830</v>
      </c>
      <c r="BG167" t="s">
        <v>822</v>
      </c>
      <c r="BH167">
        <v>2016</v>
      </c>
      <c r="BI167" t="s">
        <v>823</v>
      </c>
      <c r="BJ167" t="s">
        <v>824</v>
      </c>
      <c r="BK167" t="s">
        <v>824</v>
      </c>
    </row>
    <row r="168" spans="1:63" x14ac:dyDescent="0.25">
      <c r="A168" t="str">
        <f t="shared" si="47"/>
        <v>ROfloorsfody</v>
      </c>
      <c r="B168" t="s">
        <v>839</v>
      </c>
      <c r="C168" t="s">
        <v>62</v>
      </c>
      <c r="D168" t="s">
        <v>815</v>
      </c>
      <c r="E168" t="s">
        <v>764</v>
      </c>
      <c r="F168" s="19" t="str">
        <f t="shared" si="52"/>
        <v>floorsfody</v>
      </c>
      <c r="G168" s="49">
        <v>0</v>
      </c>
      <c r="H168" s="49">
        <v>0</v>
      </c>
      <c r="I168" s="49">
        <v>0</v>
      </c>
      <c r="J168" s="49">
        <v>0</v>
      </c>
      <c r="K168" s="49">
        <v>0</v>
      </c>
      <c r="L168" s="49">
        <v>0</v>
      </c>
      <c r="M168" s="49">
        <v>229.585428483257</v>
      </c>
      <c r="N168" s="49">
        <v>0</v>
      </c>
      <c r="O168" s="49">
        <v>0</v>
      </c>
      <c r="P168" s="49">
        <v>0</v>
      </c>
      <c r="Q168" s="49">
        <v>0</v>
      </c>
      <c r="R168" s="50" t="s">
        <v>208</v>
      </c>
      <c r="S168" s="50" t="s">
        <v>635</v>
      </c>
      <c r="T168" s="50" t="s">
        <v>873</v>
      </c>
      <c r="V168" s="24" t="str">
        <f>VLOOKUP(C168,[1]BO_download_01!#REF!,3,FALSE)</f>
        <v>Romania</v>
      </c>
      <c r="W168">
        <f t="shared" si="53"/>
        <v>2012</v>
      </c>
      <c r="X168" t="str">
        <f>INDEX([1]BO_download_01!#REF!,MATCH($Y168,[1]BO_download_01!#REF!,0))</f>
        <v>ar</v>
      </c>
      <c r="Y168" t="str">
        <f t="shared" si="42"/>
        <v>floor area</v>
      </c>
      <c r="Z168" s="24">
        <f t="shared" si="48"/>
        <v>0</v>
      </c>
      <c r="AA168" s="24" t="str">
        <f t="shared" si="49"/>
        <v>Mm2</v>
      </c>
      <c r="AB168" s="24" t="str">
        <f t="shared" si="44"/>
        <v>Odyssee</v>
      </c>
      <c r="AC168" t="s">
        <v>817</v>
      </c>
      <c r="AD168" t="s">
        <v>818</v>
      </c>
      <c r="AE168" t="str">
        <f t="shared" si="54"/>
        <v>all</v>
      </c>
      <c r="AF168" t="s">
        <v>764</v>
      </c>
      <c r="AG168" s="51" t="str">
        <f t="shared" si="50"/>
        <v>res</v>
      </c>
      <c r="AH168" t="s">
        <v>819</v>
      </c>
      <c r="AI168" t="s">
        <v>820</v>
      </c>
      <c r="AJ168" t="s">
        <v>821</v>
      </c>
      <c r="AK168" s="11" t="str">
        <f t="shared" si="51"/>
        <v>BO, Odyssee and national data</v>
      </c>
      <c r="AL168" s="11" t="s">
        <v>822</v>
      </c>
      <c r="AM168" s="11">
        <v>2016</v>
      </c>
      <c r="AN168" s="17" t="s">
        <v>823</v>
      </c>
      <c r="AO168" s="52" t="s">
        <v>824</v>
      </c>
      <c r="AQ168" t="s">
        <v>22</v>
      </c>
      <c r="AR168">
        <v>2009</v>
      </c>
      <c r="AS168" t="s">
        <v>825</v>
      </c>
      <c r="AT168" t="s">
        <v>814</v>
      </c>
      <c r="AU168">
        <v>1363.7</v>
      </c>
      <c r="AV168" t="s">
        <v>826</v>
      </c>
      <c r="AW168" t="s">
        <v>270</v>
      </c>
      <c r="AX168" t="s">
        <v>817</v>
      </c>
      <c r="AY168" t="s">
        <v>818</v>
      </c>
      <c r="AZ168" t="s">
        <v>764</v>
      </c>
      <c r="BA168" s="51" t="s">
        <v>764</v>
      </c>
      <c r="BB168" t="s">
        <v>815</v>
      </c>
      <c r="BC168" t="s">
        <v>819</v>
      </c>
      <c r="BD168" t="s">
        <v>820</v>
      </c>
      <c r="BE168" t="s">
        <v>821</v>
      </c>
      <c r="BF168" t="s">
        <v>830</v>
      </c>
      <c r="BG168" t="s">
        <v>822</v>
      </c>
      <c r="BH168">
        <v>2016</v>
      </c>
      <c r="BI168" t="s">
        <v>823</v>
      </c>
      <c r="BJ168" t="s">
        <v>824</v>
      </c>
      <c r="BK168" t="s">
        <v>824</v>
      </c>
    </row>
    <row r="169" spans="1:63" x14ac:dyDescent="0.25">
      <c r="A169" t="str">
        <f t="shared" si="47"/>
        <v>SEfloorsfody</v>
      </c>
      <c r="B169" t="s">
        <v>839</v>
      </c>
      <c r="C169" t="s">
        <v>66</v>
      </c>
      <c r="D169" t="s">
        <v>815</v>
      </c>
      <c r="E169" t="s">
        <v>764</v>
      </c>
      <c r="F169" s="19" t="str">
        <f t="shared" si="52"/>
        <v>floorsfody</v>
      </c>
      <c r="G169" s="49">
        <v>0</v>
      </c>
      <c r="H169" s="49">
        <v>0</v>
      </c>
      <c r="I169" s="49">
        <v>0</v>
      </c>
      <c r="J169" s="49">
        <v>0</v>
      </c>
      <c r="K169" s="49">
        <v>0</v>
      </c>
      <c r="L169" s="49">
        <v>277.88031074531102</v>
      </c>
      <c r="M169" s="49">
        <v>274.38167331821398</v>
      </c>
      <c r="N169" s="49">
        <v>275.52761582525301</v>
      </c>
      <c r="O169" s="49">
        <v>277.410671967817</v>
      </c>
      <c r="P169" s="49">
        <v>0</v>
      </c>
      <c r="Q169" s="49">
        <v>0</v>
      </c>
      <c r="R169" s="50" t="s">
        <v>208</v>
      </c>
      <c r="S169" s="50" t="s">
        <v>635</v>
      </c>
      <c r="T169" s="50" t="s">
        <v>873</v>
      </c>
      <c r="V169" s="24" t="str">
        <f>VLOOKUP(C169,[1]BO_download_01!#REF!,3,FALSE)</f>
        <v>Sweden</v>
      </c>
      <c r="W169">
        <f t="shared" si="53"/>
        <v>2012</v>
      </c>
      <c r="X169" t="str">
        <f>INDEX([1]BO_download_01!#REF!,MATCH($Y169,[1]BO_download_01!#REF!,0))</f>
        <v>ar</v>
      </c>
      <c r="Y169" t="str">
        <f t="shared" si="42"/>
        <v>floor area</v>
      </c>
      <c r="Z169" s="24">
        <f t="shared" si="48"/>
        <v>275.52761582525301</v>
      </c>
      <c r="AA169" s="24" t="str">
        <f t="shared" si="49"/>
        <v>Mm2</v>
      </c>
      <c r="AB169" s="24" t="str">
        <f t="shared" si="44"/>
        <v>Odyssee</v>
      </c>
      <c r="AC169" t="s">
        <v>817</v>
      </c>
      <c r="AD169" t="s">
        <v>818</v>
      </c>
      <c r="AE169" t="str">
        <f t="shared" si="54"/>
        <v>all</v>
      </c>
      <c r="AF169" t="s">
        <v>764</v>
      </c>
      <c r="AG169" s="51" t="str">
        <f t="shared" si="50"/>
        <v>res</v>
      </c>
      <c r="AH169" t="s">
        <v>819</v>
      </c>
      <c r="AI169" t="s">
        <v>820</v>
      </c>
      <c r="AJ169" t="s">
        <v>821</v>
      </c>
      <c r="AK169" s="11" t="str">
        <f t="shared" si="51"/>
        <v>BO, Odyssee and national data</v>
      </c>
      <c r="AL169" s="11" t="s">
        <v>822</v>
      </c>
      <c r="AM169" s="11">
        <v>2016</v>
      </c>
      <c r="AN169" s="17" t="s">
        <v>823</v>
      </c>
      <c r="AO169" s="52" t="s">
        <v>824</v>
      </c>
      <c r="AQ169" t="s">
        <v>22</v>
      </c>
      <c r="AR169">
        <v>2010</v>
      </c>
      <c r="AS169" t="s">
        <v>825</v>
      </c>
      <c r="AT169" t="s">
        <v>814</v>
      </c>
      <c r="AU169">
        <v>1348.9</v>
      </c>
      <c r="AV169" t="s">
        <v>826</v>
      </c>
      <c r="AW169" t="s">
        <v>270</v>
      </c>
      <c r="AX169" t="s">
        <v>817</v>
      </c>
      <c r="AY169" t="s">
        <v>818</v>
      </c>
      <c r="AZ169" t="s">
        <v>764</v>
      </c>
      <c r="BA169" s="51" t="s">
        <v>764</v>
      </c>
      <c r="BB169" t="s">
        <v>815</v>
      </c>
      <c r="BC169" t="s">
        <v>819</v>
      </c>
      <c r="BD169" t="s">
        <v>820</v>
      </c>
      <c r="BE169" t="s">
        <v>821</v>
      </c>
      <c r="BF169" t="s">
        <v>830</v>
      </c>
      <c r="BG169" t="s">
        <v>822</v>
      </c>
      <c r="BH169">
        <v>2016</v>
      </c>
      <c r="BI169" t="s">
        <v>823</v>
      </c>
      <c r="BJ169" t="s">
        <v>824</v>
      </c>
      <c r="BK169" t="s">
        <v>824</v>
      </c>
    </row>
    <row r="170" spans="1:63" x14ac:dyDescent="0.25">
      <c r="A170" t="str">
        <f t="shared" si="47"/>
        <v>Slfloorsfody</v>
      </c>
      <c r="B170" t="s">
        <v>839</v>
      </c>
      <c r="C170" t="s">
        <v>831</v>
      </c>
      <c r="D170" t="s">
        <v>815</v>
      </c>
      <c r="E170" t="s">
        <v>764</v>
      </c>
      <c r="F170" s="19" t="str">
        <f t="shared" si="52"/>
        <v>floorsfody</v>
      </c>
      <c r="G170" s="49">
        <v>0</v>
      </c>
      <c r="H170" s="49">
        <v>0</v>
      </c>
      <c r="I170" s="49">
        <v>0</v>
      </c>
      <c r="J170" s="49">
        <v>0</v>
      </c>
      <c r="K170" s="49">
        <v>0</v>
      </c>
      <c r="L170" s="49">
        <v>0</v>
      </c>
      <c r="M170" s="49">
        <v>51.328760331754701</v>
      </c>
      <c r="N170" s="49">
        <v>51.608950343702602</v>
      </c>
      <c r="O170" s="49">
        <v>51.837875690084999</v>
      </c>
      <c r="P170" s="49">
        <v>0</v>
      </c>
      <c r="Q170" s="49">
        <v>0</v>
      </c>
      <c r="R170" s="50" t="s">
        <v>208</v>
      </c>
      <c r="S170" s="50" t="s">
        <v>635</v>
      </c>
      <c r="T170" s="50" t="s">
        <v>873</v>
      </c>
      <c r="V170" s="24" t="str">
        <f>VLOOKUP(C170,[1]BO_download_01!#REF!,3,FALSE)</f>
        <v>Slovenia</v>
      </c>
      <c r="W170">
        <f t="shared" si="53"/>
        <v>2012</v>
      </c>
      <c r="X170" t="str">
        <f>INDEX([1]BO_download_01!#REF!,MATCH($Y170,[1]BO_download_01!#REF!,0))</f>
        <v>ar</v>
      </c>
      <c r="Y170" t="str">
        <f t="shared" si="42"/>
        <v>floor area</v>
      </c>
      <c r="Z170" s="24">
        <f t="shared" si="48"/>
        <v>51.608950343702602</v>
      </c>
      <c r="AA170" s="24" t="str">
        <f t="shared" si="49"/>
        <v>Mm2</v>
      </c>
      <c r="AB170" s="24" t="str">
        <f t="shared" si="44"/>
        <v>Odyssee</v>
      </c>
      <c r="AC170" t="s">
        <v>817</v>
      </c>
      <c r="AD170" t="s">
        <v>818</v>
      </c>
      <c r="AE170" t="str">
        <f t="shared" si="54"/>
        <v>all</v>
      </c>
      <c r="AF170" t="s">
        <v>764</v>
      </c>
      <c r="AG170" s="51" t="str">
        <f t="shared" si="50"/>
        <v>res</v>
      </c>
      <c r="AH170" t="s">
        <v>819</v>
      </c>
      <c r="AI170" t="s">
        <v>820</v>
      </c>
      <c r="AJ170" t="s">
        <v>821</v>
      </c>
      <c r="AK170" s="11" t="str">
        <f t="shared" si="51"/>
        <v>BO, Odyssee and national data</v>
      </c>
      <c r="AL170" s="11" t="s">
        <v>822</v>
      </c>
      <c r="AM170" s="11">
        <v>2016</v>
      </c>
      <c r="AN170" s="17" t="s">
        <v>823</v>
      </c>
      <c r="AO170" s="52" t="s">
        <v>824</v>
      </c>
      <c r="AQ170" t="s">
        <v>22</v>
      </c>
      <c r="AR170">
        <v>2011</v>
      </c>
      <c r="AS170" t="s">
        <v>825</v>
      </c>
      <c r="AT170" t="s">
        <v>814</v>
      </c>
      <c r="AU170">
        <v>1325.9</v>
      </c>
      <c r="AV170" t="s">
        <v>826</v>
      </c>
      <c r="AW170" t="s">
        <v>270</v>
      </c>
      <c r="AX170" t="s">
        <v>817</v>
      </c>
      <c r="AY170" t="s">
        <v>818</v>
      </c>
      <c r="AZ170" t="s">
        <v>764</v>
      </c>
      <c r="BA170" s="51" t="s">
        <v>764</v>
      </c>
      <c r="BB170" t="s">
        <v>815</v>
      </c>
      <c r="BC170" t="s">
        <v>819</v>
      </c>
      <c r="BD170" t="s">
        <v>820</v>
      </c>
      <c r="BE170" t="s">
        <v>821</v>
      </c>
      <c r="BF170" t="s">
        <v>830</v>
      </c>
      <c r="BG170" t="s">
        <v>822</v>
      </c>
      <c r="BH170">
        <v>2016</v>
      </c>
      <c r="BI170" t="s">
        <v>823</v>
      </c>
      <c r="BJ170" t="s">
        <v>824</v>
      </c>
      <c r="BK170" t="s">
        <v>824</v>
      </c>
    </row>
    <row r="171" spans="1:63" x14ac:dyDescent="0.25">
      <c r="A171" t="str">
        <f t="shared" si="47"/>
        <v>SKfloorsfody</v>
      </c>
      <c r="B171" t="s">
        <v>839</v>
      </c>
      <c r="C171" t="s">
        <v>63</v>
      </c>
      <c r="D171" t="s">
        <v>815</v>
      </c>
      <c r="E171" t="s">
        <v>764</v>
      </c>
      <c r="F171" s="19" t="str">
        <f t="shared" si="52"/>
        <v>floorsfody</v>
      </c>
      <c r="G171" s="49">
        <v>0</v>
      </c>
      <c r="H171" s="49">
        <v>0</v>
      </c>
      <c r="I171" s="49">
        <v>0</v>
      </c>
      <c r="J171" s="49">
        <v>0</v>
      </c>
      <c r="K171" s="49">
        <v>0</v>
      </c>
      <c r="L171" s="49">
        <v>0</v>
      </c>
      <c r="M171" s="49">
        <v>104.133801013717</v>
      </c>
      <c r="N171" s="49">
        <v>104.95802259681</v>
      </c>
      <c r="O171" s="49">
        <v>105.811526393645</v>
      </c>
      <c r="P171" s="49">
        <v>0</v>
      </c>
      <c r="Q171" s="49">
        <v>0</v>
      </c>
      <c r="R171" s="50" t="s">
        <v>208</v>
      </c>
      <c r="S171" s="50" t="s">
        <v>635</v>
      </c>
      <c r="T171" s="50" t="s">
        <v>873</v>
      </c>
      <c r="V171" s="24" t="str">
        <f>VLOOKUP(C171,[1]BO_download_01!#REF!,3,FALSE)</f>
        <v>Slovakia</v>
      </c>
      <c r="W171">
        <f t="shared" si="53"/>
        <v>2012</v>
      </c>
      <c r="X171" t="str">
        <f>INDEX([1]BO_download_01!#REF!,MATCH($Y171,[1]BO_download_01!#REF!,0))</f>
        <v>ar</v>
      </c>
      <c r="Y171" t="str">
        <f t="shared" si="42"/>
        <v>floor area</v>
      </c>
      <c r="Z171" s="24">
        <f t="shared" si="48"/>
        <v>104.95802259681</v>
      </c>
      <c r="AA171" s="24" t="str">
        <f t="shared" si="49"/>
        <v>Mm2</v>
      </c>
      <c r="AB171" s="24" t="str">
        <f t="shared" si="44"/>
        <v>Odyssee</v>
      </c>
      <c r="AC171" t="s">
        <v>817</v>
      </c>
      <c r="AD171" t="s">
        <v>818</v>
      </c>
      <c r="AE171" t="str">
        <f t="shared" si="54"/>
        <v>all</v>
      </c>
      <c r="AF171" t="s">
        <v>764</v>
      </c>
      <c r="AG171" s="51" t="str">
        <f t="shared" si="50"/>
        <v>res</v>
      </c>
      <c r="AH171" t="s">
        <v>819</v>
      </c>
      <c r="AI171" t="s">
        <v>820</v>
      </c>
      <c r="AJ171" t="s">
        <v>821</v>
      </c>
      <c r="AK171" s="11" t="str">
        <f t="shared" si="51"/>
        <v>BO, Odyssee and national data</v>
      </c>
      <c r="AL171" s="11" t="s">
        <v>822</v>
      </c>
      <c r="AM171" s="11">
        <v>2016</v>
      </c>
      <c r="AN171" s="17" t="s">
        <v>823</v>
      </c>
      <c r="AO171" s="52" t="s">
        <v>824</v>
      </c>
      <c r="AQ171" t="s">
        <v>22</v>
      </c>
      <c r="AR171">
        <v>2012</v>
      </c>
      <c r="AS171" t="s">
        <v>825</v>
      </c>
      <c r="AT171" t="s">
        <v>814</v>
      </c>
      <c r="AU171">
        <v>1326.7</v>
      </c>
      <c r="AV171" t="s">
        <v>826</v>
      </c>
      <c r="AW171" t="s">
        <v>270</v>
      </c>
      <c r="AX171" t="s">
        <v>817</v>
      </c>
      <c r="AY171" t="s">
        <v>818</v>
      </c>
      <c r="AZ171" t="s">
        <v>764</v>
      </c>
      <c r="BA171" s="51" t="s">
        <v>764</v>
      </c>
      <c r="BB171" t="s">
        <v>815</v>
      </c>
      <c r="BC171" t="s">
        <v>819</v>
      </c>
      <c r="BD171" t="s">
        <v>820</v>
      </c>
      <c r="BE171" t="s">
        <v>821</v>
      </c>
      <c r="BF171" t="s">
        <v>830</v>
      </c>
      <c r="BG171" t="s">
        <v>822</v>
      </c>
      <c r="BH171">
        <v>2016</v>
      </c>
      <c r="BI171" t="s">
        <v>823</v>
      </c>
      <c r="BJ171" t="s">
        <v>824</v>
      </c>
      <c r="BK171" t="s">
        <v>824</v>
      </c>
    </row>
    <row r="172" spans="1:63" x14ac:dyDescent="0.25">
      <c r="A172" t="str">
        <f t="shared" si="47"/>
        <v>UKfloorsfody</v>
      </c>
      <c r="B172" t="s">
        <v>839</v>
      </c>
      <c r="C172" t="s">
        <v>67</v>
      </c>
      <c r="D172" t="s">
        <v>815</v>
      </c>
      <c r="E172" t="s">
        <v>764</v>
      </c>
      <c r="F172" s="19" t="str">
        <f t="shared" si="52"/>
        <v>floorsfody</v>
      </c>
      <c r="G172" s="49">
        <v>0</v>
      </c>
      <c r="H172" s="49">
        <v>0</v>
      </c>
      <c r="I172" s="49">
        <v>0</v>
      </c>
      <c r="J172" s="49">
        <v>0</v>
      </c>
      <c r="K172" s="49">
        <v>0</v>
      </c>
      <c r="L172" s="49">
        <v>0</v>
      </c>
      <c r="M172" s="49">
        <v>0</v>
      </c>
      <c r="N172" s="49">
        <v>0</v>
      </c>
      <c r="O172" s="49">
        <v>0</v>
      </c>
      <c r="P172" s="49">
        <v>0</v>
      </c>
      <c r="Q172" s="49">
        <v>0</v>
      </c>
      <c r="R172" s="50" t="s">
        <v>902</v>
      </c>
      <c r="S172" s="50">
        <v>0</v>
      </c>
      <c r="T172" s="50" t="s">
        <v>873</v>
      </c>
      <c r="V172" s="24" t="str">
        <f>VLOOKUP(C172,[1]BO_download_01!#REF!,3,FALSE)</f>
        <v>United Kingdom</v>
      </c>
      <c r="W172">
        <f t="shared" si="53"/>
        <v>2012</v>
      </c>
      <c r="X172" t="str">
        <f>INDEX([1]BO_download_01!#REF!,MATCH($Y172,[1]BO_download_01!#REF!,0))</f>
        <v>ar</v>
      </c>
      <c r="Y172" t="str">
        <f t="shared" si="42"/>
        <v>floor area</v>
      </c>
      <c r="Z172" s="24">
        <f t="shared" si="48"/>
        <v>0</v>
      </c>
      <c r="AA172" s="24" t="str">
        <f t="shared" si="49"/>
        <v>Mm2</v>
      </c>
      <c r="AB172" s="24" t="str">
        <f t="shared" si="44"/>
        <v>Odyssee/national data</v>
      </c>
      <c r="AC172" t="s">
        <v>817</v>
      </c>
      <c r="AD172" t="s">
        <v>818</v>
      </c>
      <c r="AE172" t="str">
        <f t="shared" si="54"/>
        <v>all</v>
      </c>
      <c r="AF172" t="s">
        <v>764</v>
      </c>
      <c r="AG172" s="51" t="str">
        <f t="shared" si="50"/>
        <v>res</v>
      </c>
      <c r="AH172" t="s">
        <v>819</v>
      </c>
      <c r="AI172" t="s">
        <v>820</v>
      </c>
      <c r="AJ172" t="s">
        <v>821</v>
      </c>
      <c r="AK172" s="11" t="str">
        <f t="shared" si="51"/>
        <v>BO, 0</v>
      </c>
      <c r="AL172" s="11" t="s">
        <v>822</v>
      </c>
      <c r="AM172" s="11">
        <v>2016</v>
      </c>
      <c r="AN172" s="17" t="s">
        <v>823</v>
      </c>
      <c r="AO172" s="52" t="s">
        <v>824</v>
      </c>
      <c r="AQ172" t="s">
        <v>22</v>
      </c>
      <c r="AR172">
        <v>2013</v>
      </c>
      <c r="AS172" t="s">
        <v>825</v>
      </c>
      <c r="AT172" t="s">
        <v>814</v>
      </c>
      <c r="AU172">
        <v>1309.8</v>
      </c>
      <c r="AV172" t="s">
        <v>826</v>
      </c>
      <c r="AW172" t="s">
        <v>270</v>
      </c>
      <c r="AX172" t="s">
        <v>817</v>
      </c>
      <c r="AY172" t="s">
        <v>818</v>
      </c>
      <c r="AZ172" t="s">
        <v>764</v>
      </c>
      <c r="BA172" s="51" t="s">
        <v>764</v>
      </c>
      <c r="BB172" t="s">
        <v>815</v>
      </c>
      <c r="BC172" t="s">
        <v>819</v>
      </c>
      <c r="BD172" t="s">
        <v>820</v>
      </c>
      <c r="BE172" t="s">
        <v>821</v>
      </c>
      <c r="BF172" t="s">
        <v>830</v>
      </c>
      <c r="BG172" t="s">
        <v>822</v>
      </c>
      <c r="BH172">
        <v>2016</v>
      </c>
      <c r="BI172" t="s">
        <v>823</v>
      </c>
      <c r="BJ172" t="s">
        <v>824</v>
      </c>
      <c r="BK172" t="s">
        <v>824</v>
      </c>
    </row>
    <row r="173" spans="1:63" x14ac:dyDescent="0.25">
      <c r="A173" t="str">
        <f t="shared" si="47"/>
        <v>ATfloormfody</v>
      </c>
      <c r="B173" t="s">
        <v>839</v>
      </c>
      <c r="C173" t="s">
        <v>40</v>
      </c>
      <c r="D173" t="s">
        <v>815</v>
      </c>
      <c r="E173" t="s">
        <v>764</v>
      </c>
      <c r="F173" s="19" t="s">
        <v>845</v>
      </c>
      <c r="G173" s="49">
        <v>0</v>
      </c>
      <c r="H173" s="49">
        <v>0</v>
      </c>
      <c r="I173" s="49">
        <v>0</v>
      </c>
      <c r="J173" s="49">
        <v>0</v>
      </c>
      <c r="K173" s="49">
        <v>0</v>
      </c>
      <c r="L173" s="49">
        <v>0</v>
      </c>
      <c r="M173" s="49">
        <v>0</v>
      </c>
      <c r="N173" s="49">
        <v>0</v>
      </c>
      <c r="O173" s="49">
        <v>170.99712</v>
      </c>
      <c r="P173" s="49">
        <v>0</v>
      </c>
      <c r="Q173" s="49">
        <v>0</v>
      </c>
      <c r="R173" s="50" t="s">
        <v>208</v>
      </c>
      <c r="S173" s="50" t="s">
        <v>212</v>
      </c>
      <c r="T173" s="50" t="s">
        <v>873</v>
      </c>
      <c r="V173" s="24" t="str">
        <f>VLOOKUP(C173,[1]BO_download_01!#REF!,3,FALSE)</f>
        <v>Austria</v>
      </c>
      <c r="W173">
        <f t="shared" si="53"/>
        <v>2012</v>
      </c>
      <c r="X173" t="str">
        <f>INDEX([1]BO_download_01!#REF!,MATCH($Y173,[1]BO_download_01!#REF!,0))</f>
        <v>ar</v>
      </c>
      <c r="Y173" t="str">
        <f t="shared" si="42"/>
        <v>floor area</v>
      </c>
      <c r="Z173" s="24">
        <f t="shared" si="48"/>
        <v>0</v>
      </c>
      <c r="AA173" s="24" t="str">
        <f t="shared" si="49"/>
        <v>Mm2</v>
      </c>
      <c r="AB173" s="24" t="str">
        <f t="shared" si="44"/>
        <v>Odyssee</v>
      </c>
      <c r="AC173" t="s">
        <v>817</v>
      </c>
      <c r="AD173" t="s">
        <v>818</v>
      </c>
      <c r="AE173" t="str">
        <f t="shared" si="54"/>
        <v>all</v>
      </c>
      <c r="AF173" t="s">
        <v>764</v>
      </c>
      <c r="AG173" s="51" t="str">
        <f t="shared" si="50"/>
        <v>res</v>
      </c>
      <c r="AH173" t="s">
        <v>819</v>
      </c>
      <c r="AI173" t="s">
        <v>820</v>
      </c>
      <c r="AJ173" t="s">
        <v>821</v>
      </c>
      <c r="AK173" s="11" t="str">
        <f t="shared" si="51"/>
        <v>BO, Odyssee Indicators</v>
      </c>
      <c r="AL173" s="11" t="s">
        <v>822</v>
      </c>
      <c r="AM173" s="11">
        <v>2016</v>
      </c>
      <c r="AN173" s="17" t="s">
        <v>823</v>
      </c>
      <c r="AO173" s="52" t="s">
        <v>824</v>
      </c>
      <c r="AQ173" t="s">
        <v>22</v>
      </c>
      <c r="AR173">
        <v>2014</v>
      </c>
      <c r="AS173" t="s">
        <v>825</v>
      </c>
      <c r="AT173" t="s">
        <v>814</v>
      </c>
      <c r="AU173">
        <v>1308.9000000000001</v>
      </c>
      <c r="AV173" t="s">
        <v>826</v>
      </c>
      <c r="AW173" t="s">
        <v>270</v>
      </c>
      <c r="AX173" t="s">
        <v>817</v>
      </c>
      <c r="AY173" t="s">
        <v>818</v>
      </c>
      <c r="AZ173" t="s">
        <v>764</v>
      </c>
      <c r="BA173" s="51" t="s">
        <v>764</v>
      </c>
      <c r="BB173" t="s">
        <v>815</v>
      </c>
      <c r="BC173" t="s">
        <v>819</v>
      </c>
      <c r="BD173" t="s">
        <v>820</v>
      </c>
      <c r="BE173" t="s">
        <v>821</v>
      </c>
      <c r="BF173" t="s">
        <v>830</v>
      </c>
      <c r="BG173" t="s">
        <v>822</v>
      </c>
      <c r="BH173">
        <v>2016</v>
      </c>
      <c r="BI173" t="s">
        <v>823</v>
      </c>
      <c r="BJ173" t="s">
        <v>824</v>
      </c>
      <c r="BK173" t="s">
        <v>824</v>
      </c>
    </row>
    <row r="174" spans="1:63" x14ac:dyDescent="0.25">
      <c r="A174" t="str">
        <f t="shared" si="47"/>
        <v>BEfloormfody</v>
      </c>
      <c r="B174" t="s">
        <v>839</v>
      </c>
      <c r="C174" t="s">
        <v>41</v>
      </c>
      <c r="D174" t="s">
        <v>815</v>
      </c>
      <c r="E174" t="s">
        <v>764</v>
      </c>
      <c r="F174" s="19" t="str">
        <f>F173</f>
        <v>floormfody</v>
      </c>
      <c r="G174" s="49">
        <v>0</v>
      </c>
      <c r="H174" s="49">
        <v>0</v>
      </c>
      <c r="I174" s="49">
        <v>0</v>
      </c>
      <c r="J174" s="49">
        <v>0</v>
      </c>
      <c r="K174" s="49">
        <v>0</v>
      </c>
      <c r="L174" s="49">
        <v>0</v>
      </c>
      <c r="M174" s="49">
        <v>0</v>
      </c>
      <c r="N174" s="49">
        <v>0</v>
      </c>
      <c r="O174" s="49">
        <v>0</v>
      </c>
      <c r="P174" s="49">
        <v>0</v>
      </c>
      <c r="Q174" s="49">
        <v>0</v>
      </c>
      <c r="R174" s="50" t="s">
        <v>636</v>
      </c>
      <c r="S174" s="50">
        <v>0</v>
      </c>
      <c r="T174" s="50" t="s">
        <v>873</v>
      </c>
      <c r="V174" s="24" t="str">
        <f>VLOOKUP(C174,[1]BO_download_01!#REF!,3,FALSE)</f>
        <v>Belgium</v>
      </c>
      <c r="W174">
        <f t="shared" si="53"/>
        <v>2012</v>
      </c>
      <c r="X174" t="str">
        <f>INDEX([1]BO_download_01!#REF!,MATCH($Y174,[1]BO_download_01!#REF!,0))</f>
        <v>ar</v>
      </c>
      <c r="Y174" t="str">
        <f t="shared" si="42"/>
        <v>floor area</v>
      </c>
      <c r="Z174" s="24">
        <f t="shared" si="48"/>
        <v>0</v>
      </c>
      <c r="AA174" s="24" t="str">
        <f t="shared" si="49"/>
        <v>Mm2</v>
      </c>
      <c r="AB174" s="24" t="str">
        <f t="shared" si="44"/>
        <v>Calculation with data from Odyssee and national data</v>
      </c>
      <c r="AC174" t="s">
        <v>817</v>
      </c>
      <c r="AD174" t="s">
        <v>818</v>
      </c>
      <c r="AE174" t="str">
        <f t="shared" si="54"/>
        <v>all</v>
      </c>
      <c r="AF174" t="s">
        <v>764</v>
      </c>
      <c r="AG174" s="51" t="str">
        <f t="shared" si="50"/>
        <v>res</v>
      </c>
      <c r="AH174" t="s">
        <v>819</v>
      </c>
      <c r="AI174" t="s">
        <v>820</v>
      </c>
      <c r="AJ174" t="s">
        <v>821</v>
      </c>
      <c r="AK174" s="11" t="str">
        <f t="shared" si="51"/>
        <v>BO, 0</v>
      </c>
      <c r="AL174" s="11" t="s">
        <v>822</v>
      </c>
      <c r="AM174" s="11">
        <v>2016</v>
      </c>
      <c r="AN174" s="17" t="s">
        <v>823</v>
      </c>
      <c r="AO174" s="52" t="s">
        <v>824</v>
      </c>
      <c r="AQ174" t="s">
        <v>7</v>
      </c>
      <c r="AR174">
        <v>2005</v>
      </c>
      <c r="AS174" t="s">
        <v>825</v>
      </c>
      <c r="AT174" t="s">
        <v>814</v>
      </c>
      <c r="AU174">
        <v>180.7</v>
      </c>
      <c r="AV174" t="s">
        <v>826</v>
      </c>
      <c r="AW174" t="s">
        <v>270</v>
      </c>
      <c r="AX174" t="s">
        <v>817</v>
      </c>
      <c r="AY174" t="s">
        <v>818</v>
      </c>
      <c r="AZ174" t="s">
        <v>764</v>
      </c>
      <c r="BA174" s="51" t="s">
        <v>764</v>
      </c>
      <c r="BB174" t="s">
        <v>815</v>
      </c>
      <c r="BC174" t="s">
        <v>819</v>
      </c>
      <c r="BD174" t="s">
        <v>820</v>
      </c>
      <c r="BE174" t="s">
        <v>821</v>
      </c>
      <c r="BF174" t="s">
        <v>830</v>
      </c>
      <c r="BG174" t="s">
        <v>822</v>
      </c>
      <c r="BH174">
        <v>2016</v>
      </c>
      <c r="BI174" t="s">
        <v>823</v>
      </c>
      <c r="BJ174" t="s">
        <v>824</v>
      </c>
      <c r="BK174" t="s">
        <v>824</v>
      </c>
    </row>
    <row r="175" spans="1:63" x14ac:dyDescent="0.25">
      <c r="A175" t="str">
        <f t="shared" si="47"/>
        <v>BGfloormfody</v>
      </c>
      <c r="B175" t="s">
        <v>839</v>
      </c>
      <c r="C175" t="s">
        <v>42</v>
      </c>
      <c r="D175" t="s">
        <v>815</v>
      </c>
      <c r="E175" t="s">
        <v>764</v>
      </c>
      <c r="F175" s="19" t="str">
        <f t="shared" ref="F175:F228" si="55">F174</f>
        <v>floormfody</v>
      </c>
      <c r="G175" s="49">
        <v>0</v>
      </c>
      <c r="H175" s="49">
        <v>0</v>
      </c>
      <c r="I175" s="49">
        <v>0</v>
      </c>
      <c r="J175" s="49">
        <v>0</v>
      </c>
      <c r="K175" s="49">
        <v>0</v>
      </c>
      <c r="L175" s="49">
        <v>0</v>
      </c>
      <c r="M175" s="49">
        <v>0</v>
      </c>
      <c r="N175" s="49">
        <v>128.91328676517401</v>
      </c>
      <c r="O175" s="49">
        <v>0</v>
      </c>
      <c r="P175" s="49">
        <v>0</v>
      </c>
      <c r="Q175" s="49">
        <v>0</v>
      </c>
      <c r="R175" s="50" t="s">
        <v>208</v>
      </c>
      <c r="S175" s="50" t="s">
        <v>635</v>
      </c>
      <c r="T175" s="50" t="s">
        <v>873</v>
      </c>
      <c r="V175" s="24" t="str">
        <f>VLOOKUP(C175,[1]BO_download_01!#REF!,3,FALSE)</f>
        <v>Bulgaria</v>
      </c>
      <c r="W175">
        <f t="shared" si="53"/>
        <v>2012</v>
      </c>
      <c r="X175" t="str">
        <f>INDEX([1]BO_download_01!#REF!,MATCH($Y175,[1]BO_download_01!#REF!,0))</f>
        <v>ar</v>
      </c>
      <c r="Y175" t="str">
        <f t="shared" si="42"/>
        <v>floor area</v>
      </c>
      <c r="Z175" s="24">
        <f t="shared" si="48"/>
        <v>128.91328676517401</v>
      </c>
      <c r="AA175" s="24" t="str">
        <f t="shared" si="49"/>
        <v>Mm2</v>
      </c>
      <c r="AB175" s="24" t="str">
        <f t="shared" si="44"/>
        <v>Odyssee</v>
      </c>
      <c r="AC175" t="s">
        <v>817</v>
      </c>
      <c r="AD175" t="s">
        <v>818</v>
      </c>
      <c r="AE175" t="str">
        <f t="shared" si="54"/>
        <v>all</v>
      </c>
      <c r="AF175" t="s">
        <v>764</v>
      </c>
      <c r="AG175" s="51" t="str">
        <f t="shared" si="50"/>
        <v>res</v>
      </c>
      <c r="AH175" t="s">
        <v>819</v>
      </c>
      <c r="AI175" t="s">
        <v>820</v>
      </c>
      <c r="AJ175" t="s">
        <v>821</v>
      </c>
      <c r="AK175" s="11" t="str">
        <f t="shared" si="51"/>
        <v>BO, Odyssee and national data</v>
      </c>
      <c r="AL175" s="11" t="s">
        <v>822</v>
      </c>
      <c r="AM175" s="11">
        <v>2016</v>
      </c>
      <c r="AN175" s="17" t="s">
        <v>823</v>
      </c>
      <c r="AO175" s="52" t="s">
        <v>824</v>
      </c>
      <c r="AQ175" t="s">
        <v>7</v>
      </c>
      <c r="AR175">
        <v>2006</v>
      </c>
      <c r="AS175" t="s">
        <v>825</v>
      </c>
      <c r="AT175" t="s">
        <v>814</v>
      </c>
      <c r="AU175">
        <v>184.5</v>
      </c>
      <c r="AV175" t="s">
        <v>826</v>
      </c>
      <c r="AW175" t="s">
        <v>270</v>
      </c>
      <c r="AX175" t="s">
        <v>817</v>
      </c>
      <c r="AY175" t="s">
        <v>818</v>
      </c>
      <c r="AZ175" t="s">
        <v>764</v>
      </c>
      <c r="BA175" s="51" t="s">
        <v>764</v>
      </c>
      <c r="BB175" t="s">
        <v>815</v>
      </c>
      <c r="BC175" t="s">
        <v>819</v>
      </c>
      <c r="BD175" t="s">
        <v>820</v>
      </c>
      <c r="BE175" t="s">
        <v>821</v>
      </c>
      <c r="BF175" t="s">
        <v>830</v>
      </c>
      <c r="BG175" t="s">
        <v>822</v>
      </c>
      <c r="BH175">
        <v>2016</v>
      </c>
      <c r="BI175" t="s">
        <v>823</v>
      </c>
      <c r="BJ175" t="s">
        <v>824</v>
      </c>
      <c r="BK175" t="s">
        <v>824</v>
      </c>
    </row>
    <row r="176" spans="1:63" x14ac:dyDescent="0.25">
      <c r="A176" t="str">
        <f t="shared" si="47"/>
        <v>CYfloormfody</v>
      </c>
      <c r="B176" t="s">
        <v>839</v>
      </c>
      <c r="C176" t="s">
        <v>44</v>
      </c>
      <c r="D176" t="s">
        <v>815</v>
      </c>
      <c r="E176" t="s">
        <v>764</v>
      </c>
      <c r="F176" s="19" t="str">
        <f t="shared" si="55"/>
        <v>floormfody</v>
      </c>
      <c r="G176" s="49">
        <v>0</v>
      </c>
      <c r="H176" s="49">
        <v>0</v>
      </c>
      <c r="I176" s="49">
        <v>0</v>
      </c>
      <c r="J176" s="49">
        <v>0</v>
      </c>
      <c r="K176" s="49">
        <v>0</v>
      </c>
      <c r="L176" s="49">
        <v>0</v>
      </c>
      <c r="M176" s="49">
        <v>0</v>
      </c>
      <c r="N176" s="49">
        <v>0</v>
      </c>
      <c r="O176" s="49">
        <v>0</v>
      </c>
      <c r="P176" s="49">
        <v>0</v>
      </c>
      <c r="Q176" s="49">
        <v>0</v>
      </c>
      <c r="R176" s="50" t="s">
        <v>902</v>
      </c>
      <c r="S176" s="50">
        <v>0</v>
      </c>
      <c r="T176" s="50" t="s">
        <v>873</v>
      </c>
      <c r="V176" s="24" t="str">
        <f>VLOOKUP(C176,[1]BO_download_01!#REF!,3,FALSE)</f>
        <v>Cyprus</v>
      </c>
      <c r="W176">
        <f t="shared" si="53"/>
        <v>2012</v>
      </c>
      <c r="X176" t="str">
        <f>INDEX([1]BO_download_01!#REF!,MATCH($Y176,[1]BO_download_01!#REF!,0))</f>
        <v>ar</v>
      </c>
      <c r="Y176" t="str">
        <f t="shared" si="42"/>
        <v>floor area</v>
      </c>
      <c r="Z176" s="24">
        <f t="shared" si="48"/>
        <v>0</v>
      </c>
      <c r="AA176" s="24" t="str">
        <f t="shared" si="49"/>
        <v>Mm2</v>
      </c>
      <c r="AB176" s="24" t="str">
        <f t="shared" si="44"/>
        <v>Odyssee/national data</v>
      </c>
      <c r="AC176" t="s">
        <v>817</v>
      </c>
      <c r="AD176" t="s">
        <v>818</v>
      </c>
      <c r="AE176" t="str">
        <f t="shared" si="54"/>
        <v>all</v>
      </c>
      <c r="AF176" t="s">
        <v>764</v>
      </c>
      <c r="AG176" s="51" t="str">
        <f t="shared" si="50"/>
        <v>res</v>
      </c>
      <c r="AH176" t="s">
        <v>819</v>
      </c>
      <c r="AI176" t="s">
        <v>820</v>
      </c>
      <c r="AJ176" t="s">
        <v>821</v>
      </c>
      <c r="AK176" s="11" t="str">
        <f t="shared" si="51"/>
        <v>BO, 0</v>
      </c>
      <c r="AL176" s="11" t="s">
        <v>822</v>
      </c>
      <c r="AM176" s="11">
        <v>2016</v>
      </c>
      <c r="AN176" s="17" t="s">
        <v>823</v>
      </c>
      <c r="AO176" s="52" t="s">
        <v>824</v>
      </c>
      <c r="AQ176" t="s">
        <v>7</v>
      </c>
      <c r="AR176">
        <v>2007</v>
      </c>
      <c r="AS176" t="s">
        <v>825</v>
      </c>
      <c r="AT176" t="s">
        <v>814</v>
      </c>
      <c r="AU176">
        <v>186.6</v>
      </c>
      <c r="AV176" t="s">
        <v>826</v>
      </c>
      <c r="AW176" t="s">
        <v>270</v>
      </c>
      <c r="AX176" t="s">
        <v>817</v>
      </c>
      <c r="AY176" t="s">
        <v>818</v>
      </c>
      <c r="AZ176" t="s">
        <v>764</v>
      </c>
      <c r="BA176" s="51" t="s">
        <v>764</v>
      </c>
      <c r="BB176" t="s">
        <v>815</v>
      </c>
      <c r="BC176" t="s">
        <v>819</v>
      </c>
      <c r="BD176" t="s">
        <v>820</v>
      </c>
      <c r="BE176" t="s">
        <v>821</v>
      </c>
      <c r="BF176" t="s">
        <v>830</v>
      </c>
      <c r="BG176" t="s">
        <v>822</v>
      </c>
      <c r="BH176">
        <v>2016</v>
      </c>
      <c r="BI176" t="s">
        <v>823</v>
      </c>
      <c r="BJ176" t="s">
        <v>824</v>
      </c>
      <c r="BK176" t="s">
        <v>824</v>
      </c>
    </row>
    <row r="177" spans="1:63" x14ac:dyDescent="0.25">
      <c r="A177" t="str">
        <f t="shared" si="47"/>
        <v>CZfloormfody</v>
      </c>
      <c r="B177" t="s">
        <v>839</v>
      </c>
      <c r="C177" t="s">
        <v>45</v>
      </c>
      <c r="D177" t="s">
        <v>815</v>
      </c>
      <c r="E177" t="s">
        <v>764</v>
      </c>
      <c r="F177" s="19" t="str">
        <f t="shared" si="55"/>
        <v>floormfody</v>
      </c>
      <c r="G177" s="49">
        <v>0</v>
      </c>
      <c r="H177" s="49">
        <v>0</v>
      </c>
      <c r="I177" s="49">
        <v>0</v>
      </c>
      <c r="J177" s="49">
        <v>0</v>
      </c>
      <c r="K177" s="49">
        <v>0</v>
      </c>
      <c r="L177" s="49">
        <v>0</v>
      </c>
      <c r="M177" s="49">
        <v>137.350915456336</v>
      </c>
      <c r="N177" s="49">
        <v>0</v>
      </c>
      <c r="O177" s="49">
        <v>0</v>
      </c>
      <c r="P177" s="49">
        <v>0</v>
      </c>
      <c r="Q177" s="49">
        <v>0</v>
      </c>
      <c r="R177" s="50" t="s">
        <v>208</v>
      </c>
      <c r="S177" s="50" t="s">
        <v>635</v>
      </c>
      <c r="T177" s="50" t="s">
        <v>873</v>
      </c>
      <c r="V177" s="24" t="str">
        <f>VLOOKUP(C177,[1]BO_download_01!#REF!,3,FALSE)</f>
        <v>Czech Republic</v>
      </c>
      <c r="W177">
        <f t="shared" si="53"/>
        <v>2012</v>
      </c>
      <c r="X177" t="str">
        <f>INDEX([1]BO_download_01!#REF!,MATCH($Y177,[1]BO_download_01!#REF!,0))</f>
        <v>ar</v>
      </c>
      <c r="Y177" t="str">
        <f t="shared" si="42"/>
        <v>floor area</v>
      </c>
      <c r="Z177" s="24">
        <f t="shared" si="48"/>
        <v>0</v>
      </c>
      <c r="AA177" s="24" t="str">
        <f t="shared" si="49"/>
        <v>Mm2</v>
      </c>
      <c r="AB177" s="24" t="str">
        <f t="shared" si="44"/>
        <v>Odyssee</v>
      </c>
      <c r="AC177" t="s">
        <v>817</v>
      </c>
      <c r="AD177" t="s">
        <v>818</v>
      </c>
      <c r="AE177" t="str">
        <f t="shared" si="54"/>
        <v>all</v>
      </c>
      <c r="AF177" t="s">
        <v>764</v>
      </c>
      <c r="AG177" s="51" t="str">
        <f t="shared" si="50"/>
        <v>res</v>
      </c>
      <c r="AH177" t="s">
        <v>819</v>
      </c>
      <c r="AI177" t="s">
        <v>820</v>
      </c>
      <c r="AJ177" t="s">
        <v>821</v>
      </c>
      <c r="AK177" s="11" t="str">
        <f t="shared" si="51"/>
        <v>BO, Odyssee and national data</v>
      </c>
      <c r="AL177" s="11" t="s">
        <v>822</v>
      </c>
      <c r="AM177" s="11">
        <v>2016</v>
      </c>
      <c r="AN177" s="17" t="s">
        <v>823</v>
      </c>
      <c r="AO177" s="52" t="s">
        <v>824</v>
      </c>
      <c r="AQ177" t="s">
        <v>7</v>
      </c>
      <c r="AR177">
        <v>2008</v>
      </c>
      <c r="AS177" t="s">
        <v>825</v>
      </c>
      <c r="AT177" t="s">
        <v>814</v>
      </c>
      <c r="AU177">
        <v>189.6</v>
      </c>
      <c r="AV177" t="s">
        <v>826</v>
      </c>
      <c r="AW177" t="s">
        <v>270</v>
      </c>
      <c r="AX177" t="s">
        <v>817</v>
      </c>
      <c r="AY177" t="s">
        <v>818</v>
      </c>
      <c r="AZ177" t="s">
        <v>764</v>
      </c>
      <c r="BA177" s="51" t="s">
        <v>764</v>
      </c>
      <c r="BB177" t="s">
        <v>815</v>
      </c>
      <c r="BC177" t="s">
        <v>819</v>
      </c>
      <c r="BD177" t="s">
        <v>820</v>
      </c>
      <c r="BE177" t="s">
        <v>821</v>
      </c>
      <c r="BF177" t="s">
        <v>830</v>
      </c>
      <c r="BG177" t="s">
        <v>822</v>
      </c>
      <c r="BH177">
        <v>2016</v>
      </c>
      <c r="BI177" t="s">
        <v>823</v>
      </c>
      <c r="BJ177" t="s">
        <v>824</v>
      </c>
      <c r="BK177" t="s">
        <v>824</v>
      </c>
    </row>
    <row r="178" spans="1:63" x14ac:dyDescent="0.25">
      <c r="A178" t="str">
        <f t="shared" si="47"/>
        <v>DEfloormfody</v>
      </c>
      <c r="B178" t="s">
        <v>839</v>
      </c>
      <c r="C178" t="s">
        <v>51</v>
      </c>
      <c r="D178" t="s">
        <v>815</v>
      </c>
      <c r="E178" t="s">
        <v>764</v>
      </c>
      <c r="F178" s="19" t="str">
        <f t="shared" si="55"/>
        <v>floormfody</v>
      </c>
      <c r="G178" s="49">
        <v>1404.9532940537399</v>
      </c>
      <c r="H178" s="49">
        <v>1410.5320285497401</v>
      </c>
      <c r="I178" s="49">
        <v>1414.1725976750599</v>
      </c>
      <c r="J178" s="49">
        <v>1418.53096624866</v>
      </c>
      <c r="K178" s="49">
        <v>1422.71786376471</v>
      </c>
      <c r="L178" s="49">
        <v>1465.28442037985</v>
      </c>
      <c r="M178" s="49">
        <v>1470.1646461732701</v>
      </c>
      <c r="N178" s="49">
        <v>1477.36804779672</v>
      </c>
      <c r="O178" s="49">
        <v>1475.1112324867199</v>
      </c>
      <c r="P178" s="49">
        <v>0</v>
      </c>
      <c r="Q178" s="49">
        <v>0</v>
      </c>
      <c r="R178" s="50" t="s">
        <v>208</v>
      </c>
      <c r="S178" s="50" t="s">
        <v>635</v>
      </c>
      <c r="T178" s="50" t="s">
        <v>873</v>
      </c>
      <c r="V178" s="24" t="str">
        <f>VLOOKUP(C178,[1]BO_download_01!#REF!,3,FALSE)</f>
        <v>Germany</v>
      </c>
      <c r="W178">
        <f t="shared" si="53"/>
        <v>2012</v>
      </c>
      <c r="X178" t="str">
        <f>INDEX([1]BO_download_01!#REF!,MATCH($Y178,[1]BO_download_01!#REF!,0))</f>
        <v>ar</v>
      </c>
      <c r="Y178" t="str">
        <f t="shared" si="42"/>
        <v>floor area</v>
      </c>
      <c r="Z178" s="24">
        <f t="shared" si="48"/>
        <v>1477.36804779672</v>
      </c>
      <c r="AA178" s="24" t="str">
        <f t="shared" si="49"/>
        <v>Mm2</v>
      </c>
      <c r="AB178" s="24" t="str">
        <f t="shared" si="44"/>
        <v>Odyssee</v>
      </c>
      <c r="AC178" t="s">
        <v>817</v>
      </c>
      <c r="AD178" t="s">
        <v>818</v>
      </c>
      <c r="AE178" t="str">
        <f t="shared" si="54"/>
        <v>all</v>
      </c>
      <c r="AF178" t="s">
        <v>764</v>
      </c>
      <c r="AG178" s="51" t="str">
        <f t="shared" si="50"/>
        <v>res</v>
      </c>
      <c r="AH178" t="s">
        <v>819</v>
      </c>
      <c r="AI178" t="s">
        <v>820</v>
      </c>
      <c r="AJ178" t="s">
        <v>821</v>
      </c>
      <c r="AK178" s="11" t="str">
        <f t="shared" si="51"/>
        <v>BO, Odyssee and national data</v>
      </c>
      <c r="AL178" s="11" t="s">
        <v>822</v>
      </c>
      <c r="AM178" s="11">
        <v>2016</v>
      </c>
      <c r="AN178" s="17" t="s">
        <v>823</v>
      </c>
      <c r="AO178" s="52" t="s">
        <v>824</v>
      </c>
      <c r="AQ178" t="s">
        <v>7</v>
      </c>
      <c r="AR178">
        <v>2009</v>
      </c>
      <c r="AS178" t="s">
        <v>825</v>
      </c>
      <c r="AT178" t="s">
        <v>814</v>
      </c>
      <c r="AU178">
        <v>202</v>
      </c>
      <c r="AV178" t="s">
        <v>826</v>
      </c>
      <c r="AW178" t="s">
        <v>270</v>
      </c>
      <c r="AX178" t="s">
        <v>817</v>
      </c>
      <c r="AY178" t="s">
        <v>818</v>
      </c>
      <c r="AZ178" t="s">
        <v>764</v>
      </c>
      <c r="BA178" s="51" t="s">
        <v>764</v>
      </c>
      <c r="BB178" t="s">
        <v>815</v>
      </c>
      <c r="BC178" t="s">
        <v>819</v>
      </c>
      <c r="BD178" t="s">
        <v>820</v>
      </c>
      <c r="BE178" t="s">
        <v>821</v>
      </c>
      <c r="BF178" t="s">
        <v>830</v>
      </c>
      <c r="BG178" t="s">
        <v>822</v>
      </c>
      <c r="BH178">
        <v>2016</v>
      </c>
      <c r="BI178" t="s">
        <v>823</v>
      </c>
      <c r="BJ178" t="s">
        <v>824</v>
      </c>
      <c r="BK178" t="s">
        <v>824</v>
      </c>
    </row>
    <row r="179" spans="1:63" x14ac:dyDescent="0.25">
      <c r="A179" t="str">
        <f t="shared" si="47"/>
        <v>DKfloormfody</v>
      </c>
      <c r="B179" t="s">
        <v>839</v>
      </c>
      <c r="C179" t="s">
        <v>46</v>
      </c>
      <c r="D179" t="s">
        <v>815</v>
      </c>
      <c r="E179" t="s">
        <v>764</v>
      </c>
      <c r="F179" s="19" t="str">
        <f t="shared" si="55"/>
        <v>floormfody</v>
      </c>
      <c r="G179" s="49">
        <v>0</v>
      </c>
      <c r="H179" s="49">
        <v>0</v>
      </c>
      <c r="I179" s="49">
        <v>0</v>
      </c>
      <c r="J179" s="49">
        <v>0</v>
      </c>
      <c r="K179" s="49">
        <v>0</v>
      </c>
      <c r="L179" s="49">
        <v>88.400525999999999</v>
      </c>
      <c r="M179" s="49">
        <v>89.808496377560004</v>
      </c>
      <c r="N179" s="49">
        <v>90.142858704000005</v>
      </c>
      <c r="O179" s="49">
        <v>90.778883034000003</v>
      </c>
      <c r="P179" s="49">
        <v>0</v>
      </c>
      <c r="Q179" s="49">
        <v>0</v>
      </c>
      <c r="R179" s="50" t="s">
        <v>208</v>
      </c>
      <c r="S179" s="50" t="s">
        <v>635</v>
      </c>
      <c r="T179" s="50" t="s">
        <v>873</v>
      </c>
      <c r="V179" s="24" t="str">
        <f>VLOOKUP(C179,[1]BO_download_01!#REF!,3,FALSE)</f>
        <v>Denmark</v>
      </c>
      <c r="W179">
        <f t="shared" si="53"/>
        <v>2012</v>
      </c>
      <c r="X179" t="str">
        <f>INDEX([1]BO_download_01!#REF!,MATCH($Y179,[1]BO_download_01!#REF!,0))</f>
        <v>ar</v>
      </c>
      <c r="Y179" t="str">
        <f t="shared" si="42"/>
        <v>floor area</v>
      </c>
      <c r="Z179" s="24">
        <f t="shared" si="48"/>
        <v>90.142858704000005</v>
      </c>
      <c r="AA179" s="24" t="str">
        <f t="shared" si="49"/>
        <v>Mm2</v>
      </c>
      <c r="AB179" s="24" t="str">
        <f t="shared" si="44"/>
        <v>Odyssee</v>
      </c>
      <c r="AC179" t="s">
        <v>817</v>
      </c>
      <c r="AD179" t="s">
        <v>818</v>
      </c>
      <c r="AE179" t="str">
        <f t="shared" si="54"/>
        <v>all</v>
      </c>
      <c r="AF179" t="s">
        <v>764</v>
      </c>
      <c r="AG179" s="51" t="str">
        <f t="shared" si="50"/>
        <v>res</v>
      </c>
      <c r="AH179" t="s">
        <v>819</v>
      </c>
      <c r="AI179" t="s">
        <v>820</v>
      </c>
      <c r="AJ179" t="s">
        <v>821</v>
      </c>
      <c r="AK179" s="11" t="str">
        <f t="shared" si="51"/>
        <v>BO, Odyssee and national data</v>
      </c>
      <c r="AL179" s="11" t="s">
        <v>822</v>
      </c>
      <c r="AM179" s="11">
        <v>2016</v>
      </c>
      <c r="AN179" s="17" t="s">
        <v>823</v>
      </c>
      <c r="AO179" s="52" t="s">
        <v>824</v>
      </c>
      <c r="AQ179" t="s">
        <v>7</v>
      </c>
      <c r="AR179">
        <v>2010</v>
      </c>
      <c r="AS179" t="s">
        <v>825</v>
      </c>
      <c r="AT179" t="s">
        <v>814</v>
      </c>
      <c r="AU179">
        <v>204.9</v>
      </c>
      <c r="AV179" t="s">
        <v>826</v>
      </c>
      <c r="AW179" t="s">
        <v>270</v>
      </c>
      <c r="AX179" t="s">
        <v>817</v>
      </c>
      <c r="AY179" t="s">
        <v>818</v>
      </c>
      <c r="AZ179" t="s">
        <v>764</v>
      </c>
      <c r="BA179" s="51" t="s">
        <v>764</v>
      </c>
      <c r="BB179" t="s">
        <v>815</v>
      </c>
      <c r="BC179" t="s">
        <v>819</v>
      </c>
      <c r="BD179" t="s">
        <v>820</v>
      </c>
      <c r="BE179" t="s">
        <v>821</v>
      </c>
      <c r="BF179" t="s">
        <v>830</v>
      </c>
      <c r="BG179" t="s">
        <v>822</v>
      </c>
      <c r="BH179">
        <v>2016</v>
      </c>
      <c r="BI179" t="s">
        <v>823</v>
      </c>
      <c r="BJ179" t="s">
        <v>824</v>
      </c>
      <c r="BK179" t="s">
        <v>824</v>
      </c>
    </row>
    <row r="180" spans="1:63" x14ac:dyDescent="0.25">
      <c r="A180" t="str">
        <f t="shared" si="47"/>
        <v>EEfloormfody</v>
      </c>
      <c r="B180" t="s">
        <v>839</v>
      </c>
      <c r="C180" t="s">
        <v>47</v>
      </c>
      <c r="D180" t="s">
        <v>815</v>
      </c>
      <c r="E180" t="s">
        <v>764</v>
      </c>
      <c r="F180" s="19" t="str">
        <f t="shared" si="55"/>
        <v>floormfody</v>
      </c>
      <c r="G180" s="49">
        <v>0</v>
      </c>
      <c r="H180" s="49">
        <v>0</v>
      </c>
      <c r="I180" s="49">
        <v>0</v>
      </c>
      <c r="J180" s="49">
        <v>0</v>
      </c>
      <c r="K180" s="49">
        <v>0</v>
      </c>
      <c r="L180" s="49">
        <v>0</v>
      </c>
      <c r="M180" s="49">
        <v>0</v>
      </c>
      <c r="N180" s="49">
        <v>0</v>
      </c>
      <c r="O180" s="49">
        <v>0</v>
      </c>
      <c r="P180" s="49">
        <v>0</v>
      </c>
      <c r="Q180" s="49">
        <v>0</v>
      </c>
      <c r="R180" s="50" t="s">
        <v>902</v>
      </c>
      <c r="S180" s="50">
        <v>0</v>
      </c>
      <c r="T180" s="50" t="s">
        <v>873</v>
      </c>
      <c r="V180" s="24" t="str">
        <f>VLOOKUP(C180,[1]BO_download_01!#REF!,3,FALSE)</f>
        <v>Estonia</v>
      </c>
      <c r="W180">
        <f t="shared" si="53"/>
        <v>2012</v>
      </c>
      <c r="X180" t="str">
        <f>INDEX([1]BO_download_01!#REF!,MATCH($Y180,[1]BO_download_01!#REF!,0))</f>
        <v>ar</v>
      </c>
      <c r="Y180" t="str">
        <f t="shared" si="42"/>
        <v>floor area</v>
      </c>
      <c r="Z180" s="24">
        <f t="shared" si="48"/>
        <v>0</v>
      </c>
      <c r="AA180" s="24" t="str">
        <f t="shared" si="49"/>
        <v>Mm2</v>
      </c>
      <c r="AB180" s="24" t="str">
        <f t="shared" si="44"/>
        <v>Odyssee/national data</v>
      </c>
      <c r="AC180" t="s">
        <v>817</v>
      </c>
      <c r="AD180" t="s">
        <v>818</v>
      </c>
      <c r="AE180" t="str">
        <f t="shared" si="54"/>
        <v>all</v>
      </c>
      <c r="AF180" t="s">
        <v>764</v>
      </c>
      <c r="AG180" s="51" t="str">
        <f t="shared" si="50"/>
        <v>res</v>
      </c>
      <c r="AH180" t="s">
        <v>819</v>
      </c>
      <c r="AI180" t="s">
        <v>820</v>
      </c>
      <c r="AJ180" t="s">
        <v>821</v>
      </c>
      <c r="AK180" s="11" t="str">
        <f t="shared" si="51"/>
        <v>BO, 0</v>
      </c>
      <c r="AL180" s="11" t="s">
        <v>822</v>
      </c>
      <c r="AM180" s="11">
        <v>2016</v>
      </c>
      <c r="AN180" s="17" t="s">
        <v>823</v>
      </c>
      <c r="AO180" s="52" t="s">
        <v>824</v>
      </c>
      <c r="AQ180" t="s">
        <v>7</v>
      </c>
      <c r="AR180">
        <v>2011</v>
      </c>
      <c r="AS180" t="s">
        <v>825</v>
      </c>
      <c r="AT180" t="s">
        <v>814</v>
      </c>
      <c r="AU180">
        <v>211.2</v>
      </c>
      <c r="AV180" t="s">
        <v>826</v>
      </c>
      <c r="AW180" t="s">
        <v>270</v>
      </c>
      <c r="AX180" t="s">
        <v>817</v>
      </c>
      <c r="AY180" t="s">
        <v>818</v>
      </c>
      <c r="AZ180" t="s">
        <v>764</v>
      </c>
      <c r="BA180" s="51" t="s">
        <v>764</v>
      </c>
      <c r="BB180" t="s">
        <v>815</v>
      </c>
      <c r="BC180" t="s">
        <v>819</v>
      </c>
      <c r="BD180" t="s">
        <v>820</v>
      </c>
      <c r="BE180" t="s">
        <v>821</v>
      </c>
      <c r="BF180" t="s">
        <v>830</v>
      </c>
      <c r="BG180" t="s">
        <v>822</v>
      </c>
      <c r="BH180">
        <v>2016</v>
      </c>
      <c r="BI180" t="s">
        <v>823</v>
      </c>
      <c r="BJ180" t="s">
        <v>824</v>
      </c>
      <c r="BK180" t="s">
        <v>824</v>
      </c>
    </row>
    <row r="181" spans="1:63" x14ac:dyDescent="0.25">
      <c r="A181" t="str">
        <f t="shared" si="47"/>
        <v>ELfloormfody</v>
      </c>
      <c r="B181" t="s">
        <v>839</v>
      </c>
      <c r="C181" t="s">
        <v>49</v>
      </c>
      <c r="D181" t="s">
        <v>815</v>
      </c>
      <c r="E181" t="s">
        <v>764</v>
      </c>
      <c r="F181" s="19" t="str">
        <f t="shared" si="55"/>
        <v>floormfody</v>
      </c>
      <c r="G181" s="49">
        <v>0</v>
      </c>
      <c r="H181" s="49">
        <v>0</v>
      </c>
      <c r="I181" s="49">
        <v>0</v>
      </c>
      <c r="J181" s="49">
        <v>0</v>
      </c>
      <c r="K181" s="49">
        <v>0</v>
      </c>
      <c r="L181" s="49">
        <v>0</v>
      </c>
      <c r="M181" s="49">
        <v>0</v>
      </c>
      <c r="N181" s="49">
        <v>0</v>
      </c>
      <c r="O181" s="49">
        <v>0</v>
      </c>
      <c r="P181" s="49">
        <v>0</v>
      </c>
      <c r="Q181" s="49">
        <v>0</v>
      </c>
      <c r="R181" s="50" t="s">
        <v>902</v>
      </c>
      <c r="S181" s="50">
        <v>0</v>
      </c>
      <c r="T181" s="50" t="s">
        <v>873</v>
      </c>
      <c r="V181" s="24" t="str">
        <f>VLOOKUP(C181,[1]BO_download_01!#REF!,3,FALSE)</f>
        <v>Greece</v>
      </c>
      <c r="W181">
        <f t="shared" si="53"/>
        <v>2012</v>
      </c>
      <c r="X181" t="str">
        <f>INDEX([1]BO_download_01!#REF!,MATCH($Y181,[1]BO_download_01!#REF!,0))</f>
        <v>ar</v>
      </c>
      <c r="Y181" t="str">
        <f t="shared" si="42"/>
        <v>floor area</v>
      </c>
      <c r="Z181" s="24">
        <f t="shared" si="48"/>
        <v>0</v>
      </c>
      <c r="AA181" s="24" t="str">
        <f t="shared" si="49"/>
        <v>Mm2</v>
      </c>
      <c r="AB181" s="24" t="str">
        <f t="shared" si="44"/>
        <v>Odyssee/national data</v>
      </c>
      <c r="AC181" t="s">
        <v>817</v>
      </c>
      <c r="AD181" t="s">
        <v>818</v>
      </c>
      <c r="AE181" t="str">
        <f t="shared" si="54"/>
        <v>all</v>
      </c>
      <c r="AF181" t="s">
        <v>764</v>
      </c>
      <c r="AG181" s="51" t="str">
        <f t="shared" si="50"/>
        <v>res</v>
      </c>
      <c r="AH181" t="s">
        <v>819</v>
      </c>
      <c r="AI181" t="s">
        <v>820</v>
      </c>
      <c r="AJ181" t="s">
        <v>821</v>
      </c>
      <c r="AK181" s="11" t="str">
        <f t="shared" si="51"/>
        <v>BO, 0</v>
      </c>
      <c r="AL181" s="11" t="s">
        <v>822</v>
      </c>
      <c r="AM181" s="11">
        <v>2016</v>
      </c>
      <c r="AN181" s="17" t="s">
        <v>823</v>
      </c>
      <c r="AO181" s="52" t="s">
        <v>824</v>
      </c>
      <c r="AQ181" t="s">
        <v>7</v>
      </c>
      <c r="AR181">
        <v>2012</v>
      </c>
      <c r="AS181" t="s">
        <v>825</v>
      </c>
      <c r="AT181" t="s">
        <v>814</v>
      </c>
      <c r="AU181">
        <v>216.6</v>
      </c>
      <c r="AV181" t="s">
        <v>826</v>
      </c>
      <c r="AW181" t="s">
        <v>270</v>
      </c>
      <c r="AX181" t="s">
        <v>817</v>
      </c>
      <c r="AY181" t="s">
        <v>818</v>
      </c>
      <c r="AZ181" t="s">
        <v>764</v>
      </c>
      <c r="BA181" s="51" t="s">
        <v>764</v>
      </c>
      <c r="BB181" t="s">
        <v>815</v>
      </c>
      <c r="BC181" t="s">
        <v>819</v>
      </c>
      <c r="BD181" t="s">
        <v>820</v>
      </c>
      <c r="BE181" t="s">
        <v>821</v>
      </c>
      <c r="BF181" t="s">
        <v>830</v>
      </c>
      <c r="BG181" t="s">
        <v>822</v>
      </c>
      <c r="BH181">
        <v>2016</v>
      </c>
      <c r="BI181" t="s">
        <v>823</v>
      </c>
      <c r="BJ181" t="s">
        <v>824</v>
      </c>
      <c r="BK181" t="s">
        <v>824</v>
      </c>
    </row>
    <row r="182" spans="1:63" x14ac:dyDescent="0.25">
      <c r="A182" t="str">
        <f t="shared" si="47"/>
        <v>ESfloormfody</v>
      </c>
      <c r="B182" t="s">
        <v>839</v>
      </c>
      <c r="C182" t="s">
        <v>65</v>
      </c>
      <c r="D182" t="s">
        <v>815</v>
      </c>
      <c r="E182" t="s">
        <v>764</v>
      </c>
      <c r="F182" s="19" t="str">
        <f t="shared" si="55"/>
        <v>floormfody</v>
      </c>
      <c r="G182" s="49">
        <v>0</v>
      </c>
      <c r="H182" s="49">
        <v>0</v>
      </c>
      <c r="I182" s="49">
        <v>0</v>
      </c>
      <c r="J182" s="49">
        <v>0</v>
      </c>
      <c r="K182" s="49">
        <v>0</v>
      </c>
      <c r="L182" s="49">
        <v>0</v>
      </c>
      <c r="M182" s="49">
        <v>0</v>
      </c>
      <c r="N182" s="49">
        <v>0</v>
      </c>
      <c r="O182" s="49">
        <v>0</v>
      </c>
      <c r="P182" s="49">
        <v>0</v>
      </c>
      <c r="Q182" s="49">
        <v>0</v>
      </c>
      <c r="R182" s="50" t="s">
        <v>902</v>
      </c>
      <c r="S182" s="50">
        <v>0</v>
      </c>
      <c r="T182" s="50" t="s">
        <v>873</v>
      </c>
      <c r="V182" s="24" t="str">
        <f>VLOOKUP(C182,[1]BO_download_01!#REF!,3,FALSE)</f>
        <v>Spain</v>
      </c>
      <c r="W182">
        <f t="shared" si="53"/>
        <v>2012</v>
      </c>
      <c r="X182" t="str">
        <f>INDEX([1]BO_download_01!#REF!,MATCH($Y182,[1]BO_download_01!#REF!,0))</f>
        <v>ar</v>
      </c>
      <c r="Y182" t="str">
        <f t="shared" ref="Y182:Y245" si="56">B182</f>
        <v>floor area</v>
      </c>
      <c r="Z182" s="24">
        <f t="shared" si="48"/>
        <v>0</v>
      </c>
      <c r="AA182" s="24" t="str">
        <f t="shared" si="49"/>
        <v>Mm2</v>
      </c>
      <c r="AB182" s="24" t="str">
        <f t="shared" ref="AB182:AB245" si="57">R182</f>
        <v>Odyssee/national data</v>
      </c>
      <c r="AC182" t="s">
        <v>817</v>
      </c>
      <c r="AD182" t="s">
        <v>818</v>
      </c>
      <c r="AE182" t="str">
        <f t="shared" si="54"/>
        <v>all</v>
      </c>
      <c r="AF182" t="s">
        <v>764</v>
      </c>
      <c r="AG182" s="51" t="str">
        <f t="shared" si="50"/>
        <v>res</v>
      </c>
      <c r="AH182" t="s">
        <v>819</v>
      </c>
      <c r="AI182" t="s">
        <v>820</v>
      </c>
      <c r="AJ182" t="s">
        <v>821</v>
      </c>
      <c r="AK182" s="11" t="str">
        <f t="shared" si="51"/>
        <v>BO, 0</v>
      </c>
      <c r="AL182" s="11" t="s">
        <v>822</v>
      </c>
      <c r="AM182" s="11">
        <v>2016</v>
      </c>
      <c r="AN182" s="17" t="s">
        <v>823</v>
      </c>
      <c r="AO182" s="52" t="s">
        <v>824</v>
      </c>
      <c r="AQ182" t="s">
        <v>7</v>
      </c>
      <c r="AR182">
        <v>2013</v>
      </c>
      <c r="AS182" t="s">
        <v>825</v>
      </c>
      <c r="AT182" t="s">
        <v>814</v>
      </c>
      <c r="AU182">
        <v>220.1</v>
      </c>
      <c r="AV182" t="s">
        <v>826</v>
      </c>
      <c r="AW182" t="s">
        <v>270</v>
      </c>
      <c r="AX182" t="s">
        <v>817</v>
      </c>
      <c r="AY182" t="s">
        <v>818</v>
      </c>
      <c r="AZ182" t="s">
        <v>764</v>
      </c>
      <c r="BA182" s="51" t="s">
        <v>764</v>
      </c>
      <c r="BB182" t="s">
        <v>815</v>
      </c>
      <c r="BC182" t="s">
        <v>819</v>
      </c>
      <c r="BD182" t="s">
        <v>820</v>
      </c>
      <c r="BE182" t="s">
        <v>821</v>
      </c>
      <c r="BF182" t="s">
        <v>830</v>
      </c>
      <c r="BG182" t="s">
        <v>822</v>
      </c>
      <c r="BH182">
        <v>2016</v>
      </c>
      <c r="BI182" t="s">
        <v>823</v>
      </c>
      <c r="BJ182" t="s">
        <v>824</v>
      </c>
      <c r="BK182" t="s">
        <v>824</v>
      </c>
    </row>
    <row r="183" spans="1:63" x14ac:dyDescent="0.25">
      <c r="A183" t="str">
        <f t="shared" si="47"/>
        <v>FIfloormfody</v>
      </c>
      <c r="B183" t="s">
        <v>839</v>
      </c>
      <c r="C183" t="s">
        <v>50</v>
      </c>
      <c r="D183" t="s">
        <v>815</v>
      </c>
      <c r="E183" t="s">
        <v>764</v>
      </c>
      <c r="F183" s="19" t="str">
        <f t="shared" si="55"/>
        <v>floormfody</v>
      </c>
      <c r="G183" s="49">
        <v>101.551829330137</v>
      </c>
      <c r="H183" s="49">
        <v>103.505167392844</v>
      </c>
      <c r="I183" s="49">
        <v>104.776542012183</v>
      </c>
      <c r="J183" s="49">
        <v>107.44430519022499</v>
      </c>
      <c r="K183" s="49">
        <v>107.90172095358</v>
      </c>
      <c r="L183" s="49">
        <v>107.808240560223</v>
      </c>
      <c r="M183" s="49">
        <v>109.284497239354</v>
      </c>
      <c r="N183" s="49">
        <v>110.80211515251</v>
      </c>
      <c r="O183" s="49">
        <v>112.73422081554401</v>
      </c>
      <c r="P183" s="49">
        <v>0</v>
      </c>
      <c r="Q183" s="49">
        <v>0</v>
      </c>
      <c r="R183" s="50" t="s">
        <v>208</v>
      </c>
      <c r="S183" s="50" t="s">
        <v>635</v>
      </c>
      <c r="T183" s="50" t="s">
        <v>873</v>
      </c>
      <c r="V183" s="24" t="str">
        <f>VLOOKUP(C183,[1]BO_download_01!#REF!,3,FALSE)</f>
        <v>Finland</v>
      </c>
      <c r="W183">
        <f t="shared" si="53"/>
        <v>2012</v>
      </c>
      <c r="X183" t="str">
        <f>INDEX([1]BO_download_01!#REF!,MATCH($Y183,[1]BO_download_01!#REF!,0))</f>
        <v>ar</v>
      </c>
      <c r="Y183" t="str">
        <f t="shared" si="56"/>
        <v>floor area</v>
      </c>
      <c r="Z183" s="24">
        <f t="shared" si="48"/>
        <v>110.80211515251</v>
      </c>
      <c r="AA183" s="24" t="str">
        <f t="shared" si="49"/>
        <v>Mm2</v>
      </c>
      <c r="AB183" s="24" t="str">
        <f t="shared" si="57"/>
        <v>Odyssee</v>
      </c>
      <c r="AC183" t="s">
        <v>817</v>
      </c>
      <c r="AD183" t="s">
        <v>818</v>
      </c>
      <c r="AE183" t="str">
        <f t="shared" si="54"/>
        <v>all</v>
      </c>
      <c r="AF183" t="s">
        <v>764</v>
      </c>
      <c r="AG183" s="51" t="str">
        <f t="shared" si="50"/>
        <v>res</v>
      </c>
      <c r="AH183" t="s">
        <v>819</v>
      </c>
      <c r="AI183" t="s">
        <v>820</v>
      </c>
      <c r="AJ183" t="s">
        <v>821</v>
      </c>
      <c r="AK183" s="11" t="str">
        <f t="shared" si="51"/>
        <v>BO, Odyssee and national data</v>
      </c>
      <c r="AL183" s="11" t="s">
        <v>822</v>
      </c>
      <c r="AM183" s="11">
        <v>2016</v>
      </c>
      <c r="AN183" s="17" t="s">
        <v>823</v>
      </c>
      <c r="AO183" s="52" t="s">
        <v>824</v>
      </c>
      <c r="AQ183" t="s">
        <v>7</v>
      </c>
      <c r="AR183">
        <v>2014</v>
      </c>
      <c r="AS183" t="s">
        <v>825</v>
      </c>
      <c r="AT183" t="s">
        <v>814</v>
      </c>
      <c r="AU183">
        <v>224.6</v>
      </c>
      <c r="AV183" t="s">
        <v>826</v>
      </c>
      <c r="AW183" t="s">
        <v>270</v>
      </c>
      <c r="AX183" t="s">
        <v>817</v>
      </c>
      <c r="AY183" t="s">
        <v>818</v>
      </c>
      <c r="AZ183" t="s">
        <v>764</v>
      </c>
      <c r="BA183" s="51" t="s">
        <v>764</v>
      </c>
      <c r="BB183" t="s">
        <v>815</v>
      </c>
      <c r="BC183" t="s">
        <v>819</v>
      </c>
      <c r="BD183" t="s">
        <v>820</v>
      </c>
      <c r="BE183" t="s">
        <v>821</v>
      </c>
      <c r="BF183" t="s">
        <v>830</v>
      </c>
      <c r="BG183" t="s">
        <v>822</v>
      </c>
      <c r="BH183">
        <v>2016</v>
      </c>
      <c r="BI183" t="s">
        <v>823</v>
      </c>
      <c r="BJ183" t="s">
        <v>824</v>
      </c>
      <c r="BK183" t="s">
        <v>824</v>
      </c>
    </row>
    <row r="184" spans="1:63" x14ac:dyDescent="0.25">
      <c r="A184" t="str">
        <f t="shared" si="47"/>
        <v>FRfloormfody</v>
      </c>
      <c r="B184" t="s">
        <v>839</v>
      </c>
      <c r="C184" t="s">
        <v>48</v>
      </c>
      <c r="D184" t="s">
        <v>815</v>
      </c>
      <c r="E184" t="s">
        <v>764</v>
      </c>
      <c r="F184" s="19" t="str">
        <f t="shared" si="55"/>
        <v>floormfody</v>
      </c>
      <c r="G184" s="49">
        <v>880.23979278536899</v>
      </c>
      <c r="H184" s="49">
        <v>891.86451688531895</v>
      </c>
      <c r="I184" s="49">
        <v>904.03996712336402</v>
      </c>
      <c r="J184" s="49">
        <v>915.08639517347694</v>
      </c>
      <c r="K184" s="49">
        <v>926.08836336545505</v>
      </c>
      <c r="L184" s="49">
        <v>936.70922748999305</v>
      </c>
      <c r="M184" s="49">
        <v>947.53370826734204</v>
      </c>
      <c r="N184" s="49">
        <v>958.06865774954099</v>
      </c>
      <c r="O184" s="49">
        <v>969.68687064945698</v>
      </c>
      <c r="P184" s="49">
        <v>0</v>
      </c>
      <c r="Q184" s="49">
        <v>0</v>
      </c>
      <c r="R184" s="50" t="s">
        <v>208</v>
      </c>
      <c r="S184" s="50" t="s">
        <v>635</v>
      </c>
      <c r="T184" s="50" t="s">
        <v>873</v>
      </c>
      <c r="V184" s="24" t="str">
        <f>VLOOKUP(C184,[1]BO_download_01!#REF!,3,FALSE)</f>
        <v>France</v>
      </c>
      <c r="W184">
        <f t="shared" si="53"/>
        <v>2012</v>
      </c>
      <c r="X184" t="str">
        <f>INDEX([1]BO_download_01!#REF!,MATCH($Y184,[1]BO_download_01!#REF!,0))</f>
        <v>ar</v>
      </c>
      <c r="Y184" t="str">
        <f t="shared" si="56"/>
        <v>floor area</v>
      </c>
      <c r="Z184" s="24">
        <f t="shared" si="48"/>
        <v>958.06865774954099</v>
      </c>
      <c r="AA184" s="24" t="str">
        <f t="shared" si="49"/>
        <v>Mm2</v>
      </c>
      <c r="AB184" s="24" t="str">
        <f t="shared" si="57"/>
        <v>Odyssee</v>
      </c>
      <c r="AC184" t="s">
        <v>817</v>
      </c>
      <c r="AD184" t="s">
        <v>818</v>
      </c>
      <c r="AE184" t="str">
        <f t="shared" si="54"/>
        <v>all</v>
      </c>
      <c r="AF184" t="s">
        <v>764</v>
      </c>
      <c r="AG184" s="51" t="str">
        <f t="shared" si="50"/>
        <v>res</v>
      </c>
      <c r="AH184" t="s">
        <v>819</v>
      </c>
      <c r="AI184" t="s">
        <v>820</v>
      </c>
      <c r="AJ184" t="s">
        <v>821</v>
      </c>
      <c r="AK184" s="11" t="str">
        <f t="shared" si="51"/>
        <v>BO, Odyssee and national data</v>
      </c>
      <c r="AL184" s="11" t="s">
        <v>822</v>
      </c>
      <c r="AM184" s="11">
        <v>2016</v>
      </c>
      <c r="AN184" s="17" t="s">
        <v>823</v>
      </c>
      <c r="AO184" s="52" t="s">
        <v>824</v>
      </c>
      <c r="AQ184" t="s">
        <v>25</v>
      </c>
      <c r="AR184">
        <v>2005</v>
      </c>
      <c r="AS184" t="s">
        <v>825</v>
      </c>
      <c r="AT184" t="s">
        <v>814</v>
      </c>
      <c r="AU184">
        <v>805.7</v>
      </c>
      <c r="AV184" t="s">
        <v>826</v>
      </c>
      <c r="AW184" t="s">
        <v>270</v>
      </c>
      <c r="AX184" t="s">
        <v>817</v>
      </c>
      <c r="AY184" t="s">
        <v>818</v>
      </c>
      <c r="AZ184" t="s">
        <v>764</v>
      </c>
      <c r="BA184" s="51" t="s">
        <v>764</v>
      </c>
      <c r="BB184" t="s">
        <v>815</v>
      </c>
      <c r="BC184" t="s">
        <v>819</v>
      </c>
      <c r="BD184" t="s">
        <v>820</v>
      </c>
      <c r="BE184" t="s">
        <v>821</v>
      </c>
      <c r="BF184" t="s">
        <v>830</v>
      </c>
      <c r="BG184" t="s">
        <v>822</v>
      </c>
      <c r="BH184">
        <v>2016</v>
      </c>
      <c r="BI184" t="s">
        <v>823</v>
      </c>
      <c r="BJ184" t="s">
        <v>824</v>
      </c>
      <c r="BK184" t="s">
        <v>824</v>
      </c>
    </row>
    <row r="185" spans="1:63" x14ac:dyDescent="0.25">
      <c r="A185" t="str">
        <f t="shared" si="47"/>
        <v>HRfloormfody</v>
      </c>
      <c r="B185" t="s">
        <v>839</v>
      </c>
      <c r="C185" t="s">
        <v>43</v>
      </c>
      <c r="D185" t="s">
        <v>815</v>
      </c>
      <c r="E185" t="s">
        <v>764</v>
      </c>
      <c r="F185" s="19" t="str">
        <f t="shared" si="55"/>
        <v>floormfody</v>
      </c>
      <c r="G185" s="49">
        <v>0</v>
      </c>
      <c r="H185" s="49">
        <v>0</v>
      </c>
      <c r="I185" s="49">
        <v>0</v>
      </c>
      <c r="J185" s="49">
        <v>0</v>
      </c>
      <c r="K185" s="49">
        <v>0</v>
      </c>
      <c r="L185" s="49">
        <v>0</v>
      </c>
      <c r="M185" s="49">
        <v>0</v>
      </c>
      <c r="N185" s="49">
        <v>0</v>
      </c>
      <c r="O185" s="49">
        <v>0</v>
      </c>
      <c r="P185" s="49">
        <v>0</v>
      </c>
      <c r="Q185" s="49">
        <v>0</v>
      </c>
      <c r="R185" s="50" t="s">
        <v>902</v>
      </c>
      <c r="S185" s="50">
        <v>0</v>
      </c>
      <c r="T185" s="50" t="s">
        <v>873</v>
      </c>
      <c r="V185" s="24" t="str">
        <f>VLOOKUP(C185,[1]BO_download_01!#REF!,3,FALSE)</f>
        <v>Croatia</v>
      </c>
      <c r="W185">
        <f t="shared" si="53"/>
        <v>2012</v>
      </c>
      <c r="X185" t="str">
        <f>INDEX([1]BO_download_01!#REF!,MATCH($Y185,[1]BO_download_01!#REF!,0))</f>
        <v>ar</v>
      </c>
      <c r="Y185" t="str">
        <f t="shared" si="56"/>
        <v>floor area</v>
      </c>
      <c r="Z185" s="24">
        <f t="shared" si="48"/>
        <v>0</v>
      </c>
      <c r="AA185" s="24" t="str">
        <f t="shared" si="49"/>
        <v>Mm2</v>
      </c>
      <c r="AB185" s="24" t="str">
        <f t="shared" si="57"/>
        <v>Odyssee/national data</v>
      </c>
      <c r="AC185" t="s">
        <v>817</v>
      </c>
      <c r="AD185" t="s">
        <v>818</v>
      </c>
      <c r="AE185" t="str">
        <f t="shared" si="54"/>
        <v>all</v>
      </c>
      <c r="AF185" t="s">
        <v>764</v>
      </c>
      <c r="AG185" s="51" t="str">
        <f t="shared" si="50"/>
        <v>res</v>
      </c>
      <c r="AH185" t="s">
        <v>819</v>
      </c>
      <c r="AI185" t="s">
        <v>820</v>
      </c>
      <c r="AJ185" t="s">
        <v>821</v>
      </c>
      <c r="AK185" s="11" t="str">
        <f t="shared" si="51"/>
        <v>BO, 0</v>
      </c>
      <c r="AL185" s="11" t="s">
        <v>822</v>
      </c>
      <c r="AM185" s="11">
        <v>2016</v>
      </c>
      <c r="AN185" s="17" t="s">
        <v>823</v>
      </c>
      <c r="AO185" s="52" t="s">
        <v>824</v>
      </c>
      <c r="AQ185" t="s">
        <v>25</v>
      </c>
      <c r="AR185">
        <v>2006</v>
      </c>
      <c r="AS185" t="s">
        <v>825</v>
      </c>
      <c r="AT185" t="s">
        <v>814</v>
      </c>
      <c r="AU185">
        <v>825.2</v>
      </c>
      <c r="AV185" t="s">
        <v>826</v>
      </c>
      <c r="AW185" t="s">
        <v>270</v>
      </c>
      <c r="AX185" t="s">
        <v>817</v>
      </c>
      <c r="AY185" t="s">
        <v>818</v>
      </c>
      <c r="AZ185" t="s">
        <v>764</v>
      </c>
      <c r="BA185" s="51" t="s">
        <v>764</v>
      </c>
      <c r="BB185" t="s">
        <v>815</v>
      </c>
      <c r="BC185" t="s">
        <v>819</v>
      </c>
      <c r="BD185" t="s">
        <v>820</v>
      </c>
      <c r="BE185" t="s">
        <v>821</v>
      </c>
      <c r="BF185" t="s">
        <v>830</v>
      </c>
      <c r="BG185" t="s">
        <v>822</v>
      </c>
      <c r="BH185">
        <v>2016</v>
      </c>
      <c r="BI185" t="s">
        <v>823</v>
      </c>
      <c r="BJ185" t="s">
        <v>824</v>
      </c>
      <c r="BK185" t="s">
        <v>824</v>
      </c>
    </row>
    <row r="186" spans="1:63" x14ac:dyDescent="0.25">
      <c r="A186" t="str">
        <f t="shared" si="47"/>
        <v>HUfloormfody</v>
      </c>
      <c r="B186" t="s">
        <v>839</v>
      </c>
      <c r="C186" t="s">
        <v>52</v>
      </c>
      <c r="D186" t="s">
        <v>815</v>
      </c>
      <c r="E186" t="s">
        <v>764</v>
      </c>
      <c r="F186" s="19" t="str">
        <f t="shared" si="55"/>
        <v>floormfody</v>
      </c>
      <c r="G186" s="49">
        <v>0</v>
      </c>
      <c r="H186" s="49">
        <v>0</v>
      </c>
      <c r="I186" s="49">
        <v>0</v>
      </c>
      <c r="J186" s="49">
        <v>0</v>
      </c>
      <c r="K186" s="49">
        <v>0</v>
      </c>
      <c r="L186" s="49">
        <v>0</v>
      </c>
      <c r="M186" s="49">
        <v>0</v>
      </c>
      <c r="N186" s="49">
        <v>0</v>
      </c>
      <c r="O186" s="49">
        <v>0</v>
      </c>
      <c r="P186" s="49">
        <v>0</v>
      </c>
      <c r="Q186" s="49">
        <v>0</v>
      </c>
      <c r="R186" s="50" t="s">
        <v>902</v>
      </c>
      <c r="S186" s="50">
        <v>0</v>
      </c>
      <c r="T186" s="50" t="s">
        <v>873</v>
      </c>
      <c r="V186" s="24" t="str">
        <f>VLOOKUP(C186,[1]BO_download_01!#REF!,3,FALSE)</f>
        <v>Hungary</v>
      </c>
      <c r="W186">
        <f t="shared" si="53"/>
        <v>2012</v>
      </c>
      <c r="X186" t="str">
        <f>INDEX([1]BO_download_01!#REF!,MATCH($Y186,[1]BO_download_01!#REF!,0))</f>
        <v>ar</v>
      </c>
      <c r="Y186" t="str">
        <f t="shared" si="56"/>
        <v>floor area</v>
      </c>
      <c r="Z186" s="24">
        <f t="shared" si="48"/>
        <v>0</v>
      </c>
      <c r="AA186" s="24" t="str">
        <f t="shared" si="49"/>
        <v>Mm2</v>
      </c>
      <c r="AB186" s="24" t="str">
        <f t="shared" si="57"/>
        <v>Odyssee/national data</v>
      </c>
      <c r="AC186" t="s">
        <v>817</v>
      </c>
      <c r="AD186" t="s">
        <v>818</v>
      </c>
      <c r="AE186" t="str">
        <f t="shared" si="54"/>
        <v>all</v>
      </c>
      <c r="AF186" t="s">
        <v>764</v>
      </c>
      <c r="AG186" s="51" t="str">
        <f t="shared" si="50"/>
        <v>res</v>
      </c>
      <c r="AH186" t="s">
        <v>819</v>
      </c>
      <c r="AI186" t="s">
        <v>820</v>
      </c>
      <c r="AJ186" t="s">
        <v>821</v>
      </c>
      <c r="AK186" s="11" t="str">
        <f t="shared" si="51"/>
        <v>BO, 0</v>
      </c>
      <c r="AL186" s="11" t="s">
        <v>822</v>
      </c>
      <c r="AM186" s="11">
        <v>2016</v>
      </c>
      <c r="AN186" s="17" t="s">
        <v>823</v>
      </c>
      <c r="AO186" s="52" t="s">
        <v>824</v>
      </c>
      <c r="AQ186" t="s">
        <v>25</v>
      </c>
      <c r="AR186">
        <v>2007</v>
      </c>
      <c r="AS186" t="s">
        <v>825</v>
      </c>
      <c r="AT186" t="s">
        <v>814</v>
      </c>
      <c r="AU186">
        <v>834.7</v>
      </c>
      <c r="AV186" t="s">
        <v>826</v>
      </c>
      <c r="AW186" t="s">
        <v>270</v>
      </c>
      <c r="AX186" t="s">
        <v>817</v>
      </c>
      <c r="AY186" t="s">
        <v>818</v>
      </c>
      <c r="AZ186" t="s">
        <v>764</v>
      </c>
      <c r="BA186" s="51" t="s">
        <v>764</v>
      </c>
      <c r="BB186" t="s">
        <v>815</v>
      </c>
      <c r="BC186" t="s">
        <v>819</v>
      </c>
      <c r="BD186" t="s">
        <v>820</v>
      </c>
      <c r="BE186" t="s">
        <v>821</v>
      </c>
      <c r="BF186" t="s">
        <v>830</v>
      </c>
      <c r="BG186" t="s">
        <v>822</v>
      </c>
      <c r="BH186">
        <v>2016</v>
      </c>
      <c r="BI186" t="s">
        <v>823</v>
      </c>
      <c r="BJ186" t="s">
        <v>824</v>
      </c>
      <c r="BK186" t="s">
        <v>824</v>
      </c>
    </row>
    <row r="187" spans="1:63" x14ac:dyDescent="0.25">
      <c r="A187" t="str">
        <f t="shared" si="47"/>
        <v>IEfloormfody</v>
      </c>
      <c r="B187" t="s">
        <v>839</v>
      </c>
      <c r="C187" t="s">
        <v>53</v>
      </c>
      <c r="D187" t="s">
        <v>815</v>
      </c>
      <c r="E187" t="s">
        <v>764</v>
      </c>
      <c r="F187" s="19" t="str">
        <f t="shared" si="55"/>
        <v>floormfody</v>
      </c>
      <c r="G187" s="49">
        <v>0</v>
      </c>
      <c r="H187" s="49">
        <v>0</v>
      </c>
      <c r="I187" s="49">
        <v>0</v>
      </c>
      <c r="J187" s="49">
        <v>0</v>
      </c>
      <c r="K187" s="49">
        <v>0</v>
      </c>
      <c r="L187" s="49">
        <v>0</v>
      </c>
      <c r="M187" s="49">
        <v>0</v>
      </c>
      <c r="N187" s="49">
        <v>0</v>
      </c>
      <c r="O187" s="49">
        <v>0</v>
      </c>
      <c r="P187" s="49">
        <v>0</v>
      </c>
      <c r="Q187" s="49">
        <v>0</v>
      </c>
      <c r="R187" s="50" t="s">
        <v>902</v>
      </c>
      <c r="S187" s="50">
        <v>0</v>
      </c>
      <c r="T187" s="50" t="s">
        <v>873</v>
      </c>
      <c r="V187" s="24" t="str">
        <f>VLOOKUP(C187,[1]BO_download_01!#REF!,3,FALSE)</f>
        <v>Ireland</v>
      </c>
      <c r="W187">
        <f t="shared" si="53"/>
        <v>2012</v>
      </c>
      <c r="X187" t="str">
        <f>INDEX([1]BO_download_01!#REF!,MATCH($Y187,[1]BO_download_01!#REF!,0))</f>
        <v>ar</v>
      </c>
      <c r="Y187" t="str">
        <f t="shared" si="56"/>
        <v>floor area</v>
      </c>
      <c r="Z187" s="24">
        <f t="shared" si="48"/>
        <v>0</v>
      </c>
      <c r="AA187" s="24" t="str">
        <f t="shared" si="49"/>
        <v>Mm2</v>
      </c>
      <c r="AB187" s="24" t="str">
        <f t="shared" si="57"/>
        <v>Odyssee/national data</v>
      </c>
      <c r="AC187" t="s">
        <v>817</v>
      </c>
      <c r="AD187" t="s">
        <v>818</v>
      </c>
      <c r="AE187" t="str">
        <f t="shared" si="54"/>
        <v>all</v>
      </c>
      <c r="AF187" t="s">
        <v>764</v>
      </c>
      <c r="AG187" s="51" t="str">
        <f t="shared" si="50"/>
        <v>res</v>
      </c>
      <c r="AH187" t="s">
        <v>819</v>
      </c>
      <c r="AI187" t="s">
        <v>820</v>
      </c>
      <c r="AJ187" t="s">
        <v>821</v>
      </c>
      <c r="AK187" s="11" t="str">
        <f t="shared" si="51"/>
        <v>BO, 0</v>
      </c>
      <c r="AL187" s="11" t="s">
        <v>822</v>
      </c>
      <c r="AM187" s="11">
        <v>2016</v>
      </c>
      <c r="AN187" s="17" t="s">
        <v>823</v>
      </c>
      <c r="AO187" s="52" t="s">
        <v>824</v>
      </c>
      <c r="AQ187" t="s">
        <v>25</v>
      </c>
      <c r="AR187">
        <v>2008</v>
      </c>
      <c r="AS187" t="s">
        <v>825</v>
      </c>
      <c r="AT187" t="s">
        <v>814</v>
      </c>
      <c r="AU187">
        <v>830.2</v>
      </c>
      <c r="AV187" t="s">
        <v>826</v>
      </c>
      <c r="AW187" t="s">
        <v>270</v>
      </c>
      <c r="AX187" t="s">
        <v>817</v>
      </c>
      <c r="AY187" t="s">
        <v>818</v>
      </c>
      <c r="AZ187" t="s">
        <v>764</v>
      </c>
      <c r="BA187" s="51" t="s">
        <v>764</v>
      </c>
      <c r="BB187" t="s">
        <v>815</v>
      </c>
      <c r="BC187" t="s">
        <v>819</v>
      </c>
      <c r="BD187" t="s">
        <v>820</v>
      </c>
      <c r="BE187" t="s">
        <v>821</v>
      </c>
      <c r="BF187" t="s">
        <v>830</v>
      </c>
      <c r="BG187" t="s">
        <v>822</v>
      </c>
      <c r="BH187">
        <v>2016</v>
      </c>
      <c r="BI187" t="s">
        <v>823</v>
      </c>
      <c r="BJ187" t="s">
        <v>824</v>
      </c>
      <c r="BK187" t="s">
        <v>824</v>
      </c>
    </row>
    <row r="188" spans="1:63" x14ac:dyDescent="0.25">
      <c r="A188" t="str">
        <f t="shared" si="47"/>
        <v>ITfloormfody</v>
      </c>
      <c r="B188" t="s">
        <v>839</v>
      </c>
      <c r="C188" t="s">
        <v>54</v>
      </c>
      <c r="D188" t="s">
        <v>815</v>
      </c>
      <c r="E188" t="s">
        <v>764</v>
      </c>
      <c r="F188" s="19" t="str">
        <f t="shared" si="55"/>
        <v>floormfody</v>
      </c>
      <c r="G188" s="49">
        <v>0</v>
      </c>
      <c r="H188" s="49">
        <v>0</v>
      </c>
      <c r="I188" s="49">
        <v>0</v>
      </c>
      <c r="J188" s="49">
        <v>0</v>
      </c>
      <c r="K188" s="49">
        <v>0</v>
      </c>
      <c r="L188" s="49">
        <v>0</v>
      </c>
      <c r="M188" s="49">
        <v>2238.3774011956202</v>
      </c>
      <c r="N188" s="49">
        <v>0</v>
      </c>
      <c r="O188" s="49">
        <v>0</v>
      </c>
      <c r="P188" s="49">
        <v>0</v>
      </c>
      <c r="Q188" s="49">
        <v>0</v>
      </c>
      <c r="R188" s="50" t="s">
        <v>208</v>
      </c>
      <c r="S188" s="50" t="s">
        <v>635</v>
      </c>
      <c r="T188" s="50" t="s">
        <v>873</v>
      </c>
      <c r="V188" s="24" t="str">
        <f>VLOOKUP(C188,[1]BO_download_01!#REF!,3,FALSE)</f>
        <v>Italy</v>
      </c>
      <c r="W188">
        <f t="shared" si="53"/>
        <v>2012</v>
      </c>
      <c r="X188" t="str">
        <f>INDEX([1]BO_download_01!#REF!,MATCH($Y188,[1]BO_download_01!#REF!,0))</f>
        <v>ar</v>
      </c>
      <c r="Y188" t="str">
        <f t="shared" si="56"/>
        <v>floor area</v>
      </c>
      <c r="Z188" s="24">
        <f t="shared" si="48"/>
        <v>0</v>
      </c>
      <c r="AA188" s="24" t="str">
        <f t="shared" si="49"/>
        <v>Mm2</v>
      </c>
      <c r="AB188" s="24" t="str">
        <f t="shared" si="57"/>
        <v>Odyssee</v>
      </c>
      <c r="AC188" t="s">
        <v>817</v>
      </c>
      <c r="AD188" t="s">
        <v>818</v>
      </c>
      <c r="AE188" t="str">
        <f t="shared" si="54"/>
        <v>all</v>
      </c>
      <c r="AF188" t="s">
        <v>764</v>
      </c>
      <c r="AG188" s="51" t="str">
        <f t="shared" si="50"/>
        <v>res</v>
      </c>
      <c r="AH188" t="s">
        <v>819</v>
      </c>
      <c r="AI188" t="s">
        <v>820</v>
      </c>
      <c r="AJ188" t="s">
        <v>821</v>
      </c>
      <c r="AK188" s="11" t="str">
        <f t="shared" si="51"/>
        <v>BO, Odyssee and national data</v>
      </c>
      <c r="AL188" s="11" t="s">
        <v>822</v>
      </c>
      <c r="AM188" s="11">
        <v>2016</v>
      </c>
      <c r="AN188" s="17" t="s">
        <v>823</v>
      </c>
      <c r="AO188" s="52" t="s">
        <v>824</v>
      </c>
      <c r="AQ188" t="s">
        <v>25</v>
      </c>
      <c r="AR188">
        <v>2009</v>
      </c>
      <c r="AS188" t="s">
        <v>825</v>
      </c>
      <c r="AT188" t="s">
        <v>814</v>
      </c>
      <c r="AU188">
        <v>810.7</v>
      </c>
      <c r="AV188" t="s">
        <v>826</v>
      </c>
      <c r="AW188" t="s">
        <v>270</v>
      </c>
      <c r="AX188" t="s">
        <v>817</v>
      </c>
      <c r="AY188" t="s">
        <v>818</v>
      </c>
      <c r="AZ188" t="s">
        <v>764</v>
      </c>
      <c r="BA188" s="51" t="s">
        <v>764</v>
      </c>
      <c r="BB188" t="s">
        <v>815</v>
      </c>
      <c r="BC188" t="s">
        <v>819</v>
      </c>
      <c r="BD188" t="s">
        <v>820</v>
      </c>
      <c r="BE188" t="s">
        <v>821</v>
      </c>
      <c r="BF188" t="s">
        <v>830</v>
      </c>
      <c r="BG188" t="s">
        <v>822</v>
      </c>
      <c r="BH188">
        <v>2016</v>
      </c>
      <c r="BI188" t="s">
        <v>823</v>
      </c>
      <c r="BJ188" t="s">
        <v>824</v>
      </c>
      <c r="BK188" t="s">
        <v>824</v>
      </c>
    </row>
    <row r="189" spans="1:63" x14ac:dyDescent="0.25">
      <c r="A189" t="str">
        <f t="shared" si="47"/>
        <v>LTfloormfody</v>
      </c>
      <c r="B189" t="s">
        <v>839</v>
      </c>
      <c r="C189" t="s">
        <v>56</v>
      </c>
      <c r="D189" t="s">
        <v>815</v>
      </c>
      <c r="E189" t="s">
        <v>764</v>
      </c>
      <c r="F189" s="19" t="str">
        <f t="shared" si="55"/>
        <v>floormfody</v>
      </c>
      <c r="G189" s="49">
        <v>0</v>
      </c>
      <c r="H189" s="49">
        <v>0</v>
      </c>
      <c r="I189" s="49">
        <v>0</v>
      </c>
      <c r="J189" s="49">
        <v>0</v>
      </c>
      <c r="K189" s="49">
        <v>0</v>
      </c>
      <c r="L189" s="49">
        <v>0</v>
      </c>
      <c r="M189" s="49">
        <v>0</v>
      </c>
      <c r="N189" s="49">
        <v>0</v>
      </c>
      <c r="O189" s="49">
        <v>0</v>
      </c>
      <c r="P189" s="49">
        <v>0</v>
      </c>
      <c r="Q189" s="49">
        <v>0</v>
      </c>
      <c r="R189" s="50" t="s">
        <v>902</v>
      </c>
      <c r="S189" s="50">
        <v>0</v>
      </c>
      <c r="T189" s="50" t="s">
        <v>873</v>
      </c>
      <c r="V189" s="24" t="str">
        <f>VLOOKUP(C189,[1]BO_download_01!#REF!,3,FALSE)</f>
        <v>Lithuania</v>
      </c>
      <c r="W189">
        <f t="shared" si="53"/>
        <v>2012</v>
      </c>
      <c r="X189" t="str">
        <f>INDEX([1]BO_download_01!#REF!,MATCH($Y189,[1]BO_download_01!#REF!,0))</f>
        <v>ar</v>
      </c>
      <c r="Y189" t="str">
        <f t="shared" si="56"/>
        <v>floor area</v>
      </c>
      <c r="Z189" s="24">
        <f t="shared" si="48"/>
        <v>0</v>
      </c>
      <c r="AA189" s="24" t="str">
        <f t="shared" si="49"/>
        <v>Mm2</v>
      </c>
      <c r="AB189" s="24" t="str">
        <f t="shared" si="57"/>
        <v>Odyssee/national data</v>
      </c>
      <c r="AC189" t="s">
        <v>817</v>
      </c>
      <c r="AD189" t="s">
        <v>818</v>
      </c>
      <c r="AE189" t="str">
        <f t="shared" si="54"/>
        <v>all</v>
      </c>
      <c r="AF189" t="s">
        <v>764</v>
      </c>
      <c r="AG189" s="51" t="str">
        <f t="shared" si="50"/>
        <v>res</v>
      </c>
      <c r="AH189" t="s">
        <v>819</v>
      </c>
      <c r="AI189" t="s">
        <v>820</v>
      </c>
      <c r="AJ189" t="s">
        <v>821</v>
      </c>
      <c r="AK189" s="11" t="str">
        <f t="shared" si="51"/>
        <v>BO, 0</v>
      </c>
      <c r="AL189" s="11" t="s">
        <v>822</v>
      </c>
      <c r="AM189" s="11">
        <v>2016</v>
      </c>
      <c r="AN189" s="17" t="s">
        <v>823</v>
      </c>
      <c r="AO189" s="52" t="s">
        <v>824</v>
      </c>
      <c r="AQ189" t="s">
        <v>25</v>
      </c>
      <c r="AR189">
        <v>2010</v>
      </c>
      <c r="AS189" t="s">
        <v>825</v>
      </c>
      <c r="AT189" t="s">
        <v>814</v>
      </c>
      <c r="AU189">
        <v>809</v>
      </c>
      <c r="AV189" t="s">
        <v>826</v>
      </c>
      <c r="AW189" t="s">
        <v>270</v>
      </c>
      <c r="AX189" t="s">
        <v>817</v>
      </c>
      <c r="AY189" t="s">
        <v>818</v>
      </c>
      <c r="AZ189" t="s">
        <v>764</v>
      </c>
      <c r="BA189" s="51" t="s">
        <v>764</v>
      </c>
      <c r="BB189" t="s">
        <v>815</v>
      </c>
      <c r="BC189" t="s">
        <v>819</v>
      </c>
      <c r="BD189" t="s">
        <v>820</v>
      </c>
      <c r="BE189" t="s">
        <v>821</v>
      </c>
      <c r="BF189" t="s">
        <v>830</v>
      </c>
      <c r="BG189" t="s">
        <v>822</v>
      </c>
      <c r="BH189">
        <v>2016</v>
      </c>
      <c r="BI189" t="s">
        <v>823</v>
      </c>
      <c r="BJ189" t="s">
        <v>824</v>
      </c>
      <c r="BK189" t="s">
        <v>824</v>
      </c>
    </row>
    <row r="190" spans="1:63" x14ac:dyDescent="0.25">
      <c r="A190" t="str">
        <f t="shared" si="47"/>
        <v>LUfloormfody</v>
      </c>
      <c r="B190" t="s">
        <v>839</v>
      </c>
      <c r="C190" t="s">
        <v>57</v>
      </c>
      <c r="D190" t="s">
        <v>815</v>
      </c>
      <c r="E190" t="s">
        <v>764</v>
      </c>
      <c r="F190" s="19" t="str">
        <f t="shared" si="55"/>
        <v>floormfody</v>
      </c>
      <c r="G190" s="49">
        <v>0</v>
      </c>
      <c r="H190" s="49">
        <v>0</v>
      </c>
      <c r="I190" s="49">
        <v>0</v>
      </c>
      <c r="J190" s="49">
        <v>0</v>
      </c>
      <c r="K190" s="49">
        <v>0</v>
      </c>
      <c r="L190" s="49">
        <v>0</v>
      </c>
      <c r="M190" s="49">
        <v>7.5619917037523203</v>
      </c>
      <c r="N190" s="49">
        <v>0</v>
      </c>
      <c r="O190" s="49">
        <v>0</v>
      </c>
      <c r="P190" s="49">
        <v>0</v>
      </c>
      <c r="Q190" s="49">
        <v>0</v>
      </c>
      <c r="R190" s="50" t="s">
        <v>208</v>
      </c>
      <c r="S190" s="50" t="s">
        <v>635</v>
      </c>
      <c r="T190" s="50" t="s">
        <v>873</v>
      </c>
      <c r="V190" s="24" t="str">
        <f>VLOOKUP(C190,[1]BO_download_01!#REF!,3,FALSE)</f>
        <v>Luxembourg</v>
      </c>
      <c r="W190">
        <f t="shared" si="53"/>
        <v>2012</v>
      </c>
      <c r="X190" t="str">
        <f>INDEX([1]BO_download_01!#REF!,MATCH($Y190,[1]BO_download_01!#REF!,0))</f>
        <v>ar</v>
      </c>
      <c r="Y190" t="str">
        <f t="shared" si="56"/>
        <v>floor area</v>
      </c>
      <c r="Z190" s="24">
        <f t="shared" si="48"/>
        <v>0</v>
      </c>
      <c r="AA190" s="24" t="str">
        <f t="shared" si="49"/>
        <v>Mm2</v>
      </c>
      <c r="AB190" s="24" t="str">
        <f t="shared" si="57"/>
        <v>Odyssee</v>
      </c>
      <c r="AC190" t="s">
        <v>817</v>
      </c>
      <c r="AD190" t="s">
        <v>818</v>
      </c>
      <c r="AE190" t="str">
        <f t="shared" si="54"/>
        <v>all</v>
      </c>
      <c r="AF190" t="s">
        <v>764</v>
      </c>
      <c r="AG190" s="51" t="str">
        <f t="shared" si="50"/>
        <v>res</v>
      </c>
      <c r="AH190" t="s">
        <v>819</v>
      </c>
      <c r="AI190" t="s">
        <v>820</v>
      </c>
      <c r="AJ190" t="s">
        <v>821</v>
      </c>
      <c r="AK190" s="11" t="str">
        <f t="shared" si="51"/>
        <v>BO, Odyssee and national data</v>
      </c>
      <c r="AL190" s="11" t="s">
        <v>822</v>
      </c>
      <c r="AM190" s="11">
        <v>2016</v>
      </c>
      <c r="AN190" s="17" t="s">
        <v>823</v>
      </c>
      <c r="AO190" s="52" t="s">
        <v>824</v>
      </c>
      <c r="AQ190" t="s">
        <v>25</v>
      </c>
      <c r="AR190">
        <v>2011</v>
      </c>
      <c r="AS190" t="s">
        <v>825</v>
      </c>
      <c r="AT190" t="s">
        <v>814</v>
      </c>
      <c r="AU190">
        <v>829</v>
      </c>
      <c r="AV190" t="s">
        <v>826</v>
      </c>
      <c r="AW190" t="s">
        <v>270</v>
      </c>
      <c r="AX190" t="s">
        <v>817</v>
      </c>
      <c r="AY190" t="s">
        <v>818</v>
      </c>
      <c r="AZ190" t="s">
        <v>764</v>
      </c>
      <c r="BA190" s="51" t="s">
        <v>764</v>
      </c>
      <c r="BB190" t="s">
        <v>815</v>
      </c>
      <c r="BC190" t="s">
        <v>819</v>
      </c>
      <c r="BD190" t="s">
        <v>820</v>
      </c>
      <c r="BE190" t="s">
        <v>821</v>
      </c>
      <c r="BF190" t="s">
        <v>830</v>
      </c>
      <c r="BG190" t="s">
        <v>822</v>
      </c>
      <c r="BH190">
        <v>2016</v>
      </c>
      <c r="BI190" t="s">
        <v>823</v>
      </c>
      <c r="BJ190" t="s">
        <v>824</v>
      </c>
      <c r="BK190" t="s">
        <v>824</v>
      </c>
    </row>
    <row r="191" spans="1:63" x14ac:dyDescent="0.25">
      <c r="A191" t="str">
        <f t="shared" si="47"/>
        <v>LVfloormfody</v>
      </c>
      <c r="B191" t="s">
        <v>839</v>
      </c>
      <c r="C191" t="s">
        <v>55</v>
      </c>
      <c r="D191" t="s">
        <v>815</v>
      </c>
      <c r="E191" t="s">
        <v>764</v>
      </c>
      <c r="F191" s="19" t="str">
        <f t="shared" si="55"/>
        <v>floormfody</v>
      </c>
      <c r="G191" s="49">
        <v>0</v>
      </c>
      <c r="H191" s="49">
        <v>0</v>
      </c>
      <c r="I191" s="49">
        <v>0</v>
      </c>
      <c r="J191" s="49">
        <v>0</v>
      </c>
      <c r="K191" s="49">
        <v>0</v>
      </c>
      <c r="L191" s="49">
        <v>0</v>
      </c>
      <c r="M191" s="49">
        <v>37.848566507999998</v>
      </c>
      <c r="N191" s="49">
        <v>38.074583891390198</v>
      </c>
      <c r="O191" s="49">
        <v>38.529162656715599</v>
      </c>
      <c r="P191" s="49">
        <v>0</v>
      </c>
      <c r="Q191" s="49">
        <v>0</v>
      </c>
      <c r="R191" s="50" t="s">
        <v>208</v>
      </c>
      <c r="S191" s="50" t="s">
        <v>635</v>
      </c>
      <c r="T191" s="50" t="s">
        <v>873</v>
      </c>
      <c r="V191" s="24" t="str">
        <f>VLOOKUP(C191,[1]BO_download_01!#REF!,3,FALSE)</f>
        <v>Latvia</v>
      </c>
      <c r="W191">
        <f t="shared" si="53"/>
        <v>2012</v>
      </c>
      <c r="X191" t="str">
        <f>INDEX([1]BO_download_01!#REF!,MATCH($Y191,[1]BO_download_01!#REF!,0))</f>
        <v>ar</v>
      </c>
      <c r="Y191" t="str">
        <f t="shared" si="56"/>
        <v>floor area</v>
      </c>
      <c r="Z191" s="24">
        <f t="shared" si="48"/>
        <v>38.074583891390198</v>
      </c>
      <c r="AA191" s="24" t="str">
        <f t="shared" si="49"/>
        <v>Mm2</v>
      </c>
      <c r="AB191" s="24" t="str">
        <f t="shared" si="57"/>
        <v>Odyssee</v>
      </c>
      <c r="AC191" t="s">
        <v>817</v>
      </c>
      <c r="AD191" t="s">
        <v>818</v>
      </c>
      <c r="AE191" t="str">
        <f t="shared" si="54"/>
        <v>all</v>
      </c>
      <c r="AF191" t="s">
        <v>764</v>
      </c>
      <c r="AG191" s="51" t="str">
        <f t="shared" si="50"/>
        <v>res</v>
      </c>
      <c r="AH191" t="s">
        <v>819</v>
      </c>
      <c r="AI191" t="s">
        <v>820</v>
      </c>
      <c r="AJ191" t="s">
        <v>821</v>
      </c>
      <c r="AK191" s="11" t="str">
        <f t="shared" si="51"/>
        <v>BO, Odyssee and national data</v>
      </c>
      <c r="AL191" s="11" t="s">
        <v>822</v>
      </c>
      <c r="AM191" s="11">
        <v>2016</v>
      </c>
      <c r="AN191" s="17" t="s">
        <v>823</v>
      </c>
      <c r="AO191" s="52" t="s">
        <v>824</v>
      </c>
      <c r="AQ191" t="s">
        <v>25</v>
      </c>
      <c r="AR191">
        <v>2012</v>
      </c>
      <c r="AS191" t="s">
        <v>825</v>
      </c>
      <c r="AT191" t="s">
        <v>814</v>
      </c>
      <c r="AU191">
        <v>832.4</v>
      </c>
      <c r="AV191" t="s">
        <v>826</v>
      </c>
      <c r="AW191" t="s">
        <v>270</v>
      </c>
      <c r="AX191" t="s">
        <v>817</v>
      </c>
      <c r="AY191" t="s">
        <v>818</v>
      </c>
      <c r="AZ191" t="s">
        <v>764</v>
      </c>
      <c r="BA191" s="51" t="s">
        <v>764</v>
      </c>
      <c r="BB191" t="s">
        <v>815</v>
      </c>
      <c r="BC191" t="s">
        <v>819</v>
      </c>
      <c r="BD191" t="s">
        <v>820</v>
      </c>
      <c r="BE191" t="s">
        <v>821</v>
      </c>
      <c r="BF191" t="s">
        <v>830</v>
      </c>
      <c r="BG191" t="s">
        <v>822</v>
      </c>
      <c r="BH191">
        <v>2016</v>
      </c>
      <c r="BI191" t="s">
        <v>823</v>
      </c>
      <c r="BJ191" t="s">
        <v>824</v>
      </c>
      <c r="BK191" t="s">
        <v>824</v>
      </c>
    </row>
    <row r="192" spans="1:63" x14ac:dyDescent="0.25">
      <c r="A192" t="str">
        <f t="shared" si="47"/>
        <v>MTfloormfody</v>
      </c>
      <c r="B192" t="s">
        <v>839</v>
      </c>
      <c r="C192" t="s">
        <v>58</v>
      </c>
      <c r="D192" t="s">
        <v>815</v>
      </c>
      <c r="E192" t="s">
        <v>764</v>
      </c>
      <c r="F192" s="19" t="str">
        <f t="shared" si="55"/>
        <v>floormfody</v>
      </c>
      <c r="G192" s="49">
        <v>0</v>
      </c>
      <c r="H192" s="49">
        <v>0</v>
      </c>
      <c r="I192" s="49">
        <v>0</v>
      </c>
      <c r="J192" s="49">
        <v>0</v>
      </c>
      <c r="K192" s="49">
        <v>0</v>
      </c>
      <c r="L192" s="49">
        <v>0</v>
      </c>
      <c r="M192" s="49">
        <v>0</v>
      </c>
      <c r="N192" s="49">
        <v>0</v>
      </c>
      <c r="O192" s="49">
        <v>0</v>
      </c>
      <c r="P192" s="49">
        <v>0</v>
      </c>
      <c r="Q192" s="49">
        <v>0</v>
      </c>
      <c r="R192" s="50" t="s">
        <v>902</v>
      </c>
      <c r="S192" s="50">
        <v>0</v>
      </c>
      <c r="T192" s="50" t="s">
        <v>873</v>
      </c>
      <c r="V192" s="24" t="str">
        <f>VLOOKUP(C192,[1]BO_download_01!#REF!,3,FALSE)</f>
        <v>Malta</v>
      </c>
      <c r="W192">
        <f t="shared" si="53"/>
        <v>2012</v>
      </c>
      <c r="X192" t="str">
        <f>INDEX([1]BO_download_01!#REF!,MATCH($Y192,[1]BO_download_01!#REF!,0))</f>
        <v>ar</v>
      </c>
      <c r="Y192" t="str">
        <f t="shared" si="56"/>
        <v>floor area</v>
      </c>
      <c r="Z192" s="24">
        <f t="shared" si="48"/>
        <v>0</v>
      </c>
      <c r="AA192" s="24" t="str">
        <f t="shared" si="49"/>
        <v>Mm2</v>
      </c>
      <c r="AB192" s="24" t="str">
        <f t="shared" si="57"/>
        <v>Odyssee/national data</v>
      </c>
      <c r="AC192" t="s">
        <v>817</v>
      </c>
      <c r="AD192" t="s">
        <v>818</v>
      </c>
      <c r="AE192" t="str">
        <f t="shared" si="54"/>
        <v>all</v>
      </c>
      <c r="AF192" t="s">
        <v>764</v>
      </c>
      <c r="AG192" s="51" t="str">
        <f t="shared" si="50"/>
        <v>res</v>
      </c>
      <c r="AH192" t="s">
        <v>819</v>
      </c>
      <c r="AI192" t="s">
        <v>820</v>
      </c>
      <c r="AJ192" t="s">
        <v>821</v>
      </c>
      <c r="AK192" s="11" t="str">
        <f t="shared" si="51"/>
        <v>BO, 0</v>
      </c>
      <c r="AL192" s="11" t="s">
        <v>822</v>
      </c>
      <c r="AM192" s="11">
        <v>2016</v>
      </c>
      <c r="AN192" s="17" t="s">
        <v>823</v>
      </c>
      <c r="AO192" s="52" t="s">
        <v>824</v>
      </c>
      <c r="AQ192" t="s">
        <v>25</v>
      </c>
      <c r="AR192">
        <v>2013</v>
      </c>
      <c r="AS192" t="s">
        <v>825</v>
      </c>
      <c r="AT192" t="s">
        <v>814</v>
      </c>
      <c r="AU192">
        <v>833.1</v>
      </c>
      <c r="AV192" t="s">
        <v>826</v>
      </c>
      <c r="AW192" t="s">
        <v>270</v>
      </c>
      <c r="AX192" t="s">
        <v>817</v>
      </c>
      <c r="AY192" t="s">
        <v>818</v>
      </c>
      <c r="AZ192" t="s">
        <v>764</v>
      </c>
      <c r="BA192" s="51" t="s">
        <v>764</v>
      </c>
      <c r="BB192" t="s">
        <v>815</v>
      </c>
      <c r="BC192" t="s">
        <v>819</v>
      </c>
      <c r="BD192" t="s">
        <v>820</v>
      </c>
      <c r="BE192" t="s">
        <v>821</v>
      </c>
      <c r="BF192" t="s">
        <v>830</v>
      </c>
      <c r="BG192" t="s">
        <v>822</v>
      </c>
      <c r="BH192">
        <v>2016</v>
      </c>
      <c r="BI192" t="s">
        <v>823</v>
      </c>
      <c r="BJ192" t="s">
        <v>824</v>
      </c>
      <c r="BK192" t="s">
        <v>824</v>
      </c>
    </row>
    <row r="193" spans="1:63" x14ac:dyDescent="0.25">
      <c r="A193" t="str">
        <f t="shared" si="47"/>
        <v>NLfloormfody</v>
      </c>
      <c r="B193" t="s">
        <v>839</v>
      </c>
      <c r="C193" t="s">
        <v>59</v>
      </c>
      <c r="D193" t="s">
        <v>815</v>
      </c>
      <c r="E193" t="s">
        <v>764</v>
      </c>
      <c r="F193" s="19" t="str">
        <f t="shared" si="55"/>
        <v>floormfody</v>
      </c>
      <c r="G193" s="49">
        <v>0</v>
      </c>
      <c r="H193" s="49">
        <v>0</v>
      </c>
      <c r="I193" s="49">
        <v>0</v>
      </c>
      <c r="J193" s="49">
        <v>0</v>
      </c>
      <c r="K193" s="49">
        <v>0</v>
      </c>
      <c r="L193" s="49">
        <v>0</v>
      </c>
      <c r="M193" s="49">
        <v>188.323290531975</v>
      </c>
      <c r="N193" s="49">
        <v>191.29501607679401</v>
      </c>
      <c r="O193" s="49">
        <v>0</v>
      </c>
      <c r="P193" s="49">
        <v>0</v>
      </c>
      <c r="Q193" s="49">
        <v>0</v>
      </c>
      <c r="R193" s="50" t="s">
        <v>208</v>
      </c>
      <c r="S193" s="50" t="s">
        <v>635</v>
      </c>
      <c r="T193" s="50" t="s">
        <v>873</v>
      </c>
      <c r="V193" s="24" t="str">
        <f>VLOOKUP(C193,[1]BO_download_01!#REF!,3,FALSE)</f>
        <v>Netherlands</v>
      </c>
      <c r="W193">
        <f t="shared" si="53"/>
        <v>2012</v>
      </c>
      <c r="X193" t="str">
        <f>INDEX([1]BO_download_01!#REF!,MATCH($Y193,[1]BO_download_01!#REF!,0))</f>
        <v>ar</v>
      </c>
      <c r="Y193" t="str">
        <f t="shared" si="56"/>
        <v>floor area</v>
      </c>
      <c r="Z193" s="24">
        <f t="shared" si="48"/>
        <v>191.29501607679401</v>
      </c>
      <c r="AA193" s="24" t="str">
        <f t="shared" si="49"/>
        <v>Mm2</v>
      </c>
      <c r="AB193" s="24" t="str">
        <f t="shared" si="57"/>
        <v>Odyssee</v>
      </c>
      <c r="AC193" t="s">
        <v>817</v>
      </c>
      <c r="AD193" t="s">
        <v>818</v>
      </c>
      <c r="AE193" t="str">
        <f t="shared" si="54"/>
        <v>all</v>
      </c>
      <c r="AF193" t="s">
        <v>764</v>
      </c>
      <c r="AG193" s="51" t="str">
        <f t="shared" si="50"/>
        <v>res</v>
      </c>
      <c r="AH193" t="s">
        <v>819</v>
      </c>
      <c r="AI193" t="s">
        <v>820</v>
      </c>
      <c r="AJ193" t="s">
        <v>821</v>
      </c>
      <c r="AK193" s="11" t="str">
        <f t="shared" si="51"/>
        <v>BO, Odyssee and national data</v>
      </c>
      <c r="AL193" s="11" t="s">
        <v>822</v>
      </c>
      <c r="AM193" s="11">
        <v>2016</v>
      </c>
      <c r="AN193" s="17" t="s">
        <v>823</v>
      </c>
      <c r="AO193" s="52" t="s">
        <v>824</v>
      </c>
      <c r="AQ193" t="s">
        <v>25</v>
      </c>
      <c r="AR193">
        <v>2014</v>
      </c>
      <c r="AS193" t="s">
        <v>825</v>
      </c>
      <c r="AT193" t="s">
        <v>814</v>
      </c>
      <c r="AU193">
        <v>830.3</v>
      </c>
      <c r="AV193" t="s">
        <v>826</v>
      </c>
      <c r="AW193" t="s">
        <v>270</v>
      </c>
      <c r="AX193" t="s">
        <v>817</v>
      </c>
      <c r="AY193" t="s">
        <v>818</v>
      </c>
      <c r="AZ193" t="s">
        <v>764</v>
      </c>
      <c r="BA193" s="51" t="s">
        <v>764</v>
      </c>
      <c r="BB193" t="s">
        <v>815</v>
      </c>
      <c r="BC193" t="s">
        <v>819</v>
      </c>
      <c r="BD193" t="s">
        <v>820</v>
      </c>
      <c r="BE193" t="s">
        <v>821</v>
      </c>
      <c r="BF193" t="s">
        <v>830</v>
      </c>
      <c r="BG193" t="s">
        <v>822</v>
      </c>
      <c r="BH193">
        <v>2016</v>
      </c>
      <c r="BI193" t="s">
        <v>823</v>
      </c>
      <c r="BJ193" t="s">
        <v>824</v>
      </c>
      <c r="BK193" t="s">
        <v>824</v>
      </c>
    </row>
    <row r="194" spans="1:63" x14ac:dyDescent="0.25">
      <c r="A194" t="str">
        <f t="shared" si="47"/>
        <v>PLfloormfody</v>
      </c>
      <c r="B194" t="s">
        <v>839</v>
      </c>
      <c r="C194" t="s">
        <v>60</v>
      </c>
      <c r="D194" t="s">
        <v>815</v>
      </c>
      <c r="E194" t="s">
        <v>764</v>
      </c>
      <c r="F194" s="19" t="str">
        <f t="shared" si="55"/>
        <v>floormfody</v>
      </c>
      <c r="G194" s="49">
        <v>0</v>
      </c>
      <c r="H194" s="49">
        <v>0</v>
      </c>
      <c r="I194" s="49">
        <v>0</v>
      </c>
      <c r="J194" s="49">
        <v>0</v>
      </c>
      <c r="K194" s="49">
        <v>0</v>
      </c>
      <c r="L194" s="49">
        <v>0</v>
      </c>
      <c r="M194" s="49">
        <v>0</v>
      </c>
      <c r="N194" s="49">
        <v>0</v>
      </c>
      <c r="O194" s="49">
        <v>0</v>
      </c>
      <c r="P194" s="49">
        <v>0</v>
      </c>
      <c r="Q194" s="49">
        <v>0</v>
      </c>
      <c r="R194" s="50" t="s">
        <v>902</v>
      </c>
      <c r="S194" s="50">
        <v>0</v>
      </c>
      <c r="T194" s="50" t="s">
        <v>873</v>
      </c>
      <c r="V194" s="24" t="str">
        <f>VLOOKUP(C194,[1]BO_download_01!#REF!,3,FALSE)</f>
        <v>Poland</v>
      </c>
      <c r="W194">
        <f t="shared" si="53"/>
        <v>2012</v>
      </c>
      <c r="X194" t="str">
        <f>INDEX([1]BO_download_01!#REF!,MATCH($Y194,[1]BO_download_01!#REF!,0))</f>
        <v>ar</v>
      </c>
      <c r="Y194" t="str">
        <f t="shared" si="56"/>
        <v>floor area</v>
      </c>
      <c r="Z194" s="24">
        <f t="shared" si="48"/>
        <v>0</v>
      </c>
      <c r="AA194" s="24" t="str">
        <f t="shared" si="49"/>
        <v>Mm2</v>
      </c>
      <c r="AB194" s="24" t="str">
        <f t="shared" si="57"/>
        <v>Odyssee/national data</v>
      </c>
      <c r="AC194" t="s">
        <v>817</v>
      </c>
      <c r="AD194" t="s">
        <v>818</v>
      </c>
      <c r="AE194" t="str">
        <f t="shared" si="54"/>
        <v>all</v>
      </c>
      <c r="AF194" t="s">
        <v>764</v>
      </c>
      <c r="AG194" s="51" t="str">
        <f t="shared" si="50"/>
        <v>res</v>
      </c>
      <c r="AH194" t="s">
        <v>819</v>
      </c>
      <c r="AI194" t="s">
        <v>820</v>
      </c>
      <c r="AJ194" t="s">
        <v>821</v>
      </c>
      <c r="AK194" s="11" t="str">
        <f t="shared" si="51"/>
        <v>BO, 0</v>
      </c>
      <c r="AL194" s="11" t="s">
        <v>822</v>
      </c>
      <c r="AM194" s="11">
        <v>2016</v>
      </c>
      <c r="AN194" s="17" t="s">
        <v>823</v>
      </c>
      <c r="AO194" s="52" t="s">
        <v>824</v>
      </c>
      <c r="AQ194" t="s">
        <v>26</v>
      </c>
      <c r="AR194">
        <v>2005</v>
      </c>
      <c r="AS194" t="s">
        <v>825</v>
      </c>
      <c r="AT194" t="s">
        <v>814</v>
      </c>
      <c r="AU194">
        <v>128.80000000000001</v>
      </c>
      <c r="AV194" t="s">
        <v>826</v>
      </c>
      <c r="AW194" t="s">
        <v>270</v>
      </c>
      <c r="AX194" t="s">
        <v>817</v>
      </c>
      <c r="AY194" t="s">
        <v>818</v>
      </c>
      <c r="AZ194" t="s">
        <v>764</v>
      </c>
      <c r="BA194" s="51" t="s">
        <v>764</v>
      </c>
      <c r="BB194" t="s">
        <v>815</v>
      </c>
      <c r="BC194" t="s">
        <v>819</v>
      </c>
      <c r="BD194" t="s">
        <v>820</v>
      </c>
      <c r="BE194" t="s">
        <v>821</v>
      </c>
      <c r="BF194" t="s">
        <v>830</v>
      </c>
      <c r="BG194" t="s">
        <v>822</v>
      </c>
      <c r="BH194">
        <v>2016</v>
      </c>
      <c r="BI194" t="s">
        <v>823</v>
      </c>
      <c r="BJ194" t="s">
        <v>824</v>
      </c>
      <c r="BK194" t="s">
        <v>824</v>
      </c>
    </row>
    <row r="195" spans="1:63" x14ac:dyDescent="0.25">
      <c r="A195" t="str">
        <f t="shared" si="47"/>
        <v>PTfloormfody</v>
      </c>
      <c r="B195" t="s">
        <v>839</v>
      </c>
      <c r="C195" t="s">
        <v>61</v>
      </c>
      <c r="D195" t="s">
        <v>815</v>
      </c>
      <c r="E195" t="s">
        <v>764</v>
      </c>
      <c r="F195" s="19" t="str">
        <f t="shared" si="55"/>
        <v>floormfody</v>
      </c>
      <c r="G195" s="49">
        <v>0</v>
      </c>
      <c r="H195" s="49">
        <v>0</v>
      </c>
      <c r="I195" s="49">
        <v>0</v>
      </c>
      <c r="J195" s="49">
        <v>0</v>
      </c>
      <c r="K195" s="49">
        <v>0</v>
      </c>
      <c r="L195" s="49">
        <v>237.808561185</v>
      </c>
      <c r="M195" s="49">
        <v>237.44427724494301</v>
      </c>
      <c r="N195" s="49">
        <v>0</v>
      </c>
      <c r="O195" s="49">
        <v>0</v>
      </c>
      <c r="P195" s="49">
        <v>0</v>
      </c>
      <c r="Q195" s="49">
        <v>0</v>
      </c>
      <c r="R195" s="50" t="s">
        <v>208</v>
      </c>
      <c r="S195" s="50" t="s">
        <v>635</v>
      </c>
      <c r="T195" s="50" t="s">
        <v>873</v>
      </c>
      <c r="V195" s="24" t="str">
        <f>VLOOKUP(C195,[1]BO_download_01!#REF!,3,FALSE)</f>
        <v>Portugal</v>
      </c>
      <c r="W195">
        <f t="shared" si="53"/>
        <v>2012</v>
      </c>
      <c r="X195" t="str">
        <f>INDEX([1]BO_download_01!#REF!,MATCH($Y195,[1]BO_download_01!#REF!,0))</f>
        <v>ar</v>
      </c>
      <c r="Y195" t="str">
        <f t="shared" si="56"/>
        <v>floor area</v>
      </c>
      <c r="Z195" s="24">
        <f t="shared" si="48"/>
        <v>0</v>
      </c>
      <c r="AA195" s="24" t="str">
        <f t="shared" si="49"/>
        <v>Mm2</v>
      </c>
      <c r="AB195" s="24" t="str">
        <f t="shared" si="57"/>
        <v>Odyssee</v>
      </c>
      <c r="AC195" t="s">
        <v>817</v>
      </c>
      <c r="AD195" t="s">
        <v>818</v>
      </c>
      <c r="AE195" t="str">
        <f t="shared" si="54"/>
        <v>all</v>
      </c>
      <c r="AF195" t="s">
        <v>764</v>
      </c>
      <c r="AG195" s="51" t="str">
        <f t="shared" si="50"/>
        <v>res</v>
      </c>
      <c r="AH195" t="s">
        <v>819</v>
      </c>
      <c r="AI195" t="s">
        <v>820</v>
      </c>
      <c r="AJ195" t="s">
        <v>821</v>
      </c>
      <c r="AK195" s="11" t="str">
        <f t="shared" si="51"/>
        <v>BO, Odyssee and national data</v>
      </c>
      <c r="AL195" s="11" t="s">
        <v>822</v>
      </c>
      <c r="AM195" s="11">
        <v>2016</v>
      </c>
      <c r="AN195" s="17" t="s">
        <v>823</v>
      </c>
      <c r="AO195" s="52" t="s">
        <v>824</v>
      </c>
      <c r="AQ195" t="s">
        <v>26</v>
      </c>
      <c r="AR195">
        <v>2006</v>
      </c>
      <c r="AS195" t="s">
        <v>825</v>
      </c>
      <c r="AT195" t="s">
        <v>814</v>
      </c>
      <c r="AU195">
        <v>129.4</v>
      </c>
      <c r="AV195" t="s">
        <v>826</v>
      </c>
      <c r="AW195" t="s">
        <v>270</v>
      </c>
      <c r="AX195" t="s">
        <v>817</v>
      </c>
      <c r="AY195" t="s">
        <v>818</v>
      </c>
      <c r="AZ195" t="s">
        <v>764</v>
      </c>
      <c r="BA195" s="51" t="s">
        <v>764</v>
      </c>
      <c r="BB195" t="s">
        <v>815</v>
      </c>
      <c r="BC195" t="s">
        <v>819</v>
      </c>
      <c r="BD195" t="s">
        <v>820</v>
      </c>
      <c r="BE195" t="s">
        <v>821</v>
      </c>
      <c r="BF195" t="s">
        <v>830</v>
      </c>
      <c r="BG195" t="s">
        <v>822</v>
      </c>
      <c r="BH195">
        <v>2016</v>
      </c>
      <c r="BI195" t="s">
        <v>823</v>
      </c>
      <c r="BJ195" t="s">
        <v>824</v>
      </c>
      <c r="BK195" t="s">
        <v>824</v>
      </c>
    </row>
    <row r="196" spans="1:63" x14ac:dyDescent="0.25">
      <c r="A196" t="str">
        <f t="shared" si="47"/>
        <v>ROfloormfody</v>
      </c>
      <c r="B196" t="s">
        <v>839</v>
      </c>
      <c r="C196" t="s">
        <v>62</v>
      </c>
      <c r="D196" t="s">
        <v>815</v>
      </c>
      <c r="E196" t="s">
        <v>764</v>
      </c>
      <c r="F196" s="19" t="str">
        <f t="shared" si="55"/>
        <v>floormfody</v>
      </c>
      <c r="G196" s="49">
        <v>0</v>
      </c>
      <c r="H196" s="49">
        <v>0</v>
      </c>
      <c r="I196" s="49">
        <v>0</v>
      </c>
      <c r="J196" s="49">
        <v>0</v>
      </c>
      <c r="K196" s="49">
        <v>0</v>
      </c>
      <c r="L196" s="49">
        <v>0</v>
      </c>
      <c r="M196" s="49">
        <v>121.163588220001</v>
      </c>
      <c r="N196" s="49">
        <v>0</v>
      </c>
      <c r="O196" s="49">
        <v>0</v>
      </c>
      <c r="P196" s="49">
        <v>0</v>
      </c>
      <c r="Q196" s="49">
        <v>0</v>
      </c>
      <c r="R196" s="50" t="s">
        <v>208</v>
      </c>
      <c r="S196" s="50" t="s">
        <v>635</v>
      </c>
      <c r="T196" s="50" t="s">
        <v>873</v>
      </c>
      <c r="V196" s="24" t="str">
        <f>VLOOKUP(C196,[1]BO_download_01!#REF!,3,FALSE)</f>
        <v>Romania</v>
      </c>
      <c r="W196">
        <f t="shared" si="53"/>
        <v>2012</v>
      </c>
      <c r="X196" t="str">
        <f>INDEX([1]BO_download_01!#REF!,MATCH($Y196,[1]BO_download_01!#REF!,0))</f>
        <v>ar</v>
      </c>
      <c r="Y196" t="str">
        <f t="shared" si="56"/>
        <v>floor area</v>
      </c>
      <c r="Z196" s="24">
        <f t="shared" si="48"/>
        <v>0</v>
      </c>
      <c r="AA196" s="24" t="str">
        <f t="shared" si="49"/>
        <v>Mm2</v>
      </c>
      <c r="AB196" s="24" t="str">
        <f t="shared" si="57"/>
        <v>Odyssee</v>
      </c>
      <c r="AC196" t="s">
        <v>817</v>
      </c>
      <c r="AD196" t="s">
        <v>818</v>
      </c>
      <c r="AE196" t="str">
        <f t="shared" si="54"/>
        <v>all</v>
      </c>
      <c r="AF196" t="s">
        <v>764</v>
      </c>
      <c r="AG196" s="51" t="str">
        <f t="shared" si="50"/>
        <v>res</v>
      </c>
      <c r="AH196" t="s">
        <v>819</v>
      </c>
      <c r="AI196" t="s">
        <v>820</v>
      </c>
      <c r="AJ196" t="s">
        <v>821</v>
      </c>
      <c r="AK196" s="11" t="str">
        <f t="shared" si="51"/>
        <v>BO, Odyssee and national data</v>
      </c>
      <c r="AL196" s="11" t="s">
        <v>822</v>
      </c>
      <c r="AM196" s="11">
        <v>2016</v>
      </c>
      <c r="AN196" s="17" t="s">
        <v>823</v>
      </c>
      <c r="AO196" s="52" t="s">
        <v>824</v>
      </c>
      <c r="AQ196" t="s">
        <v>26</v>
      </c>
      <c r="AR196">
        <v>2007</v>
      </c>
      <c r="AS196" t="s">
        <v>825</v>
      </c>
      <c r="AT196" t="s">
        <v>814</v>
      </c>
      <c r="AU196">
        <v>131.1</v>
      </c>
      <c r="AV196" t="s">
        <v>826</v>
      </c>
      <c r="AW196" t="s">
        <v>270</v>
      </c>
      <c r="AX196" t="s">
        <v>817</v>
      </c>
      <c r="AY196" t="s">
        <v>818</v>
      </c>
      <c r="AZ196" t="s">
        <v>764</v>
      </c>
      <c r="BA196" s="51" t="s">
        <v>764</v>
      </c>
      <c r="BB196" t="s">
        <v>815</v>
      </c>
      <c r="BC196" t="s">
        <v>819</v>
      </c>
      <c r="BD196" t="s">
        <v>820</v>
      </c>
      <c r="BE196" t="s">
        <v>821</v>
      </c>
      <c r="BF196" t="s">
        <v>830</v>
      </c>
      <c r="BG196" t="s">
        <v>822</v>
      </c>
      <c r="BH196">
        <v>2016</v>
      </c>
      <c r="BI196" t="s">
        <v>823</v>
      </c>
      <c r="BJ196" t="s">
        <v>824</v>
      </c>
      <c r="BK196" t="s">
        <v>824</v>
      </c>
    </row>
    <row r="197" spans="1:63" x14ac:dyDescent="0.25">
      <c r="A197" t="str">
        <f t="shared" ref="A197:A260" si="58">C197&amp;F197</f>
        <v>SEfloormfody</v>
      </c>
      <c r="B197" t="s">
        <v>839</v>
      </c>
      <c r="C197" t="s">
        <v>66</v>
      </c>
      <c r="D197" t="s">
        <v>815</v>
      </c>
      <c r="E197" t="s">
        <v>764</v>
      </c>
      <c r="F197" s="19" t="str">
        <f t="shared" si="55"/>
        <v>floormfody</v>
      </c>
      <c r="G197" s="49">
        <v>0</v>
      </c>
      <c r="H197" s="49">
        <v>0</v>
      </c>
      <c r="I197" s="49">
        <v>0</v>
      </c>
      <c r="J197" s="49">
        <v>0</v>
      </c>
      <c r="K197" s="49">
        <v>0</v>
      </c>
      <c r="L197" s="49">
        <v>187.626461378719</v>
      </c>
      <c r="M197" s="49">
        <v>192.608027620288</v>
      </c>
      <c r="N197" s="49">
        <v>192.91593426313699</v>
      </c>
      <c r="O197" s="49">
        <v>197.271031741179</v>
      </c>
      <c r="P197" s="49">
        <v>0</v>
      </c>
      <c r="Q197" s="49">
        <v>0</v>
      </c>
      <c r="R197" s="50" t="s">
        <v>208</v>
      </c>
      <c r="S197" s="50" t="s">
        <v>635</v>
      </c>
      <c r="T197" s="50" t="s">
        <v>873</v>
      </c>
      <c r="V197" s="24" t="str">
        <f>VLOOKUP(C197,[1]BO_download_01!#REF!,3,FALSE)</f>
        <v>Sweden</v>
      </c>
      <c r="W197">
        <f t="shared" si="53"/>
        <v>2012</v>
      </c>
      <c r="X197" t="str">
        <f>INDEX([1]BO_download_01!#REF!,MATCH($Y197,[1]BO_download_01!#REF!,0))</f>
        <v>ar</v>
      </c>
      <c r="Y197" t="str">
        <f t="shared" si="56"/>
        <v>floor area</v>
      </c>
      <c r="Z197" s="24">
        <f t="shared" ref="Z197:Z260" si="59">N197</f>
        <v>192.91593426313699</v>
      </c>
      <c r="AA197" s="24" t="str">
        <f t="shared" si="49"/>
        <v>Mm2</v>
      </c>
      <c r="AB197" s="24" t="str">
        <f t="shared" si="57"/>
        <v>Odyssee</v>
      </c>
      <c r="AC197" t="s">
        <v>817</v>
      </c>
      <c r="AD197" t="s">
        <v>818</v>
      </c>
      <c r="AE197" t="str">
        <f t="shared" si="54"/>
        <v>all</v>
      </c>
      <c r="AF197" t="s">
        <v>764</v>
      </c>
      <c r="AG197" s="51" t="str">
        <f t="shared" si="50"/>
        <v>res</v>
      </c>
      <c r="AH197" t="s">
        <v>819</v>
      </c>
      <c r="AI197" t="s">
        <v>820</v>
      </c>
      <c r="AJ197" t="s">
        <v>821</v>
      </c>
      <c r="AK197" s="11" t="str">
        <f t="shared" si="51"/>
        <v>BO, Odyssee and national data</v>
      </c>
      <c r="AL197" s="11" t="s">
        <v>822</v>
      </c>
      <c r="AM197" s="11">
        <v>2016</v>
      </c>
      <c r="AN197" s="17" t="s">
        <v>823</v>
      </c>
      <c r="AO197" s="52" t="s">
        <v>824</v>
      </c>
      <c r="AQ197" t="s">
        <v>26</v>
      </c>
      <c r="AR197">
        <v>2008</v>
      </c>
      <c r="AS197" t="s">
        <v>825</v>
      </c>
      <c r="AT197" t="s">
        <v>814</v>
      </c>
      <c r="AU197">
        <v>133.69999999999999</v>
      </c>
      <c r="AV197" t="s">
        <v>826</v>
      </c>
      <c r="AW197" t="s">
        <v>270</v>
      </c>
      <c r="AX197" t="s">
        <v>817</v>
      </c>
      <c r="AY197" t="s">
        <v>818</v>
      </c>
      <c r="AZ197" t="s">
        <v>764</v>
      </c>
      <c r="BA197" s="51" t="s">
        <v>764</v>
      </c>
      <c r="BB197" t="s">
        <v>815</v>
      </c>
      <c r="BC197" t="s">
        <v>819</v>
      </c>
      <c r="BD197" t="s">
        <v>820</v>
      </c>
      <c r="BE197" t="s">
        <v>821</v>
      </c>
      <c r="BF197" t="s">
        <v>830</v>
      </c>
      <c r="BG197" t="s">
        <v>822</v>
      </c>
      <c r="BH197">
        <v>2016</v>
      </c>
      <c r="BI197" t="s">
        <v>823</v>
      </c>
      <c r="BJ197" t="s">
        <v>824</v>
      </c>
      <c r="BK197" t="s">
        <v>824</v>
      </c>
    </row>
    <row r="198" spans="1:63" x14ac:dyDescent="0.25">
      <c r="A198" t="str">
        <f t="shared" si="58"/>
        <v>Slfloormfody</v>
      </c>
      <c r="B198" t="s">
        <v>839</v>
      </c>
      <c r="C198" t="s">
        <v>831</v>
      </c>
      <c r="D198" t="s">
        <v>815</v>
      </c>
      <c r="E198" t="s">
        <v>764</v>
      </c>
      <c r="F198" s="19" t="str">
        <f t="shared" si="55"/>
        <v>floormfody</v>
      </c>
      <c r="G198" s="49">
        <v>0</v>
      </c>
      <c r="H198" s="49">
        <v>0</v>
      </c>
      <c r="I198" s="49">
        <v>0</v>
      </c>
      <c r="J198" s="49">
        <v>0</v>
      </c>
      <c r="K198" s="49">
        <v>0</v>
      </c>
      <c r="L198" s="49">
        <v>0</v>
      </c>
      <c r="M198" s="49">
        <v>18.3868311073734</v>
      </c>
      <c r="N198" s="49">
        <v>18.5956715406518</v>
      </c>
      <c r="O198" s="49">
        <v>18.756514312306098</v>
      </c>
      <c r="P198" s="49">
        <v>0</v>
      </c>
      <c r="Q198" s="49">
        <v>0</v>
      </c>
      <c r="R198" s="50" t="s">
        <v>208</v>
      </c>
      <c r="S198" s="50" t="s">
        <v>635</v>
      </c>
      <c r="T198" s="50" t="s">
        <v>873</v>
      </c>
      <c r="V198" s="24" t="str">
        <f>VLOOKUP(C198,[1]BO_download_01!#REF!,3,FALSE)</f>
        <v>Slovenia</v>
      </c>
      <c r="W198">
        <f t="shared" si="53"/>
        <v>2012</v>
      </c>
      <c r="X198" t="str">
        <f>INDEX([1]BO_download_01!#REF!,MATCH($Y198,[1]BO_download_01!#REF!,0))</f>
        <v>ar</v>
      </c>
      <c r="Y198" t="str">
        <f t="shared" si="56"/>
        <v>floor area</v>
      </c>
      <c r="Z198" s="24">
        <f t="shared" si="59"/>
        <v>18.5956715406518</v>
      </c>
      <c r="AA198" s="24" t="str">
        <f t="shared" ref="AA198:AA261" si="60">T198</f>
        <v>Mm2</v>
      </c>
      <c r="AB198" s="24" t="str">
        <f t="shared" si="57"/>
        <v>Odyssee</v>
      </c>
      <c r="AC198" t="s">
        <v>817</v>
      </c>
      <c r="AD198" t="s">
        <v>818</v>
      </c>
      <c r="AE198" t="str">
        <f t="shared" si="54"/>
        <v>all</v>
      </c>
      <c r="AF198" t="s">
        <v>764</v>
      </c>
      <c r="AG198" s="51" t="str">
        <f t="shared" ref="AG198:AG261" si="61">D198</f>
        <v>res</v>
      </c>
      <c r="AH198" t="s">
        <v>819</v>
      </c>
      <c r="AI198" t="s">
        <v>820</v>
      </c>
      <c r="AJ198" t="s">
        <v>821</v>
      </c>
      <c r="AK198" s="11" t="str">
        <f t="shared" ref="AK198:AK261" si="62">"BO"&amp;", "&amp;S198</f>
        <v>BO, Odyssee and national data</v>
      </c>
      <c r="AL198" s="11" t="s">
        <v>822</v>
      </c>
      <c r="AM198" s="11">
        <v>2016</v>
      </c>
      <c r="AN198" s="17" t="s">
        <v>823</v>
      </c>
      <c r="AO198" s="52" t="s">
        <v>824</v>
      </c>
      <c r="AQ198" t="s">
        <v>26</v>
      </c>
      <c r="AR198">
        <v>2009</v>
      </c>
      <c r="AS198" t="s">
        <v>825</v>
      </c>
      <c r="AT198" t="s">
        <v>814</v>
      </c>
      <c r="AU198">
        <v>138.1</v>
      </c>
      <c r="AV198" t="s">
        <v>826</v>
      </c>
      <c r="AW198" t="s">
        <v>270</v>
      </c>
      <c r="AX198" t="s">
        <v>817</v>
      </c>
      <c r="AY198" t="s">
        <v>818</v>
      </c>
      <c r="AZ198" t="s">
        <v>764</v>
      </c>
      <c r="BA198" s="51" t="s">
        <v>764</v>
      </c>
      <c r="BB198" t="s">
        <v>815</v>
      </c>
      <c r="BC198" t="s">
        <v>819</v>
      </c>
      <c r="BD198" t="s">
        <v>820</v>
      </c>
      <c r="BE198" t="s">
        <v>821</v>
      </c>
      <c r="BF198" t="s">
        <v>830</v>
      </c>
      <c r="BG198" t="s">
        <v>822</v>
      </c>
      <c r="BH198">
        <v>2016</v>
      </c>
      <c r="BI198" t="s">
        <v>823</v>
      </c>
      <c r="BJ198" t="s">
        <v>824</v>
      </c>
      <c r="BK198" t="s">
        <v>824</v>
      </c>
    </row>
    <row r="199" spans="1:63" x14ac:dyDescent="0.25">
      <c r="A199" t="str">
        <f t="shared" si="58"/>
        <v>SKfloormfody</v>
      </c>
      <c r="B199" t="s">
        <v>839</v>
      </c>
      <c r="C199" t="s">
        <v>63</v>
      </c>
      <c r="D199" t="s">
        <v>815</v>
      </c>
      <c r="E199" t="s">
        <v>764</v>
      </c>
      <c r="F199" s="19" t="str">
        <f t="shared" si="55"/>
        <v>floormfody</v>
      </c>
      <c r="G199" s="49">
        <v>0</v>
      </c>
      <c r="H199" s="49">
        <v>0</v>
      </c>
      <c r="I199" s="49">
        <v>0</v>
      </c>
      <c r="J199" s="49">
        <v>0</v>
      </c>
      <c r="K199" s="49">
        <v>0</v>
      </c>
      <c r="L199" s="49">
        <v>0</v>
      </c>
      <c r="M199" s="49">
        <v>64.071364125777507</v>
      </c>
      <c r="N199" s="49">
        <v>64.523158923764498</v>
      </c>
      <c r="O199" s="49">
        <v>64.975316017834999</v>
      </c>
      <c r="P199" s="49">
        <v>0</v>
      </c>
      <c r="Q199" s="49">
        <v>0</v>
      </c>
      <c r="R199" s="50" t="s">
        <v>208</v>
      </c>
      <c r="S199" s="50" t="s">
        <v>635</v>
      </c>
      <c r="T199" s="50" t="s">
        <v>873</v>
      </c>
      <c r="V199" s="24" t="str">
        <f>VLOOKUP(C199,[1]BO_download_01!#REF!,3,FALSE)</f>
        <v>Slovakia</v>
      </c>
      <c r="W199">
        <f t="shared" si="53"/>
        <v>2012</v>
      </c>
      <c r="X199" t="str">
        <f>INDEX([1]BO_download_01!#REF!,MATCH($Y199,[1]BO_download_01!#REF!,0))</f>
        <v>ar</v>
      </c>
      <c r="Y199" t="str">
        <f t="shared" si="56"/>
        <v>floor area</v>
      </c>
      <c r="Z199" s="24">
        <f t="shared" si="59"/>
        <v>64.523158923764498</v>
      </c>
      <c r="AA199" s="24" t="str">
        <f t="shared" si="60"/>
        <v>Mm2</v>
      </c>
      <c r="AB199" s="24" t="str">
        <f t="shared" si="57"/>
        <v>Odyssee</v>
      </c>
      <c r="AC199" t="s">
        <v>817</v>
      </c>
      <c r="AD199" t="s">
        <v>818</v>
      </c>
      <c r="AE199" t="str">
        <f t="shared" si="54"/>
        <v>all</v>
      </c>
      <c r="AF199" t="s">
        <v>764</v>
      </c>
      <c r="AG199" s="51" t="str">
        <f t="shared" si="61"/>
        <v>res</v>
      </c>
      <c r="AH199" t="s">
        <v>819</v>
      </c>
      <c r="AI199" t="s">
        <v>820</v>
      </c>
      <c r="AJ199" t="s">
        <v>821</v>
      </c>
      <c r="AK199" s="11" t="str">
        <f t="shared" si="62"/>
        <v>BO, Odyssee and national data</v>
      </c>
      <c r="AL199" s="11" t="s">
        <v>822</v>
      </c>
      <c r="AM199" s="11">
        <v>2016</v>
      </c>
      <c r="AN199" s="17" t="s">
        <v>823</v>
      </c>
      <c r="AO199" s="52" t="s">
        <v>824</v>
      </c>
      <c r="AQ199" t="s">
        <v>26</v>
      </c>
      <c r="AR199">
        <v>2010</v>
      </c>
      <c r="AS199" t="s">
        <v>825</v>
      </c>
      <c r="AT199" t="s">
        <v>814</v>
      </c>
      <c r="AU199">
        <v>137.19999999999999</v>
      </c>
      <c r="AV199" t="s">
        <v>826</v>
      </c>
      <c r="AW199" t="s">
        <v>270</v>
      </c>
      <c r="AX199" t="s">
        <v>817</v>
      </c>
      <c r="AY199" t="s">
        <v>818</v>
      </c>
      <c r="AZ199" t="s">
        <v>764</v>
      </c>
      <c r="BA199" s="51" t="s">
        <v>764</v>
      </c>
      <c r="BB199" t="s">
        <v>815</v>
      </c>
      <c r="BC199" t="s">
        <v>819</v>
      </c>
      <c r="BD199" t="s">
        <v>820</v>
      </c>
      <c r="BE199" t="s">
        <v>821</v>
      </c>
      <c r="BF199" t="s">
        <v>830</v>
      </c>
      <c r="BG199" t="s">
        <v>822</v>
      </c>
      <c r="BH199">
        <v>2016</v>
      </c>
      <c r="BI199" t="s">
        <v>823</v>
      </c>
      <c r="BJ199" t="s">
        <v>824</v>
      </c>
      <c r="BK199" t="s">
        <v>824</v>
      </c>
    </row>
    <row r="200" spans="1:63" x14ac:dyDescent="0.25">
      <c r="A200" t="str">
        <f t="shared" si="58"/>
        <v>UKfloormfody</v>
      </c>
      <c r="B200" t="s">
        <v>839</v>
      </c>
      <c r="C200" t="s">
        <v>67</v>
      </c>
      <c r="D200" t="s">
        <v>815</v>
      </c>
      <c r="E200" t="s">
        <v>764</v>
      </c>
      <c r="F200" s="19" t="str">
        <f t="shared" si="55"/>
        <v>floormfody</v>
      </c>
      <c r="G200" s="49">
        <v>0</v>
      </c>
      <c r="H200" s="49">
        <v>0</v>
      </c>
      <c r="I200" s="49">
        <v>0</v>
      </c>
      <c r="J200" s="49">
        <v>0</v>
      </c>
      <c r="K200" s="49">
        <v>0</v>
      </c>
      <c r="L200" s="49">
        <v>0</v>
      </c>
      <c r="M200" s="49">
        <v>0</v>
      </c>
      <c r="N200" s="49">
        <v>0</v>
      </c>
      <c r="O200" s="49">
        <v>0</v>
      </c>
      <c r="P200" s="49">
        <v>0</v>
      </c>
      <c r="Q200" s="49">
        <v>0</v>
      </c>
      <c r="R200" s="50" t="s">
        <v>902</v>
      </c>
      <c r="S200" s="50">
        <v>0</v>
      </c>
      <c r="T200" s="50" t="s">
        <v>873</v>
      </c>
      <c r="V200" s="24" t="str">
        <f>VLOOKUP(C200,[1]BO_download_01!#REF!,3,FALSE)</f>
        <v>United Kingdom</v>
      </c>
      <c r="W200">
        <f t="shared" si="53"/>
        <v>2012</v>
      </c>
      <c r="X200" t="str">
        <f>INDEX([1]BO_download_01!#REF!,MATCH($Y200,[1]BO_download_01!#REF!,0))</f>
        <v>ar</v>
      </c>
      <c r="Y200" t="str">
        <f t="shared" si="56"/>
        <v>floor area</v>
      </c>
      <c r="Z200" s="24">
        <f t="shared" si="59"/>
        <v>0</v>
      </c>
      <c r="AA200" s="24" t="str">
        <f t="shared" si="60"/>
        <v>Mm2</v>
      </c>
      <c r="AB200" s="24" t="str">
        <f t="shared" si="57"/>
        <v>Odyssee/national data</v>
      </c>
      <c r="AC200" t="s">
        <v>817</v>
      </c>
      <c r="AD200" t="s">
        <v>818</v>
      </c>
      <c r="AE200" t="str">
        <f t="shared" si="54"/>
        <v>all</v>
      </c>
      <c r="AF200" t="s">
        <v>764</v>
      </c>
      <c r="AG200" s="51" t="str">
        <f t="shared" si="61"/>
        <v>res</v>
      </c>
      <c r="AH200" t="s">
        <v>819</v>
      </c>
      <c r="AI200" t="s">
        <v>820</v>
      </c>
      <c r="AJ200" t="s">
        <v>821</v>
      </c>
      <c r="AK200" s="11" t="str">
        <f t="shared" si="62"/>
        <v>BO, 0</v>
      </c>
      <c r="AL200" s="11" t="s">
        <v>822</v>
      </c>
      <c r="AM200" s="11">
        <v>2016</v>
      </c>
      <c r="AN200" s="17" t="s">
        <v>823</v>
      </c>
      <c r="AO200" s="52" t="s">
        <v>824</v>
      </c>
      <c r="AQ200" t="s">
        <v>26</v>
      </c>
      <c r="AR200">
        <v>2011</v>
      </c>
      <c r="AS200" t="s">
        <v>825</v>
      </c>
      <c r="AT200" t="s">
        <v>814</v>
      </c>
      <c r="AU200">
        <v>138.69999999999999</v>
      </c>
      <c r="AV200" t="s">
        <v>826</v>
      </c>
      <c r="AW200" t="s">
        <v>270</v>
      </c>
      <c r="AX200" t="s">
        <v>817</v>
      </c>
      <c r="AY200" t="s">
        <v>818</v>
      </c>
      <c r="AZ200" t="s">
        <v>764</v>
      </c>
      <c r="BA200" s="51" t="s">
        <v>764</v>
      </c>
      <c r="BB200" t="s">
        <v>815</v>
      </c>
      <c r="BC200" t="s">
        <v>819</v>
      </c>
      <c r="BD200" t="s">
        <v>820</v>
      </c>
      <c r="BE200" t="s">
        <v>821</v>
      </c>
      <c r="BF200" t="s">
        <v>830</v>
      </c>
      <c r="BG200" t="s">
        <v>822</v>
      </c>
      <c r="BH200">
        <v>2016</v>
      </c>
      <c r="BI200" t="s">
        <v>823</v>
      </c>
      <c r="BJ200" t="s">
        <v>824</v>
      </c>
      <c r="BK200" t="s">
        <v>824</v>
      </c>
    </row>
    <row r="201" spans="1:63" x14ac:dyDescent="0.25">
      <c r="A201" t="str">
        <f t="shared" si="58"/>
        <v>ATsurmpr</v>
      </c>
      <c r="B201" t="s">
        <v>839</v>
      </c>
      <c r="C201" t="s">
        <v>40</v>
      </c>
      <c r="D201" t="s">
        <v>815</v>
      </c>
      <c r="E201" t="s">
        <v>764</v>
      </c>
      <c r="F201" t="s">
        <v>846</v>
      </c>
      <c r="G201" s="49">
        <v>129.4</v>
      </c>
      <c r="H201" s="49">
        <v>131.69999999999999</v>
      </c>
      <c r="I201" s="49">
        <v>132.4</v>
      </c>
      <c r="J201" s="49">
        <v>133.69999999999999</v>
      </c>
      <c r="K201" s="49">
        <v>134.69999999999999</v>
      </c>
      <c r="L201" s="49">
        <v>135.4</v>
      </c>
      <c r="M201" s="49">
        <v>136.1</v>
      </c>
      <c r="N201" s="49">
        <v>136.6</v>
      </c>
      <c r="O201" s="49">
        <v>137.6</v>
      </c>
      <c r="P201" s="49">
        <v>0</v>
      </c>
      <c r="Q201" s="49">
        <v>0</v>
      </c>
      <c r="R201" s="50" t="s">
        <v>208</v>
      </c>
      <c r="S201" s="50" t="s">
        <v>212</v>
      </c>
      <c r="T201" s="50" t="s">
        <v>775</v>
      </c>
      <c r="V201" s="24" t="str">
        <f>VLOOKUP(C201,[1]BO_download_01!#REF!,3,FALSE)</f>
        <v>Austria</v>
      </c>
      <c r="W201">
        <f t="shared" si="53"/>
        <v>2012</v>
      </c>
      <c r="X201" t="str">
        <f>INDEX([1]BO_download_01!#REF!,MATCH($Y201,[1]BO_download_01!#REF!,0))</f>
        <v>ar</v>
      </c>
      <c r="Y201" t="str">
        <f t="shared" si="56"/>
        <v>floor area</v>
      </c>
      <c r="Z201" s="24">
        <f t="shared" si="59"/>
        <v>136.6</v>
      </c>
      <c r="AA201" s="24" t="str">
        <f t="shared" si="60"/>
        <v>m2</v>
      </c>
      <c r="AB201" s="24" t="str">
        <f t="shared" si="57"/>
        <v>Odyssee</v>
      </c>
      <c r="AC201" t="s">
        <v>817</v>
      </c>
      <c r="AD201" t="s">
        <v>818</v>
      </c>
      <c r="AE201" t="str">
        <f t="shared" si="54"/>
        <v>all</v>
      </c>
      <c r="AF201" t="s">
        <v>764</v>
      </c>
      <c r="AG201" s="51" t="str">
        <f t="shared" si="61"/>
        <v>res</v>
      </c>
      <c r="AH201" t="s">
        <v>819</v>
      </c>
      <c r="AI201" t="s">
        <v>820</v>
      </c>
      <c r="AJ201" t="s">
        <v>821</v>
      </c>
      <c r="AK201" s="11" t="str">
        <f t="shared" si="62"/>
        <v>BO, Odyssee Indicators</v>
      </c>
      <c r="AL201" s="11" t="s">
        <v>822</v>
      </c>
      <c r="AM201" s="11">
        <v>2016</v>
      </c>
      <c r="AN201" s="17" t="s">
        <v>823</v>
      </c>
      <c r="AO201" s="52" t="s">
        <v>824</v>
      </c>
      <c r="AQ201" t="s">
        <v>26</v>
      </c>
      <c r="AR201">
        <v>2012</v>
      </c>
      <c r="AS201" t="s">
        <v>825</v>
      </c>
      <c r="AT201" t="s">
        <v>814</v>
      </c>
      <c r="AU201">
        <v>144.19999999999999</v>
      </c>
      <c r="AV201" t="s">
        <v>826</v>
      </c>
      <c r="AW201" t="s">
        <v>270</v>
      </c>
      <c r="AX201" t="s">
        <v>817</v>
      </c>
      <c r="AY201" t="s">
        <v>818</v>
      </c>
      <c r="AZ201" t="s">
        <v>764</v>
      </c>
      <c r="BA201" s="51" t="s">
        <v>764</v>
      </c>
      <c r="BB201" t="s">
        <v>815</v>
      </c>
      <c r="BC201" t="s">
        <v>819</v>
      </c>
      <c r="BD201" t="s">
        <v>820</v>
      </c>
      <c r="BE201" t="s">
        <v>821</v>
      </c>
      <c r="BF201" t="s">
        <v>830</v>
      </c>
      <c r="BG201" t="s">
        <v>822</v>
      </c>
      <c r="BH201">
        <v>2016</v>
      </c>
      <c r="BI201" t="s">
        <v>823</v>
      </c>
      <c r="BJ201" t="s">
        <v>824</v>
      </c>
      <c r="BK201" t="s">
        <v>824</v>
      </c>
    </row>
    <row r="202" spans="1:63" x14ac:dyDescent="0.25">
      <c r="A202" t="str">
        <f t="shared" si="58"/>
        <v>BEsurmpr</v>
      </c>
      <c r="B202" t="s">
        <v>839</v>
      </c>
      <c r="C202" t="s">
        <v>41</v>
      </c>
      <c r="D202" t="s">
        <v>815</v>
      </c>
      <c r="E202" t="s">
        <v>764</v>
      </c>
      <c r="F202" s="19" t="str">
        <f t="shared" si="55"/>
        <v>surmpr</v>
      </c>
      <c r="G202" s="49">
        <v>0</v>
      </c>
      <c r="H202" s="49">
        <v>0</v>
      </c>
      <c r="I202" s="49">
        <v>0</v>
      </c>
      <c r="J202" s="49">
        <v>0</v>
      </c>
      <c r="K202" s="49">
        <v>0</v>
      </c>
      <c r="L202" s="49">
        <v>0</v>
      </c>
      <c r="M202" s="49">
        <v>0</v>
      </c>
      <c r="N202" s="49">
        <v>0</v>
      </c>
      <c r="O202" s="49">
        <v>0</v>
      </c>
      <c r="P202" s="49">
        <v>0</v>
      </c>
      <c r="Q202" s="49">
        <v>0</v>
      </c>
      <c r="R202" s="50" t="s">
        <v>208</v>
      </c>
      <c r="S202" s="50">
        <v>0</v>
      </c>
      <c r="T202" s="50" t="s">
        <v>775</v>
      </c>
      <c r="V202" s="24" t="str">
        <f>VLOOKUP(C202,[1]BO_download_01!#REF!,3,FALSE)</f>
        <v>Belgium</v>
      </c>
      <c r="W202">
        <f t="shared" si="53"/>
        <v>2012</v>
      </c>
      <c r="X202" t="str">
        <f>INDEX([1]BO_download_01!#REF!,MATCH($Y202,[1]BO_download_01!#REF!,0))</f>
        <v>ar</v>
      </c>
      <c r="Y202" t="str">
        <f t="shared" si="56"/>
        <v>floor area</v>
      </c>
      <c r="Z202" s="24">
        <f t="shared" si="59"/>
        <v>0</v>
      </c>
      <c r="AA202" s="24" t="str">
        <f t="shared" si="60"/>
        <v>m2</v>
      </c>
      <c r="AB202" s="24" t="str">
        <f t="shared" si="57"/>
        <v>Odyssee</v>
      </c>
      <c r="AC202" t="s">
        <v>817</v>
      </c>
      <c r="AD202" t="s">
        <v>818</v>
      </c>
      <c r="AE202" t="str">
        <f t="shared" si="54"/>
        <v>all</v>
      </c>
      <c r="AF202" t="s">
        <v>764</v>
      </c>
      <c r="AG202" s="51" t="str">
        <f t="shared" si="61"/>
        <v>res</v>
      </c>
      <c r="AH202" t="s">
        <v>819</v>
      </c>
      <c r="AI202" t="s">
        <v>820</v>
      </c>
      <c r="AJ202" t="s">
        <v>821</v>
      </c>
      <c r="AK202" s="11" t="str">
        <f t="shared" si="62"/>
        <v>BO, 0</v>
      </c>
      <c r="AL202" s="11" t="s">
        <v>822</v>
      </c>
      <c r="AM202" s="11">
        <v>2016</v>
      </c>
      <c r="AN202" s="17" t="s">
        <v>823</v>
      </c>
      <c r="AO202" s="52" t="s">
        <v>824</v>
      </c>
      <c r="AQ202" t="s">
        <v>26</v>
      </c>
      <c r="AR202">
        <v>2013</v>
      </c>
      <c r="AS202" t="s">
        <v>825</v>
      </c>
      <c r="AT202" t="s">
        <v>814</v>
      </c>
      <c r="AU202">
        <v>149.1</v>
      </c>
      <c r="AV202" t="s">
        <v>826</v>
      </c>
      <c r="AW202" t="s">
        <v>270</v>
      </c>
      <c r="AX202" t="s">
        <v>817</v>
      </c>
      <c r="AY202" t="s">
        <v>818</v>
      </c>
      <c r="AZ202" t="s">
        <v>764</v>
      </c>
      <c r="BA202" s="51" t="s">
        <v>764</v>
      </c>
      <c r="BB202" t="s">
        <v>815</v>
      </c>
      <c r="BC202" t="s">
        <v>819</v>
      </c>
      <c r="BD202" t="s">
        <v>820</v>
      </c>
      <c r="BE202" t="s">
        <v>821</v>
      </c>
      <c r="BF202" t="s">
        <v>830</v>
      </c>
      <c r="BG202" t="s">
        <v>822</v>
      </c>
      <c r="BH202">
        <v>2016</v>
      </c>
      <c r="BI202" t="s">
        <v>823</v>
      </c>
      <c r="BJ202" t="s">
        <v>824</v>
      </c>
      <c r="BK202" t="s">
        <v>824</v>
      </c>
    </row>
    <row r="203" spans="1:63" x14ac:dyDescent="0.25">
      <c r="A203" t="str">
        <f t="shared" si="58"/>
        <v>BGsurmpr</v>
      </c>
      <c r="B203" t="s">
        <v>839</v>
      </c>
      <c r="C203" t="s">
        <v>42</v>
      </c>
      <c r="D203" t="s">
        <v>815</v>
      </c>
      <c r="E203" t="s">
        <v>764</v>
      </c>
      <c r="F203" s="19" t="str">
        <f t="shared" si="55"/>
        <v>surmpr</v>
      </c>
      <c r="G203" s="49">
        <v>0</v>
      </c>
      <c r="H203" s="49">
        <v>0</v>
      </c>
      <c r="I203" s="49">
        <v>0</v>
      </c>
      <c r="J203" s="49">
        <v>0</v>
      </c>
      <c r="K203" s="49">
        <v>0</v>
      </c>
      <c r="L203" s="49">
        <v>0</v>
      </c>
      <c r="M203" s="49">
        <v>0</v>
      </c>
      <c r="N203" s="49">
        <v>0</v>
      </c>
      <c r="O203" s="49">
        <v>0</v>
      </c>
      <c r="P203" s="49">
        <v>0</v>
      </c>
      <c r="Q203" s="49">
        <v>0</v>
      </c>
      <c r="R203" s="50">
        <v>0</v>
      </c>
      <c r="S203" s="50">
        <v>0</v>
      </c>
      <c r="T203" s="50" t="s">
        <v>775</v>
      </c>
      <c r="V203" s="24" t="str">
        <f>VLOOKUP(C203,[1]BO_download_01!#REF!,3,FALSE)</f>
        <v>Bulgaria</v>
      </c>
      <c r="W203">
        <f t="shared" si="53"/>
        <v>2012</v>
      </c>
      <c r="X203" t="str">
        <f>INDEX([1]BO_download_01!#REF!,MATCH($Y203,[1]BO_download_01!#REF!,0))</f>
        <v>ar</v>
      </c>
      <c r="Y203" t="str">
        <f t="shared" si="56"/>
        <v>floor area</v>
      </c>
      <c r="Z203" s="24">
        <f t="shared" si="59"/>
        <v>0</v>
      </c>
      <c r="AA203" s="24" t="str">
        <f t="shared" si="60"/>
        <v>m2</v>
      </c>
      <c r="AB203" s="24">
        <f t="shared" si="57"/>
        <v>0</v>
      </c>
      <c r="AC203" t="s">
        <v>817</v>
      </c>
      <c r="AD203" t="s">
        <v>818</v>
      </c>
      <c r="AE203" t="str">
        <f t="shared" si="54"/>
        <v>all</v>
      </c>
      <c r="AF203" t="s">
        <v>764</v>
      </c>
      <c r="AG203" s="51" t="str">
        <f t="shared" si="61"/>
        <v>res</v>
      </c>
      <c r="AH203" t="s">
        <v>819</v>
      </c>
      <c r="AI203" t="s">
        <v>820</v>
      </c>
      <c r="AJ203" t="s">
        <v>821</v>
      </c>
      <c r="AK203" s="11" t="str">
        <f t="shared" si="62"/>
        <v>BO, 0</v>
      </c>
      <c r="AL203" s="11" t="s">
        <v>822</v>
      </c>
      <c r="AM203" s="11">
        <v>2016</v>
      </c>
      <c r="AN203" s="17" t="s">
        <v>823</v>
      </c>
      <c r="AO203" s="52" t="s">
        <v>824</v>
      </c>
      <c r="AQ203" t="s">
        <v>26</v>
      </c>
      <c r="AR203">
        <v>2014</v>
      </c>
      <c r="AS203" t="s">
        <v>825</v>
      </c>
      <c r="AT203" t="s">
        <v>814</v>
      </c>
      <c r="AU203">
        <v>150</v>
      </c>
      <c r="AV203" t="s">
        <v>826</v>
      </c>
      <c r="AW203" t="s">
        <v>270</v>
      </c>
      <c r="AX203" t="s">
        <v>817</v>
      </c>
      <c r="AY203" t="s">
        <v>818</v>
      </c>
      <c r="AZ203" t="s">
        <v>764</v>
      </c>
      <c r="BA203" s="51" t="s">
        <v>764</v>
      </c>
      <c r="BB203" t="s">
        <v>815</v>
      </c>
      <c r="BC203" t="s">
        <v>819</v>
      </c>
      <c r="BD203" t="s">
        <v>820</v>
      </c>
      <c r="BE203" t="s">
        <v>821</v>
      </c>
      <c r="BF203" t="s">
        <v>830</v>
      </c>
      <c r="BG203" t="s">
        <v>822</v>
      </c>
      <c r="BH203">
        <v>2016</v>
      </c>
      <c r="BI203" t="s">
        <v>823</v>
      </c>
      <c r="BJ203" t="s">
        <v>824</v>
      </c>
      <c r="BK203" t="s">
        <v>824</v>
      </c>
    </row>
    <row r="204" spans="1:63" x14ac:dyDescent="0.25">
      <c r="A204" t="str">
        <f t="shared" si="58"/>
        <v>CYsurmpr</v>
      </c>
      <c r="B204" t="s">
        <v>839</v>
      </c>
      <c r="C204" t="s">
        <v>44</v>
      </c>
      <c r="D204" t="s">
        <v>815</v>
      </c>
      <c r="E204" t="s">
        <v>764</v>
      </c>
      <c r="F204" s="19" t="str">
        <f t="shared" si="55"/>
        <v>surmpr</v>
      </c>
      <c r="G204" s="49">
        <v>0</v>
      </c>
      <c r="H204" s="49">
        <v>0</v>
      </c>
      <c r="I204" s="49">
        <v>0</v>
      </c>
      <c r="J204" s="49">
        <v>0</v>
      </c>
      <c r="K204" s="49">
        <v>0</v>
      </c>
      <c r="L204" s="49">
        <v>0</v>
      </c>
      <c r="M204" s="49">
        <v>0</v>
      </c>
      <c r="N204" s="49">
        <v>0</v>
      </c>
      <c r="O204" s="49">
        <v>0</v>
      </c>
      <c r="P204" s="49">
        <v>0</v>
      </c>
      <c r="Q204" s="49">
        <v>0</v>
      </c>
      <c r="R204" s="50">
        <v>0</v>
      </c>
      <c r="S204" s="50">
        <v>0</v>
      </c>
      <c r="T204" s="50" t="s">
        <v>775</v>
      </c>
      <c r="V204" s="24" t="str">
        <f>VLOOKUP(C204,[1]BO_download_01!#REF!,3,FALSE)</f>
        <v>Cyprus</v>
      </c>
      <c r="W204">
        <f t="shared" si="53"/>
        <v>2012</v>
      </c>
      <c r="X204" t="str">
        <f>INDEX([1]BO_download_01!#REF!,MATCH($Y204,[1]BO_download_01!#REF!,0))</f>
        <v>ar</v>
      </c>
      <c r="Y204" t="str">
        <f t="shared" si="56"/>
        <v>floor area</v>
      </c>
      <c r="Z204" s="24">
        <f t="shared" si="59"/>
        <v>0</v>
      </c>
      <c r="AA204" s="24" t="str">
        <f t="shared" si="60"/>
        <v>m2</v>
      </c>
      <c r="AB204" s="24">
        <f t="shared" si="57"/>
        <v>0</v>
      </c>
      <c r="AC204" t="s">
        <v>817</v>
      </c>
      <c r="AD204" t="s">
        <v>818</v>
      </c>
      <c r="AE204" t="str">
        <f t="shared" si="54"/>
        <v>all</v>
      </c>
      <c r="AF204" t="s">
        <v>764</v>
      </c>
      <c r="AG204" s="51" t="str">
        <f t="shared" si="61"/>
        <v>res</v>
      </c>
      <c r="AH204" t="s">
        <v>819</v>
      </c>
      <c r="AI204" t="s">
        <v>820</v>
      </c>
      <c r="AJ204" t="s">
        <v>821</v>
      </c>
      <c r="AK204" s="11" t="str">
        <f t="shared" si="62"/>
        <v>BO, 0</v>
      </c>
      <c r="AL204" s="11" t="s">
        <v>822</v>
      </c>
      <c r="AM204" s="11">
        <v>2016</v>
      </c>
      <c r="AN204" s="17" t="s">
        <v>823</v>
      </c>
      <c r="AO204" s="52" t="s">
        <v>824</v>
      </c>
      <c r="AQ204" t="s">
        <v>6</v>
      </c>
      <c r="AR204">
        <v>2005</v>
      </c>
      <c r="AS204" t="s">
        <v>825</v>
      </c>
      <c r="AT204" t="s">
        <v>814</v>
      </c>
      <c r="AU204">
        <v>7008</v>
      </c>
      <c r="AV204" t="s">
        <v>826</v>
      </c>
      <c r="AW204" t="s">
        <v>270</v>
      </c>
      <c r="AX204" t="s">
        <v>817</v>
      </c>
      <c r="AY204" t="s">
        <v>818</v>
      </c>
      <c r="AZ204" t="s">
        <v>764</v>
      </c>
      <c r="BA204" s="51" t="s">
        <v>764</v>
      </c>
      <c r="BB204" t="s">
        <v>815</v>
      </c>
      <c r="BC204" t="s">
        <v>819</v>
      </c>
      <c r="BD204" t="s">
        <v>820</v>
      </c>
      <c r="BE204" t="s">
        <v>821</v>
      </c>
      <c r="BF204" t="s">
        <v>830</v>
      </c>
      <c r="BG204" t="s">
        <v>822</v>
      </c>
      <c r="BH204">
        <v>2016</v>
      </c>
      <c r="BI204" t="s">
        <v>823</v>
      </c>
      <c r="BJ204" t="s">
        <v>824</v>
      </c>
      <c r="BK204" t="s">
        <v>824</v>
      </c>
    </row>
    <row r="205" spans="1:63" x14ac:dyDescent="0.25">
      <c r="A205" t="str">
        <f t="shared" si="58"/>
        <v>CZsurmpr</v>
      </c>
      <c r="B205" t="s">
        <v>839</v>
      </c>
      <c r="C205" t="s">
        <v>45</v>
      </c>
      <c r="D205" t="s">
        <v>815</v>
      </c>
      <c r="E205" t="s">
        <v>764</v>
      </c>
      <c r="F205" s="19" t="str">
        <f t="shared" si="55"/>
        <v>surmpr</v>
      </c>
      <c r="G205" s="49">
        <v>0</v>
      </c>
      <c r="H205" s="49">
        <v>0</v>
      </c>
      <c r="I205" s="49">
        <v>0</v>
      </c>
      <c r="J205" s="49">
        <v>0</v>
      </c>
      <c r="K205" s="49">
        <v>0</v>
      </c>
      <c r="L205" s="49">
        <v>0</v>
      </c>
      <c r="M205" s="49">
        <v>80.900000000000006</v>
      </c>
      <c r="N205" s="49">
        <v>0</v>
      </c>
      <c r="O205" s="49">
        <v>0</v>
      </c>
      <c r="P205" s="49">
        <v>0</v>
      </c>
      <c r="Q205" s="49">
        <v>0</v>
      </c>
      <c r="R205" s="50" t="s">
        <v>618</v>
      </c>
      <c r="S205" s="50" t="s">
        <v>715</v>
      </c>
      <c r="T205" s="50" t="s">
        <v>775</v>
      </c>
      <c r="V205" s="24" t="str">
        <f>VLOOKUP(C205,[1]BO_download_01!#REF!,3,FALSE)</f>
        <v>Czech Republic</v>
      </c>
      <c r="W205">
        <f t="shared" si="53"/>
        <v>2012</v>
      </c>
      <c r="X205" t="str">
        <f>INDEX([1]BO_download_01!#REF!,MATCH($Y205,[1]BO_download_01!#REF!,0))</f>
        <v>ar</v>
      </c>
      <c r="Y205" t="str">
        <f t="shared" si="56"/>
        <v>floor area</v>
      </c>
      <c r="Z205" s="24">
        <f t="shared" si="59"/>
        <v>0</v>
      </c>
      <c r="AA205" s="24" t="str">
        <f t="shared" si="60"/>
        <v>m2</v>
      </c>
      <c r="AB205" s="24" t="str">
        <f t="shared" si="57"/>
        <v>CZSO</v>
      </c>
      <c r="AC205" t="s">
        <v>817</v>
      </c>
      <c r="AD205" t="s">
        <v>818</v>
      </c>
      <c r="AE205" t="str">
        <f t="shared" si="54"/>
        <v>all</v>
      </c>
      <c r="AF205" t="s">
        <v>764</v>
      </c>
      <c r="AG205" s="51" t="str">
        <f t="shared" si="61"/>
        <v>res</v>
      </c>
      <c r="AH205" t="s">
        <v>819</v>
      </c>
      <c r="AI205" t="s">
        <v>820</v>
      </c>
      <c r="AJ205" t="s">
        <v>821</v>
      </c>
      <c r="AK205" s="11" t="str">
        <f t="shared" si="62"/>
        <v>BO, Czech Statistical Office</v>
      </c>
      <c r="AL205" s="11" t="s">
        <v>822</v>
      </c>
      <c r="AM205" s="11">
        <v>2016</v>
      </c>
      <c r="AN205" s="17" t="s">
        <v>823</v>
      </c>
      <c r="AO205" s="52" t="s">
        <v>824</v>
      </c>
      <c r="AQ205" t="s">
        <v>6</v>
      </c>
      <c r="AR205">
        <v>2006</v>
      </c>
      <c r="AS205" t="s">
        <v>825</v>
      </c>
      <c r="AT205" t="s">
        <v>814</v>
      </c>
      <c r="AU205">
        <v>7155.4</v>
      </c>
      <c r="AV205" t="s">
        <v>826</v>
      </c>
      <c r="AW205" t="s">
        <v>270</v>
      </c>
      <c r="AX205" t="s">
        <v>817</v>
      </c>
      <c r="AY205" t="s">
        <v>818</v>
      </c>
      <c r="AZ205" t="s">
        <v>764</v>
      </c>
      <c r="BA205" s="51" t="s">
        <v>764</v>
      </c>
      <c r="BB205" t="s">
        <v>815</v>
      </c>
      <c r="BC205" t="s">
        <v>819</v>
      </c>
      <c r="BD205" t="s">
        <v>820</v>
      </c>
      <c r="BE205" t="s">
        <v>821</v>
      </c>
      <c r="BF205" t="s">
        <v>830</v>
      </c>
      <c r="BG205" t="s">
        <v>822</v>
      </c>
      <c r="BH205">
        <v>2016</v>
      </c>
      <c r="BI205" t="s">
        <v>823</v>
      </c>
      <c r="BJ205" t="s">
        <v>824</v>
      </c>
      <c r="BK205" t="s">
        <v>824</v>
      </c>
    </row>
    <row r="206" spans="1:63" x14ac:dyDescent="0.25">
      <c r="A206" t="str">
        <f t="shared" si="58"/>
        <v>DEsurmpr</v>
      </c>
      <c r="B206" t="s">
        <v>839</v>
      </c>
      <c r="C206" t="s">
        <v>51</v>
      </c>
      <c r="D206" t="s">
        <v>815</v>
      </c>
      <c r="E206" t="s">
        <v>764</v>
      </c>
      <c r="F206" s="19" t="str">
        <f t="shared" si="55"/>
        <v>surmpr</v>
      </c>
      <c r="G206" s="49">
        <v>107.78211</v>
      </c>
      <c r="H206" s="49">
        <v>108.1</v>
      </c>
      <c r="I206" s="49">
        <v>108.28976</v>
      </c>
      <c r="J206" s="49">
        <v>108.48506</v>
      </c>
      <c r="K206" s="49">
        <v>108.65886</v>
      </c>
      <c r="L206" s="49">
        <v>108.83691</v>
      </c>
      <c r="M206" s="49">
        <v>109.03975</v>
      </c>
      <c r="N206" s="49">
        <v>109.2</v>
      </c>
      <c r="O206" s="49">
        <v>128.5</v>
      </c>
      <c r="P206" s="49">
        <v>0</v>
      </c>
      <c r="Q206" s="49">
        <v>0</v>
      </c>
      <c r="R206" s="50" t="s">
        <v>208</v>
      </c>
      <c r="S206" s="50" t="s">
        <v>209</v>
      </c>
      <c r="T206" s="50" t="s">
        <v>775</v>
      </c>
      <c r="V206" s="24" t="str">
        <f>VLOOKUP(C206,[1]BO_download_01!#REF!,3,FALSE)</f>
        <v>Germany</v>
      </c>
      <c r="W206">
        <f t="shared" si="53"/>
        <v>2012</v>
      </c>
      <c r="X206" t="str">
        <f>INDEX([1]BO_download_01!#REF!,MATCH($Y206,[1]BO_download_01!#REF!,0))</f>
        <v>ar</v>
      </c>
      <c r="Y206" t="str">
        <f t="shared" si="56"/>
        <v>floor area</v>
      </c>
      <c r="Z206" s="24">
        <f t="shared" si="59"/>
        <v>109.2</v>
      </c>
      <c r="AA206" s="24" t="str">
        <f t="shared" si="60"/>
        <v>m2</v>
      </c>
      <c r="AB206" s="24" t="str">
        <f t="shared" si="57"/>
        <v>Odyssee</v>
      </c>
      <c r="AC206" t="s">
        <v>817</v>
      </c>
      <c r="AD206" t="s">
        <v>818</v>
      </c>
      <c r="AE206" t="str">
        <f t="shared" si="54"/>
        <v>all</v>
      </c>
      <c r="AF206" t="s">
        <v>764</v>
      </c>
      <c r="AG206" s="51" t="str">
        <f t="shared" si="61"/>
        <v>res</v>
      </c>
      <c r="AH206" t="s">
        <v>819</v>
      </c>
      <c r="AI206" t="s">
        <v>820</v>
      </c>
      <c r="AJ206" t="s">
        <v>821</v>
      </c>
      <c r="AK206" s="11" t="str">
        <f t="shared" si="62"/>
        <v>BO, Odyssee indicators</v>
      </c>
      <c r="AL206" s="11" t="s">
        <v>822</v>
      </c>
      <c r="AM206" s="11">
        <v>2016</v>
      </c>
      <c r="AN206" s="17" t="s">
        <v>823</v>
      </c>
      <c r="AO206" s="52" t="s">
        <v>824</v>
      </c>
      <c r="AQ206" t="s">
        <v>6</v>
      </c>
      <c r="AR206">
        <v>2007</v>
      </c>
      <c r="AS206" t="s">
        <v>825</v>
      </c>
      <c r="AT206" t="s">
        <v>814</v>
      </c>
      <c r="AU206">
        <v>7201.9</v>
      </c>
      <c r="AV206" t="s">
        <v>826</v>
      </c>
      <c r="AW206" t="s">
        <v>270</v>
      </c>
      <c r="AX206" t="s">
        <v>817</v>
      </c>
      <c r="AY206" t="s">
        <v>818</v>
      </c>
      <c r="AZ206" t="s">
        <v>764</v>
      </c>
      <c r="BA206" s="51" t="s">
        <v>764</v>
      </c>
      <c r="BB206" t="s">
        <v>815</v>
      </c>
      <c r="BC206" t="s">
        <v>819</v>
      </c>
      <c r="BD206" t="s">
        <v>820</v>
      </c>
      <c r="BE206" t="s">
        <v>821</v>
      </c>
      <c r="BF206" t="s">
        <v>830</v>
      </c>
      <c r="BG206" t="s">
        <v>822</v>
      </c>
      <c r="BH206">
        <v>2016</v>
      </c>
      <c r="BI206" t="s">
        <v>823</v>
      </c>
      <c r="BJ206" t="s">
        <v>824</v>
      </c>
      <c r="BK206" t="s">
        <v>824</v>
      </c>
    </row>
    <row r="207" spans="1:63" x14ac:dyDescent="0.25">
      <c r="A207" t="str">
        <f t="shared" si="58"/>
        <v>DKsurmpr</v>
      </c>
      <c r="B207" t="s">
        <v>839</v>
      </c>
      <c r="C207" t="s">
        <v>46</v>
      </c>
      <c r="D207" t="s">
        <v>815</v>
      </c>
      <c r="E207" t="s">
        <v>764</v>
      </c>
      <c r="F207" s="19" t="str">
        <f t="shared" si="55"/>
        <v>surmpr</v>
      </c>
      <c r="G207" s="49">
        <v>132.31231</v>
      </c>
      <c r="H207" s="49">
        <v>132.70471000000001</v>
      </c>
      <c r="I207" s="49">
        <v>133.18342000000001</v>
      </c>
      <c r="J207" s="49">
        <v>133.66882000000001</v>
      </c>
      <c r="K207" s="49">
        <v>134.18883</v>
      </c>
      <c r="L207" s="49">
        <v>134.05072000000001</v>
      </c>
      <c r="M207" s="49">
        <v>142.89221000000001</v>
      </c>
      <c r="N207" s="49">
        <v>143.79193000000001</v>
      </c>
      <c r="O207" s="49">
        <v>144.24694</v>
      </c>
      <c r="P207" s="49">
        <v>0</v>
      </c>
      <c r="Q207" s="49">
        <v>0</v>
      </c>
      <c r="R207" s="50" t="s">
        <v>208</v>
      </c>
      <c r="S207" s="50" t="s">
        <v>212</v>
      </c>
      <c r="T207" s="50" t="s">
        <v>775</v>
      </c>
      <c r="V207" s="24" t="str">
        <f>VLOOKUP(C207,[1]BO_download_01!#REF!,3,FALSE)</f>
        <v>Denmark</v>
      </c>
      <c r="W207">
        <f t="shared" si="53"/>
        <v>2012</v>
      </c>
      <c r="X207" t="str">
        <f>INDEX([1]BO_download_01!#REF!,MATCH($Y207,[1]BO_download_01!#REF!,0))</f>
        <v>ar</v>
      </c>
      <c r="Y207" t="str">
        <f t="shared" si="56"/>
        <v>floor area</v>
      </c>
      <c r="Z207" s="24">
        <f t="shared" si="59"/>
        <v>143.79193000000001</v>
      </c>
      <c r="AA207" s="24" t="str">
        <f t="shared" si="60"/>
        <v>m2</v>
      </c>
      <c r="AB207" s="24" t="str">
        <f t="shared" si="57"/>
        <v>Odyssee</v>
      </c>
      <c r="AC207" t="s">
        <v>817</v>
      </c>
      <c r="AD207" t="s">
        <v>818</v>
      </c>
      <c r="AE207" t="str">
        <f t="shared" si="54"/>
        <v>all</v>
      </c>
      <c r="AF207" t="s">
        <v>764</v>
      </c>
      <c r="AG207" s="51" t="str">
        <f t="shared" si="61"/>
        <v>res</v>
      </c>
      <c r="AH207" t="s">
        <v>819</v>
      </c>
      <c r="AI207" t="s">
        <v>820</v>
      </c>
      <c r="AJ207" t="s">
        <v>821</v>
      </c>
      <c r="AK207" s="11" t="str">
        <f t="shared" si="62"/>
        <v>BO, Odyssee Indicators</v>
      </c>
      <c r="AL207" s="11" t="s">
        <v>822</v>
      </c>
      <c r="AM207" s="11">
        <v>2016</v>
      </c>
      <c r="AN207" s="17" t="s">
        <v>823</v>
      </c>
      <c r="AO207" s="52" t="s">
        <v>824</v>
      </c>
      <c r="AQ207" t="s">
        <v>6</v>
      </c>
      <c r="AR207">
        <v>2008</v>
      </c>
      <c r="AS207" t="s">
        <v>825</v>
      </c>
      <c r="AT207" t="s">
        <v>814</v>
      </c>
      <c r="AU207">
        <v>7206.6</v>
      </c>
      <c r="AV207" t="s">
        <v>826</v>
      </c>
      <c r="AW207" t="s">
        <v>270</v>
      </c>
      <c r="AX207" t="s">
        <v>817</v>
      </c>
      <c r="AY207" t="s">
        <v>818</v>
      </c>
      <c r="AZ207" t="s">
        <v>764</v>
      </c>
      <c r="BA207" s="51" t="s">
        <v>764</v>
      </c>
      <c r="BB207" t="s">
        <v>815</v>
      </c>
      <c r="BC207" t="s">
        <v>819</v>
      </c>
      <c r="BD207" t="s">
        <v>820</v>
      </c>
      <c r="BE207" t="s">
        <v>821</v>
      </c>
      <c r="BF207" t="s">
        <v>830</v>
      </c>
      <c r="BG207" t="s">
        <v>822</v>
      </c>
      <c r="BH207">
        <v>2016</v>
      </c>
      <c r="BI207" t="s">
        <v>823</v>
      </c>
      <c r="BJ207" t="s">
        <v>824</v>
      </c>
      <c r="BK207" t="s">
        <v>824</v>
      </c>
    </row>
    <row r="208" spans="1:63" x14ac:dyDescent="0.25">
      <c r="A208" t="str">
        <f t="shared" si="58"/>
        <v>EEsurmpr</v>
      </c>
      <c r="B208" t="s">
        <v>839</v>
      </c>
      <c r="C208" t="s">
        <v>47</v>
      </c>
      <c r="D208" t="s">
        <v>815</v>
      </c>
      <c r="E208" t="s">
        <v>764</v>
      </c>
      <c r="F208" s="19" t="str">
        <f t="shared" si="55"/>
        <v>surmpr</v>
      </c>
      <c r="G208" s="49">
        <v>0</v>
      </c>
      <c r="H208" s="49">
        <v>0</v>
      </c>
      <c r="I208" s="49">
        <v>90.17</v>
      </c>
      <c r="J208" s="49">
        <v>0</v>
      </c>
      <c r="K208" s="49">
        <v>0</v>
      </c>
      <c r="L208" s="49">
        <v>0</v>
      </c>
      <c r="M208" s="49">
        <v>0</v>
      </c>
      <c r="N208" s="49">
        <v>0</v>
      </c>
      <c r="O208" s="49">
        <v>0</v>
      </c>
      <c r="P208" s="49">
        <v>0</v>
      </c>
      <c r="Q208" s="49">
        <v>0</v>
      </c>
      <c r="R208" s="50" t="s">
        <v>208</v>
      </c>
      <c r="S208" s="50" t="s">
        <v>209</v>
      </c>
      <c r="T208" s="50" t="s">
        <v>775</v>
      </c>
      <c r="V208" s="24" t="str">
        <f>VLOOKUP(C208,[1]BO_download_01!#REF!,3,FALSE)</f>
        <v>Estonia</v>
      </c>
      <c r="W208">
        <f t="shared" si="53"/>
        <v>2012</v>
      </c>
      <c r="X208" t="str">
        <f>INDEX([1]BO_download_01!#REF!,MATCH($Y208,[1]BO_download_01!#REF!,0))</f>
        <v>ar</v>
      </c>
      <c r="Y208" t="str">
        <f t="shared" si="56"/>
        <v>floor area</v>
      </c>
      <c r="Z208" s="24">
        <f t="shared" si="59"/>
        <v>0</v>
      </c>
      <c r="AA208" s="24" t="str">
        <f t="shared" si="60"/>
        <v>m2</v>
      </c>
      <c r="AB208" s="24" t="str">
        <f t="shared" si="57"/>
        <v>Odyssee</v>
      </c>
      <c r="AC208" t="s">
        <v>817</v>
      </c>
      <c r="AD208" t="s">
        <v>818</v>
      </c>
      <c r="AE208" t="str">
        <f t="shared" si="54"/>
        <v>all</v>
      </c>
      <c r="AF208" t="s">
        <v>764</v>
      </c>
      <c r="AG208" s="51" t="str">
        <f t="shared" si="61"/>
        <v>res</v>
      </c>
      <c r="AH208" t="s">
        <v>819</v>
      </c>
      <c r="AI208" t="s">
        <v>820</v>
      </c>
      <c r="AJ208" t="s">
        <v>821</v>
      </c>
      <c r="AK208" s="11" t="str">
        <f t="shared" si="62"/>
        <v>BO, Odyssee indicators</v>
      </c>
      <c r="AL208" s="11" t="s">
        <v>822</v>
      </c>
      <c r="AM208" s="11">
        <v>2016</v>
      </c>
      <c r="AN208" s="17" t="s">
        <v>823</v>
      </c>
      <c r="AO208" s="52" t="s">
        <v>824</v>
      </c>
      <c r="AQ208" t="s">
        <v>6</v>
      </c>
      <c r="AR208">
        <v>2009</v>
      </c>
      <c r="AS208" t="s">
        <v>825</v>
      </c>
      <c r="AT208" t="s">
        <v>814</v>
      </c>
      <c r="AU208">
        <v>7269.8</v>
      </c>
      <c r="AV208" t="s">
        <v>826</v>
      </c>
      <c r="AW208" t="s">
        <v>270</v>
      </c>
      <c r="AX208" t="s">
        <v>817</v>
      </c>
      <c r="AY208" t="s">
        <v>818</v>
      </c>
      <c r="AZ208" t="s">
        <v>764</v>
      </c>
      <c r="BA208" s="51" t="s">
        <v>764</v>
      </c>
      <c r="BB208" t="s">
        <v>815</v>
      </c>
      <c r="BC208" t="s">
        <v>819</v>
      </c>
      <c r="BD208" t="s">
        <v>820</v>
      </c>
      <c r="BE208" t="s">
        <v>821</v>
      </c>
      <c r="BF208" t="s">
        <v>830</v>
      </c>
      <c r="BG208" t="s">
        <v>822</v>
      </c>
      <c r="BH208">
        <v>2016</v>
      </c>
      <c r="BI208" t="s">
        <v>823</v>
      </c>
      <c r="BJ208" t="s">
        <v>824</v>
      </c>
      <c r="BK208" t="s">
        <v>824</v>
      </c>
    </row>
    <row r="209" spans="1:63" x14ac:dyDescent="0.25">
      <c r="A209" t="str">
        <f t="shared" si="58"/>
        <v>ELsurmpr</v>
      </c>
      <c r="B209" t="s">
        <v>839</v>
      </c>
      <c r="C209" t="s">
        <v>49</v>
      </c>
      <c r="D209" t="s">
        <v>815</v>
      </c>
      <c r="E209" t="s">
        <v>764</v>
      </c>
      <c r="F209" s="19" t="str">
        <f t="shared" si="55"/>
        <v>surmpr</v>
      </c>
      <c r="G209" s="49">
        <v>0</v>
      </c>
      <c r="H209" s="49">
        <v>0</v>
      </c>
      <c r="I209" s="49">
        <v>0</v>
      </c>
      <c r="J209" s="49">
        <v>0</v>
      </c>
      <c r="K209" s="49">
        <v>0</v>
      </c>
      <c r="L209" s="49">
        <v>0</v>
      </c>
      <c r="M209" s="49">
        <v>0</v>
      </c>
      <c r="N209" s="49">
        <v>0</v>
      </c>
      <c r="O209" s="49">
        <v>0</v>
      </c>
      <c r="P209" s="49">
        <v>0</v>
      </c>
      <c r="Q209" s="49">
        <v>0</v>
      </c>
      <c r="R209" s="50" t="s">
        <v>208</v>
      </c>
      <c r="S209" s="50">
        <v>0</v>
      </c>
      <c r="T209" s="50" t="s">
        <v>775</v>
      </c>
      <c r="V209" s="24" t="str">
        <f>VLOOKUP(C209,[1]BO_download_01!#REF!,3,FALSE)</f>
        <v>Greece</v>
      </c>
      <c r="W209">
        <f t="shared" si="53"/>
        <v>2012</v>
      </c>
      <c r="X209" t="str">
        <f>INDEX([1]BO_download_01!#REF!,MATCH($Y209,[1]BO_download_01!#REF!,0))</f>
        <v>ar</v>
      </c>
      <c r="Y209" t="str">
        <f t="shared" si="56"/>
        <v>floor area</v>
      </c>
      <c r="Z209" s="24">
        <f t="shared" si="59"/>
        <v>0</v>
      </c>
      <c r="AA209" s="24" t="str">
        <f t="shared" si="60"/>
        <v>m2</v>
      </c>
      <c r="AB209" s="24" t="str">
        <f t="shared" si="57"/>
        <v>Odyssee</v>
      </c>
      <c r="AC209" t="s">
        <v>817</v>
      </c>
      <c r="AD209" t="s">
        <v>818</v>
      </c>
      <c r="AE209" t="str">
        <f t="shared" si="54"/>
        <v>all</v>
      </c>
      <c r="AF209" t="s">
        <v>764</v>
      </c>
      <c r="AG209" s="51" t="str">
        <f t="shared" si="61"/>
        <v>res</v>
      </c>
      <c r="AH209" t="s">
        <v>819</v>
      </c>
      <c r="AI209" t="s">
        <v>820</v>
      </c>
      <c r="AJ209" t="s">
        <v>821</v>
      </c>
      <c r="AK209" s="11" t="str">
        <f t="shared" si="62"/>
        <v>BO, 0</v>
      </c>
      <c r="AL209" s="11" t="s">
        <v>822</v>
      </c>
      <c r="AM209" s="11">
        <v>2016</v>
      </c>
      <c r="AN209" s="17" t="s">
        <v>823</v>
      </c>
      <c r="AO209" s="52" t="s">
        <v>824</v>
      </c>
      <c r="AQ209" t="s">
        <v>6</v>
      </c>
      <c r="AR209">
        <v>2010</v>
      </c>
      <c r="AS209" t="s">
        <v>825</v>
      </c>
      <c r="AT209" t="s">
        <v>814</v>
      </c>
      <c r="AU209">
        <v>7335.8</v>
      </c>
      <c r="AV209" t="s">
        <v>826</v>
      </c>
      <c r="AW209" t="s">
        <v>270</v>
      </c>
      <c r="AX209" t="s">
        <v>817</v>
      </c>
      <c r="AY209" t="s">
        <v>818</v>
      </c>
      <c r="AZ209" t="s">
        <v>764</v>
      </c>
      <c r="BA209" s="51" t="s">
        <v>764</v>
      </c>
      <c r="BB209" t="s">
        <v>815</v>
      </c>
      <c r="BC209" t="s">
        <v>819</v>
      </c>
      <c r="BD209" t="s">
        <v>820</v>
      </c>
      <c r="BE209" t="s">
        <v>821</v>
      </c>
      <c r="BF209" t="s">
        <v>830</v>
      </c>
      <c r="BG209" t="s">
        <v>822</v>
      </c>
      <c r="BH209">
        <v>2016</v>
      </c>
      <c r="BI209" t="s">
        <v>823</v>
      </c>
      <c r="BJ209" t="s">
        <v>824</v>
      </c>
      <c r="BK209" t="s">
        <v>824</v>
      </c>
    </row>
    <row r="210" spans="1:63" x14ac:dyDescent="0.25">
      <c r="A210" t="str">
        <f t="shared" si="58"/>
        <v>ESsurmpr</v>
      </c>
      <c r="B210" t="s">
        <v>839</v>
      </c>
      <c r="C210" t="s">
        <v>65</v>
      </c>
      <c r="D210" t="s">
        <v>815</v>
      </c>
      <c r="E210" t="s">
        <v>764</v>
      </c>
      <c r="F210" s="19" t="str">
        <f t="shared" si="55"/>
        <v>surmpr</v>
      </c>
      <c r="G210" s="49">
        <v>0</v>
      </c>
      <c r="H210" s="49">
        <v>0</v>
      </c>
      <c r="I210" s="49">
        <v>0</v>
      </c>
      <c r="J210" s="49">
        <v>0</v>
      </c>
      <c r="K210" s="49">
        <v>0</v>
      </c>
      <c r="L210" s="49">
        <v>0</v>
      </c>
      <c r="M210" s="49">
        <v>0</v>
      </c>
      <c r="N210" s="49">
        <v>0</v>
      </c>
      <c r="O210" s="49">
        <v>0</v>
      </c>
      <c r="P210" s="49">
        <v>0</v>
      </c>
      <c r="Q210" s="49">
        <v>0</v>
      </c>
      <c r="R210" s="50" t="s">
        <v>208</v>
      </c>
      <c r="S210" s="50">
        <v>0</v>
      </c>
      <c r="T210" s="50" t="s">
        <v>775</v>
      </c>
      <c r="V210" s="24" t="str">
        <f>VLOOKUP(C210,[1]BO_download_01!#REF!,3,FALSE)</f>
        <v>Spain</v>
      </c>
      <c r="W210">
        <f t="shared" si="53"/>
        <v>2012</v>
      </c>
      <c r="X210" t="str">
        <f>INDEX([1]BO_download_01!#REF!,MATCH($Y210,[1]BO_download_01!#REF!,0))</f>
        <v>ar</v>
      </c>
      <c r="Y210" t="str">
        <f t="shared" si="56"/>
        <v>floor area</v>
      </c>
      <c r="Z210" s="24">
        <f t="shared" si="59"/>
        <v>0</v>
      </c>
      <c r="AA210" s="24" t="str">
        <f t="shared" si="60"/>
        <v>m2</v>
      </c>
      <c r="AB210" s="24" t="str">
        <f t="shared" si="57"/>
        <v>Odyssee</v>
      </c>
      <c r="AC210" t="s">
        <v>817</v>
      </c>
      <c r="AD210" t="s">
        <v>818</v>
      </c>
      <c r="AE210" t="str">
        <f t="shared" si="54"/>
        <v>all</v>
      </c>
      <c r="AF210" t="s">
        <v>764</v>
      </c>
      <c r="AG210" s="51" t="str">
        <f t="shared" si="61"/>
        <v>res</v>
      </c>
      <c r="AH210" t="s">
        <v>819</v>
      </c>
      <c r="AI210" t="s">
        <v>820</v>
      </c>
      <c r="AJ210" t="s">
        <v>821</v>
      </c>
      <c r="AK210" s="11" t="str">
        <f t="shared" si="62"/>
        <v>BO, 0</v>
      </c>
      <c r="AL210" s="11" t="s">
        <v>822</v>
      </c>
      <c r="AM210" s="11">
        <v>2016</v>
      </c>
      <c r="AN210" s="17" t="s">
        <v>823</v>
      </c>
      <c r="AO210" s="52" t="s">
        <v>824</v>
      </c>
      <c r="AQ210" t="s">
        <v>6</v>
      </c>
      <c r="AR210">
        <v>2011</v>
      </c>
      <c r="AS210" t="s">
        <v>825</v>
      </c>
      <c r="AT210" t="s">
        <v>814</v>
      </c>
      <c r="AU210">
        <v>7367.5</v>
      </c>
      <c r="AV210" t="s">
        <v>826</v>
      </c>
      <c r="AW210" t="s">
        <v>270</v>
      </c>
      <c r="AX210" t="s">
        <v>817</v>
      </c>
      <c r="AY210" t="s">
        <v>818</v>
      </c>
      <c r="AZ210" t="s">
        <v>764</v>
      </c>
      <c r="BA210" s="51" t="s">
        <v>764</v>
      </c>
      <c r="BB210" t="s">
        <v>815</v>
      </c>
      <c r="BC210" t="s">
        <v>819</v>
      </c>
      <c r="BD210" t="s">
        <v>820</v>
      </c>
      <c r="BE210" t="s">
        <v>821</v>
      </c>
      <c r="BF210" t="s">
        <v>830</v>
      </c>
      <c r="BG210" t="s">
        <v>822</v>
      </c>
      <c r="BH210">
        <v>2016</v>
      </c>
      <c r="BI210" t="s">
        <v>823</v>
      </c>
      <c r="BJ210" t="s">
        <v>824</v>
      </c>
      <c r="BK210" t="s">
        <v>824</v>
      </c>
    </row>
    <row r="211" spans="1:63" x14ac:dyDescent="0.25">
      <c r="A211" t="str">
        <f t="shared" si="58"/>
        <v>FIsurmpr</v>
      </c>
      <c r="B211" t="s">
        <v>839</v>
      </c>
      <c r="C211" t="s">
        <v>50</v>
      </c>
      <c r="D211" t="s">
        <v>815</v>
      </c>
      <c r="E211" t="s">
        <v>764</v>
      </c>
      <c r="F211" s="19" t="str">
        <f t="shared" si="55"/>
        <v>surmpr</v>
      </c>
      <c r="G211" s="49">
        <v>118.52589999999999</v>
      </c>
      <c r="H211" s="49">
        <v>120.03308</v>
      </c>
      <c r="I211" s="49">
        <v>120.06464</v>
      </c>
      <c r="J211" s="49">
        <v>120.6361</v>
      </c>
      <c r="K211" s="49">
        <v>121.65796</v>
      </c>
      <c r="L211" s="49">
        <v>121.34963999999999</v>
      </c>
      <c r="M211" s="49">
        <v>121.96747000000001</v>
      </c>
      <c r="N211" s="49">
        <v>122.63554999999999</v>
      </c>
      <c r="O211" s="49">
        <v>122.78873</v>
      </c>
      <c r="P211" s="49">
        <v>0</v>
      </c>
      <c r="Q211" s="49">
        <v>0</v>
      </c>
      <c r="R211" s="50" t="s">
        <v>208</v>
      </c>
      <c r="S211" s="50" t="s">
        <v>209</v>
      </c>
      <c r="T211" s="50" t="s">
        <v>775</v>
      </c>
      <c r="V211" s="24" t="str">
        <f>VLOOKUP(C211,[1]BO_download_01!#REF!,3,FALSE)</f>
        <v>Finland</v>
      </c>
      <c r="W211">
        <f t="shared" si="53"/>
        <v>2012</v>
      </c>
      <c r="X211" t="str">
        <f>INDEX([1]BO_download_01!#REF!,MATCH($Y211,[1]BO_download_01!#REF!,0))</f>
        <v>ar</v>
      </c>
      <c r="Y211" t="str">
        <f t="shared" si="56"/>
        <v>floor area</v>
      </c>
      <c r="Z211" s="24">
        <f t="shared" si="59"/>
        <v>122.63554999999999</v>
      </c>
      <c r="AA211" s="24" t="str">
        <f t="shared" si="60"/>
        <v>m2</v>
      </c>
      <c r="AB211" s="24" t="str">
        <f t="shared" si="57"/>
        <v>Odyssee</v>
      </c>
      <c r="AC211" t="s">
        <v>817</v>
      </c>
      <c r="AD211" t="s">
        <v>818</v>
      </c>
      <c r="AE211" t="str">
        <f t="shared" si="54"/>
        <v>all</v>
      </c>
      <c r="AF211" t="s">
        <v>764</v>
      </c>
      <c r="AG211" s="51" t="str">
        <f t="shared" si="61"/>
        <v>res</v>
      </c>
      <c r="AH211" t="s">
        <v>819</v>
      </c>
      <c r="AI211" t="s">
        <v>820</v>
      </c>
      <c r="AJ211" t="s">
        <v>821</v>
      </c>
      <c r="AK211" s="11" t="str">
        <f t="shared" si="62"/>
        <v>BO, Odyssee indicators</v>
      </c>
      <c r="AL211" s="11" t="s">
        <v>822</v>
      </c>
      <c r="AM211" s="11">
        <v>2016</v>
      </c>
      <c r="AN211" s="17" t="s">
        <v>823</v>
      </c>
      <c r="AO211" s="52" t="s">
        <v>824</v>
      </c>
      <c r="AQ211" t="s">
        <v>6</v>
      </c>
      <c r="AR211">
        <v>2012</v>
      </c>
      <c r="AS211" t="s">
        <v>825</v>
      </c>
      <c r="AT211" t="s">
        <v>814</v>
      </c>
      <c r="AU211">
        <v>7453</v>
      </c>
      <c r="AV211" t="s">
        <v>826</v>
      </c>
      <c r="AW211" t="s">
        <v>270</v>
      </c>
      <c r="AX211" t="s">
        <v>817</v>
      </c>
      <c r="AY211" t="s">
        <v>818</v>
      </c>
      <c r="AZ211" t="s">
        <v>764</v>
      </c>
      <c r="BA211" s="51" t="s">
        <v>764</v>
      </c>
      <c r="BB211" t="s">
        <v>815</v>
      </c>
      <c r="BC211" t="s">
        <v>819</v>
      </c>
      <c r="BD211" t="s">
        <v>820</v>
      </c>
      <c r="BE211" t="s">
        <v>821</v>
      </c>
      <c r="BF211" t="s">
        <v>830</v>
      </c>
      <c r="BG211" t="s">
        <v>822</v>
      </c>
      <c r="BH211">
        <v>2016</v>
      </c>
      <c r="BI211" t="s">
        <v>823</v>
      </c>
      <c r="BJ211" t="s">
        <v>824</v>
      </c>
      <c r="BK211" t="s">
        <v>824</v>
      </c>
    </row>
    <row r="212" spans="1:63" x14ac:dyDescent="0.25">
      <c r="A212" t="str">
        <f t="shared" si="58"/>
        <v>FRsurmpr</v>
      </c>
      <c r="B212" t="s">
        <v>839</v>
      </c>
      <c r="C212" t="s">
        <v>48</v>
      </c>
      <c r="D212" t="s">
        <v>815</v>
      </c>
      <c r="E212" t="s">
        <v>764</v>
      </c>
      <c r="F212" s="19" t="str">
        <f t="shared" si="55"/>
        <v>surmpr</v>
      </c>
      <c r="G212" s="49">
        <v>110.69840000000001</v>
      </c>
      <c r="H212" s="49">
        <v>111.2993</v>
      </c>
      <c r="I212" s="49">
        <v>111.55165</v>
      </c>
      <c r="J212" s="49">
        <v>111.56083</v>
      </c>
      <c r="K212" s="49">
        <v>111.43482</v>
      </c>
      <c r="L212" s="49">
        <v>111.3613</v>
      </c>
      <c r="M212" s="49">
        <v>111.34584</v>
      </c>
      <c r="N212" s="49">
        <v>111.4027</v>
      </c>
      <c r="O212" s="49">
        <v>111.41924</v>
      </c>
      <c r="P212" s="49">
        <v>0</v>
      </c>
      <c r="Q212" s="49">
        <v>0</v>
      </c>
      <c r="R212" s="50" t="s">
        <v>208</v>
      </c>
      <c r="S212" s="50" t="s">
        <v>212</v>
      </c>
      <c r="T212" s="50" t="s">
        <v>775</v>
      </c>
      <c r="V212" s="24" t="str">
        <f>VLOOKUP(C212,[1]BO_download_01!#REF!,3,FALSE)</f>
        <v>France</v>
      </c>
      <c r="W212">
        <f t="shared" si="53"/>
        <v>2012</v>
      </c>
      <c r="X212" t="str">
        <f>INDEX([1]BO_download_01!#REF!,MATCH($Y212,[1]BO_download_01!#REF!,0))</f>
        <v>ar</v>
      </c>
      <c r="Y212" t="str">
        <f t="shared" si="56"/>
        <v>floor area</v>
      </c>
      <c r="Z212" s="24">
        <f t="shared" si="59"/>
        <v>111.4027</v>
      </c>
      <c r="AA212" s="24" t="str">
        <f t="shared" si="60"/>
        <v>m2</v>
      </c>
      <c r="AB212" s="24" t="str">
        <f t="shared" si="57"/>
        <v>Odyssee</v>
      </c>
      <c r="AC212" t="s">
        <v>817</v>
      </c>
      <c r="AD212" t="s">
        <v>818</v>
      </c>
      <c r="AE212" t="str">
        <f t="shared" si="54"/>
        <v>all</v>
      </c>
      <c r="AF212" t="s">
        <v>764</v>
      </c>
      <c r="AG212" s="51" t="str">
        <f t="shared" si="61"/>
        <v>res</v>
      </c>
      <c r="AH212" t="s">
        <v>819</v>
      </c>
      <c r="AI212" t="s">
        <v>820</v>
      </c>
      <c r="AJ212" t="s">
        <v>821</v>
      </c>
      <c r="AK212" s="11" t="str">
        <f t="shared" si="62"/>
        <v>BO, Odyssee Indicators</v>
      </c>
      <c r="AL212" s="11" t="s">
        <v>822</v>
      </c>
      <c r="AM212" s="11">
        <v>2016</v>
      </c>
      <c r="AN212" s="17" t="s">
        <v>823</v>
      </c>
      <c r="AO212" s="52" t="s">
        <v>824</v>
      </c>
      <c r="AQ212" t="s">
        <v>6</v>
      </c>
      <c r="AR212">
        <v>2013</v>
      </c>
      <c r="AS212" t="s">
        <v>825</v>
      </c>
      <c r="AT212" t="s">
        <v>814</v>
      </c>
      <c r="AU212">
        <v>7548.8</v>
      </c>
      <c r="AV212" t="s">
        <v>826</v>
      </c>
      <c r="AW212" t="s">
        <v>270</v>
      </c>
      <c r="AX212" t="s">
        <v>817</v>
      </c>
      <c r="AY212" t="s">
        <v>818</v>
      </c>
      <c r="AZ212" t="s">
        <v>764</v>
      </c>
      <c r="BA212" s="51" t="s">
        <v>764</v>
      </c>
      <c r="BB212" t="s">
        <v>815</v>
      </c>
      <c r="BC212" t="s">
        <v>819</v>
      </c>
      <c r="BD212" t="s">
        <v>820</v>
      </c>
      <c r="BE212" t="s">
        <v>821</v>
      </c>
      <c r="BF212" t="s">
        <v>830</v>
      </c>
      <c r="BG212" t="s">
        <v>822</v>
      </c>
      <c r="BH212">
        <v>2016</v>
      </c>
      <c r="BI212" t="s">
        <v>823</v>
      </c>
      <c r="BJ212" t="s">
        <v>824</v>
      </c>
      <c r="BK212" t="s">
        <v>824</v>
      </c>
    </row>
    <row r="213" spans="1:63" x14ac:dyDescent="0.25">
      <c r="A213" t="str">
        <f t="shared" si="58"/>
        <v>HRsurmpr</v>
      </c>
      <c r="B213" t="s">
        <v>839</v>
      </c>
      <c r="C213" t="s">
        <v>43</v>
      </c>
      <c r="D213" t="s">
        <v>815</v>
      </c>
      <c r="E213" t="s">
        <v>764</v>
      </c>
      <c r="F213" s="19" t="str">
        <f t="shared" si="55"/>
        <v>surmpr</v>
      </c>
      <c r="G213" s="49">
        <v>0</v>
      </c>
      <c r="H213" s="49">
        <v>0</v>
      </c>
      <c r="I213" s="49">
        <v>0</v>
      </c>
      <c r="J213" s="49">
        <v>0</v>
      </c>
      <c r="K213" s="49">
        <v>0</v>
      </c>
      <c r="L213" s="49">
        <v>0</v>
      </c>
      <c r="M213" s="49">
        <v>0</v>
      </c>
      <c r="N213" s="49">
        <v>0</v>
      </c>
      <c r="O213" s="49">
        <v>0</v>
      </c>
      <c r="P213" s="49">
        <v>0</v>
      </c>
      <c r="Q213" s="49">
        <v>0</v>
      </c>
      <c r="R213" s="50">
        <v>0</v>
      </c>
      <c r="S213" s="50">
        <v>0</v>
      </c>
      <c r="T213" s="50" t="s">
        <v>775</v>
      </c>
      <c r="V213" s="24" t="str">
        <f>VLOOKUP(C213,[1]BO_download_01!#REF!,3,FALSE)</f>
        <v>Croatia</v>
      </c>
      <c r="W213">
        <f t="shared" si="53"/>
        <v>2012</v>
      </c>
      <c r="X213" t="str">
        <f>INDEX([1]BO_download_01!#REF!,MATCH($Y213,[1]BO_download_01!#REF!,0))</f>
        <v>ar</v>
      </c>
      <c r="Y213" t="str">
        <f t="shared" si="56"/>
        <v>floor area</v>
      </c>
      <c r="Z213" s="24">
        <f t="shared" si="59"/>
        <v>0</v>
      </c>
      <c r="AA213" s="24" t="str">
        <f t="shared" si="60"/>
        <v>m2</v>
      </c>
      <c r="AB213" s="24">
        <f t="shared" si="57"/>
        <v>0</v>
      </c>
      <c r="AC213" t="s">
        <v>817</v>
      </c>
      <c r="AD213" t="s">
        <v>818</v>
      </c>
      <c r="AE213" t="str">
        <f t="shared" si="54"/>
        <v>all</v>
      </c>
      <c r="AF213" t="s">
        <v>764</v>
      </c>
      <c r="AG213" s="51" t="str">
        <f t="shared" si="61"/>
        <v>res</v>
      </c>
      <c r="AH213" t="s">
        <v>819</v>
      </c>
      <c r="AI213" t="s">
        <v>820</v>
      </c>
      <c r="AJ213" t="s">
        <v>821</v>
      </c>
      <c r="AK213" s="11" t="str">
        <f t="shared" si="62"/>
        <v>BO, 0</v>
      </c>
      <c r="AL213" s="11" t="s">
        <v>822</v>
      </c>
      <c r="AM213" s="11">
        <v>2016</v>
      </c>
      <c r="AN213" s="17" t="s">
        <v>823</v>
      </c>
      <c r="AO213" s="52" t="s">
        <v>824</v>
      </c>
      <c r="AQ213" t="s">
        <v>6</v>
      </c>
      <c r="AR213">
        <v>2014</v>
      </c>
      <c r="AS213" t="s">
        <v>825</v>
      </c>
      <c r="AT213" t="s">
        <v>814</v>
      </c>
      <c r="AU213">
        <v>7594.6</v>
      </c>
      <c r="AV213" t="s">
        <v>826</v>
      </c>
      <c r="AW213" t="s">
        <v>270</v>
      </c>
      <c r="AX213" t="s">
        <v>817</v>
      </c>
      <c r="AY213" t="s">
        <v>818</v>
      </c>
      <c r="AZ213" t="s">
        <v>764</v>
      </c>
      <c r="BA213" s="51" t="s">
        <v>764</v>
      </c>
      <c r="BB213" t="s">
        <v>815</v>
      </c>
      <c r="BC213" t="s">
        <v>819</v>
      </c>
      <c r="BD213" t="s">
        <v>820</v>
      </c>
      <c r="BE213" t="s">
        <v>821</v>
      </c>
      <c r="BF213" t="s">
        <v>830</v>
      </c>
      <c r="BG213" t="s">
        <v>822</v>
      </c>
      <c r="BH213">
        <v>2016</v>
      </c>
      <c r="BI213" t="s">
        <v>823</v>
      </c>
      <c r="BJ213" t="s">
        <v>824</v>
      </c>
      <c r="BK213" t="s">
        <v>824</v>
      </c>
    </row>
    <row r="214" spans="1:63" x14ac:dyDescent="0.25">
      <c r="A214" t="str">
        <f t="shared" si="58"/>
        <v>HUsurmpr</v>
      </c>
      <c r="B214" t="s">
        <v>839</v>
      </c>
      <c r="C214" t="s">
        <v>52</v>
      </c>
      <c r="D214" t="s">
        <v>815</v>
      </c>
      <c r="E214" t="s">
        <v>764</v>
      </c>
      <c r="F214" s="19" t="str">
        <f t="shared" si="55"/>
        <v>surmpr</v>
      </c>
      <c r="G214" s="49">
        <v>87.8</v>
      </c>
      <c r="H214" s="49">
        <v>0</v>
      </c>
      <c r="I214" s="49">
        <v>0</v>
      </c>
      <c r="J214" s="49">
        <v>0</v>
      </c>
      <c r="K214" s="49">
        <v>0</v>
      </c>
      <c r="L214" s="49">
        <v>0</v>
      </c>
      <c r="M214" s="49">
        <v>0</v>
      </c>
      <c r="N214" s="49">
        <v>0</v>
      </c>
      <c r="O214" s="49">
        <v>0</v>
      </c>
      <c r="P214" s="49">
        <v>0</v>
      </c>
      <c r="Q214" s="49">
        <v>0</v>
      </c>
      <c r="R214" s="50" t="s">
        <v>208</v>
      </c>
      <c r="S214" s="50" t="s">
        <v>212</v>
      </c>
      <c r="T214" s="50" t="s">
        <v>775</v>
      </c>
      <c r="V214" s="24" t="str">
        <f>VLOOKUP(C214,[1]BO_download_01!#REF!,3,FALSE)</f>
        <v>Hungary</v>
      </c>
      <c r="W214">
        <f t="shared" si="53"/>
        <v>2012</v>
      </c>
      <c r="X214" t="str">
        <f>INDEX([1]BO_download_01!#REF!,MATCH($Y214,[1]BO_download_01!#REF!,0))</f>
        <v>ar</v>
      </c>
      <c r="Y214" t="str">
        <f t="shared" si="56"/>
        <v>floor area</v>
      </c>
      <c r="Z214" s="24">
        <f t="shared" si="59"/>
        <v>0</v>
      </c>
      <c r="AA214" s="24" t="str">
        <f t="shared" si="60"/>
        <v>m2</v>
      </c>
      <c r="AB214" s="24" t="str">
        <f t="shared" si="57"/>
        <v>Odyssee</v>
      </c>
      <c r="AC214" t="s">
        <v>817</v>
      </c>
      <c r="AD214" t="s">
        <v>818</v>
      </c>
      <c r="AE214" t="str">
        <f t="shared" si="54"/>
        <v>all</v>
      </c>
      <c r="AF214" t="s">
        <v>764</v>
      </c>
      <c r="AG214" s="51" t="str">
        <f t="shared" si="61"/>
        <v>res</v>
      </c>
      <c r="AH214" t="s">
        <v>819</v>
      </c>
      <c r="AI214" t="s">
        <v>820</v>
      </c>
      <c r="AJ214" t="s">
        <v>821</v>
      </c>
      <c r="AK214" s="11" t="str">
        <f t="shared" si="62"/>
        <v>BO, Odyssee Indicators</v>
      </c>
      <c r="AL214" s="11" t="s">
        <v>822</v>
      </c>
      <c r="AM214" s="11">
        <v>2016</v>
      </c>
      <c r="AN214" s="17" t="s">
        <v>823</v>
      </c>
      <c r="AO214" s="52" t="s">
        <v>824</v>
      </c>
      <c r="AQ214" t="s">
        <v>12</v>
      </c>
      <c r="AR214">
        <v>2005</v>
      </c>
      <c r="AS214" t="s">
        <v>825</v>
      </c>
      <c r="AT214" t="s">
        <v>814</v>
      </c>
      <c r="AU214">
        <v>12702.7</v>
      </c>
      <c r="AV214" t="s">
        <v>826</v>
      </c>
      <c r="AW214" t="s">
        <v>642</v>
      </c>
      <c r="AX214" t="s">
        <v>817</v>
      </c>
      <c r="AY214" t="s">
        <v>818</v>
      </c>
      <c r="AZ214" t="s">
        <v>764</v>
      </c>
      <c r="BA214" s="51" t="s">
        <v>764</v>
      </c>
      <c r="BB214" t="s">
        <v>815</v>
      </c>
      <c r="BC214" t="s">
        <v>819</v>
      </c>
      <c r="BD214" t="s">
        <v>820</v>
      </c>
      <c r="BE214" t="s">
        <v>821</v>
      </c>
      <c r="BF214" t="s">
        <v>847</v>
      </c>
      <c r="BG214" t="s">
        <v>822</v>
      </c>
      <c r="BH214">
        <v>2016</v>
      </c>
      <c r="BI214" t="s">
        <v>823</v>
      </c>
      <c r="BJ214" t="s">
        <v>824</v>
      </c>
      <c r="BK214" t="s">
        <v>824</v>
      </c>
    </row>
    <row r="215" spans="1:63" x14ac:dyDescent="0.25">
      <c r="A215" t="str">
        <f t="shared" si="58"/>
        <v>IEsurmpr</v>
      </c>
      <c r="B215" t="s">
        <v>839</v>
      </c>
      <c r="C215" t="s">
        <v>53</v>
      </c>
      <c r="D215" t="s">
        <v>815</v>
      </c>
      <c r="E215" t="s">
        <v>764</v>
      </c>
      <c r="F215" s="19" t="str">
        <f t="shared" si="55"/>
        <v>surmpr</v>
      </c>
      <c r="G215" s="49">
        <v>0</v>
      </c>
      <c r="H215" s="49">
        <v>0</v>
      </c>
      <c r="I215" s="49">
        <v>0</v>
      </c>
      <c r="J215" s="49">
        <v>0</v>
      </c>
      <c r="K215" s="49">
        <v>0</v>
      </c>
      <c r="L215" s="49">
        <v>0</v>
      </c>
      <c r="M215" s="49">
        <v>0</v>
      </c>
      <c r="N215" s="49">
        <v>0</v>
      </c>
      <c r="O215" s="49">
        <v>0</v>
      </c>
      <c r="P215" s="49">
        <v>0</v>
      </c>
      <c r="Q215" s="49">
        <v>0</v>
      </c>
      <c r="R215" s="50" t="s">
        <v>208</v>
      </c>
      <c r="S215" s="50">
        <v>0</v>
      </c>
      <c r="T215" s="50" t="s">
        <v>775</v>
      </c>
      <c r="V215" s="24" t="str">
        <f>VLOOKUP(C215,[1]BO_download_01!#REF!,3,FALSE)</f>
        <v>Ireland</v>
      </c>
      <c r="W215">
        <f t="shared" si="53"/>
        <v>2012</v>
      </c>
      <c r="X215" t="str">
        <f>INDEX([1]BO_download_01!#REF!,MATCH($Y215,[1]BO_download_01!#REF!,0))</f>
        <v>ar</v>
      </c>
      <c r="Y215" t="str">
        <f t="shared" si="56"/>
        <v>floor area</v>
      </c>
      <c r="Z215" s="24">
        <f t="shared" si="59"/>
        <v>0</v>
      </c>
      <c r="AA215" s="24" t="str">
        <f t="shared" si="60"/>
        <v>m2</v>
      </c>
      <c r="AB215" s="24" t="str">
        <f t="shared" si="57"/>
        <v>Odyssee</v>
      </c>
      <c r="AC215" t="s">
        <v>817</v>
      </c>
      <c r="AD215" t="s">
        <v>818</v>
      </c>
      <c r="AE215" t="str">
        <f t="shared" si="54"/>
        <v>all</v>
      </c>
      <c r="AF215" t="s">
        <v>764</v>
      </c>
      <c r="AG215" s="51" t="str">
        <f t="shared" si="61"/>
        <v>res</v>
      </c>
      <c r="AH215" t="s">
        <v>819</v>
      </c>
      <c r="AI215" t="s">
        <v>820</v>
      </c>
      <c r="AJ215" t="s">
        <v>821</v>
      </c>
      <c r="AK215" s="11" t="str">
        <f t="shared" si="62"/>
        <v>BO, 0</v>
      </c>
      <c r="AL215" s="11" t="s">
        <v>822</v>
      </c>
      <c r="AM215" s="11">
        <v>2016</v>
      </c>
      <c r="AN215" s="17" t="s">
        <v>823</v>
      </c>
      <c r="AO215" s="52" t="s">
        <v>824</v>
      </c>
      <c r="AQ215" t="s">
        <v>12</v>
      </c>
      <c r="AR215">
        <v>2006</v>
      </c>
      <c r="AS215" t="s">
        <v>825</v>
      </c>
      <c r="AT215" t="s">
        <v>814</v>
      </c>
      <c r="AU215">
        <v>12768.8</v>
      </c>
      <c r="AV215" t="s">
        <v>826</v>
      </c>
      <c r="AW215" t="s">
        <v>642</v>
      </c>
      <c r="AX215" t="s">
        <v>817</v>
      </c>
      <c r="AY215" t="s">
        <v>818</v>
      </c>
      <c r="AZ215" t="s">
        <v>764</v>
      </c>
      <c r="BA215" s="51" t="s">
        <v>764</v>
      </c>
      <c r="BB215" t="s">
        <v>815</v>
      </c>
      <c r="BC215" t="s">
        <v>819</v>
      </c>
      <c r="BD215" t="s">
        <v>820</v>
      </c>
      <c r="BE215" t="s">
        <v>821</v>
      </c>
      <c r="BF215" t="s">
        <v>847</v>
      </c>
      <c r="BG215" t="s">
        <v>822</v>
      </c>
      <c r="BH215">
        <v>2016</v>
      </c>
      <c r="BI215" t="s">
        <v>823</v>
      </c>
      <c r="BJ215" t="s">
        <v>824</v>
      </c>
      <c r="BK215" t="s">
        <v>824</v>
      </c>
    </row>
    <row r="216" spans="1:63" x14ac:dyDescent="0.25">
      <c r="A216" t="str">
        <f t="shared" si="58"/>
        <v>ITsurmpr</v>
      </c>
      <c r="B216" t="s">
        <v>839</v>
      </c>
      <c r="C216" t="s">
        <v>54</v>
      </c>
      <c r="D216" t="s">
        <v>815</v>
      </c>
      <c r="E216" t="s">
        <v>764</v>
      </c>
      <c r="F216" s="19" t="str">
        <f t="shared" si="55"/>
        <v>surmpr</v>
      </c>
      <c r="G216" s="49">
        <v>0</v>
      </c>
      <c r="H216" s="49">
        <v>0</v>
      </c>
      <c r="I216" s="49">
        <v>0</v>
      </c>
      <c r="J216" s="49">
        <v>0</v>
      </c>
      <c r="K216" s="49">
        <v>0</v>
      </c>
      <c r="L216" s="49">
        <v>0</v>
      </c>
      <c r="M216" s="49">
        <v>0</v>
      </c>
      <c r="N216" s="49">
        <v>0</v>
      </c>
      <c r="O216" s="49">
        <v>0</v>
      </c>
      <c r="P216" s="49">
        <v>0</v>
      </c>
      <c r="Q216" s="49">
        <v>0</v>
      </c>
      <c r="R216" s="50" t="s">
        <v>208</v>
      </c>
      <c r="S216" s="50" t="s">
        <v>212</v>
      </c>
      <c r="T216" s="50" t="s">
        <v>775</v>
      </c>
      <c r="V216" s="24" t="str">
        <f>VLOOKUP(C216,[1]BO_download_01!#REF!,3,FALSE)</f>
        <v>Italy</v>
      </c>
      <c r="W216">
        <f t="shared" si="53"/>
        <v>2012</v>
      </c>
      <c r="X216" t="str">
        <f>INDEX([1]BO_download_01!#REF!,MATCH($Y216,[1]BO_download_01!#REF!,0))</f>
        <v>ar</v>
      </c>
      <c r="Y216" t="str">
        <f t="shared" si="56"/>
        <v>floor area</v>
      </c>
      <c r="Z216" s="24">
        <f t="shared" si="59"/>
        <v>0</v>
      </c>
      <c r="AA216" s="24" t="str">
        <f t="shared" si="60"/>
        <v>m2</v>
      </c>
      <c r="AB216" s="24" t="str">
        <f t="shared" si="57"/>
        <v>Odyssee</v>
      </c>
      <c r="AC216" t="s">
        <v>817</v>
      </c>
      <c r="AD216" t="s">
        <v>818</v>
      </c>
      <c r="AE216" t="str">
        <f t="shared" si="54"/>
        <v>all</v>
      </c>
      <c r="AF216" t="s">
        <v>764</v>
      </c>
      <c r="AG216" s="51" t="str">
        <f t="shared" si="61"/>
        <v>res</v>
      </c>
      <c r="AH216" t="s">
        <v>819</v>
      </c>
      <c r="AI216" t="s">
        <v>820</v>
      </c>
      <c r="AJ216" t="s">
        <v>821</v>
      </c>
      <c r="AK216" s="11" t="str">
        <f t="shared" si="62"/>
        <v>BO, Odyssee Indicators</v>
      </c>
      <c r="AL216" s="11" t="s">
        <v>822</v>
      </c>
      <c r="AM216" s="11">
        <v>2016</v>
      </c>
      <c r="AN216" s="17" t="s">
        <v>823</v>
      </c>
      <c r="AO216" s="52" t="s">
        <v>824</v>
      </c>
      <c r="AQ216" t="s">
        <v>12</v>
      </c>
      <c r="AR216">
        <v>2007</v>
      </c>
      <c r="AS216" t="s">
        <v>825</v>
      </c>
      <c r="AT216" t="s">
        <v>814</v>
      </c>
      <c r="AU216">
        <v>12932.9</v>
      </c>
      <c r="AV216" t="s">
        <v>826</v>
      </c>
      <c r="AW216" t="s">
        <v>642</v>
      </c>
      <c r="AX216" t="s">
        <v>817</v>
      </c>
      <c r="AY216" t="s">
        <v>818</v>
      </c>
      <c r="AZ216" t="s">
        <v>764</v>
      </c>
      <c r="BA216" s="51" t="s">
        <v>764</v>
      </c>
      <c r="BB216" t="s">
        <v>815</v>
      </c>
      <c r="BC216" t="s">
        <v>819</v>
      </c>
      <c r="BD216" t="s">
        <v>820</v>
      </c>
      <c r="BE216" t="s">
        <v>821</v>
      </c>
      <c r="BF216" t="s">
        <v>847</v>
      </c>
      <c r="BG216" t="s">
        <v>822</v>
      </c>
      <c r="BH216">
        <v>2016</v>
      </c>
      <c r="BI216" t="s">
        <v>823</v>
      </c>
      <c r="BJ216" t="s">
        <v>824</v>
      </c>
      <c r="BK216" t="s">
        <v>824</v>
      </c>
    </row>
    <row r="217" spans="1:63" x14ac:dyDescent="0.25">
      <c r="A217" t="str">
        <f t="shared" si="58"/>
        <v>LTsurmpr</v>
      </c>
      <c r="B217" t="s">
        <v>839</v>
      </c>
      <c r="C217" t="s">
        <v>56</v>
      </c>
      <c r="D217" t="s">
        <v>815</v>
      </c>
      <c r="E217" t="s">
        <v>764</v>
      </c>
      <c r="F217" s="19" t="str">
        <f t="shared" si="55"/>
        <v>surmpr</v>
      </c>
      <c r="G217" s="49">
        <v>0</v>
      </c>
      <c r="H217" s="49">
        <v>0</v>
      </c>
      <c r="I217" s="49">
        <v>0</v>
      </c>
      <c r="J217" s="49">
        <v>0</v>
      </c>
      <c r="K217" s="49">
        <v>0</v>
      </c>
      <c r="L217" s="49">
        <v>0</v>
      </c>
      <c r="M217" s="49">
        <v>0</v>
      </c>
      <c r="N217" s="49">
        <v>0</v>
      </c>
      <c r="O217" s="49">
        <v>0</v>
      </c>
      <c r="P217" s="49">
        <v>0</v>
      </c>
      <c r="Q217" s="49">
        <v>0</v>
      </c>
      <c r="R217" s="50" t="s">
        <v>208</v>
      </c>
      <c r="S217" s="50">
        <v>0</v>
      </c>
      <c r="T217" s="50" t="s">
        <v>775</v>
      </c>
      <c r="V217" s="24" t="str">
        <f>VLOOKUP(C217,[1]BO_download_01!#REF!,3,FALSE)</f>
        <v>Lithuania</v>
      </c>
      <c r="W217">
        <f t="shared" si="53"/>
        <v>2012</v>
      </c>
      <c r="X217" t="str">
        <f>INDEX([1]BO_download_01!#REF!,MATCH($Y217,[1]BO_download_01!#REF!,0))</f>
        <v>ar</v>
      </c>
      <c r="Y217" t="str">
        <f t="shared" si="56"/>
        <v>floor area</v>
      </c>
      <c r="Z217" s="24">
        <f t="shared" si="59"/>
        <v>0</v>
      </c>
      <c r="AA217" s="24" t="str">
        <f t="shared" si="60"/>
        <v>m2</v>
      </c>
      <c r="AB217" s="24" t="str">
        <f t="shared" si="57"/>
        <v>Odyssee</v>
      </c>
      <c r="AC217" t="s">
        <v>817</v>
      </c>
      <c r="AD217" t="s">
        <v>818</v>
      </c>
      <c r="AE217" t="str">
        <f t="shared" si="54"/>
        <v>all</v>
      </c>
      <c r="AF217" t="s">
        <v>764</v>
      </c>
      <c r="AG217" s="51" t="str">
        <f t="shared" si="61"/>
        <v>res</v>
      </c>
      <c r="AH217" t="s">
        <v>819</v>
      </c>
      <c r="AI217" t="s">
        <v>820</v>
      </c>
      <c r="AJ217" t="s">
        <v>821</v>
      </c>
      <c r="AK217" s="11" t="str">
        <f t="shared" si="62"/>
        <v>BO, 0</v>
      </c>
      <c r="AL217" s="11" t="s">
        <v>822</v>
      </c>
      <c r="AM217" s="11">
        <v>2016</v>
      </c>
      <c r="AN217" s="17" t="s">
        <v>823</v>
      </c>
      <c r="AO217" s="52" t="s">
        <v>824</v>
      </c>
      <c r="AQ217" t="s">
        <v>12</v>
      </c>
      <c r="AR217">
        <v>2008</v>
      </c>
      <c r="AS217" t="s">
        <v>825</v>
      </c>
      <c r="AT217" t="s">
        <v>814</v>
      </c>
      <c r="AU217">
        <v>13050.9</v>
      </c>
      <c r="AV217" t="s">
        <v>826</v>
      </c>
      <c r="AW217" t="s">
        <v>642</v>
      </c>
      <c r="AX217" t="s">
        <v>817</v>
      </c>
      <c r="AY217" t="s">
        <v>818</v>
      </c>
      <c r="AZ217" t="s">
        <v>764</v>
      </c>
      <c r="BA217" s="51" t="s">
        <v>764</v>
      </c>
      <c r="BB217" t="s">
        <v>815</v>
      </c>
      <c r="BC217" t="s">
        <v>819</v>
      </c>
      <c r="BD217" t="s">
        <v>820</v>
      </c>
      <c r="BE217" t="s">
        <v>821</v>
      </c>
      <c r="BF217" t="s">
        <v>847</v>
      </c>
      <c r="BG217" t="s">
        <v>822</v>
      </c>
      <c r="BH217">
        <v>2016</v>
      </c>
      <c r="BI217" t="s">
        <v>823</v>
      </c>
      <c r="BJ217" t="s">
        <v>824</v>
      </c>
      <c r="BK217" t="s">
        <v>824</v>
      </c>
    </row>
    <row r="218" spans="1:63" x14ac:dyDescent="0.25">
      <c r="A218" t="str">
        <f t="shared" si="58"/>
        <v>LUsurmpr</v>
      </c>
      <c r="B218" t="s">
        <v>839</v>
      </c>
      <c r="C218" t="s">
        <v>57</v>
      </c>
      <c r="D218" t="s">
        <v>815</v>
      </c>
      <c r="E218" t="s">
        <v>764</v>
      </c>
      <c r="F218" s="19" t="str">
        <f t="shared" si="55"/>
        <v>surmpr</v>
      </c>
      <c r="G218" s="49">
        <v>0</v>
      </c>
      <c r="H218" s="49">
        <v>0</v>
      </c>
      <c r="I218" s="49">
        <v>0</v>
      </c>
      <c r="J218" s="49">
        <v>0</v>
      </c>
      <c r="K218" s="49">
        <v>0</v>
      </c>
      <c r="L218" s="49">
        <v>0</v>
      </c>
      <c r="M218" s="49">
        <v>160.6</v>
      </c>
      <c r="N218" s="49">
        <v>0</v>
      </c>
      <c r="O218" s="49">
        <v>0</v>
      </c>
      <c r="P218" s="49">
        <v>0</v>
      </c>
      <c r="Q218" s="49">
        <v>0</v>
      </c>
      <c r="R218" s="50" t="s">
        <v>208</v>
      </c>
      <c r="S218" s="50" t="s">
        <v>212</v>
      </c>
      <c r="T218" s="50" t="s">
        <v>775</v>
      </c>
      <c r="V218" s="24" t="str">
        <f>VLOOKUP(C218,[1]BO_download_01!#REF!,3,FALSE)</f>
        <v>Luxembourg</v>
      </c>
      <c r="W218">
        <f t="shared" ref="W218:W281" si="63">$N$4</f>
        <v>2012</v>
      </c>
      <c r="X218" t="str">
        <f>INDEX([1]BO_download_01!#REF!,MATCH($Y218,[1]BO_download_01!#REF!,0))</f>
        <v>ar</v>
      </c>
      <c r="Y218" t="str">
        <f t="shared" si="56"/>
        <v>floor area</v>
      </c>
      <c r="Z218" s="24">
        <f t="shared" si="59"/>
        <v>0</v>
      </c>
      <c r="AA218" s="24" t="str">
        <f t="shared" si="60"/>
        <v>m2</v>
      </c>
      <c r="AB218" s="24" t="str">
        <f t="shared" si="57"/>
        <v>Odyssee</v>
      </c>
      <c r="AC218" t="s">
        <v>817</v>
      </c>
      <c r="AD218" t="s">
        <v>818</v>
      </c>
      <c r="AE218" t="str">
        <f t="shared" ref="AE218:AE281" si="64">E218</f>
        <v>all</v>
      </c>
      <c r="AF218" t="s">
        <v>764</v>
      </c>
      <c r="AG218" s="51" t="str">
        <f t="shared" si="61"/>
        <v>res</v>
      </c>
      <c r="AH218" t="s">
        <v>819</v>
      </c>
      <c r="AI218" t="s">
        <v>820</v>
      </c>
      <c r="AJ218" t="s">
        <v>821</v>
      </c>
      <c r="AK218" s="11" t="str">
        <f t="shared" si="62"/>
        <v>BO, Odyssee Indicators</v>
      </c>
      <c r="AL218" s="11" t="s">
        <v>822</v>
      </c>
      <c r="AM218" s="11">
        <v>2016</v>
      </c>
      <c r="AN218" s="17" t="s">
        <v>823</v>
      </c>
      <c r="AO218" s="52" t="s">
        <v>824</v>
      </c>
      <c r="AQ218" t="s">
        <v>12</v>
      </c>
      <c r="AR218">
        <v>2009</v>
      </c>
      <c r="AS218" t="s">
        <v>825</v>
      </c>
      <c r="AT218" t="s">
        <v>814</v>
      </c>
      <c r="AU218">
        <v>13319.2</v>
      </c>
      <c r="AV218" t="s">
        <v>826</v>
      </c>
      <c r="AW218" t="s">
        <v>642</v>
      </c>
      <c r="AX218" t="s">
        <v>817</v>
      </c>
      <c r="AY218" t="s">
        <v>818</v>
      </c>
      <c r="AZ218" t="s">
        <v>764</v>
      </c>
      <c r="BA218" s="51" t="s">
        <v>764</v>
      </c>
      <c r="BB218" t="s">
        <v>815</v>
      </c>
      <c r="BC218" t="s">
        <v>819</v>
      </c>
      <c r="BD218" t="s">
        <v>820</v>
      </c>
      <c r="BE218" t="s">
        <v>821</v>
      </c>
      <c r="BF218" t="s">
        <v>847</v>
      </c>
      <c r="BG218" t="s">
        <v>822</v>
      </c>
      <c r="BH218">
        <v>2016</v>
      </c>
      <c r="BI218" t="s">
        <v>823</v>
      </c>
      <c r="BJ218" t="s">
        <v>824</v>
      </c>
      <c r="BK218" t="s">
        <v>824</v>
      </c>
    </row>
    <row r="219" spans="1:63" x14ac:dyDescent="0.25">
      <c r="A219" t="str">
        <f t="shared" si="58"/>
        <v>LVsurmpr</v>
      </c>
      <c r="B219" t="s">
        <v>839</v>
      </c>
      <c r="C219" t="s">
        <v>55</v>
      </c>
      <c r="D219" t="s">
        <v>815</v>
      </c>
      <c r="E219" t="s">
        <v>764</v>
      </c>
      <c r="F219" s="19" t="str">
        <f t="shared" si="55"/>
        <v>surmpr</v>
      </c>
      <c r="G219" s="49">
        <v>83</v>
      </c>
      <c r="H219" s="49">
        <v>87</v>
      </c>
      <c r="I219" s="49">
        <v>91</v>
      </c>
      <c r="J219" s="49">
        <v>96</v>
      </c>
      <c r="K219" s="49">
        <v>95</v>
      </c>
      <c r="L219" s="49">
        <v>103</v>
      </c>
      <c r="M219" s="49">
        <v>103</v>
      </c>
      <c r="N219" s="49">
        <v>104</v>
      </c>
      <c r="O219" s="49">
        <v>105</v>
      </c>
      <c r="P219" s="49">
        <v>0</v>
      </c>
      <c r="Q219" s="49">
        <v>0</v>
      </c>
      <c r="R219" s="50" t="s">
        <v>208</v>
      </c>
      <c r="S219" s="50" t="s">
        <v>212</v>
      </c>
      <c r="T219" s="50" t="s">
        <v>775</v>
      </c>
      <c r="V219" s="24" t="str">
        <f>VLOOKUP(C219,[1]BO_download_01!#REF!,3,FALSE)</f>
        <v>Latvia</v>
      </c>
      <c r="W219">
        <f t="shared" si="63"/>
        <v>2012</v>
      </c>
      <c r="X219" t="str">
        <f>INDEX([1]BO_download_01!#REF!,MATCH($Y219,[1]BO_download_01!#REF!,0))</f>
        <v>ar</v>
      </c>
      <c r="Y219" t="str">
        <f t="shared" si="56"/>
        <v>floor area</v>
      </c>
      <c r="Z219" s="24">
        <f t="shared" si="59"/>
        <v>104</v>
      </c>
      <c r="AA219" s="24" t="str">
        <f t="shared" si="60"/>
        <v>m2</v>
      </c>
      <c r="AB219" s="24" t="str">
        <f t="shared" si="57"/>
        <v>Odyssee</v>
      </c>
      <c r="AC219" t="s">
        <v>817</v>
      </c>
      <c r="AD219" t="s">
        <v>818</v>
      </c>
      <c r="AE219" t="str">
        <f t="shared" si="64"/>
        <v>all</v>
      </c>
      <c r="AF219" t="s">
        <v>764</v>
      </c>
      <c r="AG219" s="51" t="str">
        <f t="shared" si="61"/>
        <v>res</v>
      </c>
      <c r="AH219" t="s">
        <v>819</v>
      </c>
      <c r="AI219" t="s">
        <v>820</v>
      </c>
      <c r="AJ219" t="s">
        <v>821</v>
      </c>
      <c r="AK219" s="11" t="str">
        <f t="shared" si="62"/>
        <v>BO, Odyssee Indicators</v>
      </c>
      <c r="AL219" s="11" t="s">
        <v>822</v>
      </c>
      <c r="AM219" s="11">
        <v>2016</v>
      </c>
      <c r="AN219" s="17" t="s">
        <v>823</v>
      </c>
      <c r="AO219" s="52" t="s">
        <v>824</v>
      </c>
      <c r="AQ219" t="s">
        <v>12</v>
      </c>
      <c r="AR219">
        <v>2010</v>
      </c>
      <c r="AS219" t="s">
        <v>825</v>
      </c>
      <c r="AT219" t="s">
        <v>814</v>
      </c>
      <c r="AU219">
        <v>13276</v>
      </c>
      <c r="AV219" t="s">
        <v>826</v>
      </c>
      <c r="AW219" t="s">
        <v>642</v>
      </c>
      <c r="AX219" t="s">
        <v>817</v>
      </c>
      <c r="AY219" t="s">
        <v>818</v>
      </c>
      <c r="AZ219" t="s">
        <v>764</v>
      </c>
      <c r="BA219" s="51" t="s">
        <v>764</v>
      </c>
      <c r="BB219" t="s">
        <v>815</v>
      </c>
      <c r="BC219" t="s">
        <v>819</v>
      </c>
      <c r="BD219" t="s">
        <v>820</v>
      </c>
      <c r="BE219" t="s">
        <v>821</v>
      </c>
      <c r="BF219" t="s">
        <v>847</v>
      </c>
      <c r="BG219" t="s">
        <v>822</v>
      </c>
      <c r="BH219">
        <v>2016</v>
      </c>
      <c r="BI219" t="s">
        <v>823</v>
      </c>
      <c r="BJ219" t="s">
        <v>824</v>
      </c>
      <c r="BK219" t="s">
        <v>824</v>
      </c>
    </row>
    <row r="220" spans="1:63" x14ac:dyDescent="0.25">
      <c r="A220" t="str">
        <f t="shared" si="58"/>
        <v>MTsurmpr</v>
      </c>
      <c r="B220" t="s">
        <v>839</v>
      </c>
      <c r="C220" t="s">
        <v>58</v>
      </c>
      <c r="D220" t="s">
        <v>815</v>
      </c>
      <c r="E220" t="s">
        <v>764</v>
      </c>
      <c r="F220" s="19" t="str">
        <f t="shared" si="55"/>
        <v>surmpr</v>
      </c>
      <c r="G220" s="49">
        <v>0</v>
      </c>
      <c r="H220" s="49">
        <v>0</v>
      </c>
      <c r="I220" s="49">
        <v>0</v>
      </c>
      <c r="J220" s="49">
        <v>0</v>
      </c>
      <c r="K220" s="49">
        <v>0</v>
      </c>
      <c r="L220" s="49">
        <v>0</v>
      </c>
      <c r="M220" s="49">
        <v>0</v>
      </c>
      <c r="N220" s="49">
        <v>0</v>
      </c>
      <c r="O220" s="49">
        <v>0</v>
      </c>
      <c r="P220" s="49">
        <v>0</v>
      </c>
      <c r="Q220" s="49">
        <v>0</v>
      </c>
      <c r="R220" s="50" t="s">
        <v>208</v>
      </c>
      <c r="S220" s="50">
        <v>0</v>
      </c>
      <c r="T220" s="50" t="s">
        <v>775</v>
      </c>
      <c r="V220" s="24" t="str">
        <f>VLOOKUP(C220,[1]BO_download_01!#REF!,3,FALSE)</f>
        <v>Malta</v>
      </c>
      <c r="W220">
        <f t="shared" si="63"/>
        <v>2012</v>
      </c>
      <c r="X220" t="str">
        <f>INDEX([1]BO_download_01!#REF!,MATCH($Y220,[1]BO_download_01!#REF!,0))</f>
        <v>ar</v>
      </c>
      <c r="Y220" t="str">
        <f t="shared" si="56"/>
        <v>floor area</v>
      </c>
      <c r="Z220" s="24">
        <f t="shared" si="59"/>
        <v>0</v>
      </c>
      <c r="AA220" s="24" t="str">
        <f t="shared" si="60"/>
        <v>m2</v>
      </c>
      <c r="AB220" s="24" t="str">
        <f t="shared" si="57"/>
        <v>Odyssee</v>
      </c>
      <c r="AC220" t="s">
        <v>817</v>
      </c>
      <c r="AD220" t="s">
        <v>818</v>
      </c>
      <c r="AE220" t="str">
        <f t="shared" si="64"/>
        <v>all</v>
      </c>
      <c r="AF220" t="s">
        <v>764</v>
      </c>
      <c r="AG220" s="51" t="str">
        <f t="shared" si="61"/>
        <v>res</v>
      </c>
      <c r="AH220" t="s">
        <v>819</v>
      </c>
      <c r="AI220" t="s">
        <v>820</v>
      </c>
      <c r="AJ220" t="s">
        <v>821</v>
      </c>
      <c r="AK220" s="11" t="str">
        <f t="shared" si="62"/>
        <v>BO, 0</v>
      </c>
      <c r="AL220" s="11" t="s">
        <v>822</v>
      </c>
      <c r="AM220" s="11">
        <v>2016</v>
      </c>
      <c r="AN220" s="17" t="s">
        <v>823</v>
      </c>
      <c r="AO220" s="52" t="s">
        <v>824</v>
      </c>
      <c r="AQ220" t="s">
        <v>12</v>
      </c>
      <c r="AR220">
        <v>2011</v>
      </c>
      <c r="AS220" t="s">
        <v>825</v>
      </c>
      <c r="AT220" t="s">
        <v>814</v>
      </c>
      <c r="AU220">
        <v>13320.4</v>
      </c>
      <c r="AV220" t="s">
        <v>826</v>
      </c>
      <c r="AW220" t="s">
        <v>642</v>
      </c>
      <c r="AX220" t="s">
        <v>817</v>
      </c>
      <c r="AY220" t="s">
        <v>818</v>
      </c>
      <c r="AZ220" t="s">
        <v>764</v>
      </c>
      <c r="BA220" s="51" t="s">
        <v>764</v>
      </c>
      <c r="BB220" t="s">
        <v>815</v>
      </c>
      <c r="BC220" t="s">
        <v>819</v>
      </c>
      <c r="BD220" t="s">
        <v>820</v>
      </c>
      <c r="BE220" t="s">
        <v>821</v>
      </c>
      <c r="BF220" t="s">
        <v>847</v>
      </c>
      <c r="BG220" t="s">
        <v>822</v>
      </c>
      <c r="BH220">
        <v>2016</v>
      </c>
      <c r="BI220" t="s">
        <v>823</v>
      </c>
      <c r="BJ220" t="s">
        <v>824</v>
      </c>
      <c r="BK220" t="s">
        <v>824</v>
      </c>
    </row>
    <row r="221" spans="1:63" x14ac:dyDescent="0.25">
      <c r="A221" t="str">
        <f t="shared" si="58"/>
        <v>NLsurmpr</v>
      </c>
      <c r="B221" t="s">
        <v>839</v>
      </c>
      <c r="C221" t="s">
        <v>59</v>
      </c>
      <c r="D221" t="s">
        <v>815</v>
      </c>
      <c r="E221" t="s">
        <v>764</v>
      </c>
      <c r="F221" s="19" t="str">
        <f t="shared" si="55"/>
        <v>surmpr</v>
      </c>
      <c r="G221" s="49">
        <v>123.10164</v>
      </c>
      <c r="H221" s="49">
        <v>124.94426</v>
      </c>
      <c r="I221" s="49">
        <v>126.78688</v>
      </c>
      <c r="J221" s="49">
        <v>128.62951000000001</v>
      </c>
      <c r="K221" s="49">
        <v>130.47212999999999</v>
      </c>
      <c r="L221" s="49">
        <v>132.31475</v>
      </c>
      <c r="M221" s="49">
        <v>134.15737999999999</v>
      </c>
      <c r="N221" s="49">
        <v>136</v>
      </c>
      <c r="O221" s="49">
        <v>0</v>
      </c>
      <c r="P221" s="49">
        <v>0</v>
      </c>
      <c r="Q221" s="49">
        <v>0</v>
      </c>
      <c r="R221" s="50" t="s">
        <v>208</v>
      </c>
      <c r="S221" s="50" t="s">
        <v>212</v>
      </c>
      <c r="T221" s="50" t="s">
        <v>775</v>
      </c>
      <c r="V221" s="24" t="str">
        <f>VLOOKUP(C221,[1]BO_download_01!#REF!,3,FALSE)</f>
        <v>Netherlands</v>
      </c>
      <c r="W221">
        <f t="shared" si="63"/>
        <v>2012</v>
      </c>
      <c r="X221" t="str">
        <f>INDEX([1]BO_download_01!#REF!,MATCH($Y221,[1]BO_download_01!#REF!,0))</f>
        <v>ar</v>
      </c>
      <c r="Y221" t="str">
        <f t="shared" si="56"/>
        <v>floor area</v>
      </c>
      <c r="Z221" s="24">
        <f t="shared" si="59"/>
        <v>136</v>
      </c>
      <c r="AA221" s="24" t="str">
        <f t="shared" si="60"/>
        <v>m2</v>
      </c>
      <c r="AB221" s="24" t="str">
        <f t="shared" si="57"/>
        <v>Odyssee</v>
      </c>
      <c r="AC221" t="s">
        <v>817</v>
      </c>
      <c r="AD221" t="s">
        <v>818</v>
      </c>
      <c r="AE221" t="str">
        <f t="shared" si="64"/>
        <v>all</v>
      </c>
      <c r="AF221" t="s">
        <v>764</v>
      </c>
      <c r="AG221" s="51" t="str">
        <f t="shared" si="61"/>
        <v>res</v>
      </c>
      <c r="AH221" t="s">
        <v>819</v>
      </c>
      <c r="AI221" t="s">
        <v>820</v>
      </c>
      <c r="AJ221" t="s">
        <v>821</v>
      </c>
      <c r="AK221" s="11" t="str">
        <f t="shared" si="62"/>
        <v>BO, Odyssee Indicators</v>
      </c>
      <c r="AL221" s="11" t="s">
        <v>822</v>
      </c>
      <c r="AM221" s="11">
        <v>2016</v>
      </c>
      <c r="AN221" s="17" t="s">
        <v>823</v>
      </c>
      <c r="AO221" s="52" t="s">
        <v>824</v>
      </c>
      <c r="AQ221" t="s">
        <v>12</v>
      </c>
      <c r="AR221">
        <v>2012</v>
      </c>
      <c r="AS221" t="s">
        <v>825</v>
      </c>
      <c r="AT221" t="s">
        <v>814</v>
      </c>
      <c r="AU221">
        <v>13444.3</v>
      </c>
      <c r="AV221" t="s">
        <v>826</v>
      </c>
      <c r="AW221" t="s">
        <v>642</v>
      </c>
      <c r="AX221" t="s">
        <v>817</v>
      </c>
      <c r="AY221" t="s">
        <v>818</v>
      </c>
      <c r="AZ221" t="s">
        <v>764</v>
      </c>
      <c r="BA221" s="51" t="s">
        <v>764</v>
      </c>
      <c r="BB221" t="s">
        <v>815</v>
      </c>
      <c r="BC221" t="s">
        <v>819</v>
      </c>
      <c r="BD221" t="s">
        <v>820</v>
      </c>
      <c r="BE221" t="s">
        <v>821</v>
      </c>
      <c r="BF221" t="s">
        <v>847</v>
      </c>
      <c r="BG221" t="s">
        <v>822</v>
      </c>
      <c r="BH221">
        <v>2016</v>
      </c>
      <c r="BI221" t="s">
        <v>823</v>
      </c>
      <c r="BJ221" t="s">
        <v>824</v>
      </c>
      <c r="BK221" t="s">
        <v>824</v>
      </c>
    </row>
    <row r="222" spans="1:63" x14ac:dyDescent="0.25">
      <c r="A222" t="str">
        <f t="shared" si="58"/>
        <v>PLsurmpr</v>
      </c>
      <c r="B222" t="s">
        <v>839</v>
      </c>
      <c r="C222" t="s">
        <v>60</v>
      </c>
      <c r="D222" t="s">
        <v>815</v>
      </c>
      <c r="E222" t="s">
        <v>764</v>
      </c>
      <c r="F222" s="19" t="str">
        <f t="shared" si="55"/>
        <v>surmpr</v>
      </c>
      <c r="G222" s="49">
        <v>0</v>
      </c>
      <c r="H222" s="49">
        <v>0</v>
      </c>
      <c r="I222" s="49">
        <v>0</v>
      </c>
      <c r="J222" s="49">
        <v>0</v>
      </c>
      <c r="K222" s="49">
        <v>0</v>
      </c>
      <c r="L222" s="49">
        <v>0</v>
      </c>
      <c r="M222" s="49">
        <v>0</v>
      </c>
      <c r="N222" s="49">
        <v>0</v>
      </c>
      <c r="O222" s="49">
        <v>0</v>
      </c>
      <c r="P222" s="49">
        <v>0</v>
      </c>
      <c r="Q222" s="49">
        <v>0</v>
      </c>
      <c r="R222" s="50" t="s">
        <v>208</v>
      </c>
      <c r="S222" s="50">
        <v>0</v>
      </c>
      <c r="T222" s="50" t="s">
        <v>775</v>
      </c>
      <c r="V222" s="24" t="str">
        <f>VLOOKUP(C222,[1]BO_download_01!#REF!,3,FALSE)</f>
        <v>Poland</v>
      </c>
      <c r="W222">
        <f t="shared" si="63"/>
        <v>2012</v>
      </c>
      <c r="X222" t="str">
        <f>INDEX([1]BO_download_01!#REF!,MATCH($Y222,[1]BO_download_01!#REF!,0))</f>
        <v>ar</v>
      </c>
      <c r="Y222" t="str">
        <f t="shared" si="56"/>
        <v>floor area</v>
      </c>
      <c r="Z222" s="24">
        <f t="shared" si="59"/>
        <v>0</v>
      </c>
      <c r="AA222" s="24" t="str">
        <f t="shared" si="60"/>
        <v>m2</v>
      </c>
      <c r="AB222" s="24" t="str">
        <f t="shared" si="57"/>
        <v>Odyssee</v>
      </c>
      <c r="AC222" t="s">
        <v>817</v>
      </c>
      <c r="AD222" t="s">
        <v>818</v>
      </c>
      <c r="AE222" t="str">
        <f t="shared" si="64"/>
        <v>all</v>
      </c>
      <c r="AF222" t="s">
        <v>764</v>
      </c>
      <c r="AG222" s="51" t="str">
        <f t="shared" si="61"/>
        <v>res</v>
      </c>
      <c r="AH222" t="s">
        <v>819</v>
      </c>
      <c r="AI222" t="s">
        <v>820</v>
      </c>
      <c r="AJ222" t="s">
        <v>821</v>
      </c>
      <c r="AK222" s="11" t="str">
        <f t="shared" si="62"/>
        <v>BO, 0</v>
      </c>
      <c r="AL222" s="11" t="s">
        <v>822</v>
      </c>
      <c r="AM222" s="11">
        <v>2016</v>
      </c>
      <c r="AN222" s="17" t="s">
        <v>823</v>
      </c>
      <c r="AO222" s="52" t="s">
        <v>824</v>
      </c>
      <c r="AQ222" t="s">
        <v>12</v>
      </c>
      <c r="AR222">
        <v>2013</v>
      </c>
      <c r="AS222" t="s">
        <v>825</v>
      </c>
      <c r="AT222" t="s">
        <v>814</v>
      </c>
      <c r="AU222">
        <v>13660.1</v>
      </c>
      <c r="AV222" t="s">
        <v>826</v>
      </c>
      <c r="AW222" t="s">
        <v>642</v>
      </c>
      <c r="AX222" t="s">
        <v>817</v>
      </c>
      <c r="AY222" t="s">
        <v>818</v>
      </c>
      <c r="AZ222" t="s">
        <v>764</v>
      </c>
      <c r="BA222" s="51" t="s">
        <v>764</v>
      </c>
      <c r="BB222" t="s">
        <v>815</v>
      </c>
      <c r="BC222" t="s">
        <v>819</v>
      </c>
      <c r="BD222" t="s">
        <v>820</v>
      </c>
      <c r="BE222" t="s">
        <v>821</v>
      </c>
      <c r="BF222" t="s">
        <v>847</v>
      </c>
      <c r="BG222" t="s">
        <v>822</v>
      </c>
      <c r="BH222">
        <v>2016</v>
      </c>
      <c r="BI222" t="s">
        <v>823</v>
      </c>
      <c r="BJ222" t="s">
        <v>824</v>
      </c>
      <c r="BK222" t="s">
        <v>824</v>
      </c>
    </row>
    <row r="223" spans="1:63" x14ac:dyDescent="0.25">
      <c r="A223" t="str">
        <f t="shared" si="58"/>
        <v>PTsurmpr</v>
      </c>
      <c r="B223" t="s">
        <v>839</v>
      </c>
      <c r="C223" t="s">
        <v>61</v>
      </c>
      <c r="D223" t="s">
        <v>815</v>
      </c>
      <c r="E223" t="s">
        <v>764</v>
      </c>
      <c r="F223" s="19" t="str">
        <f t="shared" si="55"/>
        <v>surmpr</v>
      </c>
      <c r="G223" s="49">
        <v>0</v>
      </c>
      <c r="H223" s="49">
        <v>0</v>
      </c>
      <c r="I223" s="49">
        <v>0</v>
      </c>
      <c r="J223" s="49">
        <v>0</v>
      </c>
      <c r="K223" s="49">
        <v>0</v>
      </c>
      <c r="L223" s="49">
        <v>116</v>
      </c>
      <c r="M223" s="49">
        <v>118.26579</v>
      </c>
      <c r="N223" s="49">
        <v>0</v>
      </c>
      <c r="O223" s="49">
        <v>0</v>
      </c>
      <c r="P223" s="49">
        <v>0</v>
      </c>
      <c r="Q223" s="49">
        <v>0</v>
      </c>
      <c r="R223" s="50" t="s">
        <v>208</v>
      </c>
      <c r="S223" s="50" t="s">
        <v>212</v>
      </c>
      <c r="T223" s="50" t="s">
        <v>775</v>
      </c>
      <c r="V223" s="24" t="str">
        <f>VLOOKUP(C223,[1]BO_download_01!#REF!,3,FALSE)</f>
        <v>Portugal</v>
      </c>
      <c r="W223">
        <f t="shared" si="63"/>
        <v>2012</v>
      </c>
      <c r="X223" t="str">
        <f>INDEX([1]BO_download_01!#REF!,MATCH($Y223,[1]BO_download_01!#REF!,0))</f>
        <v>ar</v>
      </c>
      <c r="Y223" t="str">
        <f t="shared" si="56"/>
        <v>floor area</v>
      </c>
      <c r="Z223" s="24">
        <f t="shared" si="59"/>
        <v>0</v>
      </c>
      <c r="AA223" s="24" t="str">
        <f t="shared" si="60"/>
        <v>m2</v>
      </c>
      <c r="AB223" s="24" t="str">
        <f t="shared" si="57"/>
        <v>Odyssee</v>
      </c>
      <c r="AC223" t="s">
        <v>817</v>
      </c>
      <c r="AD223" t="s">
        <v>818</v>
      </c>
      <c r="AE223" t="str">
        <f t="shared" si="64"/>
        <v>all</v>
      </c>
      <c r="AF223" t="s">
        <v>764</v>
      </c>
      <c r="AG223" s="51" t="str">
        <f t="shared" si="61"/>
        <v>res</v>
      </c>
      <c r="AH223" t="s">
        <v>819</v>
      </c>
      <c r="AI223" t="s">
        <v>820</v>
      </c>
      <c r="AJ223" t="s">
        <v>821</v>
      </c>
      <c r="AK223" s="11" t="str">
        <f t="shared" si="62"/>
        <v>BO, Odyssee Indicators</v>
      </c>
      <c r="AL223" s="11" t="s">
        <v>822</v>
      </c>
      <c r="AM223" s="11">
        <v>2016</v>
      </c>
      <c r="AN223" s="17" t="s">
        <v>823</v>
      </c>
      <c r="AO223" s="52" t="s">
        <v>824</v>
      </c>
      <c r="AQ223" t="s">
        <v>12</v>
      </c>
      <c r="AR223">
        <v>2014</v>
      </c>
      <c r="AS223" t="s">
        <v>825</v>
      </c>
      <c r="AT223" t="s">
        <v>814</v>
      </c>
      <c r="AU223">
        <v>13927.6</v>
      </c>
      <c r="AV223" t="s">
        <v>826</v>
      </c>
      <c r="AW223" t="s">
        <v>642</v>
      </c>
      <c r="AX223" t="s">
        <v>817</v>
      </c>
      <c r="AY223" t="s">
        <v>818</v>
      </c>
      <c r="AZ223" t="s">
        <v>764</v>
      </c>
      <c r="BA223" s="51" t="s">
        <v>764</v>
      </c>
      <c r="BB223" t="s">
        <v>815</v>
      </c>
      <c r="BC223" t="s">
        <v>819</v>
      </c>
      <c r="BD223" t="s">
        <v>820</v>
      </c>
      <c r="BE223" t="s">
        <v>821</v>
      </c>
      <c r="BF223" t="s">
        <v>847</v>
      </c>
      <c r="BG223" t="s">
        <v>822</v>
      </c>
      <c r="BH223">
        <v>2016</v>
      </c>
      <c r="BI223" t="s">
        <v>823</v>
      </c>
      <c r="BJ223" t="s">
        <v>824</v>
      </c>
      <c r="BK223" t="s">
        <v>824</v>
      </c>
    </row>
    <row r="224" spans="1:63" x14ac:dyDescent="0.25">
      <c r="A224" t="str">
        <f t="shared" si="58"/>
        <v>ROsurmpr</v>
      </c>
      <c r="B224" t="s">
        <v>839</v>
      </c>
      <c r="C224" t="s">
        <v>62</v>
      </c>
      <c r="D224" t="s">
        <v>815</v>
      </c>
      <c r="E224" t="s">
        <v>764</v>
      </c>
      <c r="F224" s="19" t="str">
        <f t="shared" si="55"/>
        <v>surmpr</v>
      </c>
      <c r="G224" s="49">
        <v>40.537199999999999</v>
      </c>
      <c r="H224" s="49">
        <v>41.026620000000001</v>
      </c>
      <c r="I224" s="49">
        <v>41.645769999999999</v>
      </c>
      <c r="J224" s="49">
        <v>42.418219999999998</v>
      </c>
      <c r="K224" s="49">
        <v>43.029580000000003</v>
      </c>
      <c r="L224" s="49">
        <v>43.751080000000002</v>
      </c>
      <c r="M224" s="49">
        <v>44.484999999999999</v>
      </c>
      <c r="N224" s="49">
        <v>0</v>
      </c>
      <c r="O224" s="49">
        <v>0</v>
      </c>
      <c r="P224" s="49">
        <v>0</v>
      </c>
      <c r="Q224" s="49">
        <v>0</v>
      </c>
      <c r="R224" s="50" t="s">
        <v>208</v>
      </c>
      <c r="S224" s="50" t="s">
        <v>209</v>
      </c>
      <c r="T224" s="50" t="s">
        <v>775</v>
      </c>
      <c r="V224" s="24" t="str">
        <f>VLOOKUP(C224,[1]BO_download_01!#REF!,3,FALSE)</f>
        <v>Romania</v>
      </c>
      <c r="W224">
        <f t="shared" si="63"/>
        <v>2012</v>
      </c>
      <c r="X224" t="str">
        <f>INDEX([1]BO_download_01!#REF!,MATCH($Y224,[1]BO_download_01!#REF!,0))</f>
        <v>ar</v>
      </c>
      <c r="Y224" t="str">
        <f t="shared" si="56"/>
        <v>floor area</v>
      </c>
      <c r="Z224" s="24">
        <f t="shared" si="59"/>
        <v>0</v>
      </c>
      <c r="AA224" s="24" t="str">
        <f t="shared" si="60"/>
        <v>m2</v>
      </c>
      <c r="AB224" s="24" t="str">
        <f t="shared" si="57"/>
        <v>Odyssee</v>
      </c>
      <c r="AC224" t="s">
        <v>817</v>
      </c>
      <c r="AD224" t="s">
        <v>818</v>
      </c>
      <c r="AE224" t="str">
        <f t="shared" si="64"/>
        <v>all</v>
      </c>
      <c r="AF224" t="s">
        <v>764</v>
      </c>
      <c r="AG224" s="51" t="str">
        <f t="shared" si="61"/>
        <v>res</v>
      </c>
      <c r="AH224" t="s">
        <v>819</v>
      </c>
      <c r="AI224" t="s">
        <v>820</v>
      </c>
      <c r="AJ224" t="s">
        <v>821</v>
      </c>
      <c r="AK224" s="11" t="str">
        <f t="shared" si="62"/>
        <v>BO, Odyssee indicators</v>
      </c>
      <c r="AL224" s="11" t="s">
        <v>822</v>
      </c>
      <c r="AM224" s="11">
        <v>2016</v>
      </c>
      <c r="AN224" s="17" t="s">
        <v>823</v>
      </c>
      <c r="AO224" s="52" t="s">
        <v>824</v>
      </c>
      <c r="AQ224" t="s">
        <v>14</v>
      </c>
      <c r="AR224">
        <v>2005</v>
      </c>
      <c r="AS224" t="s">
        <v>825</v>
      </c>
      <c r="AT224" t="s">
        <v>814</v>
      </c>
      <c r="AU224">
        <v>3767.3</v>
      </c>
      <c r="AV224" t="s">
        <v>826</v>
      </c>
      <c r="AW224" t="s">
        <v>270</v>
      </c>
      <c r="AX224" t="s">
        <v>817</v>
      </c>
      <c r="AY224" t="s">
        <v>818</v>
      </c>
      <c r="AZ224" t="s">
        <v>764</v>
      </c>
      <c r="BA224" s="51" t="s">
        <v>764</v>
      </c>
      <c r="BB224" t="s">
        <v>815</v>
      </c>
      <c r="BC224" t="s">
        <v>819</v>
      </c>
      <c r="BD224" t="s">
        <v>820</v>
      </c>
      <c r="BE224" t="s">
        <v>821</v>
      </c>
      <c r="BF224" t="s">
        <v>830</v>
      </c>
      <c r="BG224" t="s">
        <v>822</v>
      </c>
      <c r="BH224">
        <v>2016</v>
      </c>
      <c r="BI224" t="s">
        <v>823</v>
      </c>
      <c r="BJ224" t="s">
        <v>824</v>
      </c>
      <c r="BK224" t="s">
        <v>824</v>
      </c>
    </row>
    <row r="225" spans="1:63" x14ac:dyDescent="0.25">
      <c r="A225" t="str">
        <f t="shared" si="58"/>
        <v>SEsurmpr</v>
      </c>
      <c r="B225" t="s">
        <v>839</v>
      </c>
      <c r="C225" t="s">
        <v>66</v>
      </c>
      <c r="D225" t="s">
        <v>815</v>
      </c>
      <c r="E225" t="s">
        <v>764</v>
      </c>
      <c r="F225" s="19" t="str">
        <f t="shared" si="55"/>
        <v>surmpr</v>
      </c>
      <c r="G225" s="49">
        <v>123.79586999999999</v>
      </c>
      <c r="H225" s="49">
        <v>124.97143</v>
      </c>
      <c r="I225" s="49">
        <v>125.4755</v>
      </c>
      <c r="J225" s="49">
        <v>124.67010999999999</v>
      </c>
      <c r="K225" s="49">
        <v>123.93209</v>
      </c>
      <c r="L225" s="49">
        <v>124.8</v>
      </c>
      <c r="M225" s="49">
        <v>123.49614</v>
      </c>
      <c r="N225" s="49">
        <v>123.05739</v>
      </c>
      <c r="O225" s="49">
        <v>123.82653000000001</v>
      </c>
      <c r="P225" s="49">
        <v>0</v>
      </c>
      <c r="Q225" s="49">
        <v>0</v>
      </c>
      <c r="R225" s="50" t="s">
        <v>208</v>
      </c>
      <c r="S225" s="50" t="s">
        <v>212</v>
      </c>
      <c r="T225" s="50" t="s">
        <v>775</v>
      </c>
      <c r="V225" s="24" t="str">
        <f>VLOOKUP(C225,[1]BO_download_01!#REF!,3,FALSE)</f>
        <v>Sweden</v>
      </c>
      <c r="W225">
        <f t="shared" si="63"/>
        <v>2012</v>
      </c>
      <c r="X225" t="str">
        <f>INDEX([1]BO_download_01!#REF!,MATCH($Y225,[1]BO_download_01!#REF!,0))</f>
        <v>ar</v>
      </c>
      <c r="Y225" t="str">
        <f t="shared" si="56"/>
        <v>floor area</v>
      </c>
      <c r="Z225" s="24">
        <f t="shared" si="59"/>
        <v>123.05739</v>
      </c>
      <c r="AA225" s="24" t="str">
        <f t="shared" si="60"/>
        <v>m2</v>
      </c>
      <c r="AB225" s="24" t="str">
        <f t="shared" si="57"/>
        <v>Odyssee</v>
      </c>
      <c r="AC225" t="s">
        <v>817</v>
      </c>
      <c r="AD225" t="s">
        <v>818</v>
      </c>
      <c r="AE225" t="str">
        <f t="shared" si="64"/>
        <v>all</v>
      </c>
      <c r="AF225" t="s">
        <v>764</v>
      </c>
      <c r="AG225" s="51" t="str">
        <f t="shared" si="61"/>
        <v>res</v>
      </c>
      <c r="AH225" t="s">
        <v>819</v>
      </c>
      <c r="AI225" t="s">
        <v>820</v>
      </c>
      <c r="AJ225" t="s">
        <v>821</v>
      </c>
      <c r="AK225" s="11" t="str">
        <f t="shared" si="62"/>
        <v>BO, Odyssee Indicators</v>
      </c>
      <c r="AL225" s="11" t="s">
        <v>822</v>
      </c>
      <c r="AM225" s="11">
        <v>2016</v>
      </c>
      <c r="AN225" s="17" t="s">
        <v>823</v>
      </c>
      <c r="AO225" s="52" t="s">
        <v>824</v>
      </c>
      <c r="AQ225" t="s">
        <v>14</v>
      </c>
      <c r="AR225">
        <v>2006</v>
      </c>
      <c r="AS225" t="s">
        <v>825</v>
      </c>
      <c r="AT225" t="s">
        <v>814</v>
      </c>
      <c r="AU225">
        <v>3819.1</v>
      </c>
      <c r="AV225" t="s">
        <v>826</v>
      </c>
      <c r="AW225" t="s">
        <v>270</v>
      </c>
      <c r="AX225" t="s">
        <v>817</v>
      </c>
      <c r="AY225" t="s">
        <v>818</v>
      </c>
      <c r="AZ225" t="s">
        <v>764</v>
      </c>
      <c r="BA225" s="51" t="s">
        <v>764</v>
      </c>
      <c r="BB225" t="s">
        <v>815</v>
      </c>
      <c r="BC225" t="s">
        <v>819</v>
      </c>
      <c r="BD225" t="s">
        <v>820</v>
      </c>
      <c r="BE225" t="s">
        <v>821</v>
      </c>
      <c r="BF225" t="s">
        <v>830</v>
      </c>
      <c r="BG225" t="s">
        <v>822</v>
      </c>
      <c r="BH225">
        <v>2016</v>
      </c>
      <c r="BI225" t="s">
        <v>823</v>
      </c>
      <c r="BJ225" t="s">
        <v>824</v>
      </c>
      <c r="BK225" t="s">
        <v>824</v>
      </c>
    </row>
    <row r="226" spans="1:63" x14ac:dyDescent="0.25">
      <c r="A226" t="str">
        <f t="shared" si="58"/>
        <v>Slsurmpr</v>
      </c>
      <c r="B226" t="s">
        <v>839</v>
      </c>
      <c r="C226" t="s">
        <v>831</v>
      </c>
      <c r="D226" t="s">
        <v>815</v>
      </c>
      <c r="E226" t="s">
        <v>764</v>
      </c>
      <c r="F226" s="19" t="str">
        <f t="shared" si="55"/>
        <v>surmpr</v>
      </c>
      <c r="G226" s="49">
        <v>100.61893000000001</v>
      </c>
      <c r="H226" s="49">
        <v>94.924199999999999</v>
      </c>
      <c r="I226" s="49">
        <v>95.425020000000004</v>
      </c>
      <c r="J226" s="49">
        <v>96.042159999999996</v>
      </c>
      <c r="K226" s="49">
        <v>96.64049</v>
      </c>
      <c r="L226" s="49">
        <v>97.222999999999999</v>
      </c>
      <c r="M226" s="49">
        <v>97.759190000000004</v>
      </c>
      <c r="N226" s="49">
        <v>98.202430000000007</v>
      </c>
      <c r="O226" s="49">
        <v>98.567329999999998</v>
      </c>
      <c r="P226" s="49">
        <v>0</v>
      </c>
      <c r="Q226" s="49">
        <v>0</v>
      </c>
      <c r="R226" s="50" t="s">
        <v>208</v>
      </c>
      <c r="S226" s="50" t="s">
        <v>212</v>
      </c>
      <c r="T226" s="50" t="s">
        <v>775</v>
      </c>
      <c r="V226" s="24" t="str">
        <f>VLOOKUP(C226,[1]BO_download_01!#REF!,3,FALSE)</f>
        <v>Slovenia</v>
      </c>
      <c r="W226">
        <f t="shared" si="63"/>
        <v>2012</v>
      </c>
      <c r="X226" t="str">
        <f>INDEX([1]BO_download_01!#REF!,MATCH($Y226,[1]BO_download_01!#REF!,0))</f>
        <v>ar</v>
      </c>
      <c r="Y226" t="str">
        <f t="shared" si="56"/>
        <v>floor area</v>
      </c>
      <c r="Z226" s="24">
        <f t="shared" si="59"/>
        <v>98.202430000000007</v>
      </c>
      <c r="AA226" s="24" t="str">
        <f t="shared" si="60"/>
        <v>m2</v>
      </c>
      <c r="AB226" s="24" t="str">
        <f t="shared" si="57"/>
        <v>Odyssee</v>
      </c>
      <c r="AC226" t="s">
        <v>817</v>
      </c>
      <c r="AD226" t="s">
        <v>818</v>
      </c>
      <c r="AE226" t="str">
        <f t="shared" si="64"/>
        <v>all</v>
      </c>
      <c r="AF226" t="s">
        <v>764</v>
      </c>
      <c r="AG226" s="51" t="str">
        <f t="shared" si="61"/>
        <v>res</v>
      </c>
      <c r="AH226" t="s">
        <v>819</v>
      </c>
      <c r="AI226" t="s">
        <v>820</v>
      </c>
      <c r="AJ226" t="s">
        <v>821</v>
      </c>
      <c r="AK226" s="11" t="str">
        <f t="shared" si="62"/>
        <v>BO, Odyssee Indicators</v>
      </c>
      <c r="AL226" s="11" t="s">
        <v>822</v>
      </c>
      <c r="AM226" s="11">
        <v>2016</v>
      </c>
      <c r="AN226" s="17" t="s">
        <v>823</v>
      </c>
      <c r="AO226" s="52" t="s">
        <v>824</v>
      </c>
      <c r="AQ226" t="s">
        <v>14</v>
      </c>
      <c r="AR226">
        <v>2007</v>
      </c>
      <c r="AS226" t="s">
        <v>825</v>
      </c>
      <c r="AT226" t="s">
        <v>814</v>
      </c>
      <c r="AU226">
        <v>3836.2</v>
      </c>
      <c r="AV226" t="s">
        <v>826</v>
      </c>
      <c r="AW226" t="s">
        <v>270</v>
      </c>
      <c r="AX226" t="s">
        <v>817</v>
      </c>
      <c r="AY226" t="s">
        <v>818</v>
      </c>
      <c r="AZ226" t="s">
        <v>764</v>
      </c>
      <c r="BA226" s="51" t="s">
        <v>764</v>
      </c>
      <c r="BB226" t="s">
        <v>815</v>
      </c>
      <c r="BC226" t="s">
        <v>819</v>
      </c>
      <c r="BD226" t="s">
        <v>820</v>
      </c>
      <c r="BE226" t="s">
        <v>821</v>
      </c>
      <c r="BF226" t="s">
        <v>830</v>
      </c>
      <c r="BG226" t="s">
        <v>822</v>
      </c>
      <c r="BH226">
        <v>2016</v>
      </c>
      <c r="BI226" t="s">
        <v>823</v>
      </c>
      <c r="BJ226" t="s">
        <v>824</v>
      </c>
      <c r="BK226" t="s">
        <v>824</v>
      </c>
    </row>
    <row r="227" spans="1:63" x14ac:dyDescent="0.25">
      <c r="A227" t="str">
        <f t="shared" si="58"/>
        <v>SKsurmpr</v>
      </c>
      <c r="B227" t="s">
        <v>839</v>
      </c>
      <c r="C227" t="s">
        <v>63</v>
      </c>
      <c r="D227" t="s">
        <v>815</v>
      </c>
      <c r="E227" t="s">
        <v>764</v>
      </c>
      <c r="F227" s="19" t="str">
        <f t="shared" si="55"/>
        <v>surmpr</v>
      </c>
      <c r="G227" s="49">
        <v>105.82135</v>
      </c>
      <c r="H227" s="49">
        <v>105.72971</v>
      </c>
      <c r="I227" s="49">
        <v>105.63091</v>
      </c>
      <c r="J227" s="49">
        <v>105.96</v>
      </c>
      <c r="K227" s="49">
        <v>106.3578</v>
      </c>
      <c r="L227" s="49">
        <v>106.74299999999999</v>
      </c>
      <c r="M227" s="49">
        <v>107.04507</v>
      </c>
      <c r="N227" s="49">
        <v>107.36922</v>
      </c>
      <c r="O227" s="49">
        <v>107.69840000000001</v>
      </c>
      <c r="P227" s="49">
        <v>0</v>
      </c>
      <c r="Q227" s="49">
        <v>0</v>
      </c>
      <c r="R227" s="50" t="s">
        <v>208</v>
      </c>
      <c r="S227" s="50" t="s">
        <v>212</v>
      </c>
      <c r="T227" s="50" t="s">
        <v>775</v>
      </c>
      <c r="V227" s="24" t="str">
        <f>VLOOKUP(C227,[1]BO_download_01!#REF!,3,FALSE)</f>
        <v>Slovakia</v>
      </c>
      <c r="W227">
        <f t="shared" si="63"/>
        <v>2012</v>
      </c>
      <c r="X227" t="str">
        <f>INDEX([1]BO_download_01!#REF!,MATCH($Y227,[1]BO_download_01!#REF!,0))</f>
        <v>ar</v>
      </c>
      <c r="Y227" t="str">
        <f t="shared" si="56"/>
        <v>floor area</v>
      </c>
      <c r="Z227" s="24">
        <f t="shared" si="59"/>
        <v>107.36922</v>
      </c>
      <c r="AA227" s="24" t="str">
        <f t="shared" si="60"/>
        <v>m2</v>
      </c>
      <c r="AB227" s="24" t="str">
        <f t="shared" si="57"/>
        <v>Odyssee</v>
      </c>
      <c r="AC227" t="s">
        <v>817</v>
      </c>
      <c r="AD227" t="s">
        <v>818</v>
      </c>
      <c r="AE227" t="str">
        <f t="shared" si="64"/>
        <v>all</v>
      </c>
      <c r="AF227" t="s">
        <v>764</v>
      </c>
      <c r="AG227" s="51" t="str">
        <f t="shared" si="61"/>
        <v>res</v>
      </c>
      <c r="AH227" t="s">
        <v>819</v>
      </c>
      <c r="AI227" t="s">
        <v>820</v>
      </c>
      <c r="AJ227" t="s">
        <v>821</v>
      </c>
      <c r="AK227" s="11" t="str">
        <f t="shared" si="62"/>
        <v>BO, Odyssee Indicators</v>
      </c>
      <c r="AL227" s="11" t="s">
        <v>822</v>
      </c>
      <c r="AM227" s="11">
        <v>2016</v>
      </c>
      <c r="AN227" s="17" t="s">
        <v>823</v>
      </c>
      <c r="AO227" s="52" t="s">
        <v>824</v>
      </c>
      <c r="AQ227" t="s">
        <v>14</v>
      </c>
      <c r="AR227">
        <v>2008</v>
      </c>
      <c r="AS227" t="s">
        <v>825</v>
      </c>
      <c r="AT227" t="s">
        <v>814</v>
      </c>
      <c r="AU227">
        <v>3879.1</v>
      </c>
      <c r="AV227" t="s">
        <v>826</v>
      </c>
      <c r="AW227" t="s">
        <v>270</v>
      </c>
      <c r="AX227" t="s">
        <v>817</v>
      </c>
      <c r="AY227" t="s">
        <v>818</v>
      </c>
      <c r="AZ227" t="s">
        <v>764</v>
      </c>
      <c r="BA227" s="51" t="s">
        <v>764</v>
      </c>
      <c r="BB227" t="s">
        <v>815</v>
      </c>
      <c r="BC227" t="s">
        <v>819</v>
      </c>
      <c r="BD227" t="s">
        <v>820</v>
      </c>
      <c r="BE227" t="s">
        <v>821</v>
      </c>
      <c r="BF227" t="s">
        <v>830</v>
      </c>
      <c r="BG227" t="s">
        <v>822</v>
      </c>
      <c r="BH227">
        <v>2016</v>
      </c>
      <c r="BI227" t="s">
        <v>823</v>
      </c>
      <c r="BJ227" t="s">
        <v>824</v>
      </c>
      <c r="BK227" t="s">
        <v>824</v>
      </c>
    </row>
    <row r="228" spans="1:63" x14ac:dyDescent="0.25">
      <c r="A228" t="str">
        <f t="shared" si="58"/>
        <v>UKsurmpr</v>
      </c>
      <c r="B228" t="s">
        <v>839</v>
      </c>
      <c r="C228" t="s">
        <v>67</v>
      </c>
      <c r="D228" t="s">
        <v>815</v>
      </c>
      <c r="E228" t="s">
        <v>764</v>
      </c>
      <c r="F228" s="19" t="str">
        <f t="shared" si="55"/>
        <v>surmpr</v>
      </c>
      <c r="G228" s="49">
        <v>0</v>
      </c>
      <c r="H228" s="49">
        <v>0</v>
      </c>
      <c r="I228" s="49">
        <v>0</v>
      </c>
      <c r="J228" s="49">
        <v>0</v>
      </c>
      <c r="K228" s="49">
        <v>0</v>
      </c>
      <c r="L228" s="49">
        <v>0</v>
      </c>
      <c r="M228" s="49">
        <v>0</v>
      </c>
      <c r="N228" s="49">
        <v>0</v>
      </c>
      <c r="O228" s="49">
        <v>0</v>
      </c>
      <c r="P228" s="49">
        <v>0</v>
      </c>
      <c r="Q228" s="49">
        <v>0</v>
      </c>
      <c r="R228" s="50" t="s">
        <v>208</v>
      </c>
      <c r="S228" s="50" t="s">
        <v>209</v>
      </c>
      <c r="T228" s="50" t="s">
        <v>775</v>
      </c>
      <c r="V228" s="24" t="str">
        <f>VLOOKUP(C228,[1]BO_download_01!#REF!,3,FALSE)</f>
        <v>United Kingdom</v>
      </c>
      <c r="W228">
        <f t="shared" si="63"/>
        <v>2012</v>
      </c>
      <c r="X228" t="str">
        <f>INDEX([1]BO_download_01!#REF!,MATCH($Y228,[1]BO_download_01!#REF!,0))</f>
        <v>ar</v>
      </c>
      <c r="Y228" t="str">
        <f t="shared" si="56"/>
        <v>floor area</v>
      </c>
      <c r="Z228" s="24">
        <f t="shared" si="59"/>
        <v>0</v>
      </c>
      <c r="AA228" s="24" t="str">
        <f t="shared" si="60"/>
        <v>m2</v>
      </c>
      <c r="AB228" s="24" t="str">
        <f t="shared" si="57"/>
        <v>Odyssee</v>
      </c>
      <c r="AC228" t="s">
        <v>817</v>
      </c>
      <c r="AD228" t="s">
        <v>818</v>
      </c>
      <c r="AE228" t="str">
        <f t="shared" si="64"/>
        <v>all</v>
      </c>
      <c r="AF228" t="s">
        <v>764</v>
      </c>
      <c r="AG228" s="51" t="str">
        <f t="shared" si="61"/>
        <v>res</v>
      </c>
      <c r="AH228" t="s">
        <v>819</v>
      </c>
      <c r="AI228" t="s">
        <v>820</v>
      </c>
      <c r="AJ228" t="s">
        <v>821</v>
      </c>
      <c r="AK228" s="11" t="str">
        <f t="shared" si="62"/>
        <v>BO, Odyssee indicators</v>
      </c>
      <c r="AL228" s="11" t="s">
        <v>822</v>
      </c>
      <c r="AM228" s="11">
        <v>2016</v>
      </c>
      <c r="AN228" s="17" t="s">
        <v>823</v>
      </c>
      <c r="AO228" s="52" t="s">
        <v>824</v>
      </c>
      <c r="AQ228" t="s">
        <v>14</v>
      </c>
      <c r="AR228">
        <v>2009</v>
      </c>
      <c r="AS228" t="s">
        <v>825</v>
      </c>
      <c r="AT228" t="s">
        <v>814</v>
      </c>
      <c r="AU228">
        <v>3910.8</v>
      </c>
      <c r="AV228" t="s">
        <v>826</v>
      </c>
      <c r="AW228" t="s">
        <v>270</v>
      </c>
      <c r="AX228" t="s">
        <v>817</v>
      </c>
      <c r="AY228" t="s">
        <v>818</v>
      </c>
      <c r="AZ228" t="s">
        <v>764</v>
      </c>
      <c r="BA228" s="51" t="s">
        <v>764</v>
      </c>
      <c r="BB228" t="s">
        <v>815</v>
      </c>
      <c r="BC228" t="s">
        <v>819</v>
      </c>
      <c r="BD228" t="s">
        <v>820</v>
      </c>
      <c r="BE228" t="s">
        <v>821</v>
      </c>
      <c r="BF228" t="s">
        <v>830</v>
      </c>
      <c r="BG228" t="s">
        <v>822</v>
      </c>
      <c r="BH228">
        <v>2016</v>
      </c>
      <c r="BI228" t="s">
        <v>823</v>
      </c>
      <c r="BJ228" t="s">
        <v>824</v>
      </c>
      <c r="BK228" t="s">
        <v>824</v>
      </c>
    </row>
    <row r="229" spans="1:63" x14ac:dyDescent="0.25">
      <c r="A229" t="str">
        <f t="shared" si="58"/>
        <v>ATsuripr</v>
      </c>
      <c r="B229" t="s">
        <v>839</v>
      </c>
      <c r="C229" t="s">
        <v>40</v>
      </c>
      <c r="D229" t="s">
        <v>815</v>
      </c>
      <c r="E229" t="s">
        <v>764</v>
      </c>
      <c r="F229" s="19" t="s">
        <v>848</v>
      </c>
      <c r="G229" s="49">
        <v>70.400000000000006</v>
      </c>
      <c r="H229" s="49">
        <v>70.3</v>
      </c>
      <c r="I229" s="49">
        <v>70.3</v>
      </c>
      <c r="J229" s="49">
        <v>70.8</v>
      </c>
      <c r="K229" s="49">
        <v>71.2</v>
      </c>
      <c r="L229" s="49">
        <v>71.7</v>
      </c>
      <c r="M229" s="49">
        <v>71.3</v>
      </c>
      <c r="N229" s="49">
        <v>71.3</v>
      </c>
      <c r="O229" s="49">
        <v>72</v>
      </c>
      <c r="P229" s="49">
        <v>0</v>
      </c>
      <c r="Q229" s="49">
        <v>0</v>
      </c>
      <c r="R229" s="50" t="s">
        <v>208</v>
      </c>
      <c r="S229" s="50" t="s">
        <v>212</v>
      </c>
      <c r="T229" s="50" t="s">
        <v>775</v>
      </c>
      <c r="V229" s="24" t="str">
        <f>VLOOKUP(C229,[1]BO_download_01!#REF!,3,FALSE)</f>
        <v>Austria</v>
      </c>
      <c r="W229">
        <f t="shared" si="63"/>
        <v>2012</v>
      </c>
      <c r="X229" t="str">
        <f>INDEX([1]BO_download_01!#REF!,MATCH($Y229,[1]BO_download_01!#REF!,0))</f>
        <v>ar</v>
      </c>
      <c r="Y229" t="str">
        <f t="shared" si="56"/>
        <v>floor area</v>
      </c>
      <c r="Z229" s="24">
        <f t="shared" si="59"/>
        <v>71.3</v>
      </c>
      <c r="AA229" s="24" t="str">
        <f t="shared" si="60"/>
        <v>m2</v>
      </c>
      <c r="AB229" s="24" t="str">
        <f t="shared" si="57"/>
        <v>Odyssee</v>
      </c>
      <c r="AC229" t="s">
        <v>817</v>
      </c>
      <c r="AD229" t="s">
        <v>818</v>
      </c>
      <c r="AE229" t="str">
        <f t="shared" si="64"/>
        <v>all</v>
      </c>
      <c r="AF229" t="s">
        <v>764</v>
      </c>
      <c r="AG229" s="51" t="str">
        <f t="shared" si="61"/>
        <v>res</v>
      </c>
      <c r="AH229" t="s">
        <v>819</v>
      </c>
      <c r="AI229" t="s">
        <v>820</v>
      </c>
      <c r="AJ229" t="s">
        <v>821</v>
      </c>
      <c r="AK229" s="11" t="str">
        <f t="shared" si="62"/>
        <v>BO, Odyssee Indicators</v>
      </c>
      <c r="AL229" s="11" t="s">
        <v>822</v>
      </c>
      <c r="AM229" s="11">
        <v>2016</v>
      </c>
      <c r="AN229" s="17" t="s">
        <v>823</v>
      </c>
      <c r="AO229" s="52" t="s">
        <v>824</v>
      </c>
      <c r="AQ229" t="s">
        <v>14</v>
      </c>
      <c r="AR229">
        <v>2010</v>
      </c>
      <c r="AS229" t="s">
        <v>825</v>
      </c>
      <c r="AT229" t="s">
        <v>814</v>
      </c>
      <c r="AU229">
        <v>3942.1</v>
      </c>
      <c r="AV229" t="s">
        <v>826</v>
      </c>
      <c r="AW229" t="s">
        <v>270</v>
      </c>
      <c r="AX229" t="s">
        <v>817</v>
      </c>
      <c r="AY229" t="s">
        <v>818</v>
      </c>
      <c r="AZ229" t="s">
        <v>764</v>
      </c>
      <c r="BA229" s="51" t="s">
        <v>764</v>
      </c>
      <c r="BB229" t="s">
        <v>815</v>
      </c>
      <c r="BC229" t="s">
        <v>819</v>
      </c>
      <c r="BD229" t="s">
        <v>820</v>
      </c>
      <c r="BE229" t="s">
        <v>821</v>
      </c>
      <c r="BF229" t="s">
        <v>830</v>
      </c>
      <c r="BG229" t="s">
        <v>822</v>
      </c>
      <c r="BH229">
        <v>2016</v>
      </c>
      <c r="BI229" t="s">
        <v>823</v>
      </c>
      <c r="BJ229" t="s">
        <v>824</v>
      </c>
      <c r="BK229" t="s">
        <v>824</v>
      </c>
    </row>
    <row r="230" spans="1:63" x14ac:dyDescent="0.25">
      <c r="A230" t="str">
        <f t="shared" si="58"/>
        <v>BEsuripr</v>
      </c>
      <c r="B230" t="s">
        <v>839</v>
      </c>
      <c r="C230" t="s">
        <v>41</v>
      </c>
      <c r="D230" t="s">
        <v>815</v>
      </c>
      <c r="E230" t="s">
        <v>764</v>
      </c>
      <c r="F230" s="19" t="str">
        <f t="shared" ref="F230:F255" si="65">F229</f>
        <v>suripr</v>
      </c>
      <c r="G230" s="49">
        <v>0</v>
      </c>
      <c r="H230" s="49">
        <v>0</v>
      </c>
      <c r="I230" s="49">
        <v>0</v>
      </c>
      <c r="J230" s="49">
        <v>0</v>
      </c>
      <c r="K230" s="49">
        <v>0</v>
      </c>
      <c r="L230" s="49">
        <v>0</v>
      </c>
      <c r="M230" s="49">
        <v>0</v>
      </c>
      <c r="N230" s="49">
        <v>0</v>
      </c>
      <c r="O230" s="49">
        <v>0</v>
      </c>
      <c r="P230" s="49">
        <v>0</v>
      </c>
      <c r="Q230" s="49">
        <v>0</v>
      </c>
      <c r="R230" s="50">
        <v>0</v>
      </c>
      <c r="S230" s="50">
        <v>0</v>
      </c>
      <c r="T230" s="50" t="s">
        <v>775</v>
      </c>
      <c r="V230" s="24" t="str">
        <f>VLOOKUP(C230,[1]BO_download_01!#REF!,3,FALSE)</f>
        <v>Belgium</v>
      </c>
      <c r="W230">
        <f t="shared" si="63"/>
        <v>2012</v>
      </c>
      <c r="X230" t="str">
        <f>INDEX([1]BO_download_01!#REF!,MATCH($Y230,[1]BO_download_01!#REF!,0))</f>
        <v>ar</v>
      </c>
      <c r="Y230" t="str">
        <f t="shared" si="56"/>
        <v>floor area</v>
      </c>
      <c r="Z230" s="24">
        <f t="shared" si="59"/>
        <v>0</v>
      </c>
      <c r="AA230" s="24" t="str">
        <f t="shared" si="60"/>
        <v>m2</v>
      </c>
      <c r="AB230" s="24">
        <f t="shared" si="57"/>
        <v>0</v>
      </c>
      <c r="AC230" t="s">
        <v>817</v>
      </c>
      <c r="AD230" t="s">
        <v>818</v>
      </c>
      <c r="AE230" t="str">
        <f t="shared" si="64"/>
        <v>all</v>
      </c>
      <c r="AF230" t="s">
        <v>764</v>
      </c>
      <c r="AG230" s="51" t="str">
        <f t="shared" si="61"/>
        <v>res</v>
      </c>
      <c r="AH230" t="s">
        <v>819</v>
      </c>
      <c r="AI230" t="s">
        <v>820</v>
      </c>
      <c r="AJ230" t="s">
        <v>821</v>
      </c>
      <c r="AK230" s="11" t="str">
        <f t="shared" si="62"/>
        <v>BO, 0</v>
      </c>
      <c r="AL230" s="11" t="s">
        <v>822</v>
      </c>
      <c r="AM230" s="11">
        <v>2016</v>
      </c>
      <c r="AN230" s="17" t="s">
        <v>823</v>
      </c>
      <c r="AO230" s="52" t="s">
        <v>824</v>
      </c>
      <c r="AQ230" t="s">
        <v>14</v>
      </c>
      <c r="AR230">
        <v>2011</v>
      </c>
      <c r="AS230" t="s">
        <v>825</v>
      </c>
      <c r="AT230" t="s">
        <v>814</v>
      </c>
      <c r="AU230">
        <v>4001.2</v>
      </c>
      <c r="AV230" t="s">
        <v>826</v>
      </c>
      <c r="AW230" t="s">
        <v>270</v>
      </c>
      <c r="AX230" t="s">
        <v>817</v>
      </c>
      <c r="AY230" t="s">
        <v>818</v>
      </c>
      <c r="AZ230" t="s">
        <v>764</v>
      </c>
      <c r="BA230" s="51" t="s">
        <v>764</v>
      </c>
      <c r="BB230" t="s">
        <v>815</v>
      </c>
      <c r="BC230" t="s">
        <v>819</v>
      </c>
      <c r="BD230" t="s">
        <v>820</v>
      </c>
      <c r="BE230" t="s">
        <v>821</v>
      </c>
      <c r="BF230" t="s">
        <v>830</v>
      </c>
      <c r="BG230" t="s">
        <v>822</v>
      </c>
      <c r="BH230">
        <v>2016</v>
      </c>
      <c r="BI230" t="s">
        <v>823</v>
      </c>
      <c r="BJ230" t="s">
        <v>824</v>
      </c>
      <c r="BK230" t="s">
        <v>824</v>
      </c>
    </row>
    <row r="231" spans="1:63" x14ac:dyDescent="0.25">
      <c r="A231" t="str">
        <f t="shared" si="58"/>
        <v>BGsuripr</v>
      </c>
      <c r="B231" t="s">
        <v>839</v>
      </c>
      <c r="C231" t="s">
        <v>42</v>
      </c>
      <c r="D231" t="s">
        <v>815</v>
      </c>
      <c r="E231" t="s">
        <v>764</v>
      </c>
      <c r="F231" s="19" t="str">
        <f t="shared" si="65"/>
        <v>suripr</v>
      </c>
      <c r="G231" s="49">
        <v>0</v>
      </c>
      <c r="H231" s="49">
        <v>0</v>
      </c>
      <c r="I231" s="49">
        <v>0</v>
      </c>
      <c r="J231" s="49">
        <v>0</v>
      </c>
      <c r="K231" s="49">
        <v>0</v>
      </c>
      <c r="L231" s="49">
        <v>0</v>
      </c>
      <c r="M231" s="49">
        <v>0</v>
      </c>
      <c r="N231" s="49">
        <v>0</v>
      </c>
      <c r="O231" s="49">
        <v>0</v>
      </c>
      <c r="P231" s="49">
        <v>0</v>
      </c>
      <c r="Q231" s="49">
        <v>0</v>
      </c>
      <c r="R231" s="50">
        <v>0</v>
      </c>
      <c r="S231" s="50">
        <v>0</v>
      </c>
      <c r="T231" s="50" t="s">
        <v>775</v>
      </c>
      <c r="V231" s="24" t="str">
        <f>VLOOKUP(C231,[1]BO_download_01!#REF!,3,FALSE)</f>
        <v>Bulgaria</v>
      </c>
      <c r="W231">
        <f t="shared" si="63"/>
        <v>2012</v>
      </c>
      <c r="X231" t="str">
        <f>INDEX([1]BO_download_01!#REF!,MATCH($Y231,[1]BO_download_01!#REF!,0))</f>
        <v>ar</v>
      </c>
      <c r="Y231" t="str">
        <f t="shared" si="56"/>
        <v>floor area</v>
      </c>
      <c r="Z231" s="24">
        <f t="shared" si="59"/>
        <v>0</v>
      </c>
      <c r="AA231" s="24" t="str">
        <f t="shared" si="60"/>
        <v>m2</v>
      </c>
      <c r="AB231" s="24">
        <f t="shared" si="57"/>
        <v>0</v>
      </c>
      <c r="AC231" t="s">
        <v>817</v>
      </c>
      <c r="AD231" t="s">
        <v>818</v>
      </c>
      <c r="AE231" t="str">
        <f t="shared" si="64"/>
        <v>all</v>
      </c>
      <c r="AF231" t="s">
        <v>764</v>
      </c>
      <c r="AG231" s="51" t="str">
        <f t="shared" si="61"/>
        <v>res</v>
      </c>
      <c r="AH231" t="s">
        <v>819</v>
      </c>
      <c r="AI231" t="s">
        <v>820</v>
      </c>
      <c r="AJ231" t="s">
        <v>821</v>
      </c>
      <c r="AK231" s="11" t="str">
        <f t="shared" si="62"/>
        <v>BO, 0</v>
      </c>
      <c r="AL231" s="11" t="s">
        <v>822</v>
      </c>
      <c r="AM231" s="11">
        <v>2016</v>
      </c>
      <c r="AN231" s="17" t="s">
        <v>823</v>
      </c>
      <c r="AO231" s="52" t="s">
        <v>824</v>
      </c>
      <c r="AQ231" t="s">
        <v>14</v>
      </c>
      <c r="AR231">
        <v>2012</v>
      </c>
      <c r="AS231" t="s">
        <v>825</v>
      </c>
      <c r="AT231" t="s">
        <v>814</v>
      </c>
      <c r="AU231">
        <v>4012.5</v>
      </c>
      <c r="AV231" t="s">
        <v>826</v>
      </c>
      <c r="AW231" t="s">
        <v>270</v>
      </c>
      <c r="AX231" t="s">
        <v>817</v>
      </c>
      <c r="AY231" t="s">
        <v>818</v>
      </c>
      <c r="AZ231" t="s">
        <v>764</v>
      </c>
      <c r="BA231" s="51" t="s">
        <v>764</v>
      </c>
      <c r="BB231" t="s">
        <v>815</v>
      </c>
      <c r="BC231" t="s">
        <v>819</v>
      </c>
      <c r="BD231" t="s">
        <v>820</v>
      </c>
      <c r="BE231" t="s">
        <v>821</v>
      </c>
      <c r="BF231" t="s">
        <v>830</v>
      </c>
      <c r="BG231" t="s">
        <v>822</v>
      </c>
      <c r="BH231">
        <v>2016</v>
      </c>
      <c r="BI231" t="s">
        <v>823</v>
      </c>
      <c r="BJ231" t="s">
        <v>824</v>
      </c>
      <c r="BK231" t="s">
        <v>824</v>
      </c>
    </row>
    <row r="232" spans="1:63" x14ac:dyDescent="0.25">
      <c r="A232" t="str">
        <f t="shared" si="58"/>
        <v>CYsuripr</v>
      </c>
      <c r="B232" t="s">
        <v>839</v>
      </c>
      <c r="C232" t="s">
        <v>44</v>
      </c>
      <c r="D232" t="s">
        <v>815</v>
      </c>
      <c r="E232" t="s">
        <v>764</v>
      </c>
      <c r="F232" s="19" t="str">
        <f t="shared" si="65"/>
        <v>suripr</v>
      </c>
      <c r="G232" s="49">
        <v>0</v>
      </c>
      <c r="H232" s="49">
        <v>0</v>
      </c>
      <c r="I232" s="49">
        <v>0</v>
      </c>
      <c r="J232" s="49">
        <v>0</v>
      </c>
      <c r="K232" s="49">
        <v>0</v>
      </c>
      <c r="L232" s="49">
        <v>0</v>
      </c>
      <c r="M232" s="49">
        <v>0</v>
      </c>
      <c r="N232" s="49">
        <v>0</v>
      </c>
      <c r="O232" s="49">
        <v>0</v>
      </c>
      <c r="P232" s="49">
        <v>0</v>
      </c>
      <c r="Q232" s="49">
        <v>0</v>
      </c>
      <c r="R232" s="50">
        <v>0</v>
      </c>
      <c r="S232" s="50">
        <v>0</v>
      </c>
      <c r="T232" s="50" t="s">
        <v>775</v>
      </c>
      <c r="V232" s="24" t="str">
        <f>VLOOKUP(C232,[1]BO_download_01!#REF!,3,FALSE)</f>
        <v>Cyprus</v>
      </c>
      <c r="W232">
        <f t="shared" si="63"/>
        <v>2012</v>
      </c>
      <c r="X232" t="str">
        <f>INDEX([1]BO_download_01!#REF!,MATCH($Y232,[1]BO_download_01!#REF!,0))</f>
        <v>ar</v>
      </c>
      <c r="Y232" t="str">
        <f t="shared" si="56"/>
        <v>floor area</v>
      </c>
      <c r="Z232" s="24">
        <f t="shared" si="59"/>
        <v>0</v>
      </c>
      <c r="AA232" s="24" t="str">
        <f t="shared" si="60"/>
        <v>m2</v>
      </c>
      <c r="AB232" s="24">
        <f t="shared" si="57"/>
        <v>0</v>
      </c>
      <c r="AC232" t="s">
        <v>817</v>
      </c>
      <c r="AD232" t="s">
        <v>818</v>
      </c>
      <c r="AE232" t="str">
        <f t="shared" si="64"/>
        <v>all</v>
      </c>
      <c r="AF232" t="s">
        <v>764</v>
      </c>
      <c r="AG232" s="51" t="str">
        <f t="shared" si="61"/>
        <v>res</v>
      </c>
      <c r="AH232" t="s">
        <v>819</v>
      </c>
      <c r="AI232" t="s">
        <v>820</v>
      </c>
      <c r="AJ232" t="s">
        <v>821</v>
      </c>
      <c r="AK232" s="11" t="str">
        <f t="shared" si="62"/>
        <v>BO, 0</v>
      </c>
      <c r="AL232" s="11" t="s">
        <v>822</v>
      </c>
      <c r="AM232" s="11">
        <v>2016</v>
      </c>
      <c r="AN232" s="17" t="s">
        <v>823</v>
      </c>
      <c r="AO232" s="52" t="s">
        <v>824</v>
      </c>
      <c r="AQ232" t="s">
        <v>14</v>
      </c>
      <c r="AR232">
        <v>2013</v>
      </c>
      <c r="AS232" t="s">
        <v>825</v>
      </c>
      <c r="AT232" t="s">
        <v>814</v>
      </c>
      <c r="AU232">
        <v>4007.1</v>
      </c>
      <c r="AV232" t="s">
        <v>826</v>
      </c>
      <c r="AW232" t="s">
        <v>270</v>
      </c>
      <c r="AX232" t="s">
        <v>817</v>
      </c>
      <c r="AY232" t="s">
        <v>818</v>
      </c>
      <c r="AZ232" t="s">
        <v>764</v>
      </c>
      <c r="BA232" s="51" t="s">
        <v>764</v>
      </c>
      <c r="BB232" t="s">
        <v>815</v>
      </c>
      <c r="BC232" t="s">
        <v>819</v>
      </c>
      <c r="BD232" t="s">
        <v>820</v>
      </c>
      <c r="BE232" t="s">
        <v>821</v>
      </c>
      <c r="BF232" t="s">
        <v>830</v>
      </c>
      <c r="BG232" t="s">
        <v>822</v>
      </c>
      <c r="BH232">
        <v>2016</v>
      </c>
      <c r="BI232" t="s">
        <v>823</v>
      </c>
      <c r="BJ232" t="s">
        <v>824</v>
      </c>
      <c r="BK232" t="s">
        <v>824</v>
      </c>
    </row>
    <row r="233" spans="1:63" x14ac:dyDescent="0.25">
      <c r="A233" t="str">
        <f t="shared" si="58"/>
        <v>CZsuripr</v>
      </c>
      <c r="B233" t="s">
        <v>839</v>
      </c>
      <c r="C233" t="s">
        <v>45</v>
      </c>
      <c r="D233" t="s">
        <v>815</v>
      </c>
      <c r="E233" t="s">
        <v>764</v>
      </c>
      <c r="F233" s="19" t="str">
        <f t="shared" si="65"/>
        <v>suripr</v>
      </c>
      <c r="G233" s="49">
        <v>0</v>
      </c>
      <c r="H233" s="49">
        <v>0</v>
      </c>
      <c r="I233" s="49">
        <v>0</v>
      </c>
      <c r="J233" s="49">
        <v>0</v>
      </c>
      <c r="K233" s="49">
        <v>0</v>
      </c>
      <c r="L233" s="49">
        <v>0</v>
      </c>
      <c r="M233" s="49">
        <v>52.6</v>
      </c>
      <c r="N233" s="49">
        <v>0</v>
      </c>
      <c r="O233" s="49">
        <v>0</v>
      </c>
      <c r="P233" s="49">
        <v>0</v>
      </c>
      <c r="Q233" s="49">
        <v>0</v>
      </c>
      <c r="R233" s="50" t="s">
        <v>618</v>
      </c>
      <c r="S233" s="50" t="s">
        <v>715</v>
      </c>
      <c r="T233" s="50" t="s">
        <v>775</v>
      </c>
      <c r="V233" s="24" t="str">
        <f>VLOOKUP(C233,[1]BO_download_01!#REF!,3,FALSE)</f>
        <v>Czech Republic</v>
      </c>
      <c r="W233">
        <f t="shared" si="63"/>
        <v>2012</v>
      </c>
      <c r="X233" t="str">
        <f>INDEX([1]BO_download_01!#REF!,MATCH($Y233,[1]BO_download_01!#REF!,0))</f>
        <v>ar</v>
      </c>
      <c r="Y233" t="str">
        <f t="shared" si="56"/>
        <v>floor area</v>
      </c>
      <c r="Z233" s="24">
        <f t="shared" si="59"/>
        <v>0</v>
      </c>
      <c r="AA233" s="24" t="str">
        <f t="shared" si="60"/>
        <v>m2</v>
      </c>
      <c r="AB233" s="24" t="str">
        <f t="shared" si="57"/>
        <v>CZSO</v>
      </c>
      <c r="AC233" t="s">
        <v>817</v>
      </c>
      <c r="AD233" t="s">
        <v>818</v>
      </c>
      <c r="AE233" t="str">
        <f t="shared" si="64"/>
        <v>all</v>
      </c>
      <c r="AF233" t="s">
        <v>764</v>
      </c>
      <c r="AG233" s="51" t="str">
        <f t="shared" si="61"/>
        <v>res</v>
      </c>
      <c r="AH233" t="s">
        <v>819</v>
      </c>
      <c r="AI233" t="s">
        <v>820</v>
      </c>
      <c r="AJ233" t="s">
        <v>821</v>
      </c>
      <c r="AK233" s="11" t="str">
        <f t="shared" si="62"/>
        <v>BO, Czech Statistical Office</v>
      </c>
      <c r="AL233" s="11" t="s">
        <v>822</v>
      </c>
      <c r="AM233" s="11">
        <v>2016</v>
      </c>
      <c r="AN233" s="17" t="s">
        <v>823</v>
      </c>
      <c r="AO233" s="52" t="s">
        <v>824</v>
      </c>
      <c r="AQ233" t="s">
        <v>14</v>
      </c>
      <c r="AR233">
        <v>2014</v>
      </c>
      <c r="AS233" t="s">
        <v>825</v>
      </c>
      <c r="AT233" t="s">
        <v>814</v>
      </c>
      <c r="AU233">
        <v>4062.6</v>
      </c>
      <c r="AV233" t="s">
        <v>826</v>
      </c>
      <c r="AW233" t="s">
        <v>270</v>
      </c>
      <c r="AX233" t="s">
        <v>817</v>
      </c>
      <c r="AY233" t="s">
        <v>818</v>
      </c>
      <c r="AZ233" t="s">
        <v>764</v>
      </c>
      <c r="BA233" s="51" t="s">
        <v>764</v>
      </c>
      <c r="BB233" t="s">
        <v>815</v>
      </c>
      <c r="BC233" t="s">
        <v>819</v>
      </c>
      <c r="BD233" t="s">
        <v>820</v>
      </c>
      <c r="BE233" t="s">
        <v>821</v>
      </c>
      <c r="BF233" t="s">
        <v>830</v>
      </c>
      <c r="BG233" t="s">
        <v>822</v>
      </c>
      <c r="BH233">
        <v>2016</v>
      </c>
      <c r="BI233" t="s">
        <v>823</v>
      </c>
      <c r="BJ233" t="s">
        <v>824</v>
      </c>
      <c r="BK233" t="s">
        <v>824</v>
      </c>
    </row>
    <row r="234" spans="1:63" x14ac:dyDescent="0.25">
      <c r="A234" t="str">
        <f t="shared" si="58"/>
        <v>DEsuripr</v>
      </c>
      <c r="B234" t="s">
        <v>839</v>
      </c>
      <c r="C234" t="s">
        <v>51</v>
      </c>
      <c r="D234" t="s">
        <v>815</v>
      </c>
      <c r="E234" t="s">
        <v>764</v>
      </c>
      <c r="F234" s="19" t="str">
        <f t="shared" si="65"/>
        <v>suripr</v>
      </c>
      <c r="G234" s="49">
        <v>66.586020000000005</v>
      </c>
      <c r="H234" s="49">
        <v>66.7</v>
      </c>
      <c r="I234" s="49">
        <v>66.758690000000001</v>
      </c>
      <c r="J234" s="49">
        <v>66.834530000000001</v>
      </c>
      <c r="K234" s="49">
        <v>66.906679999999994</v>
      </c>
      <c r="L234" s="49">
        <v>66.970960000000005</v>
      </c>
      <c r="M234" s="49">
        <v>67.045090000000002</v>
      </c>
      <c r="N234" s="49">
        <v>67.2</v>
      </c>
      <c r="O234" s="49">
        <v>68</v>
      </c>
      <c r="P234" s="49">
        <v>0</v>
      </c>
      <c r="Q234" s="49">
        <v>0</v>
      </c>
      <c r="R234" s="50" t="s">
        <v>208</v>
      </c>
      <c r="S234" s="50" t="s">
        <v>209</v>
      </c>
      <c r="T234" s="50" t="s">
        <v>775</v>
      </c>
      <c r="V234" s="24" t="str">
        <f>VLOOKUP(C234,[1]BO_download_01!#REF!,3,FALSE)</f>
        <v>Germany</v>
      </c>
      <c r="W234">
        <f t="shared" si="63"/>
        <v>2012</v>
      </c>
      <c r="X234" t="str">
        <f>INDEX([1]BO_download_01!#REF!,MATCH($Y234,[1]BO_download_01!#REF!,0))</f>
        <v>ar</v>
      </c>
      <c r="Y234" t="str">
        <f t="shared" si="56"/>
        <v>floor area</v>
      </c>
      <c r="Z234" s="24">
        <f t="shared" si="59"/>
        <v>67.2</v>
      </c>
      <c r="AA234" s="24" t="str">
        <f t="shared" si="60"/>
        <v>m2</v>
      </c>
      <c r="AB234" s="24" t="str">
        <f t="shared" si="57"/>
        <v>Odyssee</v>
      </c>
      <c r="AC234" t="s">
        <v>817</v>
      </c>
      <c r="AD234" t="s">
        <v>818</v>
      </c>
      <c r="AE234" t="str">
        <f t="shared" si="64"/>
        <v>all</v>
      </c>
      <c r="AF234" t="s">
        <v>764</v>
      </c>
      <c r="AG234" s="51" t="str">
        <f t="shared" si="61"/>
        <v>res</v>
      </c>
      <c r="AH234" t="s">
        <v>819</v>
      </c>
      <c r="AI234" t="s">
        <v>820</v>
      </c>
      <c r="AJ234" t="s">
        <v>821</v>
      </c>
      <c r="AK234" s="11" t="str">
        <f t="shared" si="62"/>
        <v>BO, Odyssee indicators</v>
      </c>
      <c r="AL234" s="11" t="s">
        <v>822</v>
      </c>
      <c r="AM234" s="11">
        <v>2016</v>
      </c>
      <c r="AN234" s="17" t="s">
        <v>823</v>
      </c>
      <c r="AO234" s="52" t="s">
        <v>824</v>
      </c>
      <c r="AQ234" t="s">
        <v>13</v>
      </c>
      <c r="AR234">
        <v>2005</v>
      </c>
      <c r="AS234" t="s">
        <v>825</v>
      </c>
      <c r="AT234" t="s">
        <v>814</v>
      </c>
      <c r="AU234">
        <v>7360.2</v>
      </c>
      <c r="AV234" t="s">
        <v>826</v>
      </c>
      <c r="AW234" t="s">
        <v>270</v>
      </c>
      <c r="AX234" t="s">
        <v>817</v>
      </c>
      <c r="AY234" t="s">
        <v>818</v>
      </c>
      <c r="AZ234" t="s">
        <v>764</v>
      </c>
      <c r="BA234" s="51" t="s">
        <v>764</v>
      </c>
      <c r="BB234" t="s">
        <v>815</v>
      </c>
      <c r="BC234" t="s">
        <v>819</v>
      </c>
      <c r="BD234" t="s">
        <v>820</v>
      </c>
      <c r="BE234" t="s">
        <v>821</v>
      </c>
      <c r="BF234" t="s">
        <v>830</v>
      </c>
      <c r="BG234" t="s">
        <v>822</v>
      </c>
      <c r="BH234">
        <v>2016</v>
      </c>
      <c r="BI234" t="s">
        <v>823</v>
      </c>
      <c r="BJ234" t="s">
        <v>824</v>
      </c>
      <c r="BK234" t="s">
        <v>824</v>
      </c>
    </row>
    <row r="235" spans="1:63" x14ac:dyDescent="0.25">
      <c r="A235" t="str">
        <f t="shared" si="58"/>
        <v>DKsuripr</v>
      </c>
      <c r="B235" t="s">
        <v>839</v>
      </c>
      <c r="C235" t="s">
        <v>46</v>
      </c>
      <c r="D235" t="s">
        <v>815</v>
      </c>
      <c r="E235" t="s">
        <v>764</v>
      </c>
      <c r="F235" s="19" t="str">
        <f t="shared" si="65"/>
        <v>suripr</v>
      </c>
      <c r="G235" s="49">
        <v>77.5</v>
      </c>
      <c r="H235" s="49">
        <v>77.599999999999994</v>
      </c>
      <c r="I235" s="49">
        <v>78.2</v>
      </c>
      <c r="J235" s="49">
        <v>78.400000000000006</v>
      </c>
      <c r="K235" s="49">
        <v>79</v>
      </c>
      <c r="L235" s="49">
        <v>79</v>
      </c>
      <c r="M235" s="49">
        <v>79.961479999999995</v>
      </c>
      <c r="N235" s="49">
        <v>80.049000000000007</v>
      </c>
      <c r="O235" s="49">
        <v>80.148399999999995</v>
      </c>
      <c r="P235" s="49">
        <v>0</v>
      </c>
      <c r="Q235" s="49">
        <v>0</v>
      </c>
      <c r="R235" s="50" t="s">
        <v>208</v>
      </c>
      <c r="S235" s="50" t="s">
        <v>212</v>
      </c>
      <c r="T235" s="50" t="s">
        <v>775</v>
      </c>
      <c r="V235" s="24" t="str">
        <f>VLOOKUP(C235,[1]BO_download_01!#REF!,3,FALSE)</f>
        <v>Denmark</v>
      </c>
      <c r="W235">
        <f t="shared" si="63"/>
        <v>2012</v>
      </c>
      <c r="X235" t="str">
        <f>INDEX([1]BO_download_01!#REF!,MATCH($Y235,[1]BO_download_01!#REF!,0))</f>
        <v>ar</v>
      </c>
      <c r="Y235" t="str">
        <f t="shared" si="56"/>
        <v>floor area</v>
      </c>
      <c r="Z235" s="24">
        <f t="shared" si="59"/>
        <v>80.049000000000007</v>
      </c>
      <c r="AA235" s="24" t="str">
        <f t="shared" si="60"/>
        <v>m2</v>
      </c>
      <c r="AB235" s="24" t="str">
        <f t="shared" si="57"/>
        <v>Odyssee</v>
      </c>
      <c r="AC235" t="s">
        <v>817</v>
      </c>
      <c r="AD235" t="s">
        <v>818</v>
      </c>
      <c r="AE235" t="str">
        <f t="shared" si="64"/>
        <v>all</v>
      </c>
      <c r="AF235" t="s">
        <v>764</v>
      </c>
      <c r="AG235" s="51" t="str">
        <f t="shared" si="61"/>
        <v>res</v>
      </c>
      <c r="AH235" t="s">
        <v>819</v>
      </c>
      <c r="AI235" t="s">
        <v>820</v>
      </c>
      <c r="AJ235" t="s">
        <v>821</v>
      </c>
      <c r="AK235" s="11" t="str">
        <f t="shared" si="62"/>
        <v>BO, Odyssee Indicators</v>
      </c>
      <c r="AL235" s="11" t="s">
        <v>822</v>
      </c>
      <c r="AM235" s="11">
        <v>2016</v>
      </c>
      <c r="AN235" s="17" t="s">
        <v>823</v>
      </c>
      <c r="AO235" s="52" t="s">
        <v>824</v>
      </c>
      <c r="AQ235" t="s">
        <v>13</v>
      </c>
      <c r="AR235">
        <v>2006</v>
      </c>
      <c r="AS235" t="s">
        <v>825</v>
      </c>
      <c r="AT235" t="s">
        <v>814</v>
      </c>
      <c r="AU235">
        <v>7373.2</v>
      </c>
      <c r="AV235" t="s">
        <v>826</v>
      </c>
      <c r="AW235" t="s">
        <v>270</v>
      </c>
      <c r="AX235" t="s">
        <v>817</v>
      </c>
      <c r="AY235" t="s">
        <v>818</v>
      </c>
      <c r="AZ235" t="s">
        <v>764</v>
      </c>
      <c r="BA235" s="51" t="s">
        <v>764</v>
      </c>
      <c r="BB235" t="s">
        <v>815</v>
      </c>
      <c r="BC235" t="s">
        <v>819</v>
      </c>
      <c r="BD235" t="s">
        <v>820</v>
      </c>
      <c r="BE235" t="s">
        <v>821</v>
      </c>
      <c r="BF235" t="s">
        <v>830</v>
      </c>
      <c r="BG235" t="s">
        <v>822</v>
      </c>
      <c r="BH235">
        <v>2016</v>
      </c>
      <c r="BI235" t="s">
        <v>823</v>
      </c>
      <c r="BJ235" t="s">
        <v>824</v>
      </c>
      <c r="BK235" t="s">
        <v>824</v>
      </c>
    </row>
    <row r="236" spans="1:63" x14ac:dyDescent="0.25">
      <c r="A236" t="str">
        <f t="shared" si="58"/>
        <v>EEsuripr</v>
      </c>
      <c r="B236" t="s">
        <v>839</v>
      </c>
      <c r="C236" t="s">
        <v>47</v>
      </c>
      <c r="D236" t="s">
        <v>815</v>
      </c>
      <c r="E236" t="s">
        <v>764</v>
      </c>
      <c r="F236" s="19" t="str">
        <f t="shared" si="65"/>
        <v>suripr</v>
      </c>
      <c r="G236" s="49">
        <v>0</v>
      </c>
      <c r="H236" s="49">
        <v>0</v>
      </c>
      <c r="I236" s="49">
        <v>50.3</v>
      </c>
      <c r="J236" s="49">
        <v>0</v>
      </c>
      <c r="K236" s="49">
        <v>0</v>
      </c>
      <c r="L236" s="49">
        <v>0</v>
      </c>
      <c r="M236" s="49">
        <v>0</v>
      </c>
      <c r="N236" s="49">
        <v>0</v>
      </c>
      <c r="O236" s="49">
        <v>0</v>
      </c>
      <c r="P236" s="49">
        <v>0</v>
      </c>
      <c r="Q236" s="49">
        <v>0</v>
      </c>
      <c r="R236" s="50" t="s">
        <v>208</v>
      </c>
      <c r="S236" s="50" t="s">
        <v>209</v>
      </c>
      <c r="T236" s="50" t="s">
        <v>775</v>
      </c>
      <c r="V236" s="24" t="str">
        <f>VLOOKUP(C236,[1]BO_download_01!#REF!,3,FALSE)</f>
        <v>Estonia</v>
      </c>
      <c r="W236">
        <f t="shared" si="63"/>
        <v>2012</v>
      </c>
      <c r="X236" t="str">
        <f>INDEX([1]BO_download_01!#REF!,MATCH($Y236,[1]BO_download_01!#REF!,0))</f>
        <v>ar</v>
      </c>
      <c r="Y236" t="str">
        <f t="shared" si="56"/>
        <v>floor area</v>
      </c>
      <c r="Z236" s="24">
        <f t="shared" si="59"/>
        <v>0</v>
      </c>
      <c r="AA236" s="24" t="str">
        <f t="shared" si="60"/>
        <v>m2</v>
      </c>
      <c r="AB236" s="24" t="str">
        <f t="shared" si="57"/>
        <v>Odyssee</v>
      </c>
      <c r="AC236" t="s">
        <v>817</v>
      </c>
      <c r="AD236" t="s">
        <v>818</v>
      </c>
      <c r="AE236" t="str">
        <f t="shared" si="64"/>
        <v>all</v>
      </c>
      <c r="AF236" t="s">
        <v>764</v>
      </c>
      <c r="AG236" s="51" t="str">
        <f t="shared" si="61"/>
        <v>res</v>
      </c>
      <c r="AH236" t="s">
        <v>819</v>
      </c>
      <c r="AI236" t="s">
        <v>820</v>
      </c>
      <c r="AJ236" t="s">
        <v>821</v>
      </c>
      <c r="AK236" s="11" t="str">
        <f t="shared" si="62"/>
        <v>BO, Odyssee indicators</v>
      </c>
      <c r="AL236" s="11" t="s">
        <v>822</v>
      </c>
      <c r="AM236" s="11">
        <v>2016</v>
      </c>
      <c r="AN236" s="17" t="s">
        <v>823</v>
      </c>
      <c r="AO236" s="52" t="s">
        <v>824</v>
      </c>
      <c r="AQ236" t="s">
        <v>13</v>
      </c>
      <c r="AR236">
        <v>2007</v>
      </c>
      <c r="AS236" t="s">
        <v>825</v>
      </c>
      <c r="AT236" t="s">
        <v>814</v>
      </c>
      <c r="AU236">
        <v>7381.3</v>
      </c>
      <c r="AV236" t="s">
        <v>826</v>
      </c>
      <c r="AW236" t="s">
        <v>270</v>
      </c>
      <c r="AX236" t="s">
        <v>817</v>
      </c>
      <c r="AY236" t="s">
        <v>818</v>
      </c>
      <c r="AZ236" t="s">
        <v>764</v>
      </c>
      <c r="BA236" s="51" t="s">
        <v>764</v>
      </c>
      <c r="BB236" t="s">
        <v>815</v>
      </c>
      <c r="BC236" t="s">
        <v>819</v>
      </c>
      <c r="BD236" t="s">
        <v>820</v>
      </c>
      <c r="BE236" t="s">
        <v>821</v>
      </c>
      <c r="BF236" t="s">
        <v>830</v>
      </c>
      <c r="BG236" t="s">
        <v>822</v>
      </c>
      <c r="BH236">
        <v>2016</v>
      </c>
      <c r="BI236" t="s">
        <v>823</v>
      </c>
      <c r="BJ236" t="s">
        <v>824</v>
      </c>
      <c r="BK236" t="s">
        <v>824</v>
      </c>
    </row>
    <row r="237" spans="1:63" x14ac:dyDescent="0.25">
      <c r="A237" t="str">
        <f t="shared" si="58"/>
        <v>ELsuripr</v>
      </c>
      <c r="B237" t="s">
        <v>839</v>
      </c>
      <c r="C237" t="s">
        <v>49</v>
      </c>
      <c r="D237" t="s">
        <v>815</v>
      </c>
      <c r="E237" t="s">
        <v>764</v>
      </c>
      <c r="F237" s="19" t="str">
        <f t="shared" si="65"/>
        <v>suripr</v>
      </c>
      <c r="G237" s="49">
        <v>0</v>
      </c>
      <c r="H237" s="49">
        <v>0</v>
      </c>
      <c r="I237" s="49">
        <v>0</v>
      </c>
      <c r="J237" s="49">
        <v>0</v>
      </c>
      <c r="K237" s="49">
        <v>0</v>
      </c>
      <c r="L237" s="49">
        <v>0</v>
      </c>
      <c r="M237" s="49">
        <v>0</v>
      </c>
      <c r="N237" s="49">
        <v>0</v>
      </c>
      <c r="O237" s="49">
        <v>0</v>
      </c>
      <c r="P237" s="49">
        <v>0</v>
      </c>
      <c r="Q237" s="49">
        <v>0</v>
      </c>
      <c r="R237" s="50" t="s">
        <v>208</v>
      </c>
      <c r="S237" s="50">
        <v>0</v>
      </c>
      <c r="T237" s="50" t="s">
        <v>775</v>
      </c>
      <c r="V237" s="24" t="str">
        <f>VLOOKUP(C237,[1]BO_download_01!#REF!,3,FALSE)</f>
        <v>Greece</v>
      </c>
      <c r="W237">
        <f t="shared" si="63"/>
        <v>2012</v>
      </c>
      <c r="X237" t="str">
        <f>INDEX([1]BO_download_01!#REF!,MATCH($Y237,[1]BO_download_01!#REF!,0))</f>
        <v>ar</v>
      </c>
      <c r="Y237" t="str">
        <f t="shared" si="56"/>
        <v>floor area</v>
      </c>
      <c r="Z237" s="24">
        <f t="shared" si="59"/>
        <v>0</v>
      </c>
      <c r="AA237" s="24" t="str">
        <f t="shared" si="60"/>
        <v>m2</v>
      </c>
      <c r="AB237" s="24" t="str">
        <f t="shared" si="57"/>
        <v>Odyssee</v>
      </c>
      <c r="AC237" t="s">
        <v>817</v>
      </c>
      <c r="AD237" t="s">
        <v>818</v>
      </c>
      <c r="AE237" t="str">
        <f t="shared" si="64"/>
        <v>all</v>
      </c>
      <c r="AF237" t="s">
        <v>764</v>
      </c>
      <c r="AG237" s="51" t="str">
        <f t="shared" si="61"/>
        <v>res</v>
      </c>
      <c r="AH237" t="s">
        <v>819</v>
      </c>
      <c r="AI237" t="s">
        <v>820</v>
      </c>
      <c r="AJ237" t="s">
        <v>821</v>
      </c>
      <c r="AK237" s="11" t="str">
        <f t="shared" si="62"/>
        <v>BO, 0</v>
      </c>
      <c r="AL237" s="11" t="s">
        <v>822</v>
      </c>
      <c r="AM237" s="11">
        <v>2016</v>
      </c>
      <c r="AN237" s="17" t="s">
        <v>823</v>
      </c>
      <c r="AO237" s="52" t="s">
        <v>824</v>
      </c>
      <c r="AQ237" t="s">
        <v>13</v>
      </c>
      <c r="AR237">
        <v>2008</v>
      </c>
      <c r="AS237" t="s">
        <v>825</v>
      </c>
      <c r="AT237" t="s">
        <v>814</v>
      </c>
      <c r="AU237">
        <v>7383.8</v>
      </c>
      <c r="AV237" t="s">
        <v>826</v>
      </c>
      <c r="AW237" t="s">
        <v>270</v>
      </c>
      <c r="AX237" t="s">
        <v>817</v>
      </c>
      <c r="AY237" t="s">
        <v>818</v>
      </c>
      <c r="AZ237" t="s">
        <v>764</v>
      </c>
      <c r="BA237" s="51" t="s">
        <v>764</v>
      </c>
      <c r="BB237" t="s">
        <v>815</v>
      </c>
      <c r="BC237" t="s">
        <v>819</v>
      </c>
      <c r="BD237" t="s">
        <v>820</v>
      </c>
      <c r="BE237" t="s">
        <v>821</v>
      </c>
      <c r="BF237" t="s">
        <v>830</v>
      </c>
      <c r="BG237" t="s">
        <v>822</v>
      </c>
      <c r="BH237">
        <v>2016</v>
      </c>
      <c r="BI237" t="s">
        <v>823</v>
      </c>
      <c r="BJ237" t="s">
        <v>824</v>
      </c>
      <c r="BK237" t="s">
        <v>824</v>
      </c>
    </row>
    <row r="238" spans="1:63" x14ac:dyDescent="0.25">
      <c r="A238" t="str">
        <f t="shared" si="58"/>
        <v>ESsuripr</v>
      </c>
      <c r="B238" t="s">
        <v>839</v>
      </c>
      <c r="C238" t="s">
        <v>65</v>
      </c>
      <c r="D238" t="s">
        <v>815</v>
      </c>
      <c r="E238" t="s">
        <v>764</v>
      </c>
      <c r="F238" s="19" t="str">
        <f t="shared" si="65"/>
        <v>suripr</v>
      </c>
      <c r="G238" s="49">
        <v>0</v>
      </c>
      <c r="H238" s="49">
        <v>0</v>
      </c>
      <c r="I238" s="49">
        <v>0</v>
      </c>
      <c r="J238" s="49">
        <v>0</v>
      </c>
      <c r="K238" s="49">
        <v>0</v>
      </c>
      <c r="L238" s="49">
        <v>0</v>
      </c>
      <c r="M238" s="49">
        <v>0</v>
      </c>
      <c r="N238" s="49">
        <v>0</v>
      </c>
      <c r="O238" s="49">
        <v>0</v>
      </c>
      <c r="P238" s="49">
        <v>0</v>
      </c>
      <c r="Q238" s="49">
        <v>0</v>
      </c>
      <c r="R238" s="50" t="s">
        <v>208</v>
      </c>
      <c r="S238" s="50">
        <v>0</v>
      </c>
      <c r="T238" s="50" t="s">
        <v>775</v>
      </c>
      <c r="V238" s="24" t="str">
        <f>VLOOKUP(C238,[1]BO_download_01!#REF!,3,FALSE)</f>
        <v>Spain</v>
      </c>
      <c r="W238">
        <f t="shared" si="63"/>
        <v>2012</v>
      </c>
      <c r="X238" t="str">
        <f>INDEX([1]BO_download_01!#REF!,MATCH($Y238,[1]BO_download_01!#REF!,0))</f>
        <v>ar</v>
      </c>
      <c r="Y238" t="str">
        <f t="shared" si="56"/>
        <v>floor area</v>
      </c>
      <c r="Z238" s="24">
        <f t="shared" si="59"/>
        <v>0</v>
      </c>
      <c r="AA238" s="24" t="str">
        <f t="shared" si="60"/>
        <v>m2</v>
      </c>
      <c r="AB238" s="24" t="str">
        <f t="shared" si="57"/>
        <v>Odyssee</v>
      </c>
      <c r="AC238" t="s">
        <v>817</v>
      </c>
      <c r="AD238" t="s">
        <v>818</v>
      </c>
      <c r="AE238" t="str">
        <f t="shared" si="64"/>
        <v>all</v>
      </c>
      <c r="AF238" t="s">
        <v>764</v>
      </c>
      <c r="AG238" s="51" t="str">
        <f t="shared" si="61"/>
        <v>res</v>
      </c>
      <c r="AH238" t="s">
        <v>819</v>
      </c>
      <c r="AI238" t="s">
        <v>820</v>
      </c>
      <c r="AJ238" t="s">
        <v>821</v>
      </c>
      <c r="AK238" s="11" t="str">
        <f t="shared" si="62"/>
        <v>BO, 0</v>
      </c>
      <c r="AL238" s="11" t="s">
        <v>822</v>
      </c>
      <c r="AM238" s="11">
        <v>2016</v>
      </c>
      <c r="AN238" s="17" t="s">
        <v>823</v>
      </c>
      <c r="AO238" s="52" t="s">
        <v>824</v>
      </c>
      <c r="AQ238" t="s">
        <v>13</v>
      </c>
      <c r="AR238">
        <v>2009</v>
      </c>
      <c r="AS238" t="s">
        <v>825</v>
      </c>
      <c r="AT238" t="s">
        <v>814</v>
      </c>
      <c r="AU238">
        <v>7395.7</v>
      </c>
      <c r="AV238" t="s">
        <v>826</v>
      </c>
      <c r="AW238" t="s">
        <v>270</v>
      </c>
      <c r="AX238" t="s">
        <v>817</v>
      </c>
      <c r="AY238" t="s">
        <v>818</v>
      </c>
      <c r="AZ238" t="s">
        <v>764</v>
      </c>
      <c r="BA238" s="51" t="s">
        <v>764</v>
      </c>
      <c r="BB238" t="s">
        <v>815</v>
      </c>
      <c r="BC238" t="s">
        <v>819</v>
      </c>
      <c r="BD238" t="s">
        <v>820</v>
      </c>
      <c r="BE238" t="s">
        <v>821</v>
      </c>
      <c r="BF238" t="s">
        <v>830</v>
      </c>
      <c r="BG238" t="s">
        <v>822</v>
      </c>
      <c r="BH238">
        <v>2016</v>
      </c>
      <c r="BI238" t="s">
        <v>823</v>
      </c>
      <c r="BJ238" t="s">
        <v>824</v>
      </c>
      <c r="BK238" t="s">
        <v>824</v>
      </c>
    </row>
    <row r="239" spans="1:63" x14ac:dyDescent="0.25">
      <c r="A239" t="str">
        <f t="shared" si="58"/>
        <v>FIsuripr</v>
      </c>
      <c r="B239" t="s">
        <v>839</v>
      </c>
      <c r="C239" t="s">
        <v>50</v>
      </c>
      <c r="D239" t="s">
        <v>815</v>
      </c>
      <c r="E239" t="s">
        <v>764</v>
      </c>
      <c r="F239" s="19" t="str">
        <f t="shared" si="65"/>
        <v>suripr</v>
      </c>
      <c r="G239" s="49">
        <v>72.881510000000006</v>
      </c>
      <c r="H239" s="49">
        <v>72.617279999999994</v>
      </c>
      <c r="I239" s="49">
        <v>72.562420000000003</v>
      </c>
      <c r="J239" s="49">
        <v>73.299319999999994</v>
      </c>
      <c r="K239" s="49">
        <v>73.083609999999993</v>
      </c>
      <c r="L239" s="49">
        <v>72.66919</v>
      </c>
      <c r="M239" s="49">
        <v>72.762200000000007</v>
      </c>
      <c r="N239" s="49">
        <v>72.886160000000004</v>
      </c>
      <c r="O239" s="49">
        <v>72.72081</v>
      </c>
      <c r="P239" s="49">
        <v>0</v>
      </c>
      <c r="Q239" s="49">
        <v>0</v>
      </c>
      <c r="R239" s="50" t="s">
        <v>208</v>
      </c>
      <c r="S239" s="50" t="s">
        <v>209</v>
      </c>
      <c r="T239" s="50" t="s">
        <v>775</v>
      </c>
      <c r="V239" s="24" t="str">
        <f>VLOOKUP(C239,[1]BO_download_01!#REF!,3,FALSE)</f>
        <v>Finland</v>
      </c>
      <c r="W239">
        <f t="shared" si="63"/>
        <v>2012</v>
      </c>
      <c r="X239" t="str">
        <f>INDEX([1]BO_download_01!#REF!,MATCH($Y239,[1]BO_download_01!#REF!,0))</f>
        <v>ar</v>
      </c>
      <c r="Y239" t="str">
        <f t="shared" si="56"/>
        <v>floor area</v>
      </c>
      <c r="Z239" s="24">
        <f t="shared" si="59"/>
        <v>72.886160000000004</v>
      </c>
      <c r="AA239" s="24" t="str">
        <f t="shared" si="60"/>
        <v>m2</v>
      </c>
      <c r="AB239" s="24" t="str">
        <f t="shared" si="57"/>
        <v>Odyssee</v>
      </c>
      <c r="AC239" t="s">
        <v>817</v>
      </c>
      <c r="AD239" t="s">
        <v>818</v>
      </c>
      <c r="AE239" t="str">
        <f t="shared" si="64"/>
        <v>all</v>
      </c>
      <c r="AF239" t="s">
        <v>764</v>
      </c>
      <c r="AG239" s="51" t="str">
        <f t="shared" si="61"/>
        <v>res</v>
      </c>
      <c r="AH239" t="s">
        <v>819</v>
      </c>
      <c r="AI239" t="s">
        <v>820</v>
      </c>
      <c r="AJ239" t="s">
        <v>821</v>
      </c>
      <c r="AK239" s="11" t="str">
        <f t="shared" si="62"/>
        <v>BO, Odyssee indicators</v>
      </c>
      <c r="AL239" s="11" t="s">
        <v>822</v>
      </c>
      <c r="AM239" s="11">
        <v>2016</v>
      </c>
      <c r="AN239" s="17" t="s">
        <v>823</v>
      </c>
      <c r="AO239" s="52" t="s">
        <v>824</v>
      </c>
      <c r="AQ239" t="s">
        <v>13</v>
      </c>
      <c r="AR239">
        <v>2010</v>
      </c>
      <c r="AS239" t="s">
        <v>825</v>
      </c>
      <c r="AT239" t="s">
        <v>814</v>
      </c>
      <c r="AU239">
        <v>7402.1</v>
      </c>
      <c r="AV239" t="s">
        <v>826</v>
      </c>
      <c r="AW239" t="s">
        <v>270</v>
      </c>
      <c r="AX239" t="s">
        <v>817</v>
      </c>
      <c r="AY239" t="s">
        <v>818</v>
      </c>
      <c r="AZ239" t="s">
        <v>764</v>
      </c>
      <c r="BA239" s="51" t="s">
        <v>764</v>
      </c>
      <c r="BB239" t="s">
        <v>815</v>
      </c>
      <c r="BC239" t="s">
        <v>819</v>
      </c>
      <c r="BD239" t="s">
        <v>820</v>
      </c>
      <c r="BE239" t="s">
        <v>821</v>
      </c>
      <c r="BF239" t="s">
        <v>830</v>
      </c>
      <c r="BG239" t="s">
        <v>822</v>
      </c>
      <c r="BH239">
        <v>2016</v>
      </c>
      <c r="BI239" t="s">
        <v>823</v>
      </c>
      <c r="BJ239" t="s">
        <v>824</v>
      </c>
      <c r="BK239" t="s">
        <v>824</v>
      </c>
    </row>
    <row r="240" spans="1:63" x14ac:dyDescent="0.25">
      <c r="A240" t="str">
        <f t="shared" si="58"/>
        <v>FRsuripr</v>
      </c>
      <c r="B240" t="s">
        <v>839</v>
      </c>
      <c r="C240" t="s">
        <v>48</v>
      </c>
      <c r="D240" t="s">
        <v>815</v>
      </c>
      <c r="E240" t="s">
        <v>764</v>
      </c>
      <c r="F240" s="19" t="str">
        <f t="shared" si="65"/>
        <v>suripr</v>
      </c>
      <c r="G240" s="49">
        <v>65.577269999999999</v>
      </c>
      <c r="H240" s="49">
        <v>65.751679999999993</v>
      </c>
      <c r="I240" s="49">
        <v>65.871530000000007</v>
      </c>
      <c r="J240" s="49">
        <v>65.894379999999998</v>
      </c>
      <c r="K240" s="49">
        <v>65.880870000000002</v>
      </c>
      <c r="L240" s="49">
        <v>65.850430000000003</v>
      </c>
      <c r="M240" s="49">
        <v>65.895340000000004</v>
      </c>
      <c r="N240" s="49">
        <v>65.937060000000002</v>
      </c>
      <c r="O240" s="49">
        <v>66.011290000000002</v>
      </c>
      <c r="P240" s="49">
        <v>0</v>
      </c>
      <c r="Q240" s="49">
        <v>0</v>
      </c>
      <c r="R240" s="50" t="s">
        <v>208</v>
      </c>
      <c r="S240" s="50" t="s">
        <v>212</v>
      </c>
      <c r="T240" s="50" t="s">
        <v>775</v>
      </c>
      <c r="V240" s="24" t="str">
        <f>VLOOKUP(C240,[1]BO_download_01!#REF!,3,FALSE)</f>
        <v>France</v>
      </c>
      <c r="W240">
        <f t="shared" si="63"/>
        <v>2012</v>
      </c>
      <c r="X240" t="str">
        <f>INDEX([1]BO_download_01!#REF!,MATCH($Y240,[1]BO_download_01!#REF!,0))</f>
        <v>ar</v>
      </c>
      <c r="Y240" t="str">
        <f t="shared" si="56"/>
        <v>floor area</v>
      </c>
      <c r="Z240" s="24">
        <f t="shared" si="59"/>
        <v>65.937060000000002</v>
      </c>
      <c r="AA240" s="24" t="str">
        <f t="shared" si="60"/>
        <v>m2</v>
      </c>
      <c r="AB240" s="24" t="str">
        <f t="shared" si="57"/>
        <v>Odyssee</v>
      </c>
      <c r="AC240" t="s">
        <v>817</v>
      </c>
      <c r="AD240" t="s">
        <v>818</v>
      </c>
      <c r="AE240" t="str">
        <f t="shared" si="64"/>
        <v>all</v>
      </c>
      <c r="AF240" t="s">
        <v>764</v>
      </c>
      <c r="AG240" s="51" t="str">
        <f t="shared" si="61"/>
        <v>res</v>
      </c>
      <c r="AH240" t="s">
        <v>819</v>
      </c>
      <c r="AI240" t="s">
        <v>820</v>
      </c>
      <c r="AJ240" t="s">
        <v>821</v>
      </c>
      <c r="AK240" s="11" t="str">
        <f t="shared" si="62"/>
        <v>BO, Odyssee Indicators</v>
      </c>
      <c r="AL240" s="11" t="s">
        <v>822</v>
      </c>
      <c r="AM240" s="11">
        <v>2016</v>
      </c>
      <c r="AN240" s="17" t="s">
        <v>823</v>
      </c>
      <c r="AO240" s="52" t="s">
        <v>824</v>
      </c>
      <c r="AQ240" t="s">
        <v>13</v>
      </c>
      <c r="AR240">
        <v>2011</v>
      </c>
      <c r="AS240" t="s">
        <v>825</v>
      </c>
      <c r="AT240" t="s">
        <v>814</v>
      </c>
      <c r="AU240">
        <v>7426.5</v>
      </c>
      <c r="AV240" t="s">
        <v>826</v>
      </c>
      <c r="AW240" t="s">
        <v>270</v>
      </c>
      <c r="AX240" t="s">
        <v>817</v>
      </c>
      <c r="AY240" t="s">
        <v>818</v>
      </c>
      <c r="AZ240" t="s">
        <v>764</v>
      </c>
      <c r="BA240" s="51" t="s">
        <v>764</v>
      </c>
      <c r="BB240" t="s">
        <v>815</v>
      </c>
      <c r="BC240" t="s">
        <v>819</v>
      </c>
      <c r="BD240" t="s">
        <v>820</v>
      </c>
      <c r="BE240" t="s">
        <v>821</v>
      </c>
      <c r="BF240" t="s">
        <v>830</v>
      </c>
      <c r="BG240" t="s">
        <v>822</v>
      </c>
      <c r="BH240">
        <v>2016</v>
      </c>
      <c r="BI240" t="s">
        <v>823</v>
      </c>
      <c r="BJ240" t="s">
        <v>824</v>
      </c>
      <c r="BK240" t="s">
        <v>824</v>
      </c>
    </row>
    <row r="241" spans="1:63" x14ac:dyDescent="0.25">
      <c r="A241" t="str">
        <f t="shared" si="58"/>
        <v>HRsuripr</v>
      </c>
      <c r="B241" t="s">
        <v>839</v>
      </c>
      <c r="C241" t="s">
        <v>43</v>
      </c>
      <c r="D241" t="s">
        <v>815</v>
      </c>
      <c r="E241" t="s">
        <v>764</v>
      </c>
      <c r="F241" s="19" t="str">
        <f t="shared" si="65"/>
        <v>suripr</v>
      </c>
      <c r="G241" s="49">
        <v>0</v>
      </c>
      <c r="H241" s="49">
        <v>0</v>
      </c>
      <c r="I241" s="49">
        <v>0</v>
      </c>
      <c r="J241" s="49">
        <v>0</v>
      </c>
      <c r="K241" s="49">
        <v>0</v>
      </c>
      <c r="L241" s="49">
        <v>0</v>
      </c>
      <c r="M241" s="49">
        <v>0</v>
      </c>
      <c r="N241" s="49">
        <v>0</v>
      </c>
      <c r="O241" s="49">
        <v>0</v>
      </c>
      <c r="P241" s="49">
        <v>0</v>
      </c>
      <c r="Q241" s="49">
        <v>0</v>
      </c>
      <c r="R241" s="50">
        <v>0</v>
      </c>
      <c r="S241" s="50">
        <v>0</v>
      </c>
      <c r="T241" s="50" t="s">
        <v>775</v>
      </c>
      <c r="V241" s="24" t="str">
        <f>VLOOKUP(C241,[1]BO_download_01!#REF!,3,FALSE)</f>
        <v>Croatia</v>
      </c>
      <c r="W241">
        <f t="shared" si="63"/>
        <v>2012</v>
      </c>
      <c r="X241" t="str">
        <f>INDEX([1]BO_download_01!#REF!,MATCH($Y241,[1]BO_download_01!#REF!,0))</f>
        <v>ar</v>
      </c>
      <c r="Y241" t="str">
        <f t="shared" si="56"/>
        <v>floor area</v>
      </c>
      <c r="Z241" s="24">
        <f t="shared" si="59"/>
        <v>0</v>
      </c>
      <c r="AA241" s="24" t="str">
        <f t="shared" si="60"/>
        <v>m2</v>
      </c>
      <c r="AB241" s="24">
        <f t="shared" si="57"/>
        <v>0</v>
      </c>
      <c r="AC241" t="s">
        <v>817</v>
      </c>
      <c r="AD241" t="s">
        <v>818</v>
      </c>
      <c r="AE241" t="str">
        <f t="shared" si="64"/>
        <v>all</v>
      </c>
      <c r="AF241" t="s">
        <v>764</v>
      </c>
      <c r="AG241" s="51" t="str">
        <f t="shared" si="61"/>
        <v>res</v>
      </c>
      <c r="AH241" t="s">
        <v>819</v>
      </c>
      <c r="AI241" t="s">
        <v>820</v>
      </c>
      <c r="AJ241" t="s">
        <v>821</v>
      </c>
      <c r="AK241" s="11" t="str">
        <f t="shared" si="62"/>
        <v>BO, 0</v>
      </c>
      <c r="AL241" s="11" t="s">
        <v>822</v>
      </c>
      <c r="AM241" s="11">
        <v>2016</v>
      </c>
      <c r="AN241" s="17" t="s">
        <v>823</v>
      </c>
      <c r="AO241" s="52" t="s">
        <v>824</v>
      </c>
      <c r="AQ241" t="s">
        <v>13</v>
      </c>
      <c r="AR241">
        <v>2012</v>
      </c>
      <c r="AS241" t="s">
        <v>825</v>
      </c>
      <c r="AT241" t="s">
        <v>814</v>
      </c>
      <c r="AU241">
        <v>7423.1</v>
      </c>
      <c r="AV241" t="s">
        <v>826</v>
      </c>
      <c r="AW241" t="s">
        <v>270</v>
      </c>
      <c r="AX241" t="s">
        <v>817</v>
      </c>
      <c r="AY241" t="s">
        <v>818</v>
      </c>
      <c r="AZ241" t="s">
        <v>764</v>
      </c>
      <c r="BA241" s="51" t="s">
        <v>764</v>
      </c>
      <c r="BB241" t="s">
        <v>815</v>
      </c>
      <c r="BC241" t="s">
        <v>819</v>
      </c>
      <c r="BD241" t="s">
        <v>820</v>
      </c>
      <c r="BE241" t="s">
        <v>821</v>
      </c>
      <c r="BF241" t="s">
        <v>830</v>
      </c>
      <c r="BG241" t="s">
        <v>822</v>
      </c>
      <c r="BH241">
        <v>2016</v>
      </c>
      <c r="BI241" t="s">
        <v>823</v>
      </c>
      <c r="BJ241" t="s">
        <v>824</v>
      </c>
      <c r="BK241" t="s">
        <v>824</v>
      </c>
    </row>
    <row r="242" spans="1:63" x14ac:dyDescent="0.25">
      <c r="A242" t="str">
        <f t="shared" si="58"/>
        <v>HUsuripr</v>
      </c>
      <c r="B242" t="s">
        <v>839</v>
      </c>
      <c r="C242" t="s">
        <v>52</v>
      </c>
      <c r="D242" t="s">
        <v>815</v>
      </c>
      <c r="E242" t="s">
        <v>764</v>
      </c>
      <c r="F242" s="19" t="str">
        <f t="shared" si="65"/>
        <v>suripr</v>
      </c>
      <c r="G242" s="49">
        <v>57.6</v>
      </c>
      <c r="H242" s="49">
        <v>0</v>
      </c>
      <c r="I242" s="49">
        <v>0</v>
      </c>
      <c r="J242" s="49">
        <v>0</v>
      </c>
      <c r="K242" s="49">
        <v>0</v>
      </c>
      <c r="L242" s="49">
        <v>0</v>
      </c>
      <c r="M242" s="49">
        <v>0</v>
      </c>
      <c r="N242" s="49">
        <v>0</v>
      </c>
      <c r="O242" s="49">
        <v>0</v>
      </c>
      <c r="P242" s="49">
        <v>0</v>
      </c>
      <c r="Q242" s="49">
        <v>0</v>
      </c>
      <c r="R242" s="50" t="s">
        <v>208</v>
      </c>
      <c r="S242" s="50" t="s">
        <v>212</v>
      </c>
      <c r="T242" s="50" t="s">
        <v>775</v>
      </c>
      <c r="V242" s="24" t="str">
        <f>VLOOKUP(C242,[1]BO_download_01!#REF!,3,FALSE)</f>
        <v>Hungary</v>
      </c>
      <c r="W242">
        <f t="shared" si="63"/>
        <v>2012</v>
      </c>
      <c r="X242" t="str">
        <f>INDEX([1]BO_download_01!#REF!,MATCH($Y242,[1]BO_download_01!#REF!,0))</f>
        <v>ar</v>
      </c>
      <c r="Y242" t="str">
        <f t="shared" si="56"/>
        <v>floor area</v>
      </c>
      <c r="Z242" s="24">
        <f t="shared" si="59"/>
        <v>0</v>
      </c>
      <c r="AA242" s="24" t="str">
        <f t="shared" si="60"/>
        <v>m2</v>
      </c>
      <c r="AB242" s="24" t="str">
        <f t="shared" si="57"/>
        <v>Odyssee</v>
      </c>
      <c r="AC242" t="s">
        <v>817</v>
      </c>
      <c r="AD242" t="s">
        <v>818</v>
      </c>
      <c r="AE242" t="str">
        <f t="shared" si="64"/>
        <v>all</v>
      </c>
      <c r="AF242" t="s">
        <v>764</v>
      </c>
      <c r="AG242" s="51" t="str">
        <f t="shared" si="61"/>
        <v>res</v>
      </c>
      <c r="AH242" t="s">
        <v>819</v>
      </c>
      <c r="AI242" t="s">
        <v>820</v>
      </c>
      <c r="AJ242" t="s">
        <v>821</v>
      </c>
      <c r="AK242" s="11" t="str">
        <f t="shared" si="62"/>
        <v>BO, Odyssee Indicators</v>
      </c>
      <c r="AL242" s="11" t="s">
        <v>822</v>
      </c>
      <c r="AM242" s="11">
        <v>2016</v>
      </c>
      <c r="AN242" s="17" t="s">
        <v>823</v>
      </c>
      <c r="AO242" s="52" t="s">
        <v>824</v>
      </c>
      <c r="AQ242" t="s">
        <v>13</v>
      </c>
      <c r="AR242">
        <v>2013</v>
      </c>
      <c r="AS242" t="s">
        <v>825</v>
      </c>
      <c r="AT242" t="s">
        <v>814</v>
      </c>
      <c r="AU242">
        <v>7451.5</v>
      </c>
      <c r="AV242" t="s">
        <v>826</v>
      </c>
      <c r="AW242" t="s">
        <v>270</v>
      </c>
      <c r="AX242" t="s">
        <v>817</v>
      </c>
      <c r="AY242" t="s">
        <v>818</v>
      </c>
      <c r="AZ242" t="s">
        <v>764</v>
      </c>
      <c r="BA242" s="51" t="s">
        <v>764</v>
      </c>
      <c r="BB242" t="s">
        <v>815</v>
      </c>
      <c r="BC242" t="s">
        <v>819</v>
      </c>
      <c r="BD242" t="s">
        <v>820</v>
      </c>
      <c r="BE242" t="s">
        <v>821</v>
      </c>
      <c r="BF242" t="s">
        <v>830</v>
      </c>
      <c r="BG242" t="s">
        <v>822</v>
      </c>
      <c r="BH242">
        <v>2016</v>
      </c>
      <c r="BI242" t="s">
        <v>823</v>
      </c>
      <c r="BJ242" t="s">
        <v>824</v>
      </c>
      <c r="BK242" t="s">
        <v>824</v>
      </c>
    </row>
    <row r="243" spans="1:63" x14ac:dyDescent="0.25">
      <c r="A243" t="str">
        <f t="shared" si="58"/>
        <v>IEsuripr</v>
      </c>
      <c r="B243" t="s">
        <v>839</v>
      </c>
      <c r="C243" t="s">
        <v>53</v>
      </c>
      <c r="D243" t="s">
        <v>815</v>
      </c>
      <c r="E243" t="s">
        <v>764</v>
      </c>
      <c r="F243" s="19" t="str">
        <f t="shared" si="65"/>
        <v>suripr</v>
      </c>
      <c r="G243" s="49">
        <v>0</v>
      </c>
      <c r="H243" s="49">
        <v>0</v>
      </c>
      <c r="I243" s="49">
        <v>0</v>
      </c>
      <c r="J243" s="49">
        <v>0</v>
      </c>
      <c r="K243" s="49">
        <v>0</v>
      </c>
      <c r="L243" s="49">
        <v>0</v>
      </c>
      <c r="M243" s="49">
        <v>0</v>
      </c>
      <c r="N243" s="49">
        <v>0</v>
      </c>
      <c r="O243" s="49">
        <v>0</v>
      </c>
      <c r="P243" s="49">
        <v>0</v>
      </c>
      <c r="Q243" s="49">
        <v>0</v>
      </c>
      <c r="R243" s="50" t="s">
        <v>208</v>
      </c>
      <c r="S243" s="50">
        <v>0</v>
      </c>
      <c r="T243" s="50" t="s">
        <v>775</v>
      </c>
      <c r="V243" s="24" t="str">
        <f>VLOOKUP(C243,[1]BO_download_01!#REF!,3,FALSE)</f>
        <v>Ireland</v>
      </c>
      <c r="W243">
        <f t="shared" si="63"/>
        <v>2012</v>
      </c>
      <c r="X243" t="str">
        <f>INDEX([1]BO_download_01!#REF!,MATCH($Y243,[1]BO_download_01!#REF!,0))</f>
        <v>ar</v>
      </c>
      <c r="Y243" t="str">
        <f t="shared" si="56"/>
        <v>floor area</v>
      </c>
      <c r="Z243" s="24">
        <f t="shared" si="59"/>
        <v>0</v>
      </c>
      <c r="AA243" s="24" t="str">
        <f t="shared" si="60"/>
        <v>m2</v>
      </c>
      <c r="AB243" s="24" t="str">
        <f t="shared" si="57"/>
        <v>Odyssee</v>
      </c>
      <c r="AC243" t="s">
        <v>817</v>
      </c>
      <c r="AD243" t="s">
        <v>818</v>
      </c>
      <c r="AE243" t="str">
        <f t="shared" si="64"/>
        <v>all</v>
      </c>
      <c r="AF243" t="s">
        <v>764</v>
      </c>
      <c r="AG243" s="51" t="str">
        <f t="shared" si="61"/>
        <v>res</v>
      </c>
      <c r="AH243" t="s">
        <v>819</v>
      </c>
      <c r="AI243" t="s">
        <v>820</v>
      </c>
      <c r="AJ243" t="s">
        <v>821</v>
      </c>
      <c r="AK243" s="11" t="str">
        <f t="shared" si="62"/>
        <v>BO, 0</v>
      </c>
      <c r="AL243" s="11" t="s">
        <v>822</v>
      </c>
      <c r="AM243" s="11">
        <v>2016</v>
      </c>
      <c r="AN243" s="17" t="s">
        <v>823</v>
      </c>
      <c r="AO243" s="52" t="s">
        <v>824</v>
      </c>
      <c r="AQ243" t="s">
        <v>13</v>
      </c>
      <c r="AR243">
        <v>2014</v>
      </c>
      <c r="AS243" t="s">
        <v>825</v>
      </c>
      <c r="AT243" t="s">
        <v>814</v>
      </c>
      <c r="AU243">
        <v>7470.2</v>
      </c>
      <c r="AV243" t="s">
        <v>826</v>
      </c>
      <c r="AW243" t="s">
        <v>270</v>
      </c>
      <c r="AX243" t="s">
        <v>817</v>
      </c>
      <c r="AY243" t="s">
        <v>818</v>
      </c>
      <c r="AZ243" t="s">
        <v>764</v>
      </c>
      <c r="BA243" s="51" t="s">
        <v>764</v>
      </c>
      <c r="BB243" t="s">
        <v>815</v>
      </c>
      <c r="BC243" t="s">
        <v>819</v>
      </c>
      <c r="BD243" t="s">
        <v>820</v>
      </c>
      <c r="BE243" t="s">
        <v>821</v>
      </c>
      <c r="BF243" t="s">
        <v>830</v>
      </c>
      <c r="BG243" t="s">
        <v>822</v>
      </c>
      <c r="BH243">
        <v>2016</v>
      </c>
      <c r="BI243" t="s">
        <v>823</v>
      </c>
      <c r="BJ243" t="s">
        <v>824</v>
      </c>
      <c r="BK243" t="s">
        <v>824</v>
      </c>
    </row>
    <row r="244" spans="1:63" x14ac:dyDescent="0.25">
      <c r="A244" t="str">
        <f t="shared" si="58"/>
        <v>ITsuripr</v>
      </c>
      <c r="B244" t="s">
        <v>839</v>
      </c>
      <c r="C244" t="s">
        <v>54</v>
      </c>
      <c r="D244" t="s">
        <v>815</v>
      </c>
      <c r="E244" t="s">
        <v>764</v>
      </c>
      <c r="F244" s="19" t="str">
        <f t="shared" si="65"/>
        <v>suripr</v>
      </c>
      <c r="G244" s="49">
        <v>0</v>
      </c>
      <c r="H244" s="49">
        <v>0</v>
      </c>
      <c r="I244" s="49">
        <v>0</v>
      </c>
      <c r="J244" s="49">
        <v>0</v>
      </c>
      <c r="K244" s="49">
        <v>0</v>
      </c>
      <c r="L244" s="49">
        <v>0</v>
      </c>
      <c r="M244" s="49">
        <v>0</v>
      </c>
      <c r="N244" s="49">
        <v>0</v>
      </c>
      <c r="O244" s="49">
        <v>0</v>
      </c>
      <c r="P244" s="49">
        <v>0</v>
      </c>
      <c r="Q244" s="49">
        <v>0</v>
      </c>
      <c r="R244" s="50" t="s">
        <v>208</v>
      </c>
      <c r="S244" s="50" t="s">
        <v>212</v>
      </c>
      <c r="T244" s="50" t="s">
        <v>775</v>
      </c>
      <c r="V244" s="24" t="str">
        <f>VLOOKUP(C244,[1]BO_download_01!#REF!,3,FALSE)</f>
        <v>Italy</v>
      </c>
      <c r="W244">
        <f t="shared" si="63"/>
        <v>2012</v>
      </c>
      <c r="X244" t="str">
        <f>INDEX([1]BO_download_01!#REF!,MATCH($Y244,[1]BO_download_01!#REF!,0))</f>
        <v>ar</v>
      </c>
      <c r="Y244" t="str">
        <f t="shared" si="56"/>
        <v>floor area</v>
      </c>
      <c r="Z244" s="24">
        <f t="shared" si="59"/>
        <v>0</v>
      </c>
      <c r="AA244" s="24" t="str">
        <f t="shared" si="60"/>
        <v>m2</v>
      </c>
      <c r="AB244" s="24" t="str">
        <f t="shared" si="57"/>
        <v>Odyssee</v>
      </c>
      <c r="AC244" t="s">
        <v>817</v>
      </c>
      <c r="AD244" t="s">
        <v>818</v>
      </c>
      <c r="AE244" t="str">
        <f t="shared" si="64"/>
        <v>all</v>
      </c>
      <c r="AF244" t="s">
        <v>764</v>
      </c>
      <c r="AG244" s="51" t="str">
        <f t="shared" si="61"/>
        <v>res</v>
      </c>
      <c r="AH244" t="s">
        <v>819</v>
      </c>
      <c r="AI244" t="s">
        <v>820</v>
      </c>
      <c r="AJ244" t="s">
        <v>821</v>
      </c>
      <c r="AK244" s="11" t="str">
        <f t="shared" si="62"/>
        <v>BO, Odyssee Indicators</v>
      </c>
      <c r="AL244" s="11" t="s">
        <v>822</v>
      </c>
      <c r="AM244" s="11">
        <v>2016</v>
      </c>
      <c r="AN244" s="17" t="s">
        <v>823</v>
      </c>
      <c r="AO244" s="52" t="s">
        <v>824</v>
      </c>
      <c r="AQ244" t="s">
        <v>19</v>
      </c>
      <c r="AR244">
        <v>2009</v>
      </c>
      <c r="AS244" t="s">
        <v>825</v>
      </c>
      <c r="AT244" t="s">
        <v>814</v>
      </c>
      <c r="AU244">
        <v>4248.7</v>
      </c>
      <c r="AV244" t="s">
        <v>826</v>
      </c>
      <c r="AW244" t="s">
        <v>270</v>
      </c>
      <c r="AX244" t="s">
        <v>817</v>
      </c>
      <c r="AY244" t="s">
        <v>818</v>
      </c>
      <c r="AZ244" t="s">
        <v>764</v>
      </c>
      <c r="BA244" s="51" t="s">
        <v>764</v>
      </c>
      <c r="BB244" t="s">
        <v>815</v>
      </c>
      <c r="BC244" t="s">
        <v>819</v>
      </c>
      <c r="BD244" t="s">
        <v>820</v>
      </c>
      <c r="BE244" t="s">
        <v>821</v>
      </c>
      <c r="BF244" t="s">
        <v>830</v>
      </c>
      <c r="BG244" t="s">
        <v>822</v>
      </c>
      <c r="BH244">
        <v>2016</v>
      </c>
      <c r="BI244" t="s">
        <v>823</v>
      </c>
      <c r="BJ244" t="s">
        <v>824</v>
      </c>
      <c r="BK244" t="s">
        <v>824</v>
      </c>
    </row>
    <row r="245" spans="1:63" x14ac:dyDescent="0.25">
      <c r="A245" t="str">
        <f t="shared" si="58"/>
        <v>LTsuripr</v>
      </c>
      <c r="B245" t="s">
        <v>839</v>
      </c>
      <c r="C245" t="s">
        <v>56</v>
      </c>
      <c r="D245" t="s">
        <v>815</v>
      </c>
      <c r="E245" t="s">
        <v>764</v>
      </c>
      <c r="F245" s="19" t="str">
        <f t="shared" si="65"/>
        <v>suripr</v>
      </c>
      <c r="G245" s="49">
        <v>0</v>
      </c>
      <c r="H245" s="49">
        <v>0</v>
      </c>
      <c r="I245" s="49">
        <v>0</v>
      </c>
      <c r="J245" s="49">
        <v>0</v>
      </c>
      <c r="K245" s="49">
        <v>0</v>
      </c>
      <c r="L245" s="49">
        <v>0</v>
      </c>
      <c r="M245" s="49">
        <v>0</v>
      </c>
      <c r="N245" s="49">
        <v>0</v>
      </c>
      <c r="O245" s="49">
        <v>0</v>
      </c>
      <c r="P245" s="49">
        <v>0</v>
      </c>
      <c r="Q245" s="49">
        <v>0</v>
      </c>
      <c r="R245" s="50" t="s">
        <v>208</v>
      </c>
      <c r="S245" s="50">
        <v>0</v>
      </c>
      <c r="T245" s="50" t="s">
        <v>775</v>
      </c>
      <c r="V245" s="24" t="str">
        <f>VLOOKUP(C245,[1]BO_download_01!#REF!,3,FALSE)</f>
        <v>Lithuania</v>
      </c>
      <c r="W245">
        <f t="shared" si="63"/>
        <v>2012</v>
      </c>
      <c r="X245" t="str">
        <f>INDEX([1]BO_download_01!#REF!,MATCH($Y245,[1]BO_download_01!#REF!,0))</f>
        <v>ar</v>
      </c>
      <c r="Y245" t="str">
        <f t="shared" si="56"/>
        <v>floor area</v>
      </c>
      <c r="Z245" s="24">
        <f t="shared" si="59"/>
        <v>0</v>
      </c>
      <c r="AA245" s="24" t="str">
        <f t="shared" si="60"/>
        <v>m2</v>
      </c>
      <c r="AB245" s="24" t="str">
        <f t="shared" si="57"/>
        <v>Odyssee</v>
      </c>
      <c r="AC245" t="s">
        <v>817</v>
      </c>
      <c r="AD245" t="s">
        <v>818</v>
      </c>
      <c r="AE245" t="str">
        <f t="shared" si="64"/>
        <v>all</v>
      </c>
      <c r="AF245" t="s">
        <v>764</v>
      </c>
      <c r="AG245" s="51" t="str">
        <f t="shared" si="61"/>
        <v>res</v>
      </c>
      <c r="AH245" t="s">
        <v>819</v>
      </c>
      <c r="AI245" t="s">
        <v>820</v>
      </c>
      <c r="AJ245" t="s">
        <v>821</v>
      </c>
      <c r="AK245" s="11" t="str">
        <f t="shared" si="62"/>
        <v>BO, 0</v>
      </c>
      <c r="AL245" s="11" t="s">
        <v>822</v>
      </c>
      <c r="AM245" s="11">
        <v>2016</v>
      </c>
      <c r="AN245" s="17" t="s">
        <v>823</v>
      </c>
      <c r="AO245" s="52" t="s">
        <v>824</v>
      </c>
      <c r="AQ245" t="s">
        <v>19</v>
      </c>
      <c r="AR245">
        <v>2010</v>
      </c>
      <c r="AS245" t="s">
        <v>825</v>
      </c>
      <c r="AT245" t="s">
        <v>814</v>
      </c>
      <c r="AU245">
        <v>4460.3</v>
      </c>
      <c r="AV245" t="s">
        <v>826</v>
      </c>
      <c r="AW245" t="s">
        <v>270</v>
      </c>
      <c r="AX245" t="s">
        <v>817</v>
      </c>
      <c r="AY245" t="s">
        <v>818</v>
      </c>
      <c r="AZ245" t="s">
        <v>764</v>
      </c>
      <c r="BA245" s="51" t="s">
        <v>764</v>
      </c>
      <c r="BB245" t="s">
        <v>815</v>
      </c>
      <c r="BC245" t="s">
        <v>819</v>
      </c>
      <c r="BD245" t="s">
        <v>820</v>
      </c>
      <c r="BE245" t="s">
        <v>821</v>
      </c>
      <c r="BF245" t="s">
        <v>830</v>
      </c>
      <c r="BG245" t="s">
        <v>822</v>
      </c>
      <c r="BH245">
        <v>2016</v>
      </c>
      <c r="BI245" t="s">
        <v>823</v>
      </c>
      <c r="BJ245" t="s">
        <v>824</v>
      </c>
      <c r="BK245" t="s">
        <v>824</v>
      </c>
    </row>
    <row r="246" spans="1:63" x14ac:dyDescent="0.25">
      <c r="A246" t="str">
        <f t="shared" si="58"/>
        <v>LUsuripr</v>
      </c>
      <c r="B246" t="s">
        <v>839</v>
      </c>
      <c r="C246" t="s">
        <v>57</v>
      </c>
      <c r="D246" t="s">
        <v>815</v>
      </c>
      <c r="E246" t="s">
        <v>764</v>
      </c>
      <c r="F246" s="19" t="str">
        <f t="shared" si="65"/>
        <v>suripr</v>
      </c>
      <c r="G246" s="49">
        <v>0</v>
      </c>
      <c r="H246" s="49">
        <v>0</v>
      </c>
      <c r="I246" s="49">
        <v>0</v>
      </c>
      <c r="J246" s="49">
        <v>0</v>
      </c>
      <c r="K246" s="49">
        <v>0</v>
      </c>
      <c r="L246" s="49">
        <v>0</v>
      </c>
      <c r="M246" s="49">
        <v>82.3</v>
      </c>
      <c r="N246" s="49">
        <v>0</v>
      </c>
      <c r="O246" s="49">
        <v>0</v>
      </c>
      <c r="P246" s="49">
        <v>0</v>
      </c>
      <c r="Q246" s="49">
        <v>0</v>
      </c>
      <c r="R246" s="50" t="s">
        <v>208</v>
      </c>
      <c r="S246" s="50" t="s">
        <v>212</v>
      </c>
      <c r="T246" s="50" t="s">
        <v>775</v>
      </c>
      <c r="V246" s="24" t="str">
        <f>VLOOKUP(C246,[1]BO_download_01!#REF!,3,FALSE)</f>
        <v>Luxembourg</v>
      </c>
      <c r="W246">
        <f t="shared" si="63"/>
        <v>2012</v>
      </c>
      <c r="X246" t="str">
        <f>INDEX([1]BO_download_01!#REF!,MATCH($Y246,[1]BO_download_01!#REF!,0))</f>
        <v>ar</v>
      </c>
      <c r="Y246" t="str">
        <f t="shared" ref="Y246:Y309" si="66">B246</f>
        <v>floor area</v>
      </c>
      <c r="Z246" s="24">
        <f t="shared" si="59"/>
        <v>0</v>
      </c>
      <c r="AA246" s="24" t="str">
        <f t="shared" si="60"/>
        <v>m2</v>
      </c>
      <c r="AB246" s="24" t="str">
        <f t="shared" ref="AB246:AB309" si="67">R246</f>
        <v>Odyssee</v>
      </c>
      <c r="AC246" t="s">
        <v>817</v>
      </c>
      <c r="AD246" t="s">
        <v>818</v>
      </c>
      <c r="AE246" t="str">
        <f t="shared" si="64"/>
        <v>all</v>
      </c>
      <c r="AF246" t="s">
        <v>764</v>
      </c>
      <c r="AG246" s="51" t="str">
        <f t="shared" si="61"/>
        <v>res</v>
      </c>
      <c r="AH246" t="s">
        <v>819</v>
      </c>
      <c r="AI246" t="s">
        <v>820</v>
      </c>
      <c r="AJ246" t="s">
        <v>821</v>
      </c>
      <c r="AK246" s="11" t="str">
        <f t="shared" si="62"/>
        <v>BO, Odyssee Indicators</v>
      </c>
      <c r="AL246" s="11" t="s">
        <v>822</v>
      </c>
      <c r="AM246" s="11">
        <v>2016</v>
      </c>
      <c r="AN246" s="17" t="s">
        <v>823</v>
      </c>
      <c r="AO246" s="52" t="s">
        <v>824</v>
      </c>
      <c r="AQ246" t="s">
        <v>19</v>
      </c>
      <c r="AR246">
        <v>2011</v>
      </c>
      <c r="AS246" t="s">
        <v>825</v>
      </c>
      <c r="AT246" t="s">
        <v>814</v>
      </c>
      <c r="AU246">
        <v>4541.3999999999996</v>
      </c>
      <c r="AV246" t="s">
        <v>826</v>
      </c>
      <c r="AW246" t="s">
        <v>270</v>
      </c>
      <c r="AX246" t="s">
        <v>817</v>
      </c>
      <c r="AY246" t="s">
        <v>818</v>
      </c>
      <c r="AZ246" t="s">
        <v>764</v>
      </c>
      <c r="BA246" s="51" t="s">
        <v>764</v>
      </c>
      <c r="BB246" t="s">
        <v>815</v>
      </c>
      <c r="BC246" t="s">
        <v>819</v>
      </c>
      <c r="BD246" t="s">
        <v>820</v>
      </c>
      <c r="BE246" t="s">
        <v>821</v>
      </c>
      <c r="BF246" t="s">
        <v>830</v>
      </c>
      <c r="BG246" t="s">
        <v>822</v>
      </c>
      <c r="BH246">
        <v>2016</v>
      </c>
      <c r="BI246" t="s">
        <v>823</v>
      </c>
      <c r="BJ246" t="s">
        <v>824</v>
      </c>
      <c r="BK246" t="s">
        <v>824</v>
      </c>
    </row>
    <row r="247" spans="1:63" x14ac:dyDescent="0.25">
      <c r="A247" t="str">
        <f t="shared" si="58"/>
        <v>LVsuripr</v>
      </c>
      <c r="B247" t="s">
        <v>839</v>
      </c>
      <c r="C247" t="s">
        <v>55</v>
      </c>
      <c r="D247" t="s">
        <v>815</v>
      </c>
      <c r="E247" t="s">
        <v>764</v>
      </c>
      <c r="F247" s="19" t="str">
        <f t="shared" si="65"/>
        <v>suripr</v>
      </c>
      <c r="G247" s="49">
        <v>49.6</v>
      </c>
      <c r="H247" s="49">
        <v>51</v>
      </c>
      <c r="I247" s="49">
        <v>51.3</v>
      </c>
      <c r="J247" s="49">
        <v>51.5</v>
      </c>
      <c r="K247" s="49">
        <v>51.8</v>
      </c>
      <c r="L247" s="49">
        <v>52</v>
      </c>
      <c r="M247" s="49">
        <v>52.3</v>
      </c>
      <c r="N247" s="49">
        <v>52.5</v>
      </c>
      <c r="O247" s="49">
        <v>53</v>
      </c>
      <c r="P247" s="49">
        <v>0</v>
      </c>
      <c r="Q247" s="49">
        <v>0</v>
      </c>
      <c r="R247" s="50" t="s">
        <v>208</v>
      </c>
      <c r="S247" s="50" t="s">
        <v>212</v>
      </c>
      <c r="T247" s="50" t="s">
        <v>775</v>
      </c>
      <c r="V247" s="24" t="str">
        <f>VLOOKUP(C247,[1]BO_download_01!#REF!,3,FALSE)</f>
        <v>Latvia</v>
      </c>
      <c r="W247">
        <f t="shared" si="63"/>
        <v>2012</v>
      </c>
      <c r="X247" t="str">
        <f>INDEX([1]BO_download_01!#REF!,MATCH($Y247,[1]BO_download_01!#REF!,0))</f>
        <v>ar</v>
      </c>
      <c r="Y247" t="str">
        <f t="shared" si="66"/>
        <v>floor area</v>
      </c>
      <c r="Z247" s="24">
        <f t="shared" si="59"/>
        <v>52.5</v>
      </c>
      <c r="AA247" s="24" t="str">
        <f t="shared" si="60"/>
        <v>m2</v>
      </c>
      <c r="AB247" s="24" t="str">
        <f t="shared" si="67"/>
        <v>Odyssee</v>
      </c>
      <c r="AC247" t="s">
        <v>817</v>
      </c>
      <c r="AD247" t="s">
        <v>818</v>
      </c>
      <c r="AE247" t="str">
        <f t="shared" si="64"/>
        <v>all</v>
      </c>
      <c r="AF247" t="s">
        <v>764</v>
      </c>
      <c r="AG247" s="51" t="str">
        <f t="shared" si="61"/>
        <v>res</v>
      </c>
      <c r="AH247" t="s">
        <v>819</v>
      </c>
      <c r="AI247" t="s">
        <v>820</v>
      </c>
      <c r="AJ247" t="s">
        <v>821</v>
      </c>
      <c r="AK247" s="11" t="str">
        <f t="shared" si="62"/>
        <v>BO, Odyssee Indicators</v>
      </c>
      <c r="AL247" s="11" t="s">
        <v>822</v>
      </c>
      <c r="AM247" s="11">
        <v>2016</v>
      </c>
      <c r="AN247" s="17" t="s">
        <v>823</v>
      </c>
      <c r="AO247" s="52" t="s">
        <v>824</v>
      </c>
      <c r="AQ247" t="s">
        <v>19</v>
      </c>
      <c r="AR247">
        <v>2012</v>
      </c>
      <c r="AS247" t="s">
        <v>825</v>
      </c>
      <c r="AT247" t="s">
        <v>814</v>
      </c>
      <c r="AU247">
        <v>4594.8</v>
      </c>
      <c r="AV247" t="s">
        <v>826</v>
      </c>
      <c r="AW247" t="s">
        <v>270</v>
      </c>
      <c r="AX247" t="s">
        <v>817</v>
      </c>
      <c r="AY247" t="s">
        <v>818</v>
      </c>
      <c r="AZ247" t="s">
        <v>764</v>
      </c>
      <c r="BA247" s="51" t="s">
        <v>764</v>
      </c>
      <c r="BB247" t="s">
        <v>815</v>
      </c>
      <c r="BC247" t="s">
        <v>819</v>
      </c>
      <c r="BD247" t="s">
        <v>820</v>
      </c>
      <c r="BE247" t="s">
        <v>821</v>
      </c>
      <c r="BF247" t="s">
        <v>830</v>
      </c>
      <c r="BG247" t="s">
        <v>822</v>
      </c>
      <c r="BH247">
        <v>2016</v>
      </c>
      <c r="BI247" t="s">
        <v>823</v>
      </c>
      <c r="BJ247" t="s">
        <v>824</v>
      </c>
      <c r="BK247" t="s">
        <v>824</v>
      </c>
    </row>
    <row r="248" spans="1:63" x14ac:dyDescent="0.25">
      <c r="A248" t="str">
        <f t="shared" si="58"/>
        <v>MTsuripr</v>
      </c>
      <c r="B248" t="s">
        <v>839</v>
      </c>
      <c r="C248" t="s">
        <v>58</v>
      </c>
      <c r="D248" t="s">
        <v>815</v>
      </c>
      <c r="E248" t="s">
        <v>764</v>
      </c>
      <c r="F248" s="19" t="str">
        <f t="shared" si="65"/>
        <v>suripr</v>
      </c>
      <c r="G248" s="49">
        <v>0</v>
      </c>
      <c r="H248" s="49">
        <v>0</v>
      </c>
      <c r="I248" s="49">
        <v>0</v>
      </c>
      <c r="J248" s="49">
        <v>0</v>
      </c>
      <c r="K248" s="49">
        <v>0</v>
      </c>
      <c r="L248" s="49">
        <v>0</v>
      </c>
      <c r="M248" s="49">
        <v>0</v>
      </c>
      <c r="N248" s="49">
        <v>0</v>
      </c>
      <c r="O248" s="49">
        <v>0</v>
      </c>
      <c r="P248" s="49">
        <v>0</v>
      </c>
      <c r="Q248" s="49">
        <v>0</v>
      </c>
      <c r="R248" s="50" t="s">
        <v>208</v>
      </c>
      <c r="S248" s="50">
        <v>0</v>
      </c>
      <c r="T248" s="50" t="s">
        <v>775</v>
      </c>
      <c r="V248" s="24" t="str">
        <f>VLOOKUP(C248,[1]BO_download_01!#REF!,3,FALSE)</f>
        <v>Malta</v>
      </c>
      <c r="W248">
        <f t="shared" si="63"/>
        <v>2012</v>
      </c>
      <c r="X248" t="str">
        <f>INDEX([1]BO_download_01!#REF!,MATCH($Y248,[1]BO_download_01!#REF!,0))</f>
        <v>ar</v>
      </c>
      <c r="Y248" t="str">
        <f t="shared" si="66"/>
        <v>floor area</v>
      </c>
      <c r="Z248" s="24">
        <f t="shared" si="59"/>
        <v>0</v>
      </c>
      <c r="AA248" s="24" t="str">
        <f t="shared" si="60"/>
        <v>m2</v>
      </c>
      <c r="AB248" s="24" t="str">
        <f t="shared" si="67"/>
        <v>Odyssee</v>
      </c>
      <c r="AC248" t="s">
        <v>817</v>
      </c>
      <c r="AD248" t="s">
        <v>818</v>
      </c>
      <c r="AE248" t="str">
        <f t="shared" si="64"/>
        <v>all</v>
      </c>
      <c r="AF248" t="s">
        <v>764</v>
      </c>
      <c r="AG248" s="51" t="str">
        <f t="shared" si="61"/>
        <v>res</v>
      </c>
      <c r="AH248" t="s">
        <v>819</v>
      </c>
      <c r="AI248" t="s">
        <v>820</v>
      </c>
      <c r="AJ248" t="s">
        <v>821</v>
      </c>
      <c r="AK248" s="11" t="str">
        <f t="shared" si="62"/>
        <v>BO, 0</v>
      </c>
      <c r="AL248" s="11" t="s">
        <v>822</v>
      </c>
      <c r="AM248" s="11">
        <v>2016</v>
      </c>
      <c r="AN248" s="17" t="s">
        <v>823</v>
      </c>
      <c r="AO248" s="52" t="s">
        <v>824</v>
      </c>
      <c r="AQ248" t="s">
        <v>19</v>
      </c>
      <c r="AR248">
        <v>2013</v>
      </c>
      <c r="AS248" t="s">
        <v>825</v>
      </c>
      <c r="AT248" t="s">
        <v>814</v>
      </c>
      <c r="AU248">
        <v>4632.3</v>
      </c>
      <c r="AV248" t="s">
        <v>826</v>
      </c>
      <c r="AW248" t="s">
        <v>270</v>
      </c>
      <c r="AX248" t="s">
        <v>817</v>
      </c>
      <c r="AY248" t="s">
        <v>818</v>
      </c>
      <c r="AZ248" t="s">
        <v>764</v>
      </c>
      <c r="BA248" s="51" t="s">
        <v>764</v>
      </c>
      <c r="BB248" t="s">
        <v>815</v>
      </c>
      <c r="BC248" t="s">
        <v>819</v>
      </c>
      <c r="BD248" t="s">
        <v>820</v>
      </c>
      <c r="BE248" t="s">
        <v>821</v>
      </c>
      <c r="BF248" t="s">
        <v>830</v>
      </c>
      <c r="BG248" t="s">
        <v>822</v>
      </c>
      <c r="BH248">
        <v>2016</v>
      </c>
      <c r="BI248" t="s">
        <v>823</v>
      </c>
      <c r="BJ248" t="s">
        <v>824</v>
      </c>
      <c r="BK248" t="s">
        <v>824</v>
      </c>
    </row>
    <row r="249" spans="1:63" x14ac:dyDescent="0.25">
      <c r="A249" t="str">
        <f t="shared" si="58"/>
        <v>NLsuripr</v>
      </c>
      <c r="B249" t="s">
        <v>839</v>
      </c>
      <c r="C249" t="s">
        <v>59</v>
      </c>
      <c r="D249" t="s">
        <v>815</v>
      </c>
      <c r="E249" t="s">
        <v>764</v>
      </c>
      <c r="F249" s="19" t="str">
        <f t="shared" si="65"/>
        <v>suripr</v>
      </c>
      <c r="G249" s="49">
        <v>75.376609999999999</v>
      </c>
      <c r="H249" s="49">
        <v>75.46566</v>
      </c>
      <c r="I249" s="49">
        <v>75.554720000000003</v>
      </c>
      <c r="J249" s="49">
        <v>75.643780000000007</v>
      </c>
      <c r="K249" s="49">
        <v>75.732830000000007</v>
      </c>
      <c r="L249" s="49">
        <v>75.821889999999996</v>
      </c>
      <c r="M249" s="49">
        <v>75.910939999999997</v>
      </c>
      <c r="N249" s="49">
        <v>76</v>
      </c>
      <c r="O249" s="49">
        <v>0</v>
      </c>
      <c r="P249" s="49">
        <v>0</v>
      </c>
      <c r="Q249" s="49">
        <v>0</v>
      </c>
      <c r="R249" s="50" t="s">
        <v>208</v>
      </c>
      <c r="S249" s="50" t="s">
        <v>212</v>
      </c>
      <c r="T249" s="50" t="s">
        <v>775</v>
      </c>
      <c r="V249" s="24" t="str">
        <f>VLOOKUP(C249,[1]BO_download_01!#REF!,3,FALSE)</f>
        <v>Netherlands</v>
      </c>
      <c r="W249">
        <f t="shared" si="63"/>
        <v>2012</v>
      </c>
      <c r="X249" t="str">
        <f>INDEX([1]BO_download_01!#REF!,MATCH($Y249,[1]BO_download_01!#REF!,0))</f>
        <v>ar</v>
      </c>
      <c r="Y249" t="str">
        <f t="shared" si="66"/>
        <v>floor area</v>
      </c>
      <c r="Z249" s="24">
        <f t="shared" si="59"/>
        <v>76</v>
      </c>
      <c r="AA249" s="24" t="str">
        <f t="shared" si="60"/>
        <v>m2</v>
      </c>
      <c r="AB249" s="24" t="str">
        <f t="shared" si="67"/>
        <v>Odyssee</v>
      </c>
      <c r="AC249" t="s">
        <v>817</v>
      </c>
      <c r="AD249" t="s">
        <v>818</v>
      </c>
      <c r="AE249" t="str">
        <f t="shared" si="64"/>
        <v>all</v>
      </c>
      <c r="AF249" t="s">
        <v>764</v>
      </c>
      <c r="AG249" s="51" t="str">
        <f t="shared" si="61"/>
        <v>res</v>
      </c>
      <c r="AH249" t="s">
        <v>819</v>
      </c>
      <c r="AI249" t="s">
        <v>820</v>
      </c>
      <c r="AJ249" t="s">
        <v>821</v>
      </c>
      <c r="AK249" s="11" t="str">
        <f t="shared" si="62"/>
        <v>BO, Odyssee Indicators</v>
      </c>
      <c r="AL249" s="11" t="s">
        <v>822</v>
      </c>
      <c r="AM249" s="11">
        <v>2016</v>
      </c>
      <c r="AN249" s="17" t="s">
        <v>823</v>
      </c>
      <c r="AO249" s="52" t="s">
        <v>824</v>
      </c>
      <c r="AQ249" t="s">
        <v>19</v>
      </c>
      <c r="AR249">
        <v>2014</v>
      </c>
      <c r="AS249" t="s">
        <v>825</v>
      </c>
      <c r="AT249" t="s">
        <v>814</v>
      </c>
      <c r="AU249">
        <v>4590.8999999999996</v>
      </c>
      <c r="AV249" t="s">
        <v>826</v>
      </c>
      <c r="AW249" t="s">
        <v>270</v>
      </c>
      <c r="AX249" t="s">
        <v>817</v>
      </c>
      <c r="AY249" t="s">
        <v>818</v>
      </c>
      <c r="AZ249" t="s">
        <v>764</v>
      </c>
      <c r="BA249" s="51" t="s">
        <v>764</v>
      </c>
      <c r="BB249" t="s">
        <v>815</v>
      </c>
      <c r="BC249" t="s">
        <v>819</v>
      </c>
      <c r="BD249" t="s">
        <v>820</v>
      </c>
      <c r="BE249" t="s">
        <v>821</v>
      </c>
      <c r="BF249" t="s">
        <v>830</v>
      </c>
      <c r="BG249" t="s">
        <v>822</v>
      </c>
      <c r="BH249">
        <v>2016</v>
      </c>
      <c r="BI249" t="s">
        <v>823</v>
      </c>
      <c r="BJ249" t="s">
        <v>824</v>
      </c>
      <c r="BK249" t="s">
        <v>824</v>
      </c>
    </row>
    <row r="250" spans="1:63" x14ac:dyDescent="0.25">
      <c r="A250" t="str">
        <f t="shared" si="58"/>
        <v>PLsuripr</v>
      </c>
      <c r="B250" t="s">
        <v>839</v>
      </c>
      <c r="C250" t="s">
        <v>60</v>
      </c>
      <c r="D250" t="s">
        <v>815</v>
      </c>
      <c r="E250" t="s">
        <v>764</v>
      </c>
      <c r="F250" s="19" t="str">
        <f t="shared" si="65"/>
        <v>suripr</v>
      </c>
      <c r="G250" s="49">
        <v>0</v>
      </c>
      <c r="H250" s="49">
        <v>0</v>
      </c>
      <c r="I250" s="49">
        <v>0</v>
      </c>
      <c r="J250" s="49">
        <v>0</v>
      </c>
      <c r="K250" s="49">
        <v>0</v>
      </c>
      <c r="L250" s="49">
        <v>0</v>
      </c>
      <c r="M250" s="49">
        <v>0</v>
      </c>
      <c r="N250" s="49">
        <v>0</v>
      </c>
      <c r="O250" s="49">
        <v>0</v>
      </c>
      <c r="P250" s="49">
        <v>0</v>
      </c>
      <c r="Q250" s="49">
        <v>0</v>
      </c>
      <c r="R250" s="50" t="s">
        <v>208</v>
      </c>
      <c r="S250" s="50">
        <v>0</v>
      </c>
      <c r="T250" s="50" t="s">
        <v>775</v>
      </c>
      <c r="V250" s="24" t="str">
        <f>VLOOKUP(C250,[1]BO_download_01!#REF!,3,FALSE)</f>
        <v>Poland</v>
      </c>
      <c r="W250">
        <f t="shared" si="63"/>
        <v>2012</v>
      </c>
      <c r="X250" t="str">
        <f>INDEX([1]BO_download_01!#REF!,MATCH($Y250,[1]BO_download_01!#REF!,0))</f>
        <v>ar</v>
      </c>
      <c r="Y250" t="str">
        <f t="shared" si="66"/>
        <v>floor area</v>
      </c>
      <c r="Z250" s="24">
        <f t="shared" si="59"/>
        <v>0</v>
      </c>
      <c r="AA250" s="24" t="str">
        <f t="shared" si="60"/>
        <v>m2</v>
      </c>
      <c r="AB250" s="24" t="str">
        <f t="shared" si="67"/>
        <v>Odyssee</v>
      </c>
      <c r="AC250" t="s">
        <v>817</v>
      </c>
      <c r="AD250" t="s">
        <v>818</v>
      </c>
      <c r="AE250" t="str">
        <f t="shared" si="64"/>
        <v>all</v>
      </c>
      <c r="AF250" t="s">
        <v>764</v>
      </c>
      <c r="AG250" s="51" t="str">
        <f t="shared" si="61"/>
        <v>res</v>
      </c>
      <c r="AH250" t="s">
        <v>819</v>
      </c>
      <c r="AI250" t="s">
        <v>820</v>
      </c>
      <c r="AJ250" t="s">
        <v>821</v>
      </c>
      <c r="AK250" s="11" t="str">
        <f t="shared" si="62"/>
        <v>BO, 0</v>
      </c>
      <c r="AL250" s="11" t="s">
        <v>822</v>
      </c>
      <c r="AM250" s="11">
        <v>2016</v>
      </c>
      <c r="AN250" s="17" t="s">
        <v>823</v>
      </c>
      <c r="AO250" s="52" t="s">
        <v>824</v>
      </c>
      <c r="AQ250" t="s">
        <v>8</v>
      </c>
      <c r="AR250">
        <v>2005</v>
      </c>
      <c r="AS250" t="s">
        <v>825</v>
      </c>
      <c r="AT250" t="s">
        <v>814</v>
      </c>
      <c r="AU250">
        <v>747</v>
      </c>
      <c r="AV250" t="s">
        <v>826</v>
      </c>
      <c r="AW250" t="s">
        <v>270</v>
      </c>
      <c r="AX250" t="s">
        <v>817</v>
      </c>
      <c r="AY250" t="s">
        <v>818</v>
      </c>
      <c r="AZ250" t="s">
        <v>764</v>
      </c>
      <c r="BA250" s="51" t="s">
        <v>764</v>
      </c>
      <c r="BB250" t="s">
        <v>815</v>
      </c>
      <c r="BC250" t="s">
        <v>819</v>
      </c>
      <c r="BD250" t="s">
        <v>820</v>
      </c>
      <c r="BE250" t="s">
        <v>821</v>
      </c>
      <c r="BF250" t="s">
        <v>830</v>
      </c>
      <c r="BG250" t="s">
        <v>822</v>
      </c>
      <c r="BH250">
        <v>2016</v>
      </c>
      <c r="BI250" t="s">
        <v>823</v>
      </c>
      <c r="BJ250" t="s">
        <v>824</v>
      </c>
      <c r="BK250" t="s">
        <v>824</v>
      </c>
    </row>
    <row r="251" spans="1:63" x14ac:dyDescent="0.25">
      <c r="A251" t="str">
        <f t="shared" si="58"/>
        <v>PTsuripr</v>
      </c>
      <c r="B251" t="s">
        <v>839</v>
      </c>
      <c r="C251" t="s">
        <v>61</v>
      </c>
      <c r="D251" t="s">
        <v>815</v>
      </c>
      <c r="E251" t="s">
        <v>764</v>
      </c>
      <c r="F251" s="19" t="str">
        <f t="shared" si="65"/>
        <v>suripr</v>
      </c>
      <c r="G251" s="49">
        <v>0</v>
      </c>
      <c r="H251" s="49">
        <v>0</v>
      </c>
      <c r="I251" s="49">
        <v>0</v>
      </c>
      <c r="J251" s="49">
        <v>0</v>
      </c>
      <c r="K251" s="49">
        <v>0</v>
      </c>
      <c r="L251" s="49">
        <v>96.7</v>
      </c>
      <c r="M251" s="49">
        <v>98.588809999999995</v>
      </c>
      <c r="N251" s="49">
        <v>0</v>
      </c>
      <c r="O251" s="49">
        <v>0</v>
      </c>
      <c r="P251" s="49">
        <v>0</v>
      </c>
      <c r="Q251" s="49">
        <v>0</v>
      </c>
      <c r="R251" s="50" t="s">
        <v>208</v>
      </c>
      <c r="S251" s="50" t="s">
        <v>212</v>
      </c>
      <c r="T251" s="50" t="s">
        <v>775</v>
      </c>
      <c r="V251" s="24" t="str">
        <f>VLOOKUP(C251,[1]BO_download_01!#REF!,3,FALSE)</f>
        <v>Portugal</v>
      </c>
      <c r="W251">
        <f t="shared" si="63"/>
        <v>2012</v>
      </c>
      <c r="X251" t="str">
        <f>INDEX([1]BO_download_01!#REF!,MATCH($Y251,[1]BO_download_01!#REF!,0))</f>
        <v>ar</v>
      </c>
      <c r="Y251" t="str">
        <f t="shared" si="66"/>
        <v>floor area</v>
      </c>
      <c r="Z251" s="24">
        <f t="shared" si="59"/>
        <v>0</v>
      </c>
      <c r="AA251" s="24" t="str">
        <f t="shared" si="60"/>
        <v>m2</v>
      </c>
      <c r="AB251" s="24" t="str">
        <f t="shared" si="67"/>
        <v>Odyssee</v>
      </c>
      <c r="AC251" t="s">
        <v>817</v>
      </c>
      <c r="AD251" t="s">
        <v>818</v>
      </c>
      <c r="AE251" t="str">
        <f t="shared" si="64"/>
        <v>all</v>
      </c>
      <c r="AF251" t="s">
        <v>764</v>
      </c>
      <c r="AG251" s="51" t="str">
        <f t="shared" si="61"/>
        <v>res</v>
      </c>
      <c r="AH251" t="s">
        <v>819</v>
      </c>
      <c r="AI251" t="s">
        <v>820</v>
      </c>
      <c r="AJ251" t="s">
        <v>821</v>
      </c>
      <c r="AK251" s="11" t="str">
        <f t="shared" si="62"/>
        <v>BO, Odyssee Indicators</v>
      </c>
      <c r="AL251" s="11" t="s">
        <v>822</v>
      </c>
      <c r="AM251" s="11">
        <v>2016</v>
      </c>
      <c r="AN251" s="17" t="s">
        <v>823</v>
      </c>
      <c r="AO251" s="52" t="s">
        <v>824</v>
      </c>
      <c r="AQ251" t="s">
        <v>8</v>
      </c>
      <c r="AR251">
        <v>2006</v>
      </c>
      <c r="AS251" t="s">
        <v>825</v>
      </c>
      <c r="AT251" t="s">
        <v>814</v>
      </c>
      <c r="AU251">
        <v>753.9</v>
      </c>
      <c r="AV251" t="s">
        <v>826</v>
      </c>
      <c r="AW251" t="s">
        <v>270</v>
      </c>
      <c r="AX251" t="s">
        <v>817</v>
      </c>
      <c r="AY251" t="s">
        <v>818</v>
      </c>
      <c r="AZ251" t="s">
        <v>764</v>
      </c>
      <c r="BA251" s="51" t="s">
        <v>764</v>
      </c>
      <c r="BB251" t="s">
        <v>815</v>
      </c>
      <c r="BC251" t="s">
        <v>819</v>
      </c>
      <c r="BD251" t="s">
        <v>820</v>
      </c>
      <c r="BE251" t="s">
        <v>821</v>
      </c>
      <c r="BF251" t="s">
        <v>830</v>
      </c>
      <c r="BG251" t="s">
        <v>822</v>
      </c>
      <c r="BH251">
        <v>2016</v>
      </c>
      <c r="BI251" t="s">
        <v>823</v>
      </c>
      <c r="BJ251" t="s">
        <v>824</v>
      </c>
      <c r="BK251" t="s">
        <v>824</v>
      </c>
    </row>
    <row r="252" spans="1:63" x14ac:dyDescent="0.25">
      <c r="A252" t="str">
        <f t="shared" si="58"/>
        <v>ROsuripr</v>
      </c>
      <c r="B252" t="s">
        <v>839</v>
      </c>
      <c r="C252" t="s">
        <v>62</v>
      </c>
      <c r="D252" t="s">
        <v>815</v>
      </c>
      <c r="E252" t="s">
        <v>764</v>
      </c>
      <c r="F252" s="19" t="str">
        <f t="shared" si="65"/>
        <v>suripr</v>
      </c>
      <c r="G252" s="49">
        <v>34.896889999999999</v>
      </c>
      <c r="H252" s="49">
        <v>34.813310000000001</v>
      </c>
      <c r="I252" s="49">
        <v>34.70026</v>
      </c>
      <c r="J252" s="49">
        <v>34.530169999999998</v>
      </c>
      <c r="K252" s="49">
        <v>34.436320000000002</v>
      </c>
      <c r="L252" s="49">
        <v>34.227969999999999</v>
      </c>
      <c r="M252" s="49">
        <v>34.021000000000001</v>
      </c>
      <c r="N252" s="49">
        <v>0</v>
      </c>
      <c r="O252" s="49">
        <v>0</v>
      </c>
      <c r="P252" s="49">
        <v>0</v>
      </c>
      <c r="Q252" s="49">
        <v>0</v>
      </c>
      <c r="R252" s="50" t="s">
        <v>208</v>
      </c>
      <c r="S252" s="50" t="s">
        <v>209</v>
      </c>
      <c r="T252" s="50" t="s">
        <v>775</v>
      </c>
      <c r="V252" s="24" t="str">
        <f>VLOOKUP(C252,[1]BO_download_01!#REF!,3,FALSE)</f>
        <v>Romania</v>
      </c>
      <c r="W252">
        <f t="shared" si="63"/>
        <v>2012</v>
      </c>
      <c r="X252" t="str">
        <f>INDEX([1]BO_download_01!#REF!,MATCH($Y252,[1]BO_download_01!#REF!,0))</f>
        <v>ar</v>
      </c>
      <c r="Y252" t="str">
        <f t="shared" si="66"/>
        <v>floor area</v>
      </c>
      <c r="Z252" s="24">
        <f t="shared" si="59"/>
        <v>0</v>
      </c>
      <c r="AA252" s="24" t="str">
        <f t="shared" si="60"/>
        <v>m2</v>
      </c>
      <c r="AB252" s="24" t="str">
        <f t="shared" si="67"/>
        <v>Odyssee</v>
      </c>
      <c r="AC252" t="s">
        <v>817</v>
      </c>
      <c r="AD252" t="s">
        <v>818</v>
      </c>
      <c r="AE252" t="str">
        <f t="shared" si="64"/>
        <v>all</v>
      </c>
      <c r="AF252" t="s">
        <v>764</v>
      </c>
      <c r="AG252" s="51" t="str">
        <f t="shared" si="61"/>
        <v>res</v>
      </c>
      <c r="AH252" t="s">
        <v>819</v>
      </c>
      <c r="AI252" t="s">
        <v>820</v>
      </c>
      <c r="AJ252" t="s">
        <v>821</v>
      </c>
      <c r="AK252" s="11" t="str">
        <f t="shared" si="62"/>
        <v>BO, Odyssee indicators</v>
      </c>
      <c r="AL252" s="11" t="s">
        <v>822</v>
      </c>
      <c r="AM252" s="11">
        <v>2016</v>
      </c>
      <c r="AN252" s="17" t="s">
        <v>823</v>
      </c>
      <c r="AO252" s="52" t="s">
        <v>824</v>
      </c>
      <c r="AQ252" t="s">
        <v>8</v>
      </c>
      <c r="AR252">
        <v>2007</v>
      </c>
      <c r="AS252" t="s">
        <v>825</v>
      </c>
      <c r="AT252" t="s">
        <v>814</v>
      </c>
      <c r="AU252">
        <v>745.4</v>
      </c>
      <c r="AV252" t="s">
        <v>826</v>
      </c>
      <c r="AW252" t="s">
        <v>270</v>
      </c>
      <c r="AX252" t="s">
        <v>817</v>
      </c>
      <c r="AY252" t="s">
        <v>818</v>
      </c>
      <c r="AZ252" t="s">
        <v>764</v>
      </c>
      <c r="BA252" s="51" t="s">
        <v>764</v>
      </c>
      <c r="BB252" t="s">
        <v>815</v>
      </c>
      <c r="BC252" t="s">
        <v>819</v>
      </c>
      <c r="BD252" t="s">
        <v>820</v>
      </c>
      <c r="BE252" t="s">
        <v>821</v>
      </c>
      <c r="BF252" t="s">
        <v>830</v>
      </c>
      <c r="BG252" t="s">
        <v>822</v>
      </c>
      <c r="BH252">
        <v>2016</v>
      </c>
      <c r="BI252" t="s">
        <v>823</v>
      </c>
      <c r="BJ252" t="s">
        <v>824</v>
      </c>
      <c r="BK252" t="s">
        <v>824</v>
      </c>
    </row>
    <row r="253" spans="1:63" x14ac:dyDescent="0.25">
      <c r="A253" t="str">
        <f t="shared" si="58"/>
        <v>SEsuripr</v>
      </c>
      <c r="B253" t="s">
        <v>839</v>
      </c>
      <c r="C253" t="s">
        <v>66</v>
      </c>
      <c r="D253" t="s">
        <v>815</v>
      </c>
      <c r="E253" t="s">
        <v>764</v>
      </c>
      <c r="F253" s="19" t="str">
        <f t="shared" si="65"/>
        <v>suripr</v>
      </c>
      <c r="G253" s="49">
        <v>66</v>
      </c>
      <c r="H253" s="49">
        <v>65</v>
      </c>
      <c r="I253" s="49">
        <v>66</v>
      </c>
      <c r="J253" s="49">
        <v>66.818370000000002</v>
      </c>
      <c r="K253" s="49">
        <v>66.553479999999993</v>
      </c>
      <c r="L253" s="49">
        <v>67</v>
      </c>
      <c r="M253" s="49">
        <v>68.857029999999995</v>
      </c>
      <c r="N253" s="49">
        <v>68.41</v>
      </c>
      <c r="O253" s="49">
        <v>69.912210000000002</v>
      </c>
      <c r="P253" s="49">
        <v>0</v>
      </c>
      <c r="Q253" s="49">
        <v>0</v>
      </c>
      <c r="R253" s="50" t="s">
        <v>208</v>
      </c>
      <c r="S253" s="50" t="s">
        <v>212</v>
      </c>
      <c r="T253" s="50" t="s">
        <v>775</v>
      </c>
      <c r="V253" s="24" t="str">
        <f>VLOOKUP(C253,[1]BO_download_01!#REF!,3,FALSE)</f>
        <v>Sweden</v>
      </c>
      <c r="W253">
        <f t="shared" si="63"/>
        <v>2012</v>
      </c>
      <c r="X253" t="str">
        <f>INDEX([1]BO_download_01!#REF!,MATCH($Y253,[1]BO_download_01!#REF!,0))</f>
        <v>ar</v>
      </c>
      <c r="Y253" t="str">
        <f t="shared" si="66"/>
        <v>floor area</v>
      </c>
      <c r="Z253" s="24">
        <f t="shared" si="59"/>
        <v>68.41</v>
      </c>
      <c r="AA253" s="24" t="str">
        <f t="shared" si="60"/>
        <v>m2</v>
      </c>
      <c r="AB253" s="24" t="str">
        <f t="shared" si="67"/>
        <v>Odyssee</v>
      </c>
      <c r="AC253" t="s">
        <v>817</v>
      </c>
      <c r="AD253" t="s">
        <v>818</v>
      </c>
      <c r="AE253" t="str">
        <f t="shared" si="64"/>
        <v>all</v>
      </c>
      <c r="AF253" t="s">
        <v>764</v>
      </c>
      <c r="AG253" s="51" t="str">
        <f t="shared" si="61"/>
        <v>res</v>
      </c>
      <c r="AH253" t="s">
        <v>819</v>
      </c>
      <c r="AI253" t="s">
        <v>820</v>
      </c>
      <c r="AJ253" t="s">
        <v>821</v>
      </c>
      <c r="AK253" s="11" t="str">
        <f t="shared" si="62"/>
        <v>BO, Odyssee Indicators</v>
      </c>
      <c r="AL253" s="11" t="s">
        <v>822</v>
      </c>
      <c r="AM253" s="11">
        <v>2016</v>
      </c>
      <c r="AN253" s="17" t="s">
        <v>823</v>
      </c>
      <c r="AO253" s="52" t="s">
        <v>824</v>
      </c>
      <c r="AQ253" t="s">
        <v>8</v>
      </c>
      <c r="AR253">
        <v>2008</v>
      </c>
      <c r="AS253" t="s">
        <v>825</v>
      </c>
      <c r="AT253" t="s">
        <v>814</v>
      </c>
      <c r="AU253">
        <v>773.8</v>
      </c>
      <c r="AV253" t="s">
        <v>826</v>
      </c>
      <c r="AW253" t="s">
        <v>270</v>
      </c>
      <c r="AX253" t="s">
        <v>817</v>
      </c>
      <c r="AY253" t="s">
        <v>818</v>
      </c>
      <c r="AZ253" t="s">
        <v>764</v>
      </c>
      <c r="BA253" s="51" t="s">
        <v>764</v>
      </c>
      <c r="BB253" t="s">
        <v>815</v>
      </c>
      <c r="BC253" t="s">
        <v>819</v>
      </c>
      <c r="BD253" t="s">
        <v>820</v>
      </c>
      <c r="BE253" t="s">
        <v>821</v>
      </c>
      <c r="BF253" t="s">
        <v>830</v>
      </c>
      <c r="BG253" t="s">
        <v>822</v>
      </c>
      <c r="BH253">
        <v>2016</v>
      </c>
      <c r="BI253" t="s">
        <v>823</v>
      </c>
      <c r="BJ253" t="s">
        <v>824</v>
      </c>
      <c r="BK253" t="s">
        <v>824</v>
      </c>
    </row>
    <row r="254" spans="1:63" x14ac:dyDescent="0.25">
      <c r="A254" t="str">
        <f t="shared" si="58"/>
        <v>Slsuripr</v>
      </c>
      <c r="B254" t="s">
        <v>839</v>
      </c>
      <c r="C254" t="s">
        <v>831</v>
      </c>
      <c r="D254" t="s">
        <v>815</v>
      </c>
      <c r="E254" t="s">
        <v>764</v>
      </c>
      <c r="F254" s="19" t="str">
        <f t="shared" si="65"/>
        <v>suripr</v>
      </c>
      <c r="G254" s="49">
        <v>46.38447</v>
      </c>
      <c r="H254" s="49">
        <v>55.848219999999998</v>
      </c>
      <c r="I254" s="49">
        <v>56.099269999999997</v>
      </c>
      <c r="J254" s="49">
        <v>56.32732</v>
      </c>
      <c r="K254" s="49">
        <v>56.501890000000003</v>
      </c>
      <c r="L254" s="49">
        <v>56.56606</v>
      </c>
      <c r="M254" s="49">
        <v>56.61459</v>
      </c>
      <c r="N254" s="49">
        <v>56.638240000000003</v>
      </c>
      <c r="O254" s="49">
        <v>56.650179999999999</v>
      </c>
      <c r="P254" s="49">
        <v>0</v>
      </c>
      <c r="Q254" s="49">
        <v>0</v>
      </c>
      <c r="R254" s="50" t="s">
        <v>208</v>
      </c>
      <c r="S254" s="50" t="s">
        <v>212</v>
      </c>
      <c r="T254" s="50" t="s">
        <v>775</v>
      </c>
      <c r="V254" s="24" t="str">
        <f>VLOOKUP(C254,[1]BO_download_01!#REF!,3,FALSE)</f>
        <v>Slovenia</v>
      </c>
      <c r="W254">
        <f t="shared" si="63"/>
        <v>2012</v>
      </c>
      <c r="X254" t="str">
        <f>INDEX([1]BO_download_01!#REF!,MATCH($Y254,[1]BO_download_01!#REF!,0))</f>
        <v>ar</v>
      </c>
      <c r="Y254" t="str">
        <f t="shared" si="66"/>
        <v>floor area</v>
      </c>
      <c r="Z254" s="24">
        <f t="shared" si="59"/>
        <v>56.638240000000003</v>
      </c>
      <c r="AA254" s="24" t="str">
        <f t="shared" si="60"/>
        <v>m2</v>
      </c>
      <c r="AB254" s="24" t="str">
        <f t="shared" si="67"/>
        <v>Odyssee</v>
      </c>
      <c r="AC254" t="s">
        <v>817</v>
      </c>
      <c r="AD254" t="s">
        <v>818</v>
      </c>
      <c r="AE254" t="str">
        <f t="shared" si="64"/>
        <v>all</v>
      </c>
      <c r="AF254" t="s">
        <v>764</v>
      </c>
      <c r="AG254" s="51" t="str">
        <f t="shared" si="61"/>
        <v>res</v>
      </c>
      <c r="AH254" t="s">
        <v>819</v>
      </c>
      <c r="AI254" t="s">
        <v>820</v>
      </c>
      <c r="AJ254" t="s">
        <v>821</v>
      </c>
      <c r="AK254" s="11" t="str">
        <f t="shared" si="62"/>
        <v>BO, Odyssee Indicators</v>
      </c>
      <c r="AL254" s="11" t="s">
        <v>822</v>
      </c>
      <c r="AM254" s="11">
        <v>2016</v>
      </c>
      <c r="AN254" s="17" t="s">
        <v>823</v>
      </c>
      <c r="AO254" s="52" t="s">
        <v>824</v>
      </c>
      <c r="AQ254" t="s">
        <v>8</v>
      </c>
      <c r="AR254">
        <v>2009</v>
      </c>
      <c r="AS254" t="s">
        <v>825</v>
      </c>
      <c r="AT254" t="s">
        <v>814</v>
      </c>
      <c r="AU254">
        <v>791.3</v>
      </c>
      <c r="AV254" t="s">
        <v>826</v>
      </c>
      <c r="AW254" t="s">
        <v>270</v>
      </c>
      <c r="AX254" t="s">
        <v>817</v>
      </c>
      <c r="AY254" t="s">
        <v>818</v>
      </c>
      <c r="AZ254" t="s">
        <v>764</v>
      </c>
      <c r="BA254" s="51" t="s">
        <v>764</v>
      </c>
      <c r="BB254" t="s">
        <v>815</v>
      </c>
      <c r="BC254" t="s">
        <v>819</v>
      </c>
      <c r="BD254" t="s">
        <v>820</v>
      </c>
      <c r="BE254" t="s">
        <v>821</v>
      </c>
      <c r="BF254" t="s">
        <v>830</v>
      </c>
      <c r="BG254" t="s">
        <v>822</v>
      </c>
      <c r="BH254">
        <v>2016</v>
      </c>
      <c r="BI254" t="s">
        <v>823</v>
      </c>
      <c r="BJ254" t="s">
        <v>824</v>
      </c>
      <c r="BK254" t="s">
        <v>824</v>
      </c>
    </row>
    <row r="255" spans="1:63" x14ac:dyDescent="0.25">
      <c r="A255" t="str">
        <f t="shared" si="58"/>
        <v>SKsuripr</v>
      </c>
      <c r="B255" t="s">
        <v>839</v>
      </c>
      <c r="C255" t="s">
        <v>63</v>
      </c>
      <c r="D255" t="s">
        <v>815</v>
      </c>
      <c r="E255" t="s">
        <v>764</v>
      </c>
      <c r="F255" s="19" t="str">
        <f t="shared" si="65"/>
        <v>suripr</v>
      </c>
      <c r="G255" s="49">
        <v>63.753909999999998</v>
      </c>
      <c r="H255" s="49">
        <v>63.659210000000002</v>
      </c>
      <c r="I255" s="49">
        <v>63.521810000000002</v>
      </c>
      <c r="J255" s="49">
        <v>63.703000000000003</v>
      </c>
      <c r="K255" s="49">
        <v>63.908000000000001</v>
      </c>
      <c r="L255" s="49">
        <v>64.085530000000006</v>
      </c>
      <c r="M255" s="49">
        <v>64.225719999999995</v>
      </c>
      <c r="N255" s="49">
        <v>64.365009999999998</v>
      </c>
      <c r="O255" s="49">
        <v>64.490350000000007</v>
      </c>
      <c r="P255" s="49">
        <v>0</v>
      </c>
      <c r="Q255" s="49">
        <v>0</v>
      </c>
      <c r="R255" s="50" t="s">
        <v>208</v>
      </c>
      <c r="S255" s="50" t="s">
        <v>212</v>
      </c>
      <c r="T255" s="50" t="s">
        <v>775</v>
      </c>
      <c r="V255" s="24" t="str">
        <f>VLOOKUP(C255,[1]BO_download_01!#REF!,3,FALSE)</f>
        <v>Slovakia</v>
      </c>
      <c r="W255">
        <f t="shared" si="63"/>
        <v>2012</v>
      </c>
      <c r="X255" t="str">
        <f>INDEX([1]BO_download_01!#REF!,MATCH($Y255,[1]BO_download_01!#REF!,0))</f>
        <v>ar</v>
      </c>
      <c r="Y255" t="str">
        <f t="shared" si="66"/>
        <v>floor area</v>
      </c>
      <c r="Z255" s="24">
        <f t="shared" si="59"/>
        <v>64.365009999999998</v>
      </c>
      <c r="AA255" s="24" t="str">
        <f t="shared" si="60"/>
        <v>m2</v>
      </c>
      <c r="AB255" s="24" t="str">
        <f t="shared" si="67"/>
        <v>Odyssee</v>
      </c>
      <c r="AC255" t="s">
        <v>817</v>
      </c>
      <c r="AD255" t="s">
        <v>818</v>
      </c>
      <c r="AE255" t="str">
        <f t="shared" si="64"/>
        <v>all</v>
      </c>
      <c r="AF255" t="s">
        <v>764</v>
      </c>
      <c r="AG255" s="51" t="str">
        <f t="shared" si="61"/>
        <v>res</v>
      </c>
      <c r="AH255" t="s">
        <v>819</v>
      </c>
      <c r="AI255" t="s">
        <v>820</v>
      </c>
      <c r="AJ255" t="s">
        <v>821</v>
      </c>
      <c r="AK255" s="11" t="str">
        <f t="shared" si="62"/>
        <v>BO, Odyssee Indicators</v>
      </c>
      <c r="AL255" s="11" t="s">
        <v>822</v>
      </c>
      <c r="AM255" s="11">
        <v>2016</v>
      </c>
      <c r="AN255" s="17" t="s">
        <v>823</v>
      </c>
      <c r="AO255" s="52" t="s">
        <v>824</v>
      </c>
      <c r="AQ255" t="s">
        <v>8</v>
      </c>
      <c r="AR255">
        <v>2010</v>
      </c>
      <c r="AS255" t="s">
        <v>825</v>
      </c>
      <c r="AT255" t="s">
        <v>814</v>
      </c>
      <c r="AU255">
        <v>807.1</v>
      </c>
      <c r="AV255" t="s">
        <v>826</v>
      </c>
      <c r="AW255" t="s">
        <v>270</v>
      </c>
      <c r="AX255" t="s">
        <v>817</v>
      </c>
      <c r="AY255" t="s">
        <v>818</v>
      </c>
      <c r="AZ255" t="s">
        <v>764</v>
      </c>
      <c r="BA255" s="51" t="s">
        <v>764</v>
      </c>
      <c r="BB255" t="s">
        <v>815</v>
      </c>
      <c r="BC255" t="s">
        <v>819</v>
      </c>
      <c r="BD255" t="s">
        <v>820</v>
      </c>
      <c r="BE255" t="s">
        <v>821</v>
      </c>
      <c r="BF255" t="s">
        <v>830</v>
      </c>
      <c r="BG255" t="s">
        <v>822</v>
      </c>
      <c r="BH255">
        <v>2016</v>
      </c>
      <c r="BI255" t="s">
        <v>823</v>
      </c>
      <c r="BJ255" t="s">
        <v>824</v>
      </c>
      <c r="BK255" t="s">
        <v>824</v>
      </c>
    </row>
    <row r="256" spans="1:63" x14ac:dyDescent="0.25">
      <c r="A256" t="str">
        <f t="shared" si="58"/>
        <v>UKsuripr</v>
      </c>
      <c r="B256" t="s">
        <v>839</v>
      </c>
      <c r="C256" t="s">
        <v>67</v>
      </c>
      <c r="D256" t="s">
        <v>815</v>
      </c>
      <c r="E256" t="s">
        <v>764</v>
      </c>
      <c r="F256" s="19" t="s">
        <v>848</v>
      </c>
      <c r="G256" s="49">
        <v>0</v>
      </c>
      <c r="H256" s="49">
        <v>0</v>
      </c>
      <c r="I256" s="49">
        <v>0</v>
      </c>
      <c r="J256" s="49">
        <v>0</v>
      </c>
      <c r="K256" s="49">
        <v>0</v>
      </c>
      <c r="L256" s="49">
        <v>0</v>
      </c>
      <c r="M256" s="49">
        <v>0</v>
      </c>
      <c r="N256" s="49">
        <v>0</v>
      </c>
      <c r="O256" s="49">
        <v>0</v>
      </c>
      <c r="P256" s="49">
        <v>0</v>
      </c>
      <c r="Q256" s="49">
        <v>0</v>
      </c>
      <c r="R256" s="50" t="s">
        <v>208</v>
      </c>
      <c r="S256" s="50" t="s">
        <v>209</v>
      </c>
      <c r="T256" s="50" t="s">
        <v>775</v>
      </c>
      <c r="V256" s="24" t="str">
        <f>VLOOKUP(C256,[1]BO_download_01!#REF!,3,FALSE)</f>
        <v>United Kingdom</v>
      </c>
      <c r="W256">
        <f t="shared" si="63"/>
        <v>2012</v>
      </c>
      <c r="X256" t="str">
        <f>INDEX([1]BO_download_01!#REF!,MATCH($Y256,[1]BO_download_01!#REF!,0))</f>
        <v>ar</v>
      </c>
      <c r="Y256" t="str">
        <f t="shared" si="66"/>
        <v>floor area</v>
      </c>
      <c r="Z256" s="24">
        <f t="shared" si="59"/>
        <v>0</v>
      </c>
      <c r="AA256" s="24" t="str">
        <f t="shared" si="60"/>
        <v>m2</v>
      </c>
      <c r="AB256" s="24" t="str">
        <f t="shared" si="67"/>
        <v>Odyssee</v>
      </c>
      <c r="AC256" t="s">
        <v>817</v>
      </c>
      <c r="AD256" t="s">
        <v>818</v>
      </c>
      <c r="AE256" t="str">
        <f t="shared" si="64"/>
        <v>all</v>
      </c>
      <c r="AF256" t="s">
        <v>764</v>
      </c>
      <c r="AG256" s="51" t="str">
        <f t="shared" si="61"/>
        <v>res</v>
      </c>
      <c r="AH256" t="s">
        <v>819</v>
      </c>
      <c r="AI256" t="s">
        <v>820</v>
      </c>
      <c r="AJ256" t="s">
        <v>821</v>
      </c>
      <c r="AK256" s="11" t="str">
        <f t="shared" si="62"/>
        <v>BO, Odyssee indicators</v>
      </c>
      <c r="AL256" s="11" t="s">
        <v>822</v>
      </c>
      <c r="AM256" s="11">
        <v>2016</v>
      </c>
      <c r="AN256" s="17" t="s">
        <v>823</v>
      </c>
      <c r="AO256" s="52" t="s">
        <v>824</v>
      </c>
      <c r="AQ256" t="s">
        <v>8</v>
      </c>
      <c r="AR256">
        <v>2011</v>
      </c>
      <c r="AS256" t="s">
        <v>825</v>
      </c>
      <c r="AT256" t="s">
        <v>814</v>
      </c>
      <c r="AU256">
        <v>829.8</v>
      </c>
      <c r="AV256" t="s">
        <v>826</v>
      </c>
      <c r="AW256" t="s">
        <v>270</v>
      </c>
      <c r="AX256" t="s">
        <v>817</v>
      </c>
      <c r="AY256" t="s">
        <v>818</v>
      </c>
      <c r="AZ256" t="s">
        <v>764</v>
      </c>
      <c r="BA256" s="51" t="s">
        <v>764</v>
      </c>
      <c r="BB256" t="s">
        <v>815</v>
      </c>
      <c r="BC256" t="s">
        <v>819</v>
      </c>
      <c r="BD256" t="s">
        <v>820</v>
      </c>
      <c r="BE256" t="s">
        <v>821</v>
      </c>
      <c r="BF256" t="s">
        <v>830</v>
      </c>
      <c r="BG256" t="s">
        <v>822</v>
      </c>
      <c r="BH256">
        <v>2016</v>
      </c>
      <c r="BI256" t="s">
        <v>823</v>
      </c>
      <c r="BJ256" t="s">
        <v>824</v>
      </c>
      <c r="BK256" t="s">
        <v>824</v>
      </c>
    </row>
    <row r="257" spans="1:63" x14ac:dyDescent="0.25">
      <c r="A257" t="str">
        <f t="shared" si="58"/>
        <v>ATsurmi1</v>
      </c>
      <c r="B257" t="s">
        <v>839</v>
      </c>
      <c r="C257" t="s">
        <v>40</v>
      </c>
      <c r="D257" t="s">
        <v>815</v>
      </c>
      <c r="E257" t="str">
        <f>MID(F257,4,1)&amp;RIGHT(F257,1)</f>
        <v>m1</v>
      </c>
      <c r="F257" t="s">
        <v>782</v>
      </c>
      <c r="G257" s="49">
        <v>0</v>
      </c>
      <c r="H257" s="49">
        <v>0</v>
      </c>
      <c r="I257" s="49">
        <v>0</v>
      </c>
      <c r="J257" s="49">
        <v>0</v>
      </c>
      <c r="K257" s="49">
        <v>0</v>
      </c>
      <c r="L257" s="49">
        <v>0</v>
      </c>
      <c r="M257" s="49">
        <v>0</v>
      </c>
      <c r="N257" s="49">
        <v>0</v>
      </c>
      <c r="O257" s="49">
        <v>68.636996419047605</v>
      </c>
      <c r="P257" s="49">
        <v>0</v>
      </c>
      <c r="Q257" s="49">
        <v>0</v>
      </c>
      <c r="R257" s="50" t="s">
        <v>364</v>
      </c>
      <c r="S257" s="50" t="s">
        <v>903</v>
      </c>
      <c r="T257" s="50" t="s">
        <v>873</v>
      </c>
      <c r="V257" s="24" t="str">
        <f>VLOOKUP(C257,[1]BO_download_01!#REF!,3,FALSE)</f>
        <v>Austria</v>
      </c>
      <c r="W257">
        <f t="shared" si="63"/>
        <v>2012</v>
      </c>
      <c r="X257" t="str">
        <f>INDEX([1]BO_download_01!#REF!,MATCH($Y257,[1]BO_download_01!#REF!,0))</f>
        <v>ar</v>
      </c>
      <c r="Y257" t="str">
        <f t="shared" si="66"/>
        <v>floor area</v>
      </c>
      <c r="Z257" s="24">
        <f t="shared" si="59"/>
        <v>0</v>
      </c>
      <c r="AA257" s="24" t="str">
        <f t="shared" si="60"/>
        <v>Mm2</v>
      </c>
      <c r="AB257" s="24" t="str">
        <f t="shared" si="67"/>
        <v>Calculation</v>
      </c>
      <c r="AC257" t="s">
        <v>817</v>
      </c>
      <c r="AD257" t="s">
        <v>818</v>
      </c>
      <c r="AE257" t="str">
        <f t="shared" si="64"/>
        <v>m1</v>
      </c>
      <c r="AF257" t="s">
        <v>764</v>
      </c>
      <c r="AG257" s="51" t="str">
        <f t="shared" si="61"/>
        <v>res</v>
      </c>
      <c r="AH257" t="s">
        <v>819</v>
      </c>
      <c r="AI257" t="s">
        <v>820</v>
      </c>
      <c r="AJ257" t="s">
        <v>821</v>
      </c>
      <c r="AK257" s="11" t="str">
        <f t="shared" si="62"/>
        <v>BO, Calculation with average floor area of permanently occupied dwellings and number of dwellings for the considered contruction period</v>
      </c>
      <c r="AL257" s="11" t="s">
        <v>822</v>
      </c>
      <c r="AM257" s="11">
        <v>2016</v>
      </c>
      <c r="AN257" s="17" t="s">
        <v>823</v>
      </c>
      <c r="AO257" s="52" t="s">
        <v>824</v>
      </c>
      <c r="AQ257" t="s">
        <v>8</v>
      </c>
      <c r="AR257">
        <v>2012</v>
      </c>
      <c r="AS257" t="s">
        <v>825</v>
      </c>
      <c r="AT257" t="s">
        <v>814</v>
      </c>
      <c r="AU257">
        <v>842.3</v>
      </c>
      <c r="AV257" t="s">
        <v>826</v>
      </c>
      <c r="AW257" t="s">
        <v>270</v>
      </c>
      <c r="AX257" t="s">
        <v>817</v>
      </c>
      <c r="AY257" t="s">
        <v>818</v>
      </c>
      <c r="AZ257" t="s">
        <v>764</v>
      </c>
      <c r="BA257" s="51" t="s">
        <v>764</v>
      </c>
      <c r="BB257" t="s">
        <v>815</v>
      </c>
      <c r="BC257" t="s">
        <v>819</v>
      </c>
      <c r="BD257" t="s">
        <v>820</v>
      </c>
      <c r="BE257" t="s">
        <v>821</v>
      </c>
      <c r="BF257" t="s">
        <v>830</v>
      </c>
      <c r="BG257" t="s">
        <v>822</v>
      </c>
      <c r="BH257">
        <v>2016</v>
      </c>
      <c r="BI257" t="s">
        <v>823</v>
      </c>
      <c r="BJ257" t="s">
        <v>824</v>
      </c>
      <c r="BK257" t="s">
        <v>824</v>
      </c>
    </row>
    <row r="258" spans="1:63" x14ac:dyDescent="0.25">
      <c r="A258" t="str">
        <f t="shared" si="58"/>
        <v>BEsurmi1</v>
      </c>
      <c r="B258" t="s">
        <v>839</v>
      </c>
      <c r="C258" t="s">
        <v>41</v>
      </c>
      <c r="D258" t="s">
        <v>815</v>
      </c>
      <c r="E258" t="str">
        <f>E257</f>
        <v>m1</v>
      </c>
      <c r="F258" t="str">
        <f>F257</f>
        <v>surmi1</v>
      </c>
      <c r="G258" s="49">
        <v>0</v>
      </c>
      <c r="H258" s="49">
        <v>0</v>
      </c>
      <c r="I258" s="49">
        <v>0</v>
      </c>
      <c r="J258" s="49">
        <v>0</v>
      </c>
      <c r="K258" s="49">
        <v>0</v>
      </c>
      <c r="L258" s="49">
        <v>114.21962482000001</v>
      </c>
      <c r="M258" s="49">
        <v>113.95682997999999</v>
      </c>
      <c r="N258" s="49">
        <v>113.68932205999999</v>
      </c>
      <c r="O258" s="49">
        <v>113.43237793999999</v>
      </c>
      <c r="P258" s="49">
        <v>0</v>
      </c>
      <c r="Q258" s="49">
        <v>0</v>
      </c>
      <c r="R258" s="50" t="s">
        <v>364</v>
      </c>
      <c r="S258" s="50" t="s">
        <v>903</v>
      </c>
      <c r="T258" s="50" t="s">
        <v>873</v>
      </c>
      <c r="V258" s="24" t="str">
        <f>VLOOKUP(C258,[1]BO_download_01!#REF!,3,FALSE)</f>
        <v>Belgium</v>
      </c>
      <c r="W258">
        <f t="shared" si="63"/>
        <v>2012</v>
      </c>
      <c r="X258" t="str">
        <f>INDEX([1]BO_download_01!#REF!,MATCH($Y258,[1]BO_download_01!#REF!,0))</f>
        <v>ar</v>
      </c>
      <c r="Y258" t="str">
        <f t="shared" si="66"/>
        <v>floor area</v>
      </c>
      <c r="Z258" s="24">
        <f t="shared" si="59"/>
        <v>113.68932205999999</v>
      </c>
      <c r="AA258" s="24" t="str">
        <f t="shared" si="60"/>
        <v>Mm2</v>
      </c>
      <c r="AB258" s="24" t="str">
        <f t="shared" si="67"/>
        <v>Calculation</v>
      </c>
      <c r="AC258" t="s">
        <v>817</v>
      </c>
      <c r="AD258" t="s">
        <v>818</v>
      </c>
      <c r="AE258" t="str">
        <f t="shared" si="64"/>
        <v>m1</v>
      </c>
      <c r="AF258" t="s">
        <v>764</v>
      </c>
      <c r="AG258" s="51" t="str">
        <f t="shared" si="61"/>
        <v>res</v>
      </c>
      <c r="AH258" t="s">
        <v>819</v>
      </c>
      <c r="AI258" t="s">
        <v>820</v>
      </c>
      <c r="AJ258" t="s">
        <v>821</v>
      </c>
      <c r="AK258" s="11" t="str">
        <f t="shared" si="62"/>
        <v>BO, Calculation with average floor area of permanently occupied dwellings and number of dwellings for the considered contruction period</v>
      </c>
      <c r="AL258" s="11" t="s">
        <v>822</v>
      </c>
      <c r="AM258" s="11">
        <v>2016</v>
      </c>
      <c r="AN258" s="17" t="s">
        <v>823</v>
      </c>
      <c r="AO258" s="52" t="s">
        <v>824</v>
      </c>
      <c r="AQ258" t="s">
        <v>8</v>
      </c>
      <c r="AR258">
        <v>2013</v>
      </c>
      <c r="AS258" t="s">
        <v>825</v>
      </c>
      <c r="AT258" t="s">
        <v>814</v>
      </c>
      <c r="AU258">
        <v>854.7</v>
      </c>
      <c r="AV258" t="s">
        <v>826</v>
      </c>
      <c r="AW258" t="s">
        <v>270</v>
      </c>
      <c r="AX258" t="s">
        <v>817</v>
      </c>
      <c r="AY258" t="s">
        <v>818</v>
      </c>
      <c r="AZ258" t="s">
        <v>764</v>
      </c>
      <c r="BA258" s="51" t="s">
        <v>764</v>
      </c>
      <c r="BB258" t="s">
        <v>815</v>
      </c>
      <c r="BC258" t="s">
        <v>819</v>
      </c>
      <c r="BD258" t="s">
        <v>820</v>
      </c>
      <c r="BE258" t="s">
        <v>821</v>
      </c>
      <c r="BF258" t="s">
        <v>830</v>
      </c>
      <c r="BG258" t="s">
        <v>822</v>
      </c>
      <c r="BH258">
        <v>2016</v>
      </c>
      <c r="BI258" t="s">
        <v>823</v>
      </c>
      <c r="BJ258" t="s">
        <v>824</v>
      </c>
      <c r="BK258" t="s">
        <v>824</v>
      </c>
    </row>
    <row r="259" spans="1:63" x14ac:dyDescent="0.25">
      <c r="A259" t="str">
        <f t="shared" si="58"/>
        <v>BGsurmi1</v>
      </c>
      <c r="B259" t="s">
        <v>839</v>
      </c>
      <c r="C259" t="s">
        <v>42</v>
      </c>
      <c r="D259" t="s">
        <v>815</v>
      </c>
      <c r="E259" t="str">
        <f t="shared" ref="E259:F274" si="68">E258</f>
        <v>m1</v>
      </c>
      <c r="F259" t="str">
        <f t="shared" si="68"/>
        <v>surmi1</v>
      </c>
      <c r="G259" s="49">
        <v>0</v>
      </c>
      <c r="H259" s="49">
        <v>0</v>
      </c>
      <c r="I259" s="49">
        <v>0</v>
      </c>
      <c r="J259" s="49">
        <v>0</v>
      </c>
      <c r="K259" s="49">
        <v>0</v>
      </c>
      <c r="L259" s="49">
        <v>0</v>
      </c>
      <c r="M259" s="49">
        <v>0</v>
      </c>
      <c r="N259" s="49">
        <v>38.052286697591597</v>
      </c>
      <c r="O259" s="49">
        <v>38.066472129872899</v>
      </c>
      <c r="P259" s="49">
        <v>0</v>
      </c>
      <c r="Q259" s="49">
        <v>0</v>
      </c>
      <c r="R259" s="50" t="s">
        <v>364</v>
      </c>
      <c r="S259" s="50" t="s">
        <v>903</v>
      </c>
      <c r="T259" s="50" t="s">
        <v>873</v>
      </c>
      <c r="V259" s="24" t="str">
        <f>VLOOKUP(C259,[1]BO_download_01!#REF!,3,FALSE)</f>
        <v>Bulgaria</v>
      </c>
      <c r="W259">
        <f t="shared" si="63"/>
        <v>2012</v>
      </c>
      <c r="X259" t="str">
        <f>INDEX([1]BO_download_01!#REF!,MATCH($Y259,[1]BO_download_01!#REF!,0))</f>
        <v>ar</v>
      </c>
      <c r="Y259" t="str">
        <f t="shared" si="66"/>
        <v>floor area</v>
      </c>
      <c r="Z259" s="24">
        <f t="shared" si="59"/>
        <v>38.052286697591597</v>
      </c>
      <c r="AA259" s="24" t="str">
        <f t="shared" si="60"/>
        <v>Mm2</v>
      </c>
      <c r="AB259" s="24" t="str">
        <f t="shared" si="67"/>
        <v>Calculation</v>
      </c>
      <c r="AC259" t="s">
        <v>817</v>
      </c>
      <c r="AD259" t="s">
        <v>818</v>
      </c>
      <c r="AE259" t="str">
        <f t="shared" si="64"/>
        <v>m1</v>
      </c>
      <c r="AF259" t="s">
        <v>764</v>
      </c>
      <c r="AG259" s="51" t="str">
        <f t="shared" si="61"/>
        <v>res</v>
      </c>
      <c r="AH259" t="s">
        <v>819</v>
      </c>
      <c r="AI259" t="s">
        <v>820</v>
      </c>
      <c r="AJ259" t="s">
        <v>821</v>
      </c>
      <c r="AK259" s="11" t="str">
        <f t="shared" si="62"/>
        <v>BO, Calculation with average floor area of permanently occupied dwellings and number of dwellings for the considered contruction period</v>
      </c>
      <c r="AL259" s="11" t="s">
        <v>822</v>
      </c>
      <c r="AM259" s="11">
        <v>2016</v>
      </c>
      <c r="AN259" s="17" t="s">
        <v>823</v>
      </c>
      <c r="AO259" s="52" t="s">
        <v>824</v>
      </c>
      <c r="AQ259" t="s">
        <v>8</v>
      </c>
      <c r="AR259">
        <v>2014</v>
      </c>
      <c r="AS259" t="s">
        <v>825</v>
      </c>
      <c r="AT259" t="s">
        <v>814</v>
      </c>
      <c r="AU259">
        <v>862.2</v>
      </c>
      <c r="AV259" t="s">
        <v>826</v>
      </c>
      <c r="AW259" t="s">
        <v>270</v>
      </c>
      <c r="AX259" t="s">
        <v>817</v>
      </c>
      <c r="AY259" t="s">
        <v>818</v>
      </c>
      <c r="AZ259" t="s">
        <v>764</v>
      </c>
      <c r="BA259" s="51" t="s">
        <v>764</v>
      </c>
      <c r="BB259" t="s">
        <v>815</v>
      </c>
      <c r="BC259" t="s">
        <v>819</v>
      </c>
      <c r="BD259" t="s">
        <v>820</v>
      </c>
      <c r="BE259" t="s">
        <v>821</v>
      </c>
      <c r="BF259" t="s">
        <v>830</v>
      </c>
      <c r="BG259" t="s">
        <v>822</v>
      </c>
      <c r="BH259">
        <v>2016</v>
      </c>
      <c r="BI259" t="s">
        <v>823</v>
      </c>
      <c r="BJ259" t="s">
        <v>824</v>
      </c>
      <c r="BK259" t="s">
        <v>824</v>
      </c>
    </row>
    <row r="260" spans="1:63" x14ac:dyDescent="0.25">
      <c r="A260" t="str">
        <f t="shared" si="58"/>
        <v>CYsurmi1</v>
      </c>
      <c r="B260" t="s">
        <v>839</v>
      </c>
      <c r="C260" t="s">
        <v>44</v>
      </c>
      <c r="D260" t="s">
        <v>815</v>
      </c>
      <c r="E260" t="str">
        <f t="shared" si="68"/>
        <v>m1</v>
      </c>
      <c r="F260" t="str">
        <f t="shared" si="68"/>
        <v>surmi1</v>
      </c>
      <c r="G260" s="49">
        <v>0</v>
      </c>
      <c r="H260" s="49">
        <v>0</v>
      </c>
      <c r="I260" s="49">
        <v>0</v>
      </c>
      <c r="J260" s="49">
        <v>0</v>
      </c>
      <c r="K260" s="49">
        <v>0</v>
      </c>
      <c r="L260" s="49">
        <v>0</v>
      </c>
      <c r="M260" s="49">
        <v>1.2540580138208901</v>
      </c>
      <c r="N260" s="49">
        <v>1.2589490531433101</v>
      </c>
      <c r="O260" s="49">
        <v>1.26228604580948</v>
      </c>
      <c r="P260" s="49">
        <v>0</v>
      </c>
      <c r="Q260" s="49">
        <v>0</v>
      </c>
      <c r="R260" s="50" t="s">
        <v>364</v>
      </c>
      <c r="S260" s="50" t="s">
        <v>903</v>
      </c>
      <c r="T260" s="50" t="s">
        <v>873</v>
      </c>
      <c r="V260" s="24" t="str">
        <f>VLOOKUP(C260,[1]BO_download_01!#REF!,3,FALSE)</f>
        <v>Cyprus</v>
      </c>
      <c r="W260">
        <f t="shared" si="63"/>
        <v>2012</v>
      </c>
      <c r="X260" t="str">
        <f>INDEX([1]BO_download_01!#REF!,MATCH($Y260,[1]BO_download_01!#REF!,0))</f>
        <v>ar</v>
      </c>
      <c r="Y260" t="str">
        <f t="shared" si="66"/>
        <v>floor area</v>
      </c>
      <c r="Z260" s="24">
        <f t="shared" si="59"/>
        <v>1.2589490531433101</v>
      </c>
      <c r="AA260" s="24" t="str">
        <f t="shared" si="60"/>
        <v>Mm2</v>
      </c>
      <c r="AB260" s="24" t="str">
        <f t="shared" si="67"/>
        <v>Calculation</v>
      </c>
      <c r="AC260" t="s">
        <v>817</v>
      </c>
      <c r="AD260" t="s">
        <v>818</v>
      </c>
      <c r="AE260" t="str">
        <f t="shared" si="64"/>
        <v>m1</v>
      </c>
      <c r="AF260" t="s">
        <v>764</v>
      </c>
      <c r="AG260" s="51" t="str">
        <f t="shared" si="61"/>
        <v>res</v>
      </c>
      <c r="AH260" t="s">
        <v>819</v>
      </c>
      <c r="AI260" t="s">
        <v>820</v>
      </c>
      <c r="AJ260" t="s">
        <v>821</v>
      </c>
      <c r="AK260" s="11" t="str">
        <f t="shared" si="62"/>
        <v>BO, Calculation with average floor area of permanently occupied dwellings and number of dwellings for the considered contruction period</v>
      </c>
      <c r="AL260" s="11" t="s">
        <v>822</v>
      </c>
      <c r="AM260" s="11">
        <v>2016</v>
      </c>
      <c r="AN260" s="17" t="s">
        <v>823</v>
      </c>
      <c r="AO260" s="52" t="s">
        <v>824</v>
      </c>
      <c r="AQ260" t="s">
        <v>18</v>
      </c>
      <c r="AR260">
        <v>2005</v>
      </c>
      <c r="AS260" t="s">
        <v>825</v>
      </c>
      <c r="AT260" t="s">
        <v>814</v>
      </c>
      <c r="AU260">
        <v>1672.1</v>
      </c>
      <c r="AV260" t="s">
        <v>826</v>
      </c>
      <c r="AW260" t="s">
        <v>491</v>
      </c>
      <c r="AX260" t="s">
        <v>817</v>
      </c>
      <c r="AY260" t="s">
        <v>818</v>
      </c>
      <c r="AZ260" t="s">
        <v>764</v>
      </c>
      <c r="BA260" s="51" t="s">
        <v>764</v>
      </c>
      <c r="BB260" t="s">
        <v>815</v>
      </c>
      <c r="BC260" t="s">
        <v>819</v>
      </c>
      <c r="BD260" t="s">
        <v>820</v>
      </c>
      <c r="BE260" t="s">
        <v>821</v>
      </c>
      <c r="BF260" t="s">
        <v>849</v>
      </c>
      <c r="BG260" t="s">
        <v>822</v>
      </c>
      <c r="BH260">
        <v>2016</v>
      </c>
      <c r="BI260" t="s">
        <v>823</v>
      </c>
      <c r="BJ260" t="s">
        <v>824</v>
      </c>
      <c r="BK260" t="s">
        <v>824</v>
      </c>
    </row>
    <row r="261" spans="1:63" x14ac:dyDescent="0.25">
      <c r="A261" t="str">
        <f t="shared" ref="A261:A324" si="69">C261&amp;F261</f>
        <v>CZsurmi1</v>
      </c>
      <c r="B261" t="s">
        <v>839</v>
      </c>
      <c r="C261" t="s">
        <v>45</v>
      </c>
      <c r="D261" t="s">
        <v>815</v>
      </c>
      <c r="E261" t="str">
        <f t="shared" si="68"/>
        <v>m1</v>
      </c>
      <c r="F261" t="str">
        <f t="shared" si="68"/>
        <v>surmi1</v>
      </c>
      <c r="G261" s="49">
        <v>0</v>
      </c>
      <c r="H261" s="49">
        <v>0</v>
      </c>
      <c r="I261" s="49">
        <v>0</v>
      </c>
      <c r="J261" s="49">
        <v>0</v>
      </c>
      <c r="K261" s="49">
        <v>0</v>
      </c>
      <c r="L261" s="49">
        <v>0</v>
      </c>
      <c r="M261" s="49">
        <v>51.514629866115698</v>
      </c>
      <c r="N261" s="49">
        <v>0</v>
      </c>
      <c r="O261" s="49">
        <v>0</v>
      </c>
      <c r="P261" s="49">
        <v>0</v>
      </c>
      <c r="Q261" s="49">
        <v>0</v>
      </c>
      <c r="R261" s="50" t="s">
        <v>364</v>
      </c>
      <c r="S261" s="50" t="s">
        <v>903</v>
      </c>
      <c r="T261" s="50" t="s">
        <v>873</v>
      </c>
      <c r="V261" s="24" t="str">
        <f>VLOOKUP(C261,[1]BO_download_01!#REF!,3,FALSE)</f>
        <v>Czech Republic</v>
      </c>
      <c r="W261">
        <f t="shared" si="63"/>
        <v>2012</v>
      </c>
      <c r="X261" t="str">
        <f>INDEX([1]BO_download_01!#REF!,MATCH($Y261,[1]BO_download_01!#REF!,0))</f>
        <v>ar</v>
      </c>
      <c r="Y261" t="str">
        <f t="shared" si="66"/>
        <v>floor area</v>
      </c>
      <c r="Z261" s="24">
        <f t="shared" ref="Z261:Z324" si="70">N261</f>
        <v>0</v>
      </c>
      <c r="AA261" s="24" t="str">
        <f t="shared" si="60"/>
        <v>Mm2</v>
      </c>
      <c r="AB261" s="24" t="str">
        <f t="shared" si="67"/>
        <v>Calculation</v>
      </c>
      <c r="AC261" t="s">
        <v>817</v>
      </c>
      <c r="AD261" t="s">
        <v>818</v>
      </c>
      <c r="AE261" t="str">
        <f t="shared" si="64"/>
        <v>m1</v>
      </c>
      <c r="AF261" t="s">
        <v>764</v>
      </c>
      <c r="AG261" s="51" t="str">
        <f t="shared" si="61"/>
        <v>res</v>
      </c>
      <c r="AH261" t="s">
        <v>819</v>
      </c>
      <c r="AI261" t="s">
        <v>820</v>
      </c>
      <c r="AJ261" t="s">
        <v>821</v>
      </c>
      <c r="AK261" s="11" t="str">
        <f t="shared" si="62"/>
        <v>BO, Calculation with average floor area of permanently occupied dwellings and number of dwellings for the considered contruction period</v>
      </c>
      <c r="AL261" s="11" t="s">
        <v>822</v>
      </c>
      <c r="AM261" s="11">
        <v>2016</v>
      </c>
      <c r="AN261" s="17" t="s">
        <v>823</v>
      </c>
      <c r="AO261" s="52" t="s">
        <v>824</v>
      </c>
      <c r="AQ261" t="s">
        <v>18</v>
      </c>
      <c r="AR261">
        <v>2006</v>
      </c>
      <c r="AS261" t="s">
        <v>825</v>
      </c>
      <c r="AT261" t="s">
        <v>814</v>
      </c>
      <c r="AU261">
        <v>1705.6</v>
      </c>
      <c r="AV261" t="s">
        <v>826</v>
      </c>
      <c r="AW261" t="s">
        <v>491</v>
      </c>
      <c r="AX261" t="s">
        <v>817</v>
      </c>
      <c r="AY261" t="s">
        <v>818</v>
      </c>
      <c r="AZ261" t="s">
        <v>764</v>
      </c>
      <c r="BA261" s="51" t="s">
        <v>764</v>
      </c>
      <c r="BB261" t="s">
        <v>815</v>
      </c>
      <c r="BC261" t="s">
        <v>819</v>
      </c>
      <c r="BD261" t="s">
        <v>820</v>
      </c>
      <c r="BE261" t="s">
        <v>821</v>
      </c>
      <c r="BF261" t="s">
        <v>849</v>
      </c>
      <c r="BG261" t="s">
        <v>822</v>
      </c>
      <c r="BH261">
        <v>2016</v>
      </c>
      <c r="BI261" t="s">
        <v>823</v>
      </c>
      <c r="BJ261" t="s">
        <v>824</v>
      </c>
      <c r="BK261" t="s">
        <v>824</v>
      </c>
    </row>
    <row r="262" spans="1:63" x14ac:dyDescent="0.25">
      <c r="A262" t="str">
        <f t="shared" si="69"/>
        <v>DEsurmi1</v>
      </c>
      <c r="B262" t="s">
        <v>839</v>
      </c>
      <c r="C262" t="s">
        <v>51</v>
      </c>
      <c r="D262" t="s">
        <v>815</v>
      </c>
      <c r="E262" t="str">
        <f t="shared" si="68"/>
        <v>m1</v>
      </c>
      <c r="F262" t="str">
        <f t="shared" si="68"/>
        <v>surmi1</v>
      </c>
      <c r="G262" s="49">
        <v>0</v>
      </c>
      <c r="H262" s="49">
        <v>0</v>
      </c>
      <c r="I262" s="49">
        <v>0</v>
      </c>
      <c r="J262" s="49">
        <v>0</v>
      </c>
      <c r="K262" s="49">
        <v>0</v>
      </c>
      <c r="L262" s="49">
        <v>591.92793529470202</v>
      </c>
      <c r="M262" s="49">
        <v>593.03111492737605</v>
      </c>
      <c r="N262" s="49">
        <v>593.90266164467096</v>
      </c>
      <c r="O262" s="49">
        <v>686.97771260081902</v>
      </c>
      <c r="P262" s="49">
        <v>0</v>
      </c>
      <c r="Q262" s="49">
        <v>0</v>
      </c>
      <c r="R262" s="50" t="s">
        <v>364</v>
      </c>
      <c r="S262" s="50" t="s">
        <v>903</v>
      </c>
      <c r="T262" s="50" t="s">
        <v>873</v>
      </c>
      <c r="V262" s="24" t="str">
        <f>VLOOKUP(C262,[1]BO_download_01!#REF!,3,FALSE)</f>
        <v>Germany</v>
      </c>
      <c r="W262">
        <f t="shared" si="63"/>
        <v>2012</v>
      </c>
      <c r="X262" t="str">
        <f>INDEX([1]BO_download_01!#REF!,MATCH($Y262,[1]BO_download_01!#REF!,0))</f>
        <v>ar</v>
      </c>
      <c r="Y262" t="str">
        <f t="shared" si="66"/>
        <v>floor area</v>
      </c>
      <c r="Z262" s="24">
        <f t="shared" si="70"/>
        <v>593.90266164467096</v>
      </c>
      <c r="AA262" s="24" t="str">
        <f t="shared" ref="AA262:AA325" si="71">T262</f>
        <v>Mm2</v>
      </c>
      <c r="AB262" s="24" t="str">
        <f t="shared" si="67"/>
        <v>Calculation</v>
      </c>
      <c r="AC262" t="s">
        <v>817</v>
      </c>
      <c r="AD262" t="s">
        <v>818</v>
      </c>
      <c r="AE262" t="str">
        <f t="shared" si="64"/>
        <v>m1</v>
      </c>
      <c r="AF262" t="s">
        <v>764</v>
      </c>
      <c r="AG262" s="51" t="str">
        <f t="shared" ref="AG262:AG325" si="72">D262</f>
        <v>res</v>
      </c>
      <c r="AH262" t="s">
        <v>819</v>
      </c>
      <c r="AI262" t="s">
        <v>820</v>
      </c>
      <c r="AJ262" t="s">
        <v>821</v>
      </c>
      <c r="AK262" s="11" t="str">
        <f t="shared" ref="AK262:AK325" si="73">"BO"&amp;", "&amp;S262</f>
        <v>BO, Calculation with average floor area of permanently occupied dwellings and number of dwellings for the considered contruction period</v>
      </c>
      <c r="AL262" s="11" t="s">
        <v>822</v>
      </c>
      <c r="AM262" s="11">
        <v>2016</v>
      </c>
      <c r="AN262" s="17" t="s">
        <v>823</v>
      </c>
      <c r="AO262" s="52" t="s">
        <v>824</v>
      </c>
      <c r="AQ262" t="s">
        <v>18</v>
      </c>
      <c r="AR262">
        <v>2007</v>
      </c>
      <c r="AS262" t="s">
        <v>825</v>
      </c>
      <c r="AT262" t="s">
        <v>814</v>
      </c>
      <c r="AU262">
        <v>1697</v>
      </c>
      <c r="AV262" t="s">
        <v>826</v>
      </c>
      <c r="AW262" t="s">
        <v>491</v>
      </c>
      <c r="AX262" t="s">
        <v>817</v>
      </c>
      <c r="AY262" t="s">
        <v>818</v>
      </c>
      <c r="AZ262" t="s">
        <v>764</v>
      </c>
      <c r="BA262" s="51" t="s">
        <v>764</v>
      </c>
      <c r="BB262" t="s">
        <v>815</v>
      </c>
      <c r="BC262" t="s">
        <v>819</v>
      </c>
      <c r="BD262" t="s">
        <v>820</v>
      </c>
      <c r="BE262" t="s">
        <v>821</v>
      </c>
      <c r="BF262" t="s">
        <v>849</v>
      </c>
      <c r="BG262" t="s">
        <v>822</v>
      </c>
      <c r="BH262">
        <v>2016</v>
      </c>
      <c r="BI262" t="s">
        <v>823</v>
      </c>
      <c r="BJ262" t="s">
        <v>824</v>
      </c>
      <c r="BK262" t="s">
        <v>824</v>
      </c>
    </row>
    <row r="263" spans="1:63" x14ac:dyDescent="0.25">
      <c r="A263" t="str">
        <f t="shared" si="69"/>
        <v>DKsurmi1</v>
      </c>
      <c r="B263" t="s">
        <v>839</v>
      </c>
      <c r="C263" t="s">
        <v>46</v>
      </c>
      <c r="D263" t="s">
        <v>815</v>
      </c>
      <c r="E263" t="str">
        <f t="shared" si="68"/>
        <v>m1</v>
      </c>
      <c r="F263" t="str">
        <f t="shared" si="68"/>
        <v>surmi1</v>
      </c>
      <c r="G263" s="49">
        <v>0</v>
      </c>
      <c r="H263" s="49">
        <v>0</v>
      </c>
      <c r="I263" s="49">
        <v>0</v>
      </c>
      <c r="J263" s="49">
        <v>0</v>
      </c>
      <c r="K263" s="49">
        <v>0</v>
      </c>
      <c r="L263" s="49">
        <v>64.889865005039994</v>
      </c>
      <c r="M263" s="49">
        <v>69.063663182669899</v>
      </c>
      <c r="N263" s="49">
        <v>69.286155849693102</v>
      </c>
      <c r="O263" s="49">
        <v>69.333517809990099</v>
      </c>
      <c r="P263" s="49">
        <v>0</v>
      </c>
      <c r="Q263" s="49">
        <v>0</v>
      </c>
      <c r="R263" s="50" t="s">
        <v>364</v>
      </c>
      <c r="S263" s="50" t="s">
        <v>903</v>
      </c>
      <c r="T263" s="50" t="s">
        <v>873</v>
      </c>
      <c r="V263" s="24" t="str">
        <f>VLOOKUP(C263,[1]BO_download_01!#REF!,3,FALSE)</f>
        <v>Denmark</v>
      </c>
      <c r="W263">
        <f t="shared" si="63"/>
        <v>2012</v>
      </c>
      <c r="X263" t="str">
        <f>INDEX([1]BO_download_01!#REF!,MATCH($Y263,[1]BO_download_01!#REF!,0))</f>
        <v>ar</v>
      </c>
      <c r="Y263" t="str">
        <f t="shared" si="66"/>
        <v>floor area</v>
      </c>
      <c r="Z263" s="24">
        <f t="shared" si="70"/>
        <v>69.286155849693102</v>
      </c>
      <c r="AA263" s="24" t="str">
        <f t="shared" si="71"/>
        <v>Mm2</v>
      </c>
      <c r="AB263" s="24" t="str">
        <f t="shared" si="67"/>
        <v>Calculation</v>
      </c>
      <c r="AC263" t="s">
        <v>817</v>
      </c>
      <c r="AD263" t="s">
        <v>818</v>
      </c>
      <c r="AE263" t="str">
        <f t="shared" si="64"/>
        <v>m1</v>
      </c>
      <c r="AF263" t="s">
        <v>764</v>
      </c>
      <c r="AG263" s="51" t="str">
        <f t="shared" si="72"/>
        <v>res</v>
      </c>
      <c r="AH263" t="s">
        <v>819</v>
      </c>
      <c r="AI263" t="s">
        <v>820</v>
      </c>
      <c r="AJ263" t="s">
        <v>821</v>
      </c>
      <c r="AK263" s="11" t="str">
        <f t="shared" si="73"/>
        <v>BO, Calculation with average floor area of permanently occupied dwellings and number of dwellings for the considered contruction period</v>
      </c>
      <c r="AL263" s="11" t="s">
        <v>822</v>
      </c>
      <c r="AM263" s="11">
        <v>2016</v>
      </c>
      <c r="AN263" s="17" t="s">
        <v>823</v>
      </c>
      <c r="AO263" s="52" t="s">
        <v>824</v>
      </c>
      <c r="AQ263" t="s">
        <v>18</v>
      </c>
      <c r="AR263">
        <v>2008</v>
      </c>
      <c r="AS263" t="s">
        <v>825</v>
      </c>
      <c r="AT263" t="s">
        <v>814</v>
      </c>
      <c r="AU263">
        <v>1713.6</v>
      </c>
      <c r="AV263" t="s">
        <v>826</v>
      </c>
      <c r="AW263" t="s">
        <v>491</v>
      </c>
      <c r="AX263" t="s">
        <v>817</v>
      </c>
      <c r="AY263" t="s">
        <v>818</v>
      </c>
      <c r="AZ263" t="s">
        <v>764</v>
      </c>
      <c r="BA263" s="51" t="s">
        <v>764</v>
      </c>
      <c r="BB263" t="s">
        <v>815</v>
      </c>
      <c r="BC263" t="s">
        <v>819</v>
      </c>
      <c r="BD263" t="s">
        <v>820</v>
      </c>
      <c r="BE263" t="s">
        <v>821</v>
      </c>
      <c r="BF263" t="s">
        <v>849</v>
      </c>
      <c r="BG263" t="s">
        <v>822</v>
      </c>
      <c r="BH263">
        <v>2016</v>
      </c>
      <c r="BI263" t="s">
        <v>823</v>
      </c>
      <c r="BJ263" t="s">
        <v>824</v>
      </c>
      <c r="BK263" t="s">
        <v>824</v>
      </c>
    </row>
    <row r="264" spans="1:63" x14ac:dyDescent="0.25">
      <c r="A264" t="str">
        <f t="shared" si="69"/>
        <v>EEsurmi1</v>
      </c>
      <c r="B264" t="s">
        <v>839</v>
      </c>
      <c r="C264" t="s">
        <v>47</v>
      </c>
      <c r="D264" t="s">
        <v>815</v>
      </c>
      <c r="E264" t="str">
        <f t="shared" si="68"/>
        <v>m1</v>
      </c>
      <c r="F264" t="str">
        <f t="shared" si="68"/>
        <v>surmi1</v>
      </c>
      <c r="G264" s="49">
        <v>0</v>
      </c>
      <c r="H264" s="49">
        <v>0</v>
      </c>
      <c r="I264" s="49">
        <v>0</v>
      </c>
      <c r="J264" s="49">
        <v>0</v>
      </c>
      <c r="K264" s="49">
        <v>0</v>
      </c>
      <c r="L264" s="49">
        <v>0</v>
      </c>
      <c r="M264" s="49">
        <v>5.89186549161552</v>
      </c>
      <c r="N264" s="49">
        <v>0</v>
      </c>
      <c r="O264" s="49">
        <v>0</v>
      </c>
      <c r="P264" s="49">
        <v>0</v>
      </c>
      <c r="Q264" s="49">
        <v>0</v>
      </c>
      <c r="R264" s="50" t="s">
        <v>364</v>
      </c>
      <c r="S264" s="50" t="s">
        <v>903</v>
      </c>
      <c r="T264" s="50" t="s">
        <v>873</v>
      </c>
      <c r="V264" s="24" t="str">
        <f>VLOOKUP(C264,[1]BO_download_01!#REF!,3,FALSE)</f>
        <v>Estonia</v>
      </c>
      <c r="W264">
        <f t="shared" si="63"/>
        <v>2012</v>
      </c>
      <c r="X264" t="str">
        <f>INDEX([1]BO_download_01!#REF!,MATCH($Y264,[1]BO_download_01!#REF!,0))</f>
        <v>ar</v>
      </c>
      <c r="Y264" t="str">
        <f t="shared" si="66"/>
        <v>floor area</v>
      </c>
      <c r="Z264" s="24">
        <f t="shared" si="70"/>
        <v>0</v>
      </c>
      <c r="AA264" s="24" t="str">
        <f t="shared" si="71"/>
        <v>Mm2</v>
      </c>
      <c r="AB264" s="24" t="str">
        <f t="shared" si="67"/>
        <v>Calculation</v>
      </c>
      <c r="AC264" t="s">
        <v>817</v>
      </c>
      <c r="AD264" t="s">
        <v>818</v>
      </c>
      <c r="AE264" t="str">
        <f t="shared" si="64"/>
        <v>m1</v>
      </c>
      <c r="AF264" t="s">
        <v>764</v>
      </c>
      <c r="AG264" s="51" t="str">
        <f t="shared" si="72"/>
        <v>res</v>
      </c>
      <c r="AH264" t="s">
        <v>819</v>
      </c>
      <c r="AI264" t="s">
        <v>820</v>
      </c>
      <c r="AJ264" t="s">
        <v>821</v>
      </c>
      <c r="AK264" s="11" t="str">
        <f t="shared" si="73"/>
        <v>BO, Calculation with average floor area of permanently occupied dwellings and number of dwellings for the considered contruction period</v>
      </c>
      <c r="AL264" s="11" t="s">
        <v>822</v>
      </c>
      <c r="AM264" s="11">
        <v>2016</v>
      </c>
      <c r="AN264" s="17" t="s">
        <v>823</v>
      </c>
      <c r="AO264" s="52" t="s">
        <v>824</v>
      </c>
      <c r="AQ264" t="s">
        <v>18</v>
      </c>
      <c r="AR264">
        <v>2009</v>
      </c>
      <c r="AS264" t="s">
        <v>825</v>
      </c>
      <c r="AT264" t="s">
        <v>814</v>
      </c>
      <c r="AU264">
        <v>1756.5</v>
      </c>
      <c r="AV264" t="s">
        <v>826</v>
      </c>
      <c r="AW264" t="s">
        <v>491</v>
      </c>
      <c r="AX264" t="s">
        <v>817</v>
      </c>
      <c r="AY264" t="s">
        <v>818</v>
      </c>
      <c r="AZ264" t="s">
        <v>764</v>
      </c>
      <c r="BA264" s="51" t="s">
        <v>764</v>
      </c>
      <c r="BB264" t="s">
        <v>815</v>
      </c>
      <c r="BC264" t="s">
        <v>819</v>
      </c>
      <c r="BD264" t="s">
        <v>820</v>
      </c>
      <c r="BE264" t="s">
        <v>821</v>
      </c>
      <c r="BF264" t="s">
        <v>849</v>
      </c>
      <c r="BG264" t="s">
        <v>822</v>
      </c>
      <c r="BH264">
        <v>2016</v>
      </c>
      <c r="BI264" t="s">
        <v>823</v>
      </c>
      <c r="BJ264" t="s">
        <v>824</v>
      </c>
      <c r="BK264" t="s">
        <v>824</v>
      </c>
    </row>
    <row r="265" spans="1:63" x14ac:dyDescent="0.25">
      <c r="A265" t="str">
        <f t="shared" si="69"/>
        <v>ELsurmi1</v>
      </c>
      <c r="B265" t="s">
        <v>839</v>
      </c>
      <c r="C265" t="s">
        <v>49</v>
      </c>
      <c r="D265" t="s">
        <v>815</v>
      </c>
      <c r="E265" t="str">
        <f t="shared" si="68"/>
        <v>m1</v>
      </c>
      <c r="F265" t="str">
        <f t="shared" si="68"/>
        <v>surmi1</v>
      </c>
      <c r="G265" s="49">
        <v>0</v>
      </c>
      <c r="H265" s="49">
        <v>0</v>
      </c>
      <c r="I265" s="49">
        <v>0</v>
      </c>
      <c r="J265" s="49">
        <v>0</v>
      </c>
      <c r="K265" s="49">
        <v>0</v>
      </c>
      <c r="L265" s="49">
        <v>0</v>
      </c>
      <c r="M265" s="49">
        <v>40.570544016878301</v>
      </c>
      <c r="N265" s="49">
        <v>40.570544016878301</v>
      </c>
      <c r="O265" s="49">
        <v>40.570544016878301</v>
      </c>
      <c r="P265" s="49">
        <v>0</v>
      </c>
      <c r="Q265" s="49">
        <v>0</v>
      </c>
      <c r="R265" s="50" t="s">
        <v>364</v>
      </c>
      <c r="S265" s="50" t="s">
        <v>903</v>
      </c>
      <c r="T265" s="50" t="s">
        <v>873</v>
      </c>
      <c r="V265" s="24" t="str">
        <f>VLOOKUP(C265,[1]BO_download_01!#REF!,3,FALSE)</f>
        <v>Greece</v>
      </c>
      <c r="W265">
        <f t="shared" si="63"/>
        <v>2012</v>
      </c>
      <c r="X265" t="str">
        <f>INDEX([1]BO_download_01!#REF!,MATCH($Y265,[1]BO_download_01!#REF!,0))</f>
        <v>ar</v>
      </c>
      <c r="Y265" t="str">
        <f t="shared" si="66"/>
        <v>floor area</v>
      </c>
      <c r="Z265" s="24">
        <f t="shared" si="70"/>
        <v>40.570544016878301</v>
      </c>
      <c r="AA265" s="24" t="str">
        <f t="shared" si="71"/>
        <v>Mm2</v>
      </c>
      <c r="AB265" s="24" t="str">
        <f t="shared" si="67"/>
        <v>Calculation</v>
      </c>
      <c r="AC265" t="s">
        <v>817</v>
      </c>
      <c r="AD265" t="s">
        <v>818</v>
      </c>
      <c r="AE265" t="str">
        <f t="shared" si="64"/>
        <v>m1</v>
      </c>
      <c r="AF265" t="s">
        <v>764</v>
      </c>
      <c r="AG265" s="51" t="str">
        <f t="shared" si="72"/>
        <v>res</v>
      </c>
      <c r="AH265" t="s">
        <v>819</v>
      </c>
      <c r="AI265" t="s">
        <v>820</v>
      </c>
      <c r="AJ265" t="s">
        <v>821</v>
      </c>
      <c r="AK265" s="11" t="str">
        <f t="shared" si="73"/>
        <v>BO, Calculation with average floor area of permanently occupied dwellings and number of dwellings for the considered contruction period</v>
      </c>
      <c r="AL265" s="11" t="s">
        <v>822</v>
      </c>
      <c r="AM265" s="11">
        <v>2016</v>
      </c>
      <c r="AN265" s="17" t="s">
        <v>823</v>
      </c>
      <c r="AO265" s="52" t="s">
        <v>824</v>
      </c>
      <c r="AQ265" t="s">
        <v>18</v>
      </c>
      <c r="AR265">
        <v>2010</v>
      </c>
      <c r="AS265" t="s">
        <v>825</v>
      </c>
      <c r="AT265" t="s">
        <v>814</v>
      </c>
      <c r="AU265">
        <v>1754.1</v>
      </c>
      <c r="AV265" t="s">
        <v>826</v>
      </c>
      <c r="AW265" t="s">
        <v>491</v>
      </c>
      <c r="AX265" t="s">
        <v>817</v>
      </c>
      <c r="AY265" t="s">
        <v>818</v>
      </c>
      <c r="AZ265" t="s">
        <v>764</v>
      </c>
      <c r="BA265" s="51" t="s">
        <v>764</v>
      </c>
      <c r="BB265" t="s">
        <v>815</v>
      </c>
      <c r="BC265" t="s">
        <v>819</v>
      </c>
      <c r="BD265" t="s">
        <v>820</v>
      </c>
      <c r="BE265" t="s">
        <v>821</v>
      </c>
      <c r="BF265" t="s">
        <v>849</v>
      </c>
      <c r="BG265" t="s">
        <v>822</v>
      </c>
      <c r="BH265">
        <v>2016</v>
      </c>
      <c r="BI265" t="s">
        <v>823</v>
      </c>
      <c r="BJ265" t="s">
        <v>824</v>
      </c>
      <c r="BK265" t="s">
        <v>824</v>
      </c>
    </row>
    <row r="266" spans="1:63" x14ac:dyDescent="0.25">
      <c r="A266" t="str">
        <f t="shared" si="69"/>
        <v>ESsurmi1</v>
      </c>
      <c r="B266" t="s">
        <v>839</v>
      </c>
      <c r="C266" t="s">
        <v>65</v>
      </c>
      <c r="D266" t="s">
        <v>815</v>
      </c>
      <c r="E266" t="str">
        <f t="shared" si="68"/>
        <v>m1</v>
      </c>
      <c r="F266" t="str">
        <f t="shared" si="68"/>
        <v>surmi1</v>
      </c>
      <c r="G266" s="49">
        <v>0</v>
      </c>
      <c r="H266" s="49">
        <v>0</v>
      </c>
      <c r="I266" s="49">
        <v>0</v>
      </c>
      <c r="J266" s="49">
        <v>0</v>
      </c>
      <c r="K266" s="49">
        <v>0</v>
      </c>
      <c r="L266" s="49">
        <v>0</v>
      </c>
      <c r="M266" s="49">
        <v>0</v>
      </c>
      <c r="N266" s="49">
        <v>0</v>
      </c>
      <c r="O266" s="49">
        <v>91.106769636751594</v>
      </c>
      <c r="P266" s="49">
        <v>0</v>
      </c>
      <c r="Q266" s="49">
        <v>0</v>
      </c>
      <c r="R266" s="50" t="s">
        <v>364</v>
      </c>
      <c r="S266" s="50" t="s">
        <v>903</v>
      </c>
      <c r="T266" s="50" t="s">
        <v>873</v>
      </c>
      <c r="V266" s="24" t="str">
        <f>VLOOKUP(C266,[1]BO_download_01!#REF!,3,FALSE)</f>
        <v>Spain</v>
      </c>
      <c r="W266">
        <f t="shared" si="63"/>
        <v>2012</v>
      </c>
      <c r="X266" t="str">
        <f>INDEX([1]BO_download_01!#REF!,MATCH($Y266,[1]BO_download_01!#REF!,0))</f>
        <v>ar</v>
      </c>
      <c r="Y266" t="str">
        <f t="shared" si="66"/>
        <v>floor area</v>
      </c>
      <c r="Z266" s="24">
        <f t="shared" si="70"/>
        <v>0</v>
      </c>
      <c r="AA266" s="24" t="str">
        <f t="shared" si="71"/>
        <v>Mm2</v>
      </c>
      <c r="AB266" s="24" t="str">
        <f t="shared" si="67"/>
        <v>Calculation</v>
      </c>
      <c r="AC266" t="s">
        <v>817</v>
      </c>
      <c r="AD266" t="s">
        <v>818</v>
      </c>
      <c r="AE266" t="str">
        <f t="shared" si="64"/>
        <v>m1</v>
      </c>
      <c r="AF266" t="s">
        <v>764</v>
      </c>
      <c r="AG266" s="51" t="str">
        <f t="shared" si="72"/>
        <v>res</v>
      </c>
      <c r="AH266" t="s">
        <v>819</v>
      </c>
      <c r="AI266" t="s">
        <v>820</v>
      </c>
      <c r="AJ266" t="s">
        <v>821</v>
      </c>
      <c r="AK266" s="11" t="str">
        <f t="shared" si="73"/>
        <v>BO, Calculation with average floor area of permanently occupied dwellings and number of dwellings for the considered contruction period</v>
      </c>
      <c r="AL266" s="11" t="s">
        <v>822</v>
      </c>
      <c r="AM266" s="11">
        <v>2016</v>
      </c>
      <c r="AN266" s="17" t="s">
        <v>823</v>
      </c>
      <c r="AO266" s="52" t="s">
        <v>824</v>
      </c>
      <c r="AQ266" t="s">
        <v>18</v>
      </c>
      <c r="AR266">
        <v>2011</v>
      </c>
      <c r="AS266" t="s">
        <v>825</v>
      </c>
      <c r="AT266" t="s">
        <v>814</v>
      </c>
      <c r="AU266">
        <v>1781.1</v>
      </c>
      <c r="AV266" t="s">
        <v>826</v>
      </c>
      <c r="AW266" t="s">
        <v>491</v>
      </c>
      <c r="AX266" t="s">
        <v>817</v>
      </c>
      <c r="AY266" t="s">
        <v>818</v>
      </c>
      <c r="AZ266" t="s">
        <v>764</v>
      </c>
      <c r="BA266" s="51" t="s">
        <v>764</v>
      </c>
      <c r="BB266" t="s">
        <v>815</v>
      </c>
      <c r="BC266" t="s">
        <v>819</v>
      </c>
      <c r="BD266" t="s">
        <v>820</v>
      </c>
      <c r="BE266" t="s">
        <v>821</v>
      </c>
      <c r="BF266" t="s">
        <v>849</v>
      </c>
      <c r="BG266" t="s">
        <v>822</v>
      </c>
      <c r="BH266">
        <v>2016</v>
      </c>
      <c r="BI266" t="s">
        <v>823</v>
      </c>
      <c r="BJ266" t="s">
        <v>824</v>
      </c>
      <c r="BK266" t="s">
        <v>824</v>
      </c>
    </row>
    <row r="267" spans="1:63" x14ac:dyDescent="0.25">
      <c r="A267" t="str">
        <f t="shared" si="69"/>
        <v>FIsurmi1</v>
      </c>
      <c r="B267" t="s">
        <v>839</v>
      </c>
      <c r="C267" t="s">
        <v>50</v>
      </c>
      <c r="D267" t="s">
        <v>815</v>
      </c>
      <c r="E267" t="str">
        <f t="shared" si="68"/>
        <v>m1</v>
      </c>
      <c r="F267" t="str">
        <f t="shared" si="68"/>
        <v>surmi1</v>
      </c>
      <c r="G267" s="49">
        <v>0</v>
      </c>
      <c r="H267" s="49">
        <v>0</v>
      </c>
      <c r="I267" s="49">
        <v>0</v>
      </c>
      <c r="J267" s="49">
        <v>0</v>
      </c>
      <c r="K267" s="49">
        <v>0</v>
      </c>
      <c r="L267" s="49">
        <v>0</v>
      </c>
      <c r="M267" s="49">
        <v>0</v>
      </c>
      <c r="N267" s="49">
        <v>0</v>
      </c>
      <c r="O267" s="49">
        <v>0</v>
      </c>
      <c r="P267" s="49">
        <v>20.390339772031499</v>
      </c>
      <c r="Q267" s="49">
        <v>0</v>
      </c>
      <c r="R267" s="50" t="s">
        <v>364</v>
      </c>
      <c r="S267" s="50" t="s">
        <v>903</v>
      </c>
      <c r="T267" s="50" t="s">
        <v>873</v>
      </c>
      <c r="V267" s="24" t="str">
        <f>VLOOKUP(C267,[1]BO_download_01!#REF!,3,FALSE)</f>
        <v>Finland</v>
      </c>
      <c r="W267">
        <f t="shared" si="63"/>
        <v>2012</v>
      </c>
      <c r="X267" t="str">
        <f>INDEX([1]BO_download_01!#REF!,MATCH($Y267,[1]BO_download_01!#REF!,0))</f>
        <v>ar</v>
      </c>
      <c r="Y267" t="str">
        <f t="shared" si="66"/>
        <v>floor area</v>
      </c>
      <c r="Z267" s="24">
        <f t="shared" si="70"/>
        <v>0</v>
      </c>
      <c r="AA267" s="24" t="str">
        <f t="shared" si="71"/>
        <v>Mm2</v>
      </c>
      <c r="AB267" s="24" t="str">
        <f t="shared" si="67"/>
        <v>Calculation</v>
      </c>
      <c r="AC267" t="s">
        <v>817</v>
      </c>
      <c r="AD267" t="s">
        <v>818</v>
      </c>
      <c r="AE267" t="str">
        <f t="shared" si="64"/>
        <v>m1</v>
      </c>
      <c r="AF267" t="s">
        <v>764</v>
      </c>
      <c r="AG267" s="51" t="str">
        <f t="shared" si="72"/>
        <v>res</v>
      </c>
      <c r="AH267" t="s">
        <v>819</v>
      </c>
      <c r="AI267" t="s">
        <v>820</v>
      </c>
      <c r="AJ267" t="s">
        <v>821</v>
      </c>
      <c r="AK267" s="11" t="str">
        <f t="shared" si="73"/>
        <v>BO, Calculation with average floor area of permanently occupied dwellings and number of dwellings for the considered contruction period</v>
      </c>
      <c r="AL267" s="11" t="s">
        <v>822</v>
      </c>
      <c r="AM267" s="11">
        <v>2016</v>
      </c>
      <c r="AN267" s="17" t="s">
        <v>823</v>
      </c>
      <c r="AO267" s="52" t="s">
        <v>824</v>
      </c>
      <c r="AQ267" t="s">
        <v>18</v>
      </c>
      <c r="AR267">
        <v>2012</v>
      </c>
      <c r="AS267" t="s">
        <v>825</v>
      </c>
      <c r="AT267" t="s">
        <v>814</v>
      </c>
      <c r="AU267">
        <v>1811.3</v>
      </c>
      <c r="AV267" t="s">
        <v>826</v>
      </c>
      <c r="AW267" t="s">
        <v>491</v>
      </c>
      <c r="AX267" t="s">
        <v>817</v>
      </c>
      <c r="AY267" t="s">
        <v>818</v>
      </c>
      <c r="AZ267" t="s">
        <v>764</v>
      </c>
      <c r="BA267" s="51" t="s">
        <v>764</v>
      </c>
      <c r="BB267" t="s">
        <v>815</v>
      </c>
      <c r="BC267" t="s">
        <v>819</v>
      </c>
      <c r="BD267" t="s">
        <v>820</v>
      </c>
      <c r="BE267" t="s">
        <v>821</v>
      </c>
      <c r="BF267" t="s">
        <v>849</v>
      </c>
      <c r="BG267" t="s">
        <v>822</v>
      </c>
      <c r="BH267">
        <v>2016</v>
      </c>
      <c r="BI267" t="s">
        <v>823</v>
      </c>
      <c r="BJ267" t="s">
        <v>824</v>
      </c>
      <c r="BK267" t="s">
        <v>824</v>
      </c>
    </row>
    <row r="268" spans="1:63" x14ac:dyDescent="0.25">
      <c r="A268" t="str">
        <f t="shared" si="69"/>
        <v>FRsurmi1</v>
      </c>
      <c r="B268" t="s">
        <v>839</v>
      </c>
      <c r="C268" t="s">
        <v>48</v>
      </c>
      <c r="D268" t="s">
        <v>815</v>
      </c>
      <c r="E268" t="str">
        <f t="shared" si="68"/>
        <v>m1</v>
      </c>
      <c r="F268" t="str">
        <f t="shared" si="68"/>
        <v>surmi1</v>
      </c>
      <c r="G268" s="49">
        <v>651.65391843057898</v>
      </c>
      <c r="H268" s="49">
        <v>655.33977092312296</v>
      </c>
      <c r="I268" s="49">
        <v>656.92742461672003</v>
      </c>
      <c r="J268" s="49">
        <v>656.34789709123402</v>
      </c>
      <c r="K268" s="49">
        <v>654.27339203376096</v>
      </c>
      <c r="L268" s="49">
        <v>652.30555709979899</v>
      </c>
      <c r="M268" s="49">
        <v>650.91009743126199</v>
      </c>
      <c r="N268" s="49">
        <v>649.75796435152699</v>
      </c>
      <c r="O268" s="49">
        <v>650.93572814738798</v>
      </c>
      <c r="P268" s="49">
        <v>0</v>
      </c>
      <c r="Q268" s="49">
        <v>0</v>
      </c>
      <c r="R268" s="50" t="s">
        <v>364</v>
      </c>
      <c r="S268" s="50" t="s">
        <v>903</v>
      </c>
      <c r="T268" s="50" t="s">
        <v>873</v>
      </c>
      <c r="V268" s="24" t="str">
        <f>VLOOKUP(C268,[1]BO_download_01!#REF!,3,FALSE)</f>
        <v>France</v>
      </c>
      <c r="W268">
        <f t="shared" si="63"/>
        <v>2012</v>
      </c>
      <c r="X268" t="str">
        <f>INDEX([1]BO_download_01!#REF!,MATCH($Y268,[1]BO_download_01!#REF!,0))</f>
        <v>ar</v>
      </c>
      <c r="Y268" t="str">
        <f t="shared" si="66"/>
        <v>floor area</v>
      </c>
      <c r="Z268" s="24">
        <f t="shared" si="70"/>
        <v>649.75796435152699</v>
      </c>
      <c r="AA268" s="24" t="str">
        <f t="shared" si="71"/>
        <v>Mm2</v>
      </c>
      <c r="AB268" s="24" t="str">
        <f t="shared" si="67"/>
        <v>Calculation</v>
      </c>
      <c r="AC268" t="s">
        <v>817</v>
      </c>
      <c r="AD268" t="s">
        <v>818</v>
      </c>
      <c r="AE268" t="str">
        <f t="shared" si="64"/>
        <v>m1</v>
      </c>
      <c r="AF268" t="s">
        <v>764</v>
      </c>
      <c r="AG268" s="51" t="str">
        <f t="shared" si="72"/>
        <v>res</v>
      </c>
      <c r="AH268" t="s">
        <v>819</v>
      </c>
      <c r="AI268" t="s">
        <v>820</v>
      </c>
      <c r="AJ268" t="s">
        <v>821</v>
      </c>
      <c r="AK268" s="11" t="str">
        <f t="shared" si="73"/>
        <v>BO, Calculation with average floor area of permanently occupied dwellings and number of dwellings for the considered contruction period</v>
      </c>
      <c r="AL268" s="11" t="s">
        <v>822</v>
      </c>
      <c r="AM268" s="11">
        <v>2016</v>
      </c>
      <c r="AN268" s="17" t="s">
        <v>823</v>
      </c>
      <c r="AO268" s="52" t="s">
        <v>824</v>
      </c>
      <c r="AQ268" t="s">
        <v>18</v>
      </c>
      <c r="AR268">
        <v>2013</v>
      </c>
      <c r="AS268" t="s">
        <v>825</v>
      </c>
      <c r="AT268" t="s">
        <v>814</v>
      </c>
      <c r="AU268">
        <v>1810.5</v>
      </c>
      <c r="AV268" t="s">
        <v>826</v>
      </c>
      <c r="AW268" t="s">
        <v>491</v>
      </c>
      <c r="AX268" t="s">
        <v>817</v>
      </c>
      <c r="AY268" t="s">
        <v>818</v>
      </c>
      <c r="AZ268" t="s">
        <v>764</v>
      </c>
      <c r="BA268" s="51" t="s">
        <v>764</v>
      </c>
      <c r="BB268" t="s">
        <v>815</v>
      </c>
      <c r="BC268" t="s">
        <v>819</v>
      </c>
      <c r="BD268" t="s">
        <v>820</v>
      </c>
      <c r="BE268" t="s">
        <v>821</v>
      </c>
      <c r="BF268" t="s">
        <v>849</v>
      </c>
      <c r="BG268" t="s">
        <v>822</v>
      </c>
      <c r="BH268">
        <v>2016</v>
      </c>
      <c r="BI268" t="s">
        <v>823</v>
      </c>
      <c r="BJ268" t="s">
        <v>824</v>
      </c>
      <c r="BK268" t="s">
        <v>824</v>
      </c>
    </row>
    <row r="269" spans="1:63" x14ac:dyDescent="0.25">
      <c r="A269" t="str">
        <f t="shared" si="69"/>
        <v>HRsurmi1</v>
      </c>
      <c r="B269" t="s">
        <v>839</v>
      </c>
      <c r="C269" t="s">
        <v>43</v>
      </c>
      <c r="D269" t="s">
        <v>815</v>
      </c>
      <c r="E269" t="str">
        <f t="shared" si="68"/>
        <v>m1</v>
      </c>
      <c r="F269" t="str">
        <f t="shared" si="68"/>
        <v>surmi1</v>
      </c>
      <c r="G269" s="49">
        <v>0</v>
      </c>
      <c r="H269" s="49">
        <v>0</v>
      </c>
      <c r="I269" s="49">
        <v>0</v>
      </c>
      <c r="J269" s="49">
        <v>0</v>
      </c>
      <c r="K269" s="49">
        <v>0</v>
      </c>
      <c r="L269" s="49">
        <v>0</v>
      </c>
      <c r="M269" s="49">
        <v>10.2463024297105</v>
      </c>
      <c r="N269" s="49">
        <v>10.334960176321101</v>
      </c>
      <c r="O269" s="49">
        <v>10.423617922931699</v>
      </c>
      <c r="P269" s="49">
        <v>0</v>
      </c>
      <c r="Q269" s="49">
        <v>0</v>
      </c>
      <c r="R269" s="50" t="s">
        <v>364</v>
      </c>
      <c r="S269" s="50" t="s">
        <v>903</v>
      </c>
      <c r="T269" s="50" t="s">
        <v>873</v>
      </c>
      <c r="V269" s="24" t="str">
        <f>VLOOKUP(C269,[1]BO_download_01!#REF!,3,FALSE)</f>
        <v>Croatia</v>
      </c>
      <c r="W269">
        <f t="shared" si="63"/>
        <v>2012</v>
      </c>
      <c r="X269" t="str">
        <f>INDEX([1]BO_download_01!#REF!,MATCH($Y269,[1]BO_download_01!#REF!,0))</f>
        <v>ar</v>
      </c>
      <c r="Y269" t="str">
        <f t="shared" si="66"/>
        <v>floor area</v>
      </c>
      <c r="Z269" s="24">
        <f t="shared" si="70"/>
        <v>10.334960176321101</v>
      </c>
      <c r="AA269" s="24" t="str">
        <f t="shared" si="71"/>
        <v>Mm2</v>
      </c>
      <c r="AB269" s="24" t="str">
        <f t="shared" si="67"/>
        <v>Calculation</v>
      </c>
      <c r="AC269" t="s">
        <v>817</v>
      </c>
      <c r="AD269" t="s">
        <v>818</v>
      </c>
      <c r="AE269" t="str">
        <f t="shared" si="64"/>
        <v>m1</v>
      </c>
      <c r="AF269" t="s">
        <v>764</v>
      </c>
      <c r="AG269" s="51" t="str">
        <f t="shared" si="72"/>
        <v>res</v>
      </c>
      <c r="AH269" t="s">
        <v>819</v>
      </c>
      <c r="AI269" t="s">
        <v>820</v>
      </c>
      <c r="AJ269" t="s">
        <v>821</v>
      </c>
      <c r="AK269" s="11" t="str">
        <f t="shared" si="73"/>
        <v>BO, Calculation with average floor area of permanently occupied dwellings and number of dwellings for the considered contruction period</v>
      </c>
      <c r="AL269" s="11" t="s">
        <v>822</v>
      </c>
      <c r="AM269" s="11">
        <v>2016</v>
      </c>
      <c r="AN269" s="17" t="s">
        <v>823</v>
      </c>
      <c r="AO269" s="52" t="s">
        <v>824</v>
      </c>
      <c r="AQ269" t="s">
        <v>18</v>
      </c>
      <c r="AR269">
        <v>2014</v>
      </c>
      <c r="AS269" t="s">
        <v>825</v>
      </c>
      <c r="AT269" t="s">
        <v>814</v>
      </c>
      <c r="AU269">
        <v>1837.1</v>
      </c>
      <c r="AV269" t="s">
        <v>826</v>
      </c>
      <c r="AW269" t="s">
        <v>491</v>
      </c>
      <c r="AX269" t="s">
        <v>817</v>
      </c>
      <c r="AY269" t="s">
        <v>818</v>
      </c>
      <c r="AZ269" t="s">
        <v>764</v>
      </c>
      <c r="BA269" s="51" t="s">
        <v>764</v>
      </c>
      <c r="BB269" t="s">
        <v>815</v>
      </c>
      <c r="BC269" t="s">
        <v>819</v>
      </c>
      <c r="BD269" t="s">
        <v>820</v>
      </c>
      <c r="BE269" t="s">
        <v>821</v>
      </c>
      <c r="BF269" t="s">
        <v>849</v>
      </c>
      <c r="BG269" t="s">
        <v>822</v>
      </c>
      <c r="BH269">
        <v>2016</v>
      </c>
      <c r="BI269" t="s">
        <v>823</v>
      </c>
      <c r="BJ269" t="s">
        <v>824</v>
      </c>
      <c r="BK269" t="s">
        <v>824</v>
      </c>
    </row>
    <row r="270" spans="1:63" x14ac:dyDescent="0.25">
      <c r="A270" t="str">
        <f t="shared" si="69"/>
        <v>HUsurmi1</v>
      </c>
      <c r="B270" t="s">
        <v>839</v>
      </c>
      <c r="C270" t="s">
        <v>52</v>
      </c>
      <c r="D270" t="s">
        <v>815</v>
      </c>
      <c r="E270" t="str">
        <f t="shared" si="68"/>
        <v>m1</v>
      </c>
      <c r="F270" t="str">
        <f t="shared" si="68"/>
        <v>surmi1</v>
      </c>
      <c r="G270" s="49">
        <v>0</v>
      </c>
      <c r="H270" s="49">
        <v>0</v>
      </c>
      <c r="I270" s="49">
        <v>0</v>
      </c>
      <c r="J270" s="49">
        <v>0</v>
      </c>
      <c r="K270" s="49">
        <v>0</v>
      </c>
      <c r="L270" s="49">
        <v>0</v>
      </c>
      <c r="M270" s="49">
        <v>0</v>
      </c>
      <c r="N270" s="49">
        <v>0</v>
      </c>
      <c r="O270" s="49">
        <v>58.4616302910174</v>
      </c>
      <c r="P270" s="49">
        <v>0</v>
      </c>
      <c r="Q270" s="49">
        <v>0</v>
      </c>
      <c r="R270" s="50" t="s">
        <v>208</v>
      </c>
      <c r="S270" s="50" t="s">
        <v>212</v>
      </c>
      <c r="T270" s="50" t="s">
        <v>873</v>
      </c>
      <c r="V270" s="24" t="str">
        <f>VLOOKUP(C270,[1]BO_download_01!#REF!,3,FALSE)</f>
        <v>Hungary</v>
      </c>
      <c r="W270">
        <f t="shared" si="63"/>
        <v>2012</v>
      </c>
      <c r="X270" t="str">
        <f>INDEX([1]BO_download_01!#REF!,MATCH($Y270,[1]BO_download_01!#REF!,0))</f>
        <v>ar</v>
      </c>
      <c r="Y270" t="str">
        <f t="shared" si="66"/>
        <v>floor area</v>
      </c>
      <c r="Z270" s="24">
        <f t="shared" si="70"/>
        <v>0</v>
      </c>
      <c r="AA270" s="24" t="str">
        <f t="shared" si="71"/>
        <v>Mm2</v>
      </c>
      <c r="AB270" s="24" t="str">
        <f t="shared" si="67"/>
        <v>Odyssee</v>
      </c>
      <c r="AC270" t="s">
        <v>817</v>
      </c>
      <c r="AD270" t="s">
        <v>818</v>
      </c>
      <c r="AE270" t="str">
        <f t="shared" si="64"/>
        <v>m1</v>
      </c>
      <c r="AF270" t="s">
        <v>764</v>
      </c>
      <c r="AG270" s="51" t="str">
        <f t="shared" si="72"/>
        <v>res</v>
      </c>
      <c r="AH270" t="s">
        <v>819</v>
      </c>
      <c r="AI270" t="s">
        <v>820</v>
      </c>
      <c r="AJ270" t="s">
        <v>821</v>
      </c>
      <c r="AK270" s="11" t="str">
        <f t="shared" si="73"/>
        <v>BO, Odyssee Indicators</v>
      </c>
      <c r="AL270" s="11" t="s">
        <v>822</v>
      </c>
      <c r="AM270" s="11">
        <v>2016</v>
      </c>
      <c r="AN270" s="17" t="s">
        <v>823</v>
      </c>
      <c r="AO270" s="52" t="s">
        <v>824</v>
      </c>
      <c r="AQ270" t="s">
        <v>4</v>
      </c>
      <c r="AR270">
        <v>2005</v>
      </c>
      <c r="AS270" t="s">
        <v>825</v>
      </c>
      <c r="AT270" t="s">
        <v>814</v>
      </c>
      <c r="AU270">
        <v>26226.1</v>
      </c>
      <c r="AV270" t="s">
        <v>826</v>
      </c>
      <c r="AW270" t="s">
        <v>270</v>
      </c>
      <c r="AX270" t="s">
        <v>817</v>
      </c>
      <c r="AY270" t="s">
        <v>818</v>
      </c>
      <c r="AZ270" t="s">
        <v>764</v>
      </c>
      <c r="BA270" s="51" t="s">
        <v>764</v>
      </c>
      <c r="BB270" t="s">
        <v>815</v>
      </c>
      <c r="BC270" t="s">
        <v>819</v>
      </c>
      <c r="BD270" t="s">
        <v>820</v>
      </c>
      <c r="BE270" t="s">
        <v>821</v>
      </c>
      <c r="BF270" t="s">
        <v>830</v>
      </c>
      <c r="BG270" t="s">
        <v>822</v>
      </c>
      <c r="BH270">
        <v>2016</v>
      </c>
      <c r="BI270" t="s">
        <v>823</v>
      </c>
      <c r="BJ270" t="s">
        <v>824</v>
      </c>
      <c r="BK270" t="s">
        <v>824</v>
      </c>
    </row>
    <row r="271" spans="1:63" x14ac:dyDescent="0.25">
      <c r="A271" t="str">
        <f t="shared" si="69"/>
        <v>IEsurmi1</v>
      </c>
      <c r="B271" t="s">
        <v>839</v>
      </c>
      <c r="C271" t="s">
        <v>53</v>
      </c>
      <c r="D271" t="s">
        <v>815</v>
      </c>
      <c r="E271" t="str">
        <f t="shared" si="68"/>
        <v>m1</v>
      </c>
      <c r="F271" t="str">
        <f t="shared" si="68"/>
        <v>surmi1</v>
      </c>
      <c r="G271" s="49">
        <v>0</v>
      </c>
      <c r="H271" s="49">
        <v>0</v>
      </c>
      <c r="I271" s="49">
        <v>0</v>
      </c>
      <c r="J271" s="49">
        <v>0</v>
      </c>
      <c r="K271" s="49">
        <v>0</v>
      </c>
      <c r="L271" s="49">
        <v>0</v>
      </c>
      <c r="M271" s="49">
        <v>35.052366689674201</v>
      </c>
      <c r="N271" s="49">
        <v>35.131567480401401</v>
      </c>
      <c r="O271" s="49">
        <v>35.206359578865303</v>
      </c>
      <c r="P271" s="49">
        <v>0</v>
      </c>
      <c r="Q271" s="49">
        <v>0</v>
      </c>
      <c r="R271" s="50" t="s">
        <v>214</v>
      </c>
      <c r="S271" s="50" t="s">
        <v>686</v>
      </c>
      <c r="T271" s="50" t="s">
        <v>873</v>
      </c>
      <c r="V271" s="24" t="str">
        <f>VLOOKUP(C271,[1]BO_download_01!#REF!,3,FALSE)</f>
        <v>Ireland</v>
      </c>
      <c r="W271">
        <f t="shared" si="63"/>
        <v>2012</v>
      </c>
      <c r="X271" t="str">
        <f>INDEX([1]BO_download_01!#REF!,MATCH($Y271,[1]BO_download_01!#REF!,0))</f>
        <v>ar</v>
      </c>
      <c r="Y271" t="str">
        <f t="shared" si="66"/>
        <v>floor area</v>
      </c>
      <c r="Z271" s="24">
        <f t="shared" si="70"/>
        <v>35.131567480401401</v>
      </c>
      <c r="AA271" s="24" t="str">
        <f t="shared" si="71"/>
        <v>Mm2</v>
      </c>
      <c r="AB271" s="24" t="str">
        <f t="shared" si="67"/>
        <v>Estimation</v>
      </c>
      <c r="AC271" t="s">
        <v>817</v>
      </c>
      <c r="AD271" t="s">
        <v>818</v>
      </c>
      <c r="AE271" t="str">
        <f t="shared" si="64"/>
        <v>m1</v>
      </c>
      <c r="AF271" t="s">
        <v>764</v>
      </c>
      <c r="AG271" s="51" t="str">
        <f t="shared" si="72"/>
        <v>res</v>
      </c>
      <c r="AH271" t="s">
        <v>819</v>
      </c>
      <c r="AI271" t="s">
        <v>820</v>
      </c>
      <c r="AJ271" t="s">
        <v>821</v>
      </c>
      <c r="AK271" s="11" t="str">
        <f t="shared" si="73"/>
        <v>BO, Estimation with data from Odyssee</v>
      </c>
      <c r="AL271" s="11" t="s">
        <v>822</v>
      </c>
      <c r="AM271" s="11">
        <v>2016</v>
      </c>
      <c r="AN271" s="17" t="s">
        <v>823</v>
      </c>
      <c r="AO271" s="52" t="s">
        <v>824</v>
      </c>
      <c r="AQ271" t="s">
        <v>4</v>
      </c>
      <c r="AR271">
        <v>2006</v>
      </c>
      <c r="AS271" t="s">
        <v>825</v>
      </c>
      <c r="AT271" t="s">
        <v>814</v>
      </c>
      <c r="AU271">
        <v>26483.1</v>
      </c>
      <c r="AV271" t="s">
        <v>826</v>
      </c>
      <c r="AW271" t="s">
        <v>270</v>
      </c>
      <c r="AX271" t="s">
        <v>817</v>
      </c>
      <c r="AY271" t="s">
        <v>818</v>
      </c>
      <c r="AZ271" t="s">
        <v>764</v>
      </c>
      <c r="BA271" s="51" t="s">
        <v>764</v>
      </c>
      <c r="BB271" t="s">
        <v>815</v>
      </c>
      <c r="BC271" t="s">
        <v>819</v>
      </c>
      <c r="BD271" t="s">
        <v>820</v>
      </c>
      <c r="BE271" t="s">
        <v>821</v>
      </c>
      <c r="BF271" t="s">
        <v>830</v>
      </c>
      <c r="BG271" t="s">
        <v>822</v>
      </c>
      <c r="BH271">
        <v>2016</v>
      </c>
      <c r="BI271" t="s">
        <v>823</v>
      </c>
      <c r="BJ271" t="s">
        <v>824</v>
      </c>
      <c r="BK271" t="s">
        <v>824</v>
      </c>
    </row>
    <row r="272" spans="1:63" x14ac:dyDescent="0.25">
      <c r="A272" t="str">
        <f t="shared" si="69"/>
        <v>ITsurmi1</v>
      </c>
      <c r="B272" t="s">
        <v>839</v>
      </c>
      <c r="C272" t="s">
        <v>54</v>
      </c>
      <c r="D272" t="s">
        <v>815</v>
      </c>
      <c r="E272" t="str">
        <f t="shared" si="68"/>
        <v>m1</v>
      </c>
      <c r="F272" t="str">
        <f t="shared" si="68"/>
        <v>surmi1</v>
      </c>
      <c r="G272" s="49">
        <v>0</v>
      </c>
      <c r="H272" s="49">
        <v>0</v>
      </c>
      <c r="I272" s="49">
        <v>0</v>
      </c>
      <c r="J272" s="49">
        <v>0</v>
      </c>
      <c r="K272" s="49">
        <v>0</v>
      </c>
      <c r="L272" s="49">
        <v>0</v>
      </c>
      <c r="M272" s="49">
        <v>203.278915008204</v>
      </c>
      <c r="N272" s="49">
        <v>0</v>
      </c>
      <c r="O272" s="49">
        <v>0</v>
      </c>
      <c r="P272" s="49">
        <v>0</v>
      </c>
      <c r="Q272" s="49">
        <v>0</v>
      </c>
      <c r="R272" s="50" t="s">
        <v>214</v>
      </c>
      <c r="S272" s="50" t="s">
        <v>686</v>
      </c>
      <c r="T272" s="50" t="s">
        <v>873</v>
      </c>
      <c r="V272" s="24" t="str">
        <f>VLOOKUP(C272,[1]BO_download_01!#REF!,3,FALSE)</f>
        <v>Italy</v>
      </c>
      <c r="W272">
        <f t="shared" si="63"/>
        <v>2012</v>
      </c>
      <c r="X272" t="str">
        <f>INDEX([1]BO_download_01!#REF!,MATCH($Y272,[1]BO_download_01!#REF!,0))</f>
        <v>ar</v>
      </c>
      <c r="Y272" t="str">
        <f t="shared" si="66"/>
        <v>floor area</v>
      </c>
      <c r="Z272" s="24">
        <f t="shared" si="70"/>
        <v>0</v>
      </c>
      <c r="AA272" s="24" t="str">
        <f t="shared" si="71"/>
        <v>Mm2</v>
      </c>
      <c r="AB272" s="24" t="str">
        <f t="shared" si="67"/>
        <v>Estimation</v>
      </c>
      <c r="AC272" t="s">
        <v>817</v>
      </c>
      <c r="AD272" t="s">
        <v>818</v>
      </c>
      <c r="AE272" t="str">
        <f t="shared" si="64"/>
        <v>m1</v>
      </c>
      <c r="AF272" t="s">
        <v>764</v>
      </c>
      <c r="AG272" s="51" t="str">
        <f t="shared" si="72"/>
        <v>res</v>
      </c>
      <c r="AH272" t="s">
        <v>819</v>
      </c>
      <c r="AI272" t="s">
        <v>820</v>
      </c>
      <c r="AJ272" t="s">
        <v>821</v>
      </c>
      <c r="AK272" s="11" t="str">
        <f t="shared" si="73"/>
        <v>BO, Estimation with data from Odyssee</v>
      </c>
      <c r="AL272" s="11" t="s">
        <v>822</v>
      </c>
      <c r="AM272" s="11">
        <v>2016</v>
      </c>
      <c r="AN272" s="17" t="s">
        <v>823</v>
      </c>
      <c r="AO272" s="52" t="s">
        <v>824</v>
      </c>
      <c r="AQ272" t="s">
        <v>4</v>
      </c>
      <c r="AR272">
        <v>2007</v>
      </c>
      <c r="AS272" t="s">
        <v>825</v>
      </c>
      <c r="AT272" t="s">
        <v>814</v>
      </c>
      <c r="AU272">
        <v>26799.4</v>
      </c>
      <c r="AV272" t="s">
        <v>826</v>
      </c>
      <c r="AW272" t="s">
        <v>270</v>
      </c>
      <c r="AX272" t="s">
        <v>817</v>
      </c>
      <c r="AY272" t="s">
        <v>818</v>
      </c>
      <c r="AZ272" t="s">
        <v>764</v>
      </c>
      <c r="BA272" s="51" t="s">
        <v>764</v>
      </c>
      <c r="BB272" t="s">
        <v>815</v>
      </c>
      <c r="BC272" t="s">
        <v>819</v>
      </c>
      <c r="BD272" t="s">
        <v>820</v>
      </c>
      <c r="BE272" t="s">
        <v>821</v>
      </c>
      <c r="BF272" t="s">
        <v>830</v>
      </c>
      <c r="BG272" t="s">
        <v>822</v>
      </c>
      <c r="BH272">
        <v>2016</v>
      </c>
      <c r="BI272" t="s">
        <v>823</v>
      </c>
      <c r="BJ272" t="s">
        <v>824</v>
      </c>
      <c r="BK272" t="s">
        <v>824</v>
      </c>
    </row>
    <row r="273" spans="1:63" x14ac:dyDescent="0.25">
      <c r="A273" t="str">
        <f t="shared" si="69"/>
        <v>LTsurmi1</v>
      </c>
      <c r="B273" t="s">
        <v>839</v>
      </c>
      <c r="C273" t="s">
        <v>56</v>
      </c>
      <c r="D273" t="s">
        <v>815</v>
      </c>
      <c r="E273" t="str">
        <f t="shared" si="68"/>
        <v>m1</v>
      </c>
      <c r="F273" t="str">
        <f t="shared" si="68"/>
        <v>surmi1</v>
      </c>
      <c r="G273" s="49">
        <v>0</v>
      </c>
      <c r="H273" s="49">
        <v>0</v>
      </c>
      <c r="I273" s="49">
        <v>0</v>
      </c>
      <c r="J273" s="49">
        <v>0</v>
      </c>
      <c r="K273" s="49">
        <v>0</v>
      </c>
      <c r="L273" s="49">
        <v>0</v>
      </c>
      <c r="M273" s="49">
        <v>0</v>
      </c>
      <c r="N273" s="49">
        <v>11.436229995872401</v>
      </c>
      <c r="O273" s="49">
        <v>11.4877445454034</v>
      </c>
      <c r="P273" s="49">
        <v>0</v>
      </c>
      <c r="Q273" s="49">
        <v>0</v>
      </c>
      <c r="R273" s="50" t="s">
        <v>208</v>
      </c>
      <c r="S273" s="50" t="s">
        <v>212</v>
      </c>
      <c r="T273" s="50" t="s">
        <v>873</v>
      </c>
      <c r="V273" s="24" t="str">
        <f>VLOOKUP(C273,[1]BO_download_01!#REF!,3,FALSE)</f>
        <v>Lithuania</v>
      </c>
      <c r="W273">
        <f t="shared" si="63"/>
        <v>2012</v>
      </c>
      <c r="X273" t="str">
        <f>INDEX([1]BO_download_01!#REF!,MATCH($Y273,[1]BO_download_01!#REF!,0))</f>
        <v>ar</v>
      </c>
      <c r="Y273" t="str">
        <f t="shared" si="66"/>
        <v>floor area</v>
      </c>
      <c r="Z273" s="24">
        <f t="shared" si="70"/>
        <v>11.436229995872401</v>
      </c>
      <c r="AA273" s="24" t="str">
        <f t="shared" si="71"/>
        <v>Mm2</v>
      </c>
      <c r="AB273" s="24" t="str">
        <f t="shared" si="67"/>
        <v>Odyssee</v>
      </c>
      <c r="AC273" t="s">
        <v>817</v>
      </c>
      <c r="AD273" t="s">
        <v>818</v>
      </c>
      <c r="AE273" t="str">
        <f t="shared" si="64"/>
        <v>m1</v>
      </c>
      <c r="AF273" t="s">
        <v>764</v>
      </c>
      <c r="AG273" s="51" t="str">
        <f t="shared" si="72"/>
        <v>res</v>
      </c>
      <c r="AH273" t="s">
        <v>819</v>
      </c>
      <c r="AI273" t="s">
        <v>820</v>
      </c>
      <c r="AJ273" t="s">
        <v>821</v>
      </c>
      <c r="AK273" s="11" t="str">
        <f t="shared" si="73"/>
        <v>BO, Odyssee Indicators</v>
      </c>
      <c r="AL273" s="11" t="s">
        <v>822</v>
      </c>
      <c r="AM273" s="11">
        <v>2016</v>
      </c>
      <c r="AN273" s="17" t="s">
        <v>823</v>
      </c>
      <c r="AO273" s="52" t="s">
        <v>824</v>
      </c>
      <c r="AQ273" t="s">
        <v>4</v>
      </c>
      <c r="AR273">
        <v>2008</v>
      </c>
      <c r="AS273" t="s">
        <v>825</v>
      </c>
      <c r="AT273" t="s">
        <v>814</v>
      </c>
      <c r="AU273">
        <v>26721.9</v>
      </c>
      <c r="AV273" t="s">
        <v>826</v>
      </c>
      <c r="AW273" t="s">
        <v>270</v>
      </c>
      <c r="AX273" t="s">
        <v>817</v>
      </c>
      <c r="AY273" t="s">
        <v>818</v>
      </c>
      <c r="AZ273" t="s">
        <v>764</v>
      </c>
      <c r="BA273" s="51" t="s">
        <v>764</v>
      </c>
      <c r="BB273" t="s">
        <v>815</v>
      </c>
      <c r="BC273" t="s">
        <v>819</v>
      </c>
      <c r="BD273" t="s">
        <v>820</v>
      </c>
      <c r="BE273" t="s">
        <v>821</v>
      </c>
      <c r="BF273" t="s">
        <v>830</v>
      </c>
      <c r="BG273" t="s">
        <v>822</v>
      </c>
      <c r="BH273">
        <v>2016</v>
      </c>
      <c r="BI273" t="s">
        <v>823</v>
      </c>
      <c r="BJ273" t="s">
        <v>824</v>
      </c>
      <c r="BK273" t="s">
        <v>824</v>
      </c>
    </row>
    <row r="274" spans="1:63" x14ac:dyDescent="0.25">
      <c r="A274" t="str">
        <f t="shared" si="69"/>
        <v>LUsurmi1</v>
      </c>
      <c r="B274" t="s">
        <v>839</v>
      </c>
      <c r="C274" t="s">
        <v>57</v>
      </c>
      <c r="D274" t="s">
        <v>815</v>
      </c>
      <c r="E274" t="str">
        <f t="shared" si="68"/>
        <v>m1</v>
      </c>
      <c r="F274" t="str">
        <f t="shared" si="68"/>
        <v>surmi1</v>
      </c>
      <c r="G274" s="49">
        <v>0</v>
      </c>
      <c r="H274" s="49">
        <v>0</v>
      </c>
      <c r="I274" s="49">
        <v>0</v>
      </c>
      <c r="J274" s="49">
        <v>0</v>
      </c>
      <c r="K274" s="49">
        <v>0</v>
      </c>
      <c r="L274" s="49">
        <v>0</v>
      </c>
      <c r="M274" s="49">
        <v>4.9094915015962499</v>
      </c>
      <c r="N274" s="49">
        <v>0</v>
      </c>
      <c r="O274" s="49">
        <v>0</v>
      </c>
      <c r="P274" s="49">
        <v>0</v>
      </c>
      <c r="Q274" s="49">
        <v>0</v>
      </c>
      <c r="R274" s="50" t="s">
        <v>208</v>
      </c>
      <c r="S274" s="50" t="s">
        <v>212</v>
      </c>
      <c r="T274" s="50" t="s">
        <v>873</v>
      </c>
      <c r="V274" s="24" t="str">
        <f>VLOOKUP(C274,[1]BO_download_01!#REF!,3,FALSE)</f>
        <v>Luxembourg</v>
      </c>
      <c r="W274">
        <f t="shared" si="63"/>
        <v>2012</v>
      </c>
      <c r="X274" t="str">
        <f>INDEX([1]BO_download_01!#REF!,MATCH($Y274,[1]BO_download_01!#REF!,0))</f>
        <v>ar</v>
      </c>
      <c r="Y274" t="str">
        <f t="shared" si="66"/>
        <v>floor area</v>
      </c>
      <c r="Z274" s="24">
        <f t="shared" si="70"/>
        <v>0</v>
      </c>
      <c r="AA274" s="24" t="str">
        <f t="shared" si="71"/>
        <v>Mm2</v>
      </c>
      <c r="AB274" s="24" t="str">
        <f t="shared" si="67"/>
        <v>Odyssee</v>
      </c>
      <c r="AC274" t="s">
        <v>817</v>
      </c>
      <c r="AD274" t="s">
        <v>818</v>
      </c>
      <c r="AE274" t="str">
        <f t="shared" si="64"/>
        <v>m1</v>
      </c>
      <c r="AF274" t="s">
        <v>764</v>
      </c>
      <c r="AG274" s="51" t="str">
        <f t="shared" si="72"/>
        <v>res</v>
      </c>
      <c r="AH274" t="s">
        <v>819</v>
      </c>
      <c r="AI274" t="s">
        <v>820</v>
      </c>
      <c r="AJ274" t="s">
        <v>821</v>
      </c>
      <c r="AK274" s="11" t="str">
        <f t="shared" si="73"/>
        <v>BO, Odyssee Indicators</v>
      </c>
      <c r="AL274" s="11" t="s">
        <v>822</v>
      </c>
      <c r="AM274" s="11">
        <v>2016</v>
      </c>
      <c r="AN274" s="17" t="s">
        <v>823</v>
      </c>
      <c r="AO274" s="52" t="s">
        <v>824</v>
      </c>
      <c r="AQ274" t="s">
        <v>4</v>
      </c>
      <c r="AR274">
        <v>2009</v>
      </c>
      <c r="AS274" t="s">
        <v>825</v>
      </c>
      <c r="AT274" t="s">
        <v>814</v>
      </c>
      <c r="AU274">
        <v>26944.2</v>
      </c>
      <c r="AV274" t="s">
        <v>826</v>
      </c>
      <c r="AW274" t="s">
        <v>270</v>
      </c>
      <c r="AX274" t="s">
        <v>817</v>
      </c>
      <c r="AY274" t="s">
        <v>818</v>
      </c>
      <c r="AZ274" t="s">
        <v>764</v>
      </c>
      <c r="BA274" s="51" t="s">
        <v>764</v>
      </c>
      <c r="BB274" t="s">
        <v>815</v>
      </c>
      <c r="BC274" t="s">
        <v>819</v>
      </c>
      <c r="BD274" t="s">
        <v>820</v>
      </c>
      <c r="BE274" t="s">
        <v>821</v>
      </c>
      <c r="BF274" t="s">
        <v>830</v>
      </c>
      <c r="BG274" t="s">
        <v>822</v>
      </c>
      <c r="BH274">
        <v>2016</v>
      </c>
      <c r="BI274" t="s">
        <v>823</v>
      </c>
      <c r="BJ274" t="s">
        <v>824</v>
      </c>
      <c r="BK274" t="s">
        <v>824</v>
      </c>
    </row>
    <row r="275" spans="1:63" x14ac:dyDescent="0.25">
      <c r="A275" t="str">
        <f t="shared" si="69"/>
        <v>LVsurmi1</v>
      </c>
      <c r="B275" t="s">
        <v>839</v>
      </c>
      <c r="C275" t="s">
        <v>55</v>
      </c>
      <c r="D275" t="s">
        <v>815</v>
      </c>
      <c r="E275" t="str">
        <f t="shared" ref="E275:F290" si="74">E274</f>
        <v>m1</v>
      </c>
      <c r="F275" t="str">
        <f t="shared" si="74"/>
        <v>surmi1</v>
      </c>
      <c r="G275" s="49">
        <v>0</v>
      </c>
      <c r="H275" s="49">
        <v>0</v>
      </c>
      <c r="I275" s="49">
        <v>0</v>
      </c>
      <c r="J275" s="49">
        <v>0</v>
      </c>
      <c r="K275" s="49">
        <v>0</v>
      </c>
      <c r="L275" s="49">
        <v>0</v>
      </c>
      <c r="M275" s="49">
        <v>7.3559896582802802</v>
      </c>
      <c r="N275" s="49">
        <v>7.4274070336033899</v>
      </c>
      <c r="O275" s="49">
        <v>7.4988244089264997</v>
      </c>
      <c r="P275" s="49">
        <v>0</v>
      </c>
      <c r="Q275" s="49">
        <v>0</v>
      </c>
      <c r="R275" s="50" t="s">
        <v>208</v>
      </c>
      <c r="S275" s="50" t="s">
        <v>212</v>
      </c>
      <c r="T275" s="50" t="s">
        <v>873</v>
      </c>
      <c r="V275" s="24" t="str">
        <f>VLOOKUP(C275,[1]BO_download_01!#REF!,3,FALSE)</f>
        <v>Latvia</v>
      </c>
      <c r="W275">
        <f t="shared" si="63"/>
        <v>2012</v>
      </c>
      <c r="X275" t="str">
        <f>INDEX([1]BO_download_01!#REF!,MATCH($Y275,[1]BO_download_01!#REF!,0))</f>
        <v>ar</v>
      </c>
      <c r="Y275" t="str">
        <f t="shared" si="66"/>
        <v>floor area</v>
      </c>
      <c r="Z275" s="24">
        <f t="shared" si="70"/>
        <v>7.4274070336033899</v>
      </c>
      <c r="AA275" s="24" t="str">
        <f t="shared" si="71"/>
        <v>Mm2</v>
      </c>
      <c r="AB275" s="24" t="str">
        <f t="shared" si="67"/>
        <v>Odyssee</v>
      </c>
      <c r="AC275" t="s">
        <v>817</v>
      </c>
      <c r="AD275" t="s">
        <v>818</v>
      </c>
      <c r="AE275" t="str">
        <f t="shared" si="64"/>
        <v>m1</v>
      </c>
      <c r="AF275" t="s">
        <v>764</v>
      </c>
      <c r="AG275" s="51" t="str">
        <f t="shared" si="72"/>
        <v>res</v>
      </c>
      <c r="AH275" t="s">
        <v>819</v>
      </c>
      <c r="AI275" t="s">
        <v>820</v>
      </c>
      <c r="AJ275" t="s">
        <v>821</v>
      </c>
      <c r="AK275" s="11" t="str">
        <f t="shared" si="73"/>
        <v>BO, Odyssee Indicators</v>
      </c>
      <c r="AL275" s="11" t="s">
        <v>822</v>
      </c>
      <c r="AM275" s="11">
        <v>2016</v>
      </c>
      <c r="AN275" s="17" t="s">
        <v>823</v>
      </c>
      <c r="AO275" s="52" t="s">
        <v>824</v>
      </c>
      <c r="AQ275" t="s">
        <v>4</v>
      </c>
      <c r="AR275">
        <v>2010</v>
      </c>
      <c r="AS275" t="s">
        <v>825</v>
      </c>
      <c r="AT275" t="s">
        <v>814</v>
      </c>
      <c r="AU275">
        <v>27229.200000000001</v>
      </c>
      <c r="AV275" t="s">
        <v>826</v>
      </c>
      <c r="AW275" t="s">
        <v>270</v>
      </c>
      <c r="AX275" t="s">
        <v>817</v>
      </c>
      <c r="AY275" t="s">
        <v>818</v>
      </c>
      <c r="AZ275" t="s">
        <v>764</v>
      </c>
      <c r="BA275" s="51" t="s">
        <v>764</v>
      </c>
      <c r="BB275" t="s">
        <v>815</v>
      </c>
      <c r="BC275" t="s">
        <v>819</v>
      </c>
      <c r="BD275" t="s">
        <v>820</v>
      </c>
      <c r="BE275" t="s">
        <v>821</v>
      </c>
      <c r="BF275" t="s">
        <v>830</v>
      </c>
      <c r="BG275" t="s">
        <v>822</v>
      </c>
      <c r="BH275">
        <v>2016</v>
      </c>
      <c r="BI275" t="s">
        <v>823</v>
      </c>
      <c r="BJ275" t="s">
        <v>824</v>
      </c>
      <c r="BK275" t="s">
        <v>824</v>
      </c>
    </row>
    <row r="276" spans="1:63" x14ac:dyDescent="0.25">
      <c r="A276" t="str">
        <f t="shared" si="69"/>
        <v>MTsurmi1</v>
      </c>
      <c r="B276" t="s">
        <v>839</v>
      </c>
      <c r="C276" t="s">
        <v>58</v>
      </c>
      <c r="D276" t="s">
        <v>815</v>
      </c>
      <c r="E276" t="str">
        <f t="shared" si="74"/>
        <v>m1</v>
      </c>
      <c r="F276" t="str">
        <f t="shared" si="74"/>
        <v>surmi1</v>
      </c>
      <c r="G276" s="49">
        <v>0</v>
      </c>
      <c r="H276" s="49">
        <v>0</v>
      </c>
      <c r="I276" s="49">
        <v>0</v>
      </c>
      <c r="J276" s="49">
        <v>0</v>
      </c>
      <c r="K276" s="49">
        <v>0</v>
      </c>
      <c r="L276" s="49">
        <v>0</v>
      </c>
      <c r="M276" s="49">
        <v>2.6207957755617901</v>
      </c>
      <c r="N276" s="49">
        <v>2.6207957755617901</v>
      </c>
      <c r="O276" s="49">
        <v>0</v>
      </c>
      <c r="P276" s="49">
        <v>0</v>
      </c>
      <c r="Q276" s="49">
        <v>0</v>
      </c>
      <c r="R276" s="50" t="s">
        <v>208</v>
      </c>
      <c r="S276" s="50" t="s">
        <v>212</v>
      </c>
      <c r="T276" s="50" t="s">
        <v>873</v>
      </c>
      <c r="V276" s="24" t="str">
        <f>VLOOKUP(C276,[1]BO_download_01!#REF!,3,FALSE)</f>
        <v>Malta</v>
      </c>
      <c r="W276">
        <f t="shared" si="63"/>
        <v>2012</v>
      </c>
      <c r="X276" t="str">
        <f>INDEX([1]BO_download_01!#REF!,MATCH($Y276,[1]BO_download_01!#REF!,0))</f>
        <v>ar</v>
      </c>
      <c r="Y276" t="str">
        <f t="shared" si="66"/>
        <v>floor area</v>
      </c>
      <c r="Z276" s="24">
        <f t="shared" si="70"/>
        <v>2.6207957755617901</v>
      </c>
      <c r="AA276" s="24" t="str">
        <f t="shared" si="71"/>
        <v>Mm2</v>
      </c>
      <c r="AB276" s="24" t="str">
        <f t="shared" si="67"/>
        <v>Odyssee</v>
      </c>
      <c r="AC276" t="s">
        <v>817</v>
      </c>
      <c r="AD276" t="s">
        <v>818</v>
      </c>
      <c r="AE276" t="str">
        <f t="shared" si="64"/>
        <v>m1</v>
      </c>
      <c r="AF276" t="s">
        <v>764</v>
      </c>
      <c r="AG276" s="51" t="str">
        <f t="shared" si="72"/>
        <v>res</v>
      </c>
      <c r="AH276" t="s">
        <v>819</v>
      </c>
      <c r="AI276" t="s">
        <v>820</v>
      </c>
      <c r="AJ276" t="s">
        <v>821</v>
      </c>
      <c r="AK276" s="11" t="str">
        <f t="shared" si="73"/>
        <v>BO, Odyssee Indicators</v>
      </c>
      <c r="AL276" s="11" t="s">
        <v>822</v>
      </c>
      <c r="AM276" s="11">
        <v>2016</v>
      </c>
      <c r="AN276" s="17" t="s">
        <v>823</v>
      </c>
      <c r="AO276" s="52" t="s">
        <v>824</v>
      </c>
      <c r="AQ276" t="s">
        <v>4</v>
      </c>
      <c r="AR276">
        <v>2011</v>
      </c>
      <c r="AS276" t="s">
        <v>825</v>
      </c>
      <c r="AT276" t="s">
        <v>814</v>
      </c>
      <c r="AU276">
        <v>28112.799999999999</v>
      </c>
      <c r="AV276" t="s">
        <v>826</v>
      </c>
      <c r="AW276" t="s">
        <v>270</v>
      </c>
      <c r="AX276" t="s">
        <v>817</v>
      </c>
      <c r="AY276" t="s">
        <v>818</v>
      </c>
      <c r="AZ276" t="s">
        <v>764</v>
      </c>
      <c r="BA276" s="51" t="s">
        <v>764</v>
      </c>
      <c r="BB276" t="s">
        <v>815</v>
      </c>
      <c r="BC276" t="s">
        <v>819</v>
      </c>
      <c r="BD276" t="s">
        <v>820</v>
      </c>
      <c r="BE276" t="s">
        <v>821</v>
      </c>
      <c r="BF276" t="s">
        <v>830</v>
      </c>
      <c r="BG276" t="s">
        <v>822</v>
      </c>
      <c r="BH276">
        <v>2016</v>
      </c>
      <c r="BI276" t="s">
        <v>823</v>
      </c>
      <c r="BJ276" t="s">
        <v>824</v>
      </c>
      <c r="BK276" t="s">
        <v>824</v>
      </c>
    </row>
    <row r="277" spans="1:63" x14ac:dyDescent="0.25">
      <c r="A277" t="str">
        <f t="shared" si="69"/>
        <v>NLsurmi1</v>
      </c>
      <c r="B277" t="s">
        <v>839</v>
      </c>
      <c r="C277" t="s">
        <v>59</v>
      </c>
      <c r="D277" t="s">
        <v>815</v>
      </c>
      <c r="E277" t="str">
        <f t="shared" si="74"/>
        <v>m1</v>
      </c>
      <c r="F277" t="str">
        <f t="shared" si="74"/>
        <v>surmi1</v>
      </c>
      <c r="G277" s="49">
        <v>0</v>
      </c>
      <c r="H277" s="49">
        <v>0</v>
      </c>
      <c r="I277" s="49">
        <v>0</v>
      </c>
      <c r="J277" s="49">
        <v>0</v>
      </c>
      <c r="K277" s="49">
        <v>0</v>
      </c>
      <c r="L277" s="49">
        <v>0</v>
      </c>
      <c r="M277" s="49">
        <v>119.854805151492</v>
      </c>
      <c r="N277" s="49">
        <v>121.304849624474</v>
      </c>
      <c r="O277" s="49">
        <v>0</v>
      </c>
      <c r="P277" s="49">
        <v>0</v>
      </c>
      <c r="Q277" s="49">
        <v>0</v>
      </c>
      <c r="R277" s="50" t="s">
        <v>364</v>
      </c>
      <c r="S277" s="50" t="s">
        <v>903</v>
      </c>
      <c r="T277" s="50" t="s">
        <v>873</v>
      </c>
      <c r="V277" s="24" t="str">
        <f>VLOOKUP(C277,[1]BO_download_01!#REF!,3,FALSE)</f>
        <v>Netherlands</v>
      </c>
      <c r="W277">
        <f t="shared" si="63"/>
        <v>2012</v>
      </c>
      <c r="X277" t="str">
        <f>INDEX([1]BO_download_01!#REF!,MATCH($Y277,[1]BO_download_01!#REF!,0))</f>
        <v>ar</v>
      </c>
      <c r="Y277" t="str">
        <f t="shared" si="66"/>
        <v>floor area</v>
      </c>
      <c r="Z277" s="24">
        <f t="shared" si="70"/>
        <v>121.304849624474</v>
      </c>
      <c r="AA277" s="24" t="str">
        <f t="shared" si="71"/>
        <v>Mm2</v>
      </c>
      <c r="AB277" s="24" t="str">
        <f t="shared" si="67"/>
        <v>Calculation</v>
      </c>
      <c r="AC277" t="s">
        <v>817</v>
      </c>
      <c r="AD277" t="s">
        <v>818</v>
      </c>
      <c r="AE277" t="str">
        <f t="shared" si="64"/>
        <v>m1</v>
      </c>
      <c r="AF277" t="s">
        <v>764</v>
      </c>
      <c r="AG277" s="51" t="str">
        <f t="shared" si="72"/>
        <v>res</v>
      </c>
      <c r="AH277" t="s">
        <v>819</v>
      </c>
      <c r="AI277" t="s">
        <v>820</v>
      </c>
      <c r="AJ277" t="s">
        <v>821</v>
      </c>
      <c r="AK277" s="11" t="str">
        <f t="shared" si="73"/>
        <v>BO, Calculation with average floor area of permanently occupied dwellings and number of dwellings for the considered contruction period</v>
      </c>
      <c r="AL277" s="11" t="s">
        <v>822</v>
      </c>
      <c r="AM277" s="11">
        <v>2016</v>
      </c>
      <c r="AN277" s="17" t="s">
        <v>823</v>
      </c>
      <c r="AO277" s="52" t="s">
        <v>824</v>
      </c>
      <c r="AQ277" t="s">
        <v>4</v>
      </c>
      <c r="AR277">
        <v>2012</v>
      </c>
      <c r="AS277" t="s">
        <v>825</v>
      </c>
      <c r="AT277" t="s">
        <v>814</v>
      </c>
      <c r="AU277">
        <v>28150.400000000001</v>
      </c>
      <c r="AV277" t="s">
        <v>826</v>
      </c>
      <c r="AW277" t="s">
        <v>270</v>
      </c>
      <c r="AX277" t="s">
        <v>817</v>
      </c>
      <c r="AY277" t="s">
        <v>818</v>
      </c>
      <c r="AZ277" t="s">
        <v>764</v>
      </c>
      <c r="BA277" s="51" t="s">
        <v>764</v>
      </c>
      <c r="BB277" t="s">
        <v>815</v>
      </c>
      <c r="BC277" t="s">
        <v>819</v>
      </c>
      <c r="BD277" t="s">
        <v>820</v>
      </c>
      <c r="BE277" t="s">
        <v>821</v>
      </c>
      <c r="BF277" t="s">
        <v>830</v>
      </c>
      <c r="BG277" t="s">
        <v>822</v>
      </c>
      <c r="BH277">
        <v>2016</v>
      </c>
      <c r="BI277" t="s">
        <v>823</v>
      </c>
      <c r="BJ277" t="s">
        <v>824</v>
      </c>
      <c r="BK277" t="s">
        <v>824</v>
      </c>
    </row>
    <row r="278" spans="1:63" x14ac:dyDescent="0.25">
      <c r="A278" t="str">
        <f t="shared" si="69"/>
        <v>PLsurmi1</v>
      </c>
      <c r="B278" t="s">
        <v>839</v>
      </c>
      <c r="C278" t="s">
        <v>60</v>
      </c>
      <c r="D278" t="s">
        <v>815</v>
      </c>
      <c r="E278" t="str">
        <f t="shared" si="74"/>
        <v>m1</v>
      </c>
      <c r="F278" t="str">
        <f t="shared" si="74"/>
        <v>surmi1</v>
      </c>
      <c r="G278" s="49">
        <v>0</v>
      </c>
      <c r="H278" s="49">
        <v>0</v>
      </c>
      <c r="I278" s="49">
        <v>0</v>
      </c>
      <c r="J278" s="49">
        <v>0</v>
      </c>
      <c r="K278" s="49">
        <v>0</v>
      </c>
      <c r="L278" s="49">
        <v>0</v>
      </c>
      <c r="M278" s="49">
        <v>129.266293563467</v>
      </c>
      <c r="N278" s="49">
        <v>129.622399055377</v>
      </c>
      <c r="O278" s="49">
        <v>130.156557293243</v>
      </c>
      <c r="P278" s="49">
        <v>0</v>
      </c>
      <c r="Q278" s="49">
        <v>0</v>
      </c>
      <c r="R278" s="50" t="s">
        <v>364</v>
      </c>
      <c r="S278" s="50" t="s">
        <v>903</v>
      </c>
      <c r="T278" s="50" t="s">
        <v>873</v>
      </c>
      <c r="V278" s="24" t="str">
        <f>VLOOKUP(C278,[1]BO_download_01!#REF!,3,FALSE)</f>
        <v>Poland</v>
      </c>
      <c r="W278">
        <f t="shared" si="63"/>
        <v>2012</v>
      </c>
      <c r="X278" t="str">
        <f>INDEX([1]BO_download_01!#REF!,MATCH($Y278,[1]BO_download_01!#REF!,0))</f>
        <v>ar</v>
      </c>
      <c r="Y278" t="str">
        <f t="shared" si="66"/>
        <v>floor area</v>
      </c>
      <c r="Z278" s="24">
        <f t="shared" si="70"/>
        <v>129.622399055377</v>
      </c>
      <c r="AA278" s="24" t="str">
        <f t="shared" si="71"/>
        <v>Mm2</v>
      </c>
      <c r="AB278" s="24" t="str">
        <f t="shared" si="67"/>
        <v>Calculation</v>
      </c>
      <c r="AC278" t="s">
        <v>817</v>
      </c>
      <c r="AD278" t="s">
        <v>818</v>
      </c>
      <c r="AE278" t="str">
        <f t="shared" si="64"/>
        <v>m1</v>
      </c>
      <c r="AF278" t="s">
        <v>764</v>
      </c>
      <c r="AG278" s="51" t="str">
        <f t="shared" si="72"/>
        <v>res</v>
      </c>
      <c r="AH278" t="s">
        <v>819</v>
      </c>
      <c r="AI278" t="s">
        <v>820</v>
      </c>
      <c r="AJ278" t="s">
        <v>821</v>
      </c>
      <c r="AK278" s="11" t="str">
        <f t="shared" si="73"/>
        <v>BO, Calculation with average floor area of permanently occupied dwellings and number of dwellings for the considered contruction period</v>
      </c>
      <c r="AL278" s="11" t="s">
        <v>822</v>
      </c>
      <c r="AM278" s="11">
        <v>2016</v>
      </c>
      <c r="AN278" s="17" t="s">
        <v>823</v>
      </c>
      <c r="AO278" s="52" t="s">
        <v>824</v>
      </c>
      <c r="AQ278" t="s">
        <v>4</v>
      </c>
      <c r="AR278">
        <v>2013</v>
      </c>
      <c r="AS278" t="s">
        <v>825</v>
      </c>
      <c r="AT278" t="s">
        <v>814</v>
      </c>
      <c r="AU278">
        <v>27610.9</v>
      </c>
      <c r="AV278" t="s">
        <v>826</v>
      </c>
      <c r="AW278" t="s">
        <v>270</v>
      </c>
      <c r="AX278" t="s">
        <v>817</v>
      </c>
      <c r="AY278" t="s">
        <v>818</v>
      </c>
      <c r="AZ278" t="s">
        <v>764</v>
      </c>
      <c r="BA278" s="51" t="s">
        <v>764</v>
      </c>
      <c r="BB278" t="s">
        <v>815</v>
      </c>
      <c r="BC278" t="s">
        <v>819</v>
      </c>
      <c r="BD278" t="s">
        <v>820</v>
      </c>
      <c r="BE278" t="s">
        <v>821</v>
      </c>
      <c r="BF278" t="s">
        <v>830</v>
      </c>
      <c r="BG278" t="s">
        <v>822</v>
      </c>
      <c r="BH278">
        <v>2016</v>
      </c>
      <c r="BI278" t="s">
        <v>823</v>
      </c>
      <c r="BJ278" t="s">
        <v>824</v>
      </c>
      <c r="BK278" t="s">
        <v>824</v>
      </c>
    </row>
    <row r="279" spans="1:63" x14ac:dyDescent="0.25">
      <c r="A279" t="str">
        <f t="shared" si="69"/>
        <v>PTsurmi1</v>
      </c>
      <c r="B279" t="s">
        <v>839</v>
      </c>
      <c r="C279" t="s">
        <v>61</v>
      </c>
      <c r="D279" t="s">
        <v>815</v>
      </c>
      <c r="E279" t="str">
        <f t="shared" si="74"/>
        <v>m1</v>
      </c>
      <c r="F279" t="str">
        <f t="shared" si="74"/>
        <v>surmi1</v>
      </c>
      <c r="G279" s="49">
        <v>0</v>
      </c>
      <c r="H279" s="49">
        <v>0</v>
      </c>
      <c r="I279" s="49">
        <v>0</v>
      </c>
      <c r="J279" s="49">
        <v>0</v>
      </c>
      <c r="K279" s="49">
        <v>0</v>
      </c>
      <c r="L279" s="49">
        <v>0</v>
      </c>
      <c r="M279" s="49">
        <v>70.5219975888444</v>
      </c>
      <c r="N279" s="49">
        <v>0</v>
      </c>
      <c r="O279" s="49">
        <v>0</v>
      </c>
      <c r="P279" s="49">
        <v>0</v>
      </c>
      <c r="Q279" s="49">
        <v>0</v>
      </c>
      <c r="R279" s="50" t="s">
        <v>364</v>
      </c>
      <c r="S279" s="50" t="s">
        <v>903</v>
      </c>
      <c r="T279" s="50" t="s">
        <v>873</v>
      </c>
      <c r="V279" s="24" t="str">
        <f>VLOOKUP(C279,[1]BO_download_01!#REF!,3,FALSE)</f>
        <v>Portugal</v>
      </c>
      <c r="W279">
        <f t="shared" si="63"/>
        <v>2012</v>
      </c>
      <c r="X279" t="str">
        <f>INDEX([1]BO_download_01!#REF!,MATCH($Y279,[1]BO_download_01!#REF!,0))</f>
        <v>ar</v>
      </c>
      <c r="Y279" t="str">
        <f t="shared" si="66"/>
        <v>floor area</v>
      </c>
      <c r="Z279" s="24">
        <f t="shared" si="70"/>
        <v>0</v>
      </c>
      <c r="AA279" s="24" t="str">
        <f t="shared" si="71"/>
        <v>Mm2</v>
      </c>
      <c r="AB279" s="24" t="str">
        <f t="shared" si="67"/>
        <v>Calculation</v>
      </c>
      <c r="AC279" t="s">
        <v>817</v>
      </c>
      <c r="AD279" t="s">
        <v>818</v>
      </c>
      <c r="AE279" t="str">
        <f t="shared" si="64"/>
        <v>m1</v>
      </c>
      <c r="AF279" t="s">
        <v>764</v>
      </c>
      <c r="AG279" s="51" t="str">
        <f t="shared" si="72"/>
        <v>res</v>
      </c>
      <c r="AH279" t="s">
        <v>819</v>
      </c>
      <c r="AI279" t="s">
        <v>820</v>
      </c>
      <c r="AJ279" t="s">
        <v>821</v>
      </c>
      <c r="AK279" s="11" t="str">
        <f t="shared" si="73"/>
        <v>BO, Calculation with average floor area of permanently occupied dwellings and number of dwellings for the considered contruction period</v>
      </c>
      <c r="AL279" s="11" t="s">
        <v>822</v>
      </c>
      <c r="AM279" s="11">
        <v>2016</v>
      </c>
      <c r="AN279" s="17" t="s">
        <v>823</v>
      </c>
      <c r="AO279" s="52" t="s">
        <v>824</v>
      </c>
      <c r="AQ279" t="s">
        <v>4</v>
      </c>
      <c r="AR279">
        <v>2014</v>
      </c>
      <c r="AS279" t="s">
        <v>825</v>
      </c>
      <c r="AT279" t="s">
        <v>814</v>
      </c>
      <c r="AU279">
        <v>28076</v>
      </c>
      <c r="AV279" t="s">
        <v>826</v>
      </c>
      <c r="AW279" t="s">
        <v>270</v>
      </c>
      <c r="AX279" t="s">
        <v>817</v>
      </c>
      <c r="AY279" t="s">
        <v>818</v>
      </c>
      <c r="AZ279" t="s">
        <v>764</v>
      </c>
      <c r="BA279" s="51" t="s">
        <v>764</v>
      </c>
      <c r="BB279" t="s">
        <v>815</v>
      </c>
      <c r="BC279" t="s">
        <v>819</v>
      </c>
      <c r="BD279" t="s">
        <v>820</v>
      </c>
      <c r="BE279" t="s">
        <v>821</v>
      </c>
      <c r="BF279" t="s">
        <v>830</v>
      </c>
      <c r="BG279" t="s">
        <v>822</v>
      </c>
      <c r="BH279">
        <v>2016</v>
      </c>
      <c r="BI279" t="s">
        <v>823</v>
      </c>
      <c r="BJ279" t="s">
        <v>824</v>
      </c>
      <c r="BK279" t="s">
        <v>824</v>
      </c>
    </row>
    <row r="280" spans="1:63" x14ac:dyDescent="0.25">
      <c r="A280" t="str">
        <f t="shared" si="69"/>
        <v>ROsurmi1</v>
      </c>
      <c r="B280" t="s">
        <v>839</v>
      </c>
      <c r="C280" t="s">
        <v>62</v>
      </c>
      <c r="D280" t="s">
        <v>815</v>
      </c>
      <c r="E280" t="str">
        <f t="shared" si="74"/>
        <v>m1</v>
      </c>
      <c r="F280" t="str">
        <f t="shared" si="74"/>
        <v>surmi1</v>
      </c>
      <c r="G280" s="49">
        <v>0</v>
      </c>
      <c r="H280" s="49">
        <v>0</v>
      </c>
      <c r="I280" s="49">
        <v>0</v>
      </c>
      <c r="J280" s="49">
        <v>0</v>
      </c>
      <c r="K280" s="49">
        <v>0</v>
      </c>
      <c r="L280" s="49">
        <v>0</v>
      </c>
      <c r="M280" s="49">
        <v>39.756118297989197</v>
      </c>
      <c r="N280" s="49">
        <v>0</v>
      </c>
      <c r="O280" s="49">
        <v>0</v>
      </c>
      <c r="P280" s="49">
        <v>0</v>
      </c>
      <c r="Q280" s="49">
        <v>0</v>
      </c>
      <c r="R280" s="50" t="s">
        <v>214</v>
      </c>
      <c r="S280" s="50" t="s">
        <v>891</v>
      </c>
      <c r="T280" s="50" t="s">
        <v>873</v>
      </c>
      <c r="V280" s="24" t="str">
        <f>VLOOKUP(C280,[1]BO_download_01!#REF!,3,FALSE)</f>
        <v>Romania</v>
      </c>
      <c r="W280">
        <f t="shared" si="63"/>
        <v>2012</v>
      </c>
      <c r="X280" t="str">
        <f>INDEX([1]BO_download_01!#REF!,MATCH($Y280,[1]BO_download_01!#REF!,0))</f>
        <v>ar</v>
      </c>
      <c r="Y280" t="str">
        <f t="shared" si="66"/>
        <v>floor area</v>
      </c>
      <c r="Z280" s="24">
        <f t="shared" si="70"/>
        <v>0</v>
      </c>
      <c r="AA280" s="24" t="str">
        <f t="shared" si="71"/>
        <v>Mm2</v>
      </c>
      <c r="AB280" s="24" t="str">
        <f t="shared" si="67"/>
        <v>Estimation</v>
      </c>
      <c r="AC280" t="s">
        <v>817</v>
      </c>
      <c r="AD280" t="s">
        <v>818</v>
      </c>
      <c r="AE280" t="str">
        <f t="shared" si="64"/>
        <v>m1</v>
      </c>
      <c r="AF280" t="s">
        <v>764</v>
      </c>
      <c r="AG280" s="51" t="str">
        <f t="shared" si="72"/>
        <v>res</v>
      </c>
      <c r="AH280" t="s">
        <v>819</v>
      </c>
      <c r="AI280" t="s">
        <v>820</v>
      </c>
      <c r="AJ280" t="s">
        <v>821</v>
      </c>
      <c r="AK280" s="11" t="str">
        <f t="shared" si="73"/>
        <v>BO, Estimation by calculation</v>
      </c>
      <c r="AL280" s="11" t="s">
        <v>822</v>
      </c>
      <c r="AM280" s="11">
        <v>2016</v>
      </c>
      <c r="AN280" s="17" t="s">
        <v>823</v>
      </c>
      <c r="AO280" s="52" t="s">
        <v>824</v>
      </c>
      <c r="AQ280" t="s">
        <v>17</v>
      </c>
      <c r="AR280">
        <v>2011</v>
      </c>
      <c r="AS280" t="s">
        <v>850</v>
      </c>
      <c r="AT280" t="s">
        <v>832</v>
      </c>
      <c r="AU280">
        <v>1973.979</v>
      </c>
      <c r="AV280" t="s">
        <v>826</v>
      </c>
      <c r="AW280" t="s">
        <v>329</v>
      </c>
      <c r="AX280" t="s">
        <v>817</v>
      </c>
      <c r="AY280" t="s">
        <v>818</v>
      </c>
      <c r="AZ280" t="s">
        <v>764</v>
      </c>
      <c r="BA280" s="51" t="s">
        <v>764</v>
      </c>
      <c r="BB280" t="s">
        <v>815</v>
      </c>
      <c r="BC280" t="s">
        <v>819</v>
      </c>
      <c r="BD280" t="s">
        <v>820</v>
      </c>
      <c r="BE280" t="s">
        <v>821</v>
      </c>
      <c r="BF280" t="s">
        <v>851</v>
      </c>
      <c r="BG280" t="s">
        <v>822</v>
      </c>
      <c r="BH280">
        <v>2016</v>
      </c>
      <c r="BI280" t="s">
        <v>823</v>
      </c>
      <c r="BJ280" t="s">
        <v>824</v>
      </c>
      <c r="BK280" t="s">
        <v>824</v>
      </c>
    </row>
    <row r="281" spans="1:63" x14ac:dyDescent="0.25">
      <c r="A281" t="str">
        <f t="shared" si="69"/>
        <v>SEsurmi1</v>
      </c>
      <c r="B281" t="s">
        <v>839</v>
      </c>
      <c r="C281" t="s">
        <v>66</v>
      </c>
      <c r="D281" t="s">
        <v>815</v>
      </c>
      <c r="E281" t="str">
        <f t="shared" si="74"/>
        <v>m1</v>
      </c>
      <c r="F281" t="str">
        <f t="shared" si="74"/>
        <v>surmi1</v>
      </c>
      <c r="G281" s="49">
        <v>0</v>
      </c>
      <c r="H281" s="49">
        <v>0</v>
      </c>
      <c r="I281" s="49">
        <v>0</v>
      </c>
      <c r="J281" s="49">
        <v>0</v>
      </c>
      <c r="K281" s="49">
        <v>0</v>
      </c>
      <c r="L281" s="49">
        <v>88.848699068577602</v>
      </c>
      <c r="M281" s="49">
        <v>87.222138274739507</v>
      </c>
      <c r="N281" s="49">
        <v>86.925181391802596</v>
      </c>
      <c r="O281" s="49">
        <v>87.468485894000295</v>
      </c>
      <c r="P281" s="49">
        <v>0</v>
      </c>
      <c r="Q281" s="49">
        <v>0</v>
      </c>
      <c r="R281" s="50" t="s">
        <v>364</v>
      </c>
      <c r="S281" s="50" t="s">
        <v>903</v>
      </c>
      <c r="T281" s="50" t="s">
        <v>873</v>
      </c>
      <c r="V281" s="24" t="str">
        <f>VLOOKUP(C281,[1]BO_download_01!#REF!,3,FALSE)</f>
        <v>Sweden</v>
      </c>
      <c r="W281">
        <f t="shared" si="63"/>
        <v>2012</v>
      </c>
      <c r="X281" t="str">
        <f>INDEX([1]BO_download_01!#REF!,MATCH($Y281,[1]BO_download_01!#REF!,0))</f>
        <v>ar</v>
      </c>
      <c r="Y281" t="str">
        <f t="shared" si="66"/>
        <v>floor area</v>
      </c>
      <c r="Z281" s="24">
        <f t="shared" si="70"/>
        <v>86.925181391802596</v>
      </c>
      <c r="AA281" s="24" t="str">
        <f t="shared" si="71"/>
        <v>Mm2</v>
      </c>
      <c r="AB281" s="24" t="str">
        <f t="shared" si="67"/>
        <v>Calculation</v>
      </c>
      <c r="AC281" t="s">
        <v>817</v>
      </c>
      <c r="AD281" t="s">
        <v>818</v>
      </c>
      <c r="AE281" t="str">
        <f t="shared" si="64"/>
        <v>m1</v>
      </c>
      <c r="AF281" t="s">
        <v>764</v>
      </c>
      <c r="AG281" s="51" t="str">
        <f t="shared" si="72"/>
        <v>res</v>
      </c>
      <c r="AH281" t="s">
        <v>819</v>
      </c>
      <c r="AI281" t="s">
        <v>820</v>
      </c>
      <c r="AJ281" t="s">
        <v>821</v>
      </c>
      <c r="AK281" s="11" t="str">
        <f t="shared" si="73"/>
        <v>BO, Calculation with average floor area of permanently occupied dwellings and number of dwellings for the considered contruction period</v>
      </c>
      <c r="AL281" s="11" t="s">
        <v>822</v>
      </c>
      <c r="AM281" s="11">
        <v>2016</v>
      </c>
      <c r="AN281" s="17" t="s">
        <v>823</v>
      </c>
      <c r="AO281" s="52" t="s">
        <v>824</v>
      </c>
      <c r="AQ281" t="s">
        <v>11</v>
      </c>
      <c r="AR281">
        <v>2005</v>
      </c>
      <c r="AS281" t="s">
        <v>850</v>
      </c>
      <c r="AT281" t="s">
        <v>832</v>
      </c>
      <c r="AU281">
        <v>3464.4549999999999</v>
      </c>
      <c r="AV281" t="s">
        <v>826</v>
      </c>
      <c r="AW281" t="s">
        <v>293</v>
      </c>
      <c r="AX281" t="s">
        <v>817</v>
      </c>
      <c r="AY281" t="s">
        <v>818</v>
      </c>
      <c r="AZ281" t="s">
        <v>764</v>
      </c>
      <c r="BA281" s="51" t="s">
        <v>764</v>
      </c>
      <c r="BB281" t="s">
        <v>815</v>
      </c>
      <c r="BC281" t="s">
        <v>819</v>
      </c>
      <c r="BD281" t="s">
        <v>820</v>
      </c>
      <c r="BE281" t="s">
        <v>821</v>
      </c>
      <c r="BF281" t="s">
        <v>852</v>
      </c>
      <c r="BG281" t="s">
        <v>822</v>
      </c>
      <c r="BH281">
        <v>2016</v>
      </c>
      <c r="BI281" t="s">
        <v>823</v>
      </c>
      <c r="BJ281" t="s">
        <v>824</v>
      </c>
      <c r="BK281" t="s">
        <v>824</v>
      </c>
    </row>
    <row r="282" spans="1:63" x14ac:dyDescent="0.25">
      <c r="A282" t="str">
        <f t="shared" si="69"/>
        <v>Slsurmi1</v>
      </c>
      <c r="B282" t="s">
        <v>839</v>
      </c>
      <c r="C282" t="s">
        <v>831</v>
      </c>
      <c r="D282" t="s">
        <v>815</v>
      </c>
      <c r="E282" t="str">
        <f t="shared" si="74"/>
        <v>m1</v>
      </c>
      <c r="F282" t="str">
        <f t="shared" si="74"/>
        <v>surmi1</v>
      </c>
      <c r="G282" s="49">
        <v>0</v>
      </c>
      <c r="H282" s="49">
        <v>0</v>
      </c>
      <c r="I282" s="49">
        <v>0</v>
      </c>
      <c r="J282" s="49">
        <v>0</v>
      </c>
      <c r="K282" s="49">
        <v>0</v>
      </c>
      <c r="L282" s="49">
        <v>0</v>
      </c>
      <c r="M282" s="49">
        <v>15.7436905012169</v>
      </c>
      <c r="N282" s="49">
        <v>15.815072366980701</v>
      </c>
      <c r="O282" s="49">
        <v>15.8738379179626</v>
      </c>
      <c r="P282" s="49">
        <v>0</v>
      </c>
      <c r="Q282" s="49">
        <v>0</v>
      </c>
      <c r="R282" s="50" t="s">
        <v>364</v>
      </c>
      <c r="S282" s="50" t="s">
        <v>903</v>
      </c>
      <c r="T282" s="50" t="s">
        <v>873</v>
      </c>
      <c r="V282" s="24" t="str">
        <f>VLOOKUP(C282,[1]BO_download_01!#REF!,3,FALSE)</f>
        <v>Slovenia</v>
      </c>
      <c r="W282">
        <f t="shared" ref="W282:W345" si="75">$N$4</f>
        <v>2012</v>
      </c>
      <c r="X282" t="str">
        <f>INDEX([1]BO_download_01!#REF!,MATCH($Y282,[1]BO_download_01!#REF!,0))</f>
        <v>ar</v>
      </c>
      <c r="Y282" t="str">
        <f t="shared" si="66"/>
        <v>floor area</v>
      </c>
      <c r="Z282" s="24">
        <f t="shared" si="70"/>
        <v>15.815072366980701</v>
      </c>
      <c r="AA282" s="24" t="str">
        <f t="shared" si="71"/>
        <v>Mm2</v>
      </c>
      <c r="AB282" s="24" t="str">
        <f t="shared" si="67"/>
        <v>Calculation</v>
      </c>
      <c r="AC282" t="s">
        <v>817</v>
      </c>
      <c r="AD282" t="s">
        <v>818</v>
      </c>
      <c r="AE282" t="str">
        <f t="shared" ref="AE282:AE345" si="76">E282</f>
        <v>m1</v>
      </c>
      <c r="AF282" t="s">
        <v>764</v>
      </c>
      <c r="AG282" s="51" t="str">
        <f t="shared" si="72"/>
        <v>res</v>
      </c>
      <c r="AH282" t="s">
        <v>819</v>
      </c>
      <c r="AI282" t="s">
        <v>820</v>
      </c>
      <c r="AJ282" t="s">
        <v>821</v>
      </c>
      <c r="AK282" s="11" t="str">
        <f t="shared" si="73"/>
        <v>BO, Calculation with average floor area of permanently occupied dwellings and number of dwellings for the considered contruction period</v>
      </c>
      <c r="AL282" s="11" t="s">
        <v>822</v>
      </c>
      <c r="AM282" s="11">
        <v>2016</v>
      </c>
      <c r="AN282" s="17" t="s">
        <v>823</v>
      </c>
      <c r="AO282" s="52" t="s">
        <v>824</v>
      </c>
      <c r="AQ282" t="s">
        <v>11</v>
      </c>
      <c r="AR282">
        <v>2006</v>
      </c>
      <c r="AS282" t="s">
        <v>850</v>
      </c>
      <c r="AT282" t="s">
        <v>832</v>
      </c>
      <c r="AU282">
        <v>3487.1509999999998</v>
      </c>
      <c r="AV282" t="s">
        <v>826</v>
      </c>
      <c r="AW282" t="s">
        <v>293</v>
      </c>
      <c r="AX282" t="s">
        <v>817</v>
      </c>
      <c r="AY282" t="s">
        <v>818</v>
      </c>
      <c r="AZ282" t="s">
        <v>764</v>
      </c>
      <c r="BA282" s="51" t="s">
        <v>764</v>
      </c>
      <c r="BB282" t="s">
        <v>815</v>
      </c>
      <c r="BC282" t="s">
        <v>819</v>
      </c>
      <c r="BD282" t="s">
        <v>820</v>
      </c>
      <c r="BE282" t="s">
        <v>821</v>
      </c>
      <c r="BF282" t="s">
        <v>852</v>
      </c>
      <c r="BG282" t="s">
        <v>822</v>
      </c>
      <c r="BH282">
        <v>2016</v>
      </c>
      <c r="BI282" t="s">
        <v>823</v>
      </c>
      <c r="BJ282" t="s">
        <v>824</v>
      </c>
      <c r="BK282" t="s">
        <v>824</v>
      </c>
    </row>
    <row r="283" spans="1:63" x14ac:dyDescent="0.25">
      <c r="A283" t="str">
        <f t="shared" si="69"/>
        <v>SKsurmi1</v>
      </c>
      <c r="B283" t="s">
        <v>839</v>
      </c>
      <c r="C283" t="s">
        <v>63</v>
      </c>
      <c r="D283" t="s">
        <v>815</v>
      </c>
      <c r="E283" t="str">
        <f t="shared" si="74"/>
        <v>m1</v>
      </c>
      <c r="F283" t="str">
        <f t="shared" si="74"/>
        <v>surmi1</v>
      </c>
      <c r="G283" s="49">
        <v>0</v>
      </c>
      <c r="H283" s="49">
        <v>0</v>
      </c>
      <c r="I283" s="49">
        <v>0</v>
      </c>
      <c r="J283" s="49">
        <v>0</v>
      </c>
      <c r="K283" s="49">
        <v>0</v>
      </c>
      <c r="L283" s="49">
        <v>0</v>
      </c>
      <c r="M283" s="49">
        <v>15.2035349480027</v>
      </c>
      <c r="N283" s="49">
        <v>15.249573741320299</v>
      </c>
      <c r="O283" s="49">
        <v>15.2963269419505</v>
      </c>
      <c r="P283" s="49">
        <v>0</v>
      </c>
      <c r="Q283" s="49">
        <v>0</v>
      </c>
      <c r="R283" s="50" t="s">
        <v>364</v>
      </c>
      <c r="S283" s="50" t="s">
        <v>903</v>
      </c>
      <c r="T283" s="50" t="s">
        <v>873</v>
      </c>
      <c r="V283" s="24" t="str">
        <f>VLOOKUP(C283,[1]BO_download_01!#REF!,3,FALSE)</f>
        <v>Slovakia</v>
      </c>
      <c r="W283">
        <f t="shared" si="75"/>
        <v>2012</v>
      </c>
      <c r="X283" t="str">
        <f>INDEX([1]BO_download_01!#REF!,MATCH($Y283,[1]BO_download_01!#REF!,0))</f>
        <v>ar</v>
      </c>
      <c r="Y283" t="str">
        <f t="shared" si="66"/>
        <v>floor area</v>
      </c>
      <c r="Z283" s="24">
        <f t="shared" si="70"/>
        <v>15.249573741320299</v>
      </c>
      <c r="AA283" s="24" t="str">
        <f t="shared" si="71"/>
        <v>Mm2</v>
      </c>
      <c r="AB283" s="24" t="str">
        <f t="shared" si="67"/>
        <v>Calculation</v>
      </c>
      <c r="AC283" t="s">
        <v>817</v>
      </c>
      <c r="AD283" t="s">
        <v>818</v>
      </c>
      <c r="AE283" t="str">
        <f t="shared" si="76"/>
        <v>m1</v>
      </c>
      <c r="AF283" t="s">
        <v>764</v>
      </c>
      <c r="AG283" s="51" t="str">
        <f t="shared" si="72"/>
        <v>res</v>
      </c>
      <c r="AH283" t="s">
        <v>819</v>
      </c>
      <c r="AI283" t="s">
        <v>820</v>
      </c>
      <c r="AJ283" t="s">
        <v>821</v>
      </c>
      <c r="AK283" s="11" t="str">
        <f t="shared" si="73"/>
        <v>BO, Calculation with average floor area of permanently occupied dwellings and number of dwellings for the considered contruction period</v>
      </c>
      <c r="AL283" s="11" t="s">
        <v>822</v>
      </c>
      <c r="AM283" s="11">
        <v>2016</v>
      </c>
      <c r="AN283" s="17" t="s">
        <v>823</v>
      </c>
      <c r="AO283" s="52" t="s">
        <v>824</v>
      </c>
      <c r="AQ283" t="s">
        <v>11</v>
      </c>
      <c r="AR283">
        <v>2007</v>
      </c>
      <c r="AS283" t="s">
        <v>850</v>
      </c>
      <c r="AT283" t="s">
        <v>832</v>
      </c>
      <c r="AU283">
        <v>3510.9229999999998</v>
      </c>
      <c r="AV283" t="s">
        <v>826</v>
      </c>
      <c r="AW283" t="s">
        <v>293</v>
      </c>
      <c r="AX283" t="s">
        <v>817</v>
      </c>
      <c r="AY283" t="s">
        <v>818</v>
      </c>
      <c r="AZ283" t="s">
        <v>764</v>
      </c>
      <c r="BA283" s="51" t="s">
        <v>764</v>
      </c>
      <c r="BB283" t="s">
        <v>815</v>
      </c>
      <c r="BC283" t="s">
        <v>819</v>
      </c>
      <c r="BD283" t="s">
        <v>820</v>
      </c>
      <c r="BE283" t="s">
        <v>821</v>
      </c>
      <c r="BF283" t="s">
        <v>852</v>
      </c>
      <c r="BG283" t="s">
        <v>822</v>
      </c>
      <c r="BH283">
        <v>2016</v>
      </c>
      <c r="BI283" t="s">
        <v>823</v>
      </c>
      <c r="BJ283" t="s">
        <v>824</v>
      </c>
      <c r="BK283" t="s">
        <v>824</v>
      </c>
    </row>
    <row r="284" spans="1:63" x14ac:dyDescent="0.25">
      <c r="A284" t="str">
        <f t="shared" si="69"/>
        <v>UKsurmi1</v>
      </c>
      <c r="B284" t="s">
        <v>839</v>
      </c>
      <c r="C284" t="s">
        <v>67</v>
      </c>
      <c r="D284" t="s">
        <v>815</v>
      </c>
      <c r="E284" t="str">
        <f t="shared" si="74"/>
        <v>m1</v>
      </c>
      <c r="F284" t="str">
        <f t="shared" si="74"/>
        <v>surmi1</v>
      </c>
      <c r="G284" s="49">
        <v>0</v>
      </c>
      <c r="H284" s="49">
        <v>0</v>
      </c>
      <c r="I284" s="49">
        <v>0</v>
      </c>
      <c r="J284" s="49">
        <v>0</v>
      </c>
      <c r="K284" s="49">
        <v>0</v>
      </c>
      <c r="L284" s="49">
        <v>0</v>
      </c>
      <c r="M284" s="49">
        <v>0</v>
      </c>
      <c r="N284" s="49">
        <v>788.45137263091499</v>
      </c>
      <c r="O284" s="49">
        <v>0</v>
      </c>
      <c r="P284" s="49">
        <v>0</v>
      </c>
      <c r="Q284" s="49">
        <v>0</v>
      </c>
      <c r="R284" s="50" t="s">
        <v>364</v>
      </c>
      <c r="S284" s="50" t="s">
        <v>903</v>
      </c>
      <c r="T284" s="50" t="s">
        <v>873</v>
      </c>
      <c r="V284" s="24" t="str">
        <f>VLOOKUP(C284,[1]BO_download_01!#REF!,3,FALSE)</f>
        <v>United Kingdom</v>
      </c>
      <c r="W284">
        <f t="shared" si="75"/>
        <v>2012</v>
      </c>
      <c r="X284" t="str">
        <f>INDEX([1]BO_download_01!#REF!,MATCH($Y284,[1]BO_download_01!#REF!,0))</f>
        <v>ar</v>
      </c>
      <c r="Y284" t="str">
        <f t="shared" si="66"/>
        <v>floor area</v>
      </c>
      <c r="Z284" s="24">
        <f t="shared" si="70"/>
        <v>788.45137263091499</v>
      </c>
      <c r="AA284" s="24" t="str">
        <f t="shared" si="71"/>
        <v>Mm2</v>
      </c>
      <c r="AB284" s="24" t="str">
        <f t="shared" si="67"/>
        <v>Calculation</v>
      </c>
      <c r="AC284" t="s">
        <v>817</v>
      </c>
      <c r="AD284" t="s">
        <v>818</v>
      </c>
      <c r="AE284" t="str">
        <f t="shared" si="76"/>
        <v>m1</v>
      </c>
      <c r="AF284" t="s">
        <v>764</v>
      </c>
      <c r="AG284" s="51" t="str">
        <f t="shared" si="72"/>
        <v>res</v>
      </c>
      <c r="AH284" t="s">
        <v>819</v>
      </c>
      <c r="AI284" t="s">
        <v>820</v>
      </c>
      <c r="AJ284" t="s">
        <v>821</v>
      </c>
      <c r="AK284" s="11" t="str">
        <f t="shared" si="73"/>
        <v>BO, Calculation with average floor area of permanently occupied dwellings and number of dwellings for the considered contruction period</v>
      </c>
      <c r="AL284" s="11" t="s">
        <v>822</v>
      </c>
      <c r="AM284" s="11">
        <v>2016</v>
      </c>
      <c r="AN284" s="17" t="s">
        <v>823</v>
      </c>
      <c r="AO284" s="52" t="s">
        <v>824</v>
      </c>
      <c r="AQ284" t="s">
        <v>11</v>
      </c>
      <c r="AR284">
        <v>2008</v>
      </c>
      <c r="AS284" t="s">
        <v>850</v>
      </c>
      <c r="AT284" t="s">
        <v>832</v>
      </c>
      <c r="AU284">
        <v>3536.93</v>
      </c>
      <c r="AV284" t="s">
        <v>826</v>
      </c>
      <c r="AW284" t="s">
        <v>293</v>
      </c>
      <c r="AX284" t="s">
        <v>817</v>
      </c>
      <c r="AY284" t="s">
        <v>818</v>
      </c>
      <c r="AZ284" t="s">
        <v>764</v>
      </c>
      <c r="BA284" s="51" t="s">
        <v>764</v>
      </c>
      <c r="BB284" t="s">
        <v>815</v>
      </c>
      <c r="BC284" t="s">
        <v>819</v>
      </c>
      <c r="BD284" t="s">
        <v>820</v>
      </c>
      <c r="BE284" t="s">
        <v>821</v>
      </c>
      <c r="BF284" t="s">
        <v>852</v>
      </c>
      <c r="BG284" t="s">
        <v>822</v>
      </c>
      <c r="BH284">
        <v>2016</v>
      </c>
      <c r="BI284" t="s">
        <v>823</v>
      </c>
      <c r="BJ284" t="s">
        <v>824</v>
      </c>
      <c r="BK284" t="s">
        <v>824</v>
      </c>
    </row>
    <row r="285" spans="1:63" x14ac:dyDescent="0.25">
      <c r="A285" t="str">
        <f t="shared" si="69"/>
        <v>ATsurmi2</v>
      </c>
      <c r="B285" t="s">
        <v>839</v>
      </c>
      <c r="C285" t="s">
        <v>40</v>
      </c>
      <c r="D285" t="s">
        <v>815</v>
      </c>
      <c r="E285" t="str">
        <f>MID(F285,4,1)&amp;RIGHT(F285,1)</f>
        <v>m2</v>
      </c>
      <c r="F285" t="str">
        <f>LEFT(F257,5)&amp;RIGHT(F257,1)+1</f>
        <v>surmi2</v>
      </c>
      <c r="G285" s="49">
        <v>0</v>
      </c>
      <c r="H285" s="49">
        <v>0</v>
      </c>
      <c r="I285" s="49">
        <v>0</v>
      </c>
      <c r="J285" s="49">
        <v>0</v>
      </c>
      <c r="K285" s="49">
        <v>0</v>
      </c>
      <c r="L285" s="49">
        <v>0</v>
      </c>
      <c r="M285" s="49">
        <v>0</v>
      </c>
      <c r="N285" s="49">
        <v>0</v>
      </c>
      <c r="O285" s="49">
        <v>54.752838300952398</v>
      </c>
      <c r="P285" s="49">
        <v>0</v>
      </c>
      <c r="Q285" s="49">
        <v>0</v>
      </c>
      <c r="R285" s="50" t="s">
        <v>364</v>
      </c>
      <c r="S285" s="50" t="s">
        <v>903</v>
      </c>
      <c r="T285" s="50" t="s">
        <v>873</v>
      </c>
      <c r="V285" s="24" t="str">
        <f>VLOOKUP(C285,[1]BO_download_01!#REF!,3,FALSE)</f>
        <v>Austria</v>
      </c>
      <c r="W285">
        <f t="shared" si="75"/>
        <v>2012</v>
      </c>
      <c r="X285" t="str">
        <f>INDEX([1]BO_download_01!#REF!,MATCH($Y285,[1]BO_download_01!#REF!,0))</f>
        <v>ar</v>
      </c>
      <c r="Y285" t="str">
        <f t="shared" si="66"/>
        <v>floor area</v>
      </c>
      <c r="Z285" s="24">
        <f t="shared" si="70"/>
        <v>0</v>
      </c>
      <c r="AA285" s="24" t="str">
        <f t="shared" si="71"/>
        <v>Mm2</v>
      </c>
      <c r="AB285" s="24" t="str">
        <f t="shared" si="67"/>
        <v>Calculation</v>
      </c>
      <c r="AC285" t="s">
        <v>817</v>
      </c>
      <c r="AD285" t="s">
        <v>818</v>
      </c>
      <c r="AE285" t="str">
        <f t="shared" si="76"/>
        <v>m2</v>
      </c>
      <c r="AF285" t="s">
        <v>764</v>
      </c>
      <c r="AG285" s="51" t="str">
        <f t="shared" si="72"/>
        <v>res</v>
      </c>
      <c r="AH285" t="s">
        <v>819</v>
      </c>
      <c r="AI285" t="s">
        <v>820</v>
      </c>
      <c r="AJ285" t="s">
        <v>821</v>
      </c>
      <c r="AK285" s="11" t="str">
        <f t="shared" si="73"/>
        <v>BO, Calculation with average floor area of permanently occupied dwellings and number of dwellings for the considered contruction period</v>
      </c>
      <c r="AL285" s="11" t="s">
        <v>822</v>
      </c>
      <c r="AM285" s="11">
        <v>2016</v>
      </c>
      <c r="AN285" s="17" t="s">
        <v>823</v>
      </c>
      <c r="AO285" s="52" t="s">
        <v>824</v>
      </c>
      <c r="AQ285" t="s">
        <v>11</v>
      </c>
      <c r="AR285">
        <v>2009</v>
      </c>
      <c r="AS285" t="s">
        <v>850</v>
      </c>
      <c r="AT285" t="s">
        <v>832</v>
      </c>
      <c r="AU285">
        <v>3563.2370000000001</v>
      </c>
      <c r="AV285" t="s">
        <v>826</v>
      </c>
      <c r="AW285" t="s">
        <v>293</v>
      </c>
      <c r="AX285" t="s">
        <v>817</v>
      </c>
      <c r="AY285" t="s">
        <v>818</v>
      </c>
      <c r="AZ285" t="s">
        <v>764</v>
      </c>
      <c r="BA285" s="51" t="s">
        <v>764</v>
      </c>
      <c r="BB285" t="s">
        <v>815</v>
      </c>
      <c r="BC285" t="s">
        <v>819</v>
      </c>
      <c r="BD285" t="s">
        <v>820</v>
      </c>
      <c r="BE285" t="s">
        <v>821</v>
      </c>
      <c r="BF285" t="s">
        <v>852</v>
      </c>
      <c r="BG285" t="s">
        <v>822</v>
      </c>
      <c r="BH285">
        <v>2016</v>
      </c>
      <c r="BI285" t="s">
        <v>823</v>
      </c>
      <c r="BJ285" t="s">
        <v>824</v>
      </c>
      <c r="BK285" t="s">
        <v>824</v>
      </c>
    </row>
    <row r="286" spans="1:63" x14ac:dyDescent="0.25">
      <c r="A286" t="str">
        <f t="shared" si="69"/>
        <v>BEsurmi2</v>
      </c>
      <c r="B286" t="s">
        <v>839</v>
      </c>
      <c r="C286" t="s">
        <v>41</v>
      </c>
      <c r="D286" t="s">
        <v>815</v>
      </c>
      <c r="E286" t="str">
        <f t="shared" si="74"/>
        <v>m2</v>
      </c>
      <c r="F286" t="str">
        <f t="shared" si="74"/>
        <v>surmi2</v>
      </c>
      <c r="G286" s="49">
        <v>0</v>
      </c>
      <c r="H286" s="49">
        <v>0</v>
      </c>
      <c r="I286" s="49">
        <v>0</v>
      </c>
      <c r="J286" s="49">
        <v>0</v>
      </c>
      <c r="K286" s="49">
        <v>0</v>
      </c>
      <c r="L286" s="49">
        <v>64.550990634615403</v>
      </c>
      <c r="M286" s="49">
        <v>64.446368384615397</v>
      </c>
      <c r="N286" s="49">
        <v>64.350966019230796</v>
      </c>
      <c r="O286" s="49">
        <v>64.241811961538403</v>
      </c>
      <c r="P286" s="49">
        <v>0</v>
      </c>
      <c r="Q286" s="49">
        <v>0</v>
      </c>
      <c r="R286" s="50" t="s">
        <v>364</v>
      </c>
      <c r="S286" s="50" t="s">
        <v>903</v>
      </c>
      <c r="T286" s="50" t="s">
        <v>873</v>
      </c>
      <c r="V286" s="24" t="str">
        <f>VLOOKUP(C286,[1]BO_download_01!#REF!,3,FALSE)</f>
        <v>Belgium</v>
      </c>
      <c r="W286">
        <f t="shared" si="75"/>
        <v>2012</v>
      </c>
      <c r="X286" t="str">
        <f>INDEX([1]BO_download_01!#REF!,MATCH($Y286,[1]BO_download_01!#REF!,0))</f>
        <v>ar</v>
      </c>
      <c r="Y286" t="str">
        <f t="shared" si="66"/>
        <v>floor area</v>
      </c>
      <c r="Z286" s="24">
        <f t="shared" si="70"/>
        <v>64.350966019230796</v>
      </c>
      <c r="AA286" s="24" t="str">
        <f t="shared" si="71"/>
        <v>Mm2</v>
      </c>
      <c r="AB286" s="24" t="str">
        <f t="shared" si="67"/>
        <v>Calculation</v>
      </c>
      <c r="AC286" t="s">
        <v>817</v>
      </c>
      <c r="AD286" t="s">
        <v>818</v>
      </c>
      <c r="AE286" t="str">
        <f t="shared" si="76"/>
        <v>m2</v>
      </c>
      <c r="AF286" t="s">
        <v>764</v>
      </c>
      <c r="AG286" s="51" t="str">
        <f t="shared" si="72"/>
        <v>res</v>
      </c>
      <c r="AH286" t="s">
        <v>819</v>
      </c>
      <c r="AI286" t="s">
        <v>820</v>
      </c>
      <c r="AJ286" t="s">
        <v>821</v>
      </c>
      <c r="AK286" s="11" t="str">
        <f t="shared" si="73"/>
        <v>BO, Calculation with average floor area of permanently occupied dwellings and number of dwellings for the considered contruction period</v>
      </c>
      <c r="AL286" s="11" t="s">
        <v>822</v>
      </c>
      <c r="AM286" s="11">
        <v>2016</v>
      </c>
      <c r="AN286" s="17" t="s">
        <v>823</v>
      </c>
      <c r="AO286" s="52" t="s">
        <v>824</v>
      </c>
      <c r="AQ286" t="s">
        <v>11</v>
      </c>
      <c r="AR286">
        <v>2010</v>
      </c>
      <c r="AS286" t="s">
        <v>850</v>
      </c>
      <c r="AT286" t="s">
        <v>832</v>
      </c>
      <c r="AU286">
        <v>3586.6190000000001</v>
      </c>
      <c r="AV286" t="s">
        <v>826</v>
      </c>
      <c r="AW286" t="s">
        <v>293</v>
      </c>
      <c r="AX286" t="s">
        <v>817</v>
      </c>
      <c r="AY286" t="s">
        <v>818</v>
      </c>
      <c r="AZ286" t="s">
        <v>764</v>
      </c>
      <c r="BA286" s="51" t="s">
        <v>764</v>
      </c>
      <c r="BB286" t="s">
        <v>815</v>
      </c>
      <c r="BC286" t="s">
        <v>819</v>
      </c>
      <c r="BD286" t="s">
        <v>820</v>
      </c>
      <c r="BE286" t="s">
        <v>821</v>
      </c>
      <c r="BF286" t="s">
        <v>852</v>
      </c>
      <c r="BG286" t="s">
        <v>822</v>
      </c>
      <c r="BH286">
        <v>2016</v>
      </c>
      <c r="BI286" t="s">
        <v>823</v>
      </c>
      <c r="BJ286" t="s">
        <v>824</v>
      </c>
      <c r="BK286" t="s">
        <v>824</v>
      </c>
    </row>
    <row r="287" spans="1:63" x14ac:dyDescent="0.25">
      <c r="A287" t="str">
        <f t="shared" si="69"/>
        <v>BGsurmi2</v>
      </c>
      <c r="B287" t="s">
        <v>839</v>
      </c>
      <c r="C287" t="s">
        <v>42</v>
      </c>
      <c r="D287" t="s">
        <v>815</v>
      </c>
      <c r="E287" t="str">
        <f t="shared" si="74"/>
        <v>m2</v>
      </c>
      <c r="F287" t="str">
        <f t="shared" si="74"/>
        <v>surmi2</v>
      </c>
      <c r="G287" s="49">
        <v>0</v>
      </c>
      <c r="H287" s="49">
        <v>0</v>
      </c>
      <c r="I287" s="49">
        <v>0</v>
      </c>
      <c r="J287" s="49">
        <v>0</v>
      </c>
      <c r="K287" s="49">
        <v>0</v>
      </c>
      <c r="L287" s="49">
        <v>0</v>
      </c>
      <c r="M287" s="49">
        <v>0</v>
      </c>
      <c r="N287" s="49">
        <v>63.420477829319303</v>
      </c>
      <c r="O287" s="49">
        <v>63.444120216454799</v>
      </c>
      <c r="P287" s="49">
        <v>0</v>
      </c>
      <c r="Q287" s="49">
        <v>0</v>
      </c>
      <c r="R287" s="50" t="s">
        <v>364</v>
      </c>
      <c r="S287" s="50" t="s">
        <v>903</v>
      </c>
      <c r="T287" s="50" t="s">
        <v>873</v>
      </c>
      <c r="V287" s="24" t="str">
        <f>VLOOKUP(C287,[1]BO_download_01!#REF!,3,FALSE)</f>
        <v>Bulgaria</v>
      </c>
      <c r="W287">
        <f t="shared" si="75"/>
        <v>2012</v>
      </c>
      <c r="X287" t="str">
        <f>INDEX([1]BO_download_01!#REF!,MATCH($Y287,[1]BO_download_01!#REF!,0))</f>
        <v>ar</v>
      </c>
      <c r="Y287" t="str">
        <f t="shared" si="66"/>
        <v>floor area</v>
      </c>
      <c r="Z287" s="24">
        <f t="shared" si="70"/>
        <v>63.420477829319303</v>
      </c>
      <c r="AA287" s="24" t="str">
        <f t="shared" si="71"/>
        <v>Mm2</v>
      </c>
      <c r="AB287" s="24" t="str">
        <f t="shared" si="67"/>
        <v>Calculation</v>
      </c>
      <c r="AC287" t="s">
        <v>817</v>
      </c>
      <c r="AD287" t="s">
        <v>818</v>
      </c>
      <c r="AE287" t="str">
        <f t="shared" si="76"/>
        <v>m2</v>
      </c>
      <c r="AF287" t="s">
        <v>764</v>
      </c>
      <c r="AG287" s="51" t="str">
        <f t="shared" si="72"/>
        <v>res</v>
      </c>
      <c r="AH287" t="s">
        <v>819</v>
      </c>
      <c r="AI287" t="s">
        <v>820</v>
      </c>
      <c r="AJ287" t="s">
        <v>821</v>
      </c>
      <c r="AK287" s="11" t="str">
        <f t="shared" si="73"/>
        <v>BO, Calculation with average floor area of permanently occupied dwellings and number of dwellings for the considered contruction period</v>
      </c>
      <c r="AL287" s="11" t="s">
        <v>822</v>
      </c>
      <c r="AM287" s="11">
        <v>2016</v>
      </c>
      <c r="AN287" s="17" t="s">
        <v>823</v>
      </c>
      <c r="AO287" s="52" t="s">
        <v>824</v>
      </c>
      <c r="AQ287" t="s">
        <v>11</v>
      </c>
      <c r="AR287">
        <v>2011</v>
      </c>
      <c r="AS287" t="s">
        <v>850</v>
      </c>
      <c r="AT287" t="s">
        <v>832</v>
      </c>
      <c r="AU287">
        <v>3609.5659999999998</v>
      </c>
      <c r="AV287" t="s">
        <v>826</v>
      </c>
      <c r="AW287" t="s">
        <v>293</v>
      </c>
      <c r="AX287" t="s">
        <v>817</v>
      </c>
      <c r="AY287" t="s">
        <v>818</v>
      </c>
      <c r="AZ287" t="s">
        <v>764</v>
      </c>
      <c r="BA287" s="51" t="s">
        <v>764</v>
      </c>
      <c r="BB287" t="s">
        <v>815</v>
      </c>
      <c r="BC287" t="s">
        <v>819</v>
      </c>
      <c r="BD287" t="s">
        <v>820</v>
      </c>
      <c r="BE287" t="s">
        <v>821</v>
      </c>
      <c r="BF287" t="s">
        <v>852</v>
      </c>
      <c r="BG287" t="s">
        <v>822</v>
      </c>
      <c r="BH287">
        <v>2016</v>
      </c>
      <c r="BI287" t="s">
        <v>823</v>
      </c>
      <c r="BJ287" t="s">
        <v>824</v>
      </c>
      <c r="BK287" t="s">
        <v>824</v>
      </c>
    </row>
    <row r="288" spans="1:63" x14ac:dyDescent="0.25">
      <c r="A288" t="str">
        <f t="shared" si="69"/>
        <v>CYsurmi2</v>
      </c>
      <c r="B288" t="s">
        <v>839</v>
      </c>
      <c r="C288" t="s">
        <v>44</v>
      </c>
      <c r="D288" t="s">
        <v>815</v>
      </c>
      <c r="E288" t="str">
        <f t="shared" si="74"/>
        <v>m2</v>
      </c>
      <c r="F288" t="str">
        <f t="shared" si="74"/>
        <v>surmi2</v>
      </c>
      <c r="G288" s="49">
        <v>0</v>
      </c>
      <c r="H288" s="49">
        <v>0</v>
      </c>
      <c r="I288" s="49">
        <v>0</v>
      </c>
      <c r="J288" s="49">
        <v>0</v>
      </c>
      <c r="K288" s="49">
        <v>0</v>
      </c>
      <c r="L288" s="49">
        <v>0</v>
      </c>
      <c r="M288" s="49">
        <v>4.2184826783266196</v>
      </c>
      <c r="N288" s="49">
        <v>4.2349354775059904</v>
      </c>
      <c r="O288" s="49">
        <v>4.2461606725167398</v>
      </c>
      <c r="P288" s="49">
        <v>0</v>
      </c>
      <c r="Q288" s="49">
        <v>0</v>
      </c>
      <c r="R288" s="50" t="s">
        <v>364</v>
      </c>
      <c r="S288" s="50" t="s">
        <v>903</v>
      </c>
      <c r="T288" s="50" t="s">
        <v>873</v>
      </c>
      <c r="V288" s="24" t="str">
        <f>VLOOKUP(C288,[1]BO_download_01!#REF!,3,FALSE)</f>
        <v>Cyprus</v>
      </c>
      <c r="W288">
        <f t="shared" si="75"/>
        <v>2012</v>
      </c>
      <c r="X288" t="str">
        <f>INDEX([1]BO_download_01!#REF!,MATCH($Y288,[1]BO_download_01!#REF!,0))</f>
        <v>ar</v>
      </c>
      <c r="Y288" t="str">
        <f t="shared" si="66"/>
        <v>floor area</v>
      </c>
      <c r="Z288" s="24">
        <f t="shared" si="70"/>
        <v>4.2349354775059904</v>
      </c>
      <c r="AA288" s="24" t="str">
        <f t="shared" si="71"/>
        <v>Mm2</v>
      </c>
      <c r="AB288" s="24" t="str">
        <f t="shared" si="67"/>
        <v>Calculation</v>
      </c>
      <c r="AC288" t="s">
        <v>817</v>
      </c>
      <c r="AD288" t="s">
        <v>818</v>
      </c>
      <c r="AE288" t="str">
        <f t="shared" si="76"/>
        <v>m2</v>
      </c>
      <c r="AF288" t="s">
        <v>764</v>
      </c>
      <c r="AG288" s="51" t="str">
        <f t="shared" si="72"/>
        <v>res</v>
      </c>
      <c r="AH288" t="s">
        <v>819</v>
      </c>
      <c r="AI288" t="s">
        <v>820</v>
      </c>
      <c r="AJ288" t="s">
        <v>821</v>
      </c>
      <c r="AK288" s="11" t="str">
        <f t="shared" si="73"/>
        <v>BO, Calculation with average floor area of permanently occupied dwellings and number of dwellings for the considered contruction period</v>
      </c>
      <c r="AL288" s="11" t="s">
        <v>822</v>
      </c>
      <c r="AM288" s="11">
        <v>2016</v>
      </c>
      <c r="AN288" s="17" t="s">
        <v>823</v>
      </c>
      <c r="AO288" s="52" t="s">
        <v>824</v>
      </c>
      <c r="AQ288" t="s">
        <v>11</v>
      </c>
      <c r="AR288">
        <v>2012</v>
      </c>
      <c r="AS288" t="s">
        <v>850</v>
      </c>
      <c r="AT288" t="s">
        <v>832</v>
      </c>
      <c r="AU288">
        <v>3632.2220000000002</v>
      </c>
      <c r="AV288" t="s">
        <v>826</v>
      </c>
      <c r="AW288" t="s">
        <v>293</v>
      </c>
      <c r="AX288" t="s">
        <v>817</v>
      </c>
      <c r="AY288" t="s">
        <v>818</v>
      </c>
      <c r="AZ288" t="s">
        <v>764</v>
      </c>
      <c r="BA288" s="51" t="s">
        <v>764</v>
      </c>
      <c r="BB288" t="s">
        <v>815</v>
      </c>
      <c r="BC288" t="s">
        <v>819</v>
      </c>
      <c r="BD288" t="s">
        <v>820</v>
      </c>
      <c r="BE288" t="s">
        <v>821</v>
      </c>
      <c r="BF288" t="s">
        <v>852</v>
      </c>
      <c r="BG288" t="s">
        <v>822</v>
      </c>
      <c r="BH288">
        <v>2016</v>
      </c>
      <c r="BI288" t="s">
        <v>823</v>
      </c>
      <c r="BJ288" t="s">
        <v>824</v>
      </c>
      <c r="BK288" t="s">
        <v>824</v>
      </c>
    </row>
    <row r="289" spans="1:63" x14ac:dyDescent="0.25">
      <c r="A289" t="str">
        <f t="shared" si="69"/>
        <v>CZsurmi2</v>
      </c>
      <c r="B289" t="s">
        <v>839</v>
      </c>
      <c r="C289" t="s">
        <v>45</v>
      </c>
      <c r="D289" t="s">
        <v>815</v>
      </c>
      <c r="E289" t="str">
        <f t="shared" si="74"/>
        <v>m2</v>
      </c>
      <c r="F289" t="str">
        <f t="shared" si="74"/>
        <v>surmi2</v>
      </c>
      <c r="G289" s="49">
        <v>0</v>
      </c>
      <c r="H289" s="49">
        <v>0</v>
      </c>
      <c r="I289" s="49">
        <v>0</v>
      </c>
      <c r="J289" s="49">
        <v>0</v>
      </c>
      <c r="K289" s="49">
        <v>0</v>
      </c>
      <c r="L289" s="49">
        <v>0</v>
      </c>
      <c r="M289" s="49">
        <v>27.516113010461499</v>
      </c>
      <c r="N289" s="49">
        <v>0</v>
      </c>
      <c r="O289" s="49">
        <v>0</v>
      </c>
      <c r="P289" s="49">
        <v>0</v>
      </c>
      <c r="Q289" s="49">
        <v>0</v>
      </c>
      <c r="R289" s="50" t="s">
        <v>364</v>
      </c>
      <c r="S289" s="50" t="s">
        <v>903</v>
      </c>
      <c r="T289" s="50" t="s">
        <v>873</v>
      </c>
      <c r="V289" s="24" t="str">
        <f>VLOOKUP(C289,[1]BO_download_01!#REF!,3,FALSE)</f>
        <v>Czech Republic</v>
      </c>
      <c r="W289">
        <f t="shared" si="75"/>
        <v>2012</v>
      </c>
      <c r="X289" t="str">
        <f>INDEX([1]BO_download_01!#REF!,MATCH($Y289,[1]BO_download_01!#REF!,0))</f>
        <v>ar</v>
      </c>
      <c r="Y289" t="str">
        <f t="shared" si="66"/>
        <v>floor area</v>
      </c>
      <c r="Z289" s="24">
        <f t="shared" si="70"/>
        <v>0</v>
      </c>
      <c r="AA289" s="24" t="str">
        <f t="shared" si="71"/>
        <v>Mm2</v>
      </c>
      <c r="AB289" s="24" t="str">
        <f t="shared" si="67"/>
        <v>Calculation</v>
      </c>
      <c r="AC289" t="s">
        <v>817</v>
      </c>
      <c r="AD289" t="s">
        <v>818</v>
      </c>
      <c r="AE289" t="str">
        <f t="shared" si="76"/>
        <v>m2</v>
      </c>
      <c r="AF289" t="s">
        <v>764</v>
      </c>
      <c r="AG289" s="51" t="str">
        <f t="shared" si="72"/>
        <v>res</v>
      </c>
      <c r="AH289" t="s">
        <v>819</v>
      </c>
      <c r="AI289" t="s">
        <v>820</v>
      </c>
      <c r="AJ289" t="s">
        <v>821</v>
      </c>
      <c r="AK289" s="11" t="str">
        <f t="shared" si="73"/>
        <v>BO, Calculation with average floor area of permanently occupied dwellings and number of dwellings for the considered contruction period</v>
      </c>
      <c r="AL289" s="11" t="s">
        <v>822</v>
      </c>
      <c r="AM289" s="11">
        <v>2016</v>
      </c>
      <c r="AN289" s="17" t="s">
        <v>823</v>
      </c>
      <c r="AO289" s="52" t="s">
        <v>824</v>
      </c>
      <c r="AQ289" t="s">
        <v>11</v>
      </c>
      <c r="AR289">
        <v>2013</v>
      </c>
      <c r="AS289" t="s">
        <v>850</v>
      </c>
      <c r="AT289" t="s">
        <v>832</v>
      </c>
      <c r="AU289">
        <v>3654.3380000000002</v>
      </c>
      <c r="AV289" t="s">
        <v>826</v>
      </c>
      <c r="AW289" t="s">
        <v>293</v>
      </c>
      <c r="AX289" t="s">
        <v>817</v>
      </c>
      <c r="AY289" t="s">
        <v>818</v>
      </c>
      <c r="AZ289" t="s">
        <v>764</v>
      </c>
      <c r="BA289" s="51" t="s">
        <v>764</v>
      </c>
      <c r="BB289" t="s">
        <v>815</v>
      </c>
      <c r="BC289" t="s">
        <v>819</v>
      </c>
      <c r="BD289" t="s">
        <v>820</v>
      </c>
      <c r="BE289" t="s">
        <v>821</v>
      </c>
      <c r="BF289" t="s">
        <v>852</v>
      </c>
      <c r="BG289" t="s">
        <v>822</v>
      </c>
      <c r="BH289">
        <v>2016</v>
      </c>
      <c r="BI289" t="s">
        <v>823</v>
      </c>
      <c r="BJ289" t="s">
        <v>824</v>
      </c>
      <c r="BK289" t="s">
        <v>824</v>
      </c>
    </row>
    <row r="290" spans="1:63" x14ac:dyDescent="0.25">
      <c r="A290" t="str">
        <f t="shared" si="69"/>
        <v>DEsurmi2</v>
      </c>
      <c r="B290" t="s">
        <v>839</v>
      </c>
      <c r="C290" t="s">
        <v>51</v>
      </c>
      <c r="D290" t="s">
        <v>815</v>
      </c>
      <c r="E290" t="str">
        <f t="shared" si="74"/>
        <v>m2</v>
      </c>
      <c r="F290" t="str">
        <f t="shared" si="74"/>
        <v>surmi2</v>
      </c>
      <c r="G290" s="49">
        <v>0</v>
      </c>
      <c r="H290" s="49">
        <v>0</v>
      </c>
      <c r="I290" s="49">
        <v>0</v>
      </c>
      <c r="J290" s="49">
        <v>0</v>
      </c>
      <c r="K290" s="49">
        <v>0</v>
      </c>
      <c r="L290" s="49">
        <v>648.28232935365395</v>
      </c>
      <c r="M290" s="49">
        <v>649.49053700752904</v>
      </c>
      <c r="N290" s="49">
        <v>650.44505917541301</v>
      </c>
      <c r="O290" s="49">
        <v>752.62466536532804</v>
      </c>
      <c r="P290" s="49">
        <v>0</v>
      </c>
      <c r="Q290" s="49">
        <v>0</v>
      </c>
      <c r="R290" s="50" t="s">
        <v>364</v>
      </c>
      <c r="S290" s="50" t="s">
        <v>903</v>
      </c>
      <c r="T290" s="50" t="s">
        <v>873</v>
      </c>
      <c r="V290" s="24" t="str">
        <f>VLOOKUP(C290,[1]BO_download_01!#REF!,3,FALSE)</f>
        <v>Germany</v>
      </c>
      <c r="W290">
        <f t="shared" si="75"/>
        <v>2012</v>
      </c>
      <c r="X290" t="str">
        <f>INDEX([1]BO_download_01!#REF!,MATCH($Y290,[1]BO_download_01!#REF!,0))</f>
        <v>ar</v>
      </c>
      <c r="Y290" t="str">
        <f t="shared" si="66"/>
        <v>floor area</v>
      </c>
      <c r="Z290" s="24">
        <f t="shared" si="70"/>
        <v>650.44505917541301</v>
      </c>
      <c r="AA290" s="24" t="str">
        <f t="shared" si="71"/>
        <v>Mm2</v>
      </c>
      <c r="AB290" s="24" t="str">
        <f t="shared" si="67"/>
        <v>Calculation</v>
      </c>
      <c r="AC290" t="s">
        <v>817</v>
      </c>
      <c r="AD290" t="s">
        <v>818</v>
      </c>
      <c r="AE290" t="str">
        <f t="shared" si="76"/>
        <v>m2</v>
      </c>
      <c r="AF290" t="s">
        <v>764</v>
      </c>
      <c r="AG290" s="51" t="str">
        <f t="shared" si="72"/>
        <v>res</v>
      </c>
      <c r="AH290" t="s">
        <v>819</v>
      </c>
      <c r="AI290" t="s">
        <v>820</v>
      </c>
      <c r="AJ290" t="s">
        <v>821</v>
      </c>
      <c r="AK290" s="11" t="str">
        <f t="shared" si="73"/>
        <v>BO, Calculation with average floor area of permanently occupied dwellings and number of dwellings for the considered contruction period</v>
      </c>
      <c r="AL290" s="11" t="s">
        <v>822</v>
      </c>
      <c r="AM290" s="11">
        <v>2016</v>
      </c>
      <c r="AN290" s="17" t="s">
        <v>823</v>
      </c>
      <c r="AO290" s="52" t="s">
        <v>824</v>
      </c>
      <c r="AQ290" t="s">
        <v>11</v>
      </c>
      <c r="AR290">
        <v>2014</v>
      </c>
      <c r="AS290" t="s">
        <v>850</v>
      </c>
      <c r="AT290" t="s">
        <v>832</v>
      </c>
      <c r="AU290">
        <v>3674.2469999999998</v>
      </c>
      <c r="AV290" t="s">
        <v>826</v>
      </c>
      <c r="AW290" t="s">
        <v>293</v>
      </c>
      <c r="AX290" t="s">
        <v>817</v>
      </c>
      <c r="AY290" t="s">
        <v>818</v>
      </c>
      <c r="AZ290" t="s">
        <v>764</v>
      </c>
      <c r="BA290" s="51" t="s">
        <v>764</v>
      </c>
      <c r="BB290" t="s">
        <v>815</v>
      </c>
      <c r="BC290" t="s">
        <v>819</v>
      </c>
      <c r="BD290" t="s">
        <v>820</v>
      </c>
      <c r="BE290" t="s">
        <v>821</v>
      </c>
      <c r="BF290" t="s">
        <v>852</v>
      </c>
      <c r="BG290" t="s">
        <v>822</v>
      </c>
      <c r="BH290">
        <v>2016</v>
      </c>
      <c r="BI290" t="s">
        <v>823</v>
      </c>
      <c r="BJ290" t="s">
        <v>824</v>
      </c>
      <c r="BK290" t="s">
        <v>824</v>
      </c>
    </row>
    <row r="291" spans="1:63" x14ac:dyDescent="0.25">
      <c r="A291" t="str">
        <f t="shared" si="69"/>
        <v>DKsurmi2</v>
      </c>
      <c r="B291" t="s">
        <v>839</v>
      </c>
      <c r="C291" t="s">
        <v>46</v>
      </c>
      <c r="D291" t="s">
        <v>815</v>
      </c>
      <c r="E291" t="str">
        <f t="shared" ref="E291:F306" si="77">E290</f>
        <v>m2</v>
      </c>
      <c r="F291" t="str">
        <f t="shared" si="77"/>
        <v>surmi2</v>
      </c>
      <c r="G291" s="49">
        <v>0</v>
      </c>
      <c r="H291" s="49">
        <v>0</v>
      </c>
      <c r="I291" s="49">
        <v>0</v>
      </c>
      <c r="J291" s="49">
        <v>0</v>
      </c>
      <c r="K291" s="49">
        <v>0</v>
      </c>
      <c r="L291" s="49">
        <v>65.911331491439995</v>
      </c>
      <c r="M291" s="49">
        <v>70.205943509410005</v>
      </c>
      <c r="N291" s="49">
        <v>70.580973420956994</v>
      </c>
      <c r="O291" s="49">
        <v>70.676168327509998</v>
      </c>
      <c r="P291" s="49">
        <v>0</v>
      </c>
      <c r="Q291" s="49">
        <v>0</v>
      </c>
      <c r="R291" s="50" t="s">
        <v>364</v>
      </c>
      <c r="S291" s="50" t="s">
        <v>903</v>
      </c>
      <c r="T291" s="50" t="s">
        <v>873</v>
      </c>
      <c r="V291" s="24" t="str">
        <f>VLOOKUP(C291,[1]BO_download_01!#REF!,3,FALSE)</f>
        <v>Denmark</v>
      </c>
      <c r="W291">
        <f t="shared" si="75"/>
        <v>2012</v>
      </c>
      <c r="X291" t="str">
        <f>INDEX([1]BO_download_01!#REF!,MATCH($Y291,[1]BO_download_01!#REF!,0))</f>
        <v>ar</v>
      </c>
      <c r="Y291" t="str">
        <f t="shared" si="66"/>
        <v>floor area</v>
      </c>
      <c r="Z291" s="24">
        <f t="shared" si="70"/>
        <v>70.580973420956994</v>
      </c>
      <c r="AA291" s="24" t="str">
        <f t="shared" si="71"/>
        <v>Mm2</v>
      </c>
      <c r="AB291" s="24" t="str">
        <f t="shared" si="67"/>
        <v>Calculation</v>
      </c>
      <c r="AC291" t="s">
        <v>817</v>
      </c>
      <c r="AD291" t="s">
        <v>818</v>
      </c>
      <c r="AE291" t="str">
        <f t="shared" si="76"/>
        <v>m2</v>
      </c>
      <c r="AF291" t="s">
        <v>764</v>
      </c>
      <c r="AG291" s="51" t="str">
        <f t="shared" si="72"/>
        <v>res</v>
      </c>
      <c r="AH291" t="s">
        <v>819</v>
      </c>
      <c r="AI291" t="s">
        <v>820</v>
      </c>
      <c r="AJ291" t="s">
        <v>821</v>
      </c>
      <c r="AK291" s="11" t="str">
        <f t="shared" si="73"/>
        <v>BO, Calculation with average floor area of permanently occupied dwellings and number of dwellings for the considered contruction period</v>
      </c>
      <c r="AL291" s="11" t="s">
        <v>822</v>
      </c>
      <c r="AM291" s="11">
        <v>2016</v>
      </c>
      <c r="AN291" s="17" t="s">
        <v>823</v>
      </c>
      <c r="AO291" s="52" t="s">
        <v>824</v>
      </c>
      <c r="AQ291" t="s">
        <v>21</v>
      </c>
      <c r="AR291">
        <v>2005</v>
      </c>
      <c r="AS291" t="s">
        <v>850</v>
      </c>
      <c r="AT291" t="s">
        <v>832</v>
      </c>
      <c r="AU291">
        <v>1843</v>
      </c>
      <c r="AV291" t="s">
        <v>826</v>
      </c>
      <c r="AW291" t="s">
        <v>330</v>
      </c>
      <c r="AX291" t="s">
        <v>817</v>
      </c>
      <c r="AY291" t="s">
        <v>818</v>
      </c>
      <c r="AZ291" t="s">
        <v>764</v>
      </c>
      <c r="BA291" s="51" t="s">
        <v>764</v>
      </c>
      <c r="BB291" t="s">
        <v>815</v>
      </c>
      <c r="BC291" t="s">
        <v>819</v>
      </c>
      <c r="BD291" t="s">
        <v>820</v>
      </c>
      <c r="BE291" t="s">
        <v>821</v>
      </c>
      <c r="BF291" t="s">
        <v>853</v>
      </c>
      <c r="BG291" t="s">
        <v>822</v>
      </c>
      <c r="BH291">
        <v>2016</v>
      </c>
      <c r="BI291" t="s">
        <v>823</v>
      </c>
      <c r="BJ291" t="s">
        <v>824</v>
      </c>
      <c r="BK291" t="s">
        <v>824</v>
      </c>
    </row>
    <row r="292" spans="1:63" x14ac:dyDescent="0.25">
      <c r="A292" t="str">
        <f t="shared" si="69"/>
        <v>EEsurmi2</v>
      </c>
      <c r="B292" t="s">
        <v>839</v>
      </c>
      <c r="C292" t="s">
        <v>47</v>
      </c>
      <c r="D292" t="s">
        <v>815</v>
      </c>
      <c r="E292" t="str">
        <f t="shared" si="77"/>
        <v>m2</v>
      </c>
      <c r="F292" t="str">
        <f t="shared" si="77"/>
        <v>surmi2</v>
      </c>
      <c r="G292" s="49">
        <v>0</v>
      </c>
      <c r="H292" s="49">
        <v>0</v>
      </c>
      <c r="I292" s="49">
        <v>0</v>
      </c>
      <c r="J292" s="49">
        <v>0</v>
      </c>
      <c r="K292" s="49">
        <v>0</v>
      </c>
      <c r="L292" s="49">
        <v>0</v>
      </c>
      <c r="M292" s="49">
        <v>3.7849844650833799</v>
      </c>
      <c r="N292" s="49">
        <v>0</v>
      </c>
      <c r="O292" s="49">
        <v>0</v>
      </c>
      <c r="P292" s="49">
        <v>0</v>
      </c>
      <c r="Q292" s="49">
        <v>0</v>
      </c>
      <c r="R292" s="50" t="s">
        <v>364</v>
      </c>
      <c r="S292" s="50" t="s">
        <v>903</v>
      </c>
      <c r="T292" s="50" t="s">
        <v>873</v>
      </c>
      <c r="V292" s="24" t="str">
        <f>VLOOKUP(C292,[1]BO_download_01!#REF!,3,FALSE)</f>
        <v>Estonia</v>
      </c>
      <c r="W292">
        <f t="shared" si="75"/>
        <v>2012</v>
      </c>
      <c r="X292" t="str">
        <f>INDEX([1]BO_download_01!#REF!,MATCH($Y292,[1]BO_download_01!#REF!,0))</f>
        <v>ar</v>
      </c>
      <c r="Y292" t="str">
        <f t="shared" si="66"/>
        <v>floor area</v>
      </c>
      <c r="Z292" s="24">
        <f t="shared" si="70"/>
        <v>0</v>
      </c>
      <c r="AA292" s="24" t="str">
        <f t="shared" si="71"/>
        <v>Mm2</v>
      </c>
      <c r="AB292" s="24" t="str">
        <f t="shared" si="67"/>
        <v>Calculation</v>
      </c>
      <c r="AC292" t="s">
        <v>817</v>
      </c>
      <c r="AD292" t="s">
        <v>818</v>
      </c>
      <c r="AE292" t="str">
        <f t="shared" si="76"/>
        <v>m2</v>
      </c>
      <c r="AF292" t="s">
        <v>764</v>
      </c>
      <c r="AG292" s="51" t="str">
        <f t="shared" si="72"/>
        <v>res</v>
      </c>
      <c r="AH292" t="s">
        <v>819</v>
      </c>
      <c r="AI292" t="s">
        <v>820</v>
      </c>
      <c r="AJ292" t="s">
        <v>821</v>
      </c>
      <c r="AK292" s="11" t="str">
        <f t="shared" si="73"/>
        <v>BO, Calculation with average floor area of permanently occupied dwellings and number of dwellings for the considered contruction period</v>
      </c>
      <c r="AL292" s="11" t="s">
        <v>822</v>
      </c>
      <c r="AM292" s="11">
        <v>2016</v>
      </c>
      <c r="AN292" s="17" t="s">
        <v>823</v>
      </c>
      <c r="AO292" s="52" t="s">
        <v>824</v>
      </c>
      <c r="AQ292" t="s">
        <v>21</v>
      </c>
      <c r="AR292">
        <v>2006</v>
      </c>
      <c r="AS292" t="s">
        <v>850</v>
      </c>
      <c r="AT292" t="s">
        <v>832</v>
      </c>
      <c r="AU292">
        <v>2074</v>
      </c>
      <c r="AV292" t="s">
        <v>826</v>
      </c>
      <c r="AW292" t="s">
        <v>330</v>
      </c>
      <c r="AX292" t="s">
        <v>817</v>
      </c>
      <c r="AY292" t="s">
        <v>818</v>
      </c>
      <c r="AZ292" t="s">
        <v>764</v>
      </c>
      <c r="BA292" s="51" t="s">
        <v>764</v>
      </c>
      <c r="BB292" t="s">
        <v>815</v>
      </c>
      <c r="BC292" t="s">
        <v>819</v>
      </c>
      <c r="BD292" t="s">
        <v>820</v>
      </c>
      <c r="BE292" t="s">
        <v>821</v>
      </c>
      <c r="BF292" t="s">
        <v>853</v>
      </c>
      <c r="BG292" t="s">
        <v>822</v>
      </c>
      <c r="BH292">
        <v>2016</v>
      </c>
      <c r="BI292" t="s">
        <v>823</v>
      </c>
      <c r="BJ292" t="s">
        <v>824</v>
      </c>
      <c r="BK292" t="s">
        <v>824</v>
      </c>
    </row>
    <row r="293" spans="1:63" x14ac:dyDescent="0.25">
      <c r="A293" t="str">
        <f t="shared" si="69"/>
        <v>ELsurmi2</v>
      </c>
      <c r="B293" t="s">
        <v>839</v>
      </c>
      <c r="C293" t="s">
        <v>49</v>
      </c>
      <c r="D293" t="s">
        <v>815</v>
      </c>
      <c r="E293" t="str">
        <f t="shared" si="77"/>
        <v>m2</v>
      </c>
      <c r="F293" t="str">
        <f t="shared" si="77"/>
        <v>surmi2</v>
      </c>
      <c r="G293" s="49">
        <v>0</v>
      </c>
      <c r="H293" s="49">
        <v>0</v>
      </c>
      <c r="I293" s="49">
        <v>0</v>
      </c>
      <c r="J293" s="49">
        <v>0</v>
      </c>
      <c r="K293" s="49">
        <v>0</v>
      </c>
      <c r="L293" s="49">
        <v>0</v>
      </c>
      <c r="M293" s="49">
        <v>92.848804857661193</v>
      </c>
      <c r="N293" s="49">
        <v>92.848804857661193</v>
      </c>
      <c r="O293" s="49">
        <v>92.848804857661193</v>
      </c>
      <c r="P293" s="49">
        <v>0</v>
      </c>
      <c r="Q293" s="49">
        <v>0</v>
      </c>
      <c r="R293" s="50" t="s">
        <v>364</v>
      </c>
      <c r="S293" s="50" t="s">
        <v>903</v>
      </c>
      <c r="T293" s="50" t="s">
        <v>873</v>
      </c>
      <c r="V293" s="24" t="str">
        <f>VLOOKUP(C293,[1]BO_download_01!#REF!,3,FALSE)</f>
        <v>Greece</v>
      </c>
      <c r="W293">
        <f t="shared" si="75"/>
        <v>2012</v>
      </c>
      <c r="X293" t="str">
        <f>INDEX([1]BO_download_01!#REF!,MATCH($Y293,[1]BO_download_01!#REF!,0))</f>
        <v>ar</v>
      </c>
      <c r="Y293" t="str">
        <f t="shared" si="66"/>
        <v>floor area</v>
      </c>
      <c r="Z293" s="24">
        <f t="shared" si="70"/>
        <v>92.848804857661193</v>
      </c>
      <c r="AA293" s="24" t="str">
        <f t="shared" si="71"/>
        <v>Mm2</v>
      </c>
      <c r="AB293" s="24" t="str">
        <f t="shared" si="67"/>
        <v>Calculation</v>
      </c>
      <c r="AC293" t="s">
        <v>817</v>
      </c>
      <c r="AD293" t="s">
        <v>818</v>
      </c>
      <c r="AE293" t="str">
        <f t="shared" si="76"/>
        <v>m2</v>
      </c>
      <c r="AF293" t="s">
        <v>764</v>
      </c>
      <c r="AG293" s="51" t="str">
        <f t="shared" si="72"/>
        <v>res</v>
      </c>
      <c r="AH293" t="s">
        <v>819</v>
      </c>
      <c r="AI293" t="s">
        <v>820</v>
      </c>
      <c r="AJ293" t="s">
        <v>821</v>
      </c>
      <c r="AK293" s="11" t="str">
        <f t="shared" si="73"/>
        <v>BO, Calculation with average floor area of permanently occupied dwellings and number of dwellings for the considered contruction period</v>
      </c>
      <c r="AL293" s="11" t="s">
        <v>822</v>
      </c>
      <c r="AM293" s="11">
        <v>2016</v>
      </c>
      <c r="AN293" s="17" t="s">
        <v>823</v>
      </c>
      <c r="AO293" s="52" t="s">
        <v>824</v>
      </c>
      <c r="AQ293" t="s">
        <v>21</v>
      </c>
      <c r="AR293">
        <v>2007</v>
      </c>
      <c r="AS293" t="s">
        <v>850</v>
      </c>
      <c r="AT293" t="s">
        <v>832</v>
      </c>
      <c r="AU293">
        <v>2697</v>
      </c>
      <c r="AV293" t="s">
        <v>826</v>
      </c>
      <c r="AW293" t="s">
        <v>330</v>
      </c>
      <c r="AX293" t="s">
        <v>817</v>
      </c>
      <c r="AY293" t="s">
        <v>818</v>
      </c>
      <c r="AZ293" t="s">
        <v>764</v>
      </c>
      <c r="BA293" s="51" t="s">
        <v>764</v>
      </c>
      <c r="BB293" t="s">
        <v>815</v>
      </c>
      <c r="BC293" t="s">
        <v>819</v>
      </c>
      <c r="BD293" t="s">
        <v>820</v>
      </c>
      <c r="BE293" t="s">
        <v>821</v>
      </c>
      <c r="BF293" t="s">
        <v>853</v>
      </c>
      <c r="BG293" t="s">
        <v>822</v>
      </c>
      <c r="BH293">
        <v>2016</v>
      </c>
      <c r="BI293" t="s">
        <v>823</v>
      </c>
      <c r="BJ293" t="s">
        <v>824</v>
      </c>
      <c r="BK293" t="s">
        <v>824</v>
      </c>
    </row>
    <row r="294" spans="1:63" x14ac:dyDescent="0.25">
      <c r="A294" t="str">
        <f t="shared" si="69"/>
        <v>ESsurmi2</v>
      </c>
      <c r="B294" t="s">
        <v>839</v>
      </c>
      <c r="C294" t="s">
        <v>65</v>
      </c>
      <c r="D294" t="s">
        <v>815</v>
      </c>
      <c r="E294" t="str">
        <f t="shared" si="77"/>
        <v>m2</v>
      </c>
      <c r="F294" t="str">
        <f t="shared" si="77"/>
        <v>surmi2</v>
      </c>
      <c r="G294" s="49">
        <v>0</v>
      </c>
      <c r="H294" s="49">
        <v>0</v>
      </c>
      <c r="I294" s="49">
        <v>0</v>
      </c>
      <c r="J294" s="49">
        <v>0</v>
      </c>
      <c r="K294" s="49">
        <v>0</v>
      </c>
      <c r="L294" s="49">
        <v>0</v>
      </c>
      <c r="M294" s="49">
        <v>0</v>
      </c>
      <c r="N294" s="49">
        <v>0</v>
      </c>
      <c r="O294" s="49">
        <v>132.149784520438</v>
      </c>
      <c r="P294" s="49">
        <v>0</v>
      </c>
      <c r="Q294" s="49">
        <v>0</v>
      </c>
      <c r="R294" s="50" t="s">
        <v>364</v>
      </c>
      <c r="S294" s="50" t="s">
        <v>903</v>
      </c>
      <c r="T294" s="50" t="s">
        <v>873</v>
      </c>
      <c r="V294" s="24" t="str">
        <f>VLOOKUP(C294,[1]BO_download_01!#REF!,3,FALSE)</f>
        <v>Spain</v>
      </c>
      <c r="W294">
        <f t="shared" si="75"/>
        <v>2012</v>
      </c>
      <c r="X294" t="str">
        <f>INDEX([1]BO_download_01!#REF!,MATCH($Y294,[1]BO_download_01!#REF!,0))</f>
        <v>ar</v>
      </c>
      <c r="Y294" t="str">
        <f t="shared" si="66"/>
        <v>floor area</v>
      </c>
      <c r="Z294" s="24">
        <f t="shared" si="70"/>
        <v>0</v>
      </c>
      <c r="AA294" s="24" t="str">
        <f t="shared" si="71"/>
        <v>Mm2</v>
      </c>
      <c r="AB294" s="24" t="str">
        <f t="shared" si="67"/>
        <v>Calculation</v>
      </c>
      <c r="AC294" t="s">
        <v>817</v>
      </c>
      <c r="AD294" t="s">
        <v>818</v>
      </c>
      <c r="AE294" t="str">
        <f t="shared" si="76"/>
        <v>m2</v>
      </c>
      <c r="AF294" t="s">
        <v>764</v>
      </c>
      <c r="AG294" s="51" t="str">
        <f t="shared" si="72"/>
        <v>res</v>
      </c>
      <c r="AH294" t="s">
        <v>819</v>
      </c>
      <c r="AI294" t="s">
        <v>820</v>
      </c>
      <c r="AJ294" t="s">
        <v>821</v>
      </c>
      <c r="AK294" s="11" t="str">
        <f t="shared" si="73"/>
        <v>BO, Calculation with average floor area of permanently occupied dwellings and number of dwellings for the considered contruction period</v>
      </c>
      <c r="AL294" s="11" t="s">
        <v>822</v>
      </c>
      <c r="AM294" s="11">
        <v>2016</v>
      </c>
      <c r="AN294" s="17" t="s">
        <v>823</v>
      </c>
      <c r="AO294" s="52" t="s">
        <v>824</v>
      </c>
      <c r="AQ294" t="s">
        <v>21</v>
      </c>
      <c r="AR294">
        <v>2008</v>
      </c>
      <c r="AS294" t="s">
        <v>850</v>
      </c>
      <c r="AT294" t="s">
        <v>832</v>
      </c>
      <c r="AU294">
        <v>2926</v>
      </c>
      <c r="AV294" t="s">
        <v>826</v>
      </c>
      <c r="AW294" t="s">
        <v>330</v>
      </c>
      <c r="AX294" t="s">
        <v>817</v>
      </c>
      <c r="AY294" t="s">
        <v>818</v>
      </c>
      <c r="AZ294" t="s">
        <v>764</v>
      </c>
      <c r="BA294" s="51" t="s">
        <v>764</v>
      </c>
      <c r="BB294" t="s">
        <v>815</v>
      </c>
      <c r="BC294" t="s">
        <v>819</v>
      </c>
      <c r="BD294" t="s">
        <v>820</v>
      </c>
      <c r="BE294" t="s">
        <v>821</v>
      </c>
      <c r="BF294" t="s">
        <v>853</v>
      </c>
      <c r="BG294" t="s">
        <v>822</v>
      </c>
      <c r="BH294">
        <v>2016</v>
      </c>
      <c r="BI294" t="s">
        <v>823</v>
      </c>
      <c r="BJ294" t="s">
        <v>824</v>
      </c>
      <c r="BK294" t="s">
        <v>824</v>
      </c>
    </row>
    <row r="295" spans="1:63" x14ac:dyDescent="0.25">
      <c r="A295" t="str">
        <f t="shared" si="69"/>
        <v>FIsurmi2</v>
      </c>
      <c r="B295" t="s">
        <v>839</v>
      </c>
      <c r="C295" t="s">
        <v>50</v>
      </c>
      <c r="D295" t="s">
        <v>815</v>
      </c>
      <c r="E295" t="str">
        <f t="shared" si="77"/>
        <v>m2</v>
      </c>
      <c r="F295" t="str">
        <f t="shared" si="77"/>
        <v>surmi2</v>
      </c>
      <c r="G295" s="49">
        <v>0</v>
      </c>
      <c r="H295" s="49">
        <v>0</v>
      </c>
      <c r="I295" s="49">
        <v>0</v>
      </c>
      <c r="J295" s="49">
        <v>0</v>
      </c>
      <c r="K295" s="49">
        <v>0</v>
      </c>
      <c r="L295" s="49">
        <v>0</v>
      </c>
      <c r="M295" s="49">
        <v>0</v>
      </c>
      <c r="N295" s="49">
        <v>0</v>
      </c>
      <c r="O295" s="49">
        <v>0</v>
      </c>
      <c r="P295" s="49">
        <v>35.803609025598</v>
      </c>
      <c r="Q295" s="49">
        <v>0</v>
      </c>
      <c r="R295" s="50" t="s">
        <v>364</v>
      </c>
      <c r="S295" s="50" t="s">
        <v>903</v>
      </c>
      <c r="T295" s="50" t="s">
        <v>873</v>
      </c>
      <c r="V295" s="24" t="str">
        <f>VLOOKUP(C295,[1]BO_download_01!#REF!,3,FALSE)</f>
        <v>Finland</v>
      </c>
      <c r="W295">
        <f t="shared" si="75"/>
        <v>2012</v>
      </c>
      <c r="X295" t="str">
        <f>INDEX([1]BO_download_01!#REF!,MATCH($Y295,[1]BO_download_01!#REF!,0))</f>
        <v>ar</v>
      </c>
      <c r="Y295" t="str">
        <f t="shared" si="66"/>
        <v>floor area</v>
      </c>
      <c r="Z295" s="24">
        <f t="shared" si="70"/>
        <v>0</v>
      </c>
      <c r="AA295" s="24" t="str">
        <f t="shared" si="71"/>
        <v>Mm2</v>
      </c>
      <c r="AB295" s="24" t="str">
        <f t="shared" si="67"/>
        <v>Calculation</v>
      </c>
      <c r="AC295" t="s">
        <v>817</v>
      </c>
      <c r="AD295" t="s">
        <v>818</v>
      </c>
      <c r="AE295" t="str">
        <f t="shared" si="76"/>
        <v>m2</v>
      </c>
      <c r="AF295" t="s">
        <v>764</v>
      </c>
      <c r="AG295" s="51" t="str">
        <f t="shared" si="72"/>
        <v>res</v>
      </c>
      <c r="AH295" t="s">
        <v>819</v>
      </c>
      <c r="AI295" t="s">
        <v>820</v>
      </c>
      <c r="AJ295" t="s">
        <v>821</v>
      </c>
      <c r="AK295" s="11" t="str">
        <f t="shared" si="73"/>
        <v>BO, Calculation with average floor area of permanently occupied dwellings and number of dwellings for the considered contruction period</v>
      </c>
      <c r="AL295" s="11" t="s">
        <v>822</v>
      </c>
      <c r="AM295" s="11">
        <v>2016</v>
      </c>
      <c r="AN295" s="17" t="s">
        <v>823</v>
      </c>
      <c r="AO295" s="52" t="s">
        <v>824</v>
      </c>
      <c r="AQ295" t="s">
        <v>21</v>
      </c>
      <c r="AR295">
        <v>2009</v>
      </c>
      <c r="AS295" t="s">
        <v>850</v>
      </c>
      <c r="AT295" t="s">
        <v>832</v>
      </c>
      <c r="AU295">
        <v>2975</v>
      </c>
      <c r="AV295" t="s">
        <v>826</v>
      </c>
      <c r="AW295" t="s">
        <v>330</v>
      </c>
      <c r="AX295" t="s">
        <v>817</v>
      </c>
      <c r="AY295" t="s">
        <v>818</v>
      </c>
      <c r="AZ295" t="s">
        <v>764</v>
      </c>
      <c r="BA295" s="51" t="s">
        <v>764</v>
      </c>
      <c r="BB295" t="s">
        <v>815</v>
      </c>
      <c r="BC295" t="s">
        <v>819</v>
      </c>
      <c r="BD295" t="s">
        <v>820</v>
      </c>
      <c r="BE295" t="s">
        <v>821</v>
      </c>
      <c r="BF295" t="s">
        <v>853</v>
      </c>
      <c r="BG295" t="s">
        <v>822</v>
      </c>
      <c r="BH295">
        <v>2016</v>
      </c>
      <c r="BI295" t="s">
        <v>823</v>
      </c>
      <c r="BJ295" t="s">
        <v>824</v>
      </c>
      <c r="BK295" t="s">
        <v>824</v>
      </c>
    </row>
    <row r="296" spans="1:63" x14ac:dyDescent="0.25">
      <c r="A296" t="str">
        <f t="shared" si="69"/>
        <v>FRsurmi2</v>
      </c>
      <c r="B296" t="s">
        <v>839</v>
      </c>
      <c r="C296" t="s">
        <v>48</v>
      </c>
      <c r="D296" t="s">
        <v>815</v>
      </c>
      <c r="E296" t="str">
        <f t="shared" si="77"/>
        <v>m2</v>
      </c>
      <c r="F296" t="str">
        <f t="shared" si="77"/>
        <v>surmi2</v>
      </c>
      <c r="G296" s="49">
        <v>282.907661853631</v>
      </c>
      <c r="H296" s="49">
        <v>284.79450970605598</v>
      </c>
      <c r="I296" s="49">
        <v>285.65950049283498</v>
      </c>
      <c r="J296" s="49">
        <v>285.48252180426698</v>
      </c>
      <c r="K296" s="49">
        <v>284.53770256973797</v>
      </c>
      <c r="L296" s="49">
        <v>283.62444540643298</v>
      </c>
      <c r="M296" s="49">
        <v>283.04904433914999</v>
      </c>
      <c r="N296" s="49">
        <v>282.57436653408001</v>
      </c>
      <c r="O296" s="49">
        <v>283.25770485671597</v>
      </c>
      <c r="P296" s="49">
        <v>0</v>
      </c>
      <c r="Q296" s="49">
        <v>0</v>
      </c>
      <c r="R296" s="50" t="s">
        <v>364</v>
      </c>
      <c r="S296" s="50" t="s">
        <v>903</v>
      </c>
      <c r="T296" s="50" t="s">
        <v>873</v>
      </c>
      <c r="V296" s="24" t="str">
        <f>VLOOKUP(C296,[1]BO_download_01!#REF!,3,FALSE)</f>
        <v>France</v>
      </c>
      <c r="W296">
        <f t="shared" si="75"/>
        <v>2012</v>
      </c>
      <c r="X296" t="str">
        <f>INDEX([1]BO_download_01!#REF!,MATCH($Y296,[1]BO_download_01!#REF!,0))</f>
        <v>ar</v>
      </c>
      <c r="Y296" t="str">
        <f t="shared" si="66"/>
        <v>floor area</v>
      </c>
      <c r="Z296" s="24">
        <f t="shared" si="70"/>
        <v>282.57436653408001</v>
      </c>
      <c r="AA296" s="24" t="str">
        <f t="shared" si="71"/>
        <v>Mm2</v>
      </c>
      <c r="AB296" s="24" t="str">
        <f t="shared" si="67"/>
        <v>Calculation</v>
      </c>
      <c r="AC296" t="s">
        <v>817</v>
      </c>
      <c r="AD296" t="s">
        <v>818</v>
      </c>
      <c r="AE296" t="str">
        <f t="shared" si="76"/>
        <v>m2</v>
      </c>
      <c r="AF296" t="s">
        <v>764</v>
      </c>
      <c r="AG296" s="51" t="str">
        <f t="shared" si="72"/>
        <v>res</v>
      </c>
      <c r="AH296" t="s">
        <v>819</v>
      </c>
      <c r="AI296" t="s">
        <v>820</v>
      </c>
      <c r="AJ296" t="s">
        <v>821</v>
      </c>
      <c r="AK296" s="11" t="str">
        <f t="shared" si="73"/>
        <v>BO, Calculation with average floor area of permanently occupied dwellings and number of dwellings for the considered contruction period</v>
      </c>
      <c r="AL296" s="11" t="s">
        <v>822</v>
      </c>
      <c r="AM296" s="11">
        <v>2016</v>
      </c>
      <c r="AN296" s="17" t="s">
        <v>823</v>
      </c>
      <c r="AO296" s="52" t="s">
        <v>824</v>
      </c>
      <c r="AQ296" t="s">
        <v>21</v>
      </c>
      <c r="AR296">
        <v>2010</v>
      </c>
      <c r="AS296" t="s">
        <v>850</v>
      </c>
      <c r="AT296" t="s">
        <v>832</v>
      </c>
      <c r="AU296">
        <v>2350</v>
      </c>
      <c r="AV296" t="s">
        <v>826</v>
      </c>
      <c r="AW296" t="s">
        <v>330</v>
      </c>
      <c r="AX296" t="s">
        <v>817</v>
      </c>
      <c r="AY296" t="s">
        <v>818</v>
      </c>
      <c r="AZ296" t="s">
        <v>764</v>
      </c>
      <c r="BA296" s="51" t="s">
        <v>764</v>
      </c>
      <c r="BB296" t="s">
        <v>815</v>
      </c>
      <c r="BC296" t="s">
        <v>819</v>
      </c>
      <c r="BD296" t="s">
        <v>820</v>
      </c>
      <c r="BE296" t="s">
        <v>821</v>
      </c>
      <c r="BF296" t="s">
        <v>853</v>
      </c>
      <c r="BG296" t="s">
        <v>822</v>
      </c>
      <c r="BH296">
        <v>2016</v>
      </c>
      <c r="BI296" t="s">
        <v>823</v>
      </c>
      <c r="BJ296" t="s">
        <v>824</v>
      </c>
      <c r="BK296" t="s">
        <v>824</v>
      </c>
    </row>
    <row r="297" spans="1:63" x14ac:dyDescent="0.25">
      <c r="A297" t="str">
        <f t="shared" si="69"/>
        <v>HRsurmi2</v>
      </c>
      <c r="B297" t="s">
        <v>839</v>
      </c>
      <c r="C297" t="s">
        <v>43</v>
      </c>
      <c r="D297" t="s">
        <v>815</v>
      </c>
      <c r="E297" t="str">
        <f t="shared" si="77"/>
        <v>m2</v>
      </c>
      <c r="F297" t="str">
        <f t="shared" si="77"/>
        <v>surmi2</v>
      </c>
      <c r="G297" s="49">
        <v>0</v>
      </c>
      <c r="H297" s="49">
        <v>0</v>
      </c>
      <c r="I297" s="49">
        <v>0</v>
      </c>
      <c r="J297" s="49">
        <v>0</v>
      </c>
      <c r="K297" s="49">
        <v>0</v>
      </c>
      <c r="L297" s="49">
        <v>0</v>
      </c>
      <c r="M297" s="49">
        <v>20.9618015889424</v>
      </c>
      <c r="N297" s="49">
        <v>21.143176880812199</v>
      </c>
      <c r="O297" s="49">
        <v>21.324552172681901</v>
      </c>
      <c r="P297" s="49">
        <v>0</v>
      </c>
      <c r="Q297" s="49">
        <v>0</v>
      </c>
      <c r="R297" s="50" t="s">
        <v>364</v>
      </c>
      <c r="S297" s="50" t="s">
        <v>903</v>
      </c>
      <c r="T297" s="50" t="s">
        <v>873</v>
      </c>
      <c r="V297" s="24" t="str">
        <f>VLOOKUP(C297,[1]BO_download_01!#REF!,3,FALSE)</f>
        <v>Croatia</v>
      </c>
      <c r="W297">
        <f t="shared" si="75"/>
        <v>2012</v>
      </c>
      <c r="X297" t="str">
        <f>INDEX([1]BO_download_01!#REF!,MATCH($Y297,[1]BO_download_01!#REF!,0))</f>
        <v>ar</v>
      </c>
      <c r="Y297" t="str">
        <f t="shared" si="66"/>
        <v>floor area</v>
      </c>
      <c r="Z297" s="24">
        <f t="shared" si="70"/>
        <v>21.143176880812199</v>
      </c>
      <c r="AA297" s="24" t="str">
        <f t="shared" si="71"/>
        <v>Mm2</v>
      </c>
      <c r="AB297" s="24" t="str">
        <f t="shared" si="67"/>
        <v>Calculation</v>
      </c>
      <c r="AC297" t="s">
        <v>817</v>
      </c>
      <c r="AD297" t="s">
        <v>818</v>
      </c>
      <c r="AE297" t="str">
        <f t="shared" si="76"/>
        <v>m2</v>
      </c>
      <c r="AF297" t="s">
        <v>764</v>
      </c>
      <c r="AG297" s="51" t="str">
        <f t="shared" si="72"/>
        <v>res</v>
      </c>
      <c r="AH297" t="s">
        <v>819</v>
      </c>
      <c r="AI297" t="s">
        <v>820</v>
      </c>
      <c r="AJ297" t="s">
        <v>821</v>
      </c>
      <c r="AK297" s="11" t="str">
        <f t="shared" si="73"/>
        <v>BO, Calculation with average floor area of permanently occupied dwellings and number of dwellings for the considered contruction period</v>
      </c>
      <c r="AL297" s="11" t="s">
        <v>822</v>
      </c>
      <c r="AM297" s="11">
        <v>2016</v>
      </c>
      <c r="AN297" s="17" t="s">
        <v>823</v>
      </c>
      <c r="AO297" s="52" t="s">
        <v>824</v>
      </c>
      <c r="AQ297" t="s">
        <v>21</v>
      </c>
      <c r="AR297">
        <v>2011</v>
      </c>
      <c r="AS297" t="s">
        <v>850</v>
      </c>
      <c r="AT297" t="s">
        <v>832</v>
      </c>
      <c r="AU297">
        <v>2949</v>
      </c>
      <c r="AV297" t="s">
        <v>826</v>
      </c>
      <c r="AW297" t="s">
        <v>330</v>
      </c>
      <c r="AX297" t="s">
        <v>817</v>
      </c>
      <c r="AY297" t="s">
        <v>818</v>
      </c>
      <c r="AZ297" t="s">
        <v>764</v>
      </c>
      <c r="BA297" s="51" t="s">
        <v>764</v>
      </c>
      <c r="BB297" t="s">
        <v>815</v>
      </c>
      <c r="BC297" t="s">
        <v>819</v>
      </c>
      <c r="BD297" t="s">
        <v>820</v>
      </c>
      <c r="BE297" t="s">
        <v>821</v>
      </c>
      <c r="BF297" t="s">
        <v>853</v>
      </c>
      <c r="BG297" t="s">
        <v>822</v>
      </c>
      <c r="BH297">
        <v>2016</v>
      </c>
      <c r="BI297" t="s">
        <v>823</v>
      </c>
      <c r="BJ297" t="s">
        <v>824</v>
      </c>
      <c r="BK297" t="s">
        <v>824</v>
      </c>
    </row>
    <row r="298" spans="1:63" x14ac:dyDescent="0.25">
      <c r="A298" t="str">
        <f t="shared" si="69"/>
        <v>HUsurmi2</v>
      </c>
      <c r="B298" t="s">
        <v>839</v>
      </c>
      <c r="C298" t="s">
        <v>52</v>
      </c>
      <c r="D298" t="s">
        <v>815</v>
      </c>
      <c r="E298" t="str">
        <f t="shared" si="77"/>
        <v>m2</v>
      </c>
      <c r="F298" t="str">
        <f t="shared" si="77"/>
        <v>surmi2</v>
      </c>
      <c r="G298" s="49">
        <v>0</v>
      </c>
      <c r="H298" s="49">
        <v>0</v>
      </c>
      <c r="I298" s="49">
        <v>0</v>
      </c>
      <c r="J298" s="49">
        <v>0</v>
      </c>
      <c r="K298" s="49">
        <v>0</v>
      </c>
      <c r="L298" s="49">
        <v>0</v>
      </c>
      <c r="M298" s="49">
        <v>0</v>
      </c>
      <c r="N298" s="49">
        <v>0</v>
      </c>
      <c r="O298" s="49">
        <v>89.841492880664106</v>
      </c>
      <c r="P298" s="49">
        <v>0</v>
      </c>
      <c r="Q298" s="49">
        <v>0</v>
      </c>
      <c r="R298" s="50" t="s">
        <v>208</v>
      </c>
      <c r="S298" s="50" t="s">
        <v>212</v>
      </c>
      <c r="T298" s="50" t="s">
        <v>873</v>
      </c>
      <c r="V298" s="24" t="str">
        <f>VLOOKUP(C298,[1]BO_download_01!#REF!,3,FALSE)</f>
        <v>Hungary</v>
      </c>
      <c r="W298">
        <f t="shared" si="75"/>
        <v>2012</v>
      </c>
      <c r="X298" t="str">
        <f>INDEX([1]BO_download_01!#REF!,MATCH($Y298,[1]BO_download_01!#REF!,0))</f>
        <v>ar</v>
      </c>
      <c r="Y298" t="str">
        <f t="shared" si="66"/>
        <v>floor area</v>
      </c>
      <c r="Z298" s="24">
        <f t="shared" si="70"/>
        <v>0</v>
      </c>
      <c r="AA298" s="24" t="str">
        <f t="shared" si="71"/>
        <v>Mm2</v>
      </c>
      <c r="AB298" s="24" t="str">
        <f t="shared" si="67"/>
        <v>Odyssee</v>
      </c>
      <c r="AC298" t="s">
        <v>817</v>
      </c>
      <c r="AD298" t="s">
        <v>818</v>
      </c>
      <c r="AE298" t="str">
        <f t="shared" si="76"/>
        <v>m2</v>
      </c>
      <c r="AF298" t="s">
        <v>764</v>
      </c>
      <c r="AG298" s="51" t="str">
        <f t="shared" si="72"/>
        <v>res</v>
      </c>
      <c r="AH298" t="s">
        <v>819</v>
      </c>
      <c r="AI298" t="s">
        <v>820</v>
      </c>
      <c r="AJ298" t="s">
        <v>821</v>
      </c>
      <c r="AK298" s="11" t="str">
        <f t="shared" si="73"/>
        <v>BO, Odyssee Indicators</v>
      </c>
      <c r="AL298" s="11" t="s">
        <v>822</v>
      </c>
      <c r="AM298" s="11">
        <v>2016</v>
      </c>
      <c r="AN298" s="17" t="s">
        <v>823</v>
      </c>
      <c r="AO298" s="52" t="s">
        <v>824</v>
      </c>
      <c r="AQ298" t="s">
        <v>21</v>
      </c>
      <c r="AR298">
        <v>2012</v>
      </c>
      <c r="AS298" t="s">
        <v>850</v>
      </c>
      <c r="AT298" t="s">
        <v>832</v>
      </c>
      <c r="AU298">
        <v>2399</v>
      </c>
      <c r="AV298" t="s">
        <v>826</v>
      </c>
      <c r="AW298" t="s">
        <v>330</v>
      </c>
      <c r="AX298" t="s">
        <v>817</v>
      </c>
      <c r="AY298" t="s">
        <v>818</v>
      </c>
      <c r="AZ298" t="s">
        <v>764</v>
      </c>
      <c r="BA298" s="51" t="s">
        <v>764</v>
      </c>
      <c r="BB298" t="s">
        <v>815</v>
      </c>
      <c r="BC298" t="s">
        <v>819</v>
      </c>
      <c r="BD298" t="s">
        <v>820</v>
      </c>
      <c r="BE298" t="s">
        <v>821</v>
      </c>
      <c r="BF298" t="s">
        <v>853</v>
      </c>
      <c r="BG298" t="s">
        <v>822</v>
      </c>
      <c r="BH298">
        <v>2016</v>
      </c>
      <c r="BI298" t="s">
        <v>823</v>
      </c>
      <c r="BJ298" t="s">
        <v>824</v>
      </c>
      <c r="BK298" t="s">
        <v>824</v>
      </c>
    </row>
    <row r="299" spans="1:63" x14ac:dyDescent="0.25">
      <c r="A299" t="str">
        <f t="shared" si="69"/>
        <v>IEsurmi2</v>
      </c>
      <c r="B299" t="s">
        <v>839</v>
      </c>
      <c r="C299" t="s">
        <v>53</v>
      </c>
      <c r="D299" t="s">
        <v>815</v>
      </c>
      <c r="E299" t="str">
        <f t="shared" si="77"/>
        <v>m2</v>
      </c>
      <c r="F299" t="str">
        <f t="shared" si="77"/>
        <v>surmi2</v>
      </c>
      <c r="G299" s="49">
        <v>0</v>
      </c>
      <c r="H299" s="49">
        <v>0</v>
      </c>
      <c r="I299" s="49">
        <v>0</v>
      </c>
      <c r="J299" s="49">
        <v>0</v>
      </c>
      <c r="K299" s="49">
        <v>0</v>
      </c>
      <c r="L299" s="49">
        <v>0</v>
      </c>
      <c r="M299" s="49">
        <v>25.002598076461499</v>
      </c>
      <c r="N299" s="49">
        <v>25.059091424126802</v>
      </c>
      <c r="O299" s="49">
        <v>25.112440083683602</v>
      </c>
      <c r="P299" s="49">
        <v>0</v>
      </c>
      <c r="Q299" s="49">
        <v>0</v>
      </c>
      <c r="R299" s="50" t="s">
        <v>214</v>
      </c>
      <c r="S299" s="50" t="s">
        <v>686</v>
      </c>
      <c r="T299" s="50" t="s">
        <v>873</v>
      </c>
      <c r="V299" s="24" t="str">
        <f>VLOOKUP(C299,[1]BO_download_01!#REF!,3,FALSE)</f>
        <v>Ireland</v>
      </c>
      <c r="W299">
        <f t="shared" si="75"/>
        <v>2012</v>
      </c>
      <c r="X299" t="str">
        <f>INDEX([1]BO_download_01!#REF!,MATCH($Y299,[1]BO_download_01!#REF!,0))</f>
        <v>ar</v>
      </c>
      <c r="Y299" t="str">
        <f t="shared" si="66"/>
        <v>floor area</v>
      </c>
      <c r="Z299" s="24">
        <f t="shared" si="70"/>
        <v>25.059091424126802</v>
      </c>
      <c r="AA299" s="24" t="str">
        <f t="shared" si="71"/>
        <v>Mm2</v>
      </c>
      <c r="AB299" s="24" t="str">
        <f t="shared" si="67"/>
        <v>Estimation</v>
      </c>
      <c r="AC299" t="s">
        <v>817</v>
      </c>
      <c r="AD299" t="s">
        <v>818</v>
      </c>
      <c r="AE299" t="str">
        <f t="shared" si="76"/>
        <v>m2</v>
      </c>
      <c r="AF299" t="s">
        <v>764</v>
      </c>
      <c r="AG299" s="51" t="str">
        <f t="shared" si="72"/>
        <v>res</v>
      </c>
      <c r="AH299" t="s">
        <v>819</v>
      </c>
      <c r="AI299" t="s">
        <v>820</v>
      </c>
      <c r="AJ299" t="s">
        <v>821</v>
      </c>
      <c r="AK299" s="11" t="str">
        <f t="shared" si="73"/>
        <v>BO, Estimation with data from Odyssee</v>
      </c>
      <c r="AL299" s="11" t="s">
        <v>822</v>
      </c>
      <c r="AM299" s="11">
        <v>2016</v>
      </c>
      <c r="AN299" s="17" t="s">
        <v>823</v>
      </c>
      <c r="AO299" s="52" t="s">
        <v>824</v>
      </c>
      <c r="AQ299" t="s">
        <v>21</v>
      </c>
      <c r="AR299">
        <v>2013</v>
      </c>
      <c r="AS299" t="s">
        <v>850</v>
      </c>
      <c r="AT299" t="s">
        <v>832</v>
      </c>
      <c r="AU299">
        <v>2199</v>
      </c>
      <c r="AV299" t="s">
        <v>826</v>
      </c>
      <c r="AW299" t="s">
        <v>330</v>
      </c>
      <c r="AX299" t="s">
        <v>817</v>
      </c>
      <c r="AY299" t="s">
        <v>818</v>
      </c>
      <c r="AZ299" t="s">
        <v>764</v>
      </c>
      <c r="BA299" s="51" t="s">
        <v>764</v>
      </c>
      <c r="BB299" t="s">
        <v>815</v>
      </c>
      <c r="BC299" t="s">
        <v>819</v>
      </c>
      <c r="BD299" t="s">
        <v>820</v>
      </c>
      <c r="BE299" t="s">
        <v>821</v>
      </c>
      <c r="BF299" t="s">
        <v>853</v>
      </c>
      <c r="BG299" t="s">
        <v>822</v>
      </c>
      <c r="BH299">
        <v>2016</v>
      </c>
      <c r="BI299" t="s">
        <v>823</v>
      </c>
      <c r="BJ299" t="s">
        <v>824</v>
      </c>
      <c r="BK299" t="s">
        <v>824</v>
      </c>
    </row>
    <row r="300" spans="1:63" x14ac:dyDescent="0.25">
      <c r="A300" t="str">
        <f t="shared" si="69"/>
        <v>ITsurmi2</v>
      </c>
      <c r="B300" t="s">
        <v>839</v>
      </c>
      <c r="C300" t="s">
        <v>54</v>
      </c>
      <c r="D300" t="s">
        <v>815</v>
      </c>
      <c r="E300" t="str">
        <f t="shared" si="77"/>
        <v>m2</v>
      </c>
      <c r="F300" t="str">
        <f t="shared" si="77"/>
        <v>surmi2</v>
      </c>
      <c r="G300" s="49">
        <v>0</v>
      </c>
      <c r="H300" s="49">
        <v>0</v>
      </c>
      <c r="I300" s="49">
        <v>0</v>
      </c>
      <c r="J300" s="49">
        <v>0</v>
      </c>
      <c r="K300" s="49">
        <v>0</v>
      </c>
      <c r="L300" s="49">
        <v>0</v>
      </c>
      <c r="M300" s="49">
        <v>210.76047304825701</v>
      </c>
      <c r="N300" s="49">
        <v>0</v>
      </c>
      <c r="O300" s="49">
        <v>0</v>
      </c>
      <c r="P300" s="49">
        <v>0</v>
      </c>
      <c r="Q300" s="49">
        <v>0</v>
      </c>
      <c r="R300" s="50" t="s">
        <v>214</v>
      </c>
      <c r="S300" s="50" t="s">
        <v>686</v>
      </c>
      <c r="T300" s="50" t="s">
        <v>873</v>
      </c>
      <c r="V300" s="24" t="str">
        <f>VLOOKUP(C300,[1]BO_download_01!#REF!,3,FALSE)</f>
        <v>Italy</v>
      </c>
      <c r="W300">
        <f t="shared" si="75"/>
        <v>2012</v>
      </c>
      <c r="X300" t="str">
        <f>INDEX([1]BO_download_01!#REF!,MATCH($Y300,[1]BO_download_01!#REF!,0))</f>
        <v>ar</v>
      </c>
      <c r="Y300" t="str">
        <f t="shared" si="66"/>
        <v>floor area</v>
      </c>
      <c r="Z300" s="24">
        <f t="shared" si="70"/>
        <v>0</v>
      </c>
      <c r="AA300" s="24" t="str">
        <f t="shared" si="71"/>
        <v>Mm2</v>
      </c>
      <c r="AB300" s="24" t="str">
        <f t="shared" si="67"/>
        <v>Estimation</v>
      </c>
      <c r="AC300" t="s">
        <v>817</v>
      </c>
      <c r="AD300" t="s">
        <v>818</v>
      </c>
      <c r="AE300" t="str">
        <f t="shared" si="76"/>
        <v>m2</v>
      </c>
      <c r="AF300" t="s">
        <v>764</v>
      </c>
      <c r="AG300" s="51" t="str">
        <f t="shared" si="72"/>
        <v>res</v>
      </c>
      <c r="AH300" t="s">
        <v>819</v>
      </c>
      <c r="AI300" t="s">
        <v>820</v>
      </c>
      <c r="AJ300" t="s">
        <v>821</v>
      </c>
      <c r="AK300" s="11" t="str">
        <f t="shared" si="73"/>
        <v>BO, Estimation with data from Odyssee</v>
      </c>
      <c r="AL300" s="11" t="s">
        <v>822</v>
      </c>
      <c r="AM300" s="11">
        <v>2016</v>
      </c>
      <c r="AN300" s="17" t="s">
        <v>823</v>
      </c>
      <c r="AO300" s="52" t="s">
        <v>824</v>
      </c>
      <c r="AQ300" t="s">
        <v>21</v>
      </c>
      <c r="AR300">
        <v>2014</v>
      </c>
      <c r="AS300" t="s">
        <v>850</v>
      </c>
      <c r="AT300" t="s">
        <v>832</v>
      </c>
      <c r="AU300">
        <v>2452</v>
      </c>
      <c r="AV300" t="s">
        <v>826</v>
      </c>
      <c r="AW300" t="s">
        <v>330</v>
      </c>
      <c r="AX300" t="s">
        <v>817</v>
      </c>
      <c r="AY300" t="s">
        <v>818</v>
      </c>
      <c r="AZ300" t="s">
        <v>764</v>
      </c>
      <c r="BA300" s="51" t="s">
        <v>764</v>
      </c>
      <c r="BB300" t="s">
        <v>815</v>
      </c>
      <c r="BC300" t="s">
        <v>819</v>
      </c>
      <c r="BD300" t="s">
        <v>820</v>
      </c>
      <c r="BE300" t="s">
        <v>821</v>
      </c>
      <c r="BF300" t="s">
        <v>853</v>
      </c>
      <c r="BG300" t="s">
        <v>822</v>
      </c>
      <c r="BH300">
        <v>2016</v>
      </c>
      <c r="BI300" t="s">
        <v>823</v>
      </c>
      <c r="BJ300" t="s">
        <v>824</v>
      </c>
      <c r="BK300" t="s">
        <v>824</v>
      </c>
    </row>
    <row r="301" spans="1:63" x14ac:dyDescent="0.25">
      <c r="A301" t="str">
        <f t="shared" si="69"/>
        <v>LTsurmi2</v>
      </c>
      <c r="B301" t="s">
        <v>839</v>
      </c>
      <c r="C301" t="s">
        <v>56</v>
      </c>
      <c r="D301" t="s">
        <v>815</v>
      </c>
      <c r="E301" t="str">
        <f t="shared" si="77"/>
        <v>m2</v>
      </c>
      <c r="F301" t="str">
        <f t="shared" si="77"/>
        <v>surmi2</v>
      </c>
      <c r="G301" s="49">
        <v>0</v>
      </c>
      <c r="H301" s="49">
        <v>0</v>
      </c>
      <c r="I301" s="49">
        <v>0</v>
      </c>
      <c r="J301" s="49">
        <v>0</v>
      </c>
      <c r="K301" s="49">
        <v>0</v>
      </c>
      <c r="L301" s="49">
        <v>0</v>
      </c>
      <c r="M301" s="49">
        <v>0</v>
      </c>
      <c r="N301" s="49">
        <v>19.060383326454001</v>
      </c>
      <c r="O301" s="49">
        <v>19.146240909005598</v>
      </c>
      <c r="P301" s="49">
        <v>0</v>
      </c>
      <c r="Q301" s="49">
        <v>0</v>
      </c>
      <c r="R301" s="50" t="s">
        <v>208</v>
      </c>
      <c r="S301" s="50" t="s">
        <v>212</v>
      </c>
      <c r="T301" s="50" t="s">
        <v>873</v>
      </c>
      <c r="V301" s="24" t="str">
        <f>VLOOKUP(C301,[1]BO_download_01!#REF!,3,FALSE)</f>
        <v>Lithuania</v>
      </c>
      <c r="W301">
        <f t="shared" si="75"/>
        <v>2012</v>
      </c>
      <c r="X301" t="str">
        <f>INDEX([1]BO_download_01!#REF!,MATCH($Y301,[1]BO_download_01!#REF!,0))</f>
        <v>ar</v>
      </c>
      <c r="Y301" t="str">
        <f t="shared" si="66"/>
        <v>floor area</v>
      </c>
      <c r="Z301" s="24">
        <f t="shared" si="70"/>
        <v>19.060383326454001</v>
      </c>
      <c r="AA301" s="24" t="str">
        <f t="shared" si="71"/>
        <v>Mm2</v>
      </c>
      <c r="AB301" s="24" t="str">
        <f t="shared" si="67"/>
        <v>Odyssee</v>
      </c>
      <c r="AC301" t="s">
        <v>817</v>
      </c>
      <c r="AD301" t="s">
        <v>818</v>
      </c>
      <c r="AE301" t="str">
        <f t="shared" si="76"/>
        <v>m2</v>
      </c>
      <c r="AF301" t="s">
        <v>764</v>
      </c>
      <c r="AG301" s="51" t="str">
        <f t="shared" si="72"/>
        <v>res</v>
      </c>
      <c r="AH301" t="s">
        <v>819</v>
      </c>
      <c r="AI301" t="s">
        <v>820</v>
      </c>
      <c r="AJ301" t="s">
        <v>821</v>
      </c>
      <c r="AK301" s="11" t="str">
        <f t="shared" si="73"/>
        <v>BO, Odyssee Indicators</v>
      </c>
      <c r="AL301" s="11" t="s">
        <v>822</v>
      </c>
      <c r="AM301" s="11">
        <v>2016</v>
      </c>
      <c r="AN301" s="17" t="s">
        <v>823</v>
      </c>
      <c r="AO301" s="52" t="s">
        <v>824</v>
      </c>
      <c r="AQ301" t="s">
        <v>23</v>
      </c>
      <c r="AR301">
        <v>2011</v>
      </c>
      <c r="AS301" t="s">
        <v>850</v>
      </c>
      <c r="AT301" t="s">
        <v>832</v>
      </c>
      <c r="AU301">
        <v>2158.1190000000001</v>
      </c>
      <c r="AV301" t="s">
        <v>826</v>
      </c>
      <c r="AW301" t="s">
        <v>618</v>
      </c>
      <c r="AX301" t="s">
        <v>817</v>
      </c>
      <c r="AY301" t="s">
        <v>818</v>
      </c>
      <c r="AZ301" t="s">
        <v>764</v>
      </c>
      <c r="BA301" s="51" t="s">
        <v>764</v>
      </c>
      <c r="BB301" t="s">
        <v>815</v>
      </c>
      <c r="BC301" t="s">
        <v>819</v>
      </c>
      <c r="BD301" t="s">
        <v>820</v>
      </c>
      <c r="BE301" t="s">
        <v>821</v>
      </c>
      <c r="BF301" t="s">
        <v>834</v>
      </c>
      <c r="BG301" t="s">
        <v>822</v>
      </c>
      <c r="BH301">
        <v>2016</v>
      </c>
      <c r="BI301" t="s">
        <v>823</v>
      </c>
      <c r="BJ301" t="s">
        <v>824</v>
      </c>
      <c r="BK301" t="s">
        <v>824</v>
      </c>
    </row>
    <row r="302" spans="1:63" x14ac:dyDescent="0.25">
      <c r="A302" t="str">
        <f t="shared" si="69"/>
        <v>LUsurmi2</v>
      </c>
      <c r="B302" t="s">
        <v>839</v>
      </c>
      <c r="C302" t="s">
        <v>57</v>
      </c>
      <c r="D302" t="s">
        <v>815</v>
      </c>
      <c r="E302" t="str">
        <f t="shared" si="77"/>
        <v>m2</v>
      </c>
      <c r="F302" t="str">
        <f t="shared" si="77"/>
        <v>surmi2</v>
      </c>
      <c r="G302" s="49">
        <v>0</v>
      </c>
      <c r="H302" s="49">
        <v>0</v>
      </c>
      <c r="I302" s="49">
        <v>0</v>
      </c>
      <c r="J302" s="49">
        <v>0</v>
      </c>
      <c r="K302" s="49">
        <v>0</v>
      </c>
      <c r="L302" s="49">
        <v>0</v>
      </c>
      <c r="M302" s="49">
        <v>4.1361727149526004</v>
      </c>
      <c r="N302" s="49">
        <v>0</v>
      </c>
      <c r="O302" s="49">
        <v>0</v>
      </c>
      <c r="P302" s="49">
        <v>0</v>
      </c>
      <c r="Q302" s="49">
        <v>0</v>
      </c>
      <c r="R302" s="50" t="s">
        <v>208</v>
      </c>
      <c r="S302" s="50" t="s">
        <v>212</v>
      </c>
      <c r="T302" s="50" t="s">
        <v>873</v>
      </c>
      <c r="V302" s="24" t="str">
        <f>VLOOKUP(C302,[1]BO_download_01!#REF!,3,FALSE)</f>
        <v>Luxembourg</v>
      </c>
      <c r="W302">
        <f t="shared" si="75"/>
        <v>2012</v>
      </c>
      <c r="X302" t="str">
        <f>INDEX([1]BO_download_01!#REF!,MATCH($Y302,[1]BO_download_01!#REF!,0))</f>
        <v>ar</v>
      </c>
      <c r="Y302" t="str">
        <f t="shared" si="66"/>
        <v>floor area</v>
      </c>
      <c r="Z302" s="24">
        <f t="shared" si="70"/>
        <v>0</v>
      </c>
      <c r="AA302" s="24" t="str">
        <f t="shared" si="71"/>
        <v>Mm2</v>
      </c>
      <c r="AB302" s="24" t="str">
        <f t="shared" si="67"/>
        <v>Odyssee</v>
      </c>
      <c r="AC302" t="s">
        <v>817</v>
      </c>
      <c r="AD302" t="s">
        <v>818</v>
      </c>
      <c r="AE302" t="str">
        <f t="shared" si="76"/>
        <v>m2</v>
      </c>
      <c r="AF302" t="s">
        <v>764</v>
      </c>
      <c r="AG302" s="51" t="str">
        <f t="shared" si="72"/>
        <v>res</v>
      </c>
      <c r="AH302" t="s">
        <v>819</v>
      </c>
      <c r="AI302" t="s">
        <v>820</v>
      </c>
      <c r="AJ302" t="s">
        <v>821</v>
      </c>
      <c r="AK302" s="11" t="str">
        <f t="shared" si="73"/>
        <v>BO, Odyssee Indicators</v>
      </c>
      <c r="AL302" s="11" t="s">
        <v>822</v>
      </c>
      <c r="AM302" s="11">
        <v>2016</v>
      </c>
      <c r="AN302" s="17" t="s">
        <v>823</v>
      </c>
      <c r="AO302" s="52" t="s">
        <v>824</v>
      </c>
      <c r="AQ302" t="s">
        <v>1</v>
      </c>
      <c r="AR302">
        <v>2005</v>
      </c>
      <c r="AS302" t="s">
        <v>850</v>
      </c>
      <c r="AT302" t="s">
        <v>832</v>
      </c>
      <c r="AU302">
        <v>17599.941999999999</v>
      </c>
      <c r="AV302" t="s">
        <v>826</v>
      </c>
      <c r="AW302" t="s">
        <v>223</v>
      </c>
      <c r="AX302" t="s">
        <v>817</v>
      </c>
      <c r="AY302" t="s">
        <v>818</v>
      </c>
      <c r="AZ302" t="s">
        <v>764</v>
      </c>
      <c r="BA302" s="51" t="s">
        <v>764</v>
      </c>
      <c r="BB302" t="s">
        <v>815</v>
      </c>
      <c r="BC302" t="s">
        <v>819</v>
      </c>
      <c r="BD302" t="s">
        <v>820</v>
      </c>
      <c r="BE302" t="s">
        <v>821</v>
      </c>
      <c r="BF302" t="s">
        <v>854</v>
      </c>
      <c r="BG302" t="s">
        <v>822</v>
      </c>
      <c r="BH302">
        <v>2016</v>
      </c>
      <c r="BI302" t="s">
        <v>823</v>
      </c>
      <c r="BJ302" t="s">
        <v>824</v>
      </c>
      <c r="BK302" t="s">
        <v>824</v>
      </c>
    </row>
    <row r="303" spans="1:63" x14ac:dyDescent="0.25">
      <c r="A303" t="str">
        <f t="shared" si="69"/>
        <v>LVsurmi2</v>
      </c>
      <c r="B303" t="s">
        <v>839</v>
      </c>
      <c r="C303" t="s">
        <v>55</v>
      </c>
      <c r="D303" t="s">
        <v>815</v>
      </c>
      <c r="E303" t="str">
        <f t="shared" si="77"/>
        <v>m2</v>
      </c>
      <c r="F303" t="str">
        <f t="shared" si="77"/>
        <v>surmi2</v>
      </c>
      <c r="G303" s="49">
        <v>0</v>
      </c>
      <c r="H303" s="49">
        <v>0</v>
      </c>
      <c r="I303" s="49">
        <v>0</v>
      </c>
      <c r="J303" s="49">
        <v>0</v>
      </c>
      <c r="K303" s="49">
        <v>0</v>
      </c>
      <c r="L303" s="49">
        <v>0</v>
      </c>
      <c r="M303" s="49">
        <v>8.2721198001567693</v>
      </c>
      <c r="N303" s="49">
        <v>8.3524316428767396</v>
      </c>
      <c r="O303" s="49">
        <v>8.4327434855967098</v>
      </c>
      <c r="P303" s="49">
        <v>0</v>
      </c>
      <c r="Q303" s="49">
        <v>0</v>
      </c>
      <c r="R303" s="50" t="s">
        <v>208</v>
      </c>
      <c r="S303" s="50" t="s">
        <v>212</v>
      </c>
      <c r="T303" s="50" t="s">
        <v>873</v>
      </c>
      <c r="V303" s="24" t="str">
        <f>VLOOKUP(C303,[1]BO_download_01!#REF!,3,FALSE)</f>
        <v>Latvia</v>
      </c>
      <c r="W303">
        <f t="shared" si="75"/>
        <v>2012</v>
      </c>
      <c r="X303" t="str">
        <f>INDEX([1]BO_download_01!#REF!,MATCH($Y303,[1]BO_download_01!#REF!,0))</f>
        <v>ar</v>
      </c>
      <c r="Y303" t="str">
        <f t="shared" si="66"/>
        <v>floor area</v>
      </c>
      <c r="Z303" s="24">
        <f t="shared" si="70"/>
        <v>8.3524316428767396</v>
      </c>
      <c r="AA303" s="24" t="str">
        <f t="shared" si="71"/>
        <v>Mm2</v>
      </c>
      <c r="AB303" s="24" t="str">
        <f t="shared" si="67"/>
        <v>Odyssee</v>
      </c>
      <c r="AC303" t="s">
        <v>817</v>
      </c>
      <c r="AD303" t="s">
        <v>818</v>
      </c>
      <c r="AE303" t="str">
        <f t="shared" si="76"/>
        <v>m2</v>
      </c>
      <c r="AF303" t="s">
        <v>764</v>
      </c>
      <c r="AG303" s="51" t="str">
        <f t="shared" si="72"/>
        <v>res</v>
      </c>
      <c r="AH303" t="s">
        <v>819</v>
      </c>
      <c r="AI303" t="s">
        <v>820</v>
      </c>
      <c r="AJ303" t="s">
        <v>821</v>
      </c>
      <c r="AK303" s="11" t="str">
        <f t="shared" si="73"/>
        <v>BO, Odyssee Indicators</v>
      </c>
      <c r="AL303" s="11" t="s">
        <v>822</v>
      </c>
      <c r="AM303" s="11">
        <v>2016</v>
      </c>
      <c r="AN303" s="17" t="s">
        <v>823</v>
      </c>
      <c r="AO303" s="52" t="s">
        <v>824</v>
      </c>
      <c r="AQ303" t="s">
        <v>1</v>
      </c>
      <c r="AR303">
        <v>2006</v>
      </c>
      <c r="AS303" t="s">
        <v>850</v>
      </c>
      <c r="AT303" t="s">
        <v>832</v>
      </c>
      <c r="AU303">
        <v>17742.413</v>
      </c>
      <c r="AV303" t="s">
        <v>826</v>
      </c>
      <c r="AW303" t="s">
        <v>223</v>
      </c>
      <c r="AX303" t="s">
        <v>817</v>
      </c>
      <c r="AY303" t="s">
        <v>818</v>
      </c>
      <c r="AZ303" t="s">
        <v>764</v>
      </c>
      <c r="BA303" s="51" t="s">
        <v>764</v>
      </c>
      <c r="BB303" t="s">
        <v>815</v>
      </c>
      <c r="BC303" t="s">
        <v>819</v>
      </c>
      <c r="BD303" t="s">
        <v>820</v>
      </c>
      <c r="BE303" t="s">
        <v>821</v>
      </c>
      <c r="BF303" t="s">
        <v>854</v>
      </c>
      <c r="BG303" t="s">
        <v>822</v>
      </c>
      <c r="BH303">
        <v>2016</v>
      </c>
      <c r="BI303" t="s">
        <v>823</v>
      </c>
      <c r="BJ303" t="s">
        <v>824</v>
      </c>
      <c r="BK303" t="s">
        <v>824</v>
      </c>
    </row>
    <row r="304" spans="1:63" x14ac:dyDescent="0.25">
      <c r="A304" t="str">
        <f t="shared" si="69"/>
        <v>MTsurmi2</v>
      </c>
      <c r="B304" t="s">
        <v>839</v>
      </c>
      <c r="C304" t="s">
        <v>58</v>
      </c>
      <c r="D304" t="s">
        <v>815</v>
      </c>
      <c r="E304" t="str">
        <f t="shared" si="77"/>
        <v>m2</v>
      </c>
      <c r="F304" t="str">
        <f t="shared" si="77"/>
        <v>surmi2</v>
      </c>
      <c r="G304" s="49">
        <v>0</v>
      </c>
      <c r="H304" s="49">
        <v>0</v>
      </c>
      <c r="I304" s="49">
        <v>0</v>
      </c>
      <c r="J304" s="49">
        <v>0</v>
      </c>
      <c r="K304" s="49">
        <v>0</v>
      </c>
      <c r="L304" s="49">
        <v>0</v>
      </c>
      <c r="M304" s="49">
        <v>1.64683845153593</v>
      </c>
      <c r="N304" s="49">
        <v>1.64683845153593</v>
      </c>
      <c r="O304" s="49">
        <v>0</v>
      </c>
      <c r="P304" s="49">
        <v>0</v>
      </c>
      <c r="Q304" s="49">
        <v>0</v>
      </c>
      <c r="R304" s="50" t="s">
        <v>208</v>
      </c>
      <c r="S304" s="50" t="s">
        <v>212</v>
      </c>
      <c r="T304" s="50" t="s">
        <v>873</v>
      </c>
      <c r="V304" s="24" t="str">
        <f>VLOOKUP(C304,[1]BO_download_01!#REF!,3,FALSE)</f>
        <v>Malta</v>
      </c>
      <c r="W304">
        <f t="shared" si="75"/>
        <v>2012</v>
      </c>
      <c r="X304" t="str">
        <f>INDEX([1]BO_download_01!#REF!,MATCH($Y304,[1]BO_download_01!#REF!,0))</f>
        <v>ar</v>
      </c>
      <c r="Y304" t="str">
        <f t="shared" si="66"/>
        <v>floor area</v>
      </c>
      <c r="Z304" s="24">
        <f t="shared" si="70"/>
        <v>1.64683845153593</v>
      </c>
      <c r="AA304" s="24" t="str">
        <f t="shared" si="71"/>
        <v>Mm2</v>
      </c>
      <c r="AB304" s="24" t="str">
        <f t="shared" si="67"/>
        <v>Odyssee</v>
      </c>
      <c r="AC304" t="s">
        <v>817</v>
      </c>
      <c r="AD304" t="s">
        <v>818</v>
      </c>
      <c r="AE304" t="str">
        <f t="shared" si="76"/>
        <v>m2</v>
      </c>
      <c r="AF304" t="s">
        <v>764</v>
      </c>
      <c r="AG304" s="51" t="str">
        <f t="shared" si="72"/>
        <v>res</v>
      </c>
      <c r="AH304" t="s">
        <v>819</v>
      </c>
      <c r="AI304" t="s">
        <v>820</v>
      </c>
      <c r="AJ304" t="s">
        <v>821</v>
      </c>
      <c r="AK304" s="11" t="str">
        <f t="shared" si="73"/>
        <v>BO, Odyssee Indicators</v>
      </c>
      <c r="AL304" s="11" t="s">
        <v>822</v>
      </c>
      <c r="AM304" s="11">
        <v>2016</v>
      </c>
      <c r="AN304" s="17" t="s">
        <v>823</v>
      </c>
      <c r="AO304" s="52" t="s">
        <v>824</v>
      </c>
      <c r="AQ304" t="s">
        <v>1</v>
      </c>
      <c r="AR304">
        <v>2007</v>
      </c>
      <c r="AS304" t="s">
        <v>850</v>
      </c>
      <c r="AT304" t="s">
        <v>832</v>
      </c>
      <c r="AU304">
        <v>17859.112000000001</v>
      </c>
      <c r="AV304" t="s">
        <v>826</v>
      </c>
      <c r="AW304" t="s">
        <v>223</v>
      </c>
      <c r="AX304" t="s">
        <v>817</v>
      </c>
      <c r="AY304" t="s">
        <v>818</v>
      </c>
      <c r="AZ304" t="s">
        <v>764</v>
      </c>
      <c r="BA304" s="51" t="s">
        <v>764</v>
      </c>
      <c r="BB304" t="s">
        <v>815</v>
      </c>
      <c r="BC304" t="s">
        <v>819</v>
      </c>
      <c r="BD304" t="s">
        <v>820</v>
      </c>
      <c r="BE304" t="s">
        <v>821</v>
      </c>
      <c r="BF304" t="s">
        <v>854</v>
      </c>
      <c r="BG304" t="s">
        <v>822</v>
      </c>
      <c r="BH304">
        <v>2016</v>
      </c>
      <c r="BI304" t="s">
        <v>823</v>
      </c>
      <c r="BJ304" t="s">
        <v>824</v>
      </c>
      <c r="BK304" t="s">
        <v>824</v>
      </c>
    </row>
    <row r="305" spans="1:63" x14ac:dyDescent="0.25">
      <c r="A305" t="str">
        <f t="shared" si="69"/>
        <v>NLsurmi2</v>
      </c>
      <c r="B305" t="s">
        <v>839</v>
      </c>
      <c r="C305" t="s">
        <v>59</v>
      </c>
      <c r="D305" t="s">
        <v>815</v>
      </c>
      <c r="E305" t="str">
        <f t="shared" si="77"/>
        <v>m2</v>
      </c>
      <c r="F305" t="str">
        <f t="shared" si="77"/>
        <v>surmi2</v>
      </c>
      <c r="G305" s="49">
        <v>0</v>
      </c>
      <c r="H305" s="49">
        <v>0</v>
      </c>
      <c r="I305" s="49">
        <v>0</v>
      </c>
      <c r="J305" s="49">
        <v>0</v>
      </c>
      <c r="K305" s="49">
        <v>0</v>
      </c>
      <c r="L305" s="49">
        <v>0</v>
      </c>
      <c r="M305" s="49">
        <v>158.88386839581301</v>
      </c>
      <c r="N305" s="49">
        <v>160.26641188360699</v>
      </c>
      <c r="O305" s="49">
        <v>0</v>
      </c>
      <c r="P305" s="49">
        <v>0</v>
      </c>
      <c r="Q305" s="49">
        <v>0</v>
      </c>
      <c r="R305" s="50" t="s">
        <v>364</v>
      </c>
      <c r="S305" s="50" t="s">
        <v>903</v>
      </c>
      <c r="T305" s="50" t="s">
        <v>873</v>
      </c>
      <c r="V305" s="24" t="str">
        <f>VLOOKUP(C305,[1]BO_download_01!#REF!,3,FALSE)</f>
        <v>Netherlands</v>
      </c>
      <c r="W305">
        <f t="shared" si="75"/>
        <v>2012</v>
      </c>
      <c r="X305" t="str">
        <f>INDEX([1]BO_download_01!#REF!,MATCH($Y305,[1]BO_download_01!#REF!,0))</f>
        <v>ar</v>
      </c>
      <c r="Y305" t="str">
        <f t="shared" si="66"/>
        <v>floor area</v>
      </c>
      <c r="Z305" s="24">
        <f t="shared" si="70"/>
        <v>160.26641188360699</v>
      </c>
      <c r="AA305" s="24" t="str">
        <f t="shared" si="71"/>
        <v>Mm2</v>
      </c>
      <c r="AB305" s="24" t="str">
        <f t="shared" si="67"/>
        <v>Calculation</v>
      </c>
      <c r="AC305" t="s">
        <v>817</v>
      </c>
      <c r="AD305" t="s">
        <v>818</v>
      </c>
      <c r="AE305" t="str">
        <f t="shared" si="76"/>
        <v>m2</v>
      </c>
      <c r="AF305" t="s">
        <v>764</v>
      </c>
      <c r="AG305" s="51" t="str">
        <f t="shared" si="72"/>
        <v>res</v>
      </c>
      <c r="AH305" t="s">
        <v>819</v>
      </c>
      <c r="AI305" t="s">
        <v>820</v>
      </c>
      <c r="AJ305" t="s">
        <v>821</v>
      </c>
      <c r="AK305" s="11" t="str">
        <f t="shared" si="73"/>
        <v>BO, Calculation with average floor area of permanently occupied dwellings and number of dwellings for the considered contruction period</v>
      </c>
      <c r="AL305" s="11" t="s">
        <v>822</v>
      </c>
      <c r="AM305" s="11">
        <v>2016</v>
      </c>
      <c r="AN305" s="17" t="s">
        <v>823</v>
      </c>
      <c r="AO305" s="52" t="s">
        <v>824</v>
      </c>
      <c r="AQ305" t="s">
        <v>1</v>
      </c>
      <c r="AR305">
        <v>2008</v>
      </c>
      <c r="AS305" t="s">
        <v>850</v>
      </c>
      <c r="AT305" t="s">
        <v>832</v>
      </c>
      <c r="AU305">
        <v>17949.803</v>
      </c>
      <c r="AV305" t="s">
        <v>826</v>
      </c>
      <c r="AW305" t="s">
        <v>223</v>
      </c>
      <c r="AX305" t="s">
        <v>817</v>
      </c>
      <c r="AY305" t="s">
        <v>818</v>
      </c>
      <c r="AZ305" t="s">
        <v>764</v>
      </c>
      <c r="BA305" s="51" t="s">
        <v>764</v>
      </c>
      <c r="BB305" t="s">
        <v>815</v>
      </c>
      <c r="BC305" t="s">
        <v>819</v>
      </c>
      <c r="BD305" t="s">
        <v>820</v>
      </c>
      <c r="BE305" t="s">
        <v>821</v>
      </c>
      <c r="BF305" t="s">
        <v>854</v>
      </c>
      <c r="BG305" t="s">
        <v>822</v>
      </c>
      <c r="BH305">
        <v>2016</v>
      </c>
      <c r="BI305" t="s">
        <v>823</v>
      </c>
      <c r="BJ305" t="s">
        <v>824</v>
      </c>
      <c r="BK305" t="s">
        <v>824</v>
      </c>
    </row>
    <row r="306" spans="1:63" x14ac:dyDescent="0.25">
      <c r="A306" t="str">
        <f t="shared" si="69"/>
        <v>PLsurmi2</v>
      </c>
      <c r="B306" t="s">
        <v>839</v>
      </c>
      <c r="C306" t="s">
        <v>60</v>
      </c>
      <c r="D306" t="s">
        <v>815</v>
      </c>
      <c r="E306" t="str">
        <f t="shared" si="77"/>
        <v>m2</v>
      </c>
      <c r="F306" t="str">
        <f t="shared" si="77"/>
        <v>surmi2</v>
      </c>
      <c r="G306" s="49">
        <v>0</v>
      </c>
      <c r="H306" s="49">
        <v>0</v>
      </c>
      <c r="I306" s="49">
        <v>0</v>
      </c>
      <c r="J306" s="49">
        <v>0</v>
      </c>
      <c r="K306" s="49">
        <v>0</v>
      </c>
      <c r="L306" s="49">
        <v>0</v>
      </c>
      <c r="M306" s="49">
        <v>155.11955227615999</v>
      </c>
      <c r="N306" s="49">
        <v>155.546878866453</v>
      </c>
      <c r="O306" s="49">
        <v>156.18786875189099</v>
      </c>
      <c r="P306" s="49">
        <v>0</v>
      </c>
      <c r="Q306" s="49">
        <v>0</v>
      </c>
      <c r="R306" s="50" t="s">
        <v>364</v>
      </c>
      <c r="S306" s="50" t="s">
        <v>903</v>
      </c>
      <c r="T306" s="50" t="s">
        <v>873</v>
      </c>
      <c r="V306" s="24" t="str">
        <f>VLOOKUP(C306,[1]BO_download_01!#REF!,3,FALSE)</f>
        <v>Poland</v>
      </c>
      <c r="W306">
        <f t="shared" si="75"/>
        <v>2012</v>
      </c>
      <c r="X306" t="str">
        <f>INDEX([1]BO_download_01!#REF!,MATCH($Y306,[1]BO_download_01!#REF!,0))</f>
        <v>ar</v>
      </c>
      <c r="Y306" t="str">
        <f t="shared" si="66"/>
        <v>floor area</v>
      </c>
      <c r="Z306" s="24">
        <f t="shared" si="70"/>
        <v>155.546878866453</v>
      </c>
      <c r="AA306" s="24" t="str">
        <f t="shared" si="71"/>
        <v>Mm2</v>
      </c>
      <c r="AB306" s="24" t="str">
        <f t="shared" si="67"/>
        <v>Calculation</v>
      </c>
      <c r="AC306" t="s">
        <v>817</v>
      </c>
      <c r="AD306" t="s">
        <v>818</v>
      </c>
      <c r="AE306" t="str">
        <f t="shared" si="76"/>
        <v>m2</v>
      </c>
      <c r="AF306" t="s">
        <v>764</v>
      </c>
      <c r="AG306" s="51" t="str">
        <f t="shared" si="72"/>
        <v>res</v>
      </c>
      <c r="AH306" t="s">
        <v>819</v>
      </c>
      <c r="AI306" t="s">
        <v>820</v>
      </c>
      <c r="AJ306" t="s">
        <v>821</v>
      </c>
      <c r="AK306" s="11" t="str">
        <f t="shared" si="73"/>
        <v>BO, Calculation with average floor area of permanently occupied dwellings and number of dwellings for the considered contruction period</v>
      </c>
      <c r="AL306" s="11" t="s">
        <v>822</v>
      </c>
      <c r="AM306" s="11">
        <v>2016</v>
      </c>
      <c r="AN306" s="17" t="s">
        <v>823</v>
      </c>
      <c r="AO306" s="52" t="s">
        <v>824</v>
      </c>
      <c r="AQ306" t="s">
        <v>1</v>
      </c>
      <c r="AR306">
        <v>2009</v>
      </c>
      <c r="AS306" t="s">
        <v>850</v>
      </c>
      <c r="AT306" t="s">
        <v>832</v>
      </c>
      <c r="AU306">
        <v>18029.257000000001</v>
      </c>
      <c r="AV306" t="s">
        <v>826</v>
      </c>
      <c r="AW306" t="s">
        <v>223</v>
      </c>
      <c r="AX306" t="s">
        <v>817</v>
      </c>
      <c r="AY306" t="s">
        <v>818</v>
      </c>
      <c r="AZ306" t="s">
        <v>764</v>
      </c>
      <c r="BA306" s="51" t="s">
        <v>764</v>
      </c>
      <c r="BB306" t="s">
        <v>815</v>
      </c>
      <c r="BC306" t="s">
        <v>819</v>
      </c>
      <c r="BD306" t="s">
        <v>820</v>
      </c>
      <c r="BE306" t="s">
        <v>821</v>
      </c>
      <c r="BF306" t="s">
        <v>854</v>
      </c>
      <c r="BG306" t="s">
        <v>822</v>
      </c>
      <c r="BH306">
        <v>2016</v>
      </c>
      <c r="BI306" t="s">
        <v>823</v>
      </c>
      <c r="BJ306" t="s">
        <v>824</v>
      </c>
      <c r="BK306" t="s">
        <v>824</v>
      </c>
    </row>
    <row r="307" spans="1:63" x14ac:dyDescent="0.25">
      <c r="A307" t="str">
        <f t="shared" si="69"/>
        <v>PTsurmi2</v>
      </c>
      <c r="B307" t="s">
        <v>839</v>
      </c>
      <c r="C307" t="s">
        <v>61</v>
      </c>
      <c r="D307" t="s">
        <v>815</v>
      </c>
      <c r="E307" t="str">
        <f t="shared" ref="E307:F322" si="78">E306</f>
        <v>m2</v>
      </c>
      <c r="F307" t="str">
        <f t="shared" si="78"/>
        <v>surmi2</v>
      </c>
      <c r="G307" s="49">
        <v>0</v>
      </c>
      <c r="H307" s="49">
        <v>0</v>
      </c>
      <c r="I307" s="49">
        <v>0</v>
      </c>
      <c r="J307" s="49">
        <v>0</v>
      </c>
      <c r="K307" s="49">
        <v>0</v>
      </c>
      <c r="L307" s="49">
        <v>0</v>
      </c>
      <c r="M307" s="49">
        <v>89.117587922088404</v>
      </c>
      <c r="N307" s="49">
        <v>0</v>
      </c>
      <c r="O307" s="49">
        <v>0</v>
      </c>
      <c r="P307" s="49">
        <v>0</v>
      </c>
      <c r="Q307" s="49">
        <v>0</v>
      </c>
      <c r="R307" s="50" t="s">
        <v>364</v>
      </c>
      <c r="S307" s="50" t="s">
        <v>903</v>
      </c>
      <c r="T307" s="50" t="s">
        <v>873</v>
      </c>
      <c r="V307" s="24" t="str">
        <f>VLOOKUP(C307,[1]BO_download_01!#REF!,3,FALSE)</f>
        <v>Portugal</v>
      </c>
      <c r="W307">
        <f t="shared" si="75"/>
        <v>2012</v>
      </c>
      <c r="X307" t="str">
        <f>INDEX([1]BO_download_01!#REF!,MATCH($Y307,[1]BO_download_01!#REF!,0))</f>
        <v>ar</v>
      </c>
      <c r="Y307" t="str">
        <f t="shared" si="66"/>
        <v>floor area</v>
      </c>
      <c r="Z307" s="24">
        <f t="shared" si="70"/>
        <v>0</v>
      </c>
      <c r="AA307" s="24" t="str">
        <f t="shared" si="71"/>
        <v>Mm2</v>
      </c>
      <c r="AB307" s="24" t="str">
        <f t="shared" si="67"/>
        <v>Calculation</v>
      </c>
      <c r="AC307" t="s">
        <v>817</v>
      </c>
      <c r="AD307" t="s">
        <v>818</v>
      </c>
      <c r="AE307" t="str">
        <f t="shared" si="76"/>
        <v>m2</v>
      </c>
      <c r="AF307" t="s">
        <v>764</v>
      </c>
      <c r="AG307" s="51" t="str">
        <f t="shared" si="72"/>
        <v>res</v>
      </c>
      <c r="AH307" t="s">
        <v>819</v>
      </c>
      <c r="AI307" t="s">
        <v>820</v>
      </c>
      <c r="AJ307" t="s">
        <v>821</v>
      </c>
      <c r="AK307" s="11" t="str">
        <f t="shared" si="73"/>
        <v>BO, Calculation with average floor area of permanently occupied dwellings and number of dwellings for the considered contruction period</v>
      </c>
      <c r="AL307" s="11" t="s">
        <v>822</v>
      </c>
      <c r="AM307" s="11">
        <v>2016</v>
      </c>
      <c r="AN307" s="17" t="s">
        <v>823</v>
      </c>
      <c r="AO307" s="52" t="s">
        <v>824</v>
      </c>
      <c r="AQ307" t="s">
        <v>1</v>
      </c>
      <c r="AR307">
        <v>2010</v>
      </c>
      <c r="AS307" t="s">
        <v>850</v>
      </c>
      <c r="AT307" t="s">
        <v>832</v>
      </c>
      <c r="AU307">
        <v>18234.578000000001</v>
      </c>
      <c r="AV307" t="s">
        <v>826</v>
      </c>
      <c r="AW307" t="s">
        <v>223</v>
      </c>
      <c r="AX307" t="s">
        <v>817</v>
      </c>
      <c r="AY307" t="s">
        <v>818</v>
      </c>
      <c r="AZ307" t="s">
        <v>764</v>
      </c>
      <c r="BA307" s="51" t="s">
        <v>764</v>
      </c>
      <c r="BB307" t="s">
        <v>815</v>
      </c>
      <c r="BC307" t="s">
        <v>819</v>
      </c>
      <c r="BD307" t="s">
        <v>820</v>
      </c>
      <c r="BE307" t="s">
        <v>821</v>
      </c>
      <c r="BF307" t="s">
        <v>854</v>
      </c>
      <c r="BG307" t="s">
        <v>822</v>
      </c>
      <c r="BH307">
        <v>2016</v>
      </c>
      <c r="BI307" t="s">
        <v>823</v>
      </c>
      <c r="BJ307" t="s">
        <v>824</v>
      </c>
      <c r="BK307" t="s">
        <v>824</v>
      </c>
    </row>
    <row r="308" spans="1:63" x14ac:dyDescent="0.25">
      <c r="A308" t="str">
        <f t="shared" si="69"/>
        <v>ROsurmi2</v>
      </c>
      <c r="B308" t="s">
        <v>839</v>
      </c>
      <c r="C308" t="s">
        <v>62</v>
      </c>
      <c r="D308" t="s">
        <v>815</v>
      </c>
      <c r="E308" t="str">
        <f t="shared" si="78"/>
        <v>m2</v>
      </c>
      <c r="F308" t="str">
        <f t="shared" si="78"/>
        <v>surmi2</v>
      </c>
      <c r="G308" s="49">
        <v>0</v>
      </c>
      <c r="H308" s="49">
        <v>0</v>
      </c>
      <c r="I308" s="49">
        <v>0</v>
      </c>
      <c r="J308" s="49">
        <v>0</v>
      </c>
      <c r="K308" s="49">
        <v>0</v>
      </c>
      <c r="L308" s="49">
        <v>0</v>
      </c>
      <c r="M308" s="49">
        <v>109.731043490311</v>
      </c>
      <c r="N308" s="49">
        <v>0</v>
      </c>
      <c r="O308" s="49">
        <v>0</v>
      </c>
      <c r="P308" s="49">
        <v>0</v>
      </c>
      <c r="Q308" s="49">
        <v>0</v>
      </c>
      <c r="R308" s="50" t="s">
        <v>214</v>
      </c>
      <c r="S308" s="50" t="s">
        <v>891</v>
      </c>
      <c r="T308" s="50" t="s">
        <v>873</v>
      </c>
      <c r="V308" s="24" t="str">
        <f>VLOOKUP(C308,[1]BO_download_01!#REF!,3,FALSE)</f>
        <v>Romania</v>
      </c>
      <c r="W308">
        <f t="shared" si="75"/>
        <v>2012</v>
      </c>
      <c r="X308" t="str">
        <f>INDEX([1]BO_download_01!#REF!,MATCH($Y308,[1]BO_download_01!#REF!,0))</f>
        <v>ar</v>
      </c>
      <c r="Y308" t="str">
        <f t="shared" si="66"/>
        <v>floor area</v>
      </c>
      <c r="Z308" s="24">
        <f t="shared" si="70"/>
        <v>0</v>
      </c>
      <c r="AA308" s="24" t="str">
        <f t="shared" si="71"/>
        <v>Mm2</v>
      </c>
      <c r="AB308" s="24" t="str">
        <f t="shared" si="67"/>
        <v>Estimation</v>
      </c>
      <c r="AC308" t="s">
        <v>817</v>
      </c>
      <c r="AD308" t="s">
        <v>818</v>
      </c>
      <c r="AE308" t="str">
        <f t="shared" si="76"/>
        <v>m2</v>
      </c>
      <c r="AF308" t="s">
        <v>764</v>
      </c>
      <c r="AG308" s="51" t="str">
        <f t="shared" si="72"/>
        <v>res</v>
      </c>
      <c r="AH308" t="s">
        <v>819</v>
      </c>
      <c r="AI308" t="s">
        <v>820</v>
      </c>
      <c r="AJ308" t="s">
        <v>821</v>
      </c>
      <c r="AK308" s="11" t="str">
        <f t="shared" si="73"/>
        <v>BO, Estimation by calculation</v>
      </c>
      <c r="AL308" s="11" t="s">
        <v>822</v>
      </c>
      <c r="AM308" s="11">
        <v>2016</v>
      </c>
      <c r="AN308" s="17" t="s">
        <v>823</v>
      </c>
      <c r="AO308" s="52" t="s">
        <v>824</v>
      </c>
      <c r="AQ308" t="s">
        <v>1</v>
      </c>
      <c r="AR308">
        <v>2011</v>
      </c>
      <c r="AS308" t="s">
        <v>850</v>
      </c>
      <c r="AT308" t="s">
        <v>832</v>
      </c>
      <c r="AU308">
        <v>18323.238000000001</v>
      </c>
      <c r="AV308" t="s">
        <v>826</v>
      </c>
      <c r="AW308" t="s">
        <v>223</v>
      </c>
      <c r="AX308" t="s">
        <v>817</v>
      </c>
      <c r="AY308" t="s">
        <v>818</v>
      </c>
      <c r="AZ308" t="s">
        <v>764</v>
      </c>
      <c r="BA308" s="51" t="s">
        <v>764</v>
      </c>
      <c r="BB308" t="s">
        <v>815</v>
      </c>
      <c r="BC308" t="s">
        <v>819</v>
      </c>
      <c r="BD308" t="s">
        <v>820</v>
      </c>
      <c r="BE308" t="s">
        <v>821</v>
      </c>
      <c r="BF308" t="s">
        <v>854</v>
      </c>
      <c r="BG308" t="s">
        <v>822</v>
      </c>
      <c r="BH308">
        <v>2016</v>
      </c>
      <c r="BI308" t="s">
        <v>823</v>
      </c>
      <c r="BJ308" t="s">
        <v>824</v>
      </c>
      <c r="BK308" t="s">
        <v>824</v>
      </c>
    </row>
    <row r="309" spans="1:63" x14ac:dyDescent="0.25">
      <c r="A309" t="str">
        <f t="shared" si="69"/>
        <v>SEsurmi2</v>
      </c>
      <c r="B309" t="s">
        <v>839</v>
      </c>
      <c r="C309" t="s">
        <v>66</v>
      </c>
      <c r="D309" t="s">
        <v>815</v>
      </c>
      <c r="E309" t="str">
        <f t="shared" si="78"/>
        <v>m2</v>
      </c>
      <c r="F309" t="str">
        <f t="shared" si="78"/>
        <v>surmi2</v>
      </c>
      <c r="G309" s="49">
        <v>0</v>
      </c>
      <c r="H309" s="49">
        <v>0</v>
      </c>
      <c r="I309" s="49">
        <v>0</v>
      </c>
      <c r="J309" s="49">
        <v>0</v>
      </c>
      <c r="K309" s="49">
        <v>0</v>
      </c>
      <c r="L309" s="49">
        <v>68.750208712886007</v>
      </c>
      <c r="M309" s="49">
        <v>67.557926852753297</v>
      </c>
      <c r="N309" s="49">
        <v>67.347080406118707</v>
      </c>
      <c r="O309" s="49">
        <v>67.768016795421005</v>
      </c>
      <c r="P309" s="49">
        <v>0</v>
      </c>
      <c r="Q309" s="49">
        <v>0</v>
      </c>
      <c r="R309" s="50" t="s">
        <v>364</v>
      </c>
      <c r="S309" s="50" t="s">
        <v>903</v>
      </c>
      <c r="T309" s="50" t="s">
        <v>873</v>
      </c>
      <c r="V309" s="24" t="str">
        <f>VLOOKUP(C309,[1]BO_download_01!#REF!,3,FALSE)</f>
        <v>Sweden</v>
      </c>
      <c r="W309">
        <f t="shared" si="75"/>
        <v>2012</v>
      </c>
      <c r="X309" t="str">
        <f>INDEX([1]BO_download_01!#REF!,MATCH($Y309,[1]BO_download_01!#REF!,0))</f>
        <v>ar</v>
      </c>
      <c r="Y309" t="str">
        <f t="shared" si="66"/>
        <v>floor area</v>
      </c>
      <c r="Z309" s="24">
        <f t="shared" si="70"/>
        <v>67.347080406118707</v>
      </c>
      <c r="AA309" s="24" t="str">
        <f t="shared" si="71"/>
        <v>Mm2</v>
      </c>
      <c r="AB309" s="24" t="str">
        <f t="shared" si="67"/>
        <v>Calculation</v>
      </c>
      <c r="AC309" t="s">
        <v>817</v>
      </c>
      <c r="AD309" t="s">
        <v>818</v>
      </c>
      <c r="AE309" t="str">
        <f t="shared" si="76"/>
        <v>m2</v>
      </c>
      <c r="AF309" t="s">
        <v>764</v>
      </c>
      <c r="AG309" s="51" t="str">
        <f t="shared" si="72"/>
        <v>res</v>
      </c>
      <c r="AH309" t="s">
        <v>819</v>
      </c>
      <c r="AI309" t="s">
        <v>820</v>
      </c>
      <c r="AJ309" t="s">
        <v>821</v>
      </c>
      <c r="AK309" s="11" t="str">
        <f t="shared" si="73"/>
        <v>BO, Calculation with average floor area of permanently occupied dwellings and number of dwellings for the considered contruction period</v>
      </c>
      <c r="AL309" s="11" t="s">
        <v>822</v>
      </c>
      <c r="AM309" s="11">
        <v>2016</v>
      </c>
      <c r="AN309" s="17" t="s">
        <v>823</v>
      </c>
      <c r="AO309" s="52" t="s">
        <v>824</v>
      </c>
      <c r="AQ309" t="s">
        <v>1</v>
      </c>
      <c r="AR309">
        <v>2012</v>
      </c>
      <c r="AS309" t="s">
        <v>850</v>
      </c>
      <c r="AT309" t="s">
        <v>832</v>
      </c>
      <c r="AU309">
        <v>18420.652999999998</v>
      </c>
      <c r="AV309" t="s">
        <v>826</v>
      </c>
      <c r="AW309" t="s">
        <v>223</v>
      </c>
      <c r="AX309" t="s">
        <v>817</v>
      </c>
      <c r="AY309" t="s">
        <v>818</v>
      </c>
      <c r="AZ309" t="s">
        <v>764</v>
      </c>
      <c r="BA309" s="51" t="s">
        <v>764</v>
      </c>
      <c r="BB309" t="s">
        <v>815</v>
      </c>
      <c r="BC309" t="s">
        <v>819</v>
      </c>
      <c r="BD309" t="s">
        <v>820</v>
      </c>
      <c r="BE309" t="s">
        <v>821</v>
      </c>
      <c r="BF309" t="s">
        <v>854</v>
      </c>
      <c r="BG309" t="s">
        <v>822</v>
      </c>
      <c r="BH309">
        <v>2016</v>
      </c>
      <c r="BI309" t="s">
        <v>823</v>
      </c>
      <c r="BJ309" t="s">
        <v>824</v>
      </c>
      <c r="BK309" t="s">
        <v>824</v>
      </c>
    </row>
    <row r="310" spans="1:63" x14ac:dyDescent="0.25">
      <c r="A310" t="str">
        <f t="shared" si="69"/>
        <v>Slsurmi2</v>
      </c>
      <c r="B310" t="s">
        <v>839</v>
      </c>
      <c r="C310" t="s">
        <v>831</v>
      </c>
      <c r="D310" t="s">
        <v>815</v>
      </c>
      <c r="E310" t="str">
        <f t="shared" si="78"/>
        <v>m2</v>
      </c>
      <c r="F310" t="str">
        <f t="shared" si="78"/>
        <v>surmi2</v>
      </c>
      <c r="G310" s="49">
        <v>0</v>
      </c>
      <c r="H310" s="49">
        <v>0</v>
      </c>
      <c r="I310" s="49">
        <v>0</v>
      </c>
      <c r="J310" s="49">
        <v>0</v>
      </c>
      <c r="K310" s="49">
        <v>0</v>
      </c>
      <c r="L310" s="49">
        <v>0</v>
      </c>
      <c r="M310" s="49">
        <v>10.808083623805199</v>
      </c>
      <c r="N310" s="49">
        <v>10.8570874564414</v>
      </c>
      <c r="O310" s="49">
        <v>10.897430156849699</v>
      </c>
      <c r="P310" s="49">
        <v>0</v>
      </c>
      <c r="Q310" s="49">
        <v>0</v>
      </c>
      <c r="R310" s="50" t="s">
        <v>364</v>
      </c>
      <c r="S310" s="50" t="s">
        <v>903</v>
      </c>
      <c r="T310" s="50" t="s">
        <v>873</v>
      </c>
      <c r="V310" s="24" t="str">
        <f>VLOOKUP(C310,[1]BO_download_01!#REF!,3,FALSE)</f>
        <v>Slovenia</v>
      </c>
      <c r="W310">
        <f t="shared" si="75"/>
        <v>2012</v>
      </c>
      <c r="X310" t="str">
        <f>INDEX([1]BO_download_01!#REF!,MATCH($Y310,[1]BO_download_01!#REF!,0))</f>
        <v>ar</v>
      </c>
      <c r="Y310" t="str">
        <f t="shared" ref="Y310:Y373" si="79">B310</f>
        <v>floor area</v>
      </c>
      <c r="Z310" s="24">
        <f t="shared" si="70"/>
        <v>10.8570874564414</v>
      </c>
      <c r="AA310" s="24" t="str">
        <f t="shared" si="71"/>
        <v>Mm2</v>
      </c>
      <c r="AB310" s="24" t="str">
        <f t="shared" ref="AB310:AB373" si="80">R310</f>
        <v>Calculation</v>
      </c>
      <c r="AC310" t="s">
        <v>817</v>
      </c>
      <c r="AD310" t="s">
        <v>818</v>
      </c>
      <c r="AE310" t="str">
        <f t="shared" si="76"/>
        <v>m2</v>
      </c>
      <c r="AF310" t="s">
        <v>764</v>
      </c>
      <c r="AG310" s="51" t="str">
        <f t="shared" si="72"/>
        <v>res</v>
      </c>
      <c r="AH310" t="s">
        <v>819</v>
      </c>
      <c r="AI310" t="s">
        <v>820</v>
      </c>
      <c r="AJ310" t="s">
        <v>821</v>
      </c>
      <c r="AK310" s="11" t="str">
        <f t="shared" si="73"/>
        <v>BO, Calculation with average floor area of permanently occupied dwellings and number of dwellings for the considered contruction period</v>
      </c>
      <c r="AL310" s="11" t="s">
        <v>822</v>
      </c>
      <c r="AM310" s="11">
        <v>2016</v>
      </c>
      <c r="AN310" s="17" t="s">
        <v>823</v>
      </c>
      <c r="AO310" s="52" t="s">
        <v>824</v>
      </c>
      <c r="AQ310" t="s">
        <v>1</v>
      </c>
      <c r="AR310">
        <v>2013</v>
      </c>
      <c r="AS310" t="s">
        <v>850</v>
      </c>
      <c r="AT310" t="s">
        <v>832</v>
      </c>
      <c r="AU310">
        <v>18521.271000000001</v>
      </c>
      <c r="AV310" t="s">
        <v>826</v>
      </c>
      <c r="AW310" t="s">
        <v>223</v>
      </c>
      <c r="AX310" t="s">
        <v>817</v>
      </c>
      <c r="AY310" t="s">
        <v>818</v>
      </c>
      <c r="AZ310" t="s">
        <v>764</v>
      </c>
      <c r="BA310" s="51" t="s">
        <v>764</v>
      </c>
      <c r="BB310" t="s">
        <v>815</v>
      </c>
      <c r="BC310" t="s">
        <v>819</v>
      </c>
      <c r="BD310" t="s">
        <v>820</v>
      </c>
      <c r="BE310" t="s">
        <v>821</v>
      </c>
      <c r="BF310" t="s">
        <v>854</v>
      </c>
      <c r="BG310" t="s">
        <v>822</v>
      </c>
      <c r="BH310">
        <v>2016</v>
      </c>
      <c r="BI310" t="s">
        <v>823</v>
      </c>
      <c r="BJ310" t="s">
        <v>824</v>
      </c>
      <c r="BK310" t="s">
        <v>824</v>
      </c>
    </row>
    <row r="311" spans="1:63" x14ac:dyDescent="0.25">
      <c r="A311" t="str">
        <f t="shared" si="69"/>
        <v>SKsurmi2</v>
      </c>
      <c r="B311" t="s">
        <v>839</v>
      </c>
      <c r="C311" t="s">
        <v>63</v>
      </c>
      <c r="D311" t="s">
        <v>815</v>
      </c>
      <c r="E311" t="str">
        <f t="shared" si="78"/>
        <v>m2</v>
      </c>
      <c r="F311" t="str">
        <f t="shared" si="78"/>
        <v>surmi2</v>
      </c>
      <c r="G311" s="49">
        <v>0</v>
      </c>
      <c r="H311" s="49">
        <v>0</v>
      </c>
      <c r="I311" s="49">
        <v>0</v>
      </c>
      <c r="J311" s="49">
        <v>0</v>
      </c>
      <c r="K311" s="49">
        <v>0</v>
      </c>
      <c r="L311" s="49">
        <v>0</v>
      </c>
      <c r="M311" s="49">
        <v>34.051752931485602</v>
      </c>
      <c r="N311" s="49">
        <v>34.154867215148897</v>
      </c>
      <c r="O311" s="49">
        <v>34.259581575464502</v>
      </c>
      <c r="P311" s="49">
        <v>0</v>
      </c>
      <c r="Q311" s="49">
        <v>0</v>
      </c>
      <c r="R311" s="50" t="s">
        <v>364</v>
      </c>
      <c r="S311" s="50" t="s">
        <v>903</v>
      </c>
      <c r="T311" s="50" t="s">
        <v>873</v>
      </c>
      <c r="V311" s="24" t="str">
        <f>VLOOKUP(C311,[1]BO_download_01!#REF!,3,FALSE)</f>
        <v>Slovakia</v>
      </c>
      <c r="W311">
        <f t="shared" si="75"/>
        <v>2012</v>
      </c>
      <c r="X311" t="str">
        <f>INDEX([1]BO_download_01!#REF!,MATCH($Y311,[1]BO_download_01!#REF!,0))</f>
        <v>ar</v>
      </c>
      <c r="Y311" t="str">
        <f t="shared" si="79"/>
        <v>floor area</v>
      </c>
      <c r="Z311" s="24">
        <f t="shared" si="70"/>
        <v>34.154867215148897</v>
      </c>
      <c r="AA311" s="24" t="str">
        <f t="shared" si="71"/>
        <v>Mm2</v>
      </c>
      <c r="AB311" s="24" t="str">
        <f t="shared" si="80"/>
        <v>Calculation</v>
      </c>
      <c r="AC311" t="s">
        <v>817</v>
      </c>
      <c r="AD311" t="s">
        <v>818</v>
      </c>
      <c r="AE311" t="str">
        <f t="shared" si="76"/>
        <v>m2</v>
      </c>
      <c r="AF311" t="s">
        <v>764</v>
      </c>
      <c r="AG311" s="51" t="str">
        <f t="shared" si="72"/>
        <v>res</v>
      </c>
      <c r="AH311" t="s">
        <v>819</v>
      </c>
      <c r="AI311" t="s">
        <v>820</v>
      </c>
      <c r="AJ311" t="s">
        <v>821</v>
      </c>
      <c r="AK311" s="11" t="str">
        <f t="shared" si="73"/>
        <v>BO, Calculation with average floor area of permanently occupied dwellings and number of dwellings for the considered contruction period</v>
      </c>
      <c r="AL311" s="11" t="s">
        <v>822</v>
      </c>
      <c r="AM311" s="11">
        <v>2016</v>
      </c>
      <c r="AN311" s="17" t="s">
        <v>823</v>
      </c>
      <c r="AO311" s="52" t="s">
        <v>824</v>
      </c>
      <c r="AQ311" t="s">
        <v>1</v>
      </c>
      <c r="AR311">
        <v>2014</v>
      </c>
      <c r="AS311" t="s">
        <v>850</v>
      </c>
      <c r="AT311" t="s">
        <v>832</v>
      </c>
      <c r="AU311">
        <v>18628.038</v>
      </c>
      <c r="AV311" t="s">
        <v>826</v>
      </c>
      <c r="AW311" t="s">
        <v>223</v>
      </c>
      <c r="AX311" t="s">
        <v>817</v>
      </c>
      <c r="AY311" t="s">
        <v>818</v>
      </c>
      <c r="AZ311" t="s">
        <v>764</v>
      </c>
      <c r="BA311" s="51" t="s">
        <v>764</v>
      </c>
      <c r="BB311" t="s">
        <v>815</v>
      </c>
      <c r="BC311" t="s">
        <v>819</v>
      </c>
      <c r="BD311" t="s">
        <v>820</v>
      </c>
      <c r="BE311" t="s">
        <v>821</v>
      </c>
      <c r="BF311" t="s">
        <v>854</v>
      </c>
      <c r="BG311" t="s">
        <v>822</v>
      </c>
      <c r="BH311">
        <v>2016</v>
      </c>
      <c r="BI311" t="s">
        <v>823</v>
      </c>
      <c r="BJ311" t="s">
        <v>824</v>
      </c>
      <c r="BK311" t="s">
        <v>824</v>
      </c>
    </row>
    <row r="312" spans="1:63" x14ac:dyDescent="0.25">
      <c r="A312" t="str">
        <f t="shared" si="69"/>
        <v>UKsurmi2</v>
      </c>
      <c r="B312" t="s">
        <v>839</v>
      </c>
      <c r="C312" t="s">
        <v>67</v>
      </c>
      <c r="D312" t="s">
        <v>815</v>
      </c>
      <c r="E312" t="str">
        <f t="shared" si="78"/>
        <v>m2</v>
      </c>
      <c r="F312" t="str">
        <f t="shared" si="78"/>
        <v>surmi2</v>
      </c>
      <c r="G312" s="49">
        <v>0</v>
      </c>
      <c r="H312" s="49">
        <v>0</v>
      </c>
      <c r="I312" s="49">
        <v>0</v>
      </c>
      <c r="J312" s="49">
        <v>0</v>
      </c>
      <c r="K312" s="49">
        <v>0</v>
      </c>
      <c r="L312" s="49">
        <v>0</v>
      </c>
      <c r="M312" s="49">
        <v>0</v>
      </c>
      <c r="N312" s="49">
        <v>549.62152563028098</v>
      </c>
      <c r="O312" s="49">
        <v>0</v>
      </c>
      <c r="P312" s="49">
        <v>0</v>
      </c>
      <c r="Q312" s="49">
        <v>0</v>
      </c>
      <c r="R312" s="50" t="s">
        <v>364</v>
      </c>
      <c r="S312" s="50" t="s">
        <v>903</v>
      </c>
      <c r="T312" s="50" t="s">
        <v>873</v>
      </c>
      <c r="V312" s="24" t="str">
        <f>VLOOKUP(C312,[1]BO_download_01!#REF!,3,FALSE)</f>
        <v>United Kingdom</v>
      </c>
      <c r="W312">
        <f t="shared" si="75"/>
        <v>2012</v>
      </c>
      <c r="X312" t="str">
        <f>INDEX([1]BO_download_01!#REF!,MATCH($Y312,[1]BO_download_01!#REF!,0))</f>
        <v>ar</v>
      </c>
      <c r="Y312" t="str">
        <f t="shared" si="79"/>
        <v>floor area</v>
      </c>
      <c r="Z312" s="24">
        <f t="shared" si="70"/>
        <v>549.62152563028098</v>
      </c>
      <c r="AA312" s="24" t="str">
        <f t="shared" si="71"/>
        <v>Mm2</v>
      </c>
      <c r="AB312" s="24" t="str">
        <f t="shared" si="80"/>
        <v>Calculation</v>
      </c>
      <c r="AC312" t="s">
        <v>817</v>
      </c>
      <c r="AD312" t="s">
        <v>818</v>
      </c>
      <c r="AE312" t="str">
        <f t="shared" si="76"/>
        <v>m2</v>
      </c>
      <c r="AF312" t="s">
        <v>764</v>
      </c>
      <c r="AG312" s="51" t="str">
        <f t="shared" si="72"/>
        <v>res</v>
      </c>
      <c r="AH312" t="s">
        <v>819</v>
      </c>
      <c r="AI312" t="s">
        <v>820</v>
      </c>
      <c r="AJ312" t="s">
        <v>821</v>
      </c>
      <c r="AK312" s="11" t="str">
        <f t="shared" si="73"/>
        <v>BO, Calculation with average floor area of permanently occupied dwellings and number of dwellings for the considered contruction period</v>
      </c>
      <c r="AL312" s="11" t="s">
        <v>822</v>
      </c>
      <c r="AM312" s="11">
        <v>2016</v>
      </c>
      <c r="AN312" s="17" t="s">
        <v>823</v>
      </c>
      <c r="AO312" s="52" t="s">
        <v>824</v>
      </c>
      <c r="AQ312" t="s">
        <v>9</v>
      </c>
      <c r="AR312">
        <v>2011</v>
      </c>
      <c r="AS312" t="s">
        <v>850</v>
      </c>
      <c r="AT312" t="s">
        <v>832</v>
      </c>
      <c r="AU312">
        <v>1540.279</v>
      </c>
      <c r="AV312" t="s">
        <v>826</v>
      </c>
      <c r="AW312" t="s">
        <v>219</v>
      </c>
      <c r="AX312" t="s">
        <v>817</v>
      </c>
      <c r="AY312" t="s">
        <v>818</v>
      </c>
      <c r="AZ312" t="s">
        <v>764</v>
      </c>
      <c r="BA312" s="51" t="s">
        <v>764</v>
      </c>
      <c r="BB312" t="s">
        <v>815</v>
      </c>
      <c r="BC312" t="s">
        <v>819</v>
      </c>
      <c r="BD312" t="s">
        <v>820</v>
      </c>
      <c r="BE312" t="s">
        <v>821</v>
      </c>
      <c r="BF312" t="s">
        <v>855</v>
      </c>
      <c r="BG312" t="s">
        <v>822</v>
      </c>
      <c r="BH312">
        <v>2016</v>
      </c>
      <c r="BI312" t="s">
        <v>823</v>
      </c>
      <c r="BJ312" t="s">
        <v>824</v>
      </c>
      <c r="BK312" t="s">
        <v>824</v>
      </c>
    </row>
    <row r="313" spans="1:63" x14ac:dyDescent="0.25">
      <c r="A313" t="str">
        <f t="shared" si="69"/>
        <v>ATsurmi3</v>
      </c>
      <c r="B313" t="s">
        <v>839</v>
      </c>
      <c r="C313" t="s">
        <v>40</v>
      </c>
      <c r="D313" t="s">
        <v>815</v>
      </c>
      <c r="E313" t="str">
        <f>MID(F313,4,1)&amp;RIGHT(F313,1)</f>
        <v>m3</v>
      </c>
      <c r="F313" t="str">
        <f>LEFT(F285,5)&amp;RIGHT(F285,1)+1</f>
        <v>surmi3</v>
      </c>
      <c r="G313" s="49">
        <v>0</v>
      </c>
      <c r="H313" s="49">
        <v>0</v>
      </c>
      <c r="I313" s="49">
        <v>0</v>
      </c>
      <c r="J313" s="49">
        <v>0</v>
      </c>
      <c r="K313" s="49">
        <v>0</v>
      </c>
      <c r="L313" s="49">
        <v>0</v>
      </c>
      <c r="M313" s="49">
        <v>0</v>
      </c>
      <c r="N313" s="49">
        <v>0</v>
      </c>
      <c r="O313" s="49">
        <v>39.498148800000003</v>
      </c>
      <c r="P313" s="49">
        <v>0</v>
      </c>
      <c r="Q313" s="49">
        <v>0</v>
      </c>
      <c r="R313" s="50" t="s">
        <v>364</v>
      </c>
      <c r="S313" s="50" t="s">
        <v>903</v>
      </c>
      <c r="T313" s="50" t="s">
        <v>873</v>
      </c>
      <c r="V313" s="24" t="str">
        <f>VLOOKUP(C313,[1]BO_download_01!#REF!,3,FALSE)</f>
        <v>Austria</v>
      </c>
      <c r="W313">
        <f t="shared" si="75"/>
        <v>2012</v>
      </c>
      <c r="X313" t="str">
        <f>INDEX([1]BO_download_01!#REF!,MATCH($Y313,[1]BO_download_01!#REF!,0))</f>
        <v>ar</v>
      </c>
      <c r="Y313" t="str">
        <f t="shared" si="79"/>
        <v>floor area</v>
      </c>
      <c r="Z313" s="24">
        <f t="shared" si="70"/>
        <v>0</v>
      </c>
      <c r="AA313" s="24" t="str">
        <f t="shared" si="71"/>
        <v>Mm2</v>
      </c>
      <c r="AB313" s="24" t="str">
        <f t="shared" si="80"/>
        <v>Calculation</v>
      </c>
      <c r="AC313" t="s">
        <v>817</v>
      </c>
      <c r="AD313" t="s">
        <v>818</v>
      </c>
      <c r="AE313" t="str">
        <f t="shared" si="76"/>
        <v>m3</v>
      </c>
      <c r="AF313" t="s">
        <v>764</v>
      </c>
      <c r="AG313" s="51" t="str">
        <f t="shared" si="72"/>
        <v>res</v>
      </c>
      <c r="AH313" t="s">
        <v>819</v>
      </c>
      <c r="AI313" t="s">
        <v>820</v>
      </c>
      <c r="AJ313" t="s">
        <v>821</v>
      </c>
      <c r="AK313" s="11" t="str">
        <f t="shared" si="73"/>
        <v>BO, Calculation with average floor area of permanently occupied dwellings and number of dwellings for the considered contruction period</v>
      </c>
      <c r="AL313" s="11" t="s">
        <v>822</v>
      </c>
      <c r="AM313" s="11">
        <v>2016</v>
      </c>
      <c r="AN313" s="17" t="s">
        <v>823</v>
      </c>
      <c r="AO313" s="52" t="s">
        <v>824</v>
      </c>
      <c r="AQ313" t="s">
        <v>9</v>
      </c>
      <c r="AR313">
        <v>2012</v>
      </c>
      <c r="AS313" t="s">
        <v>850</v>
      </c>
      <c r="AT313" t="s">
        <v>832</v>
      </c>
      <c r="AU313">
        <v>1545.1289999999999</v>
      </c>
      <c r="AV313" t="s">
        <v>826</v>
      </c>
      <c r="AW313" t="s">
        <v>219</v>
      </c>
      <c r="AX313" t="s">
        <v>817</v>
      </c>
      <c r="AY313" t="s">
        <v>818</v>
      </c>
      <c r="AZ313" t="s">
        <v>764</v>
      </c>
      <c r="BA313" s="51" t="s">
        <v>764</v>
      </c>
      <c r="BB313" t="s">
        <v>815</v>
      </c>
      <c r="BC313" t="s">
        <v>819</v>
      </c>
      <c r="BD313" t="s">
        <v>820</v>
      </c>
      <c r="BE313" t="s">
        <v>821</v>
      </c>
      <c r="BF313" t="s">
        <v>855</v>
      </c>
      <c r="BG313" t="s">
        <v>822</v>
      </c>
      <c r="BH313">
        <v>2016</v>
      </c>
      <c r="BI313" t="s">
        <v>823</v>
      </c>
      <c r="BJ313" t="s">
        <v>824</v>
      </c>
      <c r="BK313" t="s">
        <v>824</v>
      </c>
    </row>
    <row r="314" spans="1:63" x14ac:dyDescent="0.25">
      <c r="A314" t="str">
        <f t="shared" si="69"/>
        <v>BEsurmi3</v>
      </c>
      <c r="B314" t="s">
        <v>839</v>
      </c>
      <c r="C314" t="s">
        <v>41</v>
      </c>
      <c r="D314" t="s">
        <v>815</v>
      </c>
      <c r="E314" t="str">
        <f t="shared" si="78"/>
        <v>m3</v>
      </c>
      <c r="F314" t="str">
        <f t="shared" si="78"/>
        <v>surmi3</v>
      </c>
      <c r="G314" s="49">
        <v>0</v>
      </c>
      <c r="H314" s="49">
        <v>0</v>
      </c>
      <c r="I314" s="49">
        <v>0</v>
      </c>
      <c r="J314" s="49">
        <v>0</v>
      </c>
      <c r="K314" s="49">
        <v>0</v>
      </c>
      <c r="L314" s="49">
        <v>33.628552878111897</v>
      </c>
      <c r="M314" s="49">
        <v>33.612799519021003</v>
      </c>
      <c r="N314" s="49">
        <v>33.596151731678297</v>
      </c>
      <c r="O314" s="49">
        <v>33.577424711188797</v>
      </c>
      <c r="P314" s="49">
        <v>0</v>
      </c>
      <c r="Q314" s="49">
        <v>0</v>
      </c>
      <c r="R314" s="50" t="s">
        <v>364</v>
      </c>
      <c r="S314" s="50" t="s">
        <v>903</v>
      </c>
      <c r="T314" s="50" t="s">
        <v>873</v>
      </c>
      <c r="V314" s="24" t="str">
        <f>VLOOKUP(C314,[1]BO_download_01!#REF!,3,FALSE)</f>
        <v>Belgium</v>
      </c>
      <c r="W314">
        <f t="shared" si="75"/>
        <v>2012</v>
      </c>
      <c r="X314" t="str">
        <f>INDEX([1]BO_download_01!#REF!,MATCH($Y314,[1]BO_download_01!#REF!,0))</f>
        <v>ar</v>
      </c>
      <c r="Y314" t="str">
        <f t="shared" si="79"/>
        <v>floor area</v>
      </c>
      <c r="Z314" s="24">
        <f t="shared" si="70"/>
        <v>33.596151731678297</v>
      </c>
      <c r="AA314" s="24" t="str">
        <f t="shared" si="71"/>
        <v>Mm2</v>
      </c>
      <c r="AB314" s="24" t="str">
        <f t="shared" si="80"/>
        <v>Calculation</v>
      </c>
      <c r="AC314" t="s">
        <v>817</v>
      </c>
      <c r="AD314" t="s">
        <v>818</v>
      </c>
      <c r="AE314" t="str">
        <f t="shared" si="76"/>
        <v>m3</v>
      </c>
      <c r="AF314" t="s">
        <v>764</v>
      </c>
      <c r="AG314" s="51" t="str">
        <f t="shared" si="72"/>
        <v>res</v>
      </c>
      <c r="AH314" t="s">
        <v>819</v>
      </c>
      <c r="AI314" t="s">
        <v>820</v>
      </c>
      <c r="AJ314" t="s">
        <v>821</v>
      </c>
      <c r="AK314" s="11" t="str">
        <f t="shared" si="73"/>
        <v>BO, Calculation with average floor area of permanently occupied dwellings and number of dwellings for the considered contruction period</v>
      </c>
      <c r="AL314" s="11" t="s">
        <v>822</v>
      </c>
      <c r="AM314" s="11">
        <v>2016</v>
      </c>
      <c r="AN314" s="17" t="s">
        <v>823</v>
      </c>
      <c r="AO314" s="52" t="s">
        <v>824</v>
      </c>
      <c r="AQ314" t="s">
        <v>9</v>
      </c>
      <c r="AR314">
        <v>2013</v>
      </c>
      <c r="AS314" t="s">
        <v>850</v>
      </c>
      <c r="AT314" t="s">
        <v>832</v>
      </c>
      <c r="AU314">
        <v>1549.9280000000001</v>
      </c>
      <c r="AV314" t="s">
        <v>826</v>
      </c>
      <c r="AW314" t="s">
        <v>219</v>
      </c>
      <c r="AX314" t="s">
        <v>817</v>
      </c>
      <c r="AY314" t="s">
        <v>818</v>
      </c>
      <c r="AZ314" t="s">
        <v>764</v>
      </c>
      <c r="BA314" s="51" t="s">
        <v>764</v>
      </c>
      <c r="BB314" t="s">
        <v>815</v>
      </c>
      <c r="BC314" t="s">
        <v>819</v>
      </c>
      <c r="BD314" t="s">
        <v>820</v>
      </c>
      <c r="BE314" t="s">
        <v>821</v>
      </c>
      <c r="BF314" t="s">
        <v>855</v>
      </c>
      <c r="BG314" t="s">
        <v>822</v>
      </c>
      <c r="BH314">
        <v>2016</v>
      </c>
      <c r="BI314" t="s">
        <v>823</v>
      </c>
      <c r="BJ314" t="s">
        <v>824</v>
      </c>
      <c r="BK314" t="s">
        <v>824</v>
      </c>
    </row>
    <row r="315" spans="1:63" x14ac:dyDescent="0.25">
      <c r="A315" t="str">
        <f t="shared" si="69"/>
        <v>BGsurmi3</v>
      </c>
      <c r="B315" t="s">
        <v>839</v>
      </c>
      <c r="C315" t="s">
        <v>42</v>
      </c>
      <c r="D315" t="s">
        <v>815</v>
      </c>
      <c r="E315" t="str">
        <f t="shared" si="78"/>
        <v>m3</v>
      </c>
      <c r="F315" t="str">
        <f t="shared" si="78"/>
        <v>surmi3</v>
      </c>
      <c r="G315" s="49">
        <v>0</v>
      </c>
      <c r="H315" s="49">
        <v>0</v>
      </c>
      <c r="I315" s="49">
        <v>0</v>
      </c>
      <c r="J315" s="49">
        <v>0</v>
      </c>
      <c r="K315" s="49">
        <v>0</v>
      </c>
      <c r="L315" s="49">
        <v>0</v>
      </c>
      <c r="M315" s="49">
        <v>0</v>
      </c>
      <c r="N315" s="49">
        <v>23.631720583837598</v>
      </c>
      <c r="O315" s="49">
        <v>23.640530203472199</v>
      </c>
      <c r="P315" s="49">
        <v>0</v>
      </c>
      <c r="Q315" s="49">
        <v>0</v>
      </c>
      <c r="R315" s="50" t="s">
        <v>364</v>
      </c>
      <c r="S315" s="50" t="s">
        <v>903</v>
      </c>
      <c r="T315" s="50" t="s">
        <v>873</v>
      </c>
      <c r="V315" s="24" t="str">
        <f>VLOOKUP(C315,[1]BO_download_01!#REF!,3,FALSE)</f>
        <v>Bulgaria</v>
      </c>
      <c r="W315">
        <f t="shared" si="75"/>
        <v>2012</v>
      </c>
      <c r="X315" t="str">
        <f>INDEX([1]BO_download_01!#REF!,MATCH($Y315,[1]BO_download_01!#REF!,0))</f>
        <v>ar</v>
      </c>
      <c r="Y315" t="str">
        <f t="shared" si="79"/>
        <v>floor area</v>
      </c>
      <c r="Z315" s="24">
        <f t="shared" si="70"/>
        <v>23.631720583837598</v>
      </c>
      <c r="AA315" s="24" t="str">
        <f t="shared" si="71"/>
        <v>Mm2</v>
      </c>
      <c r="AB315" s="24" t="str">
        <f t="shared" si="80"/>
        <v>Calculation</v>
      </c>
      <c r="AC315" t="s">
        <v>817</v>
      </c>
      <c r="AD315" t="s">
        <v>818</v>
      </c>
      <c r="AE315" t="str">
        <f t="shared" si="76"/>
        <v>m3</v>
      </c>
      <c r="AF315" t="s">
        <v>764</v>
      </c>
      <c r="AG315" s="51" t="str">
        <f t="shared" si="72"/>
        <v>res</v>
      </c>
      <c r="AH315" t="s">
        <v>819</v>
      </c>
      <c r="AI315" t="s">
        <v>820</v>
      </c>
      <c r="AJ315" t="s">
        <v>821</v>
      </c>
      <c r="AK315" s="11" t="str">
        <f t="shared" si="73"/>
        <v>BO, Calculation with average floor area of permanently occupied dwellings and number of dwellings for the considered contruction period</v>
      </c>
      <c r="AL315" s="11" t="s">
        <v>822</v>
      </c>
      <c r="AM315" s="11">
        <v>2016</v>
      </c>
      <c r="AN315" s="17" t="s">
        <v>823</v>
      </c>
      <c r="AO315" s="52" t="s">
        <v>824</v>
      </c>
      <c r="AQ315" t="s">
        <v>9</v>
      </c>
      <c r="AR315">
        <v>2014</v>
      </c>
      <c r="AS315" t="s">
        <v>850</v>
      </c>
      <c r="AT315" t="s">
        <v>832</v>
      </c>
      <c r="AU315">
        <v>1554.4</v>
      </c>
      <c r="AV315" t="s">
        <v>826</v>
      </c>
      <c r="AW315" t="s">
        <v>219</v>
      </c>
      <c r="AX315" t="s">
        <v>817</v>
      </c>
      <c r="AY315" t="s">
        <v>818</v>
      </c>
      <c r="AZ315" t="s">
        <v>764</v>
      </c>
      <c r="BA315" s="51" t="s">
        <v>764</v>
      </c>
      <c r="BB315" t="s">
        <v>815</v>
      </c>
      <c r="BC315" t="s">
        <v>819</v>
      </c>
      <c r="BD315" t="s">
        <v>820</v>
      </c>
      <c r="BE315" t="s">
        <v>821</v>
      </c>
      <c r="BF315" t="s">
        <v>855</v>
      </c>
      <c r="BG315" t="s">
        <v>822</v>
      </c>
      <c r="BH315">
        <v>2016</v>
      </c>
      <c r="BI315" t="s">
        <v>823</v>
      </c>
      <c r="BJ315" t="s">
        <v>824</v>
      </c>
      <c r="BK315" t="s">
        <v>824</v>
      </c>
    </row>
    <row r="316" spans="1:63" x14ac:dyDescent="0.25">
      <c r="A316" t="str">
        <f t="shared" si="69"/>
        <v>CYsurmi3</v>
      </c>
      <c r="B316" t="s">
        <v>839</v>
      </c>
      <c r="C316" t="s">
        <v>44</v>
      </c>
      <c r="D316" t="s">
        <v>815</v>
      </c>
      <c r="E316" t="str">
        <f t="shared" si="78"/>
        <v>m3</v>
      </c>
      <c r="F316" t="str">
        <f t="shared" si="78"/>
        <v>surmi3</v>
      </c>
      <c r="G316" s="49">
        <v>0</v>
      </c>
      <c r="H316" s="49">
        <v>0</v>
      </c>
      <c r="I316" s="49">
        <v>0</v>
      </c>
      <c r="J316" s="49">
        <v>0</v>
      </c>
      <c r="K316" s="49">
        <v>0</v>
      </c>
      <c r="L316" s="49">
        <v>0</v>
      </c>
      <c r="M316" s="49">
        <v>5.56994435783208</v>
      </c>
      <c r="N316" s="49">
        <v>5.5916680871792499</v>
      </c>
      <c r="O316" s="49">
        <v>5.6064894616836201</v>
      </c>
      <c r="P316" s="49">
        <v>0</v>
      </c>
      <c r="Q316" s="49">
        <v>0</v>
      </c>
      <c r="R316" s="50" t="s">
        <v>364</v>
      </c>
      <c r="S316" s="50" t="s">
        <v>903</v>
      </c>
      <c r="T316" s="50" t="s">
        <v>873</v>
      </c>
      <c r="V316" s="24" t="str">
        <f>VLOOKUP(C316,[1]BO_download_01!#REF!,3,FALSE)</f>
        <v>Cyprus</v>
      </c>
      <c r="W316">
        <f t="shared" si="75"/>
        <v>2012</v>
      </c>
      <c r="X316" t="str">
        <f>INDEX([1]BO_download_01!#REF!,MATCH($Y316,[1]BO_download_01!#REF!,0))</f>
        <v>ar</v>
      </c>
      <c r="Y316" t="str">
        <f t="shared" si="79"/>
        <v>floor area</v>
      </c>
      <c r="Z316" s="24">
        <f t="shared" si="70"/>
        <v>5.5916680871792499</v>
      </c>
      <c r="AA316" s="24" t="str">
        <f t="shared" si="71"/>
        <v>Mm2</v>
      </c>
      <c r="AB316" s="24" t="str">
        <f t="shared" si="80"/>
        <v>Calculation</v>
      </c>
      <c r="AC316" t="s">
        <v>817</v>
      </c>
      <c r="AD316" t="s">
        <v>818</v>
      </c>
      <c r="AE316" t="str">
        <f t="shared" si="76"/>
        <v>m3</v>
      </c>
      <c r="AF316" t="s">
        <v>764</v>
      </c>
      <c r="AG316" s="51" t="str">
        <f t="shared" si="72"/>
        <v>res</v>
      </c>
      <c r="AH316" t="s">
        <v>819</v>
      </c>
      <c r="AI316" t="s">
        <v>820</v>
      </c>
      <c r="AJ316" t="s">
        <v>821</v>
      </c>
      <c r="AK316" s="11" t="str">
        <f t="shared" si="73"/>
        <v>BO, Calculation with average floor area of permanently occupied dwellings and number of dwellings for the considered contruction period</v>
      </c>
      <c r="AL316" s="11" t="s">
        <v>822</v>
      </c>
      <c r="AM316" s="11">
        <v>2016</v>
      </c>
      <c r="AN316" s="17" t="s">
        <v>823</v>
      </c>
      <c r="AO316" s="52" t="s">
        <v>824</v>
      </c>
      <c r="AQ316" t="s">
        <v>27</v>
      </c>
      <c r="AR316">
        <v>2011</v>
      </c>
      <c r="AS316" t="s">
        <v>850</v>
      </c>
      <c r="AT316" t="s">
        <v>832</v>
      </c>
      <c r="AU316">
        <v>214.83099999999999</v>
      </c>
      <c r="AV316" t="s">
        <v>826</v>
      </c>
      <c r="AW316" t="s">
        <v>282</v>
      </c>
      <c r="AX316" t="s">
        <v>817</v>
      </c>
      <c r="AY316" t="s">
        <v>818</v>
      </c>
      <c r="AZ316" t="s">
        <v>764</v>
      </c>
      <c r="BA316" s="51" t="s">
        <v>764</v>
      </c>
      <c r="BB316" t="s">
        <v>815</v>
      </c>
      <c r="BC316" t="s">
        <v>819</v>
      </c>
      <c r="BD316" t="s">
        <v>820</v>
      </c>
      <c r="BE316" t="s">
        <v>821</v>
      </c>
      <c r="BF316" t="s">
        <v>838</v>
      </c>
      <c r="BG316" t="s">
        <v>822</v>
      </c>
      <c r="BH316">
        <v>2016</v>
      </c>
      <c r="BI316" t="s">
        <v>823</v>
      </c>
      <c r="BJ316" t="s">
        <v>824</v>
      </c>
      <c r="BK316" t="s">
        <v>824</v>
      </c>
    </row>
    <row r="317" spans="1:63" x14ac:dyDescent="0.25">
      <c r="A317" t="str">
        <f t="shared" si="69"/>
        <v>CZsurmi3</v>
      </c>
      <c r="B317" t="s">
        <v>839</v>
      </c>
      <c r="C317" t="s">
        <v>45</v>
      </c>
      <c r="D317" t="s">
        <v>815</v>
      </c>
      <c r="E317" t="str">
        <f t="shared" si="78"/>
        <v>m3</v>
      </c>
      <c r="F317" t="str">
        <f t="shared" si="78"/>
        <v>surmi3</v>
      </c>
      <c r="G317" s="49">
        <v>0</v>
      </c>
      <c r="H317" s="49">
        <v>0</v>
      </c>
      <c r="I317" s="49">
        <v>0</v>
      </c>
      <c r="J317" s="49">
        <v>0</v>
      </c>
      <c r="K317" s="49">
        <v>0</v>
      </c>
      <c r="L317" s="49">
        <v>0</v>
      </c>
      <c r="M317" s="49">
        <v>24.242811907676</v>
      </c>
      <c r="N317" s="49">
        <v>0</v>
      </c>
      <c r="O317" s="49">
        <v>0</v>
      </c>
      <c r="P317" s="49">
        <v>0</v>
      </c>
      <c r="Q317" s="49">
        <v>0</v>
      </c>
      <c r="R317" s="50" t="s">
        <v>364</v>
      </c>
      <c r="S317" s="50" t="s">
        <v>903</v>
      </c>
      <c r="T317" s="50" t="s">
        <v>873</v>
      </c>
      <c r="V317" s="24" t="str">
        <f>VLOOKUP(C317,[1]BO_download_01!#REF!,3,FALSE)</f>
        <v>Czech Republic</v>
      </c>
      <c r="W317">
        <f t="shared" si="75"/>
        <v>2012</v>
      </c>
      <c r="X317" t="str">
        <f>INDEX([1]BO_download_01!#REF!,MATCH($Y317,[1]BO_download_01!#REF!,0))</f>
        <v>ar</v>
      </c>
      <c r="Y317" t="str">
        <f t="shared" si="79"/>
        <v>floor area</v>
      </c>
      <c r="Z317" s="24">
        <f t="shared" si="70"/>
        <v>0</v>
      </c>
      <c r="AA317" s="24" t="str">
        <f t="shared" si="71"/>
        <v>Mm2</v>
      </c>
      <c r="AB317" s="24" t="str">
        <f t="shared" si="80"/>
        <v>Calculation</v>
      </c>
      <c r="AC317" t="s">
        <v>817</v>
      </c>
      <c r="AD317" t="s">
        <v>818</v>
      </c>
      <c r="AE317" t="str">
        <f t="shared" si="76"/>
        <v>m3</v>
      </c>
      <c r="AF317" t="s">
        <v>764</v>
      </c>
      <c r="AG317" s="51" t="str">
        <f t="shared" si="72"/>
        <v>res</v>
      </c>
      <c r="AH317" t="s">
        <v>819</v>
      </c>
      <c r="AI317" t="s">
        <v>820</v>
      </c>
      <c r="AJ317" t="s">
        <v>821</v>
      </c>
      <c r="AK317" s="11" t="str">
        <f t="shared" si="73"/>
        <v>BO, Calculation with average floor area of permanently occupied dwellings and number of dwellings for the considered contruction period</v>
      </c>
      <c r="AL317" s="11" t="s">
        <v>822</v>
      </c>
      <c r="AM317" s="11">
        <v>2016</v>
      </c>
      <c r="AN317" s="17" t="s">
        <v>823</v>
      </c>
      <c r="AO317" s="52" t="s">
        <v>824</v>
      </c>
      <c r="AQ317" t="s">
        <v>20</v>
      </c>
      <c r="AR317">
        <v>2011</v>
      </c>
      <c r="AS317" t="s">
        <v>850</v>
      </c>
      <c r="AT317" t="s">
        <v>832</v>
      </c>
      <c r="AU317">
        <v>4122.0879999999997</v>
      </c>
      <c r="AV317" t="s">
        <v>826</v>
      </c>
      <c r="AW317" t="s">
        <v>692</v>
      </c>
      <c r="AX317" t="s">
        <v>817</v>
      </c>
      <c r="AY317" t="s">
        <v>818</v>
      </c>
      <c r="AZ317" t="s">
        <v>764</v>
      </c>
      <c r="BA317" s="51" t="s">
        <v>764</v>
      </c>
      <c r="BB317" t="s">
        <v>815</v>
      </c>
      <c r="BC317" t="s">
        <v>819</v>
      </c>
      <c r="BD317" t="s">
        <v>820</v>
      </c>
      <c r="BE317" t="s">
        <v>821</v>
      </c>
      <c r="BF317" t="s">
        <v>856</v>
      </c>
      <c r="BG317" t="s">
        <v>822</v>
      </c>
      <c r="BH317">
        <v>2016</v>
      </c>
      <c r="BI317" t="s">
        <v>823</v>
      </c>
      <c r="BJ317" t="s">
        <v>824</v>
      </c>
      <c r="BK317" t="s">
        <v>824</v>
      </c>
    </row>
    <row r="318" spans="1:63" x14ac:dyDescent="0.25">
      <c r="A318" t="str">
        <f t="shared" si="69"/>
        <v>DEsurmi3</v>
      </c>
      <c r="B318" t="s">
        <v>839</v>
      </c>
      <c r="C318" t="s">
        <v>51</v>
      </c>
      <c r="D318" t="s">
        <v>815</v>
      </c>
      <c r="E318" t="str">
        <f t="shared" si="78"/>
        <v>m3</v>
      </c>
      <c r="F318" t="str">
        <f t="shared" si="78"/>
        <v>surmi3</v>
      </c>
      <c r="G318" s="49">
        <v>0</v>
      </c>
      <c r="H318" s="49">
        <v>0</v>
      </c>
      <c r="I318" s="49">
        <v>0</v>
      </c>
      <c r="J318" s="49">
        <v>0</v>
      </c>
      <c r="K318" s="49">
        <v>0</v>
      </c>
      <c r="L318" s="49">
        <v>282.86069923452197</v>
      </c>
      <c r="M318" s="49">
        <v>283.387868411162</v>
      </c>
      <c r="N318" s="49">
        <v>283.804348693929</v>
      </c>
      <c r="O318" s="49">
        <v>326.94682972989898</v>
      </c>
      <c r="P318" s="49">
        <v>0</v>
      </c>
      <c r="Q318" s="49">
        <v>0</v>
      </c>
      <c r="R318" s="50" t="s">
        <v>364</v>
      </c>
      <c r="S318" s="50" t="s">
        <v>903</v>
      </c>
      <c r="T318" s="50" t="s">
        <v>873</v>
      </c>
      <c r="V318" s="24" t="str">
        <f>VLOOKUP(C318,[1]BO_download_01!#REF!,3,FALSE)</f>
        <v>Germany</v>
      </c>
      <c r="W318">
        <f t="shared" si="75"/>
        <v>2012</v>
      </c>
      <c r="X318" t="str">
        <f>INDEX([1]BO_download_01!#REF!,MATCH($Y318,[1]BO_download_01!#REF!,0))</f>
        <v>ar</v>
      </c>
      <c r="Y318" t="str">
        <f t="shared" si="79"/>
        <v>floor area</v>
      </c>
      <c r="Z318" s="24">
        <f t="shared" si="70"/>
        <v>283.804348693929</v>
      </c>
      <c r="AA318" s="24" t="str">
        <f t="shared" si="71"/>
        <v>Mm2</v>
      </c>
      <c r="AB318" s="24" t="str">
        <f t="shared" si="80"/>
        <v>Calculation</v>
      </c>
      <c r="AC318" t="s">
        <v>817</v>
      </c>
      <c r="AD318" t="s">
        <v>818</v>
      </c>
      <c r="AE318" t="str">
        <f t="shared" si="76"/>
        <v>m3</v>
      </c>
      <c r="AF318" t="s">
        <v>764</v>
      </c>
      <c r="AG318" s="51" t="str">
        <f t="shared" si="72"/>
        <v>res</v>
      </c>
      <c r="AH318" t="s">
        <v>819</v>
      </c>
      <c r="AI318" t="s">
        <v>820</v>
      </c>
      <c r="AJ318" t="s">
        <v>821</v>
      </c>
      <c r="AK318" s="11" t="str">
        <f t="shared" si="73"/>
        <v>BO, Calculation with average floor area of permanently occupied dwellings and number of dwellings for the considered contruction period</v>
      </c>
      <c r="AL318" s="11" t="s">
        <v>822</v>
      </c>
      <c r="AM318" s="11">
        <v>2016</v>
      </c>
      <c r="AN318" s="17" t="s">
        <v>823</v>
      </c>
      <c r="AO318" s="52" t="s">
        <v>824</v>
      </c>
      <c r="AQ318" t="s">
        <v>28</v>
      </c>
      <c r="AR318">
        <v>2011</v>
      </c>
      <c r="AS318" t="s">
        <v>850</v>
      </c>
      <c r="AT318" t="s">
        <v>832</v>
      </c>
      <c r="AU318">
        <v>9730.9989999999998</v>
      </c>
      <c r="AV318" t="s">
        <v>826</v>
      </c>
      <c r="AW318" t="s">
        <v>356</v>
      </c>
      <c r="AX318" t="s">
        <v>817</v>
      </c>
      <c r="AY318" t="s">
        <v>818</v>
      </c>
      <c r="AZ318" t="s">
        <v>764</v>
      </c>
      <c r="BA318" s="51" t="s">
        <v>764</v>
      </c>
      <c r="BB318" t="s">
        <v>815</v>
      </c>
      <c r="BC318" t="s">
        <v>819</v>
      </c>
      <c r="BD318" t="s">
        <v>820</v>
      </c>
      <c r="BE318" t="s">
        <v>821</v>
      </c>
      <c r="BF318" t="s">
        <v>857</v>
      </c>
      <c r="BG318" t="s">
        <v>822</v>
      </c>
      <c r="BH318">
        <v>2016</v>
      </c>
      <c r="BI318" t="s">
        <v>823</v>
      </c>
      <c r="BJ318" t="s">
        <v>824</v>
      </c>
      <c r="BK318" t="s">
        <v>824</v>
      </c>
    </row>
    <row r="319" spans="1:63" x14ac:dyDescent="0.25">
      <c r="A319" t="str">
        <f t="shared" si="69"/>
        <v>DKsurmi3</v>
      </c>
      <c r="B319" t="s">
        <v>839</v>
      </c>
      <c r="C319" t="s">
        <v>46</v>
      </c>
      <c r="D319" t="s">
        <v>815</v>
      </c>
      <c r="E319" t="str">
        <f t="shared" si="78"/>
        <v>m3</v>
      </c>
      <c r="F319" t="str">
        <f t="shared" si="78"/>
        <v>surmi3</v>
      </c>
      <c r="G319" s="49">
        <v>0</v>
      </c>
      <c r="H319" s="49">
        <v>0</v>
      </c>
      <c r="I319" s="49">
        <v>0</v>
      </c>
      <c r="J319" s="49">
        <v>0</v>
      </c>
      <c r="K319" s="49">
        <v>0</v>
      </c>
      <c r="L319" s="49">
        <v>50.65200290704</v>
      </c>
      <c r="M319" s="49">
        <v>54.076413736820001</v>
      </c>
      <c r="N319" s="49">
        <v>54.492396336310001</v>
      </c>
      <c r="O319" s="49">
        <v>54.689063596899999</v>
      </c>
      <c r="P319" s="49">
        <v>0</v>
      </c>
      <c r="Q319" s="49">
        <v>0</v>
      </c>
      <c r="R319" s="50" t="s">
        <v>364</v>
      </c>
      <c r="S319" s="50" t="s">
        <v>903</v>
      </c>
      <c r="T319" s="50" t="s">
        <v>873</v>
      </c>
      <c r="V319" s="24" t="str">
        <f>VLOOKUP(C319,[1]BO_download_01!#REF!,3,FALSE)</f>
        <v>Denmark</v>
      </c>
      <c r="W319">
        <f t="shared" si="75"/>
        <v>2012</v>
      </c>
      <c r="X319" t="str">
        <f>INDEX([1]BO_download_01!#REF!,MATCH($Y319,[1]BO_download_01!#REF!,0))</f>
        <v>ar</v>
      </c>
      <c r="Y319" t="str">
        <f t="shared" si="79"/>
        <v>floor area</v>
      </c>
      <c r="Z319" s="24">
        <f t="shared" si="70"/>
        <v>54.492396336310001</v>
      </c>
      <c r="AA319" s="24" t="str">
        <f t="shared" si="71"/>
        <v>Mm2</v>
      </c>
      <c r="AB319" s="24" t="str">
        <f t="shared" si="80"/>
        <v>Calculation</v>
      </c>
      <c r="AC319" t="s">
        <v>817</v>
      </c>
      <c r="AD319" t="s">
        <v>818</v>
      </c>
      <c r="AE319" t="str">
        <f t="shared" si="76"/>
        <v>m3</v>
      </c>
      <c r="AF319" t="s">
        <v>764</v>
      </c>
      <c r="AG319" s="51" t="str">
        <f t="shared" si="72"/>
        <v>res</v>
      </c>
      <c r="AH319" t="s">
        <v>819</v>
      </c>
      <c r="AI319" t="s">
        <v>820</v>
      </c>
      <c r="AJ319" t="s">
        <v>821</v>
      </c>
      <c r="AK319" s="11" t="str">
        <f t="shared" si="73"/>
        <v>BO, Calculation with average floor area of permanently occupied dwellings and number of dwellings for the considered contruction period</v>
      </c>
      <c r="AL319" s="11" t="s">
        <v>822</v>
      </c>
      <c r="AM319" s="11">
        <v>2016</v>
      </c>
      <c r="AN319" s="17" t="s">
        <v>823</v>
      </c>
      <c r="AO319" s="52" t="s">
        <v>824</v>
      </c>
      <c r="AQ319" t="s">
        <v>30</v>
      </c>
      <c r="AR319">
        <v>2005</v>
      </c>
      <c r="AS319" t="s">
        <v>850</v>
      </c>
      <c r="AT319" t="s">
        <v>832</v>
      </c>
      <c r="AU319">
        <v>1183.893</v>
      </c>
      <c r="AV319" t="s">
        <v>826</v>
      </c>
      <c r="AW319" t="s">
        <v>695</v>
      </c>
      <c r="AX319" t="s">
        <v>817</v>
      </c>
      <c r="AY319" t="s">
        <v>818</v>
      </c>
      <c r="AZ319" t="s">
        <v>764</v>
      </c>
      <c r="BA319" s="51" t="s">
        <v>764</v>
      </c>
      <c r="BB319" t="s">
        <v>815</v>
      </c>
      <c r="BC319" t="s">
        <v>819</v>
      </c>
      <c r="BD319" t="s">
        <v>820</v>
      </c>
      <c r="BE319" t="s">
        <v>821</v>
      </c>
      <c r="BF319" t="s">
        <v>842</v>
      </c>
      <c r="BG319" t="s">
        <v>822</v>
      </c>
      <c r="BH319">
        <v>2016</v>
      </c>
      <c r="BI319" t="s">
        <v>823</v>
      </c>
      <c r="BJ319" t="s">
        <v>824</v>
      </c>
      <c r="BK319" t="s">
        <v>824</v>
      </c>
    </row>
    <row r="320" spans="1:63" x14ac:dyDescent="0.25">
      <c r="A320" t="str">
        <f t="shared" si="69"/>
        <v>EEsurmi3</v>
      </c>
      <c r="B320" t="s">
        <v>839</v>
      </c>
      <c r="C320" t="s">
        <v>47</v>
      </c>
      <c r="D320" t="s">
        <v>815</v>
      </c>
      <c r="E320" t="str">
        <f t="shared" si="78"/>
        <v>m3</v>
      </c>
      <c r="F320" t="str">
        <f t="shared" si="78"/>
        <v>surmi3</v>
      </c>
      <c r="G320" s="49">
        <v>0</v>
      </c>
      <c r="H320" s="49">
        <v>0</v>
      </c>
      <c r="I320" s="49">
        <v>0</v>
      </c>
      <c r="J320" s="49">
        <v>0</v>
      </c>
      <c r="K320" s="49">
        <v>0</v>
      </c>
      <c r="L320" s="49">
        <v>0</v>
      </c>
      <c r="M320" s="49">
        <v>1.3510760392746901</v>
      </c>
      <c r="N320" s="49">
        <v>0</v>
      </c>
      <c r="O320" s="49">
        <v>0</v>
      </c>
      <c r="P320" s="49">
        <v>0</v>
      </c>
      <c r="Q320" s="49">
        <v>0</v>
      </c>
      <c r="R320" s="50" t="s">
        <v>364</v>
      </c>
      <c r="S320" s="50" t="s">
        <v>903</v>
      </c>
      <c r="T320" s="50" t="s">
        <v>873</v>
      </c>
      <c r="V320" s="24" t="str">
        <f>VLOOKUP(C320,[1]BO_download_01!#REF!,3,FALSE)</f>
        <v>Estonia</v>
      </c>
      <c r="W320">
        <f t="shared" si="75"/>
        <v>2012</v>
      </c>
      <c r="X320" t="str">
        <f>INDEX([1]BO_download_01!#REF!,MATCH($Y320,[1]BO_download_01!#REF!,0))</f>
        <v>ar</v>
      </c>
      <c r="Y320" t="str">
        <f t="shared" si="79"/>
        <v>floor area</v>
      </c>
      <c r="Z320" s="24">
        <f t="shared" si="70"/>
        <v>0</v>
      </c>
      <c r="AA320" s="24" t="str">
        <f t="shared" si="71"/>
        <v>Mm2</v>
      </c>
      <c r="AB320" s="24" t="str">
        <f t="shared" si="80"/>
        <v>Calculation</v>
      </c>
      <c r="AC320" t="s">
        <v>817</v>
      </c>
      <c r="AD320" t="s">
        <v>818</v>
      </c>
      <c r="AE320" t="str">
        <f t="shared" si="76"/>
        <v>m3</v>
      </c>
      <c r="AF320" t="s">
        <v>764</v>
      </c>
      <c r="AG320" s="51" t="str">
        <f t="shared" si="72"/>
        <v>res</v>
      </c>
      <c r="AH320" t="s">
        <v>819</v>
      </c>
      <c r="AI320" t="s">
        <v>820</v>
      </c>
      <c r="AJ320" t="s">
        <v>821</v>
      </c>
      <c r="AK320" s="11" t="str">
        <f t="shared" si="73"/>
        <v>BO, Calculation with average floor area of permanently occupied dwellings and number of dwellings for the considered contruction period</v>
      </c>
      <c r="AL320" s="11" t="s">
        <v>822</v>
      </c>
      <c r="AM320" s="11">
        <v>2016</v>
      </c>
      <c r="AN320" s="17" t="s">
        <v>823</v>
      </c>
      <c r="AO320" s="52" t="s">
        <v>824</v>
      </c>
      <c r="AQ320" t="s">
        <v>30</v>
      </c>
      <c r="AR320">
        <v>2006</v>
      </c>
      <c r="AS320" t="s">
        <v>850</v>
      </c>
      <c r="AT320" t="s">
        <v>832</v>
      </c>
      <c r="AU320">
        <v>1193.846</v>
      </c>
      <c r="AV320" t="s">
        <v>826</v>
      </c>
      <c r="AW320" t="s">
        <v>695</v>
      </c>
      <c r="AX320" t="s">
        <v>817</v>
      </c>
      <c r="AY320" t="s">
        <v>818</v>
      </c>
      <c r="AZ320" t="s">
        <v>764</v>
      </c>
      <c r="BA320" s="51" t="s">
        <v>764</v>
      </c>
      <c r="BB320" t="s">
        <v>815</v>
      </c>
      <c r="BC320" t="s">
        <v>819</v>
      </c>
      <c r="BD320" t="s">
        <v>820</v>
      </c>
      <c r="BE320" t="s">
        <v>821</v>
      </c>
      <c r="BF320" t="s">
        <v>842</v>
      </c>
      <c r="BG320" t="s">
        <v>822</v>
      </c>
      <c r="BH320">
        <v>2016</v>
      </c>
      <c r="BI320" t="s">
        <v>823</v>
      </c>
      <c r="BJ320" t="s">
        <v>824</v>
      </c>
      <c r="BK320" t="s">
        <v>824</v>
      </c>
    </row>
    <row r="321" spans="1:63" x14ac:dyDescent="0.25">
      <c r="A321" t="str">
        <f t="shared" si="69"/>
        <v>ELsurmi3</v>
      </c>
      <c r="B321" t="s">
        <v>839</v>
      </c>
      <c r="C321" t="s">
        <v>49</v>
      </c>
      <c r="D321" t="s">
        <v>815</v>
      </c>
      <c r="E321" t="str">
        <f t="shared" si="78"/>
        <v>m3</v>
      </c>
      <c r="F321" t="str">
        <f t="shared" si="78"/>
        <v>surmi3</v>
      </c>
      <c r="G321" s="49">
        <v>0</v>
      </c>
      <c r="H321" s="49">
        <v>0</v>
      </c>
      <c r="I321" s="49">
        <v>0</v>
      </c>
      <c r="J321" s="49">
        <v>0</v>
      </c>
      <c r="K321" s="49">
        <v>0</v>
      </c>
      <c r="L321" s="49">
        <v>0</v>
      </c>
      <c r="M321" s="49">
        <v>53.629497371663199</v>
      </c>
      <c r="N321" s="49">
        <v>53.629497371663199</v>
      </c>
      <c r="O321" s="49">
        <v>53.629497371663199</v>
      </c>
      <c r="P321" s="49">
        <v>0</v>
      </c>
      <c r="Q321" s="49">
        <v>0</v>
      </c>
      <c r="R321" s="50" t="s">
        <v>364</v>
      </c>
      <c r="S321" s="50" t="s">
        <v>903</v>
      </c>
      <c r="T321" s="50" t="s">
        <v>873</v>
      </c>
      <c r="V321" s="24" t="str">
        <f>VLOOKUP(C321,[1]BO_download_01!#REF!,3,FALSE)</f>
        <v>Greece</v>
      </c>
      <c r="W321">
        <f t="shared" si="75"/>
        <v>2012</v>
      </c>
      <c r="X321" t="str">
        <f>INDEX([1]BO_download_01!#REF!,MATCH($Y321,[1]BO_download_01!#REF!,0))</f>
        <v>ar</v>
      </c>
      <c r="Y321" t="str">
        <f t="shared" si="79"/>
        <v>floor area</v>
      </c>
      <c r="Z321" s="24">
        <f t="shared" si="70"/>
        <v>53.629497371663199</v>
      </c>
      <c r="AA321" s="24" t="str">
        <f t="shared" si="71"/>
        <v>Mm2</v>
      </c>
      <c r="AB321" s="24" t="str">
        <f t="shared" si="80"/>
        <v>Calculation</v>
      </c>
      <c r="AC321" t="s">
        <v>817</v>
      </c>
      <c r="AD321" t="s">
        <v>818</v>
      </c>
      <c r="AE321" t="str">
        <f t="shared" si="76"/>
        <v>m3</v>
      </c>
      <c r="AF321" t="s">
        <v>764</v>
      </c>
      <c r="AG321" s="51" t="str">
        <f t="shared" si="72"/>
        <v>res</v>
      </c>
      <c r="AH321" t="s">
        <v>819</v>
      </c>
      <c r="AI321" t="s">
        <v>820</v>
      </c>
      <c r="AJ321" t="s">
        <v>821</v>
      </c>
      <c r="AK321" s="11" t="str">
        <f t="shared" si="73"/>
        <v>BO, Calculation with average floor area of permanently occupied dwellings and number of dwellings for the considered contruction period</v>
      </c>
      <c r="AL321" s="11" t="s">
        <v>822</v>
      </c>
      <c r="AM321" s="11">
        <v>2016</v>
      </c>
      <c r="AN321" s="17" t="s">
        <v>823</v>
      </c>
      <c r="AO321" s="52" t="s">
        <v>824</v>
      </c>
      <c r="AQ321" t="s">
        <v>30</v>
      </c>
      <c r="AR321">
        <v>2007</v>
      </c>
      <c r="AS321" t="s">
        <v>850</v>
      </c>
      <c r="AT321" t="s">
        <v>832</v>
      </c>
      <c r="AU321">
        <v>1203.6489999999999</v>
      </c>
      <c r="AV321" t="s">
        <v>826</v>
      </c>
      <c r="AW321" t="s">
        <v>695</v>
      </c>
      <c r="AX321" t="s">
        <v>817</v>
      </c>
      <c r="AY321" t="s">
        <v>818</v>
      </c>
      <c r="AZ321" t="s">
        <v>764</v>
      </c>
      <c r="BA321" s="51" t="s">
        <v>764</v>
      </c>
      <c r="BB321" t="s">
        <v>815</v>
      </c>
      <c r="BC321" t="s">
        <v>819</v>
      </c>
      <c r="BD321" t="s">
        <v>820</v>
      </c>
      <c r="BE321" t="s">
        <v>821</v>
      </c>
      <c r="BF321" t="s">
        <v>842</v>
      </c>
      <c r="BG321" t="s">
        <v>822</v>
      </c>
      <c r="BH321">
        <v>2016</v>
      </c>
      <c r="BI321" t="s">
        <v>823</v>
      </c>
      <c r="BJ321" t="s">
        <v>824</v>
      </c>
      <c r="BK321" t="s">
        <v>824</v>
      </c>
    </row>
    <row r="322" spans="1:63" x14ac:dyDescent="0.25">
      <c r="A322" t="str">
        <f t="shared" si="69"/>
        <v>ESsurmi3</v>
      </c>
      <c r="B322" t="s">
        <v>839</v>
      </c>
      <c r="C322" t="s">
        <v>65</v>
      </c>
      <c r="D322" t="s">
        <v>815</v>
      </c>
      <c r="E322" t="str">
        <f t="shared" si="78"/>
        <v>m3</v>
      </c>
      <c r="F322" t="str">
        <f t="shared" si="78"/>
        <v>surmi3</v>
      </c>
      <c r="G322" s="49">
        <v>0</v>
      </c>
      <c r="H322" s="49">
        <v>0</v>
      </c>
      <c r="I322" s="49">
        <v>0</v>
      </c>
      <c r="J322" s="49">
        <v>0</v>
      </c>
      <c r="K322" s="49">
        <v>0</v>
      </c>
      <c r="L322" s="49">
        <v>0</v>
      </c>
      <c r="M322" s="49">
        <v>0</v>
      </c>
      <c r="N322" s="49">
        <v>0</v>
      </c>
      <c r="O322" s="49">
        <v>123.560211060607</v>
      </c>
      <c r="P322" s="49">
        <v>0</v>
      </c>
      <c r="Q322" s="49">
        <v>0</v>
      </c>
      <c r="R322" s="50" t="s">
        <v>364</v>
      </c>
      <c r="S322" s="50" t="s">
        <v>903</v>
      </c>
      <c r="T322" s="50" t="s">
        <v>873</v>
      </c>
      <c r="V322" s="24" t="str">
        <f>VLOOKUP(C322,[1]BO_download_01!#REF!,3,FALSE)</f>
        <v>Spain</v>
      </c>
      <c r="W322">
        <f t="shared" si="75"/>
        <v>2012</v>
      </c>
      <c r="X322" t="str">
        <f>INDEX([1]BO_download_01!#REF!,MATCH($Y322,[1]BO_download_01!#REF!,0))</f>
        <v>ar</v>
      </c>
      <c r="Y322" t="str">
        <f t="shared" si="79"/>
        <v>floor area</v>
      </c>
      <c r="Z322" s="24">
        <f t="shared" si="70"/>
        <v>0</v>
      </c>
      <c r="AA322" s="24" t="str">
        <f t="shared" si="71"/>
        <v>Mm2</v>
      </c>
      <c r="AB322" s="24" t="str">
        <f t="shared" si="80"/>
        <v>Calculation</v>
      </c>
      <c r="AC322" t="s">
        <v>817</v>
      </c>
      <c r="AD322" t="s">
        <v>818</v>
      </c>
      <c r="AE322" t="str">
        <f t="shared" si="76"/>
        <v>m3</v>
      </c>
      <c r="AF322" t="s">
        <v>764</v>
      </c>
      <c r="AG322" s="51" t="str">
        <f t="shared" si="72"/>
        <v>res</v>
      </c>
      <c r="AH322" t="s">
        <v>819</v>
      </c>
      <c r="AI322" t="s">
        <v>820</v>
      </c>
      <c r="AJ322" t="s">
        <v>821</v>
      </c>
      <c r="AK322" s="11" t="str">
        <f t="shared" si="73"/>
        <v>BO, Calculation with average floor area of permanently occupied dwellings and number of dwellings for the considered contruction period</v>
      </c>
      <c r="AL322" s="11" t="s">
        <v>822</v>
      </c>
      <c r="AM322" s="11">
        <v>2016</v>
      </c>
      <c r="AN322" s="17" t="s">
        <v>823</v>
      </c>
      <c r="AO322" s="52" t="s">
        <v>824</v>
      </c>
      <c r="AQ322" t="s">
        <v>30</v>
      </c>
      <c r="AR322">
        <v>2008</v>
      </c>
      <c r="AS322" t="s">
        <v>850</v>
      </c>
      <c r="AT322" t="s">
        <v>832</v>
      </c>
      <c r="AU322">
        <v>1213.5450000000001</v>
      </c>
      <c r="AV322" t="s">
        <v>826</v>
      </c>
      <c r="AW322" t="s">
        <v>695</v>
      </c>
      <c r="AX322" t="s">
        <v>817</v>
      </c>
      <c r="AY322" t="s">
        <v>818</v>
      </c>
      <c r="AZ322" t="s">
        <v>764</v>
      </c>
      <c r="BA322" s="51" t="s">
        <v>764</v>
      </c>
      <c r="BB322" t="s">
        <v>815</v>
      </c>
      <c r="BC322" t="s">
        <v>819</v>
      </c>
      <c r="BD322" t="s">
        <v>820</v>
      </c>
      <c r="BE322" t="s">
        <v>821</v>
      </c>
      <c r="BF322" t="s">
        <v>842</v>
      </c>
      <c r="BG322" t="s">
        <v>822</v>
      </c>
      <c r="BH322">
        <v>2016</v>
      </c>
      <c r="BI322" t="s">
        <v>823</v>
      </c>
      <c r="BJ322" t="s">
        <v>824</v>
      </c>
      <c r="BK322" t="s">
        <v>824</v>
      </c>
    </row>
    <row r="323" spans="1:63" x14ac:dyDescent="0.25">
      <c r="A323" t="str">
        <f t="shared" si="69"/>
        <v>FIsurmi3</v>
      </c>
      <c r="B323" t="s">
        <v>839</v>
      </c>
      <c r="C323" t="s">
        <v>50</v>
      </c>
      <c r="D323" t="s">
        <v>815</v>
      </c>
      <c r="E323" t="str">
        <f t="shared" ref="E323:F338" si="81">E322</f>
        <v>m3</v>
      </c>
      <c r="F323" t="str">
        <f t="shared" si="81"/>
        <v>surmi3</v>
      </c>
      <c r="G323" s="49">
        <v>0</v>
      </c>
      <c r="H323" s="49">
        <v>0</v>
      </c>
      <c r="I323" s="49">
        <v>0</v>
      </c>
      <c r="J323" s="49">
        <v>0</v>
      </c>
      <c r="K323" s="49">
        <v>0</v>
      </c>
      <c r="L323" s="49">
        <v>0</v>
      </c>
      <c r="M323" s="49">
        <v>0</v>
      </c>
      <c r="N323" s="49">
        <v>0</v>
      </c>
      <c r="O323" s="49">
        <v>0</v>
      </c>
      <c r="P323" s="49">
        <v>33.983541189048097</v>
      </c>
      <c r="Q323" s="49">
        <v>0</v>
      </c>
      <c r="R323" s="50" t="s">
        <v>364</v>
      </c>
      <c r="S323" s="50" t="s">
        <v>903</v>
      </c>
      <c r="T323" s="50" t="s">
        <v>873</v>
      </c>
      <c r="V323" s="24" t="str">
        <f>VLOOKUP(C323,[1]BO_download_01!#REF!,3,FALSE)</f>
        <v>Finland</v>
      </c>
      <c r="W323">
        <f t="shared" si="75"/>
        <v>2012</v>
      </c>
      <c r="X323" t="str">
        <f>INDEX([1]BO_download_01!#REF!,MATCH($Y323,[1]BO_download_01!#REF!,0))</f>
        <v>ar</v>
      </c>
      <c r="Y323" t="str">
        <f t="shared" si="79"/>
        <v>floor area</v>
      </c>
      <c r="Z323" s="24">
        <f t="shared" si="70"/>
        <v>0</v>
      </c>
      <c r="AA323" s="24" t="str">
        <f t="shared" si="71"/>
        <v>Mm2</v>
      </c>
      <c r="AB323" s="24" t="str">
        <f t="shared" si="80"/>
        <v>Calculation</v>
      </c>
      <c r="AC323" t="s">
        <v>817</v>
      </c>
      <c r="AD323" t="s">
        <v>818</v>
      </c>
      <c r="AE323" t="str">
        <f t="shared" si="76"/>
        <v>m3</v>
      </c>
      <c r="AF323" t="s">
        <v>764</v>
      </c>
      <c r="AG323" s="51" t="str">
        <f t="shared" si="72"/>
        <v>res</v>
      </c>
      <c r="AH323" t="s">
        <v>819</v>
      </c>
      <c r="AI323" t="s">
        <v>820</v>
      </c>
      <c r="AJ323" t="s">
        <v>821</v>
      </c>
      <c r="AK323" s="11" t="str">
        <f t="shared" si="73"/>
        <v>BO, Calculation with average floor area of permanently occupied dwellings and number of dwellings for the considered contruction period</v>
      </c>
      <c r="AL323" s="11" t="s">
        <v>822</v>
      </c>
      <c r="AM323" s="11">
        <v>2016</v>
      </c>
      <c r="AN323" s="17" t="s">
        <v>823</v>
      </c>
      <c r="AO323" s="52" t="s">
        <v>824</v>
      </c>
      <c r="AQ323" t="s">
        <v>30</v>
      </c>
      <c r="AR323">
        <v>2009</v>
      </c>
      <c r="AS323" t="s">
        <v>850</v>
      </c>
      <c r="AT323" t="s">
        <v>832</v>
      </c>
      <c r="AU323">
        <v>1213.6780000000001</v>
      </c>
      <c r="AV323" t="s">
        <v>826</v>
      </c>
      <c r="AW323" t="s">
        <v>695</v>
      </c>
      <c r="AX323" t="s">
        <v>817</v>
      </c>
      <c r="AY323" t="s">
        <v>818</v>
      </c>
      <c r="AZ323" t="s">
        <v>764</v>
      </c>
      <c r="BA323" s="51" t="s">
        <v>764</v>
      </c>
      <c r="BB323" t="s">
        <v>815</v>
      </c>
      <c r="BC323" t="s">
        <v>819</v>
      </c>
      <c r="BD323" t="s">
        <v>820</v>
      </c>
      <c r="BE323" t="s">
        <v>821</v>
      </c>
      <c r="BF323" t="s">
        <v>842</v>
      </c>
      <c r="BG323" t="s">
        <v>822</v>
      </c>
      <c r="BH323">
        <v>2016</v>
      </c>
      <c r="BI323" t="s">
        <v>823</v>
      </c>
      <c r="BJ323" t="s">
        <v>824</v>
      </c>
      <c r="BK323" t="s">
        <v>824</v>
      </c>
    </row>
    <row r="324" spans="1:63" x14ac:dyDescent="0.25">
      <c r="A324" t="str">
        <f t="shared" si="69"/>
        <v>FRsurmi3</v>
      </c>
      <c r="B324" t="s">
        <v>839</v>
      </c>
      <c r="C324" t="s">
        <v>48</v>
      </c>
      <c r="D324" t="s">
        <v>815</v>
      </c>
      <c r="E324" t="str">
        <f t="shared" si="81"/>
        <v>m3</v>
      </c>
      <c r="F324" t="str">
        <f t="shared" si="81"/>
        <v>surmi3</v>
      </c>
      <c r="G324" s="49">
        <v>302.64660415975197</v>
      </c>
      <c r="H324" s="49">
        <v>304.53670252194098</v>
      </c>
      <c r="I324" s="49">
        <v>305.38326536721598</v>
      </c>
      <c r="J324" s="49">
        <v>305.16047083175499</v>
      </c>
      <c r="K324" s="49">
        <v>304.16955460257299</v>
      </c>
      <c r="L324" s="49">
        <v>303.21901247044298</v>
      </c>
      <c r="M324" s="49">
        <v>302.58982227372599</v>
      </c>
      <c r="N324" s="49">
        <v>302.070585307366</v>
      </c>
      <c r="O324" s="49">
        <v>302.72441735400901</v>
      </c>
      <c r="P324" s="49">
        <v>0</v>
      </c>
      <c r="Q324" s="49">
        <v>0</v>
      </c>
      <c r="R324" s="50" t="s">
        <v>364</v>
      </c>
      <c r="S324" s="50" t="s">
        <v>903</v>
      </c>
      <c r="T324" s="50" t="s">
        <v>873</v>
      </c>
      <c r="V324" s="24" t="str">
        <f>VLOOKUP(C324,[1]BO_download_01!#REF!,3,FALSE)</f>
        <v>France</v>
      </c>
      <c r="W324">
        <f t="shared" si="75"/>
        <v>2012</v>
      </c>
      <c r="X324" t="str">
        <f>INDEX([1]BO_download_01!#REF!,MATCH($Y324,[1]BO_download_01!#REF!,0))</f>
        <v>ar</v>
      </c>
      <c r="Y324" t="str">
        <f t="shared" si="79"/>
        <v>floor area</v>
      </c>
      <c r="Z324" s="24">
        <f t="shared" si="70"/>
        <v>302.070585307366</v>
      </c>
      <c r="AA324" s="24" t="str">
        <f t="shared" si="71"/>
        <v>Mm2</v>
      </c>
      <c r="AB324" s="24" t="str">
        <f t="shared" si="80"/>
        <v>Calculation</v>
      </c>
      <c r="AC324" t="s">
        <v>817</v>
      </c>
      <c r="AD324" t="s">
        <v>818</v>
      </c>
      <c r="AE324" t="str">
        <f t="shared" si="76"/>
        <v>m3</v>
      </c>
      <c r="AF324" t="s">
        <v>764</v>
      </c>
      <c r="AG324" s="51" t="str">
        <f t="shared" si="72"/>
        <v>res</v>
      </c>
      <c r="AH324" t="s">
        <v>819</v>
      </c>
      <c r="AI324" t="s">
        <v>820</v>
      </c>
      <c r="AJ324" t="s">
        <v>821</v>
      </c>
      <c r="AK324" s="11" t="str">
        <f t="shared" si="73"/>
        <v>BO, Calculation with average floor area of permanently occupied dwellings and number of dwellings for the considered contruction period</v>
      </c>
      <c r="AL324" s="11" t="s">
        <v>822</v>
      </c>
      <c r="AM324" s="11">
        <v>2016</v>
      </c>
      <c r="AN324" s="17" t="s">
        <v>823</v>
      </c>
      <c r="AO324" s="52" t="s">
        <v>824</v>
      </c>
      <c r="AQ324" t="s">
        <v>30</v>
      </c>
      <c r="AR324">
        <v>2010</v>
      </c>
      <c r="AS324" t="s">
        <v>850</v>
      </c>
      <c r="AT324" t="s">
        <v>832</v>
      </c>
      <c r="AU324">
        <v>1234.6020000000001</v>
      </c>
      <c r="AV324" t="s">
        <v>826</v>
      </c>
      <c r="AW324" t="s">
        <v>695</v>
      </c>
      <c r="AX324" t="s">
        <v>817</v>
      </c>
      <c r="AY324" t="s">
        <v>818</v>
      </c>
      <c r="AZ324" t="s">
        <v>764</v>
      </c>
      <c r="BA324" s="51" t="s">
        <v>764</v>
      </c>
      <c r="BB324" t="s">
        <v>815</v>
      </c>
      <c r="BC324" t="s">
        <v>819</v>
      </c>
      <c r="BD324" t="s">
        <v>820</v>
      </c>
      <c r="BE324" t="s">
        <v>821</v>
      </c>
      <c r="BF324" t="s">
        <v>842</v>
      </c>
      <c r="BG324" t="s">
        <v>822</v>
      </c>
      <c r="BH324">
        <v>2016</v>
      </c>
      <c r="BI324" t="s">
        <v>823</v>
      </c>
      <c r="BJ324" t="s">
        <v>824</v>
      </c>
      <c r="BK324" t="s">
        <v>824</v>
      </c>
    </row>
    <row r="325" spans="1:63" x14ac:dyDescent="0.25">
      <c r="A325" t="str">
        <f t="shared" ref="A325:A388" si="82">C325&amp;F325</f>
        <v>HRsurmi3</v>
      </c>
      <c r="B325" t="s">
        <v>839</v>
      </c>
      <c r="C325" t="s">
        <v>43</v>
      </c>
      <c r="D325" t="s">
        <v>815</v>
      </c>
      <c r="E325" t="str">
        <f t="shared" si="81"/>
        <v>m3</v>
      </c>
      <c r="F325" t="str">
        <f t="shared" si="81"/>
        <v>surmi3</v>
      </c>
      <c r="G325" s="49">
        <v>0</v>
      </c>
      <c r="H325" s="49">
        <v>0</v>
      </c>
      <c r="I325" s="49">
        <v>0</v>
      </c>
      <c r="J325" s="49">
        <v>0</v>
      </c>
      <c r="K325" s="49">
        <v>0</v>
      </c>
      <c r="L325" s="49">
        <v>0</v>
      </c>
      <c r="M325" s="49">
        <v>15.8785652220876</v>
      </c>
      <c r="N325" s="49">
        <v>16.015957010165</v>
      </c>
      <c r="O325" s="49">
        <v>16.153348798242401</v>
      </c>
      <c r="P325" s="49">
        <v>0</v>
      </c>
      <c r="Q325" s="49">
        <v>0</v>
      </c>
      <c r="R325" s="50" t="s">
        <v>364</v>
      </c>
      <c r="S325" s="50" t="s">
        <v>903</v>
      </c>
      <c r="T325" s="50" t="s">
        <v>873</v>
      </c>
      <c r="V325" s="24" t="str">
        <f>VLOOKUP(C325,[1]BO_download_01!#REF!,3,FALSE)</f>
        <v>Croatia</v>
      </c>
      <c r="W325">
        <f t="shared" si="75"/>
        <v>2012</v>
      </c>
      <c r="X325" t="str">
        <f>INDEX([1]BO_download_01!#REF!,MATCH($Y325,[1]BO_download_01!#REF!,0))</f>
        <v>ar</v>
      </c>
      <c r="Y325" t="str">
        <f t="shared" si="79"/>
        <v>floor area</v>
      </c>
      <c r="Z325" s="24">
        <f t="shared" ref="Z325:Z388" si="83">N325</f>
        <v>16.015957010165</v>
      </c>
      <c r="AA325" s="24" t="str">
        <f t="shared" si="71"/>
        <v>Mm2</v>
      </c>
      <c r="AB325" s="24" t="str">
        <f t="shared" si="80"/>
        <v>Calculation</v>
      </c>
      <c r="AC325" t="s">
        <v>817</v>
      </c>
      <c r="AD325" t="s">
        <v>818</v>
      </c>
      <c r="AE325" t="str">
        <f t="shared" si="76"/>
        <v>m3</v>
      </c>
      <c r="AF325" t="s">
        <v>764</v>
      </c>
      <c r="AG325" s="51" t="str">
        <f t="shared" si="72"/>
        <v>res</v>
      </c>
      <c r="AH325" t="s">
        <v>819</v>
      </c>
      <c r="AI325" t="s">
        <v>820</v>
      </c>
      <c r="AJ325" t="s">
        <v>821</v>
      </c>
      <c r="AK325" s="11" t="str">
        <f t="shared" si="73"/>
        <v>BO, Calculation with average floor area of permanently occupied dwellings and number of dwellings for the considered contruction period</v>
      </c>
      <c r="AL325" s="11" t="s">
        <v>822</v>
      </c>
      <c r="AM325" s="11">
        <v>2016</v>
      </c>
      <c r="AN325" s="17" t="s">
        <v>823</v>
      </c>
      <c r="AO325" s="52" t="s">
        <v>824</v>
      </c>
      <c r="AQ325" t="s">
        <v>30</v>
      </c>
      <c r="AR325">
        <v>2011</v>
      </c>
      <c r="AS325" t="s">
        <v>850</v>
      </c>
      <c r="AT325" t="s">
        <v>832</v>
      </c>
      <c r="AU325">
        <v>1245.671</v>
      </c>
      <c r="AV325" t="s">
        <v>826</v>
      </c>
      <c r="AW325" t="s">
        <v>695</v>
      </c>
      <c r="AX325" t="s">
        <v>817</v>
      </c>
      <c r="AY325" t="s">
        <v>818</v>
      </c>
      <c r="AZ325" t="s">
        <v>764</v>
      </c>
      <c r="BA325" s="51" t="s">
        <v>764</v>
      </c>
      <c r="BB325" t="s">
        <v>815</v>
      </c>
      <c r="BC325" t="s">
        <v>819</v>
      </c>
      <c r="BD325" t="s">
        <v>820</v>
      </c>
      <c r="BE325" t="s">
        <v>821</v>
      </c>
      <c r="BF325" t="s">
        <v>842</v>
      </c>
      <c r="BG325" t="s">
        <v>822</v>
      </c>
      <c r="BH325">
        <v>2016</v>
      </c>
      <c r="BI325" t="s">
        <v>823</v>
      </c>
      <c r="BJ325" t="s">
        <v>824</v>
      </c>
      <c r="BK325" t="s">
        <v>824</v>
      </c>
    </row>
    <row r="326" spans="1:63" x14ac:dyDescent="0.25">
      <c r="A326" t="str">
        <f t="shared" si="82"/>
        <v>HUsurmi3</v>
      </c>
      <c r="B326" t="s">
        <v>839</v>
      </c>
      <c r="C326" t="s">
        <v>52</v>
      </c>
      <c r="D326" t="s">
        <v>815</v>
      </c>
      <c r="E326" t="str">
        <f t="shared" si="81"/>
        <v>m3</v>
      </c>
      <c r="F326" t="str">
        <f t="shared" si="81"/>
        <v>surmi3</v>
      </c>
      <c r="G326" s="49">
        <v>0</v>
      </c>
      <c r="H326" s="49">
        <v>0</v>
      </c>
      <c r="I326" s="49">
        <v>0</v>
      </c>
      <c r="J326" s="49">
        <v>0</v>
      </c>
      <c r="K326" s="49">
        <v>0</v>
      </c>
      <c r="L326" s="49">
        <v>0</v>
      </c>
      <c r="M326" s="49">
        <v>0</v>
      </c>
      <c r="N326" s="49">
        <v>0</v>
      </c>
      <c r="O326" s="49">
        <v>36.892643975359903</v>
      </c>
      <c r="P326" s="49">
        <v>0</v>
      </c>
      <c r="Q326" s="49">
        <v>0</v>
      </c>
      <c r="R326" s="50" t="s">
        <v>208</v>
      </c>
      <c r="S326" s="50" t="s">
        <v>212</v>
      </c>
      <c r="T326" s="50" t="s">
        <v>873</v>
      </c>
      <c r="V326" s="24" t="str">
        <f>VLOOKUP(C326,[1]BO_download_01!#REF!,3,FALSE)</f>
        <v>Hungary</v>
      </c>
      <c r="W326">
        <f t="shared" si="75"/>
        <v>2012</v>
      </c>
      <c r="X326" t="str">
        <f>INDEX([1]BO_download_01!#REF!,MATCH($Y326,[1]BO_download_01!#REF!,0))</f>
        <v>ar</v>
      </c>
      <c r="Y326" t="str">
        <f t="shared" si="79"/>
        <v>floor area</v>
      </c>
      <c r="Z326" s="24">
        <f t="shared" si="83"/>
        <v>0</v>
      </c>
      <c r="AA326" s="24" t="str">
        <f t="shared" ref="AA326:AA389" si="84">T326</f>
        <v>Mm2</v>
      </c>
      <c r="AB326" s="24" t="str">
        <f t="shared" si="80"/>
        <v>Odyssee</v>
      </c>
      <c r="AC326" t="s">
        <v>817</v>
      </c>
      <c r="AD326" t="s">
        <v>818</v>
      </c>
      <c r="AE326" t="str">
        <f t="shared" si="76"/>
        <v>m3</v>
      </c>
      <c r="AF326" t="s">
        <v>764</v>
      </c>
      <c r="AG326" s="51" t="str">
        <f t="shared" ref="AG326:AG389" si="85">D326</f>
        <v>res</v>
      </c>
      <c r="AH326" t="s">
        <v>819</v>
      </c>
      <c r="AI326" t="s">
        <v>820</v>
      </c>
      <c r="AJ326" t="s">
        <v>821</v>
      </c>
      <c r="AK326" s="11" t="str">
        <f t="shared" ref="AK326:AK389" si="86">"BO"&amp;", "&amp;S326</f>
        <v>BO, Odyssee Indicators</v>
      </c>
      <c r="AL326" s="11" t="s">
        <v>822</v>
      </c>
      <c r="AM326" s="11">
        <v>2016</v>
      </c>
      <c r="AN326" s="17" t="s">
        <v>823</v>
      </c>
      <c r="AO326" s="52" t="s">
        <v>824</v>
      </c>
      <c r="AQ326" t="s">
        <v>30</v>
      </c>
      <c r="AR326">
        <v>2012</v>
      </c>
      <c r="AS326" t="s">
        <v>850</v>
      </c>
      <c r="AT326" t="s">
        <v>832</v>
      </c>
      <c r="AU326">
        <v>1258.095</v>
      </c>
      <c r="AV326" t="s">
        <v>826</v>
      </c>
      <c r="AW326" t="s">
        <v>695</v>
      </c>
      <c r="AX326" t="s">
        <v>817</v>
      </c>
      <c r="AY326" t="s">
        <v>818</v>
      </c>
      <c r="AZ326" t="s">
        <v>764</v>
      </c>
      <c r="BA326" s="51" t="s">
        <v>764</v>
      </c>
      <c r="BB326" t="s">
        <v>815</v>
      </c>
      <c r="BC326" t="s">
        <v>819</v>
      </c>
      <c r="BD326" t="s">
        <v>820</v>
      </c>
      <c r="BE326" t="s">
        <v>821</v>
      </c>
      <c r="BF326" t="s">
        <v>842</v>
      </c>
      <c r="BG326" t="s">
        <v>822</v>
      </c>
      <c r="BH326">
        <v>2016</v>
      </c>
      <c r="BI326" t="s">
        <v>823</v>
      </c>
      <c r="BJ326" t="s">
        <v>824</v>
      </c>
      <c r="BK326" t="s">
        <v>824</v>
      </c>
    </row>
    <row r="327" spans="1:63" x14ac:dyDescent="0.25">
      <c r="A327" t="str">
        <f t="shared" si="82"/>
        <v>IEsurmi3</v>
      </c>
      <c r="B327" t="s">
        <v>839</v>
      </c>
      <c r="C327" t="s">
        <v>53</v>
      </c>
      <c r="D327" t="s">
        <v>815</v>
      </c>
      <c r="E327" t="str">
        <f t="shared" si="81"/>
        <v>m3</v>
      </c>
      <c r="F327" t="str">
        <f t="shared" si="81"/>
        <v>surmi3</v>
      </c>
      <c r="G327" s="49">
        <v>0</v>
      </c>
      <c r="H327" s="49">
        <v>0</v>
      </c>
      <c r="I327" s="49">
        <v>0</v>
      </c>
      <c r="J327" s="49">
        <v>0</v>
      </c>
      <c r="K327" s="49">
        <v>0</v>
      </c>
      <c r="L327" s="49">
        <v>0</v>
      </c>
      <c r="M327" s="49">
        <v>21.067811572819799</v>
      </c>
      <c r="N327" s="49">
        <v>21.115414273950702</v>
      </c>
      <c r="O327" s="49">
        <v>21.160367182595198</v>
      </c>
      <c r="P327" s="49">
        <v>0</v>
      </c>
      <c r="Q327" s="49">
        <v>0</v>
      </c>
      <c r="R327" s="50" t="s">
        <v>214</v>
      </c>
      <c r="S327" s="50" t="s">
        <v>686</v>
      </c>
      <c r="T327" s="50" t="s">
        <v>873</v>
      </c>
      <c r="V327" s="24" t="str">
        <f>VLOOKUP(C327,[1]BO_download_01!#REF!,3,FALSE)</f>
        <v>Ireland</v>
      </c>
      <c r="W327">
        <f t="shared" si="75"/>
        <v>2012</v>
      </c>
      <c r="X327" t="str">
        <f>INDEX([1]BO_download_01!#REF!,MATCH($Y327,[1]BO_download_01!#REF!,0))</f>
        <v>ar</v>
      </c>
      <c r="Y327" t="str">
        <f t="shared" si="79"/>
        <v>floor area</v>
      </c>
      <c r="Z327" s="24">
        <f t="shared" si="83"/>
        <v>21.115414273950702</v>
      </c>
      <c r="AA327" s="24" t="str">
        <f t="shared" si="84"/>
        <v>Mm2</v>
      </c>
      <c r="AB327" s="24" t="str">
        <f t="shared" si="80"/>
        <v>Estimation</v>
      </c>
      <c r="AC327" t="s">
        <v>817</v>
      </c>
      <c r="AD327" t="s">
        <v>818</v>
      </c>
      <c r="AE327" t="str">
        <f t="shared" si="76"/>
        <v>m3</v>
      </c>
      <c r="AF327" t="s">
        <v>764</v>
      </c>
      <c r="AG327" s="51" t="str">
        <f t="shared" si="85"/>
        <v>res</v>
      </c>
      <c r="AH327" t="s">
        <v>819</v>
      </c>
      <c r="AI327" t="s">
        <v>820</v>
      </c>
      <c r="AJ327" t="s">
        <v>821</v>
      </c>
      <c r="AK327" s="11" t="str">
        <f t="shared" si="86"/>
        <v>BO, Estimation with data from Odyssee</v>
      </c>
      <c r="AL327" s="11" t="s">
        <v>822</v>
      </c>
      <c r="AM327" s="11">
        <v>2016</v>
      </c>
      <c r="AN327" s="17" t="s">
        <v>823</v>
      </c>
      <c r="AO327" s="52" t="s">
        <v>824</v>
      </c>
      <c r="AQ327" t="s">
        <v>30</v>
      </c>
      <c r="AR327">
        <v>2013</v>
      </c>
      <c r="AS327" t="s">
        <v>850</v>
      </c>
      <c r="AT327" t="s">
        <v>832</v>
      </c>
      <c r="AU327">
        <v>1265.547</v>
      </c>
      <c r="AV327" t="s">
        <v>826</v>
      </c>
      <c r="AW327" t="s">
        <v>695</v>
      </c>
      <c r="AX327" t="s">
        <v>817</v>
      </c>
      <c r="AY327" t="s">
        <v>818</v>
      </c>
      <c r="AZ327" t="s">
        <v>764</v>
      </c>
      <c r="BA327" s="51" t="s">
        <v>764</v>
      </c>
      <c r="BB327" t="s">
        <v>815</v>
      </c>
      <c r="BC327" t="s">
        <v>819</v>
      </c>
      <c r="BD327" t="s">
        <v>820</v>
      </c>
      <c r="BE327" t="s">
        <v>821</v>
      </c>
      <c r="BF327" t="s">
        <v>842</v>
      </c>
      <c r="BG327" t="s">
        <v>822</v>
      </c>
      <c r="BH327">
        <v>2016</v>
      </c>
      <c r="BI327" t="s">
        <v>823</v>
      </c>
      <c r="BJ327" t="s">
        <v>824</v>
      </c>
      <c r="BK327" t="s">
        <v>824</v>
      </c>
    </row>
    <row r="328" spans="1:63" x14ac:dyDescent="0.25">
      <c r="A328" t="str">
        <f t="shared" si="82"/>
        <v>ITsurmi3</v>
      </c>
      <c r="B328" t="s">
        <v>839</v>
      </c>
      <c r="C328" t="s">
        <v>54</v>
      </c>
      <c r="D328" t="s">
        <v>815</v>
      </c>
      <c r="E328" t="str">
        <f t="shared" si="81"/>
        <v>m3</v>
      </c>
      <c r="F328" t="str">
        <f t="shared" si="81"/>
        <v>surmi3</v>
      </c>
      <c r="G328" s="49">
        <v>0</v>
      </c>
      <c r="H328" s="49">
        <v>0</v>
      </c>
      <c r="I328" s="49">
        <v>0</v>
      </c>
      <c r="J328" s="49">
        <v>0</v>
      </c>
      <c r="K328" s="49">
        <v>0</v>
      </c>
      <c r="L328" s="49">
        <v>0</v>
      </c>
      <c r="M328" s="49">
        <v>112.453041132503</v>
      </c>
      <c r="N328" s="49">
        <v>0</v>
      </c>
      <c r="O328" s="49">
        <v>0</v>
      </c>
      <c r="P328" s="49">
        <v>0</v>
      </c>
      <c r="Q328" s="49">
        <v>0</v>
      </c>
      <c r="R328" s="50" t="s">
        <v>214</v>
      </c>
      <c r="S328" s="50" t="s">
        <v>686</v>
      </c>
      <c r="T328" s="50" t="s">
        <v>873</v>
      </c>
      <c r="V328" s="24" t="str">
        <f>VLOOKUP(C328,[1]BO_download_01!#REF!,3,FALSE)</f>
        <v>Italy</v>
      </c>
      <c r="W328">
        <f t="shared" si="75"/>
        <v>2012</v>
      </c>
      <c r="X328" t="str">
        <f>INDEX([1]BO_download_01!#REF!,MATCH($Y328,[1]BO_download_01!#REF!,0))</f>
        <v>ar</v>
      </c>
      <c r="Y328" t="str">
        <f t="shared" si="79"/>
        <v>floor area</v>
      </c>
      <c r="Z328" s="24">
        <f t="shared" si="83"/>
        <v>0</v>
      </c>
      <c r="AA328" s="24" t="str">
        <f t="shared" si="84"/>
        <v>Mm2</v>
      </c>
      <c r="AB328" s="24" t="str">
        <f t="shared" si="80"/>
        <v>Estimation</v>
      </c>
      <c r="AC328" t="s">
        <v>817</v>
      </c>
      <c r="AD328" t="s">
        <v>818</v>
      </c>
      <c r="AE328" t="str">
        <f t="shared" si="76"/>
        <v>m3</v>
      </c>
      <c r="AF328" t="s">
        <v>764</v>
      </c>
      <c r="AG328" s="51" t="str">
        <f t="shared" si="85"/>
        <v>res</v>
      </c>
      <c r="AH328" t="s">
        <v>819</v>
      </c>
      <c r="AI328" t="s">
        <v>820</v>
      </c>
      <c r="AJ328" t="s">
        <v>821</v>
      </c>
      <c r="AK328" s="11" t="str">
        <f t="shared" si="86"/>
        <v>BO, Estimation with data from Odyssee</v>
      </c>
      <c r="AL328" s="11" t="s">
        <v>822</v>
      </c>
      <c r="AM328" s="11">
        <v>2016</v>
      </c>
      <c r="AN328" s="17" t="s">
        <v>823</v>
      </c>
      <c r="AO328" s="52" t="s">
        <v>824</v>
      </c>
      <c r="AQ328" t="s">
        <v>30</v>
      </c>
      <c r="AR328">
        <v>2014</v>
      </c>
      <c r="AS328" t="s">
        <v>850</v>
      </c>
      <c r="AT328" t="s">
        <v>832</v>
      </c>
      <c r="AU328">
        <v>1277.6990000000001</v>
      </c>
      <c r="AV328" t="s">
        <v>826</v>
      </c>
      <c r="AW328" t="s">
        <v>695</v>
      </c>
      <c r="AX328" t="s">
        <v>817</v>
      </c>
      <c r="AY328" t="s">
        <v>818</v>
      </c>
      <c r="AZ328" t="s">
        <v>764</v>
      </c>
      <c r="BA328" s="51" t="s">
        <v>764</v>
      </c>
      <c r="BB328" t="s">
        <v>815</v>
      </c>
      <c r="BC328" t="s">
        <v>819</v>
      </c>
      <c r="BD328" t="s">
        <v>820</v>
      </c>
      <c r="BE328" t="s">
        <v>821</v>
      </c>
      <c r="BF328" t="s">
        <v>842</v>
      </c>
      <c r="BG328" t="s">
        <v>822</v>
      </c>
      <c r="BH328">
        <v>2016</v>
      </c>
      <c r="BI328" t="s">
        <v>823</v>
      </c>
      <c r="BJ328" t="s">
        <v>824</v>
      </c>
      <c r="BK328" t="s">
        <v>824</v>
      </c>
    </row>
    <row r="329" spans="1:63" x14ac:dyDescent="0.25">
      <c r="A329" t="str">
        <f t="shared" si="82"/>
        <v>LTsurmi3</v>
      </c>
      <c r="B329" t="s">
        <v>839</v>
      </c>
      <c r="C329" t="s">
        <v>56</v>
      </c>
      <c r="D329" t="s">
        <v>815</v>
      </c>
      <c r="E329" t="str">
        <f t="shared" si="81"/>
        <v>m3</v>
      </c>
      <c r="F329" t="str">
        <f t="shared" si="81"/>
        <v>surmi3</v>
      </c>
      <c r="G329" s="49">
        <v>0</v>
      </c>
      <c r="H329" s="49">
        <v>0</v>
      </c>
      <c r="I329" s="49">
        <v>0</v>
      </c>
      <c r="J329" s="49">
        <v>0</v>
      </c>
      <c r="K329" s="49">
        <v>0</v>
      </c>
      <c r="L329" s="49">
        <v>0</v>
      </c>
      <c r="M329" s="49">
        <v>0</v>
      </c>
      <c r="N329" s="49">
        <v>7.1022746659812404</v>
      </c>
      <c r="O329" s="49">
        <v>7.1342668942063803</v>
      </c>
      <c r="P329" s="49">
        <v>0</v>
      </c>
      <c r="Q329" s="49">
        <v>0</v>
      </c>
      <c r="R329" s="50" t="s">
        <v>208</v>
      </c>
      <c r="S329" s="50" t="s">
        <v>212</v>
      </c>
      <c r="T329" s="50" t="s">
        <v>873</v>
      </c>
      <c r="V329" s="24" t="str">
        <f>VLOOKUP(C329,[1]BO_download_01!#REF!,3,FALSE)</f>
        <v>Lithuania</v>
      </c>
      <c r="W329">
        <f t="shared" si="75"/>
        <v>2012</v>
      </c>
      <c r="X329" t="str">
        <f>INDEX([1]BO_download_01!#REF!,MATCH($Y329,[1]BO_download_01!#REF!,0))</f>
        <v>ar</v>
      </c>
      <c r="Y329" t="str">
        <f t="shared" si="79"/>
        <v>floor area</v>
      </c>
      <c r="Z329" s="24">
        <f t="shared" si="83"/>
        <v>7.1022746659812404</v>
      </c>
      <c r="AA329" s="24" t="str">
        <f t="shared" si="84"/>
        <v>Mm2</v>
      </c>
      <c r="AB329" s="24" t="str">
        <f t="shared" si="80"/>
        <v>Odyssee</v>
      </c>
      <c r="AC329" t="s">
        <v>817</v>
      </c>
      <c r="AD329" t="s">
        <v>818</v>
      </c>
      <c r="AE329" t="str">
        <f t="shared" si="76"/>
        <v>m3</v>
      </c>
      <c r="AF329" t="s">
        <v>764</v>
      </c>
      <c r="AG329" s="51" t="str">
        <f t="shared" si="85"/>
        <v>res</v>
      </c>
      <c r="AH329" t="s">
        <v>819</v>
      </c>
      <c r="AI329" t="s">
        <v>820</v>
      </c>
      <c r="AJ329" t="s">
        <v>821</v>
      </c>
      <c r="AK329" s="11" t="str">
        <f t="shared" si="86"/>
        <v>BO, Odyssee Indicators</v>
      </c>
      <c r="AL329" s="11" t="s">
        <v>822</v>
      </c>
      <c r="AM329" s="11">
        <v>2016</v>
      </c>
      <c r="AN329" s="17" t="s">
        <v>823</v>
      </c>
      <c r="AO329" s="52" t="s">
        <v>824</v>
      </c>
      <c r="AQ329" t="s">
        <v>10</v>
      </c>
      <c r="AR329">
        <v>2005</v>
      </c>
      <c r="AS329" t="s">
        <v>850</v>
      </c>
      <c r="AT329" t="s">
        <v>832</v>
      </c>
      <c r="AU329">
        <v>17443.0375087998</v>
      </c>
      <c r="AV329" t="s">
        <v>826</v>
      </c>
      <c r="AW329" t="s">
        <v>214</v>
      </c>
      <c r="AX329" t="s">
        <v>817</v>
      </c>
      <c r="AY329" t="s">
        <v>818</v>
      </c>
      <c r="AZ329" t="s">
        <v>764</v>
      </c>
      <c r="BA329" s="51" t="s">
        <v>764</v>
      </c>
      <c r="BB329" t="s">
        <v>815</v>
      </c>
      <c r="BC329" t="s">
        <v>819</v>
      </c>
      <c r="BD329" t="s">
        <v>820</v>
      </c>
      <c r="BE329" t="s">
        <v>821</v>
      </c>
      <c r="BF329" t="s">
        <v>858</v>
      </c>
      <c r="BG329" t="s">
        <v>822</v>
      </c>
      <c r="BH329">
        <v>2016</v>
      </c>
      <c r="BI329" t="s">
        <v>823</v>
      </c>
      <c r="BJ329" t="s">
        <v>824</v>
      </c>
      <c r="BK329" t="s">
        <v>824</v>
      </c>
    </row>
    <row r="330" spans="1:63" x14ac:dyDescent="0.25">
      <c r="A330" t="str">
        <f t="shared" si="82"/>
        <v>LUsurmi3</v>
      </c>
      <c r="B330" t="s">
        <v>839</v>
      </c>
      <c r="C330" t="s">
        <v>57</v>
      </c>
      <c r="D330" t="s">
        <v>815</v>
      </c>
      <c r="E330" t="str">
        <f t="shared" si="81"/>
        <v>m3</v>
      </c>
      <c r="F330" t="str">
        <f t="shared" si="81"/>
        <v>surmi3</v>
      </c>
      <c r="G330" s="49">
        <v>0</v>
      </c>
      <c r="H330" s="49">
        <v>0</v>
      </c>
      <c r="I330" s="49">
        <v>0</v>
      </c>
      <c r="J330" s="49">
        <v>0</v>
      </c>
      <c r="K330" s="49">
        <v>0</v>
      </c>
      <c r="L330" s="49">
        <v>0</v>
      </c>
      <c r="M330" s="49">
        <v>2.30910927288609</v>
      </c>
      <c r="N330" s="49">
        <v>0</v>
      </c>
      <c r="O330" s="49">
        <v>0</v>
      </c>
      <c r="P330" s="49">
        <v>0</v>
      </c>
      <c r="Q330" s="49">
        <v>0</v>
      </c>
      <c r="R330" s="50" t="s">
        <v>208</v>
      </c>
      <c r="S330" s="50" t="s">
        <v>212</v>
      </c>
      <c r="T330" s="50" t="s">
        <v>873</v>
      </c>
      <c r="V330" s="24" t="str">
        <f>VLOOKUP(C330,[1]BO_download_01!#REF!,3,FALSE)</f>
        <v>Luxembourg</v>
      </c>
      <c r="W330">
        <f t="shared" si="75"/>
        <v>2012</v>
      </c>
      <c r="X330" t="str">
        <f>INDEX([1]BO_download_01!#REF!,MATCH($Y330,[1]BO_download_01!#REF!,0))</f>
        <v>ar</v>
      </c>
      <c r="Y330" t="str">
        <f t="shared" si="79"/>
        <v>floor area</v>
      </c>
      <c r="Z330" s="24">
        <f t="shared" si="83"/>
        <v>0</v>
      </c>
      <c r="AA330" s="24" t="str">
        <f t="shared" si="84"/>
        <v>Mm2</v>
      </c>
      <c r="AB330" s="24" t="str">
        <f t="shared" si="80"/>
        <v>Odyssee</v>
      </c>
      <c r="AC330" t="s">
        <v>817</v>
      </c>
      <c r="AD330" t="s">
        <v>818</v>
      </c>
      <c r="AE330" t="str">
        <f t="shared" si="76"/>
        <v>m3</v>
      </c>
      <c r="AF330" t="s">
        <v>764</v>
      </c>
      <c r="AG330" s="51" t="str">
        <f t="shared" si="85"/>
        <v>res</v>
      </c>
      <c r="AH330" t="s">
        <v>819</v>
      </c>
      <c r="AI330" t="s">
        <v>820</v>
      </c>
      <c r="AJ330" t="s">
        <v>821</v>
      </c>
      <c r="AK330" s="11" t="str">
        <f t="shared" si="86"/>
        <v>BO, Odyssee Indicators</v>
      </c>
      <c r="AL330" s="11" t="s">
        <v>822</v>
      </c>
      <c r="AM330" s="11">
        <v>2016</v>
      </c>
      <c r="AN330" s="17" t="s">
        <v>823</v>
      </c>
      <c r="AO330" s="52" t="s">
        <v>824</v>
      </c>
      <c r="AQ330" t="s">
        <v>10</v>
      </c>
      <c r="AR330">
        <v>2006</v>
      </c>
      <c r="AS330" t="s">
        <v>850</v>
      </c>
      <c r="AT330" t="s">
        <v>832</v>
      </c>
      <c r="AU330">
        <v>17691.103237379801</v>
      </c>
      <c r="AV330" t="s">
        <v>826</v>
      </c>
      <c r="AW330" t="s">
        <v>214</v>
      </c>
      <c r="AX330" t="s">
        <v>817</v>
      </c>
      <c r="AY330" t="s">
        <v>818</v>
      </c>
      <c r="AZ330" t="s">
        <v>764</v>
      </c>
      <c r="BA330" s="51" t="s">
        <v>764</v>
      </c>
      <c r="BB330" t="s">
        <v>815</v>
      </c>
      <c r="BC330" t="s">
        <v>819</v>
      </c>
      <c r="BD330" t="s">
        <v>820</v>
      </c>
      <c r="BE330" t="s">
        <v>821</v>
      </c>
      <c r="BF330" t="s">
        <v>858</v>
      </c>
      <c r="BG330" t="s">
        <v>822</v>
      </c>
      <c r="BH330">
        <v>2016</v>
      </c>
      <c r="BI330" t="s">
        <v>823</v>
      </c>
      <c r="BJ330" t="s">
        <v>824</v>
      </c>
      <c r="BK330" t="s">
        <v>824</v>
      </c>
    </row>
    <row r="331" spans="1:63" x14ac:dyDescent="0.25">
      <c r="A331" t="str">
        <f t="shared" si="82"/>
        <v>LVsurmi3</v>
      </c>
      <c r="B331" t="s">
        <v>839</v>
      </c>
      <c r="C331" t="s">
        <v>55</v>
      </c>
      <c r="D331" t="s">
        <v>815</v>
      </c>
      <c r="E331" t="str">
        <f t="shared" si="81"/>
        <v>m3</v>
      </c>
      <c r="F331" t="str">
        <f t="shared" si="81"/>
        <v>surmi3</v>
      </c>
      <c r="G331" s="49">
        <v>0</v>
      </c>
      <c r="H331" s="49">
        <v>0</v>
      </c>
      <c r="I331" s="49">
        <v>0</v>
      </c>
      <c r="J331" s="49">
        <v>0</v>
      </c>
      <c r="K331" s="49">
        <v>0</v>
      </c>
      <c r="L331" s="49">
        <v>0</v>
      </c>
      <c r="M331" s="49">
        <v>6.3947074650189899</v>
      </c>
      <c r="N331" s="49">
        <v>6.4567920035143196</v>
      </c>
      <c r="O331" s="49">
        <v>6.5188765420096502</v>
      </c>
      <c r="P331" s="49">
        <v>0</v>
      </c>
      <c r="Q331" s="49">
        <v>0</v>
      </c>
      <c r="R331" s="50" t="s">
        <v>208</v>
      </c>
      <c r="S331" s="50" t="s">
        <v>212</v>
      </c>
      <c r="T331" s="50" t="s">
        <v>873</v>
      </c>
      <c r="V331" s="24" t="str">
        <f>VLOOKUP(C331,[1]BO_download_01!#REF!,3,FALSE)</f>
        <v>Latvia</v>
      </c>
      <c r="W331">
        <f t="shared" si="75"/>
        <v>2012</v>
      </c>
      <c r="X331" t="str">
        <f>INDEX([1]BO_download_01!#REF!,MATCH($Y331,[1]BO_download_01!#REF!,0))</f>
        <v>ar</v>
      </c>
      <c r="Y331" t="str">
        <f t="shared" si="79"/>
        <v>floor area</v>
      </c>
      <c r="Z331" s="24">
        <f t="shared" si="83"/>
        <v>6.4567920035143196</v>
      </c>
      <c r="AA331" s="24" t="str">
        <f t="shared" si="84"/>
        <v>Mm2</v>
      </c>
      <c r="AB331" s="24" t="str">
        <f t="shared" si="80"/>
        <v>Odyssee</v>
      </c>
      <c r="AC331" t="s">
        <v>817</v>
      </c>
      <c r="AD331" t="s">
        <v>818</v>
      </c>
      <c r="AE331" t="str">
        <f t="shared" si="76"/>
        <v>m3</v>
      </c>
      <c r="AF331" t="s">
        <v>764</v>
      </c>
      <c r="AG331" s="51" t="str">
        <f t="shared" si="85"/>
        <v>res</v>
      </c>
      <c r="AH331" t="s">
        <v>819</v>
      </c>
      <c r="AI331" t="s">
        <v>820</v>
      </c>
      <c r="AJ331" t="s">
        <v>821</v>
      </c>
      <c r="AK331" s="11" t="str">
        <f t="shared" si="86"/>
        <v>BO, Odyssee Indicators</v>
      </c>
      <c r="AL331" s="11" t="s">
        <v>822</v>
      </c>
      <c r="AM331" s="11">
        <v>2016</v>
      </c>
      <c r="AN331" s="17" t="s">
        <v>823</v>
      </c>
      <c r="AO331" s="52" t="s">
        <v>824</v>
      </c>
      <c r="AQ331" t="s">
        <v>10</v>
      </c>
      <c r="AR331">
        <v>2007</v>
      </c>
      <c r="AS331" t="s">
        <v>850</v>
      </c>
      <c r="AT331" t="s">
        <v>832</v>
      </c>
      <c r="AU331">
        <v>17918.587202520499</v>
      </c>
      <c r="AV331" t="s">
        <v>826</v>
      </c>
      <c r="AW331" t="s">
        <v>214</v>
      </c>
      <c r="AX331" t="s">
        <v>817</v>
      </c>
      <c r="AY331" t="s">
        <v>818</v>
      </c>
      <c r="AZ331" t="s">
        <v>764</v>
      </c>
      <c r="BA331" s="51" t="s">
        <v>764</v>
      </c>
      <c r="BB331" t="s">
        <v>815</v>
      </c>
      <c r="BC331" t="s">
        <v>819</v>
      </c>
      <c r="BD331" t="s">
        <v>820</v>
      </c>
      <c r="BE331" t="s">
        <v>821</v>
      </c>
      <c r="BF331" t="s">
        <v>858</v>
      </c>
      <c r="BG331" t="s">
        <v>822</v>
      </c>
      <c r="BH331">
        <v>2016</v>
      </c>
      <c r="BI331" t="s">
        <v>823</v>
      </c>
      <c r="BJ331" t="s">
        <v>824</v>
      </c>
      <c r="BK331" t="s">
        <v>824</v>
      </c>
    </row>
    <row r="332" spans="1:63" x14ac:dyDescent="0.25">
      <c r="A332" t="str">
        <f t="shared" si="82"/>
        <v>MTsurmi3</v>
      </c>
      <c r="B332" t="s">
        <v>839</v>
      </c>
      <c r="C332" t="s">
        <v>58</v>
      </c>
      <c r="D332" t="s">
        <v>815</v>
      </c>
      <c r="E332" t="str">
        <f t="shared" si="81"/>
        <v>m3</v>
      </c>
      <c r="F332" t="str">
        <f t="shared" si="81"/>
        <v>surmi3</v>
      </c>
      <c r="G332" s="49">
        <v>0</v>
      </c>
      <c r="H332" s="49">
        <v>0</v>
      </c>
      <c r="I332" s="49">
        <v>0</v>
      </c>
      <c r="J332" s="49">
        <v>0</v>
      </c>
      <c r="K332" s="49">
        <v>0</v>
      </c>
      <c r="L332" s="49">
        <v>0</v>
      </c>
      <c r="M332" s="49">
        <v>1.8126076313468</v>
      </c>
      <c r="N332" s="49">
        <v>1.8126076313468</v>
      </c>
      <c r="O332" s="49">
        <v>0</v>
      </c>
      <c r="P332" s="49">
        <v>0</v>
      </c>
      <c r="Q332" s="49">
        <v>0</v>
      </c>
      <c r="R332" s="50" t="s">
        <v>208</v>
      </c>
      <c r="S332" s="50" t="s">
        <v>212</v>
      </c>
      <c r="T332" s="50" t="s">
        <v>873</v>
      </c>
      <c r="V332" s="24" t="str">
        <f>VLOOKUP(C332,[1]BO_download_01!#REF!,3,FALSE)</f>
        <v>Malta</v>
      </c>
      <c r="W332">
        <f t="shared" si="75"/>
        <v>2012</v>
      </c>
      <c r="X332" t="str">
        <f>INDEX([1]BO_download_01!#REF!,MATCH($Y332,[1]BO_download_01!#REF!,0))</f>
        <v>ar</v>
      </c>
      <c r="Y332" t="str">
        <f t="shared" si="79"/>
        <v>floor area</v>
      </c>
      <c r="Z332" s="24">
        <f t="shared" si="83"/>
        <v>1.8126076313468</v>
      </c>
      <c r="AA332" s="24" t="str">
        <f t="shared" si="84"/>
        <v>Mm2</v>
      </c>
      <c r="AB332" s="24" t="str">
        <f t="shared" si="80"/>
        <v>Odyssee</v>
      </c>
      <c r="AC332" t="s">
        <v>817</v>
      </c>
      <c r="AD332" t="s">
        <v>818</v>
      </c>
      <c r="AE332" t="str">
        <f t="shared" si="76"/>
        <v>m3</v>
      </c>
      <c r="AF332" t="s">
        <v>764</v>
      </c>
      <c r="AG332" s="51" t="str">
        <f t="shared" si="85"/>
        <v>res</v>
      </c>
      <c r="AH332" t="s">
        <v>819</v>
      </c>
      <c r="AI332" t="s">
        <v>820</v>
      </c>
      <c r="AJ332" t="s">
        <v>821</v>
      </c>
      <c r="AK332" s="11" t="str">
        <f t="shared" si="86"/>
        <v>BO, Odyssee Indicators</v>
      </c>
      <c r="AL332" s="11" t="s">
        <v>822</v>
      </c>
      <c r="AM332" s="11">
        <v>2016</v>
      </c>
      <c r="AN332" s="17" t="s">
        <v>823</v>
      </c>
      <c r="AO332" s="52" t="s">
        <v>824</v>
      </c>
      <c r="AQ332" t="s">
        <v>10</v>
      </c>
      <c r="AR332">
        <v>2008</v>
      </c>
      <c r="AS332" t="s">
        <v>850</v>
      </c>
      <c r="AT332" t="s">
        <v>832</v>
      </c>
      <c r="AU332">
        <v>18077.777939854401</v>
      </c>
      <c r="AV332" t="s">
        <v>826</v>
      </c>
      <c r="AW332" t="s">
        <v>214</v>
      </c>
      <c r="AX332" t="s">
        <v>817</v>
      </c>
      <c r="AY332" t="s">
        <v>818</v>
      </c>
      <c r="AZ332" t="s">
        <v>764</v>
      </c>
      <c r="BA332" s="51" t="s">
        <v>764</v>
      </c>
      <c r="BB332" t="s">
        <v>815</v>
      </c>
      <c r="BC332" t="s">
        <v>819</v>
      </c>
      <c r="BD332" t="s">
        <v>820</v>
      </c>
      <c r="BE332" t="s">
        <v>821</v>
      </c>
      <c r="BF332" t="s">
        <v>858</v>
      </c>
      <c r="BG332" t="s">
        <v>822</v>
      </c>
      <c r="BH332">
        <v>2016</v>
      </c>
      <c r="BI332" t="s">
        <v>823</v>
      </c>
      <c r="BJ332" t="s">
        <v>824</v>
      </c>
      <c r="BK332" t="s">
        <v>824</v>
      </c>
    </row>
    <row r="333" spans="1:63" x14ac:dyDescent="0.25">
      <c r="A333" t="str">
        <f t="shared" si="82"/>
        <v>NLsurmi3</v>
      </c>
      <c r="B333" t="s">
        <v>839</v>
      </c>
      <c r="C333" t="s">
        <v>59</v>
      </c>
      <c r="D333" t="s">
        <v>815</v>
      </c>
      <c r="E333" t="str">
        <f t="shared" si="81"/>
        <v>m3</v>
      </c>
      <c r="F333" t="str">
        <f t="shared" si="81"/>
        <v>surmi3</v>
      </c>
      <c r="G333" s="49">
        <v>0</v>
      </c>
      <c r="H333" s="49">
        <v>0</v>
      </c>
      <c r="I333" s="49">
        <v>0</v>
      </c>
      <c r="J333" s="49">
        <v>0</v>
      </c>
      <c r="K333" s="49">
        <v>0</v>
      </c>
      <c r="L333" s="49">
        <v>0</v>
      </c>
      <c r="M333" s="49">
        <v>110.694536393549</v>
      </c>
      <c r="N333" s="49">
        <v>111.806612218805</v>
      </c>
      <c r="O333" s="49">
        <v>0</v>
      </c>
      <c r="P333" s="49">
        <v>0</v>
      </c>
      <c r="Q333" s="49">
        <v>0</v>
      </c>
      <c r="R333" s="50" t="s">
        <v>364</v>
      </c>
      <c r="S333" s="50" t="s">
        <v>903</v>
      </c>
      <c r="T333" s="50" t="s">
        <v>873</v>
      </c>
      <c r="V333" s="24" t="str">
        <f>VLOOKUP(C333,[1]BO_download_01!#REF!,3,FALSE)</f>
        <v>Netherlands</v>
      </c>
      <c r="W333">
        <f t="shared" si="75"/>
        <v>2012</v>
      </c>
      <c r="X333" t="str">
        <f>INDEX([1]BO_download_01!#REF!,MATCH($Y333,[1]BO_download_01!#REF!,0))</f>
        <v>ar</v>
      </c>
      <c r="Y333" t="str">
        <f t="shared" si="79"/>
        <v>floor area</v>
      </c>
      <c r="Z333" s="24">
        <f t="shared" si="83"/>
        <v>111.806612218805</v>
      </c>
      <c r="AA333" s="24" t="str">
        <f t="shared" si="84"/>
        <v>Mm2</v>
      </c>
      <c r="AB333" s="24" t="str">
        <f t="shared" si="80"/>
        <v>Calculation</v>
      </c>
      <c r="AC333" t="s">
        <v>817</v>
      </c>
      <c r="AD333" t="s">
        <v>818</v>
      </c>
      <c r="AE333" t="str">
        <f t="shared" si="76"/>
        <v>m3</v>
      </c>
      <c r="AF333" t="s">
        <v>764</v>
      </c>
      <c r="AG333" s="51" t="str">
        <f t="shared" si="85"/>
        <v>res</v>
      </c>
      <c r="AH333" t="s">
        <v>819</v>
      </c>
      <c r="AI333" t="s">
        <v>820</v>
      </c>
      <c r="AJ333" t="s">
        <v>821</v>
      </c>
      <c r="AK333" s="11" t="str">
        <f t="shared" si="86"/>
        <v>BO, Calculation with average floor area of permanently occupied dwellings and number of dwellings for the considered contruction period</v>
      </c>
      <c r="AL333" s="11" t="s">
        <v>822</v>
      </c>
      <c r="AM333" s="11">
        <v>2016</v>
      </c>
      <c r="AN333" s="17" t="s">
        <v>823</v>
      </c>
      <c r="AO333" s="52" t="s">
        <v>824</v>
      </c>
      <c r="AQ333" t="s">
        <v>10</v>
      </c>
      <c r="AR333">
        <v>2009</v>
      </c>
      <c r="AS333" t="s">
        <v>850</v>
      </c>
      <c r="AT333" t="s">
        <v>832</v>
      </c>
      <c r="AU333">
        <v>18244.848219146999</v>
      </c>
      <c r="AV333" t="s">
        <v>826</v>
      </c>
      <c r="AW333" t="s">
        <v>214</v>
      </c>
      <c r="AX333" t="s">
        <v>817</v>
      </c>
      <c r="AY333" t="s">
        <v>818</v>
      </c>
      <c r="AZ333" t="s">
        <v>764</v>
      </c>
      <c r="BA333" s="51" t="s">
        <v>764</v>
      </c>
      <c r="BB333" t="s">
        <v>815</v>
      </c>
      <c r="BC333" t="s">
        <v>819</v>
      </c>
      <c r="BD333" t="s">
        <v>820</v>
      </c>
      <c r="BE333" t="s">
        <v>821</v>
      </c>
      <c r="BF333" t="s">
        <v>858</v>
      </c>
      <c r="BG333" t="s">
        <v>822</v>
      </c>
      <c r="BH333">
        <v>2016</v>
      </c>
      <c r="BI333" t="s">
        <v>823</v>
      </c>
      <c r="BJ333" t="s">
        <v>824</v>
      </c>
      <c r="BK333" t="s">
        <v>824</v>
      </c>
    </row>
    <row r="334" spans="1:63" x14ac:dyDescent="0.25">
      <c r="A334" t="str">
        <f t="shared" si="82"/>
        <v>PLsurmi3</v>
      </c>
      <c r="B334" t="s">
        <v>839</v>
      </c>
      <c r="C334" t="s">
        <v>60</v>
      </c>
      <c r="D334" t="s">
        <v>815</v>
      </c>
      <c r="E334" t="str">
        <f t="shared" si="81"/>
        <v>m3</v>
      </c>
      <c r="F334" t="str">
        <f t="shared" si="81"/>
        <v>surmi3</v>
      </c>
      <c r="G334" s="49">
        <v>0</v>
      </c>
      <c r="H334" s="49">
        <v>0</v>
      </c>
      <c r="I334" s="49">
        <v>0</v>
      </c>
      <c r="J334" s="49">
        <v>0</v>
      </c>
      <c r="K334" s="49">
        <v>0</v>
      </c>
      <c r="L334" s="49">
        <v>0</v>
      </c>
      <c r="M334" s="49">
        <v>103.413034850774</v>
      </c>
      <c r="N334" s="49">
        <v>103.697919244302</v>
      </c>
      <c r="O334" s="49">
        <v>104.125245834594</v>
      </c>
      <c r="P334" s="49">
        <v>0</v>
      </c>
      <c r="Q334" s="49">
        <v>0</v>
      </c>
      <c r="R334" s="50" t="s">
        <v>364</v>
      </c>
      <c r="S334" s="50" t="s">
        <v>903</v>
      </c>
      <c r="T334" s="50" t="s">
        <v>873</v>
      </c>
      <c r="V334" s="24" t="str">
        <f>VLOOKUP(C334,[1]BO_download_01!#REF!,3,FALSE)</f>
        <v>Poland</v>
      </c>
      <c r="W334">
        <f t="shared" si="75"/>
        <v>2012</v>
      </c>
      <c r="X334" t="str">
        <f>INDEX([1]BO_download_01!#REF!,MATCH($Y334,[1]BO_download_01!#REF!,0))</f>
        <v>ar</v>
      </c>
      <c r="Y334" t="str">
        <f t="shared" si="79"/>
        <v>floor area</v>
      </c>
      <c r="Z334" s="24">
        <f t="shared" si="83"/>
        <v>103.697919244302</v>
      </c>
      <c r="AA334" s="24" t="str">
        <f t="shared" si="84"/>
        <v>Mm2</v>
      </c>
      <c r="AB334" s="24" t="str">
        <f t="shared" si="80"/>
        <v>Calculation</v>
      </c>
      <c r="AC334" t="s">
        <v>817</v>
      </c>
      <c r="AD334" t="s">
        <v>818</v>
      </c>
      <c r="AE334" t="str">
        <f t="shared" si="76"/>
        <v>m3</v>
      </c>
      <c r="AF334" t="s">
        <v>764</v>
      </c>
      <c r="AG334" s="51" t="str">
        <f t="shared" si="85"/>
        <v>res</v>
      </c>
      <c r="AH334" t="s">
        <v>819</v>
      </c>
      <c r="AI334" t="s">
        <v>820</v>
      </c>
      <c r="AJ334" t="s">
        <v>821</v>
      </c>
      <c r="AK334" s="11" t="str">
        <f t="shared" si="86"/>
        <v>BO, Calculation with average floor area of permanently occupied dwellings and number of dwellings for the considered contruction period</v>
      </c>
      <c r="AL334" s="11" t="s">
        <v>822</v>
      </c>
      <c r="AM334" s="11">
        <v>2016</v>
      </c>
      <c r="AN334" s="17" t="s">
        <v>823</v>
      </c>
      <c r="AO334" s="52" t="s">
        <v>824</v>
      </c>
      <c r="AQ334" t="s">
        <v>10</v>
      </c>
      <c r="AR334">
        <v>2010</v>
      </c>
      <c r="AS334" t="s">
        <v>850</v>
      </c>
      <c r="AT334" t="s">
        <v>832</v>
      </c>
      <c r="AU334">
        <v>18433.6855318786</v>
      </c>
      <c r="AV334" t="s">
        <v>826</v>
      </c>
      <c r="AW334" t="s">
        <v>214</v>
      </c>
      <c r="AX334" t="s">
        <v>817</v>
      </c>
      <c r="AY334" t="s">
        <v>818</v>
      </c>
      <c r="AZ334" t="s">
        <v>764</v>
      </c>
      <c r="BA334" s="51" t="s">
        <v>764</v>
      </c>
      <c r="BB334" t="s">
        <v>815</v>
      </c>
      <c r="BC334" t="s">
        <v>819</v>
      </c>
      <c r="BD334" t="s">
        <v>820</v>
      </c>
      <c r="BE334" t="s">
        <v>821</v>
      </c>
      <c r="BF334" t="s">
        <v>858</v>
      </c>
      <c r="BG334" t="s">
        <v>822</v>
      </c>
      <c r="BH334">
        <v>2016</v>
      </c>
      <c r="BI334" t="s">
        <v>823</v>
      </c>
      <c r="BJ334" t="s">
        <v>824</v>
      </c>
      <c r="BK334" t="s">
        <v>824</v>
      </c>
    </row>
    <row r="335" spans="1:63" x14ac:dyDescent="0.25">
      <c r="A335" t="str">
        <f t="shared" si="82"/>
        <v>PTsurmi3</v>
      </c>
      <c r="B335" t="s">
        <v>839</v>
      </c>
      <c r="C335" t="s">
        <v>61</v>
      </c>
      <c r="D335" t="s">
        <v>815</v>
      </c>
      <c r="E335" t="str">
        <f t="shared" si="81"/>
        <v>m3</v>
      </c>
      <c r="F335" t="str">
        <f t="shared" si="81"/>
        <v>surmi3</v>
      </c>
      <c r="G335" s="49">
        <v>0</v>
      </c>
      <c r="H335" s="49">
        <v>0</v>
      </c>
      <c r="I335" s="49">
        <v>0</v>
      </c>
      <c r="J335" s="49">
        <v>0</v>
      </c>
      <c r="K335" s="49">
        <v>0</v>
      </c>
      <c r="L335" s="49">
        <v>0</v>
      </c>
      <c r="M335" s="49">
        <v>58.500747270223599</v>
      </c>
      <c r="N335" s="49">
        <v>0</v>
      </c>
      <c r="O335" s="49">
        <v>0</v>
      </c>
      <c r="P335" s="49">
        <v>0</v>
      </c>
      <c r="Q335" s="49">
        <v>0</v>
      </c>
      <c r="R335" s="50" t="s">
        <v>364</v>
      </c>
      <c r="S335" s="50" t="s">
        <v>903</v>
      </c>
      <c r="T335" s="50" t="s">
        <v>873</v>
      </c>
      <c r="V335" s="24" t="str">
        <f>VLOOKUP(C335,[1]BO_download_01!#REF!,3,FALSE)</f>
        <v>Portugal</v>
      </c>
      <c r="W335">
        <f t="shared" si="75"/>
        <v>2012</v>
      </c>
      <c r="X335" t="str">
        <f>INDEX([1]BO_download_01!#REF!,MATCH($Y335,[1]BO_download_01!#REF!,0))</f>
        <v>ar</v>
      </c>
      <c r="Y335" t="str">
        <f t="shared" si="79"/>
        <v>floor area</v>
      </c>
      <c r="Z335" s="24">
        <f t="shared" si="83"/>
        <v>0</v>
      </c>
      <c r="AA335" s="24" t="str">
        <f t="shared" si="84"/>
        <v>Mm2</v>
      </c>
      <c r="AB335" s="24" t="str">
        <f t="shared" si="80"/>
        <v>Calculation</v>
      </c>
      <c r="AC335" t="s">
        <v>817</v>
      </c>
      <c r="AD335" t="s">
        <v>818</v>
      </c>
      <c r="AE335" t="str">
        <f t="shared" si="76"/>
        <v>m3</v>
      </c>
      <c r="AF335" t="s">
        <v>764</v>
      </c>
      <c r="AG335" s="51" t="str">
        <f t="shared" si="85"/>
        <v>res</v>
      </c>
      <c r="AH335" t="s">
        <v>819</v>
      </c>
      <c r="AI335" t="s">
        <v>820</v>
      </c>
      <c r="AJ335" t="s">
        <v>821</v>
      </c>
      <c r="AK335" s="11" t="str">
        <f t="shared" si="86"/>
        <v>BO, Calculation with average floor area of permanently occupied dwellings and number of dwellings for the considered contruction period</v>
      </c>
      <c r="AL335" s="11" t="s">
        <v>822</v>
      </c>
      <c r="AM335" s="11">
        <v>2016</v>
      </c>
      <c r="AN335" s="17" t="s">
        <v>823</v>
      </c>
      <c r="AO335" s="52" t="s">
        <v>824</v>
      </c>
      <c r="AQ335" t="s">
        <v>24</v>
      </c>
      <c r="AR335">
        <v>2011</v>
      </c>
      <c r="AS335" t="s">
        <v>850</v>
      </c>
      <c r="AT335" t="s">
        <v>832</v>
      </c>
      <c r="AU335">
        <v>762.39700000000005</v>
      </c>
      <c r="AV335" t="s">
        <v>826</v>
      </c>
      <c r="AW335" t="s">
        <v>691</v>
      </c>
      <c r="AX335" t="s">
        <v>817</v>
      </c>
      <c r="AY335" t="s">
        <v>818</v>
      </c>
      <c r="AZ335" t="s">
        <v>764</v>
      </c>
      <c r="BA335" s="51" t="s">
        <v>764</v>
      </c>
      <c r="BB335" t="s">
        <v>815</v>
      </c>
      <c r="BC335" t="s">
        <v>819</v>
      </c>
      <c r="BD335" t="s">
        <v>820</v>
      </c>
      <c r="BE335" t="s">
        <v>821</v>
      </c>
      <c r="BF335" t="s">
        <v>859</v>
      </c>
      <c r="BG335" t="s">
        <v>822</v>
      </c>
      <c r="BH335">
        <v>2016</v>
      </c>
      <c r="BI335" t="s">
        <v>823</v>
      </c>
      <c r="BJ335" t="s">
        <v>824</v>
      </c>
      <c r="BK335" t="s">
        <v>824</v>
      </c>
    </row>
    <row r="336" spans="1:63" x14ac:dyDescent="0.25">
      <c r="A336" t="str">
        <f t="shared" si="82"/>
        <v>ROsurmi3</v>
      </c>
      <c r="B336" t="s">
        <v>839</v>
      </c>
      <c r="C336" t="s">
        <v>62</v>
      </c>
      <c r="D336" t="s">
        <v>815</v>
      </c>
      <c r="E336" t="str">
        <f t="shared" si="81"/>
        <v>m3</v>
      </c>
      <c r="F336" t="str">
        <f t="shared" si="81"/>
        <v>surmi3</v>
      </c>
      <c r="G336" s="49">
        <v>0</v>
      </c>
      <c r="H336" s="49">
        <v>0</v>
      </c>
      <c r="I336" s="49">
        <v>0</v>
      </c>
      <c r="J336" s="49">
        <v>0</v>
      </c>
      <c r="K336" s="49">
        <v>0</v>
      </c>
      <c r="L336" s="49">
        <v>0</v>
      </c>
      <c r="M336" s="49">
        <v>23.67745967363</v>
      </c>
      <c r="N336" s="49">
        <v>0</v>
      </c>
      <c r="O336" s="49">
        <v>0</v>
      </c>
      <c r="P336" s="49">
        <v>0</v>
      </c>
      <c r="Q336" s="49">
        <v>0</v>
      </c>
      <c r="R336" s="50" t="s">
        <v>214</v>
      </c>
      <c r="S336" s="50" t="s">
        <v>891</v>
      </c>
      <c r="T336" s="50" t="s">
        <v>873</v>
      </c>
      <c r="V336" s="24" t="str">
        <f>VLOOKUP(C336,[1]BO_download_01!#REF!,3,FALSE)</f>
        <v>Romania</v>
      </c>
      <c r="W336">
        <f t="shared" si="75"/>
        <v>2012</v>
      </c>
      <c r="X336" t="str">
        <f>INDEX([1]BO_download_01!#REF!,MATCH($Y336,[1]BO_download_01!#REF!,0))</f>
        <v>ar</v>
      </c>
      <c r="Y336" t="str">
        <f t="shared" si="79"/>
        <v>floor area</v>
      </c>
      <c r="Z336" s="24">
        <f t="shared" si="83"/>
        <v>0</v>
      </c>
      <c r="AA336" s="24" t="str">
        <f t="shared" si="84"/>
        <v>Mm2</v>
      </c>
      <c r="AB336" s="24" t="str">
        <f t="shared" si="80"/>
        <v>Estimation</v>
      </c>
      <c r="AC336" t="s">
        <v>817</v>
      </c>
      <c r="AD336" t="s">
        <v>818</v>
      </c>
      <c r="AE336" t="str">
        <f t="shared" si="76"/>
        <v>m3</v>
      </c>
      <c r="AF336" t="s">
        <v>764</v>
      </c>
      <c r="AG336" s="51" t="str">
        <f t="shared" si="85"/>
        <v>res</v>
      </c>
      <c r="AH336" t="s">
        <v>819</v>
      </c>
      <c r="AI336" t="s">
        <v>820</v>
      </c>
      <c r="AJ336" t="s">
        <v>821</v>
      </c>
      <c r="AK336" s="11" t="str">
        <f t="shared" si="86"/>
        <v>BO, Estimation by calculation</v>
      </c>
      <c r="AL336" s="11" t="s">
        <v>822</v>
      </c>
      <c r="AM336" s="11">
        <v>2016</v>
      </c>
      <c r="AN336" s="17" t="s">
        <v>823</v>
      </c>
      <c r="AO336" s="52" t="s">
        <v>824</v>
      </c>
      <c r="AQ336" t="s">
        <v>16</v>
      </c>
      <c r="AR336">
        <v>2011</v>
      </c>
      <c r="AS336" t="s">
        <v>850</v>
      </c>
      <c r="AT336" t="s">
        <v>832</v>
      </c>
      <c r="AU336">
        <v>2702.183</v>
      </c>
      <c r="AV336" t="s">
        <v>826</v>
      </c>
      <c r="AW336" t="s">
        <v>339</v>
      </c>
      <c r="AX336" t="s">
        <v>817</v>
      </c>
      <c r="AY336" t="s">
        <v>818</v>
      </c>
      <c r="AZ336" t="s">
        <v>764</v>
      </c>
      <c r="BA336" s="51" t="s">
        <v>764</v>
      </c>
      <c r="BB336" t="s">
        <v>815</v>
      </c>
      <c r="BC336" t="s">
        <v>819</v>
      </c>
      <c r="BD336" t="s">
        <v>820</v>
      </c>
      <c r="BE336" t="s">
        <v>821</v>
      </c>
      <c r="BF336" t="s">
        <v>860</v>
      </c>
      <c r="BG336" t="s">
        <v>822</v>
      </c>
      <c r="BH336">
        <v>2016</v>
      </c>
      <c r="BI336" t="s">
        <v>823</v>
      </c>
      <c r="BJ336" t="s">
        <v>824</v>
      </c>
      <c r="BK336" t="s">
        <v>824</v>
      </c>
    </row>
    <row r="337" spans="1:63" x14ac:dyDescent="0.25">
      <c r="A337" t="str">
        <f t="shared" si="82"/>
        <v>SEsurmi3</v>
      </c>
      <c r="B337" t="s">
        <v>839</v>
      </c>
      <c r="C337" t="s">
        <v>66</v>
      </c>
      <c r="D337" t="s">
        <v>815</v>
      </c>
      <c r="E337" t="str">
        <f t="shared" si="81"/>
        <v>m3</v>
      </c>
      <c r="F337" t="str">
        <f t="shared" si="81"/>
        <v>surmi3</v>
      </c>
      <c r="G337" s="49">
        <v>0</v>
      </c>
      <c r="H337" s="49">
        <v>0</v>
      </c>
      <c r="I337" s="49">
        <v>0</v>
      </c>
      <c r="J337" s="49">
        <v>0</v>
      </c>
      <c r="K337" s="49">
        <v>0</v>
      </c>
      <c r="L337" s="49">
        <v>56.405421354358403</v>
      </c>
      <c r="M337" s="49">
        <v>55.496203670409301</v>
      </c>
      <c r="N337" s="49">
        <v>55.3450028911953</v>
      </c>
      <c r="O337" s="49">
        <v>55.690923242047397</v>
      </c>
      <c r="P337" s="49">
        <v>0</v>
      </c>
      <c r="Q337" s="49">
        <v>0</v>
      </c>
      <c r="R337" s="50" t="s">
        <v>364</v>
      </c>
      <c r="S337" s="50" t="s">
        <v>903</v>
      </c>
      <c r="T337" s="50" t="s">
        <v>873</v>
      </c>
      <c r="V337" s="24" t="str">
        <f>VLOOKUP(C337,[1]BO_download_01!#REF!,3,FALSE)</f>
        <v>Sweden</v>
      </c>
      <c r="W337">
        <f t="shared" si="75"/>
        <v>2012</v>
      </c>
      <c r="X337" t="str">
        <f>INDEX([1]BO_download_01!#REF!,MATCH($Y337,[1]BO_download_01!#REF!,0))</f>
        <v>ar</v>
      </c>
      <c r="Y337" t="str">
        <f t="shared" si="79"/>
        <v>floor area</v>
      </c>
      <c r="Z337" s="24">
        <f t="shared" si="83"/>
        <v>55.3450028911953</v>
      </c>
      <c r="AA337" s="24" t="str">
        <f t="shared" si="84"/>
        <v>Mm2</v>
      </c>
      <c r="AB337" s="24" t="str">
        <f t="shared" si="80"/>
        <v>Calculation</v>
      </c>
      <c r="AC337" t="s">
        <v>817</v>
      </c>
      <c r="AD337" t="s">
        <v>818</v>
      </c>
      <c r="AE337" t="str">
        <f t="shared" si="76"/>
        <v>m3</v>
      </c>
      <c r="AF337" t="s">
        <v>764</v>
      </c>
      <c r="AG337" s="51" t="str">
        <f t="shared" si="85"/>
        <v>res</v>
      </c>
      <c r="AH337" t="s">
        <v>819</v>
      </c>
      <c r="AI337" t="s">
        <v>820</v>
      </c>
      <c r="AJ337" t="s">
        <v>821</v>
      </c>
      <c r="AK337" s="11" t="str">
        <f t="shared" si="86"/>
        <v>BO, Calculation with average floor area of permanently occupied dwellings and number of dwellings for the considered contruction period</v>
      </c>
      <c r="AL337" s="11" t="s">
        <v>822</v>
      </c>
      <c r="AM337" s="11">
        <v>2016</v>
      </c>
      <c r="AN337" s="17" t="s">
        <v>823</v>
      </c>
      <c r="AO337" s="52" t="s">
        <v>824</v>
      </c>
      <c r="AQ337" t="s">
        <v>29</v>
      </c>
      <c r="AR337">
        <v>2011</v>
      </c>
      <c r="AS337" t="s">
        <v>850</v>
      </c>
      <c r="AT337" t="s">
        <v>832</v>
      </c>
      <c r="AU337">
        <v>12187.698</v>
      </c>
      <c r="AV337" t="s">
        <v>826</v>
      </c>
      <c r="AW337" t="s">
        <v>637</v>
      </c>
      <c r="AX337" t="s">
        <v>817</v>
      </c>
      <c r="AY337" t="s">
        <v>818</v>
      </c>
      <c r="AZ337" t="s">
        <v>764</v>
      </c>
      <c r="BA337" s="51" t="s">
        <v>764</v>
      </c>
      <c r="BB337" t="s">
        <v>815</v>
      </c>
      <c r="BC337" t="s">
        <v>819</v>
      </c>
      <c r="BD337" t="s">
        <v>820</v>
      </c>
      <c r="BE337" t="s">
        <v>821</v>
      </c>
      <c r="BF337" t="s">
        <v>861</v>
      </c>
      <c r="BG337" t="s">
        <v>822</v>
      </c>
      <c r="BH337">
        <v>2016</v>
      </c>
      <c r="BI337" t="s">
        <v>823</v>
      </c>
      <c r="BJ337" t="s">
        <v>824</v>
      </c>
      <c r="BK337" t="s">
        <v>824</v>
      </c>
    </row>
    <row r="338" spans="1:63" x14ac:dyDescent="0.25">
      <c r="A338" t="str">
        <f t="shared" si="82"/>
        <v>Slsurmi3</v>
      </c>
      <c r="B338" t="s">
        <v>839</v>
      </c>
      <c r="C338" t="s">
        <v>831</v>
      </c>
      <c r="D338" t="s">
        <v>815</v>
      </c>
      <c r="E338" t="str">
        <f t="shared" si="81"/>
        <v>m3</v>
      </c>
      <c r="F338" t="str">
        <f t="shared" si="81"/>
        <v>surmi3</v>
      </c>
      <c r="G338" s="49">
        <v>0</v>
      </c>
      <c r="H338" s="49">
        <v>0</v>
      </c>
      <c r="I338" s="49">
        <v>0</v>
      </c>
      <c r="J338" s="49">
        <v>0</v>
      </c>
      <c r="K338" s="49">
        <v>0</v>
      </c>
      <c r="L338" s="49">
        <v>0</v>
      </c>
      <c r="M338" s="49">
        <v>8.9377486963994297</v>
      </c>
      <c r="N338" s="49">
        <v>8.9782724336786792</v>
      </c>
      <c r="O338" s="49">
        <v>9.0116338445017004</v>
      </c>
      <c r="P338" s="49">
        <v>0</v>
      </c>
      <c r="Q338" s="49">
        <v>0</v>
      </c>
      <c r="R338" s="50" t="s">
        <v>364</v>
      </c>
      <c r="S338" s="50" t="s">
        <v>903</v>
      </c>
      <c r="T338" s="50" t="s">
        <v>873</v>
      </c>
      <c r="V338" s="24" t="str">
        <f>VLOOKUP(C338,[1]BO_download_01!#REF!,3,FALSE)</f>
        <v>Slovenia</v>
      </c>
      <c r="W338">
        <f t="shared" si="75"/>
        <v>2012</v>
      </c>
      <c r="X338" t="str">
        <f>INDEX([1]BO_download_01!#REF!,MATCH($Y338,[1]BO_download_01!#REF!,0))</f>
        <v>ar</v>
      </c>
      <c r="Y338" t="str">
        <f t="shared" si="79"/>
        <v>floor area</v>
      </c>
      <c r="Z338" s="24">
        <f t="shared" si="83"/>
        <v>8.9782724336786792</v>
      </c>
      <c r="AA338" s="24" t="str">
        <f t="shared" si="84"/>
        <v>Mm2</v>
      </c>
      <c r="AB338" s="24" t="str">
        <f t="shared" si="80"/>
        <v>Calculation</v>
      </c>
      <c r="AC338" t="s">
        <v>817</v>
      </c>
      <c r="AD338" t="s">
        <v>818</v>
      </c>
      <c r="AE338" t="str">
        <f t="shared" si="76"/>
        <v>m3</v>
      </c>
      <c r="AF338" t="s">
        <v>764</v>
      </c>
      <c r="AG338" s="51" t="str">
        <f t="shared" si="85"/>
        <v>res</v>
      </c>
      <c r="AH338" t="s">
        <v>819</v>
      </c>
      <c r="AI338" t="s">
        <v>820</v>
      </c>
      <c r="AJ338" t="s">
        <v>821</v>
      </c>
      <c r="AK338" s="11" t="str">
        <f t="shared" si="86"/>
        <v>BO, Calculation with average floor area of permanently occupied dwellings and number of dwellings for the considered contruction period</v>
      </c>
      <c r="AL338" s="11" t="s">
        <v>822</v>
      </c>
      <c r="AM338" s="11">
        <v>2016</v>
      </c>
      <c r="AN338" s="17" t="s">
        <v>823</v>
      </c>
      <c r="AO338" s="52" t="s">
        <v>824</v>
      </c>
      <c r="AQ338" t="s">
        <v>22</v>
      </c>
      <c r="AR338">
        <v>2012</v>
      </c>
      <c r="AS338" t="s">
        <v>850</v>
      </c>
      <c r="AT338" t="s">
        <v>832</v>
      </c>
      <c r="AU338">
        <v>482.20600000000002</v>
      </c>
      <c r="AV338" t="s">
        <v>826</v>
      </c>
      <c r="AW338" t="s">
        <v>692</v>
      </c>
      <c r="AX338" t="s">
        <v>817</v>
      </c>
      <c r="AY338" t="s">
        <v>818</v>
      </c>
      <c r="AZ338" t="s">
        <v>764</v>
      </c>
      <c r="BA338" s="51" t="s">
        <v>764</v>
      </c>
      <c r="BB338" t="s">
        <v>815</v>
      </c>
      <c r="BC338" t="s">
        <v>819</v>
      </c>
      <c r="BD338" t="s">
        <v>820</v>
      </c>
      <c r="BE338" t="s">
        <v>821</v>
      </c>
      <c r="BF338" t="s">
        <v>859</v>
      </c>
      <c r="BG338" t="s">
        <v>822</v>
      </c>
      <c r="BH338">
        <v>2016</v>
      </c>
      <c r="BI338" t="s">
        <v>823</v>
      </c>
      <c r="BJ338" t="s">
        <v>824</v>
      </c>
      <c r="BK338" t="s">
        <v>824</v>
      </c>
    </row>
    <row r="339" spans="1:63" x14ac:dyDescent="0.25">
      <c r="A339" t="str">
        <f t="shared" si="82"/>
        <v>SKsurmi3</v>
      </c>
      <c r="B339" t="s">
        <v>839</v>
      </c>
      <c r="C339" t="s">
        <v>63</v>
      </c>
      <c r="D339" t="s">
        <v>815</v>
      </c>
      <c r="E339" t="str">
        <f t="shared" ref="E339:F340" si="87">E338</f>
        <v>m3</v>
      </c>
      <c r="F339" t="str">
        <f t="shared" si="87"/>
        <v>surmi3</v>
      </c>
      <c r="G339" s="49">
        <v>0</v>
      </c>
      <c r="H339" s="49">
        <v>0</v>
      </c>
      <c r="I339" s="49">
        <v>0</v>
      </c>
      <c r="J339" s="49">
        <v>0</v>
      </c>
      <c r="K339" s="49">
        <v>0</v>
      </c>
      <c r="L339" s="49">
        <v>0</v>
      </c>
      <c r="M339" s="49">
        <v>24.679710840251001</v>
      </c>
      <c r="N339" s="49">
        <v>24.754445045841901</v>
      </c>
      <c r="O339" s="49">
        <v>24.830338940015501</v>
      </c>
      <c r="P339" s="49">
        <v>0</v>
      </c>
      <c r="Q339" s="49">
        <v>0</v>
      </c>
      <c r="R339" s="50" t="s">
        <v>364</v>
      </c>
      <c r="S339" s="50" t="s">
        <v>903</v>
      </c>
      <c r="T339" s="50" t="s">
        <v>873</v>
      </c>
      <c r="V339" s="24" t="str">
        <f>VLOOKUP(C339,[1]BO_download_01!#REF!,3,FALSE)</f>
        <v>Slovakia</v>
      </c>
      <c r="W339">
        <f t="shared" si="75"/>
        <v>2012</v>
      </c>
      <c r="X339" t="str">
        <f>INDEX([1]BO_download_01!#REF!,MATCH($Y339,[1]BO_download_01!#REF!,0))</f>
        <v>ar</v>
      </c>
      <c r="Y339" t="str">
        <f t="shared" si="79"/>
        <v>floor area</v>
      </c>
      <c r="Z339" s="24">
        <f t="shared" si="83"/>
        <v>24.754445045841901</v>
      </c>
      <c r="AA339" s="24" t="str">
        <f t="shared" si="84"/>
        <v>Mm2</v>
      </c>
      <c r="AB339" s="24" t="str">
        <f t="shared" si="80"/>
        <v>Calculation</v>
      </c>
      <c r="AC339" t="s">
        <v>817</v>
      </c>
      <c r="AD339" t="s">
        <v>818</v>
      </c>
      <c r="AE339" t="str">
        <f t="shared" si="76"/>
        <v>m3</v>
      </c>
      <c r="AF339" t="s">
        <v>764</v>
      </c>
      <c r="AG339" s="51" t="str">
        <f t="shared" si="85"/>
        <v>res</v>
      </c>
      <c r="AH339" t="s">
        <v>819</v>
      </c>
      <c r="AI339" t="s">
        <v>820</v>
      </c>
      <c r="AJ339" t="s">
        <v>821</v>
      </c>
      <c r="AK339" s="11" t="str">
        <f t="shared" si="86"/>
        <v>BO, Calculation with average floor area of permanently occupied dwellings and number of dwellings for the considered contruction period</v>
      </c>
      <c r="AL339" s="11" t="s">
        <v>822</v>
      </c>
      <c r="AM339" s="11">
        <v>2016</v>
      </c>
      <c r="AN339" s="17" t="s">
        <v>823</v>
      </c>
      <c r="AO339" s="52" t="s">
        <v>824</v>
      </c>
      <c r="AQ339" t="s">
        <v>7</v>
      </c>
      <c r="AR339">
        <v>2011</v>
      </c>
      <c r="AS339" t="s">
        <v>850</v>
      </c>
      <c r="AT339" t="s">
        <v>832</v>
      </c>
      <c r="AU339">
        <v>126.917</v>
      </c>
      <c r="AV339" t="s">
        <v>826</v>
      </c>
      <c r="AW339" t="s">
        <v>352</v>
      </c>
      <c r="AX339" t="s">
        <v>817</v>
      </c>
      <c r="AY339" t="s">
        <v>818</v>
      </c>
      <c r="AZ339" t="s">
        <v>764</v>
      </c>
      <c r="BA339" s="51" t="s">
        <v>764</v>
      </c>
      <c r="BB339" t="s">
        <v>815</v>
      </c>
      <c r="BC339" t="s">
        <v>819</v>
      </c>
      <c r="BD339" t="s">
        <v>820</v>
      </c>
      <c r="BE339" t="s">
        <v>821</v>
      </c>
      <c r="BF339" t="s">
        <v>862</v>
      </c>
      <c r="BG339" t="s">
        <v>822</v>
      </c>
      <c r="BH339">
        <v>2016</v>
      </c>
      <c r="BI339" t="s">
        <v>823</v>
      </c>
      <c r="BJ339" t="s">
        <v>824</v>
      </c>
      <c r="BK339" t="s">
        <v>824</v>
      </c>
    </row>
    <row r="340" spans="1:63" x14ac:dyDescent="0.25">
      <c r="A340" t="str">
        <f t="shared" si="82"/>
        <v>UKsurmi3</v>
      </c>
      <c r="B340" t="s">
        <v>839</v>
      </c>
      <c r="C340" t="s">
        <v>67</v>
      </c>
      <c r="D340" t="s">
        <v>815</v>
      </c>
      <c r="E340" t="str">
        <f t="shared" si="87"/>
        <v>m3</v>
      </c>
      <c r="F340" t="str">
        <f t="shared" si="87"/>
        <v>surmi3</v>
      </c>
      <c r="G340" s="49">
        <v>0</v>
      </c>
      <c r="H340" s="49">
        <v>0</v>
      </c>
      <c r="I340" s="49">
        <v>0</v>
      </c>
      <c r="J340" s="49">
        <v>0</v>
      </c>
      <c r="K340" s="49">
        <v>0</v>
      </c>
      <c r="L340" s="49">
        <v>0</v>
      </c>
      <c r="M340" s="49">
        <v>0</v>
      </c>
      <c r="N340" s="49">
        <v>281.58977593961299</v>
      </c>
      <c r="O340" s="49">
        <v>0</v>
      </c>
      <c r="P340" s="49">
        <v>0</v>
      </c>
      <c r="Q340" s="49">
        <v>0</v>
      </c>
      <c r="R340" s="50" t="s">
        <v>364</v>
      </c>
      <c r="S340" s="50" t="s">
        <v>903</v>
      </c>
      <c r="T340" s="50" t="s">
        <v>873</v>
      </c>
      <c r="V340" s="24" t="str">
        <f>VLOOKUP(C340,[1]BO_download_01!#REF!,3,FALSE)</f>
        <v>United Kingdom</v>
      </c>
      <c r="W340">
        <f t="shared" si="75"/>
        <v>2012</v>
      </c>
      <c r="X340" t="str">
        <f>INDEX([1]BO_download_01!#REF!,MATCH($Y340,[1]BO_download_01!#REF!,0))</f>
        <v>ar</v>
      </c>
      <c r="Y340" t="str">
        <f t="shared" si="79"/>
        <v>floor area</v>
      </c>
      <c r="Z340" s="24">
        <f t="shared" si="83"/>
        <v>281.58977593961299</v>
      </c>
      <c r="AA340" s="24" t="str">
        <f t="shared" si="84"/>
        <v>Mm2</v>
      </c>
      <c r="AB340" s="24" t="str">
        <f t="shared" si="80"/>
        <v>Calculation</v>
      </c>
      <c r="AC340" t="s">
        <v>817</v>
      </c>
      <c r="AD340" t="s">
        <v>818</v>
      </c>
      <c r="AE340" t="str">
        <f t="shared" si="76"/>
        <v>m3</v>
      </c>
      <c r="AF340" t="s">
        <v>764</v>
      </c>
      <c r="AG340" s="51" t="str">
        <f t="shared" si="85"/>
        <v>res</v>
      </c>
      <c r="AH340" t="s">
        <v>819</v>
      </c>
      <c r="AI340" t="s">
        <v>820</v>
      </c>
      <c r="AJ340" t="s">
        <v>821</v>
      </c>
      <c r="AK340" s="11" t="str">
        <f t="shared" si="86"/>
        <v>BO, Calculation with average floor area of permanently occupied dwellings and number of dwellings for the considered contruction period</v>
      </c>
      <c r="AL340" s="11" t="s">
        <v>822</v>
      </c>
      <c r="AM340" s="11">
        <v>2016</v>
      </c>
      <c r="AN340" s="17" t="s">
        <v>823</v>
      </c>
      <c r="AO340" s="52" t="s">
        <v>824</v>
      </c>
      <c r="AQ340" t="s">
        <v>25</v>
      </c>
      <c r="AR340">
        <v>2010</v>
      </c>
      <c r="AS340" t="s">
        <v>850</v>
      </c>
      <c r="AT340" t="s">
        <v>832</v>
      </c>
      <c r="AU340">
        <v>352.42399999999998</v>
      </c>
      <c r="AV340" t="s">
        <v>826</v>
      </c>
      <c r="AW340" t="s">
        <v>863</v>
      </c>
      <c r="AX340" t="s">
        <v>817</v>
      </c>
      <c r="AY340" t="s">
        <v>818</v>
      </c>
      <c r="AZ340" t="s">
        <v>764</v>
      </c>
      <c r="BA340" s="51" t="s">
        <v>764</v>
      </c>
      <c r="BB340" t="s">
        <v>815</v>
      </c>
      <c r="BC340" t="s">
        <v>819</v>
      </c>
      <c r="BD340" t="s">
        <v>820</v>
      </c>
      <c r="BE340" t="s">
        <v>821</v>
      </c>
      <c r="BF340" t="s">
        <v>864</v>
      </c>
      <c r="BG340" t="s">
        <v>822</v>
      </c>
      <c r="BH340">
        <v>2016</v>
      </c>
      <c r="BI340" t="s">
        <v>823</v>
      </c>
      <c r="BJ340" t="s">
        <v>824</v>
      </c>
      <c r="BK340" t="s">
        <v>824</v>
      </c>
    </row>
    <row r="341" spans="1:63" x14ac:dyDescent="0.25">
      <c r="A341" t="str">
        <f t="shared" si="82"/>
        <v>ATsurmi4</v>
      </c>
      <c r="B341" t="s">
        <v>839</v>
      </c>
      <c r="C341" t="s">
        <v>40</v>
      </c>
      <c r="D341" t="s">
        <v>815</v>
      </c>
      <c r="E341" t="str">
        <f>MID(F341,4,1)&amp;RIGHT(F341,1)</f>
        <v>m4</v>
      </c>
      <c r="F341" t="str">
        <f>LEFT(F313,5)&amp;RIGHT(F313,1)+1</f>
        <v>surmi4</v>
      </c>
      <c r="G341" s="49">
        <v>0</v>
      </c>
      <c r="H341" s="49">
        <v>0</v>
      </c>
      <c r="I341" s="49">
        <v>0</v>
      </c>
      <c r="J341" s="49">
        <v>0</v>
      </c>
      <c r="K341" s="49">
        <v>0</v>
      </c>
      <c r="L341" s="49">
        <v>0</v>
      </c>
      <c r="M341" s="49">
        <v>0</v>
      </c>
      <c r="N341" s="49">
        <v>0</v>
      </c>
      <c r="O341" s="49">
        <v>40.494875039999997</v>
      </c>
      <c r="P341" s="49">
        <v>0</v>
      </c>
      <c r="Q341" s="49">
        <v>0</v>
      </c>
      <c r="R341" s="50" t="s">
        <v>364</v>
      </c>
      <c r="S341" s="50" t="s">
        <v>903</v>
      </c>
      <c r="T341" s="50" t="s">
        <v>873</v>
      </c>
      <c r="V341" s="24" t="str">
        <f>VLOOKUP(C341,[1]BO_download_01!#REF!,3,FALSE)</f>
        <v>Austria</v>
      </c>
      <c r="W341">
        <f t="shared" si="75"/>
        <v>2012</v>
      </c>
      <c r="X341" t="str">
        <f>INDEX([1]BO_download_01!#REF!,MATCH($Y341,[1]BO_download_01!#REF!,0))</f>
        <v>ar</v>
      </c>
      <c r="Y341" t="str">
        <f t="shared" si="79"/>
        <v>floor area</v>
      </c>
      <c r="Z341" s="24">
        <f t="shared" si="83"/>
        <v>0</v>
      </c>
      <c r="AA341" s="24" t="str">
        <f t="shared" si="84"/>
        <v>Mm2</v>
      </c>
      <c r="AB341" s="24" t="str">
        <f t="shared" si="80"/>
        <v>Calculation</v>
      </c>
      <c r="AC341" t="s">
        <v>817</v>
      </c>
      <c r="AD341" t="s">
        <v>818</v>
      </c>
      <c r="AE341" t="str">
        <f t="shared" si="76"/>
        <v>m4</v>
      </c>
      <c r="AF341" t="s">
        <v>764</v>
      </c>
      <c r="AG341" s="51" t="str">
        <f t="shared" si="85"/>
        <v>res</v>
      </c>
      <c r="AH341" t="s">
        <v>819</v>
      </c>
      <c r="AI341" t="s">
        <v>820</v>
      </c>
      <c r="AJ341" t="s">
        <v>821</v>
      </c>
      <c r="AK341" s="11" t="str">
        <f t="shared" si="86"/>
        <v>BO, Calculation with average floor area of permanently occupied dwellings and number of dwellings for the considered contruction period</v>
      </c>
      <c r="AL341" s="11" t="s">
        <v>822</v>
      </c>
      <c r="AM341" s="11">
        <v>2016</v>
      </c>
      <c r="AN341" s="17" t="s">
        <v>823</v>
      </c>
      <c r="AO341" s="52" t="s">
        <v>824</v>
      </c>
      <c r="AQ341" t="s">
        <v>25</v>
      </c>
      <c r="AR341">
        <v>2011</v>
      </c>
      <c r="AS341" t="s">
        <v>850</v>
      </c>
      <c r="AT341" t="s">
        <v>832</v>
      </c>
      <c r="AU341">
        <v>353.33800000000002</v>
      </c>
      <c r="AV341" t="s">
        <v>826</v>
      </c>
      <c r="AW341" t="s">
        <v>863</v>
      </c>
      <c r="AX341" t="s">
        <v>817</v>
      </c>
      <c r="AY341" t="s">
        <v>818</v>
      </c>
      <c r="AZ341" t="s">
        <v>764</v>
      </c>
      <c r="BA341" s="51" t="s">
        <v>764</v>
      </c>
      <c r="BB341" t="s">
        <v>815</v>
      </c>
      <c r="BC341" t="s">
        <v>819</v>
      </c>
      <c r="BD341" t="s">
        <v>820</v>
      </c>
      <c r="BE341" t="s">
        <v>821</v>
      </c>
      <c r="BF341" t="s">
        <v>864</v>
      </c>
      <c r="BG341" t="s">
        <v>822</v>
      </c>
      <c r="BH341">
        <v>2016</v>
      </c>
      <c r="BI341" t="s">
        <v>823</v>
      </c>
      <c r="BJ341" t="s">
        <v>824</v>
      </c>
      <c r="BK341" t="s">
        <v>824</v>
      </c>
    </row>
    <row r="342" spans="1:63" x14ac:dyDescent="0.25">
      <c r="A342" t="str">
        <f t="shared" si="82"/>
        <v>BEsurmi4</v>
      </c>
      <c r="B342" t="s">
        <v>839</v>
      </c>
      <c r="C342" t="s">
        <v>41</v>
      </c>
      <c r="D342" t="s">
        <v>815</v>
      </c>
      <c r="E342" t="str">
        <f t="shared" ref="E342:F357" si="88">E341</f>
        <v>m4</v>
      </c>
      <c r="F342" t="str">
        <f t="shared" si="88"/>
        <v>surmi4</v>
      </c>
      <c r="G342" s="49">
        <v>0</v>
      </c>
      <c r="H342" s="49">
        <v>0</v>
      </c>
      <c r="I342" s="49">
        <v>0</v>
      </c>
      <c r="J342" s="49">
        <v>0</v>
      </c>
      <c r="K342" s="49">
        <v>0</v>
      </c>
      <c r="L342" s="49">
        <v>21.771836667272702</v>
      </c>
      <c r="M342" s="49">
        <v>22.230436711363598</v>
      </c>
      <c r="N342" s="49">
        <v>22.6778265690909</v>
      </c>
      <c r="O342" s="49">
        <v>23.112403202272699</v>
      </c>
      <c r="P342" s="49">
        <v>0</v>
      </c>
      <c r="Q342" s="49">
        <v>0</v>
      </c>
      <c r="R342" s="50" t="s">
        <v>364</v>
      </c>
      <c r="S342" s="50" t="s">
        <v>903</v>
      </c>
      <c r="T342" s="50" t="s">
        <v>873</v>
      </c>
      <c r="V342" s="24" t="str">
        <f>VLOOKUP(C342,[1]BO_download_01!#REF!,3,FALSE)</f>
        <v>Belgium</v>
      </c>
      <c r="W342">
        <f t="shared" si="75"/>
        <v>2012</v>
      </c>
      <c r="X342" t="str">
        <f>INDEX([1]BO_download_01!#REF!,MATCH($Y342,[1]BO_download_01!#REF!,0))</f>
        <v>ar</v>
      </c>
      <c r="Y342" t="str">
        <f t="shared" si="79"/>
        <v>floor area</v>
      </c>
      <c r="Z342" s="24">
        <f t="shared" si="83"/>
        <v>22.6778265690909</v>
      </c>
      <c r="AA342" s="24" t="str">
        <f t="shared" si="84"/>
        <v>Mm2</v>
      </c>
      <c r="AB342" s="24" t="str">
        <f t="shared" si="80"/>
        <v>Calculation</v>
      </c>
      <c r="AC342" t="s">
        <v>817</v>
      </c>
      <c r="AD342" t="s">
        <v>818</v>
      </c>
      <c r="AE342" t="str">
        <f t="shared" si="76"/>
        <v>m4</v>
      </c>
      <c r="AF342" t="s">
        <v>764</v>
      </c>
      <c r="AG342" s="51" t="str">
        <f t="shared" si="85"/>
        <v>res</v>
      </c>
      <c r="AH342" t="s">
        <v>819</v>
      </c>
      <c r="AI342" t="s">
        <v>820</v>
      </c>
      <c r="AJ342" t="s">
        <v>821</v>
      </c>
      <c r="AK342" s="11" t="str">
        <f t="shared" si="86"/>
        <v>BO, Calculation with average floor area of permanently occupied dwellings and number of dwellings for the considered contruction period</v>
      </c>
      <c r="AL342" s="11" t="s">
        <v>822</v>
      </c>
      <c r="AM342" s="11">
        <v>2016</v>
      </c>
      <c r="AN342" s="17" t="s">
        <v>823</v>
      </c>
      <c r="AO342" s="52" t="s">
        <v>824</v>
      </c>
      <c r="AQ342" t="s">
        <v>25</v>
      </c>
      <c r="AR342">
        <v>2012</v>
      </c>
      <c r="AS342" t="s">
        <v>850</v>
      </c>
      <c r="AT342" t="s">
        <v>832</v>
      </c>
      <c r="AU342">
        <v>356.17700000000002</v>
      </c>
      <c r="AV342" t="s">
        <v>826</v>
      </c>
      <c r="AW342" t="s">
        <v>863</v>
      </c>
      <c r="AX342" t="s">
        <v>817</v>
      </c>
      <c r="AY342" t="s">
        <v>818</v>
      </c>
      <c r="AZ342" t="s">
        <v>764</v>
      </c>
      <c r="BA342" s="51" t="s">
        <v>764</v>
      </c>
      <c r="BB342" t="s">
        <v>815</v>
      </c>
      <c r="BC342" t="s">
        <v>819</v>
      </c>
      <c r="BD342" t="s">
        <v>820</v>
      </c>
      <c r="BE342" t="s">
        <v>821</v>
      </c>
      <c r="BF342" t="s">
        <v>864</v>
      </c>
      <c r="BG342" t="s">
        <v>822</v>
      </c>
      <c r="BH342">
        <v>2016</v>
      </c>
      <c r="BI342" t="s">
        <v>823</v>
      </c>
      <c r="BJ342" t="s">
        <v>824</v>
      </c>
      <c r="BK342" t="s">
        <v>824</v>
      </c>
    </row>
    <row r="343" spans="1:63" x14ac:dyDescent="0.25">
      <c r="A343" t="str">
        <f t="shared" si="82"/>
        <v>BGsurmi4</v>
      </c>
      <c r="B343" t="s">
        <v>839</v>
      </c>
      <c r="C343" t="s">
        <v>42</v>
      </c>
      <c r="D343" t="s">
        <v>815</v>
      </c>
      <c r="E343" t="str">
        <f t="shared" si="88"/>
        <v>m4</v>
      </c>
      <c r="F343" t="str">
        <f t="shared" si="88"/>
        <v>surmi4</v>
      </c>
      <c r="G343" s="49">
        <v>0</v>
      </c>
      <c r="H343" s="49">
        <v>0</v>
      </c>
      <c r="I343" s="49">
        <v>0</v>
      </c>
      <c r="J343" s="49">
        <v>0</v>
      </c>
      <c r="K343" s="49">
        <v>0</v>
      </c>
      <c r="L343" s="49">
        <v>0</v>
      </c>
      <c r="M343" s="49">
        <v>0</v>
      </c>
      <c r="N343" s="49">
        <v>19.483485386100199</v>
      </c>
      <c r="O343" s="49">
        <v>19.490748593821301</v>
      </c>
      <c r="P343" s="49">
        <v>0</v>
      </c>
      <c r="Q343" s="49">
        <v>0</v>
      </c>
      <c r="R343" s="50" t="s">
        <v>364</v>
      </c>
      <c r="S343" s="50" t="s">
        <v>903</v>
      </c>
      <c r="T343" s="50" t="s">
        <v>873</v>
      </c>
      <c r="V343" s="24" t="str">
        <f>VLOOKUP(C343,[1]BO_download_01!#REF!,3,FALSE)</f>
        <v>Bulgaria</v>
      </c>
      <c r="W343">
        <f t="shared" si="75"/>
        <v>2012</v>
      </c>
      <c r="X343" t="str">
        <f>INDEX([1]BO_download_01!#REF!,MATCH($Y343,[1]BO_download_01!#REF!,0))</f>
        <v>ar</v>
      </c>
      <c r="Y343" t="str">
        <f t="shared" si="79"/>
        <v>floor area</v>
      </c>
      <c r="Z343" s="24">
        <f t="shared" si="83"/>
        <v>19.483485386100199</v>
      </c>
      <c r="AA343" s="24" t="str">
        <f t="shared" si="84"/>
        <v>Mm2</v>
      </c>
      <c r="AB343" s="24" t="str">
        <f t="shared" si="80"/>
        <v>Calculation</v>
      </c>
      <c r="AC343" t="s">
        <v>817</v>
      </c>
      <c r="AD343" t="s">
        <v>818</v>
      </c>
      <c r="AE343" t="str">
        <f t="shared" si="76"/>
        <v>m4</v>
      </c>
      <c r="AF343" t="s">
        <v>764</v>
      </c>
      <c r="AG343" s="51" t="str">
        <f t="shared" si="85"/>
        <v>res</v>
      </c>
      <c r="AH343" t="s">
        <v>819</v>
      </c>
      <c r="AI343" t="s">
        <v>820</v>
      </c>
      <c r="AJ343" t="s">
        <v>821</v>
      </c>
      <c r="AK343" s="11" t="str">
        <f t="shared" si="86"/>
        <v>BO, Calculation with average floor area of permanently occupied dwellings and number of dwellings for the considered contruction period</v>
      </c>
      <c r="AL343" s="11" t="s">
        <v>822</v>
      </c>
      <c r="AM343" s="11">
        <v>2016</v>
      </c>
      <c r="AN343" s="17" t="s">
        <v>823</v>
      </c>
      <c r="AO343" s="52" t="s">
        <v>824</v>
      </c>
      <c r="AQ343" t="s">
        <v>25</v>
      </c>
      <c r="AR343">
        <v>2013</v>
      </c>
      <c r="AS343" t="s">
        <v>850</v>
      </c>
      <c r="AT343" t="s">
        <v>832</v>
      </c>
      <c r="AU343">
        <v>358.89</v>
      </c>
      <c r="AV343" t="s">
        <v>826</v>
      </c>
      <c r="AW343" t="s">
        <v>863</v>
      </c>
      <c r="AX343" t="s">
        <v>817</v>
      </c>
      <c r="AY343" t="s">
        <v>818</v>
      </c>
      <c r="AZ343" t="s">
        <v>764</v>
      </c>
      <c r="BA343" s="51" t="s">
        <v>764</v>
      </c>
      <c r="BB343" t="s">
        <v>815</v>
      </c>
      <c r="BC343" t="s">
        <v>819</v>
      </c>
      <c r="BD343" t="s">
        <v>820</v>
      </c>
      <c r="BE343" t="s">
        <v>821</v>
      </c>
      <c r="BF343" t="s">
        <v>864</v>
      </c>
      <c r="BG343" t="s">
        <v>822</v>
      </c>
      <c r="BH343">
        <v>2016</v>
      </c>
      <c r="BI343" t="s">
        <v>823</v>
      </c>
      <c r="BJ343" t="s">
        <v>824</v>
      </c>
      <c r="BK343" t="s">
        <v>824</v>
      </c>
    </row>
    <row r="344" spans="1:63" x14ac:dyDescent="0.25">
      <c r="A344" t="str">
        <f t="shared" si="82"/>
        <v>CYsurmi4</v>
      </c>
      <c r="B344" t="s">
        <v>839</v>
      </c>
      <c r="C344" t="s">
        <v>44</v>
      </c>
      <c r="D344" t="s">
        <v>815</v>
      </c>
      <c r="E344" t="str">
        <f t="shared" si="88"/>
        <v>m4</v>
      </c>
      <c r="F344" t="str">
        <f t="shared" si="88"/>
        <v>surmi4</v>
      </c>
      <c r="G344" s="49">
        <v>0</v>
      </c>
      <c r="H344" s="49">
        <v>0</v>
      </c>
      <c r="I344" s="49">
        <v>0</v>
      </c>
      <c r="J344" s="49">
        <v>0</v>
      </c>
      <c r="K344" s="49">
        <v>0</v>
      </c>
      <c r="L344" s="49">
        <v>0</v>
      </c>
      <c r="M344" s="49">
        <v>8.1315626902183897</v>
      </c>
      <c r="N344" s="49">
        <v>8.1632771662891201</v>
      </c>
      <c r="O344" s="49">
        <v>8.1849148933820395</v>
      </c>
      <c r="P344" s="49">
        <v>0</v>
      </c>
      <c r="Q344" s="49">
        <v>0</v>
      </c>
      <c r="R344" s="50" t="s">
        <v>364</v>
      </c>
      <c r="S344" s="50" t="s">
        <v>903</v>
      </c>
      <c r="T344" s="50" t="s">
        <v>873</v>
      </c>
      <c r="V344" s="24" t="str">
        <f>VLOOKUP(C344,[1]BO_download_01!#REF!,3,FALSE)</f>
        <v>Cyprus</v>
      </c>
      <c r="W344">
        <f t="shared" si="75"/>
        <v>2012</v>
      </c>
      <c r="X344" t="str">
        <f>INDEX([1]BO_download_01!#REF!,MATCH($Y344,[1]BO_download_01!#REF!,0))</f>
        <v>ar</v>
      </c>
      <c r="Y344" t="str">
        <f t="shared" si="79"/>
        <v>floor area</v>
      </c>
      <c r="Z344" s="24">
        <f t="shared" si="83"/>
        <v>8.1632771662891201</v>
      </c>
      <c r="AA344" s="24" t="str">
        <f t="shared" si="84"/>
        <v>Mm2</v>
      </c>
      <c r="AB344" s="24" t="str">
        <f t="shared" si="80"/>
        <v>Calculation</v>
      </c>
      <c r="AC344" t="s">
        <v>817</v>
      </c>
      <c r="AD344" t="s">
        <v>818</v>
      </c>
      <c r="AE344" t="str">
        <f t="shared" si="76"/>
        <v>m4</v>
      </c>
      <c r="AF344" t="s">
        <v>764</v>
      </c>
      <c r="AG344" s="51" t="str">
        <f t="shared" si="85"/>
        <v>res</v>
      </c>
      <c r="AH344" t="s">
        <v>819</v>
      </c>
      <c r="AI344" t="s">
        <v>820</v>
      </c>
      <c r="AJ344" t="s">
        <v>821</v>
      </c>
      <c r="AK344" s="11" t="str">
        <f t="shared" si="86"/>
        <v>BO, Calculation with average floor area of permanently occupied dwellings and number of dwellings for the considered contruction period</v>
      </c>
      <c r="AL344" s="11" t="s">
        <v>822</v>
      </c>
      <c r="AM344" s="11">
        <v>2016</v>
      </c>
      <c r="AN344" s="17" t="s">
        <v>823</v>
      </c>
      <c r="AO344" s="52" t="s">
        <v>824</v>
      </c>
      <c r="AQ344" t="s">
        <v>25</v>
      </c>
      <c r="AR344">
        <v>2014</v>
      </c>
      <c r="AS344" t="s">
        <v>850</v>
      </c>
      <c r="AT344" t="s">
        <v>832</v>
      </c>
      <c r="AU344">
        <v>359.89699999999999</v>
      </c>
      <c r="AV344" t="s">
        <v>826</v>
      </c>
      <c r="AW344" t="s">
        <v>863</v>
      </c>
      <c r="AX344" t="s">
        <v>817</v>
      </c>
      <c r="AY344" t="s">
        <v>818</v>
      </c>
      <c r="AZ344" t="s">
        <v>764</v>
      </c>
      <c r="BA344" s="51" t="s">
        <v>764</v>
      </c>
      <c r="BB344" t="s">
        <v>815</v>
      </c>
      <c r="BC344" t="s">
        <v>819</v>
      </c>
      <c r="BD344" t="s">
        <v>820</v>
      </c>
      <c r="BE344" t="s">
        <v>821</v>
      </c>
      <c r="BF344" t="s">
        <v>864</v>
      </c>
      <c r="BG344" t="s">
        <v>822</v>
      </c>
      <c r="BH344">
        <v>2016</v>
      </c>
      <c r="BI344" t="s">
        <v>823</v>
      </c>
      <c r="BJ344" t="s">
        <v>824</v>
      </c>
      <c r="BK344" t="s">
        <v>824</v>
      </c>
    </row>
    <row r="345" spans="1:63" x14ac:dyDescent="0.25">
      <c r="A345" t="str">
        <f t="shared" si="82"/>
        <v>CZsurmi4</v>
      </c>
      <c r="B345" t="s">
        <v>839</v>
      </c>
      <c r="C345" t="s">
        <v>45</v>
      </c>
      <c r="D345" t="s">
        <v>815</v>
      </c>
      <c r="E345" t="str">
        <f t="shared" si="88"/>
        <v>m4</v>
      </c>
      <c r="F345" t="str">
        <f t="shared" si="88"/>
        <v>surmi4</v>
      </c>
      <c r="G345" s="49">
        <v>0</v>
      </c>
      <c r="H345" s="49">
        <v>0</v>
      </c>
      <c r="I345" s="49">
        <v>0</v>
      </c>
      <c r="J345" s="49">
        <v>0</v>
      </c>
      <c r="K345" s="49">
        <v>0</v>
      </c>
      <c r="L345" s="49">
        <v>0</v>
      </c>
      <c r="M345" s="49">
        <v>21.857024640914901</v>
      </c>
      <c r="N345" s="49">
        <v>0</v>
      </c>
      <c r="O345" s="49">
        <v>0</v>
      </c>
      <c r="P345" s="49">
        <v>0</v>
      </c>
      <c r="Q345" s="49">
        <v>0</v>
      </c>
      <c r="R345" s="50" t="s">
        <v>364</v>
      </c>
      <c r="S345" s="50" t="s">
        <v>903</v>
      </c>
      <c r="T345" s="50" t="s">
        <v>873</v>
      </c>
      <c r="V345" s="24" t="str">
        <f>VLOOKUP(C345,[1]BO_download_01!#REF!,3,FALSE)</f>
        <v>Czech Republic</v>
      </c>
      <c r="W345">
        <f t="shared" si="75"/>
        <v>2012</v>
      </c>
      <c r="X345" t="str">
        <f>INDEX([1]BO_download_01!#REF!,MATCH($Y345,[1]BO_download_01!#REF!,0))</f>
        <v>ar</v>
      </c>
      <c r="Y345" t="str">
        <f t="shared" si="79"/>
        <v>floor area</v>
      </c>
      <c r="Z345" s="24">
        <f t="shared" si="83"/>
        <v>0</v>
      </c>
      <c r="AA345" s="24" t="str">
        <f t="shared" si="84"/>
        <v>Mm2</v>
      </c>
      <c r="AB345" s="24" t="str">
        <f t="shared" si="80"/>
        <v>Calculation</v>
      </c>
      <c r="AC345" t="s">
        <v>817</v>
      </c>
      <c r="AD345" t="s">
        <v>818</v>
      </c>
      <c r="AE345" t="str">
        <f t="shared" si="76"/>
        <v>m4</v>
      </c>
      <c r="AF345" t="s">
        <v>764</v>
      </c>
      <c r="AG345" s="51" t="str">
        <f t="shared" si="85"/>
        <v>res</v>
      </c>
      <c r="AH345" t="s">
        <v>819</v>
      </c>
      <c r="AI345" t="s">
        <v>820</v>
      </c>
      <c r="AJ345" t="s">
        <v>821</v>
      </c>
      <c r="AK345" s="11" t="str">
        <f t="shared" si="86"/>
        <v>BO, Calculation with average floor area of permanently occupied dwellings and number of dwellings for the considered contruction period</v>
      </c>
      <c r="AL345" s="11" t="s">
        <v>822</v>
      </c>
      <c r="AM345" s="11">
        <v>2016</v>
      </c>
      <c r="AN345" s="17" t="s">
        <v>823</v>
      </c>
      <c r="AO345" s="52" t="s">
        <v>824</v>
      </c>
      <c r="AQ345" t="s">
        <v>6</v>
      </c>
      <c r="AR345">
        <v>2012</v>
      </c>
      <c r="AS345" t="s">
        <v>850</v>
      </c>
      <c r="AT345" t="s">
        <v>832</v>
      </c>
      <c r="AU345">
        <v>7449.2979999999998</v>
      </c>
      <c r="AV345" t="s">
        <v>826</v>
      </c>
      <c r="AW345" t="s">
        <v>639</v>
      </c>
      <c r="AX345" t="s">
        <v>817</v>
      </c>
      <c r="AY345" t="s">
        <v>818</v>
      </c>
      <c r="AZ345" t="s">
        <v>764</v>
      </c>
      <c r="BA345" s="51" t="s">
        <v>764</v>
      </c>
      <c r="BB345" t="s">
        <v>815</v>
      </c>
      <c r="BC345" t="s">
        <v>819</v>
      </c>
      <c r="BD345" t="s">
        <v>820</v>
      </c>
      <c r="BE345" t="s">
        <v>821</v>
      </c>
      <c r="BF345" t="s">
        <v>865</v>
      </c>
      <c r="BG345" t="s">
        <v>822</v>
      </c>
      <c r="BH345">
        <v>2016</v>
      </c>
      <c r="BI345" t="s">
        <v>823</v>
      </c>
      <c r="BJ345" t="s">
        <v>824</v>
      </c>
      <c r="BK345" t="s">
        <v>824</v>
      </c>
    </row>
    <row r="346" spans="1:63" x14ac:dyDescent="0.25">
      <c r="A346" t="str">
        <f t="shared" si="82"/>
        <v>DEsurmi4</v>
      </c>
      <c r="B346" t="s">
        <v>839</v>
      </c>
      <c r="C346" t="s">
        <v>51</v>
      </c>
      <c r="D346" t="s">
        <v>815</v>
      </c>
      <c r="E346" t="str">
        <f t="shared" si="88"/>
        <v>m4</v>
      </c>
      <c r="F346" t="str">
        <f t="shared" si="88"/>
        <v>surmi4</v>
      </c>
      <c r="G346" s="49">
        <v>0</v>
      </c>
      <c r="H346" s="49">
        <v>0</v>
      </c>
      <c r="I346" s="49">
        <v>0</v>
      </c>
      <c r="J346" s="49">
        <v>0</v>
      </c>
      <c r="K346" s="49">
        <v>0</v>
      </c>
      <c r="L346" s="49">
        <v>238.75197146266399</v>
      </c>
      <c r="M346" s="49">
        <v>239.19693493958999</v>
      </c>
      <c r="N346" s="49">
        <v>239.54847012583301</v>
      </c>
      <c r="O346" s="49">
        <v>275.56479258985502</v>
      </c>
      <c r="P346" s="49">
        <v>0</v>
      </c>
      <c r="Q346" s="49">
        <v>0</v>
      </c>
      <c r="R346" s="50" t="s">
        <v>364</v>
      </c>
      <c r="S346" s="50" t="s">
        <v>903</v>
      </c>
      <c r="T346" s="50" t="s">
        <v>873</v>
      </c>
      <c r="V346" s="24" t="str">
        <f>VLOOKUP(C346,[1]BO_download_01!#REF!,3,FALSE)</f>
        <v>Germany</v>
      </c>
      <c r="W346">
        <f t="shared" ref="W346:W409" si="89">$N$4</f>
        <v>2012</v>
      </c>
      <c r="X346" t="str">
        <f>INDEX([1]BO_download_01!#REF!,MATCH($Y346,[1]BO_download_01!#REF!,0))</f>
        <v>ar</v>
      </c>
      <c r="Y346" t="str">
        <f t="shared" si="79"/>
        <v>floor area</v>
      </c>
      <c r="Z346" s="24">
        <f t="shared" si="83"/>
        <v>239.54847012583301</v>
      </c>
      <c r="AA346" s="24" t="str">
        <f t="shared" si="84"/>
        <v>Mm2</v>
      </c>
      <c r="AB346" s="24" t="str">
        <f t="shared" si="80"/>
        <v>Calculation</v>
      </c>
      <c r="AC346" t="s">
        <v>817</v>
      </c>
      <c r="AD346" t="s">
        <v>818</v>
      </c>
      <c r="AE346" t="str">
        <f t="shared" ref="AE346:AE409" si="90">E346</f>
        <v>m4</v>
      </c>
      <c r="AF346" t="s">
        <v>764</v>
      </c>
      <c r="AG346" s="51" t="str">
        <f t="shared" si="85"/>
        <v>res</v>
      </c>
      <c r="AH346" t="s">
        <v>819</v>
      </c>
      <c r="AI346" t="s">
        <v>820</v>
      </c>
      <c r="AJ346" t="s">
        <v>821</v>
      </c>
      <c r="AK346" s="11" t="str">
        <f t="shared" si="86"/>
        <v>BO, Calculation with average floor area of permanently occupied dwellings and number of dwellings for the considered contruction period</v>
      </c>
      <c r="AL346" s="11" t="s">
        <v>822</v>
      </c>
      <c r="AM346" s="11">
        <v>2016</v>
      </c>
      <c r="AN346" s="17" t="s">
        <v>823</v>
      </c>
      <c r="AO346" s="52" t="s">
        <v>824</v>
      </c>
      <c r="AQ346" t="s">
        <v>6</v>
      </c>
      <c r="AR346">
        <v>2013</v>
      </c>
      <c r="AS346" t="s">
        <v>850</v>
      </c>
      <c r="AT346" t="s">
        <v>832</v>
      </c>
      <c r="AU346">
        <v>7535.3149999999996</v>
      </c>
      <c r="AV346" t="s">
        <v>826</v>
      </c>
      <c r="AW346" t="s">
        <v>639</v>
      </c>
      <c r="AX346" t="s">
        <v>817</v>
      </c>
      <c r="AY346" t="s">
        <v>818</v>
      </c>
      <c r="AZ346" t="s">
        <v>764</v>
      </c>
      <c r="BA346" s="51" t="s">
        <v>764</v>
      </c>
      <c r="BB346" t="s">
        <v>815</v>
      </c>
      <c r="BC346" t="s">
        <v>819</v>
      </c>
      <c r="BD346" t="s">
        <v>820</v>
      </c>
      <c r="BE346" t="s">
        <v>821</v>
      </c>
      <c r="BF346" t="s">
        <v>865</v>
      </c>
      <c r="BG346" t="s">
        <v>822</v>
      </c>
      <c r="BH346">
        <v>2016</v>
      </c>
      <c r="BI346" t="s">
        <v>823</v>
      </c>
      <c r="BJ346" t="s">
        <v>824</v>
      </c>
      <c r="BK346" t="s">
        <v>824</v>
      </c>
    </row>
    <row r="347" spans="1:63" x14ac:dyDescent="0.25">
      <c r="A347" t="str">
        <f t="shared" si="82"/>
        <v>DKsurmi4</v>
      </c>
      <c r="B347" t="s">
        <v>839</v>
      </c>
      <c r="C347" t="s">
        <v>46</v>
      </c>
      <c r="D347" t="s">
        <v>815</v>
      </c>
      <c r="E347" t="str">
        <f t="shared" si="88"/>
        <v>m4</v>
      </c>
      <c r="F347" t="str">
        <f t="shared" si="88"/>
        <v>surmi4</v>
      </c>
      <c r="G347" s="49">
        <v>0</v>
      </c>
      <c r="H347" s="49">
        <v>0</v>
      </c>
      <c r="I347" s="49">
        <v>0</v>
      </c>
      <c r="J347" s="49">
        <v>0</v>
      </c>
      <c r="K347" s="49">
        <v>0</v>
      </c>
      <c r="L347" s="49">
        <v>28.018477190079999</v>
      </c>
      <c r="M347" s="49">
        <v>29.893479008629999</v>
      </c>
      <c r="N347" s="49">
        <v>30.135768897470001</v>
      </c>
      <c r="O347" s="49">
        <v>30.255507171120001</v>
      </c>
      <c r="P347" s="49">
        <v>0</v>
      </c>
      <c r="Q347" s="49">
        <v>0</v>
      </c>
      <c r="R347" s="50" t="s">
        <v>364</v>
      </c>
      <c r="S347" s="50" t="s">
        <v>903</v>
      </c>
      <c r="T347" s="50" t="s">
        <v>873</v>
      </c>
      <c r="V347" s="24" t="str">
        <f>VLOOKUP(C347,[1]BO_download_01!#REF!,3,FALSE)</f>
        <v>Denmark</v>
      </c>
      <c r="W347">
        <f t="shared" si="89"/>
        <v>2012</v>
      </c>
      <c r="X347" t="str">
        <f>INDEX([1]BO_download_01!#REF!,MATCH($Y347,[1]BO_download_01!#REF!,0))</f>
        <v>ar</v>
      </c>
      <c r="Y347" t="str">
        <f t="shared" si="79"/>
        <v>floor area</v>
      </c>
      <c r="Z347" s="24">
        <f t="shared" si="83"/>
        <v>30.135768897470001</v>
      </c>
      <c r="AA347" s="24" t="str">
        <f t="shared" si="84"/>
        <v>Mm2</v>
      </c>
      <c r="AB347" s="24" t="str">
        <f t="shared" si="80"/>
        <v>Calculation</v>
      </c>
      <c r="AC347" t="s">
        <v>817</v>
      </c>
      <c r="AD347" t="s">
        <v>818</v>
      </c>
      <c r="AE347" t="str">
        <f t="shared" si="90"/>
        <v>m4</v>
      </c>
      <c r="AF347" t="s">
        <v>764</v>
      </c>
      <c r="AG347" s="51" t="str">
        <f t="shared" si="85"/>
        <v>res</v>
      </c>
      <c r="AH347" t="s">
        <v>819</v>
      </c>
      <c r="AI347" t="s">
        <v>820</v>
      </c>
      <c r="AJ347" t="s">
        <v>821</v>
      </c>
      <c r="AK347" s="11" t="str">
        <f t="shared" si="86"/>
        <v>BO, Calculation with average floor area of permanently occupied dwellings and number of dwellings for the considered contruction period</v>
      </c>
      <c r="AL347" s="11" t="s">
        <v>822</v>
      </c>
      <c r="AM347" s="11">
        <v>2016</v>
      </c>
      <c r="AN347" s="17" t="s">
        <v>823</v>
      </c>
      <c r="AO347" s="52" t="s">
        <v>824</v>
      </c>
      <c r="AQ347" t="s">
        <v>6</v>
      </c>
      <c r="AR347">
        <v>2014</v>
      </c>
      <c r="AS347" t="s">
        <v>850</v>
      </c>
      <c r="AT347" t="s">
        <v>832</v>
      </c>
      <c r="AU347">
        <v>7587.9639999999999</v>
      </c>
      <c r="AV347" t="s">
        <v>826</v>
      </c>
      <c r="AW347" t="s">
        <v>639</v>
      </c>
      <c r="AX347" t="s">
        <v>817</v>
      </c>
      <c r="AY347" t="s">
        <v>818</v>
      </c>
      <c r="AZ347" t="s">
        <v>764</v>
      </c>
      <c r="BA347" s="51" t="s">
        <v>764</v>
      </c>
      <c r="BB347" t="s">
        <v>815</v>
      </c>
      <c r="BC347" t="s">
        <v>819</v>
      </c>
      <c r="BD347" t="s">
        <v>820</v>
      </c>
      <c r="BE347" t="s">
        <v>821</v>
      </c>
      <c r="BF347" t="s">
        <v>865</v>
      </c>
      <c r="BG347" t="s">
        <v>822</v>
      </c>
      <c r="BH347">
        <v>2016</v>
      </c>
      <c r="BI347" t="s">
        <v>823</v>
      </c>
      <c r="BJ347" t="s">
        <v>824</v>
      </c>
      <c r="BK347" t="s">
        <v>824</v>
      </c>
    </row>
    <row r="348" spans="1:63" x14ac:dyDescent="0.25">
      <c r="A348" t="str">
        <f t="shared" si="82"/>
        <v>EEsurmi4</v>
      </c>
      <c r="B348" t="s">
        <v>839</v>
      </c>
      <c r="C348" t="s">
        <v>47</v>
      </c>
      <c r="D348" t="s">
        <v>815</v>
      </c>
      <c r="E348" t="str">
        <f t="shared" si="88"/>
        <v>m4</v>
      </c>
      <c r="F348" t="str">
        <f t="shared" si="88"/>
        <v>surmi4</v>
      </c>
      <c r="G348" s="49">
        <v>0</v>
      </c>
      <c r="H348" s="49">
        <v>0</v>
      </c>
      <c r="I348" s="49">
        <v>0</v>
      </c>
      <c r="J348" s="49">
        <v>0</v>
      </c>
      <c r="K348" s="49">
        <v>0</v>
      </c>
      <c r="L348" s="49">
        <v>0</v>
      </c>
      <c r="M348" s="49">
        <v>1.1915346235590301</v>
      </c>
      <c r="N348" s="49">
        <v>0</v>
      </c>
      <c r="O348" s="49">
        <v>0</v>
      </c>
      <c r="P348" s="49">
        <v>0</v>
      </c>
      <c r="Q348" s="49">
        <v>0</v>
      </c>
      <c r="R348" s="50" t="s">
        <v>364</v>
      </c>
      <c r="S348" s="50" t="s">
        <v>903</v>
      </c>
      <c r="T348" s="50" t="s">
        <v>873</v>
      </c>
      <c r="V348" s="24" t="str">
        <f>VLOOKUP(C348,[1]BO_download_01!#REF!,3,FALSE)</f>
        <v>Estonia</v>
      </c>
      <c r="W348">
        <f t="shared" si="89"/>
        <v>2012</v>
      </c>
      <c r="X348" t="str">
        <f>INDEX([1]BO_download_01!#REF!,MATCH($Y348,[1]BO_download_01!#REF!,0))</f>
        <v>ar</v>
      </c>
      <c r="Y348" t="str">
        <f t="shared" si="79"/>
        <v>floor area</v>
      </c>
      <c r="Z348" s="24">
        <f t="shared" si="83"/>
        <v>0</v>
      </c>
      <c r="AA348" s="24" t="str">
        <f t="shared" si="84"/>
        <v>Mm2</v>
      </c>
      <c r="AB348" s="24" t="str">
        <f t="shared" si="80"/>
        <v>Calculation</v>
      </c>
      <c r="AC348" t="s">
        <v>817</v>
      </c>
      <c r="AD348" t="s">
        <v>818</v>
      </c>
      <c r="AE348" t="str">
        <f t="shared" si="90"/>
        <v>m4</v>
      </c>
      <c r="AF348" t="s">
        <v>764</v>
      </c>
      <c r="AG348" s="51" t="str">
        <f t="shared" si="85"/>
        <v>res</v>
      </c>
      <c r="AH348" t="s">
        <v>819</v>
      </c>
      <c r="AI348" t="s">
        <v>820</v>
      </c>
      <c r="AJ348" t="s">
        <v>821</v>
      </c>
      <c r="AK348" s="11" t="str">
        <f t="shared" si="86"/>
        <v>BO, Calculation with average floor area of permanently occupied dwellings and number of dwellings for the considered contruction period</v>
      </c>
      <c r="AL348" s="11" t="s">
        <v>822</v>
      </c>
      <c r="AM348" s="11">
        <v>2016</v>
      </c>
      <c r="AN348" s="17" t="s">
        <v>823</v>
      </c>
      <c r="AO348" s="52" t="s">
        <v>824</v>
      </c>
      <c r="AQ348" t="s">
        <v>12</v>
      </c>
      <c r="AR348">
        <v>2008</v>
      </c>
      <c r="AS348" t="s">
        <v>850</v>
      </c>
      <c r="AT348" t="s">
        <v>832</v>
      </c>
      <c r="AU348">
        <v>5751.174</v>
      </c>
      <c r="AV348" t="s">
        <v>826</v>
      </c>
      <c r="AW348" t="s">
        <v>642</v>
      </c>
      <c r="AX348" t="s">
        <v>817</v>
      </c>
      <c r="AY348" t="s">
        <v>818</v>
      </c>
      <c r="AZ348" t="s">
        <v>764</v>
      </c>
      <c r="BA348" s="51" t="s">
        <v>764</v>
      </c>
      <c r="BB348" t="s">
        <v>815</v>
      </c>
      <c r="BC348" t="s">
        <v>819</v>
      </c>
      <c r="BD348" t="s">
        <v>820</v>
      </c>
      <c r="BE348" t="s">
        <v>821</v>
      </c>
      <c r="BF348" t="s">
        <v>847</v>
      </c>
      <c r="BG348" t="s">
        <v>822</v>
      </c>
      <c r="BH348">
        <v>2016</v>
      </c>
      <c r="BI348" t="s">
        <v>823</v>
      </c>
      <c r="BJ348" t="s">
        <v>824</v>
      </c>
      <c r="BK348" t="s">
        <v>824</v>
      </c>
    </row>
    <row r="349" spans="1:63" x14ac:dyDescent="0.25">
      <c r="A349" t="str">
        <f t="shared" si="82"/>
        <v>ELsurmi4</v>
      </c>
      <c r="B349" t="s">
        <v>839</v>
      </c>
      <c r="C349" t="s">
        <v>49</v>
      </c>
      <c r="D349" t="s">
        <v>815</v>
      </c>
      <c r="E349" t="str">
        <f t="shared" si="88"/>
        <v>m4</v>
      </c>
      <c r="F349" t="str">
        <f t="shared" si="88"/>
        <v>surmi4</v>
      </c>
      <c r="G349" s="49">
        <v>0</v>
      </c>
      <c r="H349" s="49">
        <v>0</v>
      </c>
      <c r="I349" s="49">
        <v>0</v>
      </c>
      <c r="J349" s="49">
        <v>0</v>
      </c>
      <c r="K349" s="49">
        <v>0</v>
      </c>
      <c r="L349" s="49">
        <v>0</v>
      </c>
      <c r="M349" s="49">
        <v>51.076472616166697</v>
      </c>
      <c r="N349" s="49">
        <v>51.076472616166697</v>
      </c>
      <c r="O349" s="49">
        <v>51.076472616166697</v>
      </c>
      <c r="P349" s="49">
        <v>0</v>
      </c>
      <c r="Q349" s="49">
        <v>0</v>
      </c>
      <c r="R349" s="50" t="s">
        <v>364</v>
      </c>
      <c r="S349" s="50" t="s">
        <v>903</v>
      </c>
      <c r="T349" s="50" t="s">
        <v>873</v>
      </c>
      <c r="V349" s="24" t="str">
        <f>VLOOKUP(C349,[1]BO_download_01!#REF!,3,FALSE)</f>
        <v>Greece</v>
      </c>
      <c r="W349">
        <f t="shared" si="89"/>
        <v>2012</v>
      </c>
      <c r="X349" t="str">
        <f>INDEX([1]BO_download_01!#REF!,MATCH($Y349,[1]BO_download_01!#REF!,0))</f>
        <v>ar</v>
      </c>
      <c r="Y349" t="str">
        <f t="shared" si="79"/>
        <v>floor area</v>
      </c>
      <c r="Z349" s="24">
        <f t="shared" si="83"/>
        <v>51.076472616166697</v>
      </c>
      <c r="AA349" s="24" t="str">
        <f t="shared" si="84"/>
        <v>Mm2</v>
      </c>
      <c r="AB349" s="24" t="str">
        <f t="shared" si="80"/>
        <v>Calculation</v>
      </c>
      <c r="AC349" t="s">
        <v>817</v>
      </c>
      <c r="AD349" t="s">
        <v>818</v>
      </c>
      <c r="AE349" t="str">
        <f t="shared" si="90"/>
        <v>m4</v>
      </c>
      <c r="AF349" t="s">
        <v>764</v>
      </c>
      <c r="AG349" s="51" t="str">
        <f t="shared" si="85"/>
        <v>res</v>
      </c>
      <c r="AH349" t="s">
        <v>819</v>
      </c>
      <c r="AI349" t="s">
        <v>820</v>
      </c>
      <c r="AJ349" t="s">
        <v>821</v>
      </c>
      <c r="AK349" s="11" t="str">
        <f t="shared" si="86"/>
        <v>BO, Calculation with average floor area of permanently occupied dwellings and number of dwellings for the considered contruction period</v>
      </c>
      <c r="AL349" s="11" t="s">
        <v>822</v>
      </c>
      <c r="AM349" s="11">
        <v>2016</v>
      </c>
      <c r="AN349" s="17" t="s">
        <v>823</v>
      </c>
      <c r="AO349" s="52" t="s">
        <v>824</v>
      </c>
      <c r="AQ349" t="s">
        <v>12</v>
      </c>
      <c r="AR349">
        <v>2009</v>
      </c>
      <c r="AS349" t="s">
        <v>850</v>
      </c>
      <c r="AT349" t="s">
        <v>832</v>
      </c>
      <c r="AU349">
        <v>5820.7629999999999</v>
      </c>
      <c r="AV349" t="s">
        <v>826</v>
      </c>
      <c r="AW349" t="s">
        <v>642</v>
      </c>
      <c r="AX349" t="s">
        <v>817</v>
      </c>
      <c r="AY349" t="s">
        <v>818</v>
      </c>
      <c r="AZ349" t="s">
        <v>764</v>
      </c>
      <c r="BA349" s="51" t="s">
        <v>764</v>
      </c>
      <c r="BB349" t="s">
        <v>815</v>
      </c>
      <c r="BC349" t="s">
        <v>819</v>
      </c>
      <c r="BD349" t="s">
        <v>820</v>
      </c>
      <c r="BE349" t="s">
        <v>821</v>
      </c>
      <c r="BF349" t="s">
        <v>847</v>
      </c>
      <c r="BG349" t="s">
        <v>822</v>
      </c>
      <c r="BH349">
        <v>2016</v>
      </c>
      <c r="BI349" t="s">
        <v>823</v>
      </c>
      <c r="BJ349" t="s">
        <v>824</v>
      </c>
      <c r="BK349" t="s">
        <v>824</v>
      </c>
    </row>
    <row r="350" spans="1:63" x14ac:dyDescent="0.25">
      <c r="A350" t="str">
        <f t="shared" si="82"/>
        <v>ESsurmi4</v>
      </c>
      <c r="B350" t="s">
        <v>839</v>
      </c>
      <c r="C350" t="s">
        <v>65</v>
      </c>
      <c r="D350" t="s">
        <v>815</v>
      </c>
      <c r="E350" t="str">
        <f t="shared" si="88"/>
        <v>m4</v>
      </c>
      <c r="F350" t="str">
        <f t="shared" si="88"/>
        <v>surmi4</v>
      </c>
      <c r="G350" s="49">
        <v>0</v>
      </c>
      <c r="H350" s="49">
        <v>0</v>
      </c>
      <c r="I350" s="49">
        <v>0</v>
      </c>
      <c r="J350" s="49">
        <v>0</v>
      </c>
      <c r="K350" s="49">
        <v>0</v>
      </c>
      <c r="L350" s="49">
        <v>0</v>
      </c>
      <c r="M350" s="49">
        <v>0</v>
      </c>
      <c r="N350" s="49">
        <v>0</v>
      </c>
      <c r="O350" s="49">
        <v>92.772197902649694</v>
      </c>
      <c r="P350" s="49">
        <v>0</v>
      </c>
      <c r="Q350" s="49">
        <v>0</v>
      </c>
      <c r="R350" s="50" t="s">
        <v>364</v>
      </c>
      <c r="S350" s="50" t="s">
        <v>903</v>
      </c>
      <c r="T350" s="50" t="s">
        <v>873</v>
      </c>
      <c r="V350" s="24" t="str">
        <f>VLOOKUP(C350,[1]BO_download_01!#REF!,3,FALSE)</f>
        <v>Spain</v>
      </c>
      <c r="W350">
        <f t="shared" si="89"/>
        <v>2012</v>
      </c>
      <c r="X350" t="str">
        <f>INDEX([1]BO_download_01!#REF!,MATCH($Y350,[1]BO_download_01!#REF!,0))</f>
        <v>ar</v>
      </c>
      <c r="Y350" t="str">
        <f t="shared" si="79"/>
        <v>floor area</v>
      </c>
      <c r="Z350" s="24">
        <f t="shared" si="83"/>
        <v>0</v>
      </c>
      <c r="AA350" s="24" t="str">
        <f t="shared" si="84"/>
        <v>Mm2</v>
      </c>
      <c r="AB350" s="24" t="str">
        <f t="shared" si="80"/>
        <v>Calculation</v>
      </c>
      <c r="AC350" t="s">
        <v>817</v>
      </c>
      <c r="AD350" t="s">
        <v>818</v>
      </c>
      <c r="AE350" t="str">
        <f t="shared" si="90"/>
        <v>m4</v>
      </c>
      <c r="AF350" t="s">
        <v>764</v>
      </c>
      <c r="AG350" s="51" t="str">
        <f t="shared" si="85"/>
        <v>res</v>
      </c>
      <c r="AH350" t="s">
        <v>819</v>
      </c>
      <c r="AI350" t="s">
        <v>820</v>
      </c>
      <c r="AJ350" t="s">
        <v>821</v>
      </c>
      <c r="AK350" s="11" t="str">
        <f t="shared" si="86"/>
        <v>BO, Calculation with average floor area of permanently occupied dwellings and number of dwellings for the considered contruction period</v>
      </c>
      <c r="AL350" s="11" t="s">
        <v>822</v>
      </c>
      <c r="AM350" s="11">
        <v>2016</v>
      </c>
      <c r="AN350" s="17" t="s">
        <v>823</v>
      </c>
      <c r="AO350" s="52" t="s">
        <v>824</v>
      </c>
      <c r="AQ350" t="s">
        <v>12</v>
      </c>
      <c r="AR350">
        <v>2010</v>
      </c>
      <c r="AS350" t="s">
        <v>850</v>
      </c>
      <c r="AT350" t="s">
        <v>832</v>
      </c>
      <c r="AU350">
        <v>5869.9589999999998</v>
      </c>
      <c r="AV350" t="s">
        <v>826</v>
      </c>
      <c r="AW350" t="s">
        <v>642</v>
      </c>
      <c r="AX350" t="s">
        <v>817</v>
      </c>
      <c r="AY350" t="s">
        <v>818</v>
      </c>
      <c r="AZ350" t="s">
        <v>764</v>
      </c>
      <c r="BA350" s="51" t="s">
        <v>764</v>
      </c>
      <c r="BB350" t="s">
        <v>815</v>
      </c>
      <c r="BC350" t="s">
        <v>819</v>
      </c>
      <c r="BD350" t="s">
        <v>820</v>
      </c>
      <c r="BE350" t="s">
        <v>821</v>
      </c>
      <c r="BF350" t="s">
        <v>847</v>
      </c>
      <c r="BG350" t="s">
        <v>822</v>
      </c>
      <c r="BH350">
        <v>2016</v>
      </c>
      <c r="BI350" t="s">
        <v>823</v>
      </c>
      <c r="BJ350" t="s">
        <v>824</v>
      </c>
      <c r="BK350" t="s">
        <v>824</v>
      </c>
    </row>
    <row r="351" spans="1:63" x14ac:dyDescent="0.25">
      <c r="A351" t="str">
        <f t="shared" si="82"/>
        <v>FIsurmi4</v>
      </c>
      <c r="B351" t="s">
        <v>839</v>
      </c>
      <c r="C351" t="s">
        <v>50</v>
      </c>
      <c r="D351" t="s">
        <v>815</v>
      </c>
      <c r="E351" t="str">
        <f t="shared" si="88"/>
        <v>m4</v>
      </c>
      <c r="F351" t="str">
        <f t="shared" si="88"/>
        <v>surmi4</v>
      </c>
      <c r="G351" s="49">
        <v>0</v>
      </c>
      <c r="H351" s="49">
        <v>0</v>
      </c>
      <c r="I351" s="49">
        <v>0</v>
      </c>
      <c r="J351" s="49">
        <v>0</v>
      </c>
      <c r="K351" s="49">
        <v>0</v>
      </c>
      <c r="L351" s="49">
        <v>0</v>
      </c>
      <c r="M351" s="49">
        <v>0</v>
      </c>
      <c r="N351" s="49">
        <v>0</v>
      </c>
      <c r="O351" s="49">
        <v>0</v>
      </c>
      <c r="P351" s="49">
        <v>29.253768861969299</v>
      </c>
      <c r="Q351" s="49">
        <v>0</v>
      </c>
      <c r="R351" s="50" t="s">
        <v>364</v>
      </c>
      <c r="S351" s="50" t="s">
        <v>903</v>
      </c>
      <c r="T351" s="50" t="s">
        <v>873</v>
      </c>
      <c r="V351" s="24" t="str">
        <f>VLOOKUP(C351,[1]BO_download_01!#REF!,3,FALSE)</f>
        <v>Finland</v>
      </c>
      <c r="W351">
        <f t="shared" si="89"/>
        <v>2012</v>
      </c>
      <c r="X351" t="str">
        <f>INDEX([1]BO_download_01!#REF!,MATCH($Y351,[1]BO_download_01!#REF!,0))</f>
        <v>ar</v>
      </c>
      <c r="Y351" t="str">
        <f t="shared" si="79"/>
        <v>floor area</v>
      </c>
      <c r="Z351" s="24">
        <f t="shared" si="83"/>
        <v>0</v>
      </c>
      <c r="AA351" s="24" t="str">
        <f t="shared" si="84"/>
        <v>Mm2</v>
      </c>
      <c r="AB351" s="24" t="str">
        <f t="shared" si="80"/>
        <v>Calculation</v>
      </c>
      <c r="AC351" t="s">
        <v>817</v>
      </c>
      <c r="AD351" t="s">
        <v>818</v>
      </c>
      <c r="AE351" t="str">
        <f t="shared" si="90"/>
        <v>m4</v>
      </c>
      <c r="AF351" t="s">
        <v>764</v>
      </c>
      <c r="AG351" s="51" t="str">
        <f t="shared" si="85"/>
        <v>res</v>
      </c>
      <c r="AH351" t="s">
        <v>819</v>
      </c>
      <c r="AI351" t="s">
        <v>820</v>
      </c>
      <c r="AJ351" t="s">
        <v>821</v>
      </c>
      <c r="AK351" s="11" t="str">
        <f t="shared" si="86"/>
        <v>BO, Calculation with average floor area of permanently occupied dwellings and number of dwellings for the considered contruction period</v>
      </c>
      <c r="AL351" s="11" t="s">
        <v>822</v>
      </c>
      <c r="AM351" s="11">
        <v>2016</v>
      </c>
      <c r="AN351" s="17" t="s">
        <v>823</v>
      </c>
      <c r="AO351" s="52" t="s">
        <v>824</v>
      </c>
      <c r="AQ351" t="s">
        <v>12</v>
      </c>
      <c r="AR351">
        <v>2011</v>
      </c>
      <c r="AS351" t="s">
        <v>850</v>
      </c>
      <c r="AT351" t="s">
        <v>832</v>
      </c>
      <c r="AU351">
        <v>6006.6080000000002</v>
      </c>
      <c r="AV351" t="s">
        <v>826</v>
      </c>
      <c r="AW351" t="s">
        <v>642</v>
      </c>
      <c r="AX351" t="s">
        <v>817</v>
      </c>
      <c r="AY351" t="s">
        <v>818</v>
      </c>
      <c r="AZ351" t="s">
        <v>764</v>
      </c>
      <c r="BA351" s="51" t="s">
        <v>764</v>
      </c>
      <c r="BB351" t="s">
        <v>815</v>
      </c>
      <c r="BC351" t="s">
        <v>819</v>
      </c>
      <c r="BD351" t="s">
        <v>820</v>
      </c>
      <c r="BE351" t="s">
        <v>821</v>
      </c>
      <c r="BF351" t="s">
        <v>847</v>
      </c>
      <c r="BG351" t="s">
        <v>822</v>
      </c>
      <c r="BH351">
        <v>2016</v>
      </c>
      <c r="BI351" t="s">
        <v>823</v>
      </c>
      <c r="BJ351" t="s">
        <v>824</v>
      </c>
      <c r="BK351" t="s">
        <v>824</v>
      </c>
    </row>
    <row r="352" spans="1:63" x14ac:dyDescent="0.25">
      <c r="A352" t="str">
        <f t="shared" si="82"/>
        <v>FRsurmi4</v>
      </c>
      <c r="B352" t="s">
        <v>839</v>
      </c>
      <c r="C352" t="s">
        <v>48</v>
      </c>
      <c r="D352" t="s">
        <v>815</v>
      </c>
      <c r="E352" t="str">
        <f t="shared" si="88"/>
        <v>m4</v>
      </c>
      <c r="F352" t="str">
        <f t="shared" si="88"/>
        <v>surmi4</v>
      </c>
      <c r="G352" s="49">
        <v>315.58986786746198</v>
      </c>
      <c r="H352" s="49">
        <v>317.33934576408501</v>
      </c>
      <c r="I352" s="49">
        <v>318.08648152136698</v>
      </c>
      <c r="J352" s="49">
        <v>317.79659574676498</v>
      </c>
      <c r="K352" s="49">
        <v>316.79739715543701</v>
      </c>
      <c r="L352" s="49">
        <v>315.85168392676599</v>
      </c>
      <c r="M352" s="49">
        <v>315.17211327329699</v>
      </c>
      <c r="N352" s="49">
        <v>314.61099193464997</v>
      </c>
      <c r="O352" s="49">
        <v>315.16011434287702</v>
      </c>
      <c r="P352" s="49">
        <v>0</v>
      </c>
      <c r="Q352" s="49">
        <v>0</v>
      </c>
      <c r="R352" s="50" t="s">
        <v>364</v>
      </c>
      <c r="S352" s="50" t="s">
        <v>903</v>
      </c>
      <c r="T352" s="50" t="s">
        <v>873</v>
      </c>
      <c r="V352" s="24" t="str">
        <f>VLOOKUP(C352,[1]BO_download_01!#REF!,3,FALSE)</f>
        <v>France</v>
      </c>
      <c r="W352">
        <f t="shared" si="89"/>
        <v>2012</v>
      </c>
      <c r="X352" t="str">
        <f>INDEX([1]BO_download_01!#REF!,MATCH($Y352,[1]BO_download_01!#REF!,0))</f>
        <v>ar</v>
      </c>
      <c r="Y352" t="str">
        <f t="shared" si="79"/>
        <v>floor area</v>
      </c>
      <c r="Z352" s="24">
        <f t="shared" si="83"/>
        <v>314.61099193464997</v>
      </c>
      <c r="AA352" s="24" t="str">
        <f t="shared" si="84"/>
        <v>Mm2</v>
      </c>
      <c r="AB352" s="24" t="str">
        <f t="shared" si="80"/>
        <v>Calculation</v>
      </c>
      <c r="AC352" t="s">
        <v>817</v>
      </c>
      <c r="AD352" t="s">
        <v>818</v>
      </c>
      <c r="AE352" t="str">
        <f t="shared" si="90"/>
        <v>m4</v>
      </c>
      <c r="AF352" t="s">
        <v>764</v>
      </c>
      <c r="AG352" s="51" t="str">
        <f t="shared" si="85"/>
        <v>res</v>
      </c>
      <c r="AH352" t="s">
        <v>819</v>
      </c>
      <c r="AI352" t="s">
        <v>820</v>
      </c>
      <c r="AJ352" t="s">
        <v>821</v>
      </c>
      <c r="AK352" s="11" t="str">
        <f t="shared" si="86"/>
        <v>BO, Calculation with average floor area of permanently occupied dwellings and number of dwellings for the considered contruction period</v>
      </c>
      <c r="AL352" s="11" t="s">
        <v>822</v>
      </c>
      <c r="AM352" s="11">
        <v>2016</v>
      </c>
      <c r="AN352" s="17" t="s">
        <v>823</v>
      </c>
      <c r="AO352" s="52" t="s">
        <v>824</v>
      </c>
      <c r="AQ352" t="s">
        <v>12</v>
      </c>
      <c r="AR352">
        <v>2012</v>
      </c>
      <c r="AS352" t="s">
        <v>850</v>
      </c>
      <c r="AT352" t="s">
        <v>832</v>
      </c>
      <c r="AU352">
        <v>6063.7209999999995</v>
      </c>
      <c r="AV352" t="s">
        <v>826</v>
      </c>
      <c r="AW352" t="s">
        <v>642</v>
      </c>
      <c r="AX352" t="s">
        <v>817</v>
      </c>
      <c r="AY352" t="s">
        <v>818</v>
      </c>
      <c r="AZ352" t="s">
        <v>764</v>
      </c>
      <c r="BA352" s="51" t="s">
        <v>764</v>
      </c>
      <c r="BB352" t="s">
        <v>815</v>
      </c>
      <c r="BC352" t="s">
        <v>819</v>
      </c>
      <c r="BD352" t="s">
        <v>820</v>
      </c>
      <c r="BE352" t="s">
        <v>821</v>
      </c>
      <c r="BF352" t="s">
        <v>847</v>
      </c>
      <c r="BG352" t="s">
        <v>822</v>
      </c>
      <c r="BH352">
        <v>2016</v>
      </c>
      <c r="BI352" t="s">
        <v>823</v>
      </c>
      <c r="BJ352" t="s">
        <v>824</v>
      </c>
      <c r="BK352" t="s">
        <v>824</v>
      </c>
    </row>
    <row r="353" spans="1:63" x14ac:dyDescent="0.25">
      <c r="A353" t="str">
        <f t="shared" si="82"/>
        <v>HRsurmi4</v>
      </c>
      <c r="B353" t="s">
        <v>839</v>
      </c>
      <c r="C353" t="s">
        <v>43</v>
      </c>
      <c r="D353" t="s">
        <v>815</v>
      </c>
      <c r="E353" t="str">
        <f t="shared" si="88"/>
        <v>m4</v>
      </c>
      <c r="F353" t="str">
        <f t="shared" si="88"/>
        <v>surmi4</v>
      </c>
      <c r="G353" s="49">
        <v>0</v>
      </c>
      <c r="H353" s="49">
        <v>0</v>
      </c>
      <c r="I353" s="49">
        <v>0</v>
      </c>
      <c r="J353" s="49">
        <v>0</v>
      </c>
      <c r="K353" s="49">
        <v>0</v>
      </c>
      <c r="L353" s="49">
        <v>0</v>
      </c>
      <c r="M353" s="49">
        <v>12.538009711006399</v>
      </c>
      <c r="N353" s="49">
        <v>12.646496816046</v>
      </c>
      <c r="O353" s="49">
        <v>12.7549839210856</v>
      </c>
      <c r="P353" s="49">
        <v>0</v>
      </c>
      <c r="Q353" s="49">
        <v>0</v>
      </c>
      <c r="R353" s="50" t="s">
        <v>364</v>
      </c>
      <c r="S353" s="50" t="s">
        <v>903</v>
      </c>
      <c r="T353" s="50" t="s">
        <v>873</v>
      </c>
      <c r="V353" s="24" t="str">
        <f>VLOOKUP(C353,[1]BO_download_01!#REF!,3,FALSE)</f>
        <v>Croatia</v>
      </c>
      <c r="W353">
        <f t="shared" si="89"/>
        <v>2012</v>
      </c>
      <c r="X353" t="str">
        <f>INDEX([1]BO_download_01!#REF!,MATCH($Y353,[1]BO_download_01!#REF!,0))</f>
        <v>ar</v>
      </c>
      <c r="Y353" t="str">
        <f t="shared" si="79"/>
        <v>floor area</v>
      </c>
      <c r="Z353" s="24">
        <f t="shared" si="83"/>
        <v>12.646496816046</v>
      </c>
      <c r="AA353" s="24" t="str">
        <f t="shared" si="84"/>
        <v>Mm2</v>
      </c>
      <c r="AB353" s="24" t="str">
        <f t="shared" si="80"/>
        <v>Calculation</v>
      </c>
      <c r="AC353" t="s">
        <v>817</v>
      </c>
      <c r="AD353" t="s">
        <v>818</v>
      </c>
      <c r="AE353" t="str">
        <f t="shared" si="90"/>
        <v>m4</v>
      </c>
      <c r="AF353" t="s">
        <v>764</v>
      </c>
      <c r="AG353" s="51" t="str">
        <f t="shared" si="85"/>
        <v>res</v>
      </c>
      <c r="AH353" t="s">
        <v>819</v>
      </c>
      <c r="AI353" t="s">
        <v>820</v>
      </c>
      <c r="AJ353" t="s">
        <v>821</v>
      </c>
      <c r="AK353" s="11" t="str">
        <f t="shared" si="86"/>
        <v>BO, Calculation with average floor area of permanently occupied dwellings and number of dwellings for the considered contruction period</v>
      </c>
      <c r="AL353" s="11" t="s">
        <v>822</v>
      </c>
      <c r="AM353" s="11">
        <v>2016</v>
      </c>
      <c r="AN353" s="17" t="s">
        <v>823</v>
      </c>
      <c r="AO353" s="52" t="s">
        <v>824</v>
      </c>
      <c r="AQ353" t="s">
        <v>12</v>
      </c>
      <c r="AR353">
        <v>2013</v>
      </c>
      <c r="AS353" t="s">
        <v>850</v>
      </c>
      <c r="AT353" t="s">
        <v>832</v>
      </c>
      <c r="AU353">
        <v>6123.7259999999997</v>
      </c>
      <c r="AV353" t="s">
        <v>826</v>
      </c>
      <c r="AW353" t="s">
        <v>642</v>
      </c>
      <c r="AX353" t="s">
        <v>817</v>
      </c>
      <c r="AY353" t="s">
        <v>818</v>
      </c>
      <c r="AZ353" t="s">
        <v>764</v>
      </c>
      <c r="BA353" s="51" t="s">
        <v>764</v>
      </c>
      <c r="BB353" t="s">
        <v>815</v>
      </c>
      <c r="BC353" t="s">
        <v>819</v>
      </c>
      <c r="BD353" t="s">
        <v>820</v>
      </c>
      <c r="BE353" t="s">
        <v>821</v>
      </c>
      <c r="BF353" t="s">
        <v>847</v>
      </c>
      <c r="BG353" t="s">
        <v>822</v>
      </c>
      <c r="BH353">
        <v>2016</v>
      </c>
      <c r="BI353" t="s">
        <v>823</v>
      </c>
      <c r="BJ353" t="s">
        <v>824</v>
      </c>
      <c r="BK353" t="s">
        <v>824</v>
      </c>
    </row>
    <row r="354" spans="1:63" x14ac:dyDescent="0.25">
      <c r="A354" t="str">
        <f t="shared" si="82"/>
        <v>HUsurmi4</v>
      </c>
      <c r="B354" t="s">
        <v>839</v>
      </c>
      <c r="C354" t="s">
        <v>52</v>
      </c>
      <c r="D354" t="s">
        <v>815</v>
      </c>
      <c r="E354" t="str">
        <f t="shared" si="88"/>
        <v>m4</v>
      </c>
      <c r="F354" t="str">
        <f t="shared" si="88"/>
        <v>surmi4</v>
      </c>
      <c r="G354" s="49">
        <v>0</v>
      </c>
      <c r="H354" s="49">
        <v>0</v>
      </c>
      <c r="I354" s="49">
        <v>0</v>
      </c>
      <c r="J354" s="49">
        <v>0</v>
      </c>
      <c r="K354" s="49">
        <v>0</v>
      </c>
      <c r="L354" s="49">
        <v>0</v>
      </c>
      <c r="M354" s="49">
        <v>0</v>
      </c>
      <c r="N354" s="49">
        <v>0</v>
      </c>
      <c r="O354" s="49">
        <v>39.251322933319301</v>
      </c>
      <c r="P354" s="49">
        <v>0</v>
      </c>
      <c r="Q354" s="49">
        <v>0</v>
      </c>
      <c r="R354" s="50" t="s">
        <v>208</v>
      </c>
      <c r="S354" s="50" t="s">
        <v>212</v>
      </c>
      <c r="T354" s="50" t="s">
        <v>873</v>
      </c>
      <c r="V354" s="24" t="str">
        <f>VLOOKUP(C354,[1]BO_download_01!#REF!,3,FALSE)</f>
        <v>Hungary</v>
      </c>
      <c r="W354">
        <f t="shared" si="89"/>
        <v>2012</v>
      </c>
      <c r="X354" t="str">
        <f>INDEX([1]BO_download_01!#REF!,MATCH($Y354,[1]BO_download_01!#REF!,0))</f>
        <v>ar</v>
      </c>
      <c r="Y354" t="str">
        <f t="shared" si="79"/>
        <v>floor area</v>
      </c>
      <c r="Z354" s="24">
        <f t="shared" si="83"/>
        <v>0</v>
      </c>
      <c r="AA354" s="24" t="str">
        <f t="shared" si="84"/>
        <v>Mm2</v>
      </c>
      <c r="AB354" s="24" t="str">
        <f t="shared" si="80"/>
        <v>Odyssee</v>
      </c>
      <c r="AC354" t="s">
        <v>817</v>
      </c>
      <c r="AD354" t="s">
        <v>818</v>
      </c>
      <c r="AE354" t="str">
        <f t="shared" si="90"/>
        <v>m4</v>
      </c>
      <c r="AF354" t="s">
        <v>764</v>
      </c>
      <c r="AG354" s="51" t="str">
        <f t="shared" si="85"/>
        <v>res</v>
      </c>
      <c r="AH354" t="s">
        <v>819</v>
      </c>
      <c r="AI354" t="s">
        <v>820</v>
      </c>
      <c r="AJ354" t="s">
        <v>821</v>
      </c>
      <c r="AK354" s="11" t="str">
        <f t="shared" si="86"/>
        <v>BO, Odyssee Indicators</v>
      </c>
      <c r="AL354" s="11" t="s">
        <v>822</v>
      </c>
      <c r="AM354" s="11">
        <v>2016</v>
      </c>
      <c r="AN354" s="17" t="s">
        <v>823</v>
      </c>
      <c r="AO354" s="52" t="s">
        <v>824</v>
      </c>
      <c r="AQ354" t="s">
        <v>12</v>
      </c>
      <c r="AR354">
        <v>2014</v>
      </c>
      <c r="AS354" t="s">
        <v>850</v>
      </c>
      <c r="AT354" t="s">
        <v>832</v>
      </c>
      <c r="AU354">
        <v>6182.1360000000004</v>
      </c>
      <c r="AV354" t="s">
        <v>826</v>
      </c>
      <c r="AW354" t="s">
        <v>642</v>
      </c>
      <c r="AX354" t="s">
        <v>817</v>
      </c>
      <c r="AY354" t="s">
        <v>818</v>
      </c>
      <c r="AZ354" t="s">
        <v>764</v>
      </c>
      <c r="BA354" s="51" t="s">
        <v>764</v>
      </c>
      <c r="BB354" t="s">
        <v>815</v>
      </c>
      <c r="BC354" t="s">
        <v>819</v>
      </c>
      <c r="BD354" t="s">
        <v>820</v>
      </c>
      <c r="BE354" t="s">
        <v>821</v>
      </c>
      <c r="BF354" t="s">
        <v>847</v>
      </c>
      <c r="BG354" t="s">
        <v>822</v>
      </c>
      <c r="BH354">
        <v>2016</v>
      </c>
      <c r="BI354" t="s">
        <v>823</v>
      </c>
      <c r="BJ354" t="s">
        <v>824</v>
      </c>
      <c r="BK354" t="s">
        <v>824</v>
      </c>
    </row>
    <row r="355" spans="1:63" x14ac:dyDescent="0.25">
      <c r="A355" t="str">
        <f t="shared" si="82"/>
        <v>IEsurmi4</v>
      </c>
      <c r="B355" t="s">
        <v>839</v>
      </c>
      <c r="C355" t="s">
        <v>53</v>
      </c>
      <c r="D355" t="s">
        <v>815</v>
      </c>
      <c r="E355" t="str">
        <f t="shared" si="88"/>
        <v>m4</v>
      </c>
      <c r="F355" t="str">
        <f t="shared" si="88"/>
        <v>surmi4</v>
      </c>
      <c r="G355" s="49">
        <v>0</v>
      </c>
      <c r="H355" s="49">
        <v>0</v>
      </c>
      <c r="I355" s="49">
        <v>0</v>
      </c>
      <c r="J355" s="49">
        <v>0</v>
      </c>
      <c r="K355" s="49">
        <v>0</v>
      </c>
      <c r="L355" s="49">
        <v>0</v>
      </c>
      <c r="M355" s="49">
        <v>18.3743484370295</v>
      </c>
      <c r="N355" s="49">
        <v>18.415865260649301</v>
      </c>
      <c r="O355" s="49">
        <v>18.455071060636399</v>
      </c>
      <c r="P355" s="49">
        <v>0</v>
      </c>
      <c r="Q355" s="49">
        <v>0</v>
      </c>
      <c r="R355" s="50" t="s">
        <v>214</v>
      </c>
      <c r="S355" s="50" t="s">
        <v>686</v>
      </c>
      <c r="T355" s="50" t="s">
        <v>873</v>
      </c>
      <c r="V355" s="24" t="str">
        <f>VLOOKUP(C355,[1]BO_download_01!#REF!,3,FALSE)</f>
        <v>Ireland</v>
      </c>
      <c r="W355">
        <f t="shared" si="89"/>
        <v>2012</v>
      </c>
      <c r="X355" t="str">
        <f>INDEX([1]BO_download_01!#REF!,MATCH($Y355,[1]BO_download_01!#REF!,0))</f>
        <v>ar</v>
      </c>
      <c r="Y355" t="str">
        <f t="shared" si="79"/>
        <v>floor area</v>
      </c>
      <c r="Z355" s="24">
        <f t="shared" si="83"/>
        <v>18.415865260649301</v>
      </c>
      <c r="AA355" s="24" t="str">
        <f t="shared" si="84"/>
        <v>Mm2</v>
      </c>
      <c r="AB355" s="24" t="str">
        <f t="shared" si="80"/>
        <v>Estimation</v>
      </c>
      <c r="AC355" t="s">
        <v>817</v>
      </c>
      <c r="AD355" t="s">
        <v>818</v>
      </c>
      <c r="AE355" t="str">
        <f t="shared" si="90"/>
        <v>m4</v>
      </c>
      <c r="AF355" t="s">
        <v>764</v>
      </c>
      <c r="AG355" s="51" t="str">
        <f t="shared" si="85"/>
        <v>res</v>
      </c>
      <c r="AH355" t="s">
        <v>819</v>
      </c>
      <c r="AI355" t="s">
        <v>820</v>
      </c>
      <c r="AJ355" t="s">
        <v>821</v>
      </c>
      <c r="AK355" s="11" t="str">
        <f t="shared" si="86"/>
        <v>BO, Estimation with data from Odyssee</v>
      </c>
      <c r="AL355" s="11" t="s">
        <v>822</v>
      </c>
      <c r="AM355" s="11">
        <v>2016</v>
      </c>
      <c r="AN355" s="17" t="s">
        <v>823</v>
      </c>
      <c r="AO355" s="52" t="s">
        <v>824</v>
      </c>
      <c r="AQ355" t="s">
        <v>14</v>
      </c>
      <c r="AR355">
        <v>2005</v>
      </c>
      <c r="AS355" t="s">
        <v>850</v>
      </c>
      <c r="AT355" t="s">
        <v>832</v>
      </c>
      <c r="AU355">
        <v>3372.2190000000001</v>
      </c>
      <c r="AV355" t="s">
        <v>826</v>
      </c>
      <c r="AW355" t="s">
        <v>356</v>
      </c>
      <c r="AX355" t="s">
        <v>817</v>
      </c>
      <c r="AY355" t="s">
        <v>818</v>
      </c>
      <c r="AZ355" t="s">
        <v>764</v>
      </c>
      <c r="BA355" s="51" t="s">
        <v>764</v>
      </c>
      <c r="BB355" t="s">
        <v>815</v>
      </c>
      <c r="BC355" t="s">
        <v>819</v>
      </c>
      <c r="BD355" t="s">
        <v>820</v>
      </c>
      <c r="BE355" t="s">
        <v>821</v>
      </c>
      <c r="BF355" t="s">
        <v>857</v>
      </c>
      <c r="BG355" t="s">
        <v>822</v>
      </c>
      <c r="BH355">
        <v>2016</v>
      </c>
      <c r="BI355" t="s">
        <v>823</v>
      </c>
      <c r="BJ355" t="s">
        <v>824</v>
      </c>
      <c r="BK355" t="s">
        <v>824</v>
      </c>
    </row>
    <row r="356" spans="1:63" x14ac:dyDescent="0.25">
      <c r="A356" t="str">
        <f t="shared" si="82"/>
        <v>ITsurmi4</v>
      </c>
      <c r="B356" t="s">
        <v>839</v>
      </c>
      <c r="C356" t="s">
        <v>54</v>
      </c>
      <c r="D356" t="s">
        <v>815</v>
      </c>
      <c r="E356" t="str">
        <f t="shared" si="88"/>
        <v>m4</v>
      </c>
      <c r="F356" t="str">
        <f t="shared" si="88"/>
        <v>surmi4</v>
      </c>
      <c r="G356" s="49">
        <v>0</v>
      </c>
      <c r="H356" s="49">
        <v>0</v>
      </c>
      <c r="I356" s="49">
        <v>0</v>
      </c>
      <c r="J356" s="49">
        <v>0</v>
      </c>
      <c r="K356" s="49">
        <v>0</v>
      </c>
      <c r="L356" s="49">
        <v>0</v>
      </c>
      <c r="M356" s="49">
        <v>86.849228043096005</v>
      </c>
      <c r="N356" s="49">
        <v>0</v>
      </c>
      <c r="O356" s="49">
        <v>0</v>
      </c>
      <c r="P356" s="49">
        <v>0</v>
      </c>
      <c r="Q356" s="49">
        <v>0</v>
      </c>
      <c r="R356" s="50" t="s">
        <v>214</v>
      </c>
      <c r="S356" s="50" t="s">
        <v>686</v>
      </c>
      <c r="T356" s="50" t="s">
        <v>873</v>
      </c>
      <c r="V356" s="24" t="str">
        <f>VLOOKUP(C356,[1]BO_download_01!#REF!,3,FALSE)</f>
        <v>Italy</v>
      </c>
      <c r="W356">
        <f t="shared" si="89"/>
        <v>2012</v>
      </c>
      <c r="X356" t="str">
        <f>INDEX([1]BO_download_01!#REF!,MATCH($Y356,[1]BO_download_01!#REF!,0))</f>
        <v>ar</v>
      </c>
      <c r="Y356" t="str">
        <f t="shared" si="79"/>
        <v>floor area</v>
      </c>
      <c r="Z356" s="24">
        <f t="shared" si="83"/>
        <v>0</v>
      </c>
      <c r="AA356" s="24" t="str">
        <f t="shared" si="84"/>
        <v>Mm2</v>
      </c>
      <c r="AB356" s="24" t="str">
        <f t="shared" si="80"/>
        <v>Estimation</v>
      </c>
      <c r="AC356" t="s">
        <v>817</v>
      </c>
      <c r="AD356" t="s">
        <v>818</v>
      </c>
      <c r="AE356" t="str">
        <f t="shared" si="90"/>
        <v>m4</v>
      </c>
      <c r="AF356" t="s">
        <v>764</v>
      </c>
      <c r="AG356" s="51" t="str">
        <f t="shared" si="85"/>
        <v>res</v>
      </c>
      <c r="AH356" t="s">
        <v>819</v>
      </c>
      <c r="AI356" t="s">
        <v>820</v>
      </c>
      <c r="AJ356" t="s">
        <v>821</v>
      </c>
      <c r="AK356" s="11" t="str">
        <f t="shared" si="86"/>
        <v>BO, Estimation with data from Odyssee</v>
      </c>
      <c r="AL356" s="11" t="s">
        <v>822</v>
      </c>
      <c r="AM356" s="11">
        <v>2016</v>
      </c>
      <c r="AN356" s="17" t="s">
        <v>823</v>
      </c>
      <c r="AO356" s="52" t="s">
        <v>824</v>
      </c>
      <c r="AQ356" t="s">
        <v>14</v>
      </c>
      <c r="AR356">
        <v>2006</v>
      </c>
      <c r="AS356" t="s">
        <v>850</v>
      </c>
      <c r="AT356" t="s">
        <v>832</v>
      </c>
      <c r="AU356">
        <v>3411.6570000000002</v>
      </c>
      <c r="AV356" t="s">
        <v>826</v>
      </c>
      <c r="AW356" t="s">
        <v>356</v>
      </c>
      <c r="AX356" t="s">
        <v>817</v>
      </c>
      <c r="AY356" t="s">
        <v>818</v>
      </c>
      <c r="AZ356" t="s">
        <v>764</v>
      </c>
      <c r="BA356" s="51" t="s">
        <v>764</v>
      </c>
      <c r="BB356" t="s">
        <v>815</v>
      </c>
      <c r="BC356" t="s">
        <v>819</v>
      </c>
      <c r="BD356" t="s">
        <v>820</v>
      </c>
      <c r="BE356" t="s">
        <v>821</v>
      </c>
      <c r="BF356" t="s">
        <v>857</v>
      </c>
      <c r="BG356" t="s">
        <v>822</v>
      </c>
      <c r="BH356">
        <v>2016</v>
      </c>
      <c r="BI356" t="s">
        <v>823</v>
      </c>
      <c r="BJ356" t="s">
        <v>824</v>
      </c>
      <c r="BK356" t="s">
        <v>824</v>
      </c>
    </row>
    <row r="357" spans="1:63" x14ac:dyDescent="0.25">
      <c r="A357" t="str">
        <f t="shared" si="82"/>
        <v>LTsurmi4</v>
      </c>
      <c r="B357" t="s">
        <v>839</v>
      </c>
      <c r="C357" t="s">
        <v>56</v>
      </c>
      <c r="D357" t="s">
        <v>815</v>
      </c>
      <c r="E357" t="str">
        <f t="shared" si="88"/>
        <v>m4</v>
      </c>
      <c r="F357" t="str">
        <f t="shared" si="88"/>
        <v>surmi4</v>
      </c>
      <c r="G357" s="49">
        <v>0</v>
      </c>
      <c r="H357" s="49">
        <v>0</v>
      </c>
      <c r="I357" s="49">
        <v>0</v>
      </c>
      <c r="J357" s="49">
        <v>0</v>
      </c>
      <c r="K357" s="49">
        <v>0</v>
      </c>
      <c r="L357" s="49">
        <v>0</v>
      </c>
      <c r="M357" s="49">
        <v>0</v>
      </c>
      <c r="N357" s="49">
        <v>5.8555645227692299</v>
      </c>
      <c r="O357" s="49">
        <v>5.8819409395384596</v>
      </c>
      <c r="P357" s="49">
        <v>0</v>
      </c>
      <c r="Q357" s="49">
        <v>0</v>
      </c>
      <c r="R357" s="50" t="s">
        <v>208</v>
      </c>
      <c r="S357" s="50" t="s">
        <v>212</v>
      </c>
      <c r="T357" s="50" t="s">
        <v>873</v>
      </c>
      <c r="V357" s="24" t="str">
        <f>VLOOKUP(C357,[1]BO_download_01!#REF!,3,FALSE)</f>
        <v>Lithuania</v>
      </c>
      <c r="W357">
        <f t="shared" si="89"/>
        <v>2012</v>
      </c>
      <c r="X357" t="str">
        <f>INDEX([1]BO_download_01!#REF!,MATCH($Y357,[1]BO_download_01!#REF!,0))</f>
        <v>ar</v>
      </c>
      <c r="Y357" t="str">
        <f t="shared" si="79"/>
        <v>floor area</v>
      </c>
      <c r="Z357" s="24">
        <f t="shared" si="83"/>
        <v>5.8555645227692299</v>
      </c>
      <c r="AA357" s="24" t="str">
        <f t="shared" si="84"/>
        <v>Mm2</v>
      </c>
      <c r="AB357" s="24" t="str">
        <f t="shared" si="80"/>
        <v>Odyssee</v>
      </c>
      <c r="AC357" t="s">
        <v>817</v>
      </c>
      <c r="AD357" t="s">
        <v>818</v>
      </c>
      <c r="AE357" t="str">
        <f t="shared" si="90"/>
        <v>m4</v>
      </c>
      <c r="AF357" t="s">
        <v>764</v>
      </c>
      <c r="AG357" s="51" t="str">
        <f t="shared" si="85"/>
        <v>res</v>
      </c>
      <c r="AH357" t="s">
        <v>819</v>
      </c>
      <c r="AI357" t="s">
        <v>820</v>
      </c>
      <c r="AJ357" t="s">
        <v>821</v>
      </c>
      <c r="AK357" s="11" t="str">
        <f t="shared" si="86"/>
        <v>BO, Odyssee Indicators</v>
      </c>
      <c r="AL357" s="11" t="s">
        <v>822</v>
      </c>
      <c r="AM357" s="11">
        <v>2016</v>
      </c>
      <c r="AN357" s="17" t="s">
        <v>823</v>
      </c>
      <c r="AO357" s="52" t="s">
        <v>824</v>
      </c>
      <c r="AQ357" t="s">
        <v>14</v>
      </c>
      <c r="AR357">
        <v>2007</v>
      </c>
      <c r="AS357" t="s">
        <v>850</v>
      </c>
      <c r="AT357" t="s">
        <v>832</v>
      </c>
      <c r="AU357">
        <v>3449.1030000000001</v>
      </c>
      <c r="AV357" t="s">
        <v>826</v>
      </c>
      <c r="AW357" t="s">
        <v>356</v>
      </c>
      <c r="AX357" t="s">
        <v>817</v>
      </c>
      <c r="AY357" t="s">
        <v>818</v>
      </c>
      <c r="AZ357" t="s">
        <v>764</v>
      </c>
      <c r="BA357" s="51" t="s">
        <v>764</v>
      </c>
      <c r="BB357" t="s">
        <v>815</v>
      </c>
      <c r="BC357" t="s">
        <v>819</v>
      </c>
      <c r="BD357" t="s">
        <v>820</v>
      </c>
      <c r="BE357" t="s">
        <v>821</v>
      </c>
      <c r="BF357" t="s">
        <v>857</v>
      </c>
      <c r="BG357" t="s">
        <v>822</v>
      </c>
      <c r="BH357">
        <v>2016</v>
      </c>
      <c r="BI357" t="s">
        <v>823</v>
      </c>
      <c r="BJ357" t="s">
        <v>824</v>
      </c>
      <c r="BK357" t="s">
        <v>824</v>
      </c>
    </row>
    <row r="358" spans="1:63" x14ac:dyDescent="0.25">
      <c r="A358" t="str">
        <f t="shared" si="82"/>
        <v>LUsurmi4</v>
      </c>
      <c r="B358" t="s">
        <v>839</v>
      </c>
      <c r="C358" t="s">
        <v>57</v>
      </c>
      <c r="D358" t="s">
        <v>815</v>
      </c>
      <c r="E358" t="str">
        <f t="shared" ref="E358:F368" si="91">E357</f>
        <v>m4</v>
      </c>
      <c r="F358" t="str">
        <f t="shared" si="91"/>
        <v>surmi4</v>
      </c>
      <c r="G358" s="49">
        <v>0</v>
      </c>
      <c r="H358" s="49">
        <v>0</v>
      </c>
      <c r="I358" s="49">
        <v>0</v>
      </c>
      <c r="J358" s="49">
        <v>0</v>
      </c>
      <c r="K358" s="49">
        <v>0</v>
      </c>
      <c r="L358" s="49">
        <v>0</v>
      </c>
      <c r="M358" s="49">
        <v>2.1006873208247798</v>
      </c>
      <c r="N358" s="49">
        <v>0</v>
      </c>
      <c r="O358" s="49">
        <v>0</v>
      </c>
      <c r="P358" s="49">
        <v>0</v>
      </c>
      <c r="Q358" s="49">
        <v>0</v>
      </c>
      <c r="R358" s="50" t="s">
        <v>208</v>
      </c>
      <c r="S358" s="50" t="s">
        <v>212</v>
      </c>
      <c r="T358" s="50" t="s">
        <v>873</v>
      </c>
      <c r="V358" s="24" t="str">
        <f>VLOOKUP(C358,[1]BO_download_01!#REF!,3,FALSE)</f>
        <v>Luxembourg</v>
      </c>
      <c r="W358">
        <f t="shared" si="89"/>
        <v>2012</v>
      </c>
      <c r="X358" t="str">
        <f>INDEX([1]BO_download_01!#REF!,MATCH($Y358,[1]BO_download_01!#REF!,0))</f>
        <v>ar</v>
      </c>
      <c r="Y358" t="str">
        <f t="shared" si="79"/>
        <v>floor area</v>
      </c>
      <c r="Z358" s="24">
        <f t="shared" si="83"/>
        <v>0</v>
      </c>
      <c r="AA358" s="24" t="str">
        <f t="shared" si="84"/>
        <v>Mm2</v>
      </c>
      <c r="AB358" s="24" t="str">
        <f t="shared" si="80"/>
        <v>Odyssee</v>
      </c>
      <c r="AC358" t="s">
        <v>817</v>
      </c>
      <c r="AD358" t="s">
        <v>818</v>
      </c>
      <c r="AE358" t="str">
        <f t="shared" si="90"/>
        <v>m4</v>
      </c>
      <c r="AF358" t="s">
        <v>764</v>
      </c>
      <c r="AG358" s="51" t="str">
        <f t="shared" si="85"/>
        <v>res</v>
      </c>
      <c r="AH358" t="s">
        <v>819</v>
      </c>
      <c r="AI358" t="s">
        <v>820</v>
      </c>
      <c r="AJ358" t="s">
        <v>821</v>
      </c>
      <c r="AK358" s="11" t="str">
        <f t="shared" si="86"/>
        <v>BO, Odyssee Indicators</v>
      </c>
      <c r="AL358" s="11" t="s">
        <v>822</v>
      </c>
      <c r="AM358" s="11">
        <v>2016</v>
      </c>
      <c r="AN358" s="17" t="s">
        <v>823</v>
      </c>
      <c r="AO358" s="52" t="s">
        <v>824</v>
      </c>
      <c r="AQ358" t="s">
        <v>14</v>
      </c>
      <c r="AR358">
        <v>2008</v>
      </c>
      <c r="AS358" t="s">
        <v>850</v>
      </c>
      <c r="AT358" t="s">
        <v>832</v>
      </c>
      <c r="AU358">
        <v>3484.2379999999998</v>
      </c>
      <c r="AV358" t="s">
        <v>826</v>
      </c>
      <c r="AW358" t="s">
        <v>356</v>
      </c>
      <c r="AX358" t="s">
        <v>817</v>
      </c>
      <c r="AY358" t="s">
        <v>818</v>
      </c>
      <c r="AZ358" t="s">
        <v>764</v>
      </c>
      <c r="BA358" s="51" t="s">
        <v>764</v>
      </c>
      <c r="BB358" t="s">
        <v>815</v>
      </c>
      <c r="BC358" t="s">
        <v>819</v>
      </c>
      <c r="BD358" t="s">
        <v>820</v>
      </c>
      <c r="BE358" t="s">
        <v>821</v>
      </c>
      <c r="BF358" t="s">
        <v>857</v>
      </c>
      <c r="BG358" t="s">
        <v>822</v>
      </c>
      <c r="BH358">
        <v>2016</v>
      </c>
      <c r="BI358" t="s">
        <v>823</v>
      </c>
      <c r="BJ358" t="s">
        <v>824</v>
      </c>
      <c r="BK358" t="s">
        <v>824</v>
      </c>
    </row>
    <row r="359" spans="1:63" x14ac:dyDescent="0.25">
      <c r="A359" t="str">
        <f t="shared" si="82"/>
        <v>LVsurmi4</v>
      </c>
      <c r="B359" t="s">
        <v>839</v>
      </c>
      <c r="C359" t="s">
        <v>55</v>
      </c>
      <c r="D359" t="s">
        <v>815</v>
      </c>
      <c r="E359" t="str">
        <f t="shared" si="91"/>
        <v>m4</v>
      </c>
      <c r="F359" t="str">
        <f t="shared" si="91"/>
        <v>surmi4</v>
      </c>
      <c r="G359" s="49">
        <v>0</v>
      </c>
      <c r="H359" s="49">
        <v>0</v>
      </c>
      <c r="I359" s="49">
        <v>0</v>
      </c>
      <c r="J359" s="49">
        <v>0</v>
      </c>
      <c r="K359" s="49">
        <v>0</v>
      </c>
      <c r="L359" s="49">
        <v>0</v>
      </c>
      <c r="M359" s="49">
        <v>6.4309868059657997</v>
      </c>
      <c r="N359" s="49">
        <v>6.4934235710722703</v>
      </c>
      <c r="O359" s="49">
        <v>6.5558603361787302</v>
      </c>
      <c r="P359" s="49">
        <v>0</v>
      </c>
      <c r="Q359" s="49">
        <v>0</v>
      </c>
      <c r="R359" s="50" t="s">
        <v>208</v>
      </c>
      <c r="S359" s="50" t="s">
        <v>212</v>
      </c>
      <c r="T359" s="50" t="s">
        <v>873</v>
      </c>
      <c r="V359" s="24" t="str">
        <f>VLOOKUP(C359,[1]BO_download_01!#REF!,3,FALSE)</f>
        <v>Latvia</v>
      </c>
      <c r="W359">
        <f t="shared" si="89"/>
        <v>2012</v>
      </c>
      <c r="X359" t="str">
        <f>INDEX([1]BO_download_01!#REF!,MATCH($Y359,[1]BO_download_01!#REF!,0))</f>
        <v>ar</v>
      </c>
      <c r="Y359" t="str">
        <f t="shared" si="79"/>
        <v>floor area</v>
      </c>
      <c r="Z359" s="24">
        <f t="shared" si="83"/>
        <v>6.4934235710722703</v>
      </c>
      <c r="AA359" s="24" t="str">
        <f t="shared" si="84"/>
        <v>Mm2</v>
      </c>
      <c r="AB359" s="24" t="str">
        <f t="shared" si="80"/>
        <v>Odyssee</v>
      </c>
      <c r="AC359" t="s">
        <v>817</v>
      </c>
      <c r="AD359" t="s">
        <v>818</v>
      </c>
      <c r="AE359" t="str">
        <f t="shared" si="90"/>
        <v>m4</v>
      </c>
      <c r="AF359" t="s">
        <v>764</v>
      </c>
      <c r="AG359" s="51" t="str">
        <f t="shared" si="85"/>
        <v>res</v>
      </c>
      <c r="AH359" t="s">
        <v>819</v>
      </c>
      <c r="AI359" t="s">
        <v>820</v>
      </c>
      <c r="AJ359" t="s">
        <v>821</v>
      </c>
      <c r="AK359" s="11" t="str">
        <f t="shared" si="86"/>
        <v>BO, Odyssee Indicators</v>
      </c>
      <c r="AL359" s="11" t="s">
        <v>822</v>
      </c>
      <c r="AM359" s="11">
        <v>2016</v>
      </c>
      <c r="AN359" s="17" t="s">
        <v>823</v>
      </c>
      <c r="AO359" s="52" t="s">
        <v>824</v>
      </c>
      <c r="AQ359" t="s">
        <v>14</v>
      </c>
      <c r="AR359">
        <v>2009</v>
      </c>
      <c r="AS359" t="s">
        <v>850</v>
      </c>
      <c r="AT359" t="s">
        <v>832</v>
      </c>
      <c r="AU359">
        <v>3514.0140000000001</v>
      </c>
      <c r="AV359" t="s">
        <v>826</v>
      </c>
      <c r="AW359" t="s">
        <v>356</v>
      </c>
      <c r="AX359" t="s">
        <v>817</v>
      </c>
      <c r="AY359" t="s">
        <v>818</v>
      </c>
      <c r="AZ359" t="s">
        <v>764</v>
      </c>
      <c r="BA359" s="51" t="s">
        <v>764</v>
      </c>
      <c r="BB359" t="s">
        <v>815</v>
      </c>
      <c r="BC359" t="s">
        <v>819</v>
      </c>
      <c r="BD359" t="s">
        <v>820</v>
      </c>
      <c r="BE359" t="s">
        <v>821</v>
      </c>
      <c r="BF359" t="s">
        <v>857</v>
      </c>
      <c r="BG359" t="s">
        <v>822</v>
      </c>
      <c r="BH359">
        <v>2016</v>
      </c>
      <c r="BI359" t="s">
        <v>823</v>
      </c>
      <c r="BJ359" t="s">
        <v>824</v>
      </c>
      <c r="BK359" t="s">
        <v>824</v>
      </c>
    </row>
    <row r="360" spans="1:63" x14ac:dyDescent="0.25">
      <c r="A360" t="str">
        <f t="shared" si="82"/>
        <v>MTsurmi4</v>
      </c>
      <c r="B360" t="s">
        <v>839</v>
      </c>
      <c r="C360" t="s">
        <v>58</v>
      </c>
      <c r="D360" t="s">
        <v>815</v>
      </c>
      <c r="E360" t="str">
        <f t="shared" si="91"/>
        <v>m4</v>
      </c>
      <c r="F360" t="str">
        <f t="shared" si="91"/>
        <v>surmi4</v>
      </c>
      <c r="G360" s="49">
        <v>0</v>
      </c>
      <c r="H360" s="49">
        <v>0</v>
      </c>
      <c r="I360" s="49">
        <v>0</v>
      </c>
      <c r="J360" s="49">
        <v>0</v>
      </c>
      <c r="K360" s="49">
        <v>0</v>
      </c>
      <c r="L360" s="49">
        <v>0</v>
      </c>
      <c r="M360" s="49">
        <v>1.9395799524299899</v>
      </c>
      <c r="N360" s="49">
        <v>1.9395799524299899</v>
      </c>
      <c r="O360" s="49">
        <v>0</v>
      </c>
      <c r="P360" s="49">
        <v>0</v>
      </c>
      <c r="Q360" s="49">
        <v>0</v>
      </c>
      <c r="R360" s="50" t="s">
        <v>208</v>
      </c>
      <c r="S360" s="50" t="s">
        <v>212</v>
      </c>
      <c r="T360" s="50" t="s">
        <v>873</v>
      </c>
      <c r="V360" s="24" t="str">
        <f>VLOOKUP(C360,[1]BO_download_01!#REF!,3,FALSE)</f>
        <v>Malta</v>
      </c>
      <c r="W360">
        <f t="shared" si="89"/>
        <v>2012</v>
      </c>
      <c r="X360" t="str">
        <f>INDEX([1]BO_download_01!#REF!,MATCH($Y360,[1]BO_download_01!#REF!,0))</f>
        <v>ar</v>
      </c>
      <c r="Y360" t="str">
        <f t="shared" si="79"/>
        <v>floor area</v>
      </c>
      <c r="Z360" s="24">
        <f t="shared" si="83"/>
        <v>1.9395799524299899</v>
      </c>
      <c r="AA360" s="24" t="str">
        <f t="shared" si="84"/>
        <v>Mm2</v>
      </c>
      <c r="AB360" s="24" t="str">
        <f t="shared" si="80"/>
        <v>Odyssee</v>
      </c>
      <c r="AC360" t="s">
        <v>817</v>
      </c>
      <c r="AD360" t="s">
        <v>818</v>
      </c>
      <c r="AE360" t="str">
        <f t="shared" si="90"/>
        <v>m4</v>
      </c>
      <c r="AF360" t="s">
        <v>764</v>
      </c>
      <c r="AG360" s="51" t="str">
        <f t="shared" si="85"/>
        <v>res</v>
      </c>
      <c r="AH360" t="s">
        <v>819</v>
      </c>
      <c r="AI360" t="s">
        <v>820</v>
      </c>
      <c r="AJ360" t="s">
        <v>821</v>
      </c>
      <c r="AK360" s="11" t="str">
        <f t="shared" si="86"/>
        <v>BO, Odyssee Indicators</v>
      </c>
      <c r="AL360" s="11" t="s">
        <v>822</v>
      </c>
      <c r="AM360" s="11">
        <v>2016</v>
      </c>
      <c r="AN360" s="17" t="s">
        <v>823</v>
      </c>
      <c r="AO360" s="52" t="s">
        <v>824</v>
      </c>
      <c r="AQ360" t="s">
        <v>14</v>
      </c>
      <c r="AR360">
        <v>2010</v>
      </c>
      <c r="AS360" t="s">
        <v>850</v>
      </c>
      <c r="AT360" t="s">
        <v>832</v>
      </c>
      <c r="AU360">
        <v>3537.701</v>
      </c>
      <c r="AV360" t="s">
        <v>826</v>
      </c>
      <c r="AW360" t="s">
        <v>356</v>
      </c>
      <c r="AX360" t="s">
        <v>817</v>
      </c>
      <c r="AY360" t="s">
        <v>818</v>
      </c>
      <c r="AZ360" t="s">
        <v>764</v>
      </c>
      <c r="BA360" s="51" t="s">
        <v>764</v>
      </c>
      <c r="BB360" t="s">
        <v>815</v>
      </c>
      <c r="BC360" t="s">
        <v>819</v>
      </c>
      <c r="BD360" t="s">
        <v>820</v>
      </c>
      <c r="BE360" t="s">
        <v>821</v>
      </c>
      <c r="BF360" t="s">
        <v>857</v>
      </c>
      <c r="BG360" t="s">
        <v>822</v>
      </c>
      <c r="BH360">
        <v>2016</v>
      </c>
      <c r="BI360" t="s">
        <v>823</v>
      </c>
      <c r="BJ360" t="s">
        <v>824</v>
      </c>
      <c r="BK360" t="s">
        <v>824</v>
      </c>
    </row>
    <row r="361" spans="1:63" x14ac:dyDescent="0.25">
      <c r="A361" t="str">
        <f t="shared" si="82"/>
        <v>NLsurmi4</v>
      </c>
      <c r="B361" t="s">
        <v>839</v>
      </c>
      <c r="C361" t="s">
        <v>59</v>
      </c>
      <c r="D361" t="s">
        <v>815</v>
      </c>
      <c r="E361" t="str">
        <f t="shared" si="91"/>
        <v>m4</v>
      </c>
      <c r="F361" t="str">
        <f t="shared" si="91"/>
        <v>surmi4</v>
      </c>
      <c r="G361" s="49">
        <v>0</v>
      </c>
      <c r="H361" s="49">
        <v>0</v>
      </c>
      <c r="I361" s="49">
        <v>0</v>
      </c>
      <c r="J361" s="49">
        <v>0</v>
      </c>
      <c r="K361" s="49">
        <v>0</v>
      </c>
      <c r="L361" s="49">
        <v>0</v>
      </c>
      <c r="M361" s="49">
        <v>98.804469991502202</v>
      </c>
      <c r="N361" s="49">
        <v>99.903596376054907</v>
      </c>
      <c r="O361" s="49">
        <v>0</v>
      </c>
      <c r="P361" s="49">
        <v>0</v>
      </c>
      <c r="Q361" s="49">
        <v>0</v>
      </c>
      <c r="R361" s="50" t="s">
        <v>364</v>
      </c>
      <c r="S361" s="50" t="s">
        <v>903</v>
      </c>
      <c r="T361" s="50" t="s">
        <v>873</v>
      </c>
      <c r="V361" s="24" t="str">
        <f>VLOOKUP(C361,[1]BO_download_01!#REF!,3,FALSE)</f>
        <v>Netherlands</v>
      </c>
      <c r="W361">
        <f t="shared" si="89"/>
        <v>2012</v>
      </c>
      <c r="X361" t="str">
        <f>INDEX([1]BO_download_01!#REF!,MATCH($Y361,[1]BO_download_01!#REF!,0))</f>
        <v>ar</v>
      </c>
      <c r="Y361" t="str">
        <f t="shared" si="79"/>
        <v>floor area</v>
      </c>
      <c r="Z361" s="24">
        <f t="shared" si="83"/>
        <v>99.903596376054907</v>
      </c>
      <c r="AA361" s="24" t="str">
        <f t="shared" si="84"/>
        <v>Mm2</v>
      </c>
      <c r="AB361" s="24" t="str">
        <f t="shared" si="80"/>
        <v>Calculation</v>
      </c>
      <c r="AC361" t="s">
        <v>817</v>
      </c>
      <c r="AD361" t="s">
        <v>818</v>
      </c>
      <c r="AE361" t="str">
        <f t="shared" si="90"/>
        <v>m4</v>
      </c>
      <c r="AF361" t="s">
        <v>764</v>
      </c>
      <c r="AG361" s="51" t="str">
        <f t="shared" si="85"/>
        <v>res</v>
      </c>
      <c r="AH361" t="s">
        <v>819</v>
      </c>
      <c r="AI361" t="s">
        <v>820</v>
      </c>
      <c r="AJ361" t="s">
        <v>821</v>
      </c>
      <c r="AK361" s="11" t="str">
        <f t="shared" si="86"/>
        <v>BO, Calculation with average floor area of permanently occupied dwellings and number of dwellings for the considered contruction period</v>
      </c>
      <c r="AL361" s="11" t="s">
        <v>822</v>
      </c>
      <c r="AM361" s="11">
        <v>2016</v>
      </c>
      <c r="AN361" s="17" t="s">
        <v>823</v>
      </c>
      <c r="AO361" s="52" t="s">
        <v>824</v>
      </c>
      <c r="AQ361" t="s">
        <v>14</v>
      </c>
      <c r="AR361">
        <v>2011</v>
      </c>
      <c r="AS361" t="s">
        <v>850</v>
      </c>
      <c r="AT361" t="s">
        <v>832</v>
      </c>
      <c r="AU361">
        <v>3555.848</v>
      </c>
      <c r="AV361" t="s">
        <v>826</v>
      </c>
      <c r="AW361" t="s">
        <v>356</v>
      </c>
      <c r="AX361" t="s">
        <v>817</v>
      </c>
      <c r="AY361" t="s">
        <v>818</v>
      </c>
      <c r="AZ361" t="s">
        <v>764</v>
      </c>
      <c r="BA361" s="51" t="s">
        <v>764</v>
      </c>
      <c r="BB361" t="s">
        <v>815</v>
      </c>
      <c r="BC361" t="s">
        <v>819</v>
      </c>
      <c r="BD361" t="s">
        <v>820</v>
      </c>
      <c r="BE361" t="s">
        <v>821</v>
      </c>
      <c r="BF361" t="s">
        <v>857</v>
      </c>
      <c r="BG361" t="s">
        <v>822</v>
      </c>
      <c r="BH361">
        <v>2016</v>
      </c>
      <c r="BI361" t="s">
        <v>823</v>
      </c>
      <c r="BJ361" t="s">
        <v>824</v>
      </c>
      <c r="BK361" t="s">
        <v>824</v>
      </c>
    </row>
    <row r="362" spans="1:63" x14ac:dyDescent="0.25">
      <c r="A362" t="str">
        <f t="shared" si="82"/>
        <v>PLsurmi4</v>
      </c>
      <c r="B362" t="s">
        <v>839</v>
      </c>
      <c r="C362" t="s">
        <v>60</v>
      </c>
      <c r="D362" t="s">
        <v>815</v>
      </c>
      <c r="E362" t="str">
        <f t="shared" si="91"/>
        <v>m4</v>
      </c>
      <c r="F362" t="str">
        <f t="shared" si="91"/>
        <v>surmi4</v>
      </c>
      <c r="G362" s="49">
        <v>0</v>
      </c>
      <c r="H362" s="49">
        <v>0</v>
      </c>
      <c r="I362" s="49">
        <v>0</v>
      </c>
      <c r="J362" s="49">
        <v>0</v>
      </c>
      <c r="K362" s="49">
        <v>0</v>
      </c>
      <c r="L362" s="49">
        <v>0</v>
      </c>
      <c r="M362" s="49">
        <v>109.876349528947</v>
      </c>
      <c r="N362" s="49">
        <v>110.17903919707101</v>
      </c>
      <c r="O362" s="49">
        <v>110.633073699257</v>
      </c>
      <c r="P362" s="49">
        <v>0</v>
      </c>
      <c r="Q362" s="49">
        <v>0</v>
      </c>
      <c r="R362" s="50" t="s">
        <v>364</v>
      </c>
      <c r="S362" s="50" t="s">
        <v>903</v>
      </c>
      <c r="T362" s="50" t="s">
        <v>873</v>
      </c>
      <c r="V362" s="24" t="str">
        <f>VLOOKUP(C362,[1]BO_download_01!#REF!,3,FALSE)</f>
        <v>Poland</v>
      </c>
      <c r="W362">
        <f t="shared" si="89"/>
        <v>2012</v>
      </c>
      <c r="X362" t="str">
        <f>INDEX([1]BO_download_01!#REF!,MATCH($Y362,[1]BO_download_01!#REF!,0))</f>
        <v>ar</v>
      </c>
      <c r="Y362" t="str">
        <f t="shared" si="79"/>
        <v>floor area</v>
      </c>
      <c r="Z362" s="24">
        <f t="shared" si="83"/>
        <v>110.17903919707101</v>
      </c>
      <c r="AA362" s="24" t="str">
        <f t="shared" si="84"/>
        <v>Mm2</v>
      </c>
      <c r="AB362" s="24" t="str">
        <f t="shared" si="80"/>
        <v>Calculation</v>
      </c>
      <c r="AC362" t="s">
        <v>817</v>
      </c>
      <c r="AD362" t="s">
        <v>818</v>
      </c>
      <c r="AE362" t="str">
        <f t="shared" si="90"/>
        <v>m4</v>
      </c>
      <c r="AF362" t="s">
        <v>764</v>
      </c>
      <c r="AG362" s="51" t="str">
        <f t="shared" si="85"/>
        <v>res</v>
      </c>
      <c r="AH362" t="s">
        <v>819</v>
      </c>
      <c r="AI362" t="s">
        <v>820</v>
      </c>
      <c r="AJ362" t="s">
        <v>821</v>
      </c>
      <c r="AK362" s="11" t="str">
        <f t="shared" si="86"/>
        <v>BO, Calculation with average floor area of permanently occupied dwellings and number of dwellings for the considered contruction period</v>
      </c>
      <c r="AL362" s="11" t="s">
        <v>822</v>
      </c>
      <c r="AM362" s="11">
        <v>2016</v>
      </c>
      <c r="AN362" s="17" t="s">
        <v>823</v>
      </c>
      <c r="AO362" s="52" t="s">
        <v>824</v>
      </c>
      <c r="AQ362" t="s">
        <v>14</v>
      </c>
      <c r="AR362">
        <v>2012</v>
      </c>
      <c r="AS362" t="s">
        <v>850</v>
      </c>
      <c r="AT362" t="s">
        <v>832</v>
      </c>
      <c r="AU362">
        <v>3570.7179999999998</v>
      </c>
      <c r="AV362" t="s">
        <v>826</v>
      </c>
      <c r="AW362" t="s">
        <v>356</v>
      </c>
      <c r="AX362" t="s">
        <v>817</v>
      </c>
      <c r="AY362" t="s">
        <v>818</v>
      </c>
      <c r="AZ362" t="s">
        <v>764</v>
      </c>
      <c r="BA362" s="51" t="s">
        <v>764</v>
      </c>
      <c r="BB362" t="s">
        <v>815</v>
      </c>
      <c r="BC362" t="s">
        <v>819</v>
      </c>
      <c r="BD362" t="s">
        <v>820</v>
      </c>
      <c r="BE362" t="s">
        <v>821</v>
      </c>
      <c r="BF362" t="s">
        <v>857</v>
      </c>
      <c r="BG362" t="s">
        <v>822</v>
      </c>
      <c r="BH362">
        <v>2016</v>
      </c>
      <c r="BI362" t="s">
        <v>823</v>
      </c>
      <c r="BJ362" t="s">
        <v>824</v>
      </c>
      <c r="BK362" t="s">
        <v>824</v>
      </c>
    </row>
    <row r="363" spans="1:63" x14ac:dyDescent="0.25">
      <c r="A363" t="str">
        <f t="shared" si="82"/>
        <v>PTsurmi4</v>
      </c>
      <c r="B363" t="s">
        <v>839</v>
      </c>
      <c r="C363" t="s">
        <v>61</v>
      </c>
      <c r="D363" t="s">
        <v>815</v>
      </c>
      <c r="E363" t="str">
        <f t="shared" si="91"/>
        <v>m4</v>
      </c>
      <c r="F363" t="str">
        <f t="shared" si="91"/>
        <v>surmi4</v>
      </c>
      <c r="G363" s="49">
        <v>0</v>
      </c>
      <c r="H363" s="49">
        <v>0</v>
      </c>
      <c r="I363" s="49">
        <v>0</v>
      </c>
      <c r="J363" s="49">
        <v>0</v>
      </c>
      <c r="K363" s="49">
        <v>0</v>
      </c>
      <c r="L363" s="49">
        <v>0</v>
      </c>
      <c r="M363" s="49">
        <v>65.952829710545203</v>
      </c>
      <c r="N363" s="49">
        <v>0</v>
      </c>
      <c r="O363" s="49">
        <v>0</v>
      </c>
      <c r="P363" s="49">
        <v>0</v>
      </c>
      <c r="Q363" s="49">
        <v>0</v>
      </c>
      <c r="R363" s="50" t="s">
        <v>364</v>
      </c>
      <c r="S363" s="50" t="s">
        <v>903</v>
      </c>
      <c r="T363" s="50" t="s">
        <v>873</v>
      </c>
      <c r="V363" s="24" t="str">
        <f>VLOOKUP(C363,[1]BO_download_01!#REF!,3,FALSE)</f>
        <v>Portugal</v>
      </c>
      <c r="W363">
        <f t="shared" si="89"/>
        <v>2012</v>
      </c>
      <c r="X363" t="str">
        <f>INDEX([1]BO_download_01!#REF!,MATCH($Y363,[1]BO_download_01!#REF!,0))</f>
        <v>ar</v>
      </c>
      <c r="Y363" t="str">
        <f t="shared" si="79"/>
        <v>floor area</v>
      </c>
      <c r="Z363" s="24">
        <f t="shared" si="83"/>
        <v>0</v>
      </c>
      <c r="AA363" s="24" t="str">
        <f t="shared" si="84"/>
        <v>Mm2</v>
      </c>
      <c r="AB363" s="24" t="str">
        <f t="shared" si="80"/>
        <v>Calculation</v>
      </c>
      <c r="AC363" t="s">
        <v>817</v>
      </c>
      <c r="AD363" t="s">
        <v>818</v>
      </c>
      <c r="AE363" t="str">
        <f t="shared" si="90"/>
        <v>m4</v>
      </c>
      <c r="AF363" t="s">
        <v>764</v>
      </c>
      <c r="AG363" s="51" t="str">
        <f t="shared" si="85"/>
        <v>res</v>
      </c>
      <c r="AH363" t="s">
        <v>819</v>
      </c>
      <c r="AI363" t="s">
        <v>820</v>
      </c>
      <c r="AJ363" t="s">
        <v>821</v>
      </c>
      <c r="AK363" s="11" t="str">
        <f t="shared" si="86"/>
        <v>BO, Calculation with average floor area of permanently occupied dwellings and number of dwellings for the considered contruction period</v>
      </c>
      <c r="AL363" s="11" t="s">
        <v>822</v>
      </c>
      <c r="AM363" s="11">
        <v>2016</v>
      </c>
      <c r="AN363" s="17" t="s">
        <v>823</v>
      </c>
      <c r="AO363" s="52" t="s">
        <v>824</v>
      </c>
      <c r="AQ363" t="s">
        <v>14</v>
      </c>
      <c r="AR363">
        <v>2013</v>
      </c>
      <c r="AS363" t="s">
        <v>850</v>
      </c>
      <c r="AT363" t="s">
        <v>832</v>
      </c>
      <c r="AU363">
        <v>3581.9760000000001</v>
      </c>
      <c r="AV363" t="s">
        <v>826</v>
      </c>
      <c r="AW363" t="s">
        <v>356</v>
      </c>
      <c r="AX363" t="s">
        <v>817</v>
      </c>
      <c r="AY363" t="s">
        <v>818</v>
      </c>
      <c r="AZ363" t="s">
        <v>764</v>
      </c>
      <c r="BA363" s="51" t="s">
        <v>764</v>
      </c>
      <c r="BB363" t="s">
        <v>815</v>
      </c>
      <c r="BC363" t="s">
        <v>819</v>
      </c>
      <c r="BD363" t="s">
        <v>820</v>
      </c>
      <c r="BE363" t="s">
        <v>821</v>
      </c>
      <c r="BF363" t="s">
        <v>857</v>
      </c>
      <c r="BG363" t="s">
        <v>822</v>
      </c>
      <c r="BH363">
        <v>2016</v>
      </c>
      <c r="BI363" t="s">
        <v>823</v>
      </c>
      <c r="BJ363" t="s">
        <v>824</v>
      </c>
      <c r="BK363" t="s">
        <v>824</v>
      </c>
    </row>
    <row r="364" spans="1:63" x14ac:dyDescent="0.25">
      <c r="A364" t="str">
        <f t="shared" si="82"/>
        <v>ROsurmi4</v>
      </c>
      <c r="B364" t="s">
        <v>839</v>
      </c>
      <c r="C364" t="s">
        <v>62</v>
      </c>
      <c r="D364" t="s">
        <v>815</v>
      </c>
      <c r="E364" t="str">
        <f t="shared" si="91"/>
        <v>m4</v>
      </c>
      <c r="F364" t="str">
        <f t="shared" si="91"/>
        <v>surmi4</v>
      </c>
      <c r="G364" s="49">
        <v>0</v>
      </c>
      <c r="H364" s="49">
        <v>0</v>
      </c>
      <c r="I364" s="49">
        <v>0</v>
      </c>
      <c r="J364" s="49">
        <v>0</v>
      </c>
      <c r="K364" s="49">
        <v>0</v>
      </c>
      <c r="L364" s="49">
        <v>0</v>
      </c>
      <c r="M364" s="49">
        <v>11.71295699595</v>
      </c>
      <c r="N364" s="49">
        <v>0</v>
      </c>
      <c r="O364" s="49">
        <v>0</v>
      </c>
      <c r="P364" s="49">
        <v>0</v>
      </c>
      <c r="Q364" s="49">
        <v>0</v>
      </c>
      <c r="R364" s="50" t="s">
        <v>214</v>
      </c>
      <c r="S364" s="50" t="s">
        <v>891</v>
      </c>
      <c r="T364" s="50" t="s">
        <v>873</v>
      </c>
      <c r="V364" s="24" t="str">
        <f>VLOOKUP(C364,[1]BO_download_01!#REF!,3,FALSE)</f>
        <v>Romania</v>
      </c>
      <c r="W364">
        <f t="shared" si="89"/>
        <v>2012</v>
      </c>
      <c r="X364" t="str">
        <f>INDEX([1]BO_download_01!#REF!,MATCH($Y364,[1]BO_download_01!#REF!,0))</f>
        <v>ar</v>
      </c>
      <c r="Y364" t="str">
        <f t="shared" si="79"/>
        <v>floor area</v>
      </c>
      <c r="Z364" s="24">
        <f t="shared" si="83"/>
        <v>0</v>
      </c>
      <c r="AA364" s="24" t="str">
        <f t="shared" si="84"/>
        <v>Mm2</v>
      </c>
      <c r="AB364" s="24" t="str">
        <f t="shared" si="80"/>
        <v>Estimation</v>
      </c>
      <c r="AC364" t="s">
        <v>817</v>
      </c>
      <c r="AD364" t="s">
        <v>818</v>
      </c>
      <c r="AE364" t="str">
        <f t="shared" si="90"/>
        <v>m4</v>
      </c>
      <c r="AF364" t="s">
        <v>764</v>
      </c>
      <c r="AG364" s="51" t="str">
        <f t="shared" si="85"/>
        <v>res</v>
      </c>
      <c r="AH364" t="s">
        <v>819</v>
      </c>
      <c r="AI364" t="s">
        <v>820</v>
      </c>
      <c r="AJ364" t="s">
        <v>821</v>
      </c>
      <c r="AK364" s="11" t="str">
        <f t="shared" si="86"/>
        <v>BO, Estimation by calculation</v>
      </c>
      <c r="AL364" s="11" t="s">
        <v>822</v>
      </c>
      <c r="AM364" s="11">
        <v>2016</v>
      </c>
      <c r="AN364" s="17" t="s">
        <v>823</v>
      </c>
      <c r="AO364" s="52" t="s">
        <v>824</v>
      </c>
      <c r="AQ364" t="s">
        <v>14</v>
      </c>
      <c r="AR364">
        <v>2014</v>
      </c>
      <c r="AS364" t="s">
        <v>850</v>
      </c>
      <c r="AT364" t="s">
        <v>832</v>
      </c>
      <c r="AU364">
        <v>3588.239</v>
      </c>
      <c r="AV364" t="s">
        <v>826</v>
      </c>
      <c r="AW364" t="s">
        <v>356</v>
      </c>
      <c r="AX364" t="s">
        <v>817</v>
      </c>
      <c r="AY364" t="s">
        <v>818</v>
      </c>
      <c r="AZ364" t="s">
        <v>764</v>
      </c>
      <c r="BA364" s="51" t="s">
        <v>764</v>
      </c>
      <c r="BB364" t="s">
        <v>815</v>
      </c>
      <c r="BC364" t="s">
        <v>819</v>
      </c>
      <c r="BD364" t="s">
        <v>820</v>
      </c>
      <c r="BE364" t="s">
        <v>821</v>
      </c>
      <c r="BF364" t="s">
        <v>857</v>
      </c>
      <c r="BG364" t="s">
        <v>822</v>
      </c>
      <c r="BH364">
        <v>2016</v>
      </c>
      <c r="BI364" t="s">
        <v>823</v>
      </c>
      <c r="BJ364" t="s">
        <v>824</v>
      </c>
      <c r="BK364" t="s">
        <v>824</v>
      </c>
    </row>
    <row r="365" spans="1:63" x14ac:dyDescent="0.25">
      <c r="A365" t="str">
        <f t="shared" si="82"/>
        <v>SEsurmi4</v>
      </c>
      <c r="B365" t="s">
        <v>839</v>
      </c>
      <c r="C365" t="s">
        <v>66</v>
      </c>
      <c r="D365" t="s">
        <v>815</v>
      </c>
      <c r="E365" t="str">
        <f t="shared" si="91"/>
        <v>m4</v>
      </c>
      <c r="F365" t="str">
        <f t="shared" si="91"/>
        <v>surmi4</v>
      </c>
      <c r="G365" s="49">
        <v>0</v>
      </c>
      <c r="H365" s="49">
        <v>0</v>
      </c>
      <c r="I365" s="49">
        <v>0</v>
      </c>
      <c r="J365" s="49">
        <v>0</v>
      </c>
      <c r="K365" s="49">
        <v>0</v>
      </c>
      <c r="L365" s="49">
        <v>32.521054977411403</v>
      </c>
      <c r="M365" s="49">
        <v>32.027536673904599</v>
      </c>
      <c r="N365" s="49">
        <v>31.994024026064</v>
      </c>
      <c r="O365" s="49">
        <v>32.193994817248502</v>
      </c>
      <c r="P365" s="49">
        <v>0</v>
      </c>
      <c r="Q365" s="49">
        <v>0</v>
      </c>
      <c r="R365" s="50" t="s">
        <v>364</v>
      </c>
      <c r="S365" s="50" t="s">
        <v>903</v>
      </c>
      <c r="T365" s="50" t="s">
        <v>873</v>
      </c>
      <c r="V365" s="24" t="str">
        <f>VLOOKUP(C365,[1]BO_download_01!#REF!,3,FALSE)</f>
        <v>Sweden</v>
      </c>
      <c r="W365">
        <f t="shared" si="89"/>
        <v>2012</v>
      </c>
      <c r="X365" t="str">
        <f>INDEX([1]BO_download_01!#REF!,MATCH($Y365,[1]BO_download_01!#REF!,0))</f>
        <v>ar</v>
      </c>
      <c r="Y365" t="str">
        <f t="shared" si="79"/>
        <v>floor area</v>
      </c>
      <c r="Z365" s="24">
        <f t="shared" si="83"/>
        <v>31.994024026064</v>
      </c>
      <c r="AA365" s="24" t="str">
        <f t="shared" si="84"/>
        <v>Mm2</v>
      </c>
      <c r="AB365" s="24" t="str">
        <f t="shared" si="80"/>
        <v>Calculation</v>
      </c>
      <c r="AC365" t="s">
        <v>817</v>
      </c>
      <c r="AD365" t="s">
        <v>818</v>
      </c>
      <c r="AE365" t="str">
        <f t="shared" si="90"/>
        <v>m4</v>
      </c>
      <c r="AF365" t="s">
        <v>764</v>
      </c>
      <c r="AG365" s="51" t="str">
        <f t="shared" si="85"/>
        <v>res</v>
      </c>
      <c r="AH365" t="s">
        <v>819</v>
      </c>
      <c r="AI365" t="s">
        <v>820</v>
      </c>
      <c r="AJ365" t="s">
        <v>821</v>
      </c>
      <c r="AK365" s="11" t="str">
        <f t="shared" si="86"/>
        <v>BO, Calculation with average floor area of permanently occupied dwellings and number of dwellings for the considered contruction period</v>
      </c>
      <c r="AL365" s="11" t="s">
        <v>822</v>
      </c>
      <c r="AM365" s="11">
        <v>2016</v>
      </c>
      <c r="AN365" s="17" t="s">
        <v>823</v>
      </c>
      <c r="AO365" s="52" t="s">
        <v>824</v>
      </c>
      <c r="AQ365" t="s">
        <v>13</v>
      </c>
      <c r="AR365">
        <v>2011</v>
      </c>
      <c r="AS365" t="s">
        <v>850</v>
      </c>
      <c r="AT365" t="s">
        <v>832</v>
      </c>
      <c r="AU365">
        <v>5261.567</v>
      </c>
      <c r="AV365" t="s">
        <v>826</v>
      </c>
      <c r="AW365" t="s">
        <v>610</v>
      </c>
      <c r="AX365" t="s">
        <v>817</v>
      </c>
      <c r="AY365" t="s">
        <v>818</v>
      </c>
      <c r="AZ365" t="s">
        <v>764</v>
      </c>
      <c r="BA365" s="51" t="s">
        <v>764</v>
      </c>
      <c r="BB365" t="s">
        <v>815</v>
      </c>
      <c r="BC365" t="s">
        <v>819</v>
      </c>
      <c r="BD365" t="s">
        <v>820</v>
      </c>
      <c r="BE365" t="s">
        <v>821</v>
      </c>
      <c r="BF365" t="s">
        <v>861</v>
      </c>
      <c r="BG365" t="s">
        <v>822</v>
      </c>
      <c r="BH365">
        <v>2016</v>
      </c>
      <c r="BI365" t="s">
        <v>823</v>
      </c>
      <c r="BJ365" t="s">
        <v>824</v>
      </c>
      <c r="BK365" t="s">
        <v>824</v>
      </c>
    </row>
    <row r="366" spans="1:63" x14ac:dyDescent="0.25">
      <c r="A366" t="str">
        <f t="shared" si="82"/>
        <v>Slsurmi4</v>
      </c>
      <c r="B366" t="s">
        <v>839</v>
      </c>
      <c r="C366" t="s">
        <v>831</v>
      </c>
      <c r="D366" t="s">
        <v>815</v>
      </c>
      <c r="E366" t="str">
        <f t="shared" si="91"/>
        <v>m4</v>
      </c>
      <c r="F366" t="str">
        <f t="shared" si="91"/>
        <v>surmi4</v>
      </c>
      <c r="G366" s="49">
        <v>0</v>
      </c>
      <c r="H366" s="49">
        <v>0</v>
      </c>
      <c r="I366" s="49">
        <v>0</v>
      </c>
      <c r="J366" s="49">
        <v>0</v>
      </c>
      <c r="K366" s="49">
        <v>0</v>
      </c>
      <c r="L366" s="49">
        <v>0</v>
      </c>
      <c r="M366" s="49">
        <v>6.2914220823813798</v>
      </c>
      <c r="N366" s="49">
        <v>6.3199473793257797</v>
      </c>
      <c r="O366" s="49">
        <v>6.3434310018666498</v>
      </c>
      <c r="P366" s="49">
        <v>0</v>
      </c>
      <c r="Q366" s="49">
        <v>0</v>
      </c>
      <c r="R366" s="50" t="s">
        <v>364</v>
      </c>
      <c r="S366" s="50" t="s">
        <v>903</v>
      </c>
      <c r="T366" s="50" t="s">
        <v>873</v>
      </c>
      <c r="V366" s="24" t="str">
        <f>VLOOKUP(C366,[1]BO_download_01!#REF!,3,FALSE)</f>
        <v>Slovenia</v>
      </c>
      <c r="W366">
        <f t="shared" si="89"/>
        <v>2012</v>
      </c>
      <c r="X366" t="str">
        <f>INDEX([1]BO_download_01!#REF!,MATCH($Y366,[1]BO_download_01!#REF!,0))</f>
        <v>ar</v>
      </c>
      <c r="Y366" t="str">
        <f t="shared" si="79"/>
        <v>floor area</v>
      </c>
      <c r="Z366" s="24">
        <f t="shared" si="83"/>
        <v>6.3199473793257797</v>
      </c>
      <c r="AA366" s="24" t="str">
        <f t="shared" si="84"/>
        <v>Mm2</v>
      </c>
      <c r="AB366" s="24" t="str">
        <f t="shared" si="80"/>
        <v>Calculation</v>
      </c>
      <c r="AC366" t="s">
        <v>817</v>
      </c>
      <c r="AD366" t="s">
        <v>818</v>
      </c>
      <c r="AE366" t="str">
        <f t="shared" si="90"/>
        <v>m4</v>
      </c>
      <c r="AF366" t="s">
        <v>764</v>
      </c>
      <c r="AG366" s="51" t="str">
        <f t="shared" si="85"/>
        <v>res</v>
      </c>
      <c r="AH366" t="s">
        <v>819</v>
      </c>
      <c r="AI366" t="s">
        <v>820</v>
      </c>
      <c r="AJ366" t="s">
        <v>821</v>
      </c>
      <c r="AK366" s="11" t="str">
        <f t="shared" si="86"/>
        <v>BO, Calculation with average floor area of permanently occupied dwellings and number of dwellings for the considered contruction period</v>
      </c>
      <c r="AL366" s="11" t="s">
        <v>822</v>
      </c>
      <c r="AM366" s="11">
        <v>2016</v>
      </c>
      <c r="AN366" s="17" t="s">
        <v>823</v>
      </c>
      <c r="AO366" s="52" t="s">
        <v>824</v>
      </c>
      <c r="AQ366" t="s">
        <v>19</v>
      </c>
      <c r="AR366">
        <v>2005</v>
      </c>
      <c r="AS366" t="s">
        <v>850</v>
      </c>
      <c r="AT366" t="s">
        <v>832</v>
      </c>
      <c r="AU366">
        <v>4373.3419999999996</v>
      </c>
      <c r="AV366" t="s">
        <v>826</v>
      </c>
      <c r="AW366" t="s">
        <v>654</v>
      </c>
      <c r="AX366" t="s">
        <v>817</v>
      </c>
      <c r="AY366" t="s">
        <v>818</v>
      </c>
      <c r="AZ366" t="s">
        <v>764</v>
      </c>
      <c r="BA366" s="51" t="s">
        <v>764</v>
      </c>
      <c r="BB366" t="s">
        <v>815</v>
      </c>
      <c r="BC366" t="s">
        <v>819</v>
      </c>
      <c r="BD366" t="s">
        <v>820</v>
      </c>
      <c r="BE366" t="s">
        <v>821</v>
      </c>
      <c r="BF366" t="s">
        <v>866</v>
      </c>
      <c r="BG366" t="s">
        <v>822</v>
      </c>
      <c r="BH366">
        <v>2016</v>
      </c>
      <c r="BI366" t="s">
        <v>823</v>
      </c>
      <c r="BJ366" t="s">
        <v>824</v>
      </c>
      <c r="BK366" t="s">
        <v>824</v>
      </c>
    </row>
    <row r="367" spans="1:63" x14ac:dyDescent="0.25">
      <c r="A367" t="str">
        <f t="shared" si="82"/>
        <v>SKsurmi4</v>
      </c>
      <c r="B367" t="s">
        <v>839</v>
      </c>
      <c r="C367" t="s">
        <v>63</v>
      </c>
      <c r="D367" t="s">
        <v>815</v>
      </c>
      <c r="E367" t="str">
        <f t="shared" si="91"/>
        <v>m4</v>
      </c>
      <c r="F367" t="str">
        <f t="shared" si="91"/>
        <v>surmi4</v>
      </c>
      <c r="G367" s="49">
        <v>0</v>
      </c>
      <c r="H367" s="49">
        <v>0</v>
      </c>
      <c r="I367" s="49">
        <v>0</v>
      </c>
      <c r="J367" s="49">
        <v>0</v>
      </c>
      <c r="K367" s="49">
        <v>0</v>
      </c>
      <c r="L367" s="49">
        <v>0</v>
      </c>
      <c r="M367" s="49">
        <v>18.6399503814554</v>
      </c>
      <c r="N367" s="49">
        <v>18.6963952033996</v>
      </c>
      <c r="O367" s="49">
        <v>18.753715908281801</v>
      </c>
      <c r="P367" s="49">
        <v>0</v>
      </c>
      <c r="Q367" s="49">
        <v>0</v>
      </c>
      <c r="R367" s="50" t="s">
        <v>364</v>
      </c>
      <c r="S367" s="50" t="s">
        <v>903</v>
      </c>
      <c r="T367" s="50" t="s">
        <v>873</v>
      </c>
      <c r="V367" s="24" t="str">
        <f>VLOOKUP(C367,[1]BO_download_01!#REF!,3,FALSE)</f>
        <v>Slovakia</v>
      </c>
      <c r="W367">
        <f t="shared" si="89"/>
        <v>2012</v>
      </c>
      <c r="X367" t="str">
        <f>INDEX([1]BO_download_01!#REF!,MATCH($Y367,[1]BO_download_01!#REF!,0))</f>
        <v>ar</v>
      </c>
      <c r="Y367" t="str">
        <f t="shared" si="79"/>
        <v>floor area</v>
      </c>
      <c r="Z367" s="24">
        <f t="shared" si="83"/>
        <v>18.6963952033996</v>
      </c>
      <c r="AA367" s="24" t="str">
        <f t="shared" si="84"/>
        <v>Mm2</v>
      </c>
      <c r="AB367" s="24" t="str">
        <f t="shared" si="80"/>
        <v>Calculation</v>
      </c>
      <c r="AC367" t="s">
        <v>817</v>
      </c>
      <c r="AD367" t="s">
        <v>818</v>
      </c>
      <c r="AE367" t="str">
        <f t="shared" si="90"/>
        <v>m4</v>
      </c>
      <c r="AF367" t="s">
        <v>764</v>
      </c>
      <c r="AG367" s="51" t="str">
        <f t="shared" si="85"/>
        <v>res</v>
      </c>
      <c r="AH367" t="s">
        <v>819</v>
      </c>
      <c r="AI367" t="s">
        <v>820</v>
      </c>
      <c r="AJ367" t="s">
        <v>821</v>
      </c>
      <c r="AK367" s="11" t="str">
        <f t="shared" si="86"/>
        <v>BO, Calculation with average floor area of permanently occupied dwellings and number of dwellings for the considered contruction period</v>
      </c>
      <c r="AL367" s="11" t="s">
        <v>822</v>
      </c>
      <c r="AM367" s="11">
        <v>2016</v>
      </c>
      <c r="AN367" s="17" t="s">
        <v>823</v>
      </c>
      <c r="AO367" s="52" t="s">
        <v>824</v>
      </c>
      <c r="AQ367" t="s">
        <v>19</v>
      </c>
      <c r="AR367">
        <v>2006</v>
      </c>
      <c r="AS367" t="s">
        <v>850</v>
      </c>
      <c r="AT367" t="s">
        <v>832</v>
      </c>
      <c r="AU367">
        <v>4403.1040000000003</v>
      </c>
      <c r="AV367" t="s">
        <v>826</v>
      </c>
      <c r="AW367" t="s">
        <v>654</v>
      </c>
      <c r="AX367" t="s">
        <v>817</v>
      </c>
      <c r="AY367" t="s">
        <v>818</v>
      </c>
      <c r="AZ367" t="s">
        <v>764</v>
      </c>
      <c r="BA367" s="51" t="s">
        <v>764</v>
      </c>
      <c r="BB367" t="s">
        <v>815</v>
      </c>
      <c r="BC367" t="s">
        <v>819</v>
      </c>
      <c r="BD367" t="s">
        <v>820</v>
      </c>
      <c r="BE367" t="s">
        <v>821</v>
      </c>
      <c r="BF367" t="s">
        <v>866</v>
      </c>
      <c r="BG367" t="s">
        <v>822</v>
      </c>
      <c r="BH367">
        <v>2016</v>
      </c>
      <c r="BI367" t="s">
        <v>823</v>
      </c>
      <c r="BJ367" t="s">
        <v>824</v>
      </c>
      <c r="BK367" t="s">
        <v>824</v>
      </c>
    </row>
    <row r="368" spans="1:63" x14ac:dyDescent="0.25">
      <c r="A368" t="str">
        <f t="shared" si="82"/>
        <v>UKsurmi4</v>
      </c>
      <c r="B368" t="s">
        <v>839</v>
      </c>
      <c r="C368" t="s">
        <v>67</v>
      </c>
      <c r="D368" t="s">
        <v>815</v>
      </c>
      <c r="E368" t="str">
        <f t="shared" si="91"/>
        <v>m4</v>
      </c>
      <c r="F368" t="str">
        <f t="shared" si="91"/>
        <v>surmi4</v>
      </c>
      <c r="G368" s="49">
        <v>0</v>
      </c>
      <c r="H368" s="49">
        <v>0</v>
      </c>
      <c r="I368" s="49">
        <v>0</v>
      </c>
      <c r="J368" s="49">
        <v>0</v>
      </c>
      <c r="K368" s="49">
        <v>0</v>
      </c>
      <c r="L368" s="49">
        <v>0</v>
      </c>
      <c r="M368" s="49">
        <v>0</v>
      </c>
      <c r="N368" s="49">
        <v>193.35831281186699</v>
      </c>
      <c r="O368" s="49">
        <v>0</v>
      </c>
      <c r="P368" s="49">
        <v>0</v>
      </c>
      <c r="Q368" s="49">
        <v>0</v>
      </c>
      <c r="R368" s="50" t="s">
        <v>364</v>
      </c>
      <c r="S368" s="50" t="s">
        <v>903</v>
      </c>
      <c r="T368" s="50" t="s">
        <v>873</v>
      </c>
      <c r="V368" s="24" t="str">
        <f>VLOOKUP(C368,[1]BO_download_01!#REF!,3,FALSE)</f>
        <v>United Kingdom</v>
      </c>
      <c r="W368">
        <f t="shared" si="89"/>
        <v>2012</v>
      </c>
      <c r="X368" t="str">
        <f>INDEX([1]BO_download_01!#REF!,MATCH($Y368,[1]BO_download_01!#REF!,0))</f>
        <v>ar</v>
      </c>
      <c r="Y368" t="str">
        <f t="shared" si="79"/>
        <v>floor area</v>
      </c>
      <c r="Z368" s="24">
        <f t="shared" si="83"/>
        <v>193.35831281186699</v>
      </c>
      <c r="AA368" s="24" t="str">
        <f t="shared" si="84"/>
        <v>Mm2</v>
      </c>
      <c r="AB368" s="24" t="str">
        <f t="shared" si="80"/>
        <v>Calculation</v>
      </c>
      <c r="AC368" t="s">
        <v>817</v>
      </c>
      <c r="AD368" t="s">
        <v>818</v>
      </c>
      <c r="AE368" t="str">
        <f t="shared" si="90"/>
        <v>m4</v>
      </c>
      <c r="AF368" t="s">
        <v>764</v>
      </c>
      <c r="AG368" s="51" t="str">
        <f t="shared" si="85"/>
        <v>res</v>
      </c>
      <c r="AH368" t="s">
        <v>819</v>
      </c>
      <c r="AI368" t="s">
        <v>820</v>
      </c>
      <c r="AJ368" t="s">
        <v>821</v>
      </c>
      <c r="AK368" s="11" t="str">
        <f t="shared" si="86"/>
        <v>BO, Calculation with average floor area of permanently occupied dwellings and number of dwellings for the considered contruction period</v>
      </c>
      <c r="AL368" s="11" t="s">
        <v>822</v>
      </c>
      <c r="AM368" s="11">
        <v>2016</v>
      </c>
      <c r="AN368" s="17" t="s">
        <v>823</v>
      </c>
      <c r="AO368" s="52" t="s">
        <v>824</v>
      </c>
      <c r="AQ368" t="s">
        <v>19</v>
      </c>
      <c r="AR368">
        <v>2007</v>
      </c>
      <c r="AS368" t="s">
        <v>850</v>
      </c>
      <c r="AT368" t="s">
        <v>832</v>
      </c>
      <c r="AU368">
        <v>4434.9139999999998</v>
      </c>
      <c r="AV368" t="s">
        <v>826</v>
      </c>
      <c r="AW368" t="s">
        <v>654</v>
      </c>
      <c r="AX368" t="s">
        <v>817</v>
      </c>
      <c r="AY368" t="s">
        <v>818</v>
      </c>
      <c r="AZ368" t="s">
        <v>764</v>
      </c>
      <c r="BA368" s="51" t="s">
        <v>764</v>
      </c>
      <c r="BB368" t="s">
        <v>815</v>
      </c>
      <c r="BC368" t="s">
        <v>819</v>
      </c>
      <c r="BD368" t="s">
        <v>820</v>
      </c>
      <c r="BE368" t="s">
        <v>821</v>
      </c>
      <c r="BF368" t="s">
        <v>866</v>
      </c>
      <c r="BG368" t="s">
        <v>822</v>
      </c>
      <c r="BH368">
        <v>2016</v>
      </c>
      <c r="BI368" t="s">
        <v>823</v>
      </c>
      <c r="BJ368" t="s">
        <v>824</v>
      </c>
      <c r="BK368" t="s">
        <v>824</v>
      </c>
    </row>
    <row r="369" spans="1:63" x14ac:dyDescent="0.25">
      <c r="A369" t="str">
        <f t="shared" si="82"/>
        <v>ATsurmi5</v>
      </c>
      <c r="B369" t="s">
        <v>839</v>
      </c>
      <c r="C369" t="s">
        <v>40</v>
      </c>
      <c r="D369" t="s">
        <v>815</v>
      </c>
      <c r="E369" t="str">
        <f>MID(F369,4,1)&amp;RIGHT(F369,1)</f>
        <v>m5</v>
      </c>
      <c r="F369" t="str">
        <f>LEFT(F341,5)&amp;RIGHT(F341,1)+1</f>
        <v>surmi5</v>
      </c>
      <c r="G369" s="49">
        <v>0</v>
      </c>
      <c r="H369" s="49">
        <v>0</v>
      </c>
      <c r="I369" s="49">
        <v>0</v>
      </c>
      <c r="J369" s="49">
        <v>0</v>
      </c>
      <c r="K369" s="49">
        <v>0</v>
      </c>
      <c r="L369" s="49">
        <v>0</v>
      </c>
      <c r="M369" s="49">
        <v>0</v>
      </c>
      <c r="N369" s="49">
        <v>0</v>
      </c>
      <c r="O369" s="49">
        <v>40.223452160000001</v>
      </c>
      <c r="P369" s="49">
        <v>0</v>
      </c>
      <c r="Q369" s="49">
        <v>0</v>
      </c>
      <c r="R369" s="50" t="s">
        <v>364</v>
      </c>
      <c r="S369" s="50" t="s">
        <v>903</v>
      </c>
      <c r="T369" s="50" t="s">
        <v>873</v>
      </c>
      <c r="V369" s="24" t="str">
        <f>VLOOKUP(C369,[1]BO_download_01!#REF!,3,FALSE)</f>
        <v>Austria</v>
      </c>
      <c r="W369">
        <f t="shared" si="89"/>
        <v>2012</v>
      </c>
      <c r="X369" t="str">
        <f>INDEX([1]BO_download_01!#REF!,MATCH($Y369,[1]BO_download_01!#REF!,0))</f>
        <v>ar</v>
      </c>
      <c r="Y369" t="str">
        <f t="shared" si="79"/>
        <v>floor area</v>
      </c>
      <c r="Z369" s="24">
        <f t="shared" si="83"/>
        <v>0</v>
      </c>
      <c r="AA369" s="24" t="str">
        <f t="shared" si="84"/>
        <v>Mm2</v>
      </c>
      <c r="AB369" s="24" t="str">
        <f t="shared" si="80"/>
        <v>Calculation</v>
      </c>
      <c r="AC369" t="s">
        <v>817</v>
      </c>
      <c r="AD369" t="s">
        <v>818</v>
      </c>
      <c r="AE369" t="str">
        <f t="shared" si="90"/>
        <v>m5</v>
      </c>
      <c r="AF369" t="s">
        <v>764</v>
      </c>
      <c r="AG369" s="51" t="str">
        <f t="shared" si="85"/>
        <v>res</v>
      </c>
      <c r="AH369" t="s">
        <v>819</v>
      </c>
      <c r="AI369" t="s">
        <v>820</v>
      </c>
      <c r="AJ369" t="s">
        <v>821</v>
      </c>
      <c r="AK369" s="11" t="str">
        <f t="shared" si="86"/>
        <v>BO, Calculation with average floor area of permanently occupied dwellings and number of dwellings for the considered contruction period</v>
      </c>
      <c r="AL369" s="11" t="s">
        <v>822</v>
      </c>
      <c r="AM369" s="11">
        <v>2016</v>
      </c>
      <c r="AN369" s="17" t="s">
        <v>823</v>
      </c>
      <c r="AO369" s="52" t="s">
        <v>824</v>
      </c>
      <c r="AQ369" t="s">
        <v>19</v>
      </c>
      <c r="AR369">
        <v>2008</v>
      </c>
      <c r="AS369" t="s">
        <v>850</v>
      </c>
      <c r="AT369" t="s">
        <v>832</v>
      </c>
      <c r="AU369">
        <v>4466.1099999999997</v>
      </c>
      <c r="AV369" t="s">
        <v>826</v>
      </c>
      <c r="AW369" t="s">
        <v>654</v>
      </c>
      <c r="AX369" t="s">
        <v>817</v>
      </c>
      <c r="AY369" t="s">
        <v>818</v>
      </c>
      <c r="AZ369" t="s">
        <v>764</v>
      </c>
      <c r="BA369" s="51" t="s">
        <v>764</v>
      </c>
      <c r="BB369" t="s">
        <v>815</v>
      </c>
      <c r="BC369" t="s">
        <v>819</v>
      </c>
      <c r="BD369" t="s">
        <v>820</v>
      </c>
      <c r="BE369" t="s">
        <v>821</v>
      </c>
      <c r="BF369" t="s">
        <v>866</v>
      </c>
      <c r="BG369" t="s">
        <v>822</v>
      </c>
      <c r="BH369">
        <v>2016</v>
      </c>
      <c r="BI369" t="s">
        <v>823</v>
      </c>
      <c r="BJ369" t="s">
        <v>824</v>
      </c>
      <c r="BK369" t="s">
        <v>824</v>
      </c>
    </row>
    <row r="370" spans="1:63" x14ac:dyDescent="0.25">
      <c r="A370" t="str">
        <f t="shared" si="82"/>
        <v>BEsurmi5</v>
      </c>
      <c r="B370" t="s">
        <v>839</v>
      </c>
      <c r="C370" t="s">
        <v>41</v>
      </c>
      <c r="D370" t="s">
        <v>815</v>
      </c>
      <c r="E370" t="str">
        <f t="shared" ref="E370:F385" si="92">E369</f>
        <v>m5</v>
      </c>
      <c r="F370" t="str">
        <f t="shared" si="92"/>
        <v>surmi5</v>
      </c>
      <c r="G370" s="49">
        <v>0</v>
      </c>
      <c r="H370" s="49">
        <v>0</v>
      </c>
      <c r="I370" s="49">
        <v>0</v>
      </c>
      <c r="J370" s="49">
        <v>0</v>
      </c>
      <c r="K370" s="49">
        <v>0</v>
      </c>
      <c r="L370" s="49">
        <v>18.590764374999999</v>
      </c>
      <c r="M370" s="49">
        <v>19.167227893749999</v>
      </c>
      <c r="N370" s="49">
        <v>19.730029575</v>
      </c>
      <c r="O370" s="49">
        <v>20.277239493749999</v>
      </c>
      <c r="P370" s="49">
        <v>0</v>
      </c>
      <c r="Q370" s="49">
        <v>0</v>
      </c>
      <c r="R370" s="50" t="s">
        <v>364</v>
      </c>
      <c r="S370" s="50" t="s">
        <v>903</v>
      </c>
      <c r="T370" s="50" t="s">
        <v>873</v>
      </c>
      <c r="V370" s="24" t="str">
        <f>VLOOKUP(C370,[1]BO_download_01!#REF!,3,FALSE)</f>
        <v>Belgium</v>
      </c>
      <c r="W370">
        <f t="shared" si="89"/>
        <v>2012</v>
      </c>
      <c r="X370" t="str">
        <f>INDEX([1]BO_download_01!#REF!,MATCH($Y370,[1]BO_download_01!#REF!,0))</f>
        <v>ar</v>
      </c>
      <c r="Y370" t="str">
        <f t="shared" si="79"/>
        <v>floor area</v>
      </c>
      <c r="Z370" s="24">
        <f t="shared" si="83"/>
        <v>19.730029575</v>
      </c>
      <c r="AA370" s="24" t="str">
        <f t="shared" si="84"/>
        <v>Mm2</v>
      </c>
      <c r="AB370" s="24" t="str">
        <f t="shared" si="80"/>
        <v>Calculation</v>
      </c>
      <c r="AC370" t="s">
        <v>817</v>
      </c>
      <c r="AD370" t="s">
        <v>818</v>
      </c>
      <c r="AE370" t="str">
        <f t="shared" si="90"/>
        <v>m5</v>
      </c>
      <c r="AF370" t="s">
        <v>764</v>
      </c>
      <c r="AG370" s="51" t="str">
        <f t="shared" si="85"/>
        <v>res</v>
      </c>
      <c r="AH370" t="s">
        <v>819</v>
      </c>
      <c r="AI370" t="s">
        <v>820</v>
      </c>
      <c r="AJ370" t="s">
        <v>821</v>
      </c>
      <c r="AK370" s="11" t="str">
        <f t="shared" si="86"/>
        <v>BO, Calculation with average floor area of permanently occupied dwellings and number of dwellings for the considered contruction period</v>
      </c>
      <c r="AL370" s="11" t="s">
        <v>822</v>
      </c>
      <c r="AM370" s="11">
        <v>2016</v>
      </c>
      <c r="AN370" s="17" t="s">
        <v>823</v>
      </c>
      <c r="AO370" s="52" t="s">
        <v>824</v>
      </c>
      <c r="AQ370" t="s">
        <v>19</v>
      </c>
      <c r="AR370">
        <v>2009</v>
      </c>
      <c r="AS370" t="s">
        <v>850</v>
      </c>
      <c r="AT370" t="s">
        <v>832</v>
      </c>
      <c r="AU370">
        <v>4487.6260000000002</v>
      </c>
      <c r="AV370" t="s">
        <v>826</v>
      </c>
      <c r="AW370" t="s">
        <v>654</v>
      </c>
      <c r="AX370" t="s">
        <v>817</v>
      </c>
      <c r="AY370" t="s">
        <v>818</v>
      </c>
      <c r="AZ370" t="s">
        <v>764</v>
      </c>
      <c r="BA370" s="51" t="s">
        <v>764</v>
      </c>
      <c r="BB370" t="s">
        <v>815</v>
      </c>
      <c r="BC370" t="s">
        <v>819</v>
      </c>
      <c r="BD370" t="s">
        <v>820</v>
      </c>
      <c r="BE370" t="s">
        <v>821</v>
      </c>
      <c r="BF370" t="s">
        <v>866</v>
      </c>
      <c r="BG370" t="s">
        <v>822</v>
      </c>
      <c r="BH370">
        <v>2016</v>
      </c>
      <c r="BI370" t="s">
        <v>823</v>
      </c>
      <c r="BJ370" t="s">
        <v>824</v>
      </c>
      <c r="BK370" t="s">
        <v>824</v>
      </c>
    </row>
    <row r="371" spans="1:63" x14ac:dyDescent="0.25">
      <c r="A371" t="str">
        <f t="shared" si="82"/>
        <v>BGsurmi5</v>
      </c>
      <c r="B371" t="s">
        <v>839</v>
      </c>
      <c r="C371" t="s">
        <v>42</v>
      </c>
      <c r="D371" t="s">
        <v>815</v>
      </c>
      <c r="E371" t="str">
        <f t="shared" si="92"/>
        <v>m5</v>
      </c>
      <c r="F371" t="str">
        <f t="shared" si="92"/>
        <v>surmi5</v>
      </c>
      <c r="G371" s="49">
        <v>0</v>
      </c>
      <c r="H371" s="49">
        <v>0</v>
      </c>
      <c r="I371" s="49">
        <v>0</v>
      </c>
      <c r="J371" s="49">
        <v>0</v>
      </c>
      <c r="K371" s="49">
        <v>0</v>
      </c>
      <c r="L371" s="49">
        <v>0</v>
      </c>
      <c r="M371" s="49">
        <v>0</v>
      </c>
      <c r="N371" s="49">
        <v>9.8149888787121196</v>
      </c>
      <c r="O371" s="49">
        <v>9.8186477878648599</v>
      </c>
      <c r="P371" s="49">
        <v>0</v>
      </c>
      <c r="Q371" s="49">
        <v>0</v>
      </c>
      <c r="R371" s="50" t="s">
        <v>364</v>
      </c>
      <c r="S371" s="50" t="s">
        <v>903</v>
      </c>
      <c r="T371" s="50" t="s">
        <v>873</v>
      </c>
      <c r="V371" s="24" t="str">
        <f>VLOOKUP(C371,[1]BO_download_01!#REF!,3,FALSE)</f>
        <v>Bulgaria</v>
      </c>
      <c r="W371">
        <f t="shared" si="89"/>
        <v>2012</v>
      </c>
      <c r="X371" t="str">
        <f>INDEX([1]BO_download_01!#REF!,MATCH($Y371,[1]BO_download_01!#REF!,0))</f>
        <v>ar</v>
      </c>
      <c r="Y371" t="str">
        <f t="shared" si="79"/>
        <v>floor area</v>
      </c>
      <c r="Z371" s="24">
        <f t="shared" si="83"/>
        <v>9.8149888787121196</v>
      </c>
      <c r="AA371" s="24" t="str">
        <f t="shared" si="84"/>
        <v>Mm2</v>
      </c>
      <c r="AB371" s="24" t="str">
        <f t="shared" si="80"/>
        <v>Calculation</v>
      </c>
      <c r="AC371" t="s">
        <v>817</v>
      </c>
      <c r="AD371" t="s">
        <v>818</v>
      </c>
      <c r="AE371" t="str">
        <f t="shared" si="90"/>
        <v>m5</v>
      </c>
      <c r="AF371" t="s">
        <v>764</v>
      </c>
      <c r="AG371" s="51" t="str">
        <f t="shared" si="85"/>
        <v>res</v>
      </c>
      <c r="AH371" t="s">
        <v>819</v>
      </c>
      <c r="AI371" t="s">
        <v>820</v>
      </c>
      <c r="AJ371" t="s">
        <v>821</v>
      </c>
      <c r="AK371" s="11" t="str">
        <f t="shared" si="86"/>
        <v>BO, Calculation with average floor area of permanently occupied dwellings and number of dwellings for the considered contruction period</v>
      </c>
      <c r="AL371" s="11" t="s">
        <v>822</v>
      </c>
      <c r="AM371" s="11">
        <v>2016</v>
      </c>
      <c r="AN371" s="17" t="s">
        <v>823</v>
      </c>
      <c r="AO371" s="52" t="s">
        <v>824</v>
      </c>
      <c r="AQ371" t="s">
        <v>19</v>
      </c>
      <c r="AR371">
        <v>2010</v>
      </c>
      <c r="AS371" t="s">
        <v>850</v>
      </c>
      <c r="AT371" t="s">
        <v>832</v>
      </c>
      <c r="AU371">
        <v>4508.3729999999996</v>
      </c>
      <c r="AV371" t="s">
        <v>826</v>
      </c>
      <c r="AW371" t="s">
        <v>654</v>
      </c>
      <c r="AX371" t="s">
        <v>817</v>
      </c>
      <c r="AY371" t="s">
        <v>818</v>
      </c>
      <c r="AZ371" t="s">
        <v>764</v>
      </c>
      <c r="BA371" s="51" t="s">
        <v>764</v>
      </c>
      <c r="BB371" t="s">
        <v>815</v>
      </c>
      <c r="BC371" t="s">
        <v>819</v>
      </c>
      <c r="BD371" t="s">
        <v>820</v>
      </c>
      <c r="BE371" t="s">
        <v>821</v>
      </c>
      <c r="BF371" t="s">
        <v>866</v>
      </c>
      <c r="BG371" t="s">
        <v>822</v>
      </c>
      <c r="BH371">
        <v>2016</v>
      </c>
      <c r="BI371" t="s">
        <v>823</v>
      </c>
      <c r="BJ371" t="s">
        <v>824</v>
      </c>
      <c r="BK371" t="s">
        <v>824</v>
      </c>
    </row>
    <row r="372" spans="1:63" x14ac:dyDescent="0.25">
      <c r="A372" t="str">
        <f t="shared" si="82"/>
        <v>CYsurmi5</v>
      </c>
      <c r="B372" t="s">
        <v>839</v>
      </c>
      <c r="C372" t="s">
        <v>44</v>
      </c>
      <c r="D372" t="s">
        <v>815</v>
      </c>
      <c r="E372" t="str">
        <f t="shared" si="92"/>
        <v>m5</v>
      </c>
      <c r="F372" t="str">
        <f t="shared" si="92"/>
        <v>surmi5</v>
      </c>
      <c r="G372" s="49">
        <v>0</v>
      </c>
      <c r="H372" s="49">
        <v>0</v>
      </c>
      <c r="I372" s="49">
        <v>0</v>
      </c>
      <c r="J372" s="49">
        <v>0</v>
      </c>
      <c r="K372" s="49">
        <v>0</v>
      </c>
      <c r="L372" s="49">
        <v>0</v>
      </c>
      <c r="M372" s="49">
        <v>7.0115781206143302</v>
      </c>
      <c r="N372" s="49">
        <v>7.0389244665746</v>
      </c>
      <c r="O372" s="49">
        <v>7.0575819644805096</v>
      </c>
      <c r="P372" s="49">
        <v>0</v>
      </c>
      <c r="Q372" s="49">
        <v>0</v>
      </c>
      <c r="R372" s="50" t="s">
        <v>364</v>
      </c>
      <c r="S372" s="50" t="s">
        <v>903</v>
      </c>
      <c r="T372" s="50" t="s">
        <v>873</v>
      </c>
      <c r="V372" s="24" t="str">
        <f>VLOOKUP(C372,[1]BO_download_01!#REF!,3,FALSE)</f>
        <v>Cyprus</v>
      </c>
      <c r="W372">
        <f t="shared" si="89"/>
        <v>2012</v>
      </c>
      <c r="X372" t="str">
        <f>INDEX([1]BO_download_01!#REF!,MATCH($Y372,[1]BO_download_01!#REF!,0))</f>
        <v>ar</v>
      </c>
      <c r="Y372" t="str">
        <f t="shared" si="79"/>
        <v>floor area</v>
      </c>
      <c r="Z372" s="24">
        <f t="shared" si="83"/>
        <v>7.0389244665746</v>
      </c>
      <c r="AA372" s="24" t="str">
        <f t="shared" si="84"/>
        <v>Mm2</v>
      </c>
      <c r="AB372" s="24" t="str">
        <f t="shared" si="80"/>
        <v>Calculation</v>
      </c>
      <c r="AC372" t="s">
        <v>817</v>
      </c>
      <c r="AD372" t="s">
        <v>818</v>
      </c>
      <c r="AE372" t="str">
        <f t="shared" si="90"/>
        <v>m5</v>
      </c>
      <c r="AF372" t="s">
        <v>764</v>
      </c>
      <c r="AG372" s="51" t="str">
        <f t="shared" si="85"/>
        <v>res</v>
      </c>
      <c r="AH372" t="s">
        <v>819</v>
      </c>
      <c r="AI372" t="s">
        <v>820</v>
      </c>
      <c r="AJ372" t="s">
        <v>821</v>
      </c>
      <c r="AK372" s="11" t="str">
        <f t="shared" si="86"/>
        <v>BO, Calculation with average floor area of permanently occupied dwellings and number of dwellings for the considered contruction period</v>
      </c>
      <c r="AL372" s="11" t="s">
        <v>822</v>
      </c>
      <c r="AM372" s="11">
        <v>2016</v>
      </c>
      <c r="AN372" s="17" t="s">
        <v>823</v>
      </c>
      <c r="AO372" s="52" t="s">
        <v>824</v>
      </c>
      <c r="AQ372" t="s">
        <v>19</v>
      </c>
      <c r="AR372">
        <v>2011</v>
      </c>
      <c r="AS372" t="s">
        <v>850</v>
      </c>
      <c r="AT372" t="s">
        <v>832</v>
      </c>
      <c r="AU372">
        <v>4524.2920000000004</v>
      </c>
      <c r="AV372" t="s">
        <v>826</v>
      </c>
      <c r="AW372" t="s">
        <v>654</v>
      </c>
      <c r="AX372" t="s">
        <v>817</v>
      </c>
      <c r="AY372" t="s">
        <v>818</v>
      </c>
      <c r="AZ372" t="s">
        <v>764</v>
      </c>
      <c r="BA372" s="51" t="s">
        <v>764</v>
      </c>
      <c r="BB372" t="s">
        <v>815</v>
      </c>
      <c r="BC372" t="s">
        <v>819</v>
      </c>
      <c r="BD372" t="s">
        <v>820</v>
      </c>
      <c r="BE372" t="s">
        <v>821</v>
      </c>
      <c r="BF372" t="s">
        <v>866</v>
      </c>
      <c r="BG372" t="s">
        <v>822</v>
      </c>
      <c r="BH372">
        <v>2016</v>
      </c>
      <c r="BI372" t="s">
        <v>823</v>
      </c>
      <c r="BJ372" t="s">
        <v>824</v>
      </c>
      <c r="BK372" t="s">
        <v>824</v>
      </c>
    </row>
    <row r="373" spans="1:63" x14ac:dyDescent="0.25">
      <c r="A373" t="str">
        <f t="shared" si="82"/>
        <v>CZsurmi5</v>
      </c>
      <c r="B373" t="s">
        <v>839</v>
      </c>
      <c r="C373" t="s">
        <v>45</v>
      </c>
      <c r="D373" t="s">
        <v>815</v>
      </c>
      <c r="E373" t="str">
        <f t="shared" si="92"/>
        <v>m5</v>
      </c>
      <c r="F373" t="str">
        <f t="shared" si="92"/>
        <v>surmi5</v>
      </c>
      <c r="G373" s="49">
        <v>0</v>
      </c>
      <c r="H373" s="49">
        <v>0</v>
      </c>
      <c r="I373" s="49">
        <v>0</v>
      </c>
      <c r="J373" s="49">
        <v>0</v>
      </c>
      <c r="K373" s="49">
        <v>0</v>
      </c>
      <c r="L373" s="49">
        <v>0</v>
      </c>
      <c r="M373" s="49">
        <v>21.3185132161315</v>
      </c>
      <c r="N373" s="49">
        <v>0</v>
      </c>
      <c r="O373" s="49">
        <v>0</v>
      </c>
      <c r="P373" s="49">
        <v>0</v>
      </c>
      <c r="Q373" s="49">
        <v>0</v>
      </c>
      <c r="R373" s="50" t="s">
        <v>364</v>
      </c>
      <c r="S373" s="50" t="s">
        <v>903</v>
      </c>
      <c r="T373" s="50" t="s">
        <v>873</v>
      </c>
      <c r="V373" s="24" t="str">
        <f>VLOOKUP(C373,[1]BO_download_01!#REF!,3,FALSE)</f>
        <v>Czech Republic</v>
      </c>
      <c r="W373">
        <f t="shared" si="89"/>
        <v>2012</v>
      </c>
      <c r="X373" t="str">
        <f>INDEX([1]BO_download_01!#REF!,MATCH($Y373,[1]BO_download_01!#REF!,0))</f>
        <v>ar</v>
      </c>
      <c r="Y373" t="str">
        <f t="shared" si="79"/>
        <v>floor area</v>
      </c>
      <c r="Z373" s="24">
        <f t="shared" si="83"/>
        <v>0</v>
      </c>
      <c r="AA373" s="24" t="str">
        <f t="shared" si="84"/>
        <v>Mm2</v>
      </c>
      <c r="AB373" s="24" t="str">
        <f t="shared" si="80"/>
        <v>Calculation</v>
      </c>
      <c r="AC373" t="s">
        <v>817</v>
      </c>
      <c r="AD373" t="s">
        <v>818</v>
      </c>
      <c r="AE373" t="str">
        <f t="shared" si="90"/>
        <v>m5</v>
      </c>
      <c r="AF373" t="s">
        <v>764</v>
      </c>
      <c r="AG373" s="51" t="str">
        <f t="shared" si="85"/>
        <v>res</v>
      </c>
      <c r="AH373" t="s">
        <v>819</v>
      </c>
      <c r="AI373" t="s">
        <v>820</v>
      </c>
      <c r="AJ373" t="s">
        <v>821</v>
      </c>
      <c r="AK373" s="11" t="str">
        <f t="shared" si="86"/>
        <v>BO, Calculation with average floor area of permanently occupied dwellings and number of dwellings for the considered contruction period</v>
      </c>
      <c r="AL373" s="11" t="s">
        <v>822</v>
      </c>
      <c r="AM373" s="11">
        <v>2016</v>
      </c>
      <c r="AN373" s="17" t="s">
        <v>823</v>
      </c>
      <c r="AO373" s="52" t="s">
        <v>824</v>
      </c>
      <c r="AQ373" t="s">
        <v>19</v>
      </c>
      <c r="AR373">
        <v>2012</v>
      </c>
      <c r="AS373" t="s">
        <v>850</v>
      </c>
      <c r="AT373" t="s">
        <v>832</v>
      </c>
      <c r="AU373">
        <v>4550.7790000000005</v>
      </c>
      <c r="AV373" t="s">
        <v>826</v>
      </c>
      <c r="AW373" t="s">
        <v>654</v>
      </c>
      <c r="AX373" t="s">
        <v>817</v>
      </c>
      <c r="AY373" t="s">
        <v>818</v>
      </c>
      <c r="AZ373" t="s">
        <v>764</v>
      </c>
      <c r="BA373" s="51" t="s">
        <v>764</v>
      </c>
      <c r="BB373" t="s">
        <v>815</v>
      </c>
      <c r="BC373" t="s">
        <v>819</v>
      </c>
      <c r="BD373" t="s">
        <v>820</v>
      </c>
      <c r="BE373" t="s">
        <v>821</v>
      </c>
      <c r="BF373" t="s">
        <v>866</v>
      </c>
      <c r="BG373" t="s">
        <v>822</v>
      </c>
      <c r="BH373">
        <v>2016</v>
      </c>
      <c r="BI373" t="s">
        <v>823</v>
      </c>
      <c r="BJ373" t="s">
        <v>824</v>
      </c>
      <c r="BK373" t="s">
        <v>824</v>
      </c>
    </row>
    <row r="374" spans="1:63" x14ac:dyDescent="0.25">
      <c r="A374" t="str">
        <f t="shared" si="82"/>
        <v>DEsurmi5</v>
      </c>
      <c r="B374" t="s">
        <v>839</v>
      </c>
      <c r="C374" t="s">
        <v>51</v>
      </c>
      <c r="D374" t="s">
        <v>815</v>
      </c>
      <c r="E374" t="str">
        <f t="shared" si="92"/>
        <v>m5</v>
      </c>
      <c r="F374" t="str">
        <f t="shared" si="92"/>
        <v>surmi5</v>
      </c>
      <c r="G374" s="49">
        <v>0</v>
      </c>
      <c r="H374" s="49">
        <v>0</v>
      </c>
      <c r="I374" s="49">
        <v>0</v>
      </c>
      <c r="J374" s="49">
        <v>0</v>
      </c>
      <c r="K374" s="49">
        <v>0</v>
      </c>
      <c r="L374" s="49">
        <v>179.755838467937</v>
      </c>
      <c r="M374" s="49">
        <v>180.09085049901</v>
      </c>
      <c r="N374" s="49">
        <v>180.35552057384501</v>
      </c>
      <c r="O374" s="49">
        <v>206.84049130569599</v>
      </c>
      <c r="P374" s="49">
        <v>0</v>
      </c>
      <c r="Q374" s="49">
        <v>0</v>
      </c>
      <c r="R374" s="50" t="s">
        <v>364</v>
      </c>
      <c r="S374" s="50" t="s">
        <v>903</v>
      </c>
      <c r="T374" s="50" t="s">
        <v>873</v>
      </c>
      <c r="V374" s="24" t="str">
        <f>VLOOKUP(C374,[1]BO_download_01!#REF!,3,FALSE)</f>
        <v>Germany</v>
      </c>
      <c r="W374">
        <f t="shared" si="89"/>
        <v>2012</v>
      </c>
      <c r="X374" t="str">
        <f>INDEX([1]BO_download_01!#REF!,MATCH($Y374,[1]BO_download_01!#REF!,0))</f>
        <v>ar</v>
      </c>
      <c r="Y374" t="str">
        <f t="shared" ref="Y374:Y437" si="93">B374</f>
        <v>floor area</v>
      </c>
      <c r="Z374" s="24">
        <f t="shared" si="83"/>
        <v>180.35552057384501</v>
      </c>
      <c r="AA374" s="24" t="str">
        <f t="shared" si="84"/>
        <v>Mm2</v>
      </c>
      <c r="AB374" s="24" t="str">
        <f t="shared" ref="AB374:AB437" si="94">R374</f>
        <v>Calculation</v>
      </c>
      <c r="AC374" t="s">
        <v>817</v>
      </c>
      <c r="AD374" t="s">
        <v>818</v>
      </c>
      <c r="AE374" t="str">
        <f t="shared" si="90"/>
        <v>m5</v>
      </c>
      <c r="AF374" t="s">
        <v>764</v>
      </c>
      <c r="AG374" s="51" t="str">
        <f t="shared" si="85"/>
        <v>res</v>
      </c>
      <c r="AH374" t="s">
        <v>819</v>
      </c>
      <c r="AI374" t="s">
        <v>820</v>
      </c>
      <c r="AJ374" t="s">
        <v>821</v>
      </c>
      <c r="AK374" s="11" t="str">
        <f t="shared" si="86"/>
        <v>BO, Calculation with average floor area of permanently occupied dwellings and number of dwellings for the considered contruction period</v>
      </c>
      <c r="AL374" s="11" t="s">
        <v>822</v>
      </c>
      <c r="AM374" s="11">
        <v>2016</v>
      </c>
      <c r="AN374" s="17" t="s">
        <v>823</v>
      </c>
      <c r="AO374" s="52" t="s">
        <v>824</v>
      </c>
      <c r="AQ374" t="s">
        <v>19</v>
      </c>
      <c r="AR374">
        <v>2013</v>
      </c>
      <c r="AS374" t="s">
        <v>850</v>
      </c>
      <c r="AT374" t="s">
        <v>832</v>
      </c>
      <c r="AU374">
        <v>4633.7</v>
      </c>
      <c r="AV374" t="s">
        <v>826</v>
      </c>
      <c r="AW374" t="s">
        <v>654</v>
      </c>
      <c r="AX374" t="s">
        <v>817</v>
      </c>
      <c r="AY374" t="s">
        <v>818</v>
      </c>
      <c r="AZ374" t="s">
        <v>764</v>
      </c>
      <c r="BA374" s="51" t="s">
        <v>764</v>
      </c>
      <c r="BB374" t="s">
        <v>815</v>
      </c>
      <c r="BC374" t="s">
        <v>819</v>
      </c>
      <c r="BD374" t="s">
        <v>820</v>
      </c>
      <c r="BE374" t="s">
        <v>821</v>
      </c>
      <c r="BF374" t="s">
        <v>866</v>
      </c>
      <c r="BG374" t="s">
        <v>822</v>
      </c>
      <c r="BH374">
        <v>2016</v>
      </c>
      <c r="BI374" t="s">
        <v>823</v>
      </c>
      <c r="BJ374" t="s">
        <v>824</v>
      </c>
      <c r="BK374" t="s">
        <v>824</v>
      </c>
    </row>
    <row r="375" spans="1:63" x14ac:dyDescent="0.25">
      <c r="A375" t="str">
        <f t="shared" si="82"/>
        <v>DKsurmi5</v>
      </c>
      <c r="B375" t="s">
        <v>839</v>
      </c>
      <c r="C375" t="s">
        <v>46</v>
      </c>
      <c r="D375" t="s">
        <v>815</v>
      </c>
      <c r="E375" t="str">
        <f t="shared" si="92"/>
        <v>m5</v>
      </c>
      <c r="F375" t="str">
        <f t="shared" si="92"/>
        <v>surmi5</v>
      </c>
      <c r="G375" s="49">
        <v>0</v>
      </c>
      <c r="H375" s="49">
        <v>0</v>
      </c>
      <c r="I375" s="49">
        <v>0</v>
      </c>
      <c r="J375" s="49">
        <v>0</v>
      </c>
      <c r="K375" s="49">
        <v>0</v>
      </c>
      <c r="L375" s="49">
        <v>13.92264182992</v>
      </c>
      <c r="M375" s="49">
        <v>14.86807734271</v>
      </c>
      <c r="N375" s="49">
        <v>14.997785882860001</v>
      </c>
      <c r="O375" s="49">
        <v>15.066448636060001</v>
      </c>
      <c r="P375" s="49">
        <v>0</v>
      </c>
      <c r="Q375" s="49">
        <v>0</v>
      </c>
      <c r="R375" s="50" t="s">
        <v>364</v>
      </c>
      <c r="S375" s="50" t="s">
        <v>903</v>
      </c>
      <c r="T375" s="50" t="s">
        <v>873</v>
      </c>
      <c r="V375" s="24" t="str">
        <f>VLOOKUP(C375,[1]BO_download_01!#REF!,3,FALSE)</f>
        <v>Denmark</v>
      </c>
      <c r="W375">
        <f t="shared" si="89"/>
        <v>2012</v>
      </c>
      <c r="X375" t="str">
        <f>INDEX([1]BO_download_01!#REF!,MATCH($Y375,[1]BO_download_01!#REF!,0))</f>
        <v>ar</v>
      </c>
      <c r="Y375" t="str">
        <f t="shared" si="93"/>
        <v>floor area</v>
      </c>
      <c r="Z375" s="24">
        <f t="shared" si="83"/>
        <v>14.997785882860001</v>
      </c>
      <c r="AA375" s="24" t="str">
        <f t="shared" si="84"/>
        <v>Mm2</v>
      </c>
      <c r="AB375" s="24" t="str">
        <f t="shared" si="94"/>
        <v>Calculation</v>
      </c>
      <c r="AC375" t="s">
        <v>817</v>
      </c>
      <c r="AD375" t="s">
        <v>818</v>
      </c>
      <c r="AE375" t="str">
        <f t="shared" si="90"/>
        <v>m5</v>
      </c>
      <c r="AF375" t="s">
        <v>764</v>
      </c>
      <c r="AG375" s="51" t="str">
        <f t="shared" si="85"/>
        <v>res</v>
      </c>
      <c r="AH375" t="s">
        <v>819</v>
      </c>
      <c r="AI375" t="s">
        <v>820</v>
      </c>
      <c r="AJ375" t="s">
        <v>821</v>
      </c>
      <c r="AK375" s="11" t="str">
        <f t="shared" si="86"/>
        <v>BO, Calculation with average floor area of permanently occupied dwellings and number of dwellings for the considered contruction period</v>
      </c>
      <c r="AL375" s="11" t="s">
        <v>822</v>
      </c>
      <c r="AM375" s="11">
        <v>2016</v>
      </c>
      <c r="AN375" s="17" t="s">
        <v>823</v>
      </c>
      <c r="AO375" s="52" t="s">
        <v>824</v>
      </c>
      <c r="AQ375" t="s">
        <v>19</v>
      </c>
      <c r="AR375">
        <v>2014</v>
      </c>
      <c r="AS375" t="s">
        <v>850</v>
      </c>
      <c r="AT375" t="s">
        <v>832</v>
      </c>
      <c r="AU375">
        <v>4669</v>
      </c>
      <c r="AV375" t="s">
        <v>826</v>
      </c>
      <c r="AW375" t="s">
        <v>654</v>
      </c>
      <c r="AX375" t="s">
        <v>817</v>
      </c>
      <c r="AY375" t="s">
        <v>818</v>
      </c>
      <c r="AZ375" t="s">
        <v>764</v>
      </c>
      <c r="BA375" s="51" t="s">
        <v>764</v>
      </c>
      <c r="BB375" t="s">
        <v>815</v>
      </c>
      <c r="BC375" t="s">
        <v>819</v>
      </c>
      <c r="BD375" t="s">
        <v>820</v>
      </c>
      <c r="BE375" t="s">
        <v>821</v>
      </c>
      <c r="BF375" t="s">
        <v>866</v>
      </c>
      <c r="BG375" t="s">
        <v>822</v>
      </c>
      <c r="BH375">
        <v>2016</v>
      </c>
      <c r="BI375" t="s">
        <v>823</v>
      </c>
      <c r="BJ375" t="s">
        <v>824</v>
      </c>
      <c r="BK375" t="s">
        <v>824</v>
      </c>
    </row>
    <row r="376" spans="1:63" x14ac:dyDescent="0.25">
      <c r="A376" t="str">
        <f t="shared" si="82"/>
        <v>EEsurmi5</v>
      </c>
      <c r="B376" t="s">
        <v>839</v>
      </c>
      <c r="C376" t="s">
        <v>47</v>
      </c>
      <c r="D376" t="s">
        <v>815</v>
      </c>
      <c r="E376" t="str">
        <f t="shared" si="92"/>
        <v>m5</v>
      </c>
      <c r="F376" t="str">
        <f t="shared" si="92"/>
        <v>surmi5</v>
      </c>
      <c r="G376" s="49">
        <v>0</v>
      </c>
      <c r="H376" s="49">
        <v>0</v>
      </c>
      <c r="I376" s="49">
        <v>0</v>
      </c>
      <c r="J376" s="49">
        <v>0</v>
      </c>
      <c r="K376" s="49">
        <v>0</v>
      </c>
      <c r="L376" s="49">
        <v>0</v>
      </c>
      <c r="M376" s="49">
        <v>0.99890413065051598</v>
      </c>
      <c r="N376" s="49">
        <v>0</v>
      </c>
      <c r="O376" s="49">
        <v>0</v>
      </c>
      <c r="P376" s="49">
        <v>0</v>
      </c>
      <c r="Q376" s="49">
        <v>0</v>
      </c>
      <c r="R376" s="50" t="s">
        <v>364</v>
      </c>
      <c r="S376" s="50" t="s">
        <v>903</v>
      </c>
      <c r="T376" s="50" t="s">
        <v>873</v>
      </c>
      <c r="V376" s="24" t="str">
        <f>VLOOKUP(C376,[1]BO_download_01!#REF!,3,FALSE)</f>
        <v>Estonia</v>
      </c>
      <c r="W376">
        <f t="shared" si="89"/>
        <v>2012</v>
      </c>
      <c r="X376" t="str">
        <f>INDEX([1]BO_download_01!#REF!,MATCH($Y376,[1]BO_download_01!#REF!,0))</f>
        <v>ar</v>
      </c>
      <c r="Y376" t="str">
        <f t="shared" si="93"/>
        <v>floor area</v>
      </c>
      <c r="Z376" s="24">
        <f t="shared" si="83"/>
        <v>0</v>
      </c>
      <c r="AA376" s="24" t="str">
        <f t="shared" si="84"/>
        <v>Mm2</v>
      </c>
      <c r="AB376" s="24" t="str">
        <f t="shared" si="94"/>
        <v>Calculation</v>
      </c>
      <c r="AC376" t="s">
        <v>817</v>
      </c>
      <c r="AD376" t="s">
        <v>818</v>
      </c>
      <c r="AE376" t="str">
        <f t="shared" si="90"/>
        <v>m5</v>
      </c>
      <c r="AF376" t="s">
        <v>764</v>
      </c>
      <c r="AG376" s="51" t="str">
        <f t="shared" si="85"/>
        <v>res</v>
      </c>
      <c r="AH376" t="s">
        <v>819</v>
      </c>
      <c r="AI376" t="s">
        <v>820</v>
      </c>
      <c r="AJ376" t="s">
        <v>821</v>
      </c>
      <c r="AK376" s="11" t="str">
        <f t="shared" si="86"/>
        <v>BO, Calculation with average floor area of permanently occupied dwellings and number of dwellings for the considered contruction period</v>
      </c>
      <c r="AL376" s="11" t="s">
        <v>822</v>
      </c>
      <c r="AM376" s="11">
        <v>2016</v>
      </c>
      <c r="AN376" s="17" t="s">
        <v>823</v>
      </c>
      <c r="AO376" s="52" t="s">
        <v>824</v>
      </c>
      <c r="AQ376" t="s">
        <v>8</v>
      </c>
      <c r="AR376">
        <v>2013</v>
      </c>
      <c r="AS376" t="s">
        <v>850</v>
      </c>
      <c r="AT376" t="s">
        <v>832</v>
      </c>
      <c r="AU376">
        <v>518.59799999999996</v>
      </c>
      <c r="AV376" t="s">
        <v>826</v>
      </c>
      <c r="AW376" t="s">
        <v>651</v>
      </c>
      <c r="AX376" t="s">
        <v>817</v>
      </c>
      <c r="AY376" t="s">
        <v>818</v>
      </c>
      <c r="AZ376" t="s">
        <v>764</v>
      </c>
      <c r="BA376" s="51" t="s">
        <v>764</v>
      </c>
      <c r="BB376" t="s">
        <v>815</v>
      </c>
      <c r="BC376" t="s">
        <v>819</v>
      </c>
      <c r="BD376" t="s">
        <v>820</v>
      </c>
      <c r="BE376" t="s">
        <v>821</v>
      </c>
      <c r="BF376" t="s">
        <v>867</v>
      </c>
      <c r="BG376" t="s">
        <v>822</v>
      </c>
      <c r="BH376">
        <v>2016</v>
      </c>
      <c r="BI376" t="s">
        <v>823</v>
      </c>
      <c r="BJ376" t="s">
        <v>824</v>
      </c>
      <c r="BK376" t="s">
        <v>824</v>
      </c>
    </row>
    <row r="377" spans="1:63" x14ac:dyDescent="0.25">
      <c r="A377" t="str">
        <f t="shared" si="82"/>
        <v>ELsurmi5</v>
      </c>
      <c r="B377" t="s">
        <v>839</v>
      </c>
      <c r="C377" t="s">
        <v>49</v>
      </c>
      <c r="D377" t="s">
        <v>815</v>
      </c>
      <c r="E377" t="str">
        <f t="shared" si="92"/>
        <v>m5</v>
      </c>
      <c r="F377" t="str">
        <f t="shared" si="92"/>
        <v>surmi5</v>
      </c>
      <c r="G377" s="49">
        <v>0</v>
      </c>
      <c r="H377" s="49">
        <v>0</v>
      </c>
      <c r="I377" s="49">
        <v>0</v>
      </c>
      <c r="J377" s="49">
        <v>0</v>
      </c>
      <c r="K377" s="49">
        <v>0</v>
      </c>
      <c r="L377" s="49">
        <v>0</v>
      </c>
      <c r="M377" s="49">
        <v>37.609938122332601</v>
      </c>
      <c r="N377" s="49">
        <v>37.609938122332601</v>
      </c>
      <c r="O377" s="49">
        <v>37.609938122332601</v>
      </c>
      <c r="P377" s="49">
        <v>0</v>
      </c>
      <c r="Q377" s="49">
        <v>0</v>
      </c>
      <c r="R377" s="50" t="s">
        <v>364</v>
      </c>
      <c r="S377" s="50" t="s">
        <v>903</v>
      </c>
      <c r="T377" s="50" t="s">
        <v>873</v>
      </c>
      <c r="V377" s="24" t="str">
        <f>VLOOKUP(C377,[1]BO_download_01!#REF!,3,FALSE)</f>
        <v>Greece</v>
      </c>
      <c r="W377">
        <f t="shared" si="89"/>
        <v>2012</v>
      </c>
      <c r="X377" t="str">
        <f>INDEX([1]BO_download_01!#REF!,MATCH($Y377,[1]BO_download_01!#REF!,0))</f>
        <v>ar</v>
      </c>
      <c r="Y377" t="str">
        <f t="shared" si="93"/>
        <v>floor area</v>
      </c>
      <c r="Z377" s="24">
        <f t="shared" si="83"/>
        <v>37.609938122332601</v>
      </c>
      <c r="AA377" s="24" t="str">
        <f t="shared" si="84"/>
        <v>Mm2</v>
      </c>
      <c r="AB377" s="24" t="str">
        <f t="shared" si="94"/>
        <v>Calculation</v>
      </c>
      <c r="AC377" t="s">
        <v>817</v>
      </c>
      <c r="AD377" t="s">
        <v>818</v>
      </c>
      <c r="AE377" t="str">
        <f t="shared" si="90"/>
        <v>m5</v>
      </c>
      <c r="AF377" t="s">
        <v>764</v>
      </c>
      <c r="AG377" s="51" t="str">
        <f t="shared" si="85"/>
        <v>res</v>
      </c>
      <c r="AH377" t="s">
        <v>819</v>
      </c>
      <c r="AI377" t="s">
        <v>820</v>
      </c>
      <c r="AJ377" t="s">
        <v>821</v>
      </c>
      <c r="AK377" s="11" t="str">
        <f t="shared" si="86"/>
        <v>BO, Calculation with average floor area of permanently occupied dwellings and number of dwellings for the considered contruction period</v>
      </c>
      <c r="AL377" s="11" t="s">
        <v>822</v>
      </c>
      <c r="AM377" s="11">
        <v>2016</v>
      </c>
      <c r="AN377" s="17" t="s">
        <v>823</v>
      </c>
      <c r="AO377" s="52" t="s">
        <v>824</v>
      </c>
      <c r="AQ377" t="s">
        <v>18</v>
      </c>
      <c r="AR377">
        <v>2011</v>
      </c>
      <c r="AS377" t="s">
        <v>850</v>
      </c>
      <c r="AT377" t="s">
        <v>832</v>
      </c>
      <c r="AU377">
        <v>906</v>
      </c>
      <c r="AV377" t="s">
        <v>826</v>
      </c>
      <c r="AW377" t="s">
        <v>491</v>
      </c>
      <c r="AX377" t="s">
        <v>817</v>
      </c>
      <c r="AY377" t="s">
        <v>818</v>
      </c>
      <c r="AZ377" t="s">
        <v>764</v>
      </c>
      <c r="BA377" s="51" t="s">
        <v>764</v>
      </c>
      <c r="BB377" t="s">
        <v>815</v>
      </c>
      <c r="BC377" t="s">
        <v>819</v>
      </c>
      <c r="BD377" t="s">
        <v>820</v>
      </c>
      <c r="BE377" t="s">
        <v>821</v>
      </c>
      <c r="BF377" t="s">
        <v>849</v>
      </c>
      <c r="BG377" t="s">
        <v>822</v>
      </c>
      <c r="BH377">
        <v>2016</v>
      </c>
      <c r="BI377" t="s">
        <v>823</v>
      </c>
      <c r="BJ377" t="s">
        <v>824</v>
      </c>
      <c r="BK377" t="s">
        <v>824</v>
      </c>
    </row>
    <row r="378" spans="1:63" x14ac:dyDescent="0.25">
      <c r="A378" t="str">
        <f t="shared" si="82"/>
        <v>ESsurmi5</v>
      </c>
      <c r="B378" t="s">
        <v>839</v>
      </c>
      <c r="C378" t="s">
        <v>65</v>
      </c>
      <c r="D378" t="s">
        <v>815</v>
      </c>
      <c r="E378" t="str">
        <f t="shared" si="92"/>
        <v>m5</v>
      </c>
      <c r="F378" t="str">
        <f t="shared" si="92"/>
        <v>surmi5</v>
      </c>
      <c r="G378" s="49">
        <v>0</v>
      </c>
      <c r="H378" s="49">
        <v>0</v>
      </c>
      <c r="I378" s="49">
        <v>0</v>
      </c>
      <c r="J378" s="49">
        <v>0</v>
      </c>
      <c r="K378" s="49">
        <v>0</v>
      </c>
      <c r="L378" s="49">
        <v>0</v>
      </c>
      <c r="M378" s="49">
        <v>0</v>
      </c>
      <c r="N378" s="49">
        <v>0</v>
      </c>
      <c r="O378" s="49">
        <v>101.29195383262299</v>
      </c>
      <c r="P378" s="49">
        <v>0</v>
      </c>
      <c r="Q378" s="49">
        <v>0</v>
      </c>
      <c r="R378" s="50" t="s">
        <v>364</v>
      </c>
      <c r="S378" s="50" t="s">
        <v>903</v>
      </c>
      <c r="T378" s="50" t="s">
        <v>873</v>
      </c>
      <c r="V378" s="24" t="str">
        <f>VLOOKUP(C378,[1]BO_download_01!#REF!,3,FALSE)</f>
        <v>Spain</v>
      </c>
      <c r="W378">
        <f t="shared" si="89"/>
        <v>2012</v>
      </c>
      <c r="X378" t="str">
        <f>INDEX([1]BO_download_01!#REF!,MATCH($Y378,[1]BO_download_01!#REF!,0))</f>
        <v>ar</v>
      </c>
      <c r="Y378" t="str">
        <f t="shared" si="93"/>
        <v>floor area</v>
      </c>
      <c r="Z378" s="24">
        <f t="shared" si="83"/>
        <v>0</v>
      </c>
      <c r="AA378" s="24" t="str">
        <f t="shared" si="84"/>
        <v>Mm2</v>
      </c>
      <c r="AB378" s="24" t="str">
        <f t="shared" si="94"/>
        <v>Calculation</v>
      </c>
      <c r="AC378" t="s">
        <v>817</v>
      </c>
      <c r="AD378" t="s">
        <v>818</v>
      </c>
      <c r="AE378" t="str">
        <f t="shared" si="90"/>
        <v>m5</v>
      </c>
      <c r="AF378" t="s">
        <v>764</v>
      </c>
      <c r="AG378" s="51" t="str">
        <f t="shared" si="85"/>
        <v>res</v>
      </c>
      <c r="AH378" t="s">
        <v>819</v>
      </c>
      <c r="AI378" t="s">
        <v>820</v>
      </c>
      <c r="AJ378" t="s">
        <v>821</v>
      </c>
      <c r="AK378" s="11" t="str">
        <f t="shared" si="86"/>
        <v>BO, Calculation with average floor area of permanently occupied dwellings and number of dwellings for the considered contruction period</v>
      </c>
      <c r="AL378" s="11" t="s">
        <v>822</v>
      </c>
      <c r="AM378" s="11">
        <v>2016</v>
      </c>
      <c r="AN378" s="17" t="s">
        <v>823</v>
      </c>
      <c r="AO378" s="52" t="s">
        <v>824</v>
      </c>
      <c r="AQ378" t="s">
        <v>17</v>
      </c>
      <c r="AR378">
        <v>2005</v>
      </c>
      <c r="AS378" t="s">
        <v>868</v>
      </c>
      <c r="AT378" t="s">
        <v>835</v>
      </c>
      <c r="AU378">
        <v>4005.7425247813399</v>
      </c>
      <c r="AV378" t="s">
        <v>826</v>
      </c>
      <c r="AW378" t="s">
        <v>208</v>
      </c>
      <c r="AX378" t="s">
        <v>817</v>
      </c>
      <c r="AY378" t="s">
        <v>818</v>
      </c>
      <c r="AZ378" t="s">
        <v>764</v>
      </c>
      <c r="BA378" s="51" t="s">
        <v>764</v>
      </c>
      <c r="BB378" t="s">
        <v>815</v>
      </c>
      <c r="BC378" t="s">
        <v>819</v>
      </c>
      <c r="BD378" t="s">
        <v>820</v>
      </c>
      <c r="BE378" t="s">
        <v>821</v>
      </c>
      <c r="BF378" t="s">
        <v>869</v>
      </c>
      <c r="BG378" t="s">
        <v>822</v>
      </c>
      <c r="BH378">
        <v>2016</v>
      </c>
      <c r="BI378" t="s">
        <v>823</v>
      </c>
      <c r="BJ378" t="s">
        <v>824</v>
      </c>
      <c r="BK378" t="s">
        <v>824</v>
      </c>
    </row>
    <row r="379" spans="1:63" x14ac:dyDescent="0.25">
      <c r="A379" t="str">
        <f t="shared" si="82"/>
        <v>FIsurmi5</v>
      </c>
      <c r="B379" t="s">
        <v>839</v>
      </c>
      <c r="C379" t="s">
        <v>50</v>
      </c>
      <c r="D379" t="s">
        <v>815</v>
      </c>
      <c r="E379" t="str">
        <f t="shared" si="92"/>
        <v>m5</v>
      </c>
      <c r="F379" t="str">
        <f t="shared" si="92"/>
        <v>surmi5</v>
      </c>
      <c r="G379" s="49">
        <v>0</v>
      </c>
      <c r="H379" s="49">
        <v>0</v>
      </c>
      <c r="I379" s="49">
        <v>0</v>
      </c>
      <c r="J379" s="49">
        <v>0</v>
      </c>
      <c r="K379" s="49">
        <v>0</v>
      </c>
      <c r="L379" s="49">
        <v>0</v>
      </c>
      <c r="M379" s="49">
        <v>0</v>
      </c>
      <c r="N379" s="49">
        <v>0</v>
      </c>
      <c r="O379" s="49">
        <v>0</v>
      </c>
      <c r="P379" s="49">
        <v>20.029598167747501</v>
      </c>
      <c r="Q379" s="49">
        <v>0</v>
      </c>
      <c r="R379" s="50" t="s">
        <v>364</v>
      </c>
      <c r="S379" s="50" t="s">
        <v>903</v>
      </c>
      <c r="T379" s="50" t="s">
        <v>873</v>
      </c>
      <c r="V379" s="24" t="str">
        <f>VLOOKUP(C379,[1]BO_download_01!#REF!,3,FALSE)</f>
        <v>Finland</v>
      </c>
      <c r="W379">
        <f t="shared" si="89"/>
        <v>2012</v>
      </c>
      <c r="X379" t="str">
        <f>INDEX([1]BO_download_01!#REF!,MATCH($Y379,[1]BO_download_01!#REF!,0))</f>
        <v>ar</v>
      </c>
      <c r="Y379" t="str">
        <f t="shared" si="93"/>
        <v>floor area</v>
      </c>
      <c r="Z379" s="24">
        <f t="shared" si="83"/>
        <v>0</v>
      </c>
      <c r="AA379" s="24" t="str">
        <f t="shared" si="84"/>
        <v>Mm2</v>
      </c>
      <c r="AB379" s="24" t="str">
        <f t="shared" si="94"/>
        <v>Calculation</v>
      </c>
      <c r="AC379" t="s">
        <v>817</v>
      </c>
      <c r="AD379" t="s">
        <v>818</v>
      </c>
      <c r="AE379" t="str">
        <f t="shared" si="90"/>
        <v>m5</v>
      </c>
      <c r="AF379" t="s">
        <v>764</v>
      </c>
      <c r="AG379" s="51" t="str">
        <f t="shared" si="85"/>
        <v>res</v>
      </c>
      <c r="AH379" t="s">
        <v>819</v>
      </c>
      <c r="AI379" t="s">
        <v>820</v>
      </c>
      <c r="AJ379" t="s">
        <v>821</v>
      </c>
      <c r="AK379" s="11" t="str">
        <f t="shared" si="86"/>
        <v>BO, Calculation with average floor area of permanently occupied dwellings and number of dwellings for the considered contruction period</v>
      </c>
      <c r="AL379" s="11" t="s">
        <v>822</v>
      </c>
      <c r="AM379" s="11">
        <v>2016</v>
      </c>
      <c r="AN379" s="17" t="s">
        <v>823</v>
      </c>
      <c r="AO379" s="52" t="s">
        <v>824</v>
      </c>
      <c r="AQ379" t="s">
        <v>17</v>
      </c>
      <c r="AR379">
        <v>2006</v>
      </c>
      <c r="AS379" t="s">
        <v>868</v>
      </c>
      <c r="AT379" t="s">
        <v>835</v>
      </c>
      <c r="AU379">
        <v>4043.78266962099</v>
      </c>
      <c r="AV379" t="s">
        <v>826</v>
      </c>
      <c r="AW379" t="s">
        <v>208</v>
      </c>
      <c r="AX379" t="s">
        <v>817</v>
      </c>
      <c r="AY379" t="s">
        <v>818</v>
      </c>
      <c r="AZ379" t="s">
        <v>764</v>
      </c>
      <c r="BA379" s="51" t="s">
        <v>764</v>
      </c>
      <c r="BB379" t="s">
        <v>815</v>
      </c>
      <c r="BC379" t="s">
        <v>819</v>
      </c>
      <c r="BD379" t="s">
        <v>820</v>
      </c>
      <c r="BE379" t="s">
        <v>821</v>
      </c>
      <c r="BF379" t="s">
        <v>869</v>
      </c>
      <c r="BG379" t="s">
        <v>822</v>
      </c>
      <c r="BH379">
        <v>2016</v>
      </c>
      <c r="BI379" t="s">
        <v>823</v>
      </c>
      <c r="BJ379" t="s">
        <v>824</v>
      </c>
      <c r="BK379" t="s">
        <v>824</v>
      </c>
    </row>
    <row r="380" spans="1:63" x14ac:dyDescent="0.25">
      <c r="A380" t="str">
        <f t="shared" si="82"/>
        <v>FRsurmi5</v>
      </c>
      <c r="B380" t="s">
        <v>839</v>
      </c>
      <c r="C380" t="s">
        <v>48</v>
      </c>
      <c r="D380" t="s">
        <v>815</v>
      </c>
      <c r="E380" t="str">
        <f t="shared" si="92"/>
        <v>m5</v>
      </c>
      <c r="F380" t="str">
        <f t="shared" si="92"/>
        <v>surmi5</v>
      </c>
      <c r="G380" s="49">
        <v>201.315772694576</v>
      </c>
      <c r="H380" s="49">
        <v>202.54501276468201</v>
      </c>
      <c r="I380" s="49">
        <v>203.09095429359701</v>
      </c>
      <c r="J380" s="49">
        <v>202.93546047535301</v>
      </c>
      <c r="K380" s="49">
        <v>202.28063929186999</v>
      </c>
      <c r="L380" s="49">
        <v>201.65411597527</v>
      </c>
      <c r="M380" s="49">
        <v>201.23261464207701</v>
      </c>
      <c r="N380" s="49">
        <v>200.88473284623899</v>
      </c>
      <c r="O380" s="49">
        <v>201.30283434101301</v>
      </c>
      <c r="P380" s="49">
        <v>0</v>
      </c>
      <c r="Q380" s="49">
        <v>0</v>
      </c>
      <c r="R380" s="50" t="s">
        <v>364</v>
      </c>
      <c r="S380" s="50" t="s">
        <v>903</v>
      </c>
      <c r="T380" s="50" t="s">
        <v>873</v>
      </c>
      <c r="V380" s="24" t="str">
        <f>VLOOKUP(C380,[1]BO_download_01!#REF!,3,FALSE)</f>
        <v>France</v>
      </c>
      <c r="W380">
        <f t="shared" si="89"/>
        <v>2012</v>
      </c>
      <c r="X380" t="str">
        <f>INDEX([1]BO_download_01!#REF!,MATCH($Y380,[1]BO_download_01!#REF!,0))</f>
        <v>ar</v>
      </c>
      <c r="Y380" t="str">
        <f t="shared" si="93"/>
        <v>floor area</v>
      </c>
      <c r="Z380" s="24">
        <f t="shared" si="83"/>
        <v>200.88473284623899</v>
      </c>
      <c r="AA380" s="24" t="str">
        <f t="shared" si="84"/>
        <v>Mm2</v>
      </c>
      <c r="AB380" s="24" t="str">
        <f t="shared" si="94"/>
        <v>Calculation</v>
      </c>
      <c r="AC380" t="s">
        <v>817</v>
      </c>
      <c r="AD380" t="s">
        <v>818</v>
      </c>
      <c r="AE380" t="str">
        <f t="shared" si="90"/>
        <v>m5</v>
      </c>
      <c r="AF380" t="s">
        <v>764</v>
      </c>
      <c r="AG380" s="51" t="str">
        <f t="shared" si="85"/>
        <v>res</v>
      </c>
      <c r="AH380" t="s">
        <v>819</v>
      </c>
      <c r="AI380" t="s">
        <v>820</v>
      </c>
      <c r="AJ380" t="s">
        <v>821</v>
      </c>
      <c r="AK380" s="11" t="str">
        <f t="shared" si="86"/>
        <v>BO, Calculation with average floor area of permanently occupied dwellings and number of dwellings for the considered contruction period</v>
      </c>
      <c r="AL380" s="11" t="s">
        <v>822</v>
      </c>
      <c r="AM380" s="11">
        <v>2016</v>
      </c>
      <c r="AN380" s="17" t="s">
        <v>823</v>
      </c>
      <c r="AO380" s="52" t="s">
        <v>824</v>
      </c>
      <c r="AQ380" t="s">
        <v>17</v>
      </c>
      <c r="AR380">
        <v>2007</v>
      </c>
      <c r="AS380" t="s">
        <v>868</v>
      </c>
      <c r="AT380" t="s">
        <v>835</v>
      </c>
      <c r="AU380">
        <v>4077.2118878134102</v>
      </c>
      <c r="AV380" t="s">
        <v>826</v>
      </c>
      <c r="AW380" t="s">
        <v>208</v>
      </c>
      <c r="AX380" t="s">
        <v>817</v>
      </c>
      <c r="AY380" t="s">
        <v>818</v>
      </c>
      <c r="AZ380" t="s">
        <v>764</v>
      </c>
      <c r="BA380" s="51" t="s">
        <v>764</v>
      </c>
      <c r="BB380" t="s">
        <v>815</v>
      </c>
      <c r="BC380" t="s">
        <v>819</v>
      </c>
      <c r="BD380" t="s">
        <v>820</v>
      </c>
      <c r="BE380" t="s">
        <v>821</v>
      </c>
      <c r="BF380" t="s">
        <v>869</v>
      </c>
      <c r="BG380" t="s">
        <v>822</v>
      </c>
      <c r="BH380">
        <v>2016</v>
      </c>
      <c r="BI380" t="s">
        <v>823</v>
      </c>
      <c r="BJ380" t="s">
        <v>824</v>
      </c>
      <c r="BK380" t="s">
        <v>824</v>
      </c>
    </row>
    <row r="381" spans="1:63" x14ac:dyDescent="0.25">
      <c r="A381" t="str">
        <f t="shared" si="82"/>
        <v>HRsurmi5</v>
      </c>
      <c r="B381" t="s">
        <v>839</v>
      </c>
      <c r="C381" t="s">
        <v>43</v>
      </c>
      <c r="D381" t="s">
        <v>815</v>
      </c>
      <c r="E381" t="str">
        <f t="shared" si="92"/>
        <v>m5</v>
      </c>
      <c r="F381" t="str">
        <f t="shared" si="92"/>
        <v>surmi5</v>
      </c>
      <c r="G381" s="49">
        <v>0</v>
      </c>
      <c r="H381" s="49">
        <v>0</v>
      </c>
      <c r="I381" s="49">
        <v>0</v>
      </c>
      <c r="J381" s="49">
        <v>0</v>
      </c>
      <c r="K381" s="49">
        <v>0</v>
      </c>
      <c r="L381" s="49">
        <v>0</v>
      </c>
      <c r="M381" s="49">
        <v>8.0616039717484096</v>
      </c>
      <c r="N381" s="49">
        <v>8.1313582706386907</v>
      </c>
      <c r="O381" s="49">
        <v>8.2011125695289806</v>
      </c>
      <c r="P381" s="49">
        <v>0</v>
      </c>
      <c r="Q381" s="49">
        <v>0</v>
      </c>
      <c r="R381" s="50" t="s">
        <v>364</v>
      </c>
      <c r="S381" s="50" t="s">
        <v>903</v>
      </c>
      <c r="T381" s="50" t="s">
        <v>873</v>
      </c>
      <c r="V381" s="24" t="str">
        <f>VLOOKUP(C381,[1]BO_download_01!#REF!,3,FALSE)</f>
        <v>Croatia</v>
      </c>
      <c r="W381">
        <f t="shared" si="89"/>
        <v>2012</v>
      </c>
      <c r="X381" t="str">
        <f>INDEX([1]BO_download_01!#REF!,MATCH($Y381,[1]BO_download_01!#REF!,0))</f>
        <v>ar</v>
      </c>
      <c r="Y381" t="str">
        <f t="shared" si="93"/>
        <v>floor area</v>
      </c>
      <c r="Z381" s="24">
        <f t="shared" si="83"/>
        <v>8.1313582706386907</v>
      </c>
      <c r="AA381" s="24" t="str">
        <f t="shared" si="84"/>
        <v>Mm2</v>
      </c>
      <c r="AB381" s="24" t="str">
        <f t="shared" si="94"/>
        <v>Calculation</v>
      </c>
      <c r="AC381" t="s">
        <v>817</v>
      </c>
      <c r="AD381" t="s">
        <v>818</v>
      </c>
      <c r="AE381" t="str">
        <f t="shared" si="90"/>
        <v>m5</v>
      </c>
      <c r="AF381" t="s">
        <v>764</v>
      </c>
      <c r="AG381" s="51" t="str">
        <f t="shared" si="85"/>
        <v>res</v>
      </c>
      <c r="AH381" t="s">
        <v>819</v>
      </c>
      <c r="AI381" t="s">
        <v>820</v>
      </c>
      <c r="AJ381" t="s">
        <v>821</v>
      </c>
      <c r="AK381" s="11" t="str">
        <f t="shared" si="86"/>
        <v>BO, Calculation with average floor area of permanently occupied dwellings and number of dwellings for the considered contruction period</v>
      </c>
      <c r="AL381" s="11" t="s">
        <v>822</v>
      </c>
      <c r="AM381" s="11">
        <v>2016</v>
      </c>
      <c r="AN381" s="17" t="s">
        <v>823</v>
      </c>
      <c r="AO381" s="52" t="s">
        <v>824</v>
      </c>
      <c r="AQ381" t="s">
        <v>17</v>
      </c>
      <c r="AR381">
        <v>2008</v>
      </c>
      <c r="AS381" t="s">
        <v>868</v>
      </c>
      <c r="AT381" t="s">
        <v>835</v>
      </c>
      <c r="AU381">
        <v>4111.2047917884502</v>
      </c>
      <c r="AV381" t="s">
        <v>826</v>
      </c>
      <c r="AW381" t="s">
        <v>208</v>
      </c>
      <c r="AX381" t="s">
        <v>817</v>
      </c>
      <c r="AY381" t="s">
        <v>818</v>
      </c>
      <c r="AZ381" t="s">
        <v>764</v>
      </c>
      <c r="BA381" s="51" t="s">
        <v>764</v>
      </c>
      <c r="BB381" t="s">
        <v>815</v>
      </c>
      <c r="BC381" t="s">
        <v>819</v>
      </c>
      <c r="BD381" t="s">
        <v>820</v>
      </c>
      <c r="BE381" t="s">
        <v>821</v>
      </c>
      <c r="BF381" t="s">
        <v>869</v>
      </c>
      <c r="BG381" t="s">
        <v>822</v>
      </c>
      <c r="BH381">
        <v>2016</v>
      </c>
      <c r="BI381" t="s">
        <v>823</v>
      </c>
      <c r="BJ381" t="s">
        <v>824</v>
      </c>
      <c r="BK381" t="s">
        <v>824</v>
      </c>
    </row>
    <row r="382" spans="1:63" x14ac:dyDescent="0.25">
      <c r="A382" t="str">
        <f t="shared" si="82"/>
        <v>HUsurmi5</v>
      </c>
      <c r="B382" t="s">
        <v>839</v>
      </c>
      <c r="C382" t="s">
        <v>52</v>
      </c>
      <c r="D382" t="s">
        <v>815</v>
      </c>
      <c r="E382" t="str">
        <f t="shared" si="92"/>
        <v>m5</v>
      </c>
      <c r="F382" t="str">
        <f t="shared" si="92"/>
        <v>surmi5</v>
      </c>
      <c r="G382" s="49">
        <v>0</v>
      </c>
      <c r="H382" s="49">
        <v>0</v>
      </c>
      <c r="I382" s="49">
        <v>0</v>
      </c>
      <c r="J382" s="49">
        <v>0</v>
      </c>
      <c r="K382" s="49">
        <v>0</v>
      </c>
      <c r="L382" s="49">
        <v>0</v>
      </c>
      <c r="M382" s="49">
        <v>0</v>
      </c>
      <c r="N382" s="49">
        <v>0</v>
      </c>
      <c r="O382" s="49">
        <v>24.050190563522001</v>
      </c>
      <c r="P382" s="49">
        <v>0</v>
      </c>
      <c r="Q382" s="49">
        <v>0</v>
      </c>
      <c r="R382" s="50" t="s">
        <v>208</v>
      </c>
      <c r="S382" s="50" t="s">
        <v>212</v>
      </c>
      <c r="T382" s="50" t="s">
        <v>873</v>
      </c>
      <c r="V382" s="24" t="str">
        <f>VLOOKUP(C382,[1]BO_download_01!#REF!,3,FALSE)</f>
        <v>Hungary</v>
      </c>
      <c r="W382">
        <f t="shared" si="89"/>
        <v>2012</v>
      </c>
      <c r="X382" t="str">
        <f>INDEX([1]BO_download_01!#REF!,MATCH($Y382,[1]BO_download_01!#REF!,0))</f>
        <v>ar</v>
      </c>
      <c r="Y382" t="str">
        <f t="shared" si="93"/>
        <v>floor area</v>
      </c>
      <c r="Z382" s="24">
        <f t="shared" si="83"/>
        <v>0</v>
      </c>
      <c r="AA382" s="24" t="str">
        <f t="shared" si="84"/>
        <v>Mm2</v>
      </c>
      <c r="AB382" s="24" t="str">
        <f t="shared" si="94"/>
        <v>Odyssee</v>
      </c>
      <c r="AC382" t="s">
        <v>817</v>
      </c>
      <c r="AD382" t="s">
        <v>818</v>
      </c>
      <c r="AE382" t="str">
        <f t="shared" si="90"/>
        <v>m5</v>
      </c>
      <c r="AF382" t="s">
        <v>764</v>
      </c>
      <c r="AG382" s="51" t="str">
        <f t="shared" si="85"/>
        <v>res</v>
      </c>
      <c r="AH382" t="s">
        <v>819</v>
      </c>
      <c r="AI382" t="s">
        <v>820</v>
      </c>
      <c r="AJ382" t="s">
        <v>821</v>
      </c>
      <c r="AK382" s="11" t="str">
        <f t="shared" si="86"/>
        <v>BO, Odyssee Indicators</v>
      </c>
      <c r="AL382" s="11" t="s">
        <v>822</v>
      </c>
      <c r="AM382" s="11">
        <v>2016</v>
      </c>
      <c r="AN382" s="17" t="s">
        <v>823</v>
      </c>
      <c r="AO382" s="52" t="s">
        <v>824</v>
      </c>
      <c r="AQ382" t="s">
        <v>17</v>
      </c>
      <c r="AR382">
        <v>2009</v>
      </c>
      <c r="AS382" t="s">
        <v>868</v>
      </c>
      <c r="AT382" t="s">
        <v>835</v>
      </c>
      <c r="AU382">
        <v>4147.8259239524205</v>
      </c>
      <c r="AV382" t="s">
        <v>826</v>
      </c>
      <c r="AW382" t="s">
        <v>208</v>
      </c>
      <c r="AX382" t="s">
        <v>817</v>
      </c>
      <c r="AY382" t="s">
        <v>818</v>
      </c>
      <c r="AZ382" t="s">
        <v>764</v>
      </c>
      <c r="BA382" s="51" t="s">
        <v>764</v>
      </c>
      <c r="BB382" t="s">
        <v>815</v>
      </c>
      <c r="BC382" t="s">
        <v>819</v>
      </c>
      <c r="BD382" t="s">
        <v>820</v>
      </c>
      <c r="BE382" t="s">
        <v>821</v>
      </c>
      <c r="BF382" t="s">
        <v>869</v>
      </c>
      <c r="BG382" t="s">
        <v>822</v>
      </c>
      <c r="BH382">
        <v>2016</v>
      </c>
      <c r="BI382" t="s">
        <v>823</v>
      </c>
      <c r="BJ382" t="s">
        <v>824</v>
      </c>
      <c r="BK382" t="s">
        <v>824</v>
      </c>
    </row>
    <row r="383" spans="1:63" x14ac:dyDescent="0.25">
      <c r="A383" t="str">
        <f t="shared" si="82"/>
        <v>IEsurmi5</v>
      </c>
      <c r="B383" t="s">
        <v>839</v>
      </c>
      <c r="C383" t="s">
        <v>53</v>
      </c>
      <c r="D383" t="s">
        <v>815</v>
      </c>
      <c r="E383" t="str">
        <f t="shared" si="92"/>
        <v>m5</v>
      </c>
      <c r="F383" t="str">
        <f t="shared" si="92"/>
        <v>surmi5</v>
      </c>
      <c r="G383" s="49">
        <v>0</v>
      </c>
      <c r="H383" s="49">
        <v>0</v>
      </c>
      <c r="I383" s="49">
        <v>0</v>
      </c>
      <c r="J383" s="49">
        <v>0</v>
      </c>
      <c r="K383" s="49">
        <v>0</v>
      </c>
      <c r="L383" s="49">
        <v>0</v>
      </c>
      <c r="M383" s="49">
        <v>24.149283681768399</v>
      </c>
      <c r="N383" s="49">
        <v>24.2038489663333</v>
      </c>
      <c r="O383" s="49">
        <v>24.2553768879412</v>
      </c>
      <c r="P383" s="49">
        <v>0</v>
      </c>
      <c r="Q383" s="49">
        <v>0</v>
      </c>
      <c r="R383" s="50" t="s">
        <v>214</v>
      </c>
      <c r="S383" s="50" t="s">
        <v>686</v>
      </c>
      <c r="T383" s="50" t="s">
        <v>873</v>
      </c>
      <c r="V383" s="24" t="str">
        <f>VLOOKUP(C383,[1]BO_download_01!#REF!,3,FALSE)</f>
        <v>Ireland</v>
      </c>
      <c r="W383">
        <f t="shared" si="89"/>
        <v>2012</v>
      </c>
      <c r="X383" t="str">
        <f>INDEX([1]BO_download_01!#REF!,MATCH($Y383,[1]BO_download_01!#REF!,0))</f>
        <v>ar</v>
      </c>
      <c r="Y383" t="str">
        <f t="shared" si="93"/>
        <v>floor area</v>
      </c>
      <c r="Z383" s="24">
        <f t="shared" si="83"/>
        <v>24.2038489663333</v>
      </c>
      <c r="AA383" s="24" t="str">
        <f t="shared" si="84"/>
        <v>Mm2</v>
      </c>
      <c r="AB383" s="24" t="str">
        <f t="shared" si="94"/>
        <v>Estimation</v>
      </c>
      <c r="AC383" t="s">
        <v>817</v>
      </c>
      <c r="AD383" t="s">
        <v>818</v>
      </c>
      <c r="AE383" t="str">
        <f t="shared" si="90"/>
        <v>m5</v>
      </c>
      <c r="AF383" t="s">
        <v>764</v>
      </c>
      <c r="AG383" s="51" t="str">
        <f t="shared" si="85"/>
        <v>res</v>
      </c>
      <c r="AH383" t="s">
        <v>819</v>
      </c>
      <c r="AI383" t="s">
        <v>820</v>
      </c>
      <c r="AJ383" t="s">
        <v>821</v>
      </c>
      <c r="AK383" s="11" t="str">
        <f t="shared" si="86"/>
        <v>BO, Estimation with data from Odyssee</v>
      </c>
      <c r="AL383" s="11" t="s">
        <v>822</v>
      </c>
      <c r="AM383" s="11">
        <v>2016</v>
      </c>
      <c r="AN383" s="17" t="s">
        <v>823</v>
      </c>
      <c r="AO383" s="52" t="s">
        <v>824</v>
      </c>
      <c r="AQ383" t="s">
        <v>17</v>
      </c>
      <c r="AR383">
        <v>2010</v>
      </c>
      <c r="AS383" t="s">
        <v>868</v>
      </c>
      <c r="AT383" t="s">
        <v>835</v>
      </c>
      <c r="AU383">
        <v>4177.8453618892099</v>
      </c>
      <c r="AV383" t="s">
        <v>826</v>
      </c>
      <c r="AW383" t="s">
        <v>208</v>
      </c>
      <c r="AX383" t="s">
        <v>817</v>
      </c>
      <c r="AY383" t="s">
        <v>818</v>
      </c>
      <c r="AZ383" t="s">
        <v>764</v>
      </c>
      <c r="BA383" s="51" t="s">
        <v>764</v>
      </c>
      <c r="BB383" t="s">
        <v>815</v>
      </c>
      <c r="BC383" t="s">
        <v>819</v>
      </c>
      <c r="BD383" t="s">
        <v>820</v>
      </c>
      <c r="BE383" t="s">
        <v>821</v>
      </c>
      <c r="BF383" t="s">
        <v>869</v>
      </c>
      <c r="BG383" t="s">
        <v>822</v>
      </c>
      <c r="BH383">
        <v>2016</v>
      </c>
      <c r="BI383" t="s">
        <v>823</v>
      </c>
      <c r="BJ383" t="s">
        <v>824</v>
      </c>
      <c r="BK383" t="s">
        <v>824</v>
      </c>
    </row>
    <row r="384" spans="1:63" x14ac:dyDescent="0.25">
      <c r="A384" t="str">
        <f t="shared" si="82"/>
        <v>ITsurmi5</v>
      </c>
      <c r="B384" t="s">
        <v>839</v>
      </c>
      <c r="C384" t="s">
        <v>54</v>
      </c>
      <c r="D384" t="s">
        <v>815</v>
      </c>
      <c r="E384" t="str">
        <f t="shared" si="92"/>
        <v>m5</v>
      </c>
      <c r="F384" t="str">
        <f t="shared" si="92"/>
        <v>surmi5</v>
      </c>
      <c r="G384" s="49">
        <v>0</v>
      </c>
      <c r="H384" s="49">
        <v>0</v>
      </c>
      <c r="I384" s="49">
        <v>0</v>
      </c>
      <c r="J384" s="49">
        <v>0</v>
      </c>
      <c r="K384" s="49">
        <v>0</v>
      </c>
      <c r="L384" s="49">
        <v>0</v>
      </c>
      <c r="M384" s="49">
        <v>53.752926827526601</v>
      </c>
      <c r="N384" s="49">
        <v>0</v>
      </c>
      <c r="O384" s="49">
        <v>0</v>
      </c>
      <c r="P384" s="49">
        <v>0</v>
      </c>
      <c r="Q384" s="49">
        <v>0</v>
      </c>
      <c r="R384" s="50" t="s">
        <v>214</v>
      </c>
      <c r="S384" s="50" t="s">
        <v>686</v>
      </c>
      <c r="T384" s="50" t="s">
        <v>873</v>
      </c>
      <c r="V384" s="24" t="str">
        <f>VLOOKUP(C384,[1]BO_download_01!#REF!,3,FALSE)</f>
        <v>Italy</v>
      </c>
      <c r="W384">
        <f t="shared" si="89"/>
        <v>2012</v>
      </c>
      <c r="X384" t="str">
        <f>INDEX([1]BO_download_01!#REF!,MATCH($Y384,[1]BO_download_01!#REF!,0))</f>
        <v>ar</v>
      </c>
      <c r="Y384" t="str">
        <f t="shared" si="93"/>
        <v>floor area</v>
      </c>
      <c r="Z384" s="24">
        <f t="shared" si="83"/>
        <v>0</v>
      </c>
      <c r="AA384" s="24" t="str">
        <f t="shared" si="84"/>
        <v>Mm2</v>
      </c>
      <c r="AB384" s="24" t="str">
        <f t="shared" si="94"/>
        <v>Estimation</v>
      </c>
      <c r="AC384" t="s">
        <v>817</v>
      </c>
      <c r="AD384" t="s">
        <v>818</v>
      </c>
      <c r="AE384" t="str">
        <f t="shared" si="90"/>
        <v>m5</v>
      </c>
      <c r="AF384" t="s">
        <v>764</v>
      </c>
      <c r="AG384" s="51" t="str">
        <f t="shared" si="85"/>
        <v>res</v>
      </c>
      <c r="AH384" t="s">
        <v>819</v>
      </c>
      <c r="AI384" t="s">
        <v>820</v>
      </c>
      <c r="AJ384" t="s">
        <v>821</v>
      </c>
      <c r="AK384" s="11" t="str">
        <f t="shared" si="86"/>
        <v>BO, Estimation with data from Odyssee</v>
      </c>
      <c r="AL384" s="11" t="s">
        <v>822</v>
      </c>
      <c r="AM384" s="11">
        <v>2016</v>
      </c>
      <c r="AN384" s="17" t="s">
        <v>823</v>
      </c>
      <c r="AO384" s="52" t="s">
        <v>824</v>
      </c>
      <c r="AQ384" t="s">
        <v>17</v>
      </c>
      <c r="AR384">
        <v>2011</v>
      </c>
      <c r="AS384" t="s">
        <v>868</v>
      </c>
      <c r="AT384" t="s">
        <v>835</v>
      </c>
      <c r="AU384">
        <v>4441.4080000000004</v>
      </c>
      <c r="AV384" t="s">
        <v>826</v>
      </c>
      <c r="AW384" t="s">
        <v>208</v>
      </c>
      <c r="AX384" t="s">
        <v>817</v>
      </c>
      <c r="AY384" t="s">
        <v>818</v>
      </c>
      <c r="AZ384" t="s">
        <v>764</v>
      </c>
      <c r="BA384" s="51" t="s">
        <v>764</v>
      </c>
      <c r="BB384" t="s">
        <v>815</v>
      </c>
      <c r="BC384" t="s">
        <v>819</v>
      </c>
      <c r="BD384" t="s">
        <v>820</v>
      </c>
      <c r="BE384" t="s">
        <v>821</v>
      </c>
      <c r="BF384" t="s">
        <v>869</v>
      </c>
      <c r="BG384" t="s">
        <v>822</v>
      </c>
      <c r="BH384">
        <v>2016</v>
      </c>
      <c r="BI384" t="s">
        <v>823</v>
      </c>
      <c r="BJ384" t="s">
        <v>824</v>
      </c>
      <c r="BK384" t="s">
        <v>824</v>
      </c>
    </row>
    <row r="385" spans="1:63" x14ac:dyDescent="0.25">
      <c r="A385" t="str">
        <f t="shared" si="82"/>
        <v>LTsurmi5</v>
      </c>
      <c r="B385" t="s">
        <v>839</v>
      </c>
      <c r="C385" t="s">
        <v>56</v>
      </c>
      <c r="D385" t="s">
        <v>815</v>
      </c>
      <c r="E385" t="str">
        <f t="shared" si="92"/>
        <v>m5</v>
      </c>
      <c r="F385" t="str">
        <f t="shared" si="92"/>
        <v>surmi5</v>
      </c>
      <c r="G385" s="49">
        <v>0</v>
      </c>
      <c r="H385" s="49">
        <v>0</v>
      </c>
      <c r="I385" s="49">
        <v>0</v>
      </c>
      <c r="J385" s="49">
        <v>0</v>
      </c>
      <c r="K385" s="49">
        <v>0</v>
      </c>
      <c r="L385" s="49">
        <v>0</v>
      </c>
      <c r="M385" s="49">
        <v>0</v>
      </c>
      <c r="N385" s="49">
        <v>2.9497956618461498</v>
      </c>
      <c r="O385" s="49">
        <v>2.9630830296923101</v>
      </c>
      <c r="P385" s="49">
        <v>0</v>
      </c>
      <c r="Q385" s="49">
        <v>0</v>
      </c>
      <c r="R385" s="50" t="s">
        <v>208</v>
      </c>
      <c r="S385" s="50" t="s">
        <v>212</v>
      </c>
      <c r="T385" s="50" t="s">
        <v>873</v>
      </c>
      <c r="V385" s="24" t="str">
        <f>VLOOKUP(C385,[1]BO_download_01!#REF!,3,FALSE)</f>
        <v>Lithuania</v>
      </c>
      <c r="W385">
        <f t="shared" si="89"/>
        <v>2012</v>
      </c>
      <c r="X385" t="str">
        <f>INDEX([1]BO_download_01!#REF!,MATCH($Y385,[1]BO_download_01!#REF!,0))</f>
        <v>ar</v>
      </c>
      <c r="Y385" t="str">
        <f t="shared" si="93"/>
        <v>floor area</v>
      </c>
      <c r="Z385" s="24">
        <f t="shared" si="83"/>
        <v>2.9497956618461498</v>
      </c>
      <c r="AA385" s="24" t="str">
        <f t="shared" si="84"/>
        <v>Mm2</v>
      </c>
      <c r="AB385" s="24" t="str">
        <f t="shared" si="94"/>
        <v>Odyssee</v>
      </c>
      <c r="AC385" t="s">
        <v>817</v>
      </c>
      <c r="AD385" t="s">
        <v>818</v>
      </c>
      <c r="AE385" t="str">
        <f t="shared" si="90"/>
        <v>m5</v>
      </c>
      <c r="AF385" t="s">
        <v>764</v>
      </c>
      <c r="AG385" s="51" t="str">
        <f t="shared" si="85"/>
        <v>res</v>
      </c>
      <c r="AH385" t="s">
        <v>819</v>
      </c>
      <c r="AI385" t="s">
        <v>820</v>
      </c>
      <c r="AJ385" t="s">
        <v>821</v>
      </c>
      <c r="AK385" s="11" t="str">
        <f t="shared" si="86"/>
        <v>BO, Odyssee Indicators</v>
      </c>
      <c r="AL385" s="11" t="s">
        <v>822</v>
      </c>
      <c r="AM385" s="11">
        <v>2016</v>
      </c>
      <c r="AN385" s="17" t="s">
        <v>823</v>
      </c>
      <c r="AO385" s="52" t="s">
        <v>824</v>
      </c>
      <c r="AQ385" t="s">
        <v>17</v>
      </c>
      <c r="AR385">
        <v>2012</v>
      </c>
      <c r="AS385" t="s">
        <v>868</v>
      </c>
      <c r="AT385" t="s">
        <v>835</v>
      </c>
      <c r="AU385">
        <v>4239.8623252944599</v>
      </c>
      <c r="AV385" t="s">
        <v>826</v>
      </c>
      <c r="AW385" t="s">
        <v>208</v>
      </c>
      <c r="AX385" t="s">
        <v>817</v>
      </c>
      <c r="AY385" t="s">
        <v>818</v>
      </c>
      <c r="AZ385" t="s">
        <v>764</v>
      </c>
      <c r="BA385" s="51" t="s">
        <v>764</v>
      </c>
      <c r="BB385" t="s">
        <v>815</v>
      </c>
      <c r="BC385" t="s">
        <v>819</v>
      </c>
      <c r="BD385" t="s">
        <v>820</v>
      </c>
      <c r="BE385" t="s">
        <v>821</v>
      </c>
      <c r="BF385" t="s">
        <v>869</v>
      </c>
      <c r="BG385" t="s">
        <v>822</v>
      </c>
      <c r="BH385">
        <v>2016</v>
      </c>
      <c r="BI385" t="s">
        <v>823</v>
      </c>
      <c r="BJ385" t="s">
        <v>824</v>
      </c>
      <c r="BK385" t="s">
        <v>824</v>
      </c>
    </row>
    <row r="386" spans="1:63" x14ac:dyDescent="0.25">
      <c r="A386" t="str">
        <f t="shared" si="82"/>
        <v>LUsurmi5</v>
      </c>
      <c r="B386" t="s">
        <v>839</v>
      </c>
      <c r="C386" t="s">
        <v>57</v>
      </c>
      <c r="D386" t="s">
        <v>815</v>
      </c>
      <c r="E386" t="str">
        <f t="shared" ref="E386:F396" si="95">E385</f>
        <v>m5</v>
      </c>
      <c r="F386" t="str">
        <f t="shared" si="95"/>
        <v>surmi5</v>
      </c>
      <c r="G386" s="49">
        <v>0</v>
      </c>
      <c r="H386" s="49">
        <v>0</v>
      </c>
      <c r="I386" s="49">
        <v>0</v>
      </c>
      <c r="J386" s="49">
        <v>0</v>
      </c>
      <c r="K386" s="49">
        <v>0</v>
      </c>
      <c r="L386" s="49">
        <v>0</v>
      </c>
      <c r="M386" s="49">
        <v>2.2027810082567898</v>
      </c>
      <c r="N386" s="49">
        <v>0</v>
      </c>
      <c r="O386" s="49">
        <v>0</v>
      </c>
      <c r="P386" s="49">
        <v>0</v>
      </c>
      <c r="Q386" s="49">
        <v>0</v>
      </c>
      <c r="R386" s="50" t="s">
        <v>208</v>
      </c>
      <c r="S386" s="50" t="s">
        <v>212</v>
      </c>
      <c r="T386" s="50" t="s">
        <v>873</v>
      </c>
      <c r="V386" s="24" t="str">
        <f>VLOOKUP(C386,[1]BO_download_01!#REF!,3,FALSE)</f>
        <v>Luxembourg</v>
      </c>
      <c r="W386">
        <f t="shared" si="89"/>
        <v>2012</v>
      </c>
      <c r="X386" t="str">
        <f>INDEX([1]BO_download_01!#REF!,MATCH($Y386,[1]BO_download_01!#REF!,0))</f>
        <v>ar</v>
      </c>
      <c r="Y386" t="str">
        <f t="shared" si="93"/>
        <v>floor area</v>
      </c>
      <c r="Z386" s="24">
        <f t="shared" si="83"/>
        <v>0</v>
      </c>
      <c r="AA386" s="24" t="str">
        <f t="shared" si="84"/>
        <v>Mm2</v>
      </c>
      <c r="AB386" s="24" t="str">
        <f t="shared" si="94"/>
        <v>Odyssee</v>
      </c>
      <c r="AC386" t="s">
        <v>817</v>
      </c>
      <c r="AD386" t="s">
        <v>818</v>
      </c>
      <c r="AE386" t="str">
        <f t="shared" si="90"/>
        <v>m5</v>
      </c>
      <c r="AF386" t="s">
        <v>764</v>
      </c>
      <c r="AG386" s="51" t="str">
        <f t="shared" si="85"/>
        <v>res</v>
      </c>
      <c r="AH386" t="s">
        <v>819</v>
      </c>
      <c r="AI386" t="s">
        <v>820</v>
      </c>
      <c r="AJ386" t="s">
        <v>821</v>
      </c>
      <c r="AK386" s="11" t="str">
        <f t="shared" si="86"/>
        <v>BO, Odyssee Indicators</v>
      </c>
      <c r="AL386" s="11" t="s">
        <v>822</v>
      </c>
      <c r="AM386" s="11">
        <v>2016</v>
      </c>
      <c r="AN386" s="17" t="s">
        <v>823</v>
      </c>
      <c r="AO386" s="52" t="s">
        <v>824</v>
      </c>
      <c r="AQ386" t="s">
        <v>17</v>
      </c>
      <c r="AR386">
        <v>2013</v>
      </c>
      <c r="AS386" t="s">
        <v>868</v>
      </c>
      <c r="AT386" t="s">
        <v>835</v>
      </c>
      <c r="AU386">
        <v>4395.24</v>
      </c>
      <c r="AV386" t="s">
        <v>826</v>
      </c>
      <c r="AW386" t="s">
        <v>208</v>
      </c>
      <c r="AX386" t="s">
        <v>817</v>
      </c>
      <c r="AY386" t="s">
        <v>818</v>
      </c>
      <c r="AZ386" t="s">
        <v>764</v>
      </c>
      <c r="BA386" s="51" t="s">
        <v>764</v>
      </c>
      <c r="BB386" t="s">
        <v>815</v>
      </c>
      <c r="BC386" t="s">
        <v>819</v>
      </c>
      <c r="BD386" t="s">
        <v>820</v>
      </c>
      <c r="BE386" t="s">
        <v>821</v>
      </c>
      <c r="BF386" t="s">
        <v>869</v>
      </c>
      <c r="BG386" t="s">
        <v>822</v>
      </c>
      <c r="BH386">
        <v>2016</v>
      </c>
      <c r="BI386" t="s">
        <v>823</v>
      </c>
      <c r="BJ386" t="s">
        <v>824</v>
      </c>
      <c r="BK386" t="s">
        <v>824</v>
      </c>
    </row>
    <row r="387" spans="1:63" x14ac:dyDescent="0.25">
      <c r="A387" t="str">
        <f t="shared" si="82"/>
        <v>LVsurmi5</v>
      </c>
      <c r="B387" t="s">
        <v>839</v>
      </c>
      <c r="C387" t="s">
        <v>55</v>
      </c>
      <c r="D387" t="s">
        <v>815</v>
      </c>
      <c r="E387" t="str">
        <f t="shared" si="95"/>
        <v>m5</v>
      </c>
      <c r="F387" t="str">
        <f t="shared" si="95"/>
        <v>surmi5</v>
      </c>
      <c r="G387" s="49">
        <v>0</v>
      </c>
      <c r="H387" s="49">
        <v>0</v>
      </c>
      <c r="I387" s="49">
        <v>0</v>
      </c>
      <c r="J387" s="49">
        <v>0</v>
      </c>
      <c r="K387" s="49">
        <v>0</v>
      </c>
      <c r="L387" s="49">
        <v>0</v>
      </c>
      <c r="M387" s="49">
        <v>1.99791255454395</v>
      </c>
      <c r="N387" s="49">
        <v>2.01730976381136</v>
      </c>
      <c r="O387" s="49">
        <v>2.0367069730787799</v>
      </c>
      <c r="P387" s="49">
        <v>0</v>
      </c>
      <c r="Q387" s="49">
        <v>0</v>
      </c>
      <c r="R387" s="50" t="s">
        <v>208</v>
      </c>
      <c r="S387" s="50" t="s">
        <v>212</v>
      </c>
      <c r="T387" s="50" t="s">
        <v>873</v>
      </c>
      <c r="V387" s="24" t="str">
        <f>VLOOKUP(C387,[1]BO_download_01!#REF!,3,FALSE)</f>
        <v>Latvia</v>
      </c>
      <c r="W387">
        <f t="shared" si="89"/>
        <v>2012</v>
      </c>
      <c r="X387" t="str">
        <f>INDEX([1]BO_download_01!#REF!,MATCH($Y387,[1]BO_download_01!#REF!,0))</f>
        <v>ar</v>
      </c>
      <c r="Y387" t="str">
        <f t="shared" si="93"/>
        <v>floor area</v>
      </c>
      <c r="Z387" s="24">
        <f t="shared" si="83"/>
        <v>2.01730976381136</v>
      </c>
      <c r="AA387" s="24" t="str">
        <f t="shared" si="84"/>
        <v>Mm2</v>
      </c>
      <c r="AB387" s="24" t="str">
        <f t="shared" si="94"/>
        <v>Odyssee</v>
      </c>
      <c r="AC387" t="s">
        <v>817</v>
      </c>
      <c r="AD387" t="s">
        <v>818</v>
      </c>
      <c r="AE387" t="str">
        <f t="shared" si="90"/>
        <v>m5</v>
      </c>
      <c r="AF387" t="s">
        <v>764</v>
      </c>
      <c r="AG387" s="51" t="str">
        <f t="shared" si="85"/>
        <v>res</v>
      </c>
      <c r="AH387" t="s">
        <v>819</v>
      </c>
      <c r="AI387" t="s">
        <v>820</v>
      </c>
      <c r="AJ387" t="s">
        <v>821</v>
      </c>
      <c r="AK387" s="11" t="str">
        <f t="shared" si="86"/>
        <v>BO, Odyssee Indicators</v>
      </c>
      <c r="AL387" s="11" t="s">
        <v>822</v>
      </c>
      <c r="AM387" s="11">
        <v>2016</v>
      </c>
      <c r="AN387" s="17" t="s">
        <v>823</v>
      </c>
      <c r="AO387" s="52" t="s">
        <v>824</v>
      </c>
      <c r="AQ387" t="s">
        <v>17</v>
      </c>
      <c r="AR387">
        <v>2014</v>
      </c>
      <c r="AS387" t="s">
        <v>868</v>
      </c>
      <c r="AT387" t="s">
        <v>835</v>
      </c>
      <c r="AU387">
        <v>4463.6806800371396</v>
      </c>
      <c r="AV387" t="s">
        <v>826</v>
      </c>
      <c r="AW387" t="s">
        <v>208</v>
      </c>
      <c r="AX387" t="s">
        <v>817</v>
      </c>
      <c r="AY387" t="s">
        <v>818</v>
      </c>
      <c r="AZ387" t="s">
        <v>764</v>
      </c>
      <c r="BA387" s="51" t="s">
        <v>764</v>
      </c>
      <c r="BB387" t="s">
        <v>815</v>
      </c>
      <c r="BC387" t="s">
        <v>819</v>
      </c>
      <c r="BD387" t="s">
        <v>820</v>
      </c>
      <c r="BE387" t="s">
        <v>821</v>
      </c>
      <c r="BF387" t="s">
        <v>869</v>
      </c>
      <c r="BG387" t="s">
        <v>822</v>
      </c>
      <c r="BH387">
        <v>2016</v>
      </c>
      <c r="BI387" t="s">
        <v>823</v>
      </c>
      <c r="BJ387" t="s">
        <v>824</v>
      </c>
      <c r="BK387" t="s">
        <v>824</v>
      </c>
    </row>
    <row r="388" spans="1:63" x14ac:dyDescent="0.25">
      <c r="A388" t="str">
        <f t="shared" si="82"/>
        <v>MTsurmi5</v>
      </c>
      <c r="B388" t="s">
        <v>839</v>
      </c>
      <c r="C388" t="s">
        <v>58</v>
      </c>
      <c r="D388" t="s">
        <v>815</v>
      </c>
      <c r="E388" t="str">
        <f t="shared" si="95"/>
        <v>m5</v>
      </c>
      <c r="F388" t="str">
        <f t="shared" si="95"/>
        <v>surmi5</v>
      </c>
      <c r="G388" s="49">
        <v>0</v>
      </c>
      <c r="H388" s="49">
        <v>0</v>
      </c>
      <c r="I388" s="49">
        <v>0</v>
      </c>
      <c r="J388" s="49">
        <v>0</v>
      </c>
      <c r="K388" s="49">
        <v>0</v>
      </c>
      <c r="L388" s="49">
        <v>0</v>
      </c>
      <c r="M388" s="49">
        <v>1.1935634986990999</v>
      </c>
      <c r="N388" s="49">
        <v>1.1935634986990999</v>
      </c>
      <c r="O388" s="49">
        <v>0</v>
      </c>
      <c r="P388" s="49">
        <v>0</v>
      </c>
      <c r="Q388" s="49">
        <v>0</v>
      </c>
      <c r="R388" s="50" t="s">
        <v>208</v>
      </c>
      <c r="S388" s="50" t="s">
        <v>212</v>
      </c>
      <c r="T388" s="50" t="s">
        <v>873</v>
      </c>
      <c r="V388" s="24" t="str">
        <f>VLOOKUP(C388,[1]BO_download_01!#REF!,3,FALSE)</f>
        <v>Malta</v>
      </c>
      <c r="W388">
        <f t="shared" si="89"/>
        <v>2012</v>
      </c>
      <c r="X388" t="str">
        <f>INDEX([1]BO_download_01!#REF!,MATCH($Y388,[1]BO_download_01!#REF!,0))</f>
        <v>ar</v>
      </c>
      <c r="Y388" t="str">
        <f t="shared" si="93"/>
        <v>floor area</v>
      </c>
      <c r="Z388" s="24">
        <f t="shared" si="83"/>
        <v>1.1935634986990999</v>
      </c>
      <c r="AA388" s="24" t="str">
        <f t="shared" si="84"/>
        <v>Mm2</v>
      </c>
      <c r="AB388" s="24" t="str">
        <f t="shared" si="94"/>
        <v>Odyssee</v>
      </c>
      <c r="AC388" t="s">
        <v>817</v>
      </c>
      <c r="AD388" t="s">
        <v>818</v>
      </c>
      <c r="AE388" t="str">
        <f t="shared" si="90"/>
        <v>m5</v>
      </c>
      <c r="AF388" t="s">
        <v>764</v>
      </c>
      <c r="AG388" s="51" t="str">
        <f t="shared" si="85"/>
        <v>res</v>
      </c>
      <c r="AH388" t="s">
        <v>819</v>
      </c>
      <c r="AI388" t="s">
        <v>820</v>
      </c>
      <c r="AJ388" t="s">
        <v>821</v>
      </c>
      <c r="AK388" s="11" t="str">
        <f t="shared" si="86"/>
        <v>BO, Odyssee Indicators</v>
      </c>
      <c r="AL388" s="11" t="s">
        <v>822</v>
      </c>
      <c r="AM388" s="11">
        <v>2016</v>
      </c>
      <c r="AN388" s="17" t="s">
        <v>823</v>
      </c>
      <c r="AO388" s="52" t="s">
        <v>824</v>
      </c>
      <c r="AQ388" t="s">
        <v>11</v>
      </c>
      <c r="AR388">
        <v>2005</v>
      </c>
      <c r="AS388" t="s">
        <v>868</v>
      </c>
      <c r="AT388" t="s">
        <v>835</v>
      </c>
      <c r="AU388">
        <v>4858.3389999999999</v>
      </c>
      <c r="AV388" t="s">
        <v>826</v>
      </c>
      <c r="AW388" t="s">
        <v>208</v>
      </c>
      <c r="AX388" t="s">
        <v>817</v>
      </c>
      <c r="AY388" t="s">
        <v>818</v>
      </c>
      <c r="AZ388" t="s">
        <v>764</v>
      </c>
      <c r="BA388" s="51" t="s">
        <v>764</v>
      </c>
      <c r="BB388" t="s">
        <v>815</v>
      </c>
      <c r="BC388" t="s">
        <v>819</v>
      </c>
      <c r="BD388" t="s">
        <v>820</v>
      </c>
      <c r="BE388" t="s">
        <v>821</v>
      </c>
      <c r="BF388" t="s">
        <v>869</v>
      </c>
      <c r="BG388" t="s">
        <v>822</v>
      </c>
      <c r="BH388">
        <v>2016</v>
      </c>
      <c r="BI388" t="s">
        <v>823</v>
      </c>
      <c r="BJ388" t="s">
        <v>824</v>
      </c>
      <c r="BK388" t="s">
        <v>824</v>
      </c>
    </row>
    <row r="389" spans="1:63" x14ac:dyDescent="0.25">
      <c r="A389" t="str">
        <f t="shared" ref="A389:A440" si="96">C389&amp;F389</f>
        <v>NLsurmi5</v>
      </c>
      <c r="B389" t="s">
        <v>839</v>
      </c>
      <c r="C389" t="s">
        <v>59</v>
      </c>
      <c r="D389" t="s">
        <v>815</v>
      </c>
      <c r="E389" t="str">
        <f t="shared" si="95"/>
        <v>m5</v>
      </c>
      <c r="F389" t="str">
        <f t="shared" si="95"/>
        <v>surmi5</v>
      </c>
      <c r="G389" s="49">
        <v>0</v>
      </c>
      <c r="H389" s="49">
        <v>0</v>
      </c>
      <c r="I389" s="49">
        <v>0</v>
      </c>
      <c r="J389" s="49">
        <v>0</v>
      </c>
      <c r="K389" s="49">
        <v>0</v>
      </c>
      <c r="L389" s="49">
        <v>0</v>
      </c>
      <c r="M389" s="49">
        <v>81.834699045726396</v>
      </c>
      <c r="N389" s="49">
        <v>82.734617015806094</v>
      </c>
      <c r="O389" s="49">
        <v>0</v>
      </c>
      <c r="P389" s="49">
        <v>0</v>
      </c>
      <c r="Q389" s="49">
        <v>0</v>
      </c>
      <c r="R389" s="50" t="s">
        <v>364</v>
      </c>
      <c r="S389" s="50" t="s">
        <v>903</v>
      </c>
      <c r="T389" s="50" t="s">
        <v>873</v>
      </c>
      <c r="V389" s="24" t="str">
        <f>VLOOKUP(C389,[1]BO_download_01!#REF!,3,FALSE)</f>
        <v>Netherlands</v>
      </c>
      <c r="W389">
        <f t="shared" si="89"/>
        <v>2012</v>
      </c>
      <c r="X389" t="str">
        <f>INDEX([1]BO_download_01!#REF!,MATCH($Y389,[1]BO_download_01!#REF!,0))</f>
        <v>ar</v>
      </c>
      <c r="Y389" t="str">
        <f t="shared" si="93"/>
        <v>floor area</v>
      </c>
      <c r="Z389" s="24">
        <f t="shared" ref="Z389:Z452" si="97">N389</f>
        <v>82.734617015806094</v>
      </c>
      <c r="AA389" s="24" t="str">
        <f t="shared" si="84"/>
        <v>Mm2</v>
      </c>
      <c r="AB389" s="24" t="str">
        <f t="shared" si="94"/>
        <v>Calculation</v>
      </c>
      <c r="AC389" t="s">
        <v>817</v>
      </c>
      <c r="AD389" t="s">
        <v>818</v>
      </c>
      <c r="AE389" t="str">
        <f t="shared" si="90"/>
        <v>m5</v>
      </c>
      <c r="AF389" t="s">
        <v>764</v>
      </c>
      <c r="AG389" s="51" t="str">
        <f t="shared" si="85"/>
        <v>res</v>
      </c>
      <c r="AH389" t="s">
        <v>819</v>
      </c>
      <c r="AI389" t="s">
        <v>820</v>
      </c>
      <c r="AJ389" t="s">
        <v>821</v>
      </c>
      <c r="AK389" s="11" t="str">
        <f t="shared" si="86"/>
        <v>BO, Calculation with average floor area of permanently occupied dwellings and number of dwellings for the considered contruction period</v>
      </c>
      <c r="AL389" s="11" t="s">
        <v>822</v>
      </c>
      <c r="AM389" s="11">
        <v>2016</v>
      </c>
      <c r="AN389" s="17" t="s">
        <v>823</v>
      </c>
      <c r="AO389" s="52" t="s">
        <v>824</v>
      </c>
      <c r="AQ389" t="s">
        <v>11</v>
      </c>
      <c r="AR389">
        <v>2006</v>
      </c>
      <c r="AS389" t="s">
        <v>868</v>
      </c>
      <c r="AT389" t="s">
        <v>835</v>
      </c>
      <c r="AU389">
        <v>4902.6289999999999</v>
      </c>
      <c r="AV389" t="s">
        <v>826</v>
      </c>
      <c r="AW389" t="s">
        <v>208</v>
      </c>
      <c r="AX389" t="s">
        <v>817</v>
      </c>
      <c r="AY389" t="s">
        <v>818</v>
      </c>
      <c r="AZ389" t="s">
        <v>764</v>
      </c>
      <c r="BA389" s="51" t="s">
        <v>764</v>
      </c>
      <c r="BB389" t="s">
        <v>815</v>
      </c>
      <c r="BC389" t="s">
        <v>819</v>
      </c>
      <c r="BD389" t="s">
        <v>820</v>
      </c>
      <c r="BE389" t="s">
        <v>821</v>
      </c>
      <c r="BF389" t="s">
        <v>869</v>
      </c>
      <c r="BG389" t="s">
        <v>822</v>
      </c>
      <c r="BH389">
        <v>2016</v>
      </c>
      <c r="BI389" t="s">
        <v>823</v>
      </c>
      <c r="BJ389" t="s">
        <v>824</v>
      </c>
      <c r="BK389" t="s">
        <v>824</v>
      </c>
    </row>
    <row r="390" spans="1:63" x14ac:dyDescent="0.25">
      <c r="A390" t="str">
        <f t="shared" si="96"/>
        <v>PLsurmi5</v>
      </c>
      <c r="B390" t="s">
        <v>839</v>
      </c>
      <c r="C390" t="s">
        <v>60</v>
      </c>
      <c r="D390" t="s">
        <v>815</v>
      </c>
      <c r="E390" t="str">
        <f t="shared" si="95"/>
        <v>m5</v>
      </c>
      <c r="F390" t="str">
        <f t="shared" si="95"/>
        <v>surmi5</v>
      </c>
      <c r="G390" s="49">
        <v>0</v>
      </c>
      <c r="H390" s="49">
        <v>0</v>
      </c>
      <c r="I390" s="49">
        <v>0</v>
      </c>
      <c r="J390" s="49">
        <v>0</v>
      </c>
      <c r="K390" s="49">
        <v>0</v>
      </c>
      <c r="L390" s="49">
        <v>0</v>
      </c>
      <c r="M390" s="49">
        <v>77.559776138080196</v>
      </c>
      <c r="N390" s="49">
        <v>77.7734394332264</v>
      </c>
      <c r="O390" s="49">
        <v>78.093934375945693</v>
      </c>
      <c r="P390" s="49">
        <v>0</v>
      </c>
      <c r="Q390" s="49">
        <v>0</v>
      </c>
      <c r="R390" s="50" t="s">
        <v>364</v>
      </c>
      <c r="S390" s="50" t="s">
        <v>903</v>
      </c>
      <c r="T390" s="50" t="s">
        <v>873</v>
      </c>
      <c r="V390" s="24" t="str">
        <f>VLOOKUP(C390,[1]BO_download_01!#REF!,3,FALSE)</f>
        <v>Poland</v>
      </c>
      <c r="W390">
        <f t="shared" si="89"/>
        <v>2012</v>
      </c>
      <c r="X390" t="str">
        <f>INDEX([1]BO_download_01!#REF!,MATCH($Y390,[1]BO_download_01!#REF!,0))</f>
        <v>ar</v>
      </c>
      <c r="Y390" t="str">
        <f t="shared" si="93"/>
        <v>floor area</v>
      </c>
      <c r="Z390" s="24">
        <f t="shared" si="97"/>
        <v>77.7734394332264</v>
      </c>
      <c r="AA390" s="24" t="str">
        <f t="shared" ref="AA390:AA453" si="98">T390</f>
        <v>Mm2</v>
      </c>
      <c r="AB390" s="24" t="str">
        <f t="shared" si="94"/>
        <v>Calculation</v>
      </c>
      <c r="AC390" t="s">
        <v>817</v>
      </c>
      <c r="AD390" t="s">
        <v>818</v>
      </c>
      <c r="AE390" t="str">
        <f t="shared" si="90"/>
        <v>m5</v>
      </c>
      <c r="AF390" t="s">
        <v>764</v>
      </c>
      <c r="AG390" s="51" t="str">
        <f t="shared" ref="AG390:AG453" si="99">D390</f>
        <v>res</v>
      </c>
      <c r="AH390" t="s">
        <v>819</v>
      </c>
      <c r="AI390" t="s">
        <v>820</v>
      </c>
      <c r="AJ390" t="s">
        <v>821</v>
      </c>
      <c r="AK390" s="11" t="str">
        <f t="shared" ref="AK390:AK453" si="100">"BO"&amp;", "&amp;S390</f>
        <v>BO, Calculation with average floor area of permanently occupied dwellings and number of dwellings for the considered contruction period</v>
      </c>
      <c r="AL390" s="11" t="s">
        <v>822</v>
      </c>
      <c r="AM390" s="11">
        <v>2016</v>
      </c>
      <c r="AN390" s="17" t="s">
        <v>823</v>
      </c>
      <c r="AO390" s="52" t="s">
        <v>824</v>
      </c>
      <c r="AQ390" t="s">
        <v>11</v>
      </c>
      <c r="AR390">
        <v>2007</v>
      </c>
      <c r="AS390" t="s">
        <v>868</v>
      </c>
      <c r="AT390" t="s">
        <v>835</v>
      </c>
      <c r="AU390">
        <v>4950.4889999999996</v>
      </c>
      <c r="AV390" t="s">
        <v>826</v>
      </c>
      <c r="AW390" t="s">
        <v>208</v>
      </c>
      <c r="AX390" t="s">
        <v>817</v>
      </c>
      <c r="AY390" t="s">
        <v>818</v>
      </c>
      <c r="AZ390" t="s">
        <v>764</v>
      </c>
      <c r="BA390" s="51" t="s">
        <v>764</v>
      </c>
      <c r="BB390" t="s">
        <v>815</v>
      </c>
      <c r="BC390" t="s">
        <v>819</v>
      </c>
      <c r="BD390" t="s">
        <v>820</v>
      </c>
      <c r="BE390" t="s">
        <v>821</v>
      </c>
      <c r="BF390" t="s">
        <v>869</v>
      </c>
      <c r="BG390" t="s">
        <v>822</v>
      </c>
      <c r="BH390">
        <v>2016</v>
      </c>
      <c r="BI390" t="s">
        <v>823</v>
      </c>
      <c r="BJ390" t="s">
        <v>824</v>
      </c>
      <c r="BK390" t="s">
        <v>824</v>
      </c>
    </row>
    <row r="391" spans="1:63" x14ac:dyDescent="0.25">
      <c r="A391" t="str">
        <f t="shared" si="96"/>
        <v>PTsurmi5</v>
      </c>
      <c r="B391" t="s">
        <v>839</v>
      </c>
      <c r="C391" t="s">
        <v>61</v>
      </c>
      <c r="D391" t="s">
        <v>815</v>
      </c>
      <c r="E391" t="str">
        <f t="shared" si="95"/>
        <v>m5</v>
      </c>
      <c r="F391" t="str">
        <f t="shared" si="95"/>
        <v>surmi5</v>
      </c>
      <c r="G391" s="49">
        <v>0</v>
      </c>
      <c r="H391" s="49">
        <v>0</v>
      </c>
      <c r="I391" s="49">
        <v>0</v>
      </c>
      <c r="J391" s="49">
        <v>0</v>
      </c>
      <c r="K391" s="49">
        <v>0</v>
      </c>
      <c r="L391" s="49">
        <v>0</v>
      </c>
      <c r="M391" s="49">
        <v>62.967265634811703</v>
      </c>
      <c r="N391" s="49">
        <v>0</v>
      </c>
      <c r="O391" s="49">
        <v>0</v>
      </c>
      <c r="P391" s="49">
        <v>0</v>
      </c>
      <c r="Q391" s="49">
        <v>0</v>
      </c>
      <c r="R391" s="50" t="s">
        <v>364</v>
      </c>
      <c r="S391" s="50" t="s">
        <v>903</v>
      </c>
      <c r="T391" s="50" t="s">
        <v>873</v>
      </c>
      <c r="V391" s="24" t="str">
        <f>VLOOKUP(C391,[1]BO_download_01!#REF!,3,FALSE)</f>
        <v>Portugal</v>
      </c>
      <c r="W391">
        <f t="shared" si="89"/>
        <v>2012</v>
      </c>
      <c r="X391" t="str">
        <f>INDEX([1]BO_download_01!#REF!,MATCH($Y391,[1]BO_download_01!#REF!,0))</f>
        <v>ar</v>
      </c>
      <c r="Y391" t="str">
        <f t="shared" si="93"/>
        <v>floor area</v>
      </c>
      <c r="Z391" s="24">
        <f t="shared" si="97"/>
        <v>0</v>
      </c>
      <c r="AA391" s="24" t="str">
        <f t="shared" si="98"/>
        <v>Mm2</v>
      </c>
      <c r="AB391" s="24" t="str">
        <f t="shared" si="94"/>
        <v>Calculation</v>
      </c>
      <c r="AC391" t="s">
        <v>817</v>
      </c>
      <c r="AD391" t="s">
        <v>818</v>
      </c>
      <c r="AE391" t="str">
        <f t="shared" si="90"/>
        <v>m5</v>
      </c>
      <c r="AF391" t="s">
        <v>764</v>
      </c>
      <c r="AG391" s="51" t="str">
        <f t="shared" si="99"/>
        <v>res</v>
      </c>
      <c r="AH391" t="s">
        <v>819</v>
      </c>
      <c r="AI391" t="s">
        <v>820</v>
      </c>
      <c r="AJ391" t="s">
        <v>821</v>
      </c>
      <c r="AK391" s="11" t="str">
        <f t="shared" si="100"/>
        <v>BO, Calculation with average floor area of permanently occupied dwellings and number of dwellings for the considered contruction period</v>
      </c>
      <c r="AL391" s="11" t="s">
        <v>822</v>
      </c>
      <c r="AM391" s="11">
        <v>2016</v>
      </c>
      <c r="AN391" s="17" t="s">
        <v>823</v>
      </c>
      <c r="AO391" s="52" t="s">
        <v>824</v>
      </c>
      <c r="AQ391" t="s">
        <v>11</v>
      </c>
      <c r="AR391">
        <v>2008</v>
      </c>
      <c r="AS391" t="s">
        <v>868</v>
      </c>
      <c r="AT391" t="s">
        <v>835</v>
      </c>
      <c r="AU391">
        <v>4996.085</v>
      </c>
      <c r="AV391" t="s">
        <v>826</v>
      </c>
      <c r="AW391" t="s">
        <v>208</v>
      </c>
      <c r="AX391" t="s">
        <v>817</v>
      </c>
      <c r="AY391" t="s">
        <v>818</v>
      </c>
      <c r="AZ391" t="s">
        <v>764</v>
      </c>
      <c r="BA391" s="51" t="s">
        <v>764</v>
      </c>
      <c r="BB391" t="s">
        <v>815</v>
      </c>
      <c r="BC391" t="s">
        <v>819</v>
      </c>
      <c r="BD391" t="s">
        <v>820</v>
      </c>
      <c r="BE391" t="s">
        <v>821</v>
      </c>
      <c r="BF391" t="s">
        <v>869</v>
      </c>
      <c r="BG391" t="s">
        <v>822</v>
      </c>
      <c r="BH391">
        <v>2016</v>
      </c>
      <c r="BI391" t="s">
        <v>823</v>
      </c>
      <c r="BJ391" t="s">
        <v>824</v>
      </c>
      <c r="BK391" t="s">
        <v>824</v>
      </c>
    </row>
    <row r="392" spans="1:63" x14ac:dyDescent="0.25">
      <c r="A392" t="str">
        <f t="shared" si="96"/>
        <v>ROsurmi5</v>
      </c>
      <c r="B392" t="s">
        <v>839</v>
      </c>
      <c r="C392" t="s">
        <v>62</v>
      </c>
      <c r="D392" t="s">
        <v>815</v>
      </c>
      <c r="E392" t="str">
        <f t="shared" si="95"/>
        <v>m5</v>
      </c>
      <c r="F392" t="str">
        <f t="shared" si="95"/>
        <v>surmi5</v>
      </c>
      <c r="G392" s="49">
        <v>0</v>
      </c>
      <c r="H392" s="49">
        <v>0</v>
      </c>
      <c r="I392" s="49">
        <v>0</v>
      </c>
      <c r="J392" s="49">
        <v>0</v>
      </c>
      <c r="K392" s="49">
        <v>0</v>
      </c>
      <c r="L392" s="49">
        <v>0</v>
      </c>
      <c r="M392" s="49">
        <v>16.738902590235</v>
      </c>
      <c r="N392" s="49">
        <v>0</v>
      </c>
      <c r="O392" s="49">
        <v>0</v>
      </c>
      <c r="P392" s="49">
        <v>0</v>
      </c>
      <c r="Q392" s="49">
        <v>0</v>
      </c>
      <c r="R392" s="50" t="s">
        <v>214</v>
      </c>
      <c r="S392" s="50" t="s">
        <v>891</v>
      </c>
      <c r="T392" s="50" t="s">
        <v>873</v>
      </c>
      <c r="V392" s="24" t="str">
        <f>VLOOKUP(C392,[1]BO_download_01!#REF!,3,FALSE)</f>
        <v>Romania</v>
      </c>
      <c r="W392">
        <f t="shared" si="89"/>
        <v>2012</v>
      </c>
      <c r="X392" t="str">
        <f>INDEX([1]BO_download_01!#REF!,MATCH($Y392,[1]BO_download_01!#REF!,0))</f>
        <v>ar</v>
      </c>
      <c r="Y392" t="str">
        <f t="shared" si="93"/>
        <v>floor area</v>
      </c>
      <c r="Z392" s="24">
        <f t="shared" si="97"/>
        <v>0</v>
      </c>
      <c r="AA392" s="24" t="str">
        <f t="shared" si="98"/>
        <v>Mm2</v>
      </c>
      <c r="AB392" s="24" t="str">
        <f t="shared" si="94"/>
        <v>Estimation</v>
      </c>
      <c r="AC392" t="s">
        <v>817</v>
      </c>
      <c r="AD392" t="s">
        <v>818</v>
      </c>
      <c r="AE392" t="str">
        <f t="shared" si="90"/>
        <v>m5</v>
      </c>
      <c r="AF392" t="s">
        <v>764</v>
      </c>
      <c r="AG392" s="51" t="str">
        <f t="shared" si="99"/>
        <v>res</v>
      </c>
      <c r="AH392" t="s">
        <v>819</v>
      </c>
      <c r="AI392" t="s">
        <v>820</v>
      </c>
      <c r="AJ392" t="s">
        <v>821</v>
      </c>
      <c r="AK392" s="11" t="str">
        <f t="shared" si="100"/>
        <v>BO, Estimation by calculation</v>
      </c>
      <c r="AL392" s="11" t="s">
        <v>822</v>
      </c>
      <c r="AM392" s="11">
        <v>2016</v>
      </c>
      <c r="AN392" s="17" t="s">
        <v>823</v>
      </c>
      <c r="AO392" s="52" t="s">
        <v>824</v>
      </c>
      <c r="AQ392" t="s">
        <v>11</v>
      </c>
      <c r="AR392">
        <v>2009</v>
      </c>
      <c r="AS392" t="s">
        <v>868</v>
      </c>
      <c r="AT392" t="s">
        <v>835</v>
      </c>
      <c r="AU392">
        <v>5043.0240000000003</v>
      </c>
      <c r="AV392" t="s">
        <v>826</v>
      </c>
      <c r="AW392" t="s">
        <v>208</v>
      </c>
      <c r="AX392" t="s">
        <v>817</v>
      </c>
      <c r="AY392" t="s">
        <v>818</v>
      </c>
      <c r="AZ392" t="s">
        <v>764</v>
      </c>
      <c r="BA392" s="51" t="s">
        <v>764</v>
      </c>
      <c r="BB392" t="s">
        <v>815</v>
      </c>
      <c r="BC392" t="s">
        <v>819</v>
      </c>
      <c r="BD392" t="s">
        <v>820</v>
      </c>
      <c r="BE392" t="s">
        <v>821</v>
      </c>
      <c r="BF392" t="s">
        <v>869</v>
      </c>
      <c r="BG392" t="s">
        <v>822</v>
      </c>
      <c r="BH392">
        <v>2016</v>
      </c>
      <c r="BI392" t="s">
        <v>823</v>
      </c>
      <c r="BJ392" t="s">
        <v>824</v>
      </c>
      <c r="BK392" t="s">
        <v>824</v>
      </c>
    </row>
    <row r="393" spans="1:63" x14ac:dyDescent="0.25">
      <c r="A393" t="str">
        <f t="shared" si="96"/>
        <v>SEsurmi5</v>
      </c>
      <c r="B393" t="s">
        <v>839</v>
      </c>
      <c r="C393" t="s">
        <v>66</v>
      </c>
      <c r="D393" t="s">
        <v>815</v>
      </c>
      <c r="E393" t="str">
        <f t="shared" si="95"/>
        <v>m5</v>
      </c>
      <c r="F393" t="str">
        <f t="shared" si="95"/>
        <v>surmi5</v>
      </c>
      <c r="G393" s="49">
        <v>0</v>
      </c>
      <c r="H393" s="49">
        <v>0</v>
      </c>
      <c r="I393" s="49">
        <v>0</v>
      </c>
      <c r="J393" s="49">
        <v>0</v>
      </c>
      <c r="K393" s="49">
        <v>0</v>
      </c>
      <c r="L393" s="49">
        <v>15.2601043903161</v>
      </c>
      <c r="M393" s="49">
        <v>15.036829713881801</v>
      </c>
      <c r="N393" s="49">
        <v>15.0204519675297</v>
      </c>
      <c r="O393" s="49">
        <v>15.114333614347601</v>
      </c>
      <c r="P393" s="49">
        <v>0</v>
      </c>
      <c r="Q393" s="49">
        <v>0</v>
      </c>
      <c r="R393" s="50" t="s">
        <v>364</v>
      </c>
      <c r="S393" s="50" t="s">
        <v>903</v>
      </c>
      <c r="T393" s="50" t="s">
        <v>873</v>
      </c>
      <c r="V393" s="24" t="str">
        <f>VLOOKUP(C393,[1]BO_download_01!#REF!,3,FALSE)</f>
        <v>Sweden</v>
      </c>
      <c r="W393">
        <f t="shared" si="89"/>
        <v>2012</v>
      </c>
      <c r="X393" t="str">
        <f>INDEX([1]BO_download_01!#REF!,MATCH($Y393,[1]BO_download_01!#REF!,0))</f>
        <v>ar</v>
      </c>
      <c r="Y393" t="str">
        <f t="shared" si="93"/>
        <v>floor area</v>
      </c>
      <c r="Z393" s="24">
        <f t="shared" si="97"/>
        <v>15.0204519675297</v>
      </c>
      <c r="AA393" s="24" t="str">
        <f t="shared" si="98"/>
        <v>Mm2</v>
      </c>
      <c r="AB393" s="24" t="str">
        <f t="shared" si="94"/>
        <v>Calculation</v>
      </c>
      <c r="AC393" t="s">
        <v>817</v>
      </c>
      <c r="AD393" t="s">
        <v>818</v>
      </c>
      <c r="AE393" t="str">
        <f t="shared" si="90"/>
        <v>m5</v>
      </c>
      <c r="AF393" t="s">
        <v>764</v>
      </c>
      <c r="AG393" s="51" t="str">
        <f t="shared" si="99"/>
        <v>res</v>
      </c>
      <c r="AH393" t="s">
        <v>819</v>
      </c>
      <c r="AI393" t="s">
        <v>820</v>
      </c>
      <c r="AJ393" t="s">
        <v>821</v>
      </c>
      <c r="AK393" s="11" t="str">
        <f t="shared" si="100"/>
        <v>BO, Calculation with average floor area of permanently occupied dwellings and number of dwellings for the considered contruction period</v>
      </c>
      <c r="AL393" s="11" t="s">
        <v>822</v>
      </c>
      <c r="AM393" s="11">
        <v>2016</v>
      </c>
      <c r="AN393" s="17" t="s">
        <v>823</v>
      </c>
      <c r="AO393" s="52" t="s">
        <v>824</v>
      </c>
      <c r="AQ393" t="s">
        <v>11</v>
      </c>
      <c r="AR393">
        <v>2010</v>
      </c>
      <c r="AS393" t="s">
        <v>868</v>
      </c>
      <c r="AT393" t="s">
        <v>835</v>
      </c>
      <c r="AU393">
        <v>5087.3040000000001</v>
      </c>
      <c r="AV393" t="s">
        <v>826</v>
      </c>
      <c r="AW393" t="s">
        <v>208</v>
      </c>
      <c r="AX393" t="s">
        <v>817</v>
      </c>
      <c r="AY393" t="s">
        <v>818</v>
      </c>
      <c r="AZ393" t="s">
        <v>764</v>
      </c>
      <c r="BA393" s="51" t="s">
        <v>764</v>
      </c>
      <c r="BB393" t="s">
        <v>815</v>
      </c>
      <c r="BC393" t="s">
        <v>819</v>
      </c>
      <c r="BD393" t="s">
        <v>820</v>
      </c>
      <c r="BE393" t="s">
        <v>821</v>
      </c>
      <c r="BF393" t="s">
        <v>869</v>
      </c>
      <c r="BG393" t="s">
        <v>822</v>
      </c>
      <c r="BH393">
        <v>2016</v>
      </c>
      <c r="BI393" t="s">
        <v>823</v>
      </c>
      <c r="BJ393" t="s">
        <v>824</v>
      </c>
      <c r="BK393" t="s">
        <v>824</v>
      </c>
    </row>
    <row r="394" spans="1:63" x14ac:dyDescent="0.25">
      <c r="A394" t="str">
        <f t="shared" si="96"/>
        <v>Slsurmi5</v>
      </c>
      <c r="B394" t="s">
        <v>839</v>
      </c>
      <c r="C394" t="s">
        <v>831</v>
      </c>
      <c r="D394" t="s">
        <v>815</v>
      </c>
      <c r="E394" t="str">
        <f t="shared" si="95"/>
        <v>m5</v>
      </c>
      <c r="F394" t="str">
        <f t="shared" si="95"/>
        <v>surmi5</v>
      </c>
      <c r="G394" s="49">
        <v>0</v>
      </c>
      <c r="H394" s="49">
        <v>0</v>
      </c>
      <c r="I394" s="49">
        <v>0</v>
      </c>
      <c r="J394" s="49">
        <v>0</v>
      </c>
      <c r="K394" s="49">
        <v>0</v>
      </c>
      <c r="L394" s="49">
        <v>0</v>
      </c>
      <c r="M394" s="49">
        <v>5.9408406631465098</v>
      </c>
      <c r="N394" s="49">
        <v>5.9677764245366403</v>
      </c>
      <c r="O394" s="49">
        <v>5.9899514523573698</v>
      </c>
      <c r="P394" s="49">
        <v>0</v>
      </c>
      <c r="Q394" s="49">
        <v>0</v>
      </c>
      <c r="R394" s="50" t="s">
        <v>364</v>
      </c>
      <c r="S394" s="50" t="s">
        <v>903</v>
      </c>
      <c r="T394" s="50" t="s">
        <v>873</v>
      </c>
      <c r="V394" s="24" t="str">
        <f>VLOOKUP(C394,[1]BO_download_01!#REF!,3,FALSE)</f>
        <v>Slovenia</v>
      </c>
      <c r="W394">
        <f t="shared" si="89"/>
        <v>2012</v>
      </c>
      <c r="X394" t="str">
        <f>INDEX([1]BO_download_01!#REF!,MATCH($Y394,[1]BO_download_01!#REF!,0))</f>
        <v>ar</v>
      </c>
      <c r="Y394" t="str">
        <f t="shared" si="93"/>
        <v>floor area</v>
      </c>
      <c r="Z394" s="24">
        <f t="shared" si="97"/>
        <v>5.9677764245366403</v>
      </c>
      <c r="AA394" s="24" t="str">
        <f t="shared" si="98"/>
        <v>Mm2</v>
      </c>
      <c r="AB394" s="24" t="str">
        <f t="shared" si="94"/>
        <v>Calculation</v>
      </c>
      <c r="AC394" t="s">
        <v>817</v>
      </c>
      <c r="AD394" t="s">
        <v>818</v>
      </c>
      <c r="AE394" t="str">
        <f t="shared" si="90"/>
        <v>m5</v>
      </c>
      <c r="AF394" t="s">
        <v>764</v>
      </c>
      <c r="AG394" s="51" t="str">
        <f t="shared" si="99"/>
        <v>res</v>
      </c>
      <c r="AH394" t="s">
        <v>819</v>
      </c>
      <c r="AI394" t="s">
        <v>820</v>
      </c>
      <c r="AJ394" t="s">
        <v>821</v>
      </c>
      <c r="AK394" s="11" t="str">
        <f t="shared" si="100"/>
        <v>BO, Calculation with average floor area of permanently occupied dwellings and number of dwellings for the considered contruction period</v>
      </c>
      <c r="AL394" s="11" t="s">
        <v>822</v>
      </c>
      <c r="AM394" s="11">
        <v>2016</v>
      </c>
      <c r="AN394" s="17" t="s">
        <v>823</v>
      </c>
      <c r="AO394" s="52" t="s">
        <v>824</v>
      </c>
      <c r="AQ394" t="s">
        <v>11</v>
      </c>
      <c r="AR394">
        <v>2011</v>
      </c>
      <c r="AS394" t="s">
        <v>868</v>
      </c>
      <c r="AT394" t="s">
        <v>835</v>
      </c>
      <c r="AU394">
        <v>5131.3909999999996</v>
      </c>
      <c r="AV394" t="s">
        <v>826</v>
      </c>
      <c r="AW394" t="s">
        <v>208</v>
      </c>
      <c r="AX394" t="s">
        <v>817</v>
      </c>
      <c r="AY394" t="s">
        <v>818</v>
      </c>
      <c r="AZ394" t="s">
        <v>764</v>
      </c>
      <c r="BA394" s="51" t="s">
        <v>764</v>
      </c>
      <c r="BB394" t="s">
        <v>815</v>
      </c>
      <c r="BC394" t="s">
        <v>819</v>
      </c>
      <c r="BD394" t="s">
        <v>820</v>
      </c>
      <c r="BE394" t="s">
        <v>821</v>
      </c>
      <c r="BF394" t="s">
        <v>869</v>
      </c>
      <c r="BG394" t="s">
        <v>822</v>
      </c>
      <c r="BH394">
        <v>2016</v>
      </c>
      <c r="BI394" t="s">
        <v>823</v>
      </c>
      <c r="BJ394" t="s">
        <v>824</v>
      </c>
      <c r="BK394" t="s">
        <v>824</v>
      </c>
    </row>
    <row r="395" spans="1:63" x14ac:dyDescent="0.25">
      <c r="A395" t="str">
        <f t="shared" si="96"/>
        <v>SKsurmi5</v>
      </c>
      <c r="B395" t="s">
        <v>839</v>
      </c>
      <c r="C395" t="s">
        <v>63</v>
      </c>
      <c r="D395" t="s">
        <v>815</v>
      </c>
      <c r="E395" t="str">
        <f t="shared" si="95"/>
        <v>m5</v>
      </c>
      <c r="F395" t="str">
        <f t="shared" si="95"/>
        <v>surmi5</v>
      </c>
      <c r="G395" s="49">
        <v>0</v>
      </c>
      <c r="H395" s="49">
        <v>0</v>
      </c>
      <c r="I395" s="49">
        <v>0</v>
      </c>
      <c r="J395" s="49">
        <v>0</v>
      </c>
      <c r="K395" s="49">
        <v>0</v>
      </c>
      <c r="L395" s="49">
        <v>0</v>
      </c>
      <c r="M395" s="49">
        <v>5.4149576527132997</v>
      </c>
      <c r="N395" s="49">
        <v>5.4313550311551797</v>
      </c>
      <c r="O395" s="49">
        <v>5.4480068560371704</v>
      </c>
      <c r="P395" s="49">
        <v>0</v>
      </c>
      <c r="Q395" s="49">
        <v>0</v>
      </c>
      <c r="R395" s="50" t="s">
        <v>364</v>
      </c>
      <c r="S395" s="50" t="s">
        <v>903</v>
      </c>
      <c r="T395" s="50" t="s">
        <v>873</v>
      </c>
      <c r="V395" s="24" t="str">
        <f>VLOOKUP(C395,[1]BO_download_01!#REF!,3,FALSE)</f>
        <v>Slovakia</v>
      </c>
      <c r="W395">
        <f t="shared" si="89"/>
        <v>2012</v>
      </c>
      <c r="X395" t="str">
        <f>INDEX([1]BO_download_01!#REF!,MATCH($Y395,[1]BO_download_01!#REF!,0))</f>
        <v>ar</v>
      </c>
      <c r="Y395" t="str">
        <f t="shared" si="93"/>
        <v>floor area</v>
      </c>
      <c r="Z395" s="24">
        <f t="shared" si="97"/>
        <v>5.4313550311551797</v>
      </c>
      <c r="AA395" s="24" t="str">
        <f t="shared" si="98"/>
        <v>Mm2</v>
      </c>
      <c r="AB395" s="24" t="str">
        <f t="shared" si="94"/>
        <v>Calculation</v>
      </c>
      <c r="AC395" t="s">
        <v>817</v>
      </c>
      <c r="AD395" t="s">
        <v>818</v>
      </c>
      <c r="AE395" t="str">
        <f t="shared" si="90"/>
        <v>m5</v>
      </c>
      <c r="AF395" t="s">
        <v>764</v>
      </c>
      <c r="AG395" s="51" t="str">
        <f t="shared" si="99"/>
        <v>res</v>
      </c>
      <c r="AH395" t="s">
        <v>819</v>
      </c>
      <c r="AI395" t="s">
        <v>820</v>
      </c>
      <c r="AJ395" t="s">
        <v>821</v>
      </c>
      <c r="AK395" s="11" t="str">
        <f t="shared" si="100"/>
        <v>BO, Calculation with average floor area of permanently occupied dwellings and number of dwellings for the considered contruction period</v>
      </c>
      <c r="AL395" s="11" t="s">
        <v>822</v>
      </c>
      <c r="AM395" s="11">
        <v>2016</v>
      </c>
      <c r="AN395" s="17" t="s">
        <v>823</v>
      </c>
      <c r="AO395" s="52" t="s">
        <v>824</v>
      </c>
      <c r="AQ395" t="s">
        <v>11</v>
      </c>
      <c r="AR395">
        <v>2012</v>
      </c>
      <c r="AS395" t="s">
        <v>868</v>
      </c>
      <c r="AT395" t="s">
        <v>835</v>
      </c>
      <c r="AU395">
        <v>5179.6379999999999</v>
      </c>
      <c r="AV395" t="s">
        <v>826</v>
      </c>
      <c r="AW395" t="s">
        <v>208</v>
      </c>
      <c r="AX395" t="s">
        <v>817</v>
      </c>
      <c r="AY395" t="s">
        <v>818</v>
      </c>
      <c r="AZ395" t="s">
        <v>764</v>
      </c>
      <c r="BA395" s="51" t="s">
        <v>764</v>
      </c>
      <c r="BB395" t="s">
        <v>815</v>
      </c>
      <c r="BC395" t="s">
        <v>819</v>
      </c>
      <c r="BD395" t="s">
        <v>820</v>
      </c>
      <c r="BE395" t="s">
        <v>821</v>
      </c>
      <c r="BF395" t="s">
        <v>869</v>
      </c>
      <c r="BG395" t="s">
        <v>822</v>
      </c>
      <c r="BH395">
        <v>2016</v>
      </c>
      <c r="BI395" t="s">
        <v>823</v>
      </c>
      <c r="BJ395" t="s">
        <v>824</v>
      </c>
      <c r="BK395" t="s">
        <v>824</v>
      </c>
    </row>
    <row r="396" spans="1:63" x14ac:dyDescent="0.25">
      <c r="A396" t="str">
        <f t="shared" si="96"/>
        <v>UKsurmi5</v>
      </c>
      <c r="B396" t="s">
        <v>839</v>
      </c>
      <c r="C396" t="s">
        <v>67</v>
      </c>
      <c r="D396" t="s">
        <v>815</v>
      </c>
      <c r="E396" t="str">
        <f t="shared" si="95"/>
        <v>m5</v>
      </c>
      <c r="F396" t="str">
        <f t="shared" si="95"/>
        <v>surmi5</v>
      </c>
      <c r="G396" s="49">
        <v>0</v>
      </c>
      <c r="H396" s="49">
        <v>0</v>
      </c>
      <c r="I396" s="49">
        <v>0</v>
      </c>
      <c r="J396" s="49">
        <v>0</v>
      </c>
      <c r="K396" s="49">
        <v>0</v>
      </c>
      <c r="L396" s="49">
        <v>0</v>
      </c>
      <c r="M396" s="49">
        <v>0</v>
      </c>
      <c r="N396" s="49">
        <v>132.868657239654</v>
      </c>
      <c r="O396" s="49">
        <v>0</v>
      </c>
      <c r="P396" s="49">
        <v>0</v>
      </c>
      <c r="Q396" s="49">
        <v>0</v>
      </c>
      <c r="R396" s="50" t="s">
        <v>364</v>
      </c>
      <c r="S396" s="50" t="s">
        <v>903</v>
      </c>
      <c r="T396" s="50" t="s">
        <v>873</v>
      </c>
      <c r="V396" s="24" t="str">
        <f>VLOOKUP(C396,[1]BO_download_01!#REF!,3,FALSE)</f>
        <v>United Kingdom</v>
      </c>
      <c r="W396">
        <f t="shared" si="89"/>
        <v>2012</v>
      </c>
      <c r="X396" t="str">
        <f>INDEX([1]BO_download_01!#REF!,MATCH($Y396,[1]BO_download_01!#REF!,0))</f>
        <v>ar</v>
      </c>
      <c r="Y396" t="str">
        <f t="shared" si="93"/>
        <v>floor area</v>
      </c>
      <c r="Z396" s="24">
        <f t="shared" si="97"/>
        <v>132.868657239654</v>
      </c>
      <c r="AA396" s="24" t="str">
        <f t="shared" si="98"/>
        <v>Mm2</v>
      </c>
      <c r="AB396" s="24" t="str">
        <f t="shared" si="94"/>
        <v>Calculation</v>
      </c>
      <c r="AC396" t="s">
        <v>817</v>
      </c>
      <c r="AD396" t="s">
        <v>818</v>
      </c>
      <c r="AE396" t="str">
        <f t="shared" si="90"/>
        <v>m5</v>
      </c>
      <c r="AF396" t="s">
        <v>764</v>
      </c>
      <c r="AG396" s="51" t="str">
        <f t="shared" si="99"/>
        <v>res</v>
      </c>
      <c r="AH396" t="s">
        <v>819</v>
      </c>
      <c r="AI396" t="s">
        <v>820</v>
      </c>
      <c r="AJ396" t="s">
        <v>821</v>
      </c>
      <c r="AK396" s="11" t="str">
        <f t="shared" si="100"/>
        <v>BO, Calculation with average floor area of permanently occupied dwellings and number of dwellings for the considered contruction period</v>
      </c>
      <c r="AL396" s="11" t="s">
        <v>822</v>
      </c>
      <c r="AM396" s="11">
        <v>2016</v>
      </c>
      <c r="AN396" s="17" t="s">
        <v>823</v>
      </c>
      <c r="AO396" s="52" t="s">
        <v>824</v>
      </c>
      <c r="AQ396" t="s">
        <v>11</v>
      </c>
      <c r="AR396">
        <v>2013</v>
      </c>
      <c r="AS396" t="s">
        <v>868</v>
      </c>
      <c r="AT396" t="s">
        <v>835</v>
      </c>
      <c r="AU396">
        <v>5229.3580000000002</v>
      </c>
      <c r="AV396" t="s">
        <v>826</v>
      </c>
      <c r="AW396" t="s">
        <v>208</v>
      </c>
      <c r="AX396" t="s">
        <v>817</v>
      </c>
      <c r="AY396" t="s">
        <v>818</v>
      </c>
      <c r="AZ396" t="s">
        <v>764</v>
      </c>
      <c r="BA396" s="51" t="s">
        <v>764</v>
      </c>
      <c r="BB396" t="s">
        <v>815</v>
      </c>
      <c r="BC396" t="s">
        <v>819</v>
      </c>
      <c r="BD396" t="s">
        <v>820</v>
      </c>
      <c r="BE396" t="s">
        <v>821</v>
      </c>
      <c r="BF396" t="s">
        <v>869</v>
      </c>
      <c r="BG396" t="s">
        <v>822</v>
      </c>
      <c r="BH396">
        <v>2016</v>
      </c>
      <c r="BI396" t="s">
        <v>823</v>
      </c>
      <c r="BJ396" t="s">
        <v>824</v>
      </c>
      <c r="BK396" t="s">
        <v>824</v>
      </c>
    </row>
    <row r="397" spans="1:63" x14ac:dyDescent="0.25">
      <c r="A397" t="str">
        <f t="shared" si="96"/>
        <v>ATsurlc1</v>
      </c>
      <c r="B397" t="s">
        <v>839</v>
      </c>
      <c r="C397" t="s">
        <v>40</v>
      </c>
      <c r="D397" t="s">
        <v>815</v>
      </c>
      <c r="E397" t="str">
        <f>MID(F397,1,1)&amp;RIGHT(F397,1)</f>
        <v>s1</v>
      </c>
      <c r="F397" t="s">
        <v>798</v>
      </c>
      <c r="G397" s="49">
        <v>0</v>
      </c>
      <c r="H397" s="49">
        <v>0</v>
      </c>
      <c r="I397" s="49">
        <v>0</v>
      </c>
      <c r="J397" s="49">
        <v>0</v>
      </c>
      <c r="K397" s="49">
        <v>0</v>
      </c>
      <c r="L397" s="49">
        <v>0</v>
      </c>
      <c r="M397" s="49">
        <v>0</v>
      </c>
      <c r="N397" s="49">
        <v>0</v>
      </c>
      <c r="O397" s="49">
        <v>49.400708571428503</v>
      </c>
      <c r="P397" s="49">
        <v>0</v>
      </c>
      <c r="Q397" s="49">
        <v>0</v>
      </c>
      <c r="R397" s="50" t="s">
        <v>364</v>
      </c>
      <c r="S397" s="50" t="s">
        <v>903</v>
      </c>
      <c r="T397" s="50" t="s">
        <v>873</v>
      </c>
      <c r="V397" s="24" t="str">
        <f>VLOOKUP(C397,[1]BO_download_01!#REF!,3,FALSE)</f>
        <v>Austria</v>
      </c>
      <c r="W397">
        <f t="shared" si="89"/>
        <v>2012</v>
      </c>
      <c r="X397" t="str">
        <f>INDEX([1]BO_download_01!#REF!,MATCH($Y397,[1]BO_download_01!#REF!,0))</f>
        <v>ar</v>
      </c>
      <c r="Y397" t="str">
        <f t="shared" si="93"/>
        <v>floor area</v>
      </c>
      <c r="Z397" s="24">
        <f t="shared" si="97"/>
        <v>0</v>
      </c>
      <c r="AA397" s="24" t="str">
        <f t="shared" si="98"/>
        <v>Mm2</v>
      </c>
      <c r="AB397" s="24" t="str">
        <f t="shared" si="94"/>
        <v>Calculation</v>
      </c>
      <c r="AC397" t="s">
        <v>817</v>
      </c>
      <c r="AD397" t="s">
        <v>818</v>
      </c>
      <c r="AE397" t="str">
        <f t="shared" si="90"/>
        <v>s1</v>
      </c>
      <c r="AF397" t="s">
        <v>764</v>
      </c>
      <c r="AG397" s="51" t="str">
        <f t="shared" si="99"/>
        <v>res</v>
      </c>
      <c r="AH397" t="s">
        <v>819</v>
      </c>
      <c r="AI397" t="s">
        <v>820</v>
      </c>
      <c r="AJ397" t="s">
        <v>821</v>
      </c>
      <c r="AK397" s="11" t="str">
        <f t="shared" si="100"/>
        <v>BO, Calculation with average floor area of permanently occupied dwellings and number of dwellings for the considered contruction period</v>
      </c>
      <c r="AL397" s="11" t="s">
        <v>822</v>
      </c>
      <c r="AM397" s="11">
        <v>2016</v>
      </c>
      <c r="AN397" s="17" t="s">
        <v>823</v>
      </c>
      <c r="AO397" s="52" t="s">
        <v>824</v>
      </c>
      <c r="AQ397" t="s">
        <v>11</v>
      </c>
      <c r="AR397">
        <v>2014</v>
      </c>
      <c r="AS397" t="s">
        <v>868</v>
      </c>
      <c r="AT397" t="s">
        <v>835</v>
      </c>
      <c r="AU397">
        <v>5276.3270823549701</v>
      </c>
      <c r="AV397" t="s">
        <v>826</v>
      </c>
      <c r="AW397" t="s">
        <v>208</v>
      </c>
      <c r="AX397" t="s">
        <v>817</v>
      </c>
      <c r="AY397" t="s">
        <v>818</v>
      </c>
      <c r="AZ397" t="s">
        <v>764</v>
      </c>
      <c r="BA397" s="51" t="s">
        <v>764</v>
      </c>
      <c r="BB397" t="s">
        <v>815</v>
      </c>
      <c r="BC397" t="s">
        <v>819</v>
      </c>
      <c r="BD397" t="s">
        <v>820</v>
      </c>
      <c r="BE397" t="s">
        <v>821</v>
      </c>
      <c r="BF397" t="s">
        <v>869</v>
      </c>
      <c r="BG397" t="s">
        <v>822</v>
      </c>
      <c r="BH397">
        <v>2016</v>
      </c>
      <c r="BI397" t="s">
        <v>823</v>
      </c>
      <c r="BJ397" t="s">
        <v>824</v>
      </c>
      <c r="BK397" t="s">
        <v>824</v>
      </c>
    </row>
    <row r="398" spans="1:63" x14ac:dyDescent="0.25">
      <c r="A398" t="str">
        <f t="shared" si="96"/>
        <v>BEsurlc1</v>
      </c>
      <c r="B398" t="s">
        <v>839</v>
      </c>
      <c r="C398" t="s">
        <v>41</v>
      </c>
      <c r="D398" t="s">
        <v>815</v>
      </c>
      <c r="E398" t="str">
        <f>E397</f>
        <v>s1</v>
      </c>
      <c r="F398" t="str">
        <f>F397</f>
        <v>surlc1</v>
      </c>
      <c r="G398" s="49">
        <v>0</v>
      </c>
      <c r="H398" s="49">
        <v>0</v>
      </c>
      <c r="I398" s="49">
        <v>0</v>
      </c>
      <c r="J398" s="49">
        <v>0</v>
      </c>
      <c r="K398" s="49">
        <v>0</v>
      </c>
      <c r="L398" s="49">
        <v>28.621614781246901</v>
      </c>
      <c r="M398" s="49">
        <v>29.4492948393634</v>
      </c>
      <c r="N398" s="49">
        <v>30.5369503967841</v>
      </c>
      <c r="O398" s="49">
        <v>31.753923110103202</v>
      </c>
      <c r="P398" s="49">
        <v>0</v>
      </c>
      <c r="Q398" s="49">
        <v>0</v>
      </c>
      <c r="R398" s="50" t="s">
        <v>364</v>
      </c>
      <c r="S398" s="50" t="s">
        <v>903</v>
      </c>
      <c r="T398" s="50" t="s">
        <v>873</v>
      </c>
      <c r="V398" s="24" t="str">
        <f>VLOOKUP(C398,[1]BO_download_01!#REF!,3,FALSE)</f>
        <v>Belgium</v>
      </c>
      <c r="W398">
        <f t="shared" si="89"/>
        <v>2012</v>
      </c>
      <c r="X398" t="str">
        <f>INDEX([1]BO_download_01!#REF!,MATCH($Y398,[1]BO_download_01!#REF!,0))</f>
        <v>ar</v>
      </c>
      <c r="Y398" t="str">
        <f t="shared" si="93"/>
        <v>floor area</v>
      </c>
      <c r="Z398" s="24">
        <f t="shared" si="97"/>
        <v>30.5369503967841</v>
      </c>
      <c r="AA398" s="24" t="str">
        <f t="shared" si="98"/>
        <v>Mm2</v>
      </c>
      <c r="AB398" s="24" t="str">
        <f t="shared" si="94"/>
        <v>Calculation</v>
      </c>
      <c r="AC398" t="s">
        <v>817</v>
      </c>
      <c r="AD398" t="s">
        <v>818</v>
      </c>
      <c r="AE398" t="str">
        <f t="shared" si="90"/>
        <v>s1</v>
      </c>
      <c r="AF398" t="s">
        <v>764</v>
      </c>
      <c r="AG398" s="51" t="str">
        <f t="shared" si="99"/>
        <v>res</v>
      </c>
      <c r="AH398" t="s">
        <v>819</v>
      </c>
      <c r="AI398" t="s">
        <v>820</v>
      </c>
      <c r="AJ398" t="s">
        <v>821</v>
      </c>
      <c r="AK398" s="11" t="str">
        <f t="shared" si="100"/>
        <v>BO, Calculation with average floor area of permanently occupied dwellings and number of dwellings for the considered contruction period</v>
      </c>
      <c r="AL398" s="11" t="s">
        <v>822</v>
      </c>
      <c r="AM398" s="11">
        <v>2016</v>
      </c>
      <c r="AN398" s="17" t="s">
        <v>823</v>
      </c>
      <c r="AO398" s="52" t="s">
        <v>824</v>
      </c>
      <c r="AQ398" t="s">
        <v>21</v>
      </c>
      <c r="AR398">
        <v>2005</v>
      </c>
      <c r="AS398" t="s">
        <v>868</v>
      </c>
      <c r="AT398" t="s">
        <v>835</v>
      </c>
      <c r="AU398">
        <v>3716</v>
      </c>
      <c r="AV398" t="s">
        <v>826</v>
      </c>
      <c r="AW398" t="s">
        <v>208</v>
      </c>
      <c r="AX398" t="s">
        <v>817</v>
      </c>
      <c r="AY398" t="s">
        <v>818</v>
      </c>
      <c r="AZ398" t="s">
        <v>764</v>
      </c>
      <c r="BA398" s="51" t="s">
        <v>764</v>
      </c>
      <c r="BB398" t="s">
        <v>815</v>
      </c>
      <c r="BC398" t="s">
        <v>819</v>
      </c>
      <c r="BD398" t="s">
        <v>820</v>
      </c>
      <c r="BE398" t="s">
        <v>821</v>
      </c>
      <c r="BF398" t="s">
        <v>869</v>
      </c>
      <c r="BG398" t="s">
        <v>822</v>
      </c>
      <c r="BH398">
        <v>2016</v>
      </c>
      <c r="BI398" t="s">
        <v>823</v>
      </c>
      <c r="BJ398" t="s">
        <v>824</v>
      </c>
      <c r="BK398" t="s">
        <v>824</v>
      </c>
    </row>
    <row r="399" spans="1:63" x14ac:dyDescent="0.25">
      <c r="A399" t="str">
        <f t="shared" si="96"/>
        <v>BGsurlc1</v>
      </c>
      <c r="B399" t="s">
        <v>839</v>
      </c>
      <c r="C399" t="s">
        <v>42</v>
      </c>
      <c r="D399" t="s">
        <v>815</v>
      </c>
      <c r="E399" t="str">
        <f t="shared" ref="E399:F414" si="101">E398</f>
        <v>s1</v>
      </c>
      <c r="F399" t="str">
        <f t="shared" si="101"/>
        <v>surlc1</v>
      </c>
      <c r="G399" s="49">
        <v>0</v>
      </c>
      <c r="H399" s="49">
        <v>0</v>
      </c>
      <c r="I399" s="49">
        <v>0</v>
      </c>
      <c r="J399" s="49">
        <v>0</v>
      </c>
      <c r="K399" s="49">
        <v>0</v>
      </c>
      <c r="L399" s="49">
        <v>0</v>
      </c>
      <c r="M399" s="49">
        <v>0</v>
      </c>
      <c r="N399" s="49">
        <v>25.1895418984057</v>
      </c>
      <c r="O399" s="49">
        <v>25.1989322549863</v>
      </c>
      <c r="P399" s="49">
        <v>0</v>
      </c>
      <c r="Q399" s="49">
        <v>0</v>
      </c>
      <c r="R399" s="50" t="s">
        <v>364</v>
      </c>
      <c r="S399" s="50" t="s">
        <v>903</v>
      </c>
      <c r="T399" s="50" t="s">
        <v>873</v>
      </c>
      <c r="V399" s="24" t="str">
        <f>VLOOKUP(C399,[1]BO_download_01!#REF!,3,FALSE)</f>
        <v>Bulgaria</v>
      </c>
      <c r="W399">
        <f t="shared" si="89"/>
        <v>2012</v>
      </c>
      <c r="X399" t="str">
        <f>INDEX([1]BO_download_01!#REF!,MATCH($Y399,[1]BO_download_01!#REF!,0))</f>
        <v>ar</v>
      </c>
      <c r="Y399" t="str">
        <f t="shared" si="93"/>
        <v>floor area</v>
      </c>
      <c r="Z399" s="24">
        <f t="shared" si="97"/>
        <v>25.1895418984057</v>
      </c>
      <c r="AA399" s="24" t="str">
        <f t="shared" si="98"/>
        <v>Mm2</v>
      </c>
      <c r="AB399" s="24" t="str">
        <f t="shared" si="94"/>
        <v>Calculation</v>
      </c>
      <c r="AC399" t="s">
        <v>817</v>
      </c>
      <c r="AD399" t="s">
        <v>818</v>
      </c>
      <c r="AE399" t="str">
        <f t="shared" si="90"/>
        <v>s1</v>
      </c>
      <c r="AF399" t="s">
        <v>764</v>
      </c>
      <c r="AG399" s="51" t="str">
        <f t="shared" si="99"/>
        <v>res</v>
      </c>
      <c r="AH399" t="s">
        <v>819</v>
      </c>
      <c r="AI399" t="s">
        <v>820</v>
      </c>
      <c r="AJ399" t="s">
        <v>821</v>
      </c>
      <c r="AK399" s="11" t="str">
        <f t="shared" si="100"/>
        <v>BO, Calculation with average floor area of permanently occupied dwellings and number of dwellings for the considered contruction period</v>
      </c>
      <c r="AL399" s="11" t="s">
        <v>822</v>
      </c>
      <c r="AM399" s="11">
        <v>2016</v>
      </c>
      <c r="AN399" s="17" t="s">
        <v>823</v>
      </c>
      <c r="AO399" s="52" t="s">
        <v>824</v>
      </c>
      <c r="AQ399" t="s">
        <v>21</v>
      </c>
      <c r="AR399">
        <v>2006</v>
      </c>
      <c r="AS399" t="s">
        <v>868</v>
      </c>
      <c r="AT399" t="s">
        <v>835</v>
      </c>
      <c r="AU399">
        <v>3729</v>
      </c>
      <c r="AV399" t="s">
        <v>826</v>
      </c>
      <c r="AW399" t="s">
        <v>208</v>
      </c>
      <c r="AX399" t="s">
        <v>817</v>
      </c>
      <c r="AY399" t="s">
        <v>818</v>
      </c>
      <c r="AZ399" t="s">
        <v>764</v>
      </c>
      <c r="BA399" s="51" t="s">
        <v>764</v>
      </c>
      <c r="BB399" t="s">
        <v>815</v>
      </c>
      <c r="BC399" t="s">
        <v>819</v>
      </c>
      <c r="BD399" t="s">
        <v>820</v>
      </c>
      <c r="BE399" t="s">
        <v>821</v>
      </c>
      <c r="BF399" t="s">
        <v>869</v>
      </c>
      <c r="BG399" t="s">
        <v>822</v>
      </c>
      <c r="BH399">
        <v>2016</v>
      </c>
      <c r="BI399" t="s">
        <v>823</v>
      </c>
      <c r="BJ399" t="s">
        <v>824</v>
      </c>
      <c r="BK399" t="s">
        <v>824</v>
      </c>
    </row>
    <row r="400" spans="1:63" x14ac:dyDescent="0.25">
      <c r="A400" t="str">
        <f t="shared" si="96"/>
        <v>CYsurlc1</v>
      </c>
      <c r="B400" t="s">
        <v>839</v>
      </c>
      <c r="C400" t="s">
        <v>44</v>
      </c>
      <c r="D400" t="s">
        <v>815</v>
      </c>
      <c r="E400" t="str">
        <f t="shared" si="101"/>
        <v>s1</v>
      </c>
      <c r="F400" t="str">
        <f t="shared" si="101"/>
        <v>surlc1</v>
      </c>
      <c r="G400" s="49">
        <v>0</v>
      </c>
      <c r="H400" s="49">
        <v>0</v>
      </c>
      <c r="I400" s="49">
        <v>0</v>
      </c>
      <c r="J400" s="49">
        <v>0</v>
      </c>
      <c r="K400" s="49">
        <v>0</v>
      </c>
      <c r="L400" s="49">
        <v>0</v>
      </c>
      <c r="M400" s="49">
        <v>0.71943038970183304</v>
      </c>
      <c r="N400" s="49">
        <v>0.72223629045522797</v>
      </c>
      <c r="O400" s="49">
        <v>0.72415066276320395</v>
      </c>
      <c r="P400" s="49">
        <v>0</v>
      </c>
      <c r="Q400" s="49">
        <v>0</v>
      </c>
      <c r="R400" s="50" t="s">
        <v>364</v>
      </c>
      <c r="S400" s="50" t="s">
        <v>903</v>
      </c>
      <c r="T400" s="50" t="s">
        <v>873</v>
      </c>
      <c r="V400" s="24" t="str">
        <f>VLOOKUP(C400,[1]BO_download_01!#REF!,3,FALSE)</f>
        <v>Cyprus</v>
      </c>
      <c r="W400">
        <f t="shared" si="89"/>
        <v>2012</v>
      </c>
      <c r="X400" t="str">
        <f>INDEX([1]BO_download_01!#REF!,MATCH($Y400,[1]BO_download_01!#REF!,0))</f>
        <v>ar</v>
      </c>
      <c r="Y400" t="str">
        <f t="shared" si="93"/>
        <v>floor area</v>
      </c>
      <c r="Z400" s="24">
        <f t="shared" si="97"/>
        <v>0.72223629045522797</v>
      </c>
      <c r="AA400" s="24" t="str">
        <f t="shared" si="98"/>
        <v>Mm2</v>
      </c>
      <c r="AB400" s="24" t="str">
        <f t="shared" si="94"/>
        <v>Calculation</v>
      </c>
      <c r="AC400" t="s">
        <v>817</v>
      </c>
      <c r="AD400" t="s">
        <v>818</v>
      </c>
      <c r="AE400" t="str">
        <f t="shared" si="90"/>
        <v>s1</v>
      </c>
      <c r="AF400" t="s">
        <v>764</v>
      </c>
      <c r="AG400" s="51" t="str">
        <f t="shared" si="99"/>
        <v>res</v>
      </c>
      <c r="AH400" t="s">
        <v>819</v>
      </c>
      <c r="AI400" t="s">
        <v>820</v>
      </c>
      <c r="AJ400" t="s">
        <v>821</v>
      </c>
      <c r="AK400" s="11" t="str">
        <f t="shared" si="100"/>
        <v>BO, Calculation with average floor area of permanently occupied dwellings and number of dwellings for the considered contruction period</v>
      </c>
      <c r="AL400" s="11" t="s">
        <v>822</v>
      </c>
      <c r="AM400" s="11">
        <v>2016</v>
      </c>
      <c r="AN400" s="17" t="s">
        <v>823</v>
      </c>
      <c r="AO400" s="52" t="s">
        <v>824</v>
      </c>
      <c r="AQ400" t="s">
        <v>21</v>
      </c>
      <c r="AR400">
        <v>2007</v>
      </c>
      <c r="AS400" t="s">
        <v>868</v>
      </c>
      <c r="AT400" t="s">
        <v>835</v>
      </c>
      <c r="AU400">
        <v>3746.7579999999998</v>
      </c>
      <c r="AV400" t="s">
        <v>826</v>
      </c>
      <c r="AW400" t="s">
        <v>208</v>
      </c>
      <c r="AX400" t="s">
        <v>817</v>
      </c>
      <c r="AY400" t="s">
        <v>818</v>
      </c>
      <c r="AZ400" t="s">
        <v>764</v>
      </c>
      <c r="BA400" s="51" t="s">
        <v>764</v>
      </c>
      <c r="BB400" t="s">
        <v>815</v>
      </c>
      <c r="BC400" t="s">
        <v>819</v>
      </c>
      <c r="BD400" t="s">
        <v>820</v>
      </c>
      <c r="BE400" t="s">
        <v>821</v>
      </c>
      <c r="BF400" t="s">
        <v>869</v>
      </c>
      <c r="BG400" t="s">
        <v>822</v>
      </c>
      <c r="BH400">
        <v>2016</v>
      </c>
      <c r="BI400" t="s">
        <v>823</v>
      </c>
      <c r="BJ400" t="s">
        <v>824</v>
      </c>
      <c r="BK400" t="s">
        <v>824</v>
      </c>
    </row>
    <row r="401" spans="1:63" x14ac:dyDescent="0.25">
      <c r="A401" t="str">
        <f t="shared" si="96"/>
        <v>CZsurlc1</v>
      </c>
      <c r="B401" t="s">
        <v>839</v>
      </c>
      <c r="C401" t="s">
        <v>45</v>
      </c>
      <c r="D401" t="s">
        <v>815</v>
      </c>
      <c r="E401" t="str">
        <f t="shared" si="101"/>
        <v>s1</v>
      </c>
      <c r="F401" t="str">
        <f t="shared" si="101"/>
        <v>surlc1</v>
      </c>
      <c r="G401" s="49">
        <v>0</v>
      </c>
      <c r="H401" s="49">
        <v>0</v>
      </c>
      <c r="I401" s="49">
        <v>0</v>
      </c>
      <c r="J401" s="49">
        <v>0</v>
      </c>
      <c r="K401" s="49">
        <v>0</v>
      </c>
      <c r="L401" s="49">
        <v>0</v>
      </c>
      <c r="M401" s="49">
        <v>21.385375901924402</v>
      </c>
      <c r="N401" s="49">
        <v>0</v>
      </c>
      <c r="O401" s="49">
        <v>0</v>
      </c>
      <c r="P401" s="49">
        <v>0</v>
      </c>
      <c r="Q401" s="49">
        <v>0</v>
      </c>
      <c r="R401" s="50" t="s">
        <v>364</v>
      </c>
      <c r="S401" s="50" t="s">
        <v>903</v>
      </c>
      <c r="T401" s="50" t="s">
        <v>873</v>
      </c>
      <c r="V401" s="24" t="str">
        <f>VLOOKUP(C401,[1]BO_download_01!#REF!,3,FALSE)</f>
        <v>Czech Republic</v>
      </c>
      <c r="W401">
        <f t="shared" si="89"/>
        <v>2012</v>
      </c>
      <c r="X401" t="str">
        <f>INDEX([1]BO_download_01!#REF!,MATCH($Y401,[1]BO_download_01!#REF!,0))</f>
        <v>ar</v>
      </c>
      <c r="Y401" t="str">
        <f t="shared" si="93"/>
        <v>floor area</v>
      </c>
      <c r="Z401" s="24">
        <f t="shared" si="97"/>
        <v>0</v>
      </c>
      <c r="AA401" s="24" t="str">
        <f t="shared" si="98"/>
        <v>Mm2</v>
      </c>
      <c r="AB401" s="24" t="str">
        <f t="shared" si="94"/>
        <v>Calculation</v>
      </c>
      <c r="AC401" t="s">
        <v>817</v>
      </c>
      <c r="AD401" t="s">
        <v>818</v>
      </c>
      <c r="AE401" t="str">
        <f t="shared" si="90"/>
        <v>s1</v>
      </c>
      <c r="AF401" t="s">
        <v>764</v>
      </c>
      <c r="AG401" s="51" t="str">
        <f t="shared" si="99"/>
        <v>res</v>
      </c>
      <c r="AH401" t="s">
        <v>819</v>
      </c>
      <c r="AI401" t="s">
        <v>820</v>
      </c>
      <c r="AJ401" t="s">
        <v>821</v>
      </c>
      <c r="AK401" s="11" t="str">
        <f t="shared" si="100"/>
        <v>BO, Calculation with average floor area of permanently occupied dwellings and number of dwellings for the considered contruction period</v>
      </c>
      <c r="AL401" s="11" t="s">
        <v>822</v>
      </c>
      <c r="AM401" s="11">
        <v>2016</v>
      </c>
      <c r="AN401" s="17" t="s">
        <v>823</v>
      </c>
      <c r="AO401" s="52" t="s">
        <v>824</v>
      </c>
      <c r="AQ401" t="s">
        <v>21</v>
      </c>
      <c r="AR401">
        <v>2008</v>
      </c>
      <c r="AS401" t="s">
        <v>868</v>
      </c>
      <c r="AT401" t="s">
        <v>835</v>
      </c>
      <c r="AU401">
        <v>3767.0810000000001</v>
      </c>
      <c r="AV401" t="s">
        <v>826</v>
      </c>
      <c r="AW401" t="s">
        <v>208</v>
      </c>
      <c r="AX401" t="s">
        <v>817</v>
      </c>
      <c r="AY401" t="s">
        <v>818</v>
      </c>
      <c r="AZ401" t="s">
        <v>764</v>
      </c>
      <c r="BA401" s="51" t="s">
        <v>764</v>
      </c>
      <c r="BB401" t="s">
        <v>815</v>
      </c>
      <c r="BC401" t="s">
        <v>819</v>
      </c>
      <c r="BD401" t="s">
        <v>820</v>
      </c>
      <c r="BE401" t="s">
        <v>821</v>
      </c>
      <c r="BF401" t="s">
        <v>869</v>
      </c>
      <c r="BG401" t="s">
        <v>822</v>
      </c>
      <c r="BH401">
        <v>2016</v>
      </c>
      <c r="BI401" t="s">
        <v>823</v>
      </c>
      <c r="BJ401" t="s">
        <v>824</v>
      </c>
      <c r="BK401" t="s">
        <v>824</v>
      </c>
    </row>
    <row r="402" spans="1:63" x14ac:dyDescent="0.25">
      <c r="A402" t="str">
        <f t="shared" si="96"/>
        <v>DEsurlc1</v>
      </c>
      <c r="B402" t="s">
        <v>839</v>
      </c>
      <c r="C402" t="s">
        <v>51</v>
      </c>
      <c r="D402" t="s">
        <v>815</v>
      </c>
      <c r="E402" t="str">
        <f t="shared" si="101"/>
        <v>s1</v>
      </c>
      <c r="F402" t="str">
        <f t="shared" si="101"/>
        <v>surlc1</v>
      </c>
      <c r="G402" s="49">
        <v>0</v>
      </c>
      <c r="H402" s="49">
        <v>0</v>
      </c>
      <c r="I402" s="49">
        <v>0</v>
      </c>
      <c r="J402" s="49">
        <v>0</v>
      </c>
      <c r="K402" s="49">
        <v>0</v>
      </c>
      <c r="L402" s="49">
        <v>343.356776164194</v>
      </c>
      <c r="M402" s="49">
        <v>343.736836981853</v>
      </c>
      <c r="N402" s="49">
        <v>344.531052835943</v>
      </c>
      <c r="O402" s="49">
        <v>343.33381226525597</v>
      </c>
      <c r="P402" s="49">
        <v>0</v>
      </c>
      <c r="Q402" s="49">
        <v>0</v>
      </c>
      <c r="R402" s="50" t="s">
        <v>364</v>
      </c>
      <c r="S402" s="50" t="s">
        <v>903</v>
      </c>
      <c r="T402" s="50" t="s">
        <v>873</v>
      </c>
      <c r="V402" s="24" t="str">
        <f>VLOOKUP(C402,[1]BO_download_01!#REF!,3,FALSE)</f>
        <v>Germany</v>
      </c>
      <c r="W402">
        <f t="shared" si="89"/>
        <v>2012</v>
      </c>
      <c r="X402" t="str">
        <f>INDEX([1]BO_download_01!#REF!,MATCH($Y402,[1]BO_download_01!#REF!,0))</f>
        <v>ar</v>
      </c>
      <c r="Y402" t="str">
        <f t="shared" si="93"/>
        <v>floor area</v>
      </c>
      <c r="Z402" s="24">
        <f t="shared" si="97"/>
        <v>344.531052835943</v>
      </c>
      <c r="AA402" s="24" t="str">
        <f t="shared" si="98"/>
        <v>Mm2</v>
      </c>
      <c r="AB402" s="24" t="str">
        <f t="shared" si="94"/>
        <v>Calculation</v>
      </c>
      <c r="AC402" t="s">
        <v>817</v>
      </c>
      <c r="AD402" t="s">
        <v>818</v>
      </c>
      <c r="AE402" t="str">
        <f t="shared" si="90"/>
        <v>s1</v>
      </c>
      <c r="AF402" t="s">
        <v>764</v>
      </c>
      <c r="AG402" s="51" t="str">
        <f t="shared" si="99"/>
        <v>res</v>
      </c>
      <c r="AH402" t="s">
        <v>819</v>
      </c>
      <c r="AI402" t="s">
        <v>820</v>
      </c>
      <c r="AJ402" t="s">
        <v>821</v>
      </c>
      <c r="AK402" s="11" t="str">
        <f t="shared" si="100"/>
        <v>BO, Calculation with average floor area of permanently occupied dwellings and number of dwellings for the considered contruction period</v>
      </c>
      <c r="AL402" s="11" t="s">
        <v>822</v>
      </c>
      <c r="AM402" s="11">
        <v>2016</v>
      </c>
      <c r="AN402" s="17" t="s">
        <v>823</v>
      </c>
      <c r="AO402" s="52" t="s">
        <v>824</v>
      </c>
      <c r="AQ402" t="s">
        <v>21</v>
      </c>
      <c r="AR402">
        <v>2009</v>
      </c>
      <c r="AS402" t="s">
        <v>868</v>
      </c>
      <c r="AT402" t="s">
        <v>835</v>
      </c>
      <c r="AU402">
        <v>3789</v>
      </c>
      <c r="AV402" t="s">
        <v>826</v>
      </c>
      <c r="AW402" t="s">
        <v>208</v>
      </c>
      <c r="AX402" t="s">
        <v>817</v>
      </c>
      <c r="AY402" t="s">
        <v>818</v>
      </c>
      <c r="AZ402" t="s">
        <v>764</v>
      </c>
      <c r="BA402" s="51" t="s">
        <v>764</v>
      </c>
      <c r="BB402" t="s">
        <v>815</v>
      </c>
      <c r="BC402" t="s">
        <v>819</v>
      </c>
      <c r="BD402" t="s">
        <v>820</v>
      </c>
      <c r="BE402" t="s">
        <v>821</v>
      </c>
      <c r="BF402" t="s">
        <v>869</v>
      </c>
      <c r="BG402" t="s">
        <v>822</v>
      </c>
      <c r="BH402">
        <v>2016</v>
      </c>
      <c r="BI402" t="s">
        <v>823</v>
      </c>
      <c r="BJ402" t="s">
        <v>824</v>
      </c>
      <c r="BK402" t="s">
        <v>824</v>
      </c>
    </row>
    <row r="403" spans="1:63" x14ac:dyDescent="0.25">
      <c r="A403" t="str">
        <f t="shared" si="96"/>
        <v>DKsurlc1</v>
      </c>
      <c r="B403" t="s">
        <v>839</v>
      </c>
      <c r="C403" t="s">
        <v>46</v>
      </c>
      <c r="D403" t="s">
        <v>815</v>
      </c>
      <c r="E403" t="str">
        <f t="shared" si="101"/>
        <v>s1</v>
      </c>
      <c r="F403" t="str">
        <f t="shared" si="101"/>
        <v>surlc1</v>
      </c>
      <c r="G403" s="49">
        <v>0</v>
      </c>
      <c r="H403" s="49">
        <v>0</v>
      </c>
      <c r="I403" s="49">
        <v>0</v>
      </c>
      <c r="J403" s="49">
        <v>0</v>
      </c>
      <c r="K403" s="49">
        <v>0</v>
      </c>
      <c r="L403" s="49">
        <v>37.5069564</v>
      </c>
      <c r="M403" s="49">
        <v>38.018709172944</v>
      </c>
      <c r="N403" s="49">
        <v>38.0622668679</v>
      </c>
      <c r="O403" s="49">
        <v>38.125183268160001</v>
      </c>
      <c r="P403" s="49">
        <v>0</v>
      </c>
      <c r="Q403" s="49">
        <v>0</v>
      </c>
      <c r="R403" s="50" t="s">
        <v>364</v>
      </c>
      <c r="S403" s="50" t="s">
        <v>903</v>
      </c>
      <c r="T403" s="50" t="s">
        <v>873</v>
      </c>
      <c r="V403" s="24" t="str">
        <f>VLOOKUP(C403,[1]BO_download_01!#REF!,3,FALSE)</f>
        <v>Denmark</v>
      </c>
      <c r="W403">
        <f t="shared" si="89"/>
        <v>2012</v>
      </c>
      <c r="X403" t="str">
        <f>INDEX([1]BO_download_01!#REF!,MATCH($Y403,[1]BO_download_01!#REF!,0))</f>
        <v>ar</v>
      </c>
      <c r="Y403" t="str">
        <f t="shared" si="93"/>
        <v>floor area</v>
      </c>
      <c r="Z403" s="24">
        <f t="shared" si="97"/>
        <v>38.0622668679</v>
      </c>
      <c r="AA403" s="24" t="str">
        <f t="shared" si="98"/>
        <v>Mm2</v>
      </c>
      <c r="AB403" s="24" t="str">
        <f t="shared" si="94"/>
        <v>Calculation</v>
      </c>
      <c r="AC403" t="s">
        <v>817</v>
      </c>
      <c r="AD403" t="s">
        <v>818</v>
      </c>
      <c r="AE403" t="str">
        <f t="shared" si="90"/>
        <v>s1</v>
      </c>
      <c r="AF403" t="s">
        <v>764</v>
      </c>
      <c r="AG403" s="51" t="str">
        <f t="shared" si="99"/>
        <v>res</v>
      </c>
      <c r="AH403" t="s">
        <v>819</v>
      </c>
      <c r="AI403" t="s">
        <v>820</v>
      </c>
      <c r="AJ403" t="s">
        <v>821</v>
      </c>
      <c r="AK403" s="11" t="str">
        <f t="shared" si="100"/>
        <v>BO, Calculation with average floor area of permanently occupied dwellings and number of dwellings for the considered contruction period</v>
      </c>
      <c r="AL403" s="11" t="s">
        <v>822</v>
      </c>
      <c r="AM403" s="11">
        <v>2016</v>
      </c>
      <c r="AN403" s="17" t="s">
        <v>823</v>
      </c>
      <c r="AO403" s="52" t="s">
        <v>824</v>
      </c>
      <c r="AQ403" t="s">
        <v>21</v>
      </c>
      <c r="AR403">
        <v>2010</v>
      </c>
      <c r="AS403" t="s">
        <v>868</v>
      </c>
      <c r="AT403" t="s">
        <v>835</v>
      </c>
      <c r="AU403">
        <v>3804.0810000000001</v>
      </c>
      <c r="AV403" t="s">
        <v>826</v>
      </c>
      <c r="AW403" t="s">
        <v>208</v>
      </c>
      <c r="AX403" t="s">
        <v>817</v>
      </c>
      <c r="AY403" t="s">
        <v>818</v>
      </c>
      <c r="AZ403" t="s">
        <v>764</v>
      </c>
      <c r="BA403" s="51" t="s">
        <v>764</v>
      </c>
      <c r="BB403" t="s">
        <v>815</v>
      </c>
      <c r="BC403" t="s">
        <v>819</v>
      </c>
      <c r="BD403" t="s">
        <v>820</v>
      </c>
      <c r="BE403" t="s">
        <v>821</v>
      </c>
      <c r="BF403" t="s">
        <v>869</v>
      </c>
      <c r="BG403" t="s">
        <v>822</v>
      </c>
      <c r="BH403">
        <v>2016</v>
      </c>
      <c r="BI403" t="s">
        <v>823</v>
      </c>
      <c r="BJ403" t="s">
        <v>824</v>
      </c>
      <c r="BK403" t="s">
        <v>824</v>
      </c>
    </row>
    <row r="404" spans="1:63" x14ac:dyDescent="0.25">
      <c r="A404" t="str">
        <f t="shared" si="96"/>
        <v>EEsurlc1</v>
      </c>
      <c r="B404" t="s">
        <v>839</v>
      </c>
      <c r="C404" t="s">
        <v>47</v>
      </c>
      <c r="D404" t="s">
        <v>815</v>
      </c>
      <c r="E404" t="str">
        <f t="shared" si="101"/>
        <v>s1</v>
      </c>
      <c r="F404" t="str">
        <f t="shared" si="101"/>
        <v>surlc1</v>
      </c>
      <c r="G404" s="49">
        <v>0</v>
      </c>
      <c r="H404" s="49">
        <v>0</v>
      </c>
      <c r="I404" s="49">
        <v>0</v>
      </c>
      <c r="J404" s="49">
        <v>0</v>
      </c>
      <c r="K404" s="49">
        <v>0</v>
      </c>
      <c r="L404" s="49">
        <v>0</v>
      </c>
      <c r="M404" s="49">
        <v>2.4847945175365602</v>
      </c>
      <c r="N404" s="49">
        <v>0</v>
      </c>
      <c r="O404" s="49">
        <v>0</v>
      </c>
      <c r="P404" s="49">
        <v>0</v>
      </c>
      <c r="Q404" s="49">
        <v>0</v>
      </c>
      <c r="R404" s="50" t="s">
        <v>364</v>
      </c>
      <c r="S404" s="50" t="s">
        <v>903</v>
      </c>
      <c r="T404" s="50" t="s">
        <v>873</v>
      </c>
      <c r="V404" s="24" t="str">
        <f>VLOOKUP(C404,[1]BO_download_01!#REF!,3,FALSE)</f>
        <v>Estonia</v>
      </c>
      <c r="W404">
        <f t="shared" si="89"/>
        <v>2012</v>
      </c>
      <c r="X404" t="str">
        <f>INDEX([1]BO_download_01!#REF!,MATCH($Y404,[1]BO_download_01!#REF!,0))</f>
        <v>ar</v>
      </c>
      <c r="Y404" t="str">
        <f t="shared" si="93"/>
        <v>floor area</v>
      </c>
      <c r="Z404" s="24">
        <f t="shared" si="97"/>
        <v>0</v>
      </c>
      <c r="AA404" s="24" t="str">
        <f t="shared" si="98"/>
        <v>Mm2</v>
      </c>
      <c r="AB404" s="24" t="str">
        <f t="shared" si="94"/>
        <v>Calculation</v>
      </c>
      <c r="AC404" t="s">
        <v>817</v>
      </c>
      <c r="AD404" t="s">
        <v>818</v>
      </c>
      <c r="AE404" t="str">
        <f t="shared" si="90"/>
        <v>s1</v>
      </c>
      <c r="AF404" t="s">
        <v>764</v>
      </c>
      <c r="AG404" s="51" t="str">
        <f t="shared" si="99"/>
        <v>res</v>
      </c>
      <c r="AH404" t="s">
        <v>819</v>
      </c>
      <c r="AI404" t="s">
        <v>820</v>
      </c>
      <c r="AJ404" t="s">
        <v>821</v>
      </c>
      <c r="AK404" s="11" t="str">
        <f t="shared" si="100"/>
        <v>BO, Calculation with average floor area of permanently occupied dwellings and number of dwellings for the considered contruction period</v>
      </c>
      <c r="AL404" s="11" t="s">
        <v>822</v>
      </c>
      <c r="AM404" s="11">
        <v>2016</v>
      </c>
      <c r="AN404" s="17" t="s">
        <v>823</v>
      </c>
      <c r="AO404" s="52" t="s">
        <v>824</v>
      </c>
      <c r="AQ404" t="s">
        <v>21</v>
      </c>
      <c r="AR404">
        <v>2011</v>
      </c>
      <c r="AS404" t="s">
        <v>868</v>
      </c>
      <c r="AT404" t="s">
        <v>835</v>
      </c>
      <c r="AU404">
        <v>3899.75</v>
      </c>
      <c r="AV404" t="s">
        <v>826</v>
      </c>
      <c r="AW404" t="s">
        <v>208</v>
      </c>
      <c r="AX404" t="s">
        <v>817</v>
      </c>
      <c r="AY404" t="s">
        <v>818</v>
      </c>
      <c r="AZ404" t="s">
        <v>764</v>
      </c>
      <c r="BA404" s="51" t="s">
        <v>764</v>
      </c>
      <c r="BB404" t="s">
        <v>815</v>
      </c>
      <c r="BC404" t="s">
        <v>819</v>
      </c>
      <c r="BD404" t="s">
        <v>820</v>
      </c>
      <c r="BE404" t="s">
        <v>821</v>
      </c>
      <c r="BF404" t="s">
        <v>869</v>
      </c>
      <c r="BG404" t="s">
        <v>822</v>
      </c>
      <c r="BH404">
        <v>2016</v>
      </c>
      <c r="BI404" t="s">
        <v>823</v>
      </c>
      <c r="BJ404" t="s">
        <v>824</v>
      </c>
      <c r="BK404" t="s">
        <v>824</v>
      </c>
    </row>
    <row r="405" spans="1:63" x14ac:dyDescent="0.25">
      <c r="A405" t="str">
        <f t="shared" si="96"/>
        <v>ELsurlc1</v>
      </c>
      <c r="B405" t="s">
        <v>839</v>
      </c>
      <c r="C405" t="s">
        <v>49</v>
      </c>
      <c r="D405" t="s">
        <v>815</v>
      </c>
      <c r="E405" t="str">
        <f t="shared" si="101"/>
        <v>s1</v>
      </c>
      <c r="F405" t="str">
        <f t="shared" si="101"/>
        <v>surlc1</v>
      </c>
      <c r="G405" s="49">
        <v>0</v>
      </c>
      <c r="H405" s="49">
        <v>0</v>
      </c>
      <c r="I405" s="49">
        <v>0</v>
      </c>
      <c r="J405" s="49">
        <v>0</v>
      </c>
      <c r="K405" s="49">
        <v>0</v>
      </c>
      <c r="L405" s="49">
        <v>0</v>
      </c>
      <c r="M405" s="49">
        <v>1.9376812629914599</v>
      </c>
      <c r="N405" s="49">
        <v>1.9376812629914599</v>
      </c>
      <c r="O405" s="49">
        <v>1.9376812629914599</v>
      </c>
      <c r="P405" s="49">
        <v>0</v>
      </c>
      <c r="Q405" s="49">
        <v>0</v>
      </c>
      <c r="R405" s="50" t="s">
        <v>364</v>
      </c>
      <c r="S405" s="50" t="s">
        <v>903</v>
      </c>
      <c r="T405" s="50" t="s">
        <v>873</v>
      </c>
      <c r="V405" s="24" t="str">
        <f>VLOOKUP(C405,[1]BO_download_01!#REF!,3,FALSE)</f>
        <v>Greece</v>
      </c>
      <c r="W405">
        <f t="shared" si="89"/>
        <v>2012</v>
      </c>
      <c r="X405" t="str">
        <f>INDEX([1]BO_download_01!#REF!,MATCH($Y405,[1]BO_download_01!#REF!,0))</f>
        <v>ar</v>
      </c>
      <c r="Y405" t="str">
        <f t="shared" si="93"/>
        <v>floor area</v>
      </c>
      <c r="Z405" s="24">
        <f t="shared" si="97"/>
        <v>1.9376812629914599</v>
      </c>
      <c r="AA405" s="24" t="str">
        <f t="shared" si="98"/>
        <v>Mm2</v>
      </c>
      <c r="AB405" s="24" t="str">
        <f t="shared" si="94"/>
        <v>Calculation</v>
      </c>
      <c r="AC405" t="s">
        <v>817</v>
      </c>
      <c r="AD405" t="s">
        <v>818</v>
      </c>
      <c r="AE405" t="str">
        <f t="shared" si="90"/>
        <v>s1</v>
      </c>
      <c r="AF405" t="s">
        <v>764</v>
      </c>
      <c r="AG405" s="51" t="str">
        <f t="shared" si="99"/>
        <v>res</v>
      </c>
      <c r="AH405" t="s">
        <v>819</v>
      </c>
      <c r="AI405" t="s">
        <v>820</v>
      </c>
      <c r="AJ405" t="s">
        <v>821</v>
      </c>
      <c r="AK405" s="11" t="str">
        <f t="shared" si="100"/>
        <v>BO, Calculation with average floor area of permanently occupied dwellings and number of dwellings for the considered contruction period</v>
      </c>
      <c r="AL405" s="11" t="s">
        <v>822</v>
      </c>
      <c r="AM405" s="11">
        <v>2016</v>
      </c>
      <c r="AN405" s="17" t="s">
        <v>823</v>
      </c>
      <c r="AO405" s="52" t="s">
        <v>824</v>
      </c>
      <c r="AQ405" t="s">
        <v>21</v>
      </c>
      <c r="AR405">
        <v>2012</v>
      </c>
      <c r="AS405" t="s">
        <v>868</v>
      </c>
      <c r="AT405" t="s">
        <v>835</v>
      </c>
      <c r="AU405">
        <v>3909.348</v>
      </c>
      <c r="AV405" t="s">
        <v>826</v>
      </c>
      <c r="AW405" t="s">
        <v>208</v>
      </c>
      <c r="AX405" t="s">
        <v>817</v>
      </c>
      <c r="AY405" t="s">
        <v>818</v>
      </c>
      <c r="AZ405" t="s">
        <v>764</v>
      </c>
      <c r="BA405" s="51" t="s">
        <v>764</v>
      </c>
      <c r="BB405" t="s">
        <v>815</v>
      </c>
      <c r="BC405" t="s">
        <v>819</v>
      </c>
      <c r="BD405" t="s">
        <v>820</v>
      </c>
      <c r="BE405" t="s">
        <v>821</v>
      </c>
      <c r="BF405" t="s">
        <v>869</v>
      </c>
      <c r="BG405" t="s">
        <v>822</v>
      </c>
      <c r="BH405">
        <v>2016</v>
      </c>
      <c r="BI405" t="s">
        <v>823</v>
      </c>
      <c r="BJ405" t="s">
        <v>824</v>
      </c>
      <c r="BK405" t="s">
        <v>824</v>
      </c>
    </row>
    <row r="406" spans="1:63" x14ac:dyDescent="0.25">
      <c r="A406" t="str">
        <f t="shared" si="96"/>
        <v>ESsurlc1</v>
      </c>
      <c r="B406" t="s">
        <v>839</v>
      </c>
      <c r="C406" t="s">
        <v>65</v>
      </c>
      <c r="D406" t="s">
        <v>815</v>
      </c>
      <c r="E406" t="str">
        <f t="shared" si="101"/>
        <v>s1</v>
      </c>
      <c r="F406" t="str">
        <f t="shared" si="101"/>
        <v>surlc1</v>
      </c>
      <c r="G406" s="49">
        <v>0</v>
      </c>
      <c r="H406" s="49">
        <v>0</v>
      </c>
      <c r="I406" s="49">
        <v>0</v>
      </c>
      <c r="J406" s="49">
        <v>0</v>
      </c>
      <c r="K406" s="49">
        <v>0</v>
      </c>
      <c r="L406" s="49">
        <v>0</v>
      </c>
      <c r="M406" s="49">
        <v>0</v>
      </c>
      <c r="N406" s="49">
        <v>0</v>
      </c>
      <c r="O406" s="49">
        <v>220.73319417781499</v>
      </c>
      <c r="P406" s="49">
        <v>0</v>
      </c>
      <c r="Q406" s="49">
        <v>0</v>
      </c>
      <c r="R406" s="50" t="s">
        <v>364</v>
      </c>
      <c r="S406" s="50" t="s">
        <v>903</v>
      </c>
      <c r="T406" s="50" t="s">
        <v>873</v>
      </c>
      <c r="V406" s="24" t="str">
        <f>VLOOKUP(C406,[1]BO_download_01!#REF!,3,FALSE)</f>
        <v>Spain</v>
      </c>
      <c r="W406">
        <f t="shared" si="89"/>
        <v>2012</v>
      </c>
      <c r="X406" t="str">
        <f>INDEX([1]BO_download_01!#REF!,MATCH($Y406,[1]BO_download_01!#REF!,0))</f>
        <v>ar</v>
      </c>
      <c r="Y406" t="str">
        <f t="shared" si="93"/>
        <v>floor area</v>
      </c>
      <c r="Z406" s="24">
        <f t="shared" si="97"/>
        <v>0</v>
      </c>
      <c r="AA406" s="24" t="str">
        <f t="shared" si="98"/>
        <v>Mm2</v>
      </c>
      <c r="AB406" s="24" t="str">
        <f t="shared" si="94"/>
        <v>Calculation</v>
      </c>
      <c r="AC406" t="s">
        <v>817</v>
      </c>
      <c r="AD406" t="s">
        <v>818</v>
      </c>
      <c r="AE406" t="str">
        <f t="shared" si="90"/>
        <v>s1</v>
      </c>
      <c r="AF406" t="s">
        <v>764</v>
      </c>
      <c r="AG406" s="51" t="str">
        <f t="shared" si="99"/>
        <v>res</v>
      </c>
      <c r="AH406" t="s">
        <v>819</v>
      </c>
      <c r="AI406" t="s">
        <v>820</v>
      </c>
      <c r="AJ406" t="s">
        <v>821</v>
      </c>
      <c r="AK406" s="11" t="str">
        <f t="shared" si="100"/>
        <v>BO, Calculation with average floor area of permanently occupied dwellings and number of dwellings for the considered contruction period</v>
      </c>
      <c r="AL406" s="11" t="s">
        <v>822</v>
      </c>
      <c r="AM406" s="11">
        <v>2016</v>
      </c>
      <c r="AN406" s="17" t="s">
        <v>823</v>
      </c>
      <c r="AO406" s="52" t="s">
        <v>824</v>
      </c>
      <c r="AQ406" t="s">
        <v>21</v>
      </c>
      <c r="AR406">
        <v>2013</v>
      </c>
      <c r="AS406" t="s">
        <v>868</v>
      </c>
      <c r="AT406" t="s">
        <v>835</v>
      </c>
      <c r="AU406">
        <v>4402.01</v>
      </c>
      <c r="AV406" t="s">
        <v>826</v>
      </c>
      <c r="AW406" t="s">
        <v>208</v>
      </c>
      <c r="AX406" t="s">
        <v>817</v>
      </c>
      <c r="AY406" t="s">
        <v>818</v>
      </c>
      <c r="AZ406" t="s">
        <v>764</v>
      </c>
      <c r="BA406" s="51" t="s">
        <v>764</v>
      </c>
      <c r="BB406" t="s">
        <v>815</v>
      </c>
      <c r="BC406" t="s">
        <v>819</v>
      </c>
      <c r="BD406" t="s">
        <v>820</v>
      </c>
      <c r="BE406" t="s">
        <v>821</v>
      </c>
      <c r="BF406" t="s">
        <v>869</v>
      </c>
      <c r="BG406" t="s">
        <v>822</v>
      </c>
      <c r="BH406">
        <v>2016</v>
      </c>
      <c r="BI406" t="s">
        <v>823</v>
      </c>
      <c r="BJ406" t="s">
        <v>824</v>
      </c>
      <c r="BK406" t="s">
        <v>824</v>
      </c>
    </row>
    <row r="407" spans="1:63" x14ac:dyDescent="0.25">
      <c r="A407" t="str">
        <f t="shared" si="96"/>
        <v>FIsurlc1</v>
      </c>
      <c r="B407" t="s">
        <v>839</v>
      </c>
      <c r="C407" t="s">
        <v>50</v>
      </c>
      <c r="D407" t="s">
        <v>815</v>
      </c>
      <c r="E407" t="str">
        <f t="shared" si="101"/>
        <v>s1</v>
      </c>
      <c r="F407" t="str">
        <f t="shared" si="101"/>
        <v>surlc1</v>
      </c>
      <c r="G407" s="49">
        <v>0</v>
      </c>
      <c r="H407" s="49">
        <v>0</v>
      </c>
      <c r="I407" s="49">
        <v>0</v>
      </c>
      <c r="J407" s="49">
        <v>0</v>
      </c>
      <c r="K407" s="49">
        <v>0</v>
      </c>
      <c r="L407" s="49">
        <v>0</v>
      </c>
      <c r="M407" s="49">
        <v>0</v>
      </c>
      <c r="N407" s="49">
        <v>0</v>
      </c>
      <c r="O407" s="49">
        <v>0</v>
      </c>
      <c r="P407" s="49">
        <v>13.8961044253638</v>
      </c>
      <c r="Q407" s="49">
        <v>0</v>
      </c>
      <c r="R407" s="50" t="s">
        <v>364</v>
      </c>
      <c r="S407" s="50" t="s">
        <v>903</v>
      </c>
      <c r="T407" s="50" t="s">
        <v>873</v>
      </c>
      <c r="V407" s="24" t="str">
        <f>VLOOKUP(C407,[1]BO_download_01!#REF!,3,FALSE)</f>
        <v>Finland</v>
      </c>
      <c r="W407">
        <f t="shared" si="89"/>
        <v>2012</v>
      </c>
      <c r="X407" t="str">
        <f>INDEX([1]BO_download_01!#REF!,MATCH($Y407,[1]BO_download_01!#REF!,0))</f>
        <v>ar</v>
      </c>
      <c r="Y407" t="str">
        <f t="shared" si="93"/>
        <v>floor area</v>
      </c>
      <c r="Z407" s="24">
        <f t="shared" si="97"/>
        <v>0</v>
      </c>
      <c r="AA407" s="24" t="str">
        <f t="shared" si="98"/>
        <v>Mm2</v>
      </c>
      <c r="AB407" s="24" t="str">
        <f t="shared" si="94"/>
        <v>Calculation</v>
      </c>
      <c r="AC407" t="s">
        <v>817</v>
      </c>
      <c r="AD407" t="s">
        <v>818</v>
      </c>
      <c r="AE407" t="str">
        <f t="shared" si="90"/>
        <v>s1</v>
      </c>
      <c r="AF407" t="s">
        <v>764</v>
      </c>
      <c r="AG407" s="51" t="str">
        <f t="shared" si="99"/>
        <v>res</v>
      </c>
      <c r="AH407" t="s">
        <v>819</v>
      </c>
      <c r="AI407" t="s">
        <v>820</v>
      </c>
      <c r="AJ407" t="s">
        <v>821</v>
      </c>
      <c r="AK407" s="11" t="str">
        <f t="shared" si="100"/>
        <v>BO, Calculation with average floor area of permanently occupied dwellings and number of dwellings for the considered contruction period</v>
      </c>
      <c r="AL407" s="11" t="s">
        <v>822</v>
      </c>
      <c r="AM407" s="11">
        <v>2016</v>
      </c>
      <c r="AN407" s="17" t="s">
        <v>823</v>
      </c>
      <c r="AO407" s="52" t="s">
        <v>824</v>
      </c>
      <c r="AQ407" t="s">
        <v>21</v>
      </c>
      <c r="AR407">
        <v>2014</v>
      </c>
      <c r="AS407" t="s">
        <v>868</v>
      </c>
      <c r="AT407" t="s">
        <v>835</v>
      </c>
      <c r="AU407">
        <v>4479.5169290706699</v>
      </c>
      <c r="AV407" t="s">
        <v>826</v>
      </c>
      <c r="AW407" t="s">
        <v>208</v>
      </c>
      <c r="AX407" t="s">
        <v>817</v>
      </c>
      <c r="AY407" t="s">
        <v>818</v>
      </c>
      <c r="AZ407" t="s">
        <v>764</v>
      </c>
      <c r="BA407" s="51" t="s">
        <v>764</v>
      </c>
      <c r="BB407" t="s">
        <v>815</v>
      </c>
      <c r="BC407" t="s">
        <v>819</v>
      </c>
      <c r="BD407" t="s">
        <v>820</v>
      </c>
      <c r="BE407" t="s">
        <v>821</v>
      </c>
      <c r="BF407" t="s">
        <v>869</v>
      </c>
      <c r="BG407" t="s">
        <v>822</v>
      </c>
      <c r="BH407">
        <v>2016</v>
      </c>
      <c r="BI407" t="s">
        <v>823</v>
      </c>
      <c r="BJ407" t="s">
        <v>824</v>
      </c>
      <c r="BK407" t="s">
        <v>824</v>
      </c>
    </row>
    <row r="408" spans="1:63" x14ac:dyDescent="0.25">
      <c r="A408" t="str">
        <f t="shared" si="96"/>
        <v>FRsurlc1</v>
      </c>
      <c r="B408" t="s">
        <v>839</v>
      </c>
      <c r="C408" t="s">
        <v>48</v>
      </c>
      <c r="D408" t="s">
        <v>815</v>
      </c>
      <c r="E408" t="str">
        <f t="shared" si="101"/>
        <v>s1</v>
      </c>
      <c r="F408" t="str">
        <f t="shared" si="101"/>
        <v>surlc1</v>
      </c>
      <c r="G408" s="49">
        <v>214.12054225580201</v>
      </c>
      <c r="H408" s="49">
        <v>213.798240893799</v>
      </c>
      <c r="I408" s="49">
        <v>213.64956588161101</v>
      </c>
      <c r="J408" s="49">
        <v>213.27305681443301</v>
      </c>
      <c r="K408" s="49">
        <v>212.93433764473099</v>
      </c>
      <c r="L408" s="49">
        <v>212.52350334937799</v>
      </c>
      <c r="M408" s="49">
        <v>212.140500430543</v>
      </c>
      <c r="N408" s="49">
        <v>211.704913158914</v>
      </c>
      <c r="O408" s="49">
        <v>211.737260492865</v>
      </c>
      <c r="P408" s="49">
        <v>0</v>
      </c>
      <c r="Q408" s="49">
        <v>0</v>
      </c>
      <c r="R408" s="50" t="s">
        <v>364</v>
      </c>
      <c r="S408" s="50" t="s">
        <v>903</v>
      </c>
      <c r="T408" s="50" t="s">
        <v>873</v>
      </c>
      <c r="V408" s="24" t="str">
        <f>VLOOKUP(C408,[1]BO_download_01!#REF!,3,FALSE)</f>
        <v>France</v>
      </c>
      <c r="W408">
        <f t="shared" si="89"/>
        <v>2012</v>
      </c>
      <c r="X408" t="str">
        <f>INDEX([1]BO_download_01!#REF!,MATCH($Y408,[1]BO_download_01!#REF!,0))</f>
        <v>ar</v>
      </c>
      <c r="Y408" t="str">
        <f t="shared" si="93"/>
        <v>floor area</v>
      </c>
      <c r="Z408" s="24">
        <f t="shared" si="97"/>
        <v>211.704913158914</v>
      </c>
      <c r="AA408" s="24" t="str">
        <f t="shared" si="98"/>
        <v>Mm2</v>
      </c>
      <c r="AB408" s="24" t="str">
        <f t="shared" si="94"/>
        <v>Calculation</v>
      </c>
      <c r="AC408" t="s">
        <v>817</v>
      </c>
      <c r="AD408" t="s">
        <v>818</v>
      </c>
      <c r="AE408" t="str">
        <f t="shared" si="90"/>
        <v>s1</v>
      </c>
      <c r="AF408" t="s">
        <v>764</v>
      </c>
      <c r="AG408" s="51" t="str">
        <f t="shared" si="99"/>
        <v>res</v>
      </c>
      <c r="AH408" t="s">
        <v>819</v>
      </c>
      <c r="AI408" t="s">
        <v>820</v>
      </c>
      <c r="AJ408" t="s">
        <v>821</v>
      </c>
      <c r="AK408" s="11" t="str">
        <f t="shared" si="100"/>
        <v>BO, Calculation with average floor area of permanently occupied dwellings and number of dwellings for the considered contruction period</v>
      </c>
      <c r="AL408" s="11" t="s">
        <v>822</v>
      </c>
      <c r="AM408" s="11">
        <v>2016</v>
      </c>
      <c r="AN408" s="17" t="s">
        <v>823</v>
      </c>
      <c r="AO408" s="52" t="s">
        <v>824</v>
      </c>
      <c r="AQ408" t="s">
        <v>15</v>
      </c>
      <c r="AR408">
        <v>2005</v>
      </c>
      <c r="AS408" t="s">
        <v>868</v>
      </c>
      <c r="AT408" t="s">
        <v>835</v>
      </c>
      <c r="AU408">
        <v>340</v>
      </c>
      <c r="AV408" t="s">
        <v>826</v>
      </c>
      <c r="AW408" t="s">
        <v>208</v>
      </c>
      <c r="AX408" t="s">
        <v>817</v>
      </c>
      <c r="AY408" t="s">
        <v>818</v>
      </c>
      <c r="AZ408" t="s">
        <v>764</v>
      </c>
      <c r="BA408" s="51" t="s">
        <v>764</v>
      </c>
      <c r="BB408" t="s">
        <v>815</v>
      </c>
      <c r="BC408" t="s">
        <v>819</v>
      </c>
      <c r="BD408" t="s">
        <v>820</v>
      </c>
      <c r="BE408" t="s">
        <v>821</v>
      </c>
      <c r="BF408" t="s">
        <v>869</v>
      </c>
      <c r="BG408" t="s">
        <v>822</v>
      </c>
      <c r="BH408">
        <v>2016</v>
      </c>
      <c r="BI408" t="s">
        <v>823</v>
      </c>
      <c r="BJ408" t="s">
        <v>824</v>
      </c>
      <c r="BK408" t="s">
        <v>824</v>
      </c>
    </row>
    <row r="409" spans="1:63" x14ac:dyDescent="0.25">
      <c r="A409" t="str">
        <f t="shared" si="96"/>
        <v>HRsurlc1</v>
      </c>
      <c r="B409" t="s">
        <v>839</v>
      </c>
      <c r="C409" t="s">
        <v>43</v>
      </c>
      <c r="D409" t="s">
        <v>815</v>
      </c>
      <c r="E409" t="str">
        <f t="shared" si="101"/>
        <v>s1</v>
      </c>
      <c r="F409" t="str">
        <f t="shared" si="101"/>
        <v>surlc1</v>
      </c>
      <c r="G409" s="49">
        <v>0</v>
      </c>
      <c r="H409" s="49">
        <v>0</v>
      </c>
      <c r="I409" s="49">
        <v>0</v>
      </c>
      <c r="J409" s="49">
        <v>0</v>
      </c>
      <c r="K409" s="49">
        <v>0</v>
      </c>
      <c r="L409" s="49">
        <v>0</v>
      </c>
      <c r="M409" s="49">
        <v>10.1186906793662</v>
      </c>
      <c r="N409" s="49">
        <v>10.2062442451951</v>
      </c>
      <c r="O409" s="49">
        <v>10.293797811024</v>
      </c>
      <c r="P409" s="49">
        <v>0</v>
      </c>
      <c r="Q409" s="49">
        <v>0</v>
      </c>
      <c r="R409" s="50" t="s">
        <v>364</v>
      </c>
      <c r="S409" s="50" t="s">
        <v>903</v>
      </c>
      <c r="T409" s="50" t="s">
        <v>873</v>
      </c>
      <c r="V409" s="24" t="str">
        <f>VLOOKUP(C409,[1]BO_download_01!#REF!,3,FALSE)</f>
        <v>Croatia</v>
      </c>
      <c r="W409">
        <f t="shared" si="89"/>
        <v>2012</v>
      </c>
      <c r="X409" t="str">
        <f>INDEX([1]BO_download_01!#REF!,MATCH($Y409,[1]BO_download_01!#REF!,0))</f>
        <v>ar</v>
      </c>
      <c r="Y409" t="str">
        <f t="shared" si="93"/>
        <v>floor area</v>
      </c>
      <c r="Z409" s="24">
        <f t="shared" si="97"/>
        <v>10.2062442451951</v>
      </c>
      <c r="AA409" s="24" t="str">
        <f t="shared" si="98"/>
        <v>Mm2</v>
      </c>
      <c r="AB409" s="24" t="str">
        <f t="shared" si="94"/>
        <v>Calculation</v>
      </c>
      <c r="AC409" t="s">
        <v>817</v>
      </c>
      <c r="AD409" t="s">
        <v>818</v>
      </c>
      <c r="AE409" t="str">
        <f t="shared" si="90"/>
        <v>s1</v>
      </c>
      <c r="AF409" t="s">
        <v>764</v>
      </c>
      <c r="AG409" s="51" t="str">
        <f t="shared" si="99"/>
        <v>res</v>
      </c>
      <c r="AH409" t="s">
        <v>819</v>
      </c>
      <c r="AI409" t="s">
        <v>820</v>
      </c>
      <c r="AJ409" t="s">
        <v>821</v>
      </c>
      <c r="AK409" s="11" t="str">
        <f t="shared" si="100"/>
        <v>BO, Calculation with average floor area of permanently occupied dwellings and number of dwellings for the considered contruction period</v>
      </c>
      <c r="AL409" s="11" t="s">
        <v>822</v>
      </c>
      <c r="AM409" s="11">
        <v>2016</v>
      </c>
      <c r="AN409" s="17" t="s">
        <v>823</v>
      </c>
      <c r="AO409" s="52" t="s">
        <v>824</v>
      </c>
      <c r="AQ409" t="s">
        <v>15</v>
      </c>
      <c r="AR409">
        <v>2006</v>
      </c>
      <c r="AS409" t="s">
        <v>868</v>
      </c>
      <c r="AT409" t="s">
        <v>835</v>
      </c>
      <c r="AU409">
        <v>359</v>
      </c>
      <c r="AV409" t="s">
        <v>826</v>
      </c>
      <c r="AW409" t="s">
        <v>208</v>
      </c>
      <c r="AX409" t="s">
        <v>817</v>
      </c>
      <c r="AY409" t="s">
        <v>818</v>
      </c>
      <c r="AZ409" t="s">
        <v>764</v>
      </c>
      <c r="BA409" s="51" t="s">
        <v>764</v>
      </c>
      <c r="BB409" t="s">
        <v>815</v>
      </c>
      <c r="BC409" t="s">
        <v>819</v>
      </c>
      <c r="BD409" t="s">
        <v>820</v>
      </c>
      <c r="BE409" t="s">
        <v>821</v>
      </c>
      <c r="BF409" t="s">
        <v>869</v>
      </c>
      <c r="BG409" t="s">
        <v>822</v>
      </c>
      <c r="BH409">
        <v>2016</v>
      </c>
      <c r="BI409" t="s">
        <v>823</v>
      </c>
      <c r="BJ409" t="s">
        <v>824</v>
      </c>
      <c r="BK409" t="s">
        <v>824</v>
      </c>
    </row>
    <row r="410" spans="1:63" x14ac:dyDescent="0.25">
      <c r="A410" t="str">
        <f t="shared" si="96"/>
        <v>HUsurlc1</v>
      </c>
      <c r="B410" t="s">
        <v>839</v>
      </c>
      <c r="C410" t="s">
        <v>52</v>
      </c>
      <c r="D410" t="s">
        <v>815</v>
      </c>
      <c r="E410" t="str">
        <f t="shared" si="101"/>
        <v>s1</v>
      </c>
      <c r="F410" t="str">
        <f t="shared" si="101"/>
        <v>surlc1</v>
      </c>
      <c r="G410" s="49">
        <v>0</v>
      </c>
      <c r="H410" s="49">
        <v>0</v>
      </c>
      <c r="I410" s="49">
        <v>0</v>
      </c>
      <c r="J410" s="49">
        <v>0</v>
      </c>
      <c r="K410" s="49">
        <v>0</v>
      </c>
      <c r="L410" s="49">
        <v>0</v>
      </c>
      <c r="M410" s="49">
        <v>0</v>
      </c>
      <c r="N410" s="49">
        <v>0</v>
      </c>
      <c r="O410" s="49">
        <v>53.0823355786058</v>
      </c>
      <c r="P410" s="49">
        <v>0</v>
      </c>
      <c r="Q410" s="49">
        <v>0</v>
      </c>
      <c r="R410" s="50" t="s">
        <v>208</v>
      </c>
      <c r="S410" s="50" t="s">
        <v>212</v>
      </c>
      <c r="T410" s="50" t="s">
        <v>873</v>
      </c>
      <c r="V410" s="24" t="str">
        <f>VLOOKUP(C410,[1]BO_download_01!#REF!,3,FALSE)</f>
        <v>Hungary</v>
      </c>
      <c r="W410">
        <f t="shared" ref="W410:W473" si="102">$N$4</f>
        <v>2012</v>
      </c>
      <c r="X410" t="str">
        <f>INDEX([1]BO_download_01!#REF!,MATCH($Y410,[1]BO_download_01!#REF!,0))</f>
        <v>ar</v>
      </c>
      <c r="Y410" t="str">
        <f t="shared" si="93"/>
        <v>floor area</v>
      </c>
      <c r="Z410" s="24">
        <f t="shared" si="97"/>
        <v>0</v>
      </c>
      <c r="AA410" s="24" t="str">
        <f t="shared" si="98"/>
        <v>Mm2</v>
      </c>
      <c r="AB410" s="24" t="str">
        <f t="shared" si="94"/>
        <v>Odyssee</v>
      </c>
      <c r="AC410" t="s">
        <v>817</v>
      </c>
      <c r="AD410" t="s">
        <v>818</v>
      </c>
      <c r="AE410" t="str">
        <f t="shared" ref="AE410:AE473" si="103">E410</f>
        <v>s1</v>
      </c>
      <c r="AF410" t="s">
        <v>764</v>
      </c>
      <c r="AG410" s="51" t="str">
        <f t="shared" si="99"/>
        <v>res</v>
      </c>
      <c r="AH410" t="s">
        <v>819</v>
      </c>
      <c r="AI410" t="s">
        <v>820</v>
      </c>
      <c r="AJ410" t="s">
        <v>821</v>
      </c>
      <c r="AK410" s="11" t="str">
        <f t="shared" si="100"/>
        <v>BO, Odyssee Indicators</v>
      </c>
      <c r="AL410" s="11" t="s">
        <v>822</v>
      </c>
      <c r="AM410" s="11">
        <v>2016</v>
      </c>
      <c r="AN410" s="17" t="s">
        <v>823</v>
      </c>
      <c r="AO410" s="52" t="s">
        <v>824</v>
      </c>
      <c r="AQ410" t="s">
        <v>15</v>
      </c>
      <c r="AR410">
        <v>2007</v>
      </c>
      <c r="AS410" t="s">
        <v>868</v>
      </c>
      <c r="AT410" t="s">
        <v>835</v>
      </c>
      <c r="AU410">
        <v>376</v>
      </c>
      <c r="AV410" t="s">
        <v>826</v>
      </c>
      <c r="AW410" t="s">
        <v>208</v>
      </c>
      <c r="AX410" t="s">
        <v>817</v>
      </c>
      <c r="AY410" t="s">
        <v>818</v>
      </c>
      <c r="AZ410" t="s">
        <v>764</v>
      </c>
      <c r="BA410" s="51" t="s">
        <v>764</v>
      </c>
      <c r="BB410" t="s">
        <v>815</v>
      </c>
      <c r="BC410" t="s">
        <v>819</v>
      </c>
      <c r="BD410" t="s">
        <v>820</v>
      </c>
      <c r="BE410" t="s">
        <v>821</v>
      </c>
      <c r="BF410" t="s">
        <v>869</v>
      </c>
      <c r="BG410" t="s">
        <v>822</v>
      </c>
      <c r="BH410">
        <v>2016</v>
      </c>
      <c r="BI410" t="s">
        <v>823</v>
      </c>
      <c r="BJ410" t="s">
        <v>824</v>
      </c>
      <c r="BK410" t="s">
        <v>824</v>
      </c>
    </row>
    <row r="411" spans="1:63" x14ac:dyDescent="0.25">
      <c r="A411" t="str">
        <f t="shared" si="96"/>
        <v>IEsurlc1</v>
      </c>
      <c r="B411" t="s">
        <v>839</v>
      </c>
      <c r="C411" t="s">
        <v>53</v>
      </c>
      <c r="D411" t="s">
        <v>815</v>
      </c>
      <c r="E411" t="str">
        <f t="shared" si="101"/>
        <v>s1</v>
      </c>
      <c r="F411" t="str">
        <f t="shared" si="101"/>
        <v>surlc1</v>
      </c>
      <c r="G411" s="49">
        <v>0</v>
      </c>
      <c r="H411" s="49">
        <v>0</v>
      </c>
      <c r="I411" s="49">
        <v>0</v>
      </c>
      <c r="J411" s="49">
        <v>0</v>
      </c>
      <c r="K411" s="49">
        <v>0</v>
      </c>
      <c r="L411" s="49">
        <v>0</v>
      </c>
      <c r="M411" s="49">
        <v>5.1435904950639104</v>
      </c>
      <c r="N411" s="49">
        <v>5.1552124331199796</v>
      </c>
      <c r="O411" s="49">
        <v>5.1661874388926501</v>
      </c>
      <c r="P411" s="49">
        <v>0</v>
      </c>
      <c r="Q411" s="49">
        <v>0</v>
      </c>
      <c r="R411" s="50" t="s">
        <v>214</v>
      </c>
      <c r="S411" s="50" t="s">
        <v>686</v>
      </c>
      <c r="T411" s="50" t="s">
        <v>873</v>
      </c>
      <c r="V411" s="24" t="str">
        <f>VLOOKUP(C411,[1]BO_download_01!#REF!,3,FALSE)</f>
        <v>Ireland</v>
      </c>
      <c r="W411">
        <f t="shared" si="102"/>
        <v>2012</v>
      </c>
      <c r="X411" t="str">
        <f>INDEX([1]BO_download_01!#REF!,MATCH($Y411,[1]BO_download_01!#REF!,0))</f>
        <v>ar</v>
      </c>
      <c r="Y411" t="str">
        <f t="shared" si="93"/>
        <v>floor area</v>
      </c>
      <c r="Z411" s="24">
        <f t="shared" si="97"/>
        <v>5.1552124331199796</v>
      </c>
      <c r="AA411" s="24" t="str">
        <f t="shared" si="98"/>
        <v>Mm2</v>
      </c>
      <c r="AB411" s="24" t="str">
        <f t="shared" si="94"/>
        <v>Estimation</v>
      </c>
      <c r="AC411" t="s">
        <v>817</v>
      </c>
      <c r="AD411" t="s">
        <v>818</v>
      </c>
      <c r="AE411" t="str">
        <f t="shared" si="103"/>
        <v>s1</v>
      </c>
      <c r="AF411" t="s">
        <v>764</v>
      </c>
      <c r="AG411" s="51" t="str">
        <f t="shared" si="99"/>
        <v>res</v>
      </c>
      <c r="AH411" t="s">
        <v>819</v>
      </c>
      <c r="AI411" t="s">
        <v>820</v>
      </c>
      <c r="AJ411" t="s">
        <v>821</v>
      </c>
      <c r="AK411" s="11" t="str">
        <f t="shared" si="100"/>
        <v>BO, Estimation with data from Odyssee</v>
      </c>
      <c r="AL411" s="11" t="s">
        <v>822</v>
      </c>
      <c r="AM411" s="11">
        <v>2016</v>
      </c>
      <c r="AN411" s="17" t="s">
        <v>823</v>
      </c>
      <c r="AO411" s="52" t="s">
        <v>824</v>
      </c>
      <c r="AQ411" t="s">
        <v>15</v>
      </c>
      <c r="AR411">
        <v>2008</v>
      </c>
      <c r="AS411" t="s">
        <v>868</v>
      </c>
      <c r="AT411" t="s">
        <v>835</v>
      </c>
      <c r="AU411">
        <v>394</v>
      </c>
      <c r="AV411" t="s">
        <v>826</v>
      </c>
      <c r="AW411" t="s">
        <v>208</v>
      </c>
      <c r="AX411" t="s">
        <v>817</v>
      </c>
      <c r="AY411" t="s">
        <v>818</v>
      </c>
      <c r="AZ411" t="s">
        <v>764</v>
      </c>
      <c r="BA411" s="51" t="s">
        <v>764</v>
      </c>
      <c r="BB411" t="s">
        <v>815</v>
      </c>
      <c r="BC411" t="s">
        <v>819</v>
      </c>
      <c r="BD411" t="s">
        <v>820</v>
      </c>
      <c r="BE411" t="s">
        <v>821</v>
      </c>
      <c r="BF411" t="s">
        <v>869</v>
      </c>
      <c r="BG411" t="s">
        <v>822</v>
      </c>
      <c r="BH411">
        <v>2016</v>
      </c>
      <c r="BI411" t="s">
        <v>823</v>
      </c>
      <c r="BJ411" t="s">
        <v>824</v>
      </c>
      <c r="BK411" t="s">
        <v>824</v>
      </c>
    </row>
    <row r="412" spans="1:63" x14ac:dyDescent="0.25">
      <c r="A412" t="str">
        <f t="shared" si="96"/>
        <v>ITsurlc1</v>
      </c>
      <c r="B412" t="s">
        <v>839</v>
      </c>
      <c r="C412" t="s">
        <v>54</v>
      </c>
      <c r="D412" t="s">
        <v>815</v>
      </c>
      <c r="E412" t="str">
        <f t="shared" si="101"/>
        <v>s1</v>
      </c>
      <c r="F412" t="str">
        <f t="shared" si="101"/>
        <v>surlc1</v>
      </c>
      <c r="G412" s="49">
        <v>0</v>
      </c>
      <c r="H412" s="49">
        <v>0</v>
      </c>
      <c r="I412" s="49">
        <v>0</v>
      </c>
      <c r="J412" s="49">
        <v>0</v>
      </c>
      <c r="K412" s="49">
        <v>0</v>
      </c>
      <c r="L412" s="49">
        <v>0</v>
      </c>
      <c r="M412" s="49">
        <v>406.487298927209</v>
      </c>
      <c r="N412" s="49">
        <v>0</v>
      </c>
      <c r="O412" s="49">
        <v>0</v>
      </c>
      <c r="P412" s="49">
        <v>0</v>
      </c>
      <c r="Q412" s="49">
        <v>0</v>
      </c>
      <c r="R412" s="50" t="s">
        <v>214</v>
      </c>
      <c r="S412" s="50" t="s">
        <v>686</v>
      </c>
      <c r="T412" s="50" t="s">
        <v>873</v>
      </c>
      <c r="V412" s="24" t="str">
        <f>VLOOKUP(C412,[1]BO_download_01!#REF!,3,FALSE)</f>
        <v>Italy</v>
      </c>
      <c r="W412">
        <f t="shared" si="102"/>
        <v>2012</v>
      </c>
      <c r="X412" t="str">
        <f>INDEX([1]BO_download_01!#REF!,MATCH($Y412,[1]BO_download_01!#REF!,0))</f>
        <v>ar</v>
      </c>
      <c r="Y412" t="str">
        <f t="shared" si="93"/>
        <v>floor area</v>
      </c>
      <c r="Z412" s="24">
        <f t="shared" si="97"/>
        <v>0</v>
      </c>
      <c r="AA412" s="24" t="str">
        <f t="shared" si="98"/>
        <v>Mm2</v>
      </c>
      <c r="AB412" s="24" t="str">
        <f t="shared" si="94"/>
        <v>Estimation</v>
      </c>
      <c r="AC412" t="s">
        <v>817</v>
      </c>
      <c r="AD412" t="s">
        <v>818</v>
      </c>
      <c r="AE412" t="str">
        <f t="shared" si="103"/>
        <v>s1</v>
      </c>
      <c r="AF412" t="s">
        <v>764</v>
      </c>
      <c r="AG412" s="51" t="str">
        <f t="shared" si="99"/>
        <v>res</v>
      </c>
      <c r="AH412" t="s">
        <v>819</v>
      </c>
      <c r="AI412" t="s">
        <v>820</v>
      </c>
      <c r="AJ412" t="s">
        <v>821</v>
      </c>
      <c r="AK412" s="11" t="str">
        <f t="shared" si="100"/>
        <v>BO, Estimation with data from Odyssee</v>
      </c>
      <c r="AL412" s="11" t="s">
        <v>822</v>
      </c>
      <c r="AM412" s="11">
        <v>2016</v>
      </c>
      <c r="AN412" s="17" t="s">
        <v>823</v>
      </c>
      <c r="AO412" s="52" t="s">
        <v>824</v>
      </c>
      <c r="AQ412" t="s">
        <v>15</v>
      </c>
      <c r="AR412">
        <v>2009</v>
      </c>
      <c r="AS412" t="s">
        <v>868</v>
      </c>
      <c r="AT412" t="s">
        <v>835</v>
      </c>
      <c r="AU412">
        <v>410</v>
      </c>
      <c r="AV412" t="s">
        <v>826</v>
      </c>
      <c r="AW412" t="s">
        <v>208</v>
      </c>
      <c r="AX412" t="s">
        <v>817</v>
      </c>
      <c r="AY412" t="s">
        <v>818</v>
      </c>
      <c r="AZ412" t="s">
        <v>764</v>
      </c>
      <c r="BA412" s="51" t="s">
        <v>764</v>
      </c>
      <c r="BB412" t="s">
        <v>815</v>
      </c>
      <c r="BC412" t="s">
        <v>819</v>
      </c>
      <c r="BD412" t="s">
        <v>820</v>
      </c>
      <c r="BE412" t="s">
        <v>821</v>
      </c>
      <c r="BF412" t="s">
        <v>869</v>
      </c>
      <c r="BG412" t="s">
        <v>822</v>
      </c>
      <c r="BH412">
        <v>2016</v>
      </c>
      <c r="BI412" t="s">
        <v>823</v>
      </c>
      <c r="BJ412" t="s">
        <v>824</v>
      </c>
      <c r="BK412" t="s">
        <v>824</v>
      </c>
    </row>
    <row r="413" spans="1:63" x14ac:dyDescent="0.25">
      <c r="A413" t="str">
        <f t="shared" si="96"/>
        <v>LTsurlc1</v>
      </c>
      <c r="B413" t="s">
        <v>839</v>
      </c>
      <c r="C413" t="s">
        <v>56</v>
      </c>
      <c r="D413" t="s">
        <v>815</v>
      </c>
      <c r="E413" t="str">
        <f t="shared" si="101"/>
        <v>s1</v>
      </c>
      <c r="F413" t="str">
        <f t="shared" si="101"/>
        <v>surlc1</v>
      </c>
      <c r="G413" s="49">
        <v>0</v>
      </c>
      <c r="H413" s="49">
        <v>0</v>
      </c>
      <c r="I413" s="49">
        <v>0</v>
      </c>
      <c r="J413" s="49">
        <v>0</v>
      </c>
      <c r="K413" s="49">
        <v>0</v>
      </c>
      <c r="L413" s="49">
        <v>0</v>
      </c>
      <c r="M413" s="49">
        <v>0</v>
      </c>
      <c r="N413" s="49">
        <v>7.5704621099437199</v>
      </c>
      <c r="O413" s="49">
        <v>7.60456329061914</v>
      </c>
      <c r="P413" s="49">
        <v>0</v>
      </c>
      <c r="Q413" s="49">
        <v>0</v>
      </c>
      <c r="R413" s="50" t="s">
        <v>208</v>
      </c>
      <c r="S413" s="50" t="s">
        <v>212</v>
      </c>
      <c r="T413" s="50" t="s">
        <v>873</v>
      </c>
      <c r="V413" s="24" t="str">
        <f>VLOOKUP(C413,[1]BO_download_01!#REF!,3,FALSE)</f>
        <v>Lithuania</v>
      </c>
      <c r="W413">
        <f t="shared" si="102"/>
        <v>2012</v>
      </c>
      <c r="X413" t="str">
        <f>INDEX([1]BO_download_01!#REF!,MATCH($Y413,[1]BO_download_01!#REF!,0))</f>
        <v>ar</v>
      </c>
      <c r="Y413" t="str">
        <f t="shared" si="93"/>
        <v>floor area</v>
      </c>
      <c r="Z413" s="24">
        <f t="shared" si="97"/>
        <v>7.5704621099437199</v>
      </c>
      <c r="AA413" s="24" t="str">
        <f t="shared" si="98"/>
        <v>Mm2</v>
      </c>
      <c r="AB413" s="24" t="str">
        <f t="shared" si="94"/>
        <v>Odyssee</v>
      </c>
      <c r="AC413" t="s">
        <v>817</v>
      </c>
      <c r="AD413" t="s">
        <v>818</v>
      </c>
      <c r="AE413" t="str">
        <f t="shared" si="103"/>
        <v>s1</v>
      </c>
      <c r="AF413" t="s">
        <v>764</v>
      </c>
      <c r="AG413" s="51" t="str">
        <f t="shared" si="99"/>
        <v>res</v>
      </c>
      <c r="AH413" t="s">
        <v>819</v>
      </c>
      <c r="AI413" t="s">
        <v>820</v>
      </c>
      <c r="AJ413" t="s">
        <v>821</v>
      </c>
      <c r="AK413" s="11" t="str">
        <f t="shared" si="100"/>
        <v>BO, Odyssee Indicators</v>
      </c>
      <c r="AL413" s="11" t="s">
        <v>822</v>
      </c>
      <c r="AM413" s="11">
        <v>2016</v>
      </c>
      <c r="AN413" s="17" t="s">
        <v>823</v>
      </c>
      <c r="AO413" s="52" t="s">
        <v>824</v>
      </c>
      <c r="AQ413" t="s">
        <v>15</v>
      </c>
      <c r="AR413">
        <v>2010</v>
      </c>
      <c r="AS413" t="s">
        <v>868</v>
      </c>
      <c r="AT413" t="s">
        <v>835</v>
      </c>
      <c r="AU413">
        <v>421</v>
      </c>
      <c r="AV413" t="s">
        <v>826</v>
      </c>
      <c r="AW413" t="s">
        <v>208</v>
      </c>
      <c r="AX413" t="s">
        <v>817</v>
      </c>
      <c r="AY413" t="s">
        <v>818</v>
      </c>
      <c r="AZ413" t="s">
        <v>764</v>
      </c>
      <c r="BA413" s="51" t="s">
        <v>764</v>
      </c>
      <c r="BB413" t="s">
        <v>815</v>
      </c>
      <c r="BC413" t="s">
        <v>819</v>
      </c>
      <c r="BD413" t="s">
        <v>820</v>
      </c>
      <c r="BE413" t="s">
        <v>821</v>
      </c>
      <c r="BF413" t="s">
        <v>869</v>
      </c>
      <c r="BG413" t="s">
        <v>822</v>
      </c>
      <c r="BH413">
        <v>2016</v>
      </c>
      <c r="BI413" t="s">
        <v>823</v>
      </c>
      <c r="BJ413" t="s">
        <v>824</v>
      </c>
      <c r="BK413" t="s">
        <v>824</v>
      </c>
    </row>
    <row r="414" spans="1:63" x14ac:dyDescent="0.25">
      <c r="A414" t="str">
        <f t="shared" si="96"/>
        <v>LUsurlc1</v>
      </c>
      <c r="B414" t="s">
        <v>839</v>
      </c>
      <c r="C414" t="s">
        <v>57</v>
      </c>
      <c r="D414" t="s">
        <v>815</v>
      </c>
      <c r="E414" t="str">
        <f t="shared" si="101"/>
        <v>s1</v>
      </c>
      <c r="F414" t="str">
        <f t="shared" si="101"/>
        <v>surlc1</v>
      </c>
      <c r="G414" s="49">
        <v>0</v>
      </c>
      <c r="H414" s="49">
        <v>0</v>
      </c>
      <c r="I414" s="49">
        <v>0</v>
      </c>
      <c r="J414" s="49">
        <v>0</v>
      </c>
      <c r="K414" s="49">
        <v>0</v>
      </c>
      <c r="L414" s="49">
        <v>0</v>
      </c>
      <c r="M414" s="49">
        <v>1.0595005432175599</v>
      </c>
      <c r="N414" s="49">
        <v>0</v>
      </c>
      <c r="O414" s="49">
        <v>0</v>
      </c>
      <c r="P414" s="49">
        <v>0</v>
      </c>
      <c r="Q414" s="49">
        <v>0</v>
      </c>
      <c r="R414" s="50" t="s">
        <v>208</v>
      </c>
      <c r="S414" s="50" t="s">
        <v>212</v>
      </c>
      <c r="T414" s="50" t="s">
        <v>873</v>
      </c>
      <c r="V414" s="24" t="str">
        <f>VLOOKUP(C414,[1]BO_download_01!#REF!,3,FALSE)</f>
        <v>Luxembourg</v>
      </c>
      <c r="W414">
        <f t="shared" si="102"/>
        <v>2012</v>
      </c>
      <c r="X414" t="str">
        <f>INDEX([1]BO_download_01!#REF!,MATCH($Y414,[1]BO_download_01!#REF!,0))</f>
        <v>ar</v>
      </c>
      <c r="Y414" t="str">
        <f t="shared" si="93"/>
        <v>floor area</v>
      </c>
      <c r="Z414" s="24">
        <f t="shared" si="97"/>
        <v>0</v>
      </c>
      <c r="AA414" s="24" t="str">
        <f t="shared" si="98"/>
        <v>Mm2</v>
      </c>
      <c r="AB414" s="24" t="str">
        <f t="shared" si="94"/>
        <v>Odyssee</v>
      </c>
      <c r="AC414" t="s">
        <v>817</v>
      </c>
      <c r="AD414" t="s">
        <v>818</v>
      </c>
      <c r="AE414" t="str">
        <f t="shared" si="103"/>
        <v>s1</v>
      </c>
      <c r="AF414" t="s">
        <v>764</v>
      </c>
      <c r="AG414" s="51" t="str">
        <f t="shared" si="99"/>
        <v>res</v>
      </c>
      <c r="AH414" t="s">
        <v>819</v>
      </c>
      <c r="AI414" t="s">
        <v>820</v>
      </c>
      <c r="AJ414" t="s">
        <v>821</v>
      </c>
      <c r="AK414" s="11" t="str">
        <f t="shared" si="100"/>
        <v>BO, Odyssee Indicators</v>
      </c>
      <c r="AL414" s="11" t="s">
        <v>822</v>
      </c>
      <c r="AM414" s="11">
        <v>2016</v>
      </c>
      <c r="AN414" s="17" t="s">
        <v>823</v>
      </c>
      <c r="AO414" s="52" t="s">
        <v>824</v>
      </c>
      <c r="AQ414" t="s">
        <v>15</v>
      </c>
      <c r="AR414">
        <v>2011</v>
      </c>
      <c r="AS414" t="s">
        <v>868</v>
      </c>
      <c r="AT414" t="s">
        <v>835</v>
      </c>
      <c r="AU414">
        <v>431</v>
      </c>
      <c r="AV414" t="s">
        <v>826</v>
      </c>
      <c r="AW414" t="s">
        <v>208</v>
      </c>
      <c r="AX414" t="s">
        <v>817</v>
      </c>
      <c r="AY414" t="s">
        <v>818</v>
      </c>
      <c r="AZ414" t="s">
        <v>764</v>
      </c>
      <c r="BA414" s="51" t="s">
        <v>764</v>
      </c>
      <c r="BB414" t="s">
        <v>815</v>
      </c>
      <c r="BC414" t="s">
        <v>819</v>
      </c>
      <c r="BD414" t="s">
        <v>820</v>
      </c>
      <c r="BE414" t="s">
        <v>821</v>
      </c>
      <c r="BF414" t="s">
        <v>869</v>
      </c>
      <c r="BG414" t="s">
        <v>822</v>
      </c>
      <c r="BH414">
        <v>2016</v>
      </c>
      <c r="BI414" t="s">
        <v>823</v>
      </c>
      <c r="BJ414" t="s">
        <v>824</v>
      </c>
      <c r="BK414" t="s">
        <v>824</v>
      </c>
    </row>
    <row r="415" spans="1:63" x14ac:dyDescent="0.25">
      <c r="A415" t="str">
        <f t="shared" si="96"/>
        <v>LVsurlc1</v>
      </c>
      <c r="B415" t="s">
        <v>839</v>
      </c>
      <c r="C415" t="s">
        <v>55</v>
      </c>
      <c r="D415" t="s">
        <v>815</v>
      </c>
      <c r="E415" t="str">
        <f t="shared" ref="E415:F430" si="104">E414</f>
        <v>s1</v>
      </c>
      <c r="F415" t="str">
        <f t="shared" si="104"/>
        <v>surlc1</v>
      </c>
      <c r="G415" s="49">
        <v>0</v>
      </c>
      <c r="H415" s="49">
        <v>0</v>
      </c>
      <c r="I415" s="49">
        <v>0</v>
      </c>
      <c r="J415" s="49">
        <v>0</v>
      </c>
      <c r="K415" s="49">
        <v>0</v>
      </c>
      <c r="L415" s="49">
        <v>0</v>
      </c>
      <c r="M415" s="49">
        <v>8.6331692102954598</v>
      </c>
      <c r="N415" s="49">
        <v>8.6661832416923907</v>
      </c>
      <c r="O415" s="49">
        <v>8.7487183201846896</v>
      </c>
      <c r="P415" s="49">
        <v>0</v>
      </c>
      <c r="Q415" s="49">
        <v>0</v>
      </c>
      <c r="R415" s="50" t="s">
        <v>208</v>
      </c>
      <c r="S415" s="50" t="s">
        <v>212</v>
      </c>
      <c r="T415" s="50" t="s">
        <v>873</v>
      </c>
      <c r="V415" s="24" t="str">
        <f>VLOOKUP(C415,[1]BO_download_01!#REF!,3,FALSE)</f>
        <v>Latvia</v>
      </c>
      <c r="W415">
        <f t="shared" si="102"/>
        <v>2012</v>
      </c>
      <c r="X415" t="str">
        <f>INDEX([1]BO_download_01!#REF!,MATCH($Y415,[1]BO_download_01!#REF!,0))</f>
        <v>ar</v>
      </c>
      <c r="Y415" t="str">
        <f t="shared" si="93"/>
        <v>floor area</v>
      </c>
      <c r="Z415" s="24">
        <f t="shared" si="97"/>
        <v>8.6661832416923907</v>
      </c>
      <c r="AA415" s="24" t="str">
        <f t="shared" si="98"/>
        <v>Mm2</v>
      </c>
      <c r="AB415" s="24" t="str">
        <f t="shared" si="94"/>
        <v>Odyssee</v>
      </c>
      <c r="AC415" t="s">
        <v>817</v>
      </c>
      <c r="AD415" t="s">
        <v>818</v>
      </c>
      <c r="AE415" t="str">
        <f t="shared" si="103"/>
        <v>s1</v>
      </c>
      <c r="AF415" t="s">
        <v>764</v>
      </c>
      <c r="AG415" s="51" t="str">
        <f t="shared" si="99"/>
        <v>res</v>
      </c>
      <c r="AH415" t="s">
        <v>819</v>
      </c>
      <c r="AI415" t="s">
        <v>820</v>
      </c>
      <c r="AJ415" t="s">
        <v>821</v>
      </c>
      <c r="AK415" s="11" t="str">
        <f t="shared" si="100"/>
        <v>BO, Odyssee Indicators</v>
      </c>
      <c r="AL415" s="11" t="s">
        <v>822</v>
      </c>
      <c r="AM415" s="11">
        <v>2016</v>
      </c>
      <c r="AN415" s="17" t="s">
        <v>823</v>
      </c>
      <c r="AO415" s="52" t="s">
        <v>824</v>
      </c>
      <c r="AQ415" t="s">
        <v>15</v>
      </c>
      <c r="AR415">
        <v>2012</v>
      </c>
      <c r="AS415" t="s">
        <v>868</v>
      </c>
      <c r="AT415" t="s">
        <v>835</v>
      </c>
      <c r="AU415">
        <v>437</v>
      </c>
      <c r="AV415" t="s">
        <v>826</v>
      </c>
      <c r="AW415" t="s">
        <v>208</v>
      </c>
      <c r="AX415" t="s">
        <v>817</v>
      </c>
      <c r="AY415" t="s">
        <v>818</v>
      </c>
      <c r="AZ415" t="s">
        <v>764</v>
      </c>
      <c r="BA415" s="51" t="s">
        <v>764</v>
      </c>
      <c r="BB415" t="s">
        <v>815</v>
      </c>
      <c r="BC415" t="s">
        <v>819</v>
      </c>
      <c r="BD415" t="s">
        <v>820</v>
      </c>
      <c r="BE415" t="s">
        <v>821</v>
      </c>
      <c r="BF415" t="s">
        <v>869</v>
      </c>
      <c r="BG415" t="s">
        <v>822</v>
      </c>
      <c r="BH415">
        <v>2016</v>
      </c>
      <c r="BI415" t="s">
        <v>823</v>
      </c>
      <c r="BJ415" t="s">
        <v>824</v>
      </c>
      <c r="BK415" t="s">
        <v>824</v>
      </c>
    </row>
    <row r="416" spans="1:63" x14ac:dyDescent="0.25">
      <c r="A416" t="str">
        <f t="shared" si="96"/>
        <v>MTsurlc1</v>
      </c>
      <c r="B416" t="s">
        <v>839</v>
      </c>
      <c r="C416" t="s">
        <v>58</v>
      </c>
      <c r="D416" t="s">
        <v>815</v>
      </c>
      <c r="E416" t="str">
        <f t="shared" si="104"/>
        <v>s1</v>
      </c>
      <c r="F416" t="str">
        <f t="shared" si="104"/>
        <v>surlc1</v>
      </c>
      <c r="G416" s="49">
        <v>0</v>
      </c>
      <c r="H416" s="49">
        <v>0</v>
      </c>
      <c r="I416" s="49">
        <v>0</v>
      </c>
      <c r="J416" s="49">
        <v>0</v>
      </c>
      <c r="K416" s="49">
        <v>0</v>
      </c>
      <c r="L416" s="49">
        <v>0</v>
      </c>
      <c r="M416" s="49">
        <v>1.83673647761958</v>
      </c>
      <c r="N416" s="49">
        <v>1.83673647761958</v>
      </c>
      <c r="O416" s="49">
        <v>0</v>
      </c>
      <c r="P416" s="49">
        <v>0</v>
      </c>
      <c r="Q416" s="49">
        <v>0</v>
      </c>
      <c r="R416" s="50" t="s">
        <v>208</v>
      </c>
      <c r="S416" s="50" t="s">
        <v>212</v>
      </c>
      <c r="T416" s="50" t="s">
        <v>873</v>
      </c>
      <c r="V416" s="24" t="str">
        <f>VLOOKUP(C416,[1]BO_download_01!#REF!,3,FALSE)</f>
        <v>Malta</v>
      </c>
      <c r="W416">
        <f t="shared" si="102"/>
        <v>2012</v>
      </c>
      <c r="X416" t="str">
        <f>INDEX([1]BO_download_01!#REF!,MATCH($Y416,[1]BO_download_01!#REF!,0))</f>
        <v>ar</v>
      </c>
      <c r="Y416" t="str">
        <f t="shared" si="93"/>
        <v>floor area</v>
      </c>
      <c r="Z416" s="24">
        <f t="shared" si="97"/>
        <v>1.83673647761958</v>
      </c>
      <c r="AA416" s="24" t="str">
        <f t="shared" si="98"/>
        <v>Mm2</v>
      </c>
      <c r="AB416" s="24" t="str">
        <f t="shared" si="94"/>
        <v>Odyssee</v>
      </c>
      <c r="AC416" t="s">
        <v>817</v>
      </c>
      <c r="AD416" t="s">
        <v>818</v>
      </c>
      <c r="AE416" t="str">
        <f t="shared" si="103"/>
        <v>s1</v>
      </c>
      <c r="AF416" t="s">
        <v>764</v>
      </c>
      <c r="AG416" s="51" t="str">
        <f t="shared" si="99"/>
        <v>res</v>
      </c>
      <c r="AH416" t="s">
        <v>819</v>
      </c>
      <c r="AI416" t="s">
        <v>820</v>
      </c>
      <c r="AJ416" t="s">
        <v>821</v>
      </c>
      <c r="AK416" s="11" t="str">
        <f t="shared" si="100"/>
        <v>BO, Odyssee Indicators</v>
      </c>
      <c r="AL416" s="11" t="s">
        <v>822</v>
      </c>
      <c r="AM416" s="11">
        <v>2016</v>
      </c>
      <c r="AN416" s="17" t="s">
        <v>823</v>
      </c>
      <c r="AO416" s="52" t="s">
        <v>824</v>
      </c>
      <c r="AQ416" t="s">
        <v>15</v>
      </c>
      <c r="AR416">
        <v>2013</v>
      </c>
      <c r="AS416" t="s">
        <v>868</v>
      </c>
      <c r="AT416" t="s">
        <v>835</v>
      </c>
      <c r="AU416">
        <v>441</v>
      </c>
      <c r="AV416" t="s">
        <v>826</v>
      </c>
      <c r="AW416" t="s">
        <v>208</v>
      </c>
      <c r="AX416" t="s">
        <v>817</v>
      </c>
      <c r="AY416" t="s">
        <v>818</v>
      </c>
      <c r="AZ416" t="s">
        <v>764</v>
      </c>
      <c r="BA416" s="51" t="s">
        <v>764</v>
      </c>
      <c r="BB416" t="s">
        <v>815</v>
      </c>
      <c r="BC416" t="s">
        <v>819</v>
      </c>
      <c r="BD416" t="s">
        <v>820</v>
      </c>
      <c r="BE416" t="s">
        <v>821</v>
      </c>
      <c r="BF416" t="s">
        <v>869</v>
      </c>
      <c r="BG416" t="s">
        <v>822</v>
      </c>
      <c r="BH416">
        <v>2016</v>
      </c>
      <c r="BI416" t="s">
        <v>823</v>
      </c>
      <c r="BJ416" t="s">
        <v>824</v>
      </c>
      <c r="BK416" t="s">
        <v>824</v>
      </c>
    </row>
    <row r="417" spans="1:63" x14ac:dyDescent="0.25">
      <c r="A417" t="str">
        <f t="shared" si="96"/>
        <v>NLsurlc1</v>
      </c>
      <c r="B417" t="s">
        <v>839</v>
      </c>
      <c r="C417" t="s">
        <v>59</v>
      </c>
      <c r="D417" t="s">
        <v>815</v>
      </c>
      <c r="E417" t="str">
        <f t="shared" si="104"/>
        <v>s1</v>
      </c>
      <c r="F417" t="str">
        <f t="shared" si="104"/>
        <v>surlc1</v>
      </c>
      <c r="G417" s="49">
        <v>0</v>
      </c>
      <c r="H417" s="49">
        <v>0</v>
      </c>
      <c r="I417" s="49">
        <v>0</v>
      </c>
      <c r="J417" s="49">
        <v>0</v>
      </c>
      <c r="K417" s="49">
        <v>0</v>
      </c>
      <c r="L417" s="49">
        <v>0</v>
      </c>
      <c r="M417" s="49">
        <v>39.905444058897203</v>
      </c>
      <c r="N417" s="49">
        <v>40.314881023462803</v>
      </c>
      <c r="O417" s="49">
        <v>0</v>
      </c>
      <c r="P417" s="49">
        <v>0</v>
      </c>
      <c r="Q417" s="49">
        <v>0</v>
      </c>
      <c r="R417" s="50" t="s">
        <v>364</v>
      </c>
      <c r="S417" s="50" t="s">
        <v>903</v>
      </c>
      <c r="T417" s="50" t="s">
        <v>873</v>
      </c>
      <c r="V417" s="24" t="str">
        <f>VLOOKUP(C417,[1]BO_download_01!#REF!,3,FALSE)</f>
        <v>Netherlands</v>
      </c>
      <c r="W417">
        <f t="shared" si="102"/>
        <v>2012</v>
      </c>
      <c r="X417" t="str">
        <f>INDEX([1]BO_download_01!#REF!,MATCH($Y417,[1]BO_download_01!#REF!,0))</f>
        <v>ar</v>
      </c>
      <c r="Y417" t="str">
        <f t="shared" si="93"/>
        <v>floor area</v>
      </c>
      <c r="Z417" s="24">
        <f t="shared" si="97"/>
        <v>40.314881023462803</v>
      </c>
      <c r="AA417" s="24" t="str">
        <f t="shared" si="98"/>
        <v>Mm2</v>
      </c>
      <c r="AB417" s="24" t="str">
        <f t="shared" si="94"/>
        <v>Calculation</v>
      </c>
      <c r="AC417" t="s">
        <v>817</v>
      </c>
      <c r="AD417" t="s">
        <v>818</v>
      </c>
      <c r="AE417" t="str">
        <f t="shared" si="103"/>
        <v>s1</v>
      </c>
      <c r="AF417" t="s">
        <v>764</v>
      </c>
      <c r="AG417" s="51" t="str">
        <f t="shared" si="99"/>
        <v>res</v>
      </c>
      <c r="AH417" t="s">
        <v>819</v>
      </c>
      <c r="AI417" t="s">
        <v>820</v>
      </c>
      <c r="AJ417" t="s">
        <v>821</v>
      </c>
      <c r="AK417" s="11" t="str">
        <f t="shared" si="100"/>
        <v>BO, Calculation with average floor area of permanently occupied dwellings and number of dwellings for the considered contruction period</v>
      </c>
      <c r="AL417" s="11" t="s">
        <v>822</v>
      </c>
      <c r="AM417" s="11">
        <v>2016</v>
      </c>
      <c r="AN417" s="17" t="s">
        <v>823</v>
      </c>
      <c r="AO417" s="52" t="s">
        <v>824</v>
      </c>
      <c r="AQ417" t="s">
        <v>15</v>
      </c>
      <c r="AR417">
        <v>2014</v>
      </c>
      <c r="AS417" t="s">
        <v>868</v>
      </c>
      <c r="AT417" t="s">
        <v>835</v>
      </c>
      <c r="AU417">
        <v>456.23592924067799</v>
      </c>
      <c r="AV417" t="s">
        <v>826</v>
      </c>
      <c r="AW417" t="s">
        <v>208</v>
      </c>
      <c r="AX417" t="s">
        <v>817</v>
      </c>
      <c r="AY417" t="s">
        <v>818</v>
      </c>
      <c r="AZ417" t="s">
        <v>764</v>
      </c>
      <c r="BA417" s="51" t="s">
        <v>764</v>
      </c>
      <c r="BB417" t="s">
        <v>815</v>
      </c>
      <c r="BC417" t="s">
        <v>819</v>
      </c>
      <c r="BD417" t="s">
        <v>820</v>
      </c>
      <c r="BE417" t="s">
        <v>821</v>
      </c>
      <c r="BF417" t="s">
        <v>869</v>
      </c>
      <c r="BG417" t="s">
        <v>822</v>
      </c>
      <c r="BH417">
        <v>2016</v>
      </c>
      <c r="BI417" t="s">
        <v>823</v>
      </c>
      <c r="BJ417" t="s">
        <v>824</v>
      </c>
      <c r="BK417" t="s">
        <v>824</v>
      </c>
    </row>
    <row r="418" spans="1:63" x14ac:dyDescent="0.25">
      <c r="A418" t="str">
        <f t="shared" si="96"/>
        <v>PLsurlc1</v>
      </c>
      <c r="B418" t="s">
        <v>839</v>
      </c>
      <c r="C418" t="s">
        <v>60</v>
      </c>
      <c r="D418" t="s">
        <v>815</v>
      </c>
      <c r="E418" t="str">
        <f t="shared" si="104"/>
        <v>s1</v>
      </c>
      <c r="F418" t="str">
        <f t="shared" si="104"/>
        <v>surlc1</v>
      </c>
      <c r="G418" s="49">
        <v>0</v>
      </c>
      <c r="H418" s="49">
        <v>0</v>
      </c>
      <c r="I418" s="49">
        <v>0</v>
      </c>
      <c r="J418" s="49">
        <v>0</v>
      </c>
      <c r="K418" s="49">
        <v>0</v>
      </c>
      <c r="L418" s="49">
        <v>0</v>
      </c>
      <c r="M418" s="49">
        <v>68.0233352365331</v>
      </c>
      <c r="N418" s="49">
        <v>68.210727344622697</v>
      </c>
      <c r="O418" s="49">
        <v>68.491815506757106</v>
      </c>
      <c r="P418" s="49">
        <v>0</v>
      </c>
      <c r="Q418" s="49">
        <v>0</v>
      </c>
      <c r="R418" s="50" t="s">
        <v>364</v>
      </c>
      <c r="S418" s="50" t="s">
        <v>903</v>
      </c>
      <c r="T418" s="50" t="s">
        <v>873</v>
      </c>
      <c r="V418" s="24" t="str">
        <f>VLOOKUP(C418,[1]BO_download_01!#REF!,3,FALSE)</f>
        <v>Poland</v>
      </c>
      <c r="W418">
        <f t="shared" si="102"/>
        <v>2012</v>
      </c>
      <c r="X418" t="str">
        <f>INDEX([1]BO_download_01!#REF!,MATCH($Y418,[1]BO_download_01!#REF!,0))</f>
        <v>ar</v>
      </c>
      <c r="Y418" t="str">
        <f t="shared" si="93"/>
        <v>floor area</v>
      </c>
      <c r="Z418" s="24">
        <f t="shared" si="97"/>
        <v>68.210727344622697</v>
      </c>
      <c r="AA418" s="24" t="str">
        <f t="shared" si="98"/>
        <v>Mm2</v>
      </c>
      <c r="AB418" s="24" t="str">
        <f t="shared" si="94"/>
        <v>Calculation</v>
      </c>
      <c r="AC418" t="s">
        <v>817</v>
      </c>
      <c r="AD418" t="s">
        <v>818</v>
      </c>
      <c r="AE418" t="str">
        <f t="shared" si="103"/>
        <v>s1</v>
      </c>
      <c r="AF418" t="s">
        <v>764</v>
      </c>
      <c r="AG418" s="51" t="str">
        <f t="shared" si="99"/>
        <v>res</v>
      </c>
      <c r="AH418" t="s">
        <v>819</v>
      </c>
      <c r="AI418" t="s">
        <v>820</v>
      </c>
      <c r="AJ418" t="s">
        <v>821</v>
      </c>
      <c r="AK418" s="11" t="str">
        <f t="shared" si="100"/>
        <v>BO, Calculation with average floor area of permanently occupied dwellings and number of dwellings for the considered contruction period</v>
      </c>
      <c r="AL418" s="11" t="s">
        <v>822</v>
      </c>
      <c r="AM418" s="11">
        <v>2016</v>
      </c>
      <c r="AN418" s="17" t="s">
        <v>823</v>
      </c>
      <c r="AO418" s="52" t="s">
        <v>824</v>
      </c>
      <c r="AQ418" t="s">
        <v>23</v>
      </c>
      <c r="AR418">
        <v>2005</v>
      </c>
      <c r="AS418" t="s">
        <v>868</v>
      </c>
      <c r="AT418" t="s">
        <v>835</v>
      </c>
      <c r="AU418">
        <v>4479.6565740608103</v>
      </c>
      <c r="AV418" t="s">
        <v>826</v>
      </c>
      <c r="AW418" t="s">
        <v>208</v>
      </c>
      <c r="AX418" t="s">
        <v>817</v>
      </c>
      <c r="AY418" t="s">
        <v>818</v>
      </c>
      <c r="AZ418" t="s">
        <v>764</v>
      </c>
      <c r="BA418" s="51" t="s">
        <v>764</v>
      </c>
      <c r="BB418" t="s">
        <v>815</v>
      </c>
      <c r="BC418" t="s">
        <v>819</v>
      </c>
      <c r="BD418" t="s">
        <v>820</v>
      </c>
      <c r="BE418" t="s">
        <v>821</v>
      </c>
      <c r="BF418" t="s">
        <v>869</v>
      </c>
      <c r="BG418" t="s">
        <v>822</v>
      </c>
      <c r="BH418">
        <v>2016</v>
      </c>
      <c r="BI418" t="s">
        <v>823</v>
      </c>
      <c r="BJ418" t="s">
        <v>824</v>
      </c>
      <c r="BK418" t="s">
        <v>824</v>
      </c>
    </row>
    <row r="419" spans="1:63" x14ac:dyDescent="0.25">
      <c r="A419" t="str">
        <f t="shared" si="96"/>
        <v>PTsurlc1</v>
      </c>
      <c r="B419" t="s">
        <v>839</v>
      </c>
      <c r="C419" t="s">
        <v>61</v>
      </c>
      <c r="D419" t="s">
        <v>815</v>
      </c>
      <c r="E419" t="str">
        <f t="shared" si="104"/>
        <v>s1</v>
      </c>
      <c r="F419" t="str">
        <f t="shared" si="104"/>
        <v>surlc1</v>
      </c>
      <c r="G419" s="49">
        <v>0</v>
      </c>
      <c r="H419" s="49">
        <v>0</v>
      </c>
      <c r="I419" s="49">
        <v>0</v>
      </c>
      <c r="J419" s="49">
        <v>0</v>
      </c>
      <c r="K419" s="49">
        <v>0</v>
      </c>
      <c r="L419" s="49">
        <v>0</v>
      </c>
      <c r="M419" s="49">
        <v>37.385369670532</v>
      </c>
      <c r="N419" s="49">
        <v>0</v>
      </c>
      <c r="O419" s="49">
        <v>0</v>
      </c>
      <c r="P419" s="49">
        <v>0</v>
      </c>
      <c r="Q419" s="49">
        <v>0</v>
      </c>
      <c r="R419" s="50" t="s">
        <v>364</v>
      </c>
      <c r="S419" s="50" t="s">
        <v>903</v>
      </c>
      <c r="T419" s="50" t="s">
        <v>873</v>
      </c>
      <c r="V419" s="24" t="str">
        <f>VLOOKUP(C419,[1]BO_download_01!#REF!,3,FALSE)</f>
        <v>Portugal</v>
      </c>
      <c r="W419">
        <f t="shared" si="102"/>
        <v>2012</v>
      </c>
      <c r="X419" t="str">
        <f>INDEX([1]BO_download_01!#REF!,MATCH($Y419,[1]BO_download_01!#REF!,0))</f>
        <v>ar</v>
      </c>
      <c r="Y419" t="str">
        <f t="shared" si="93"/>
        <v>floor area</v>
      </c>
      <c r="Z419" s="24">
        <f t="shared" si="97"/>
        <v>0</v>
      </c>
      <c r="AA419" s="24" t="str">
        <f t="shared" si="98"/>
        <v>Mm2</v>
      </c>
      <c r="AB419" s="24" t="str">
        <f t="shared" si="94"/>
        <v>Calculation</v>
      </c>
      <c r="AC419" t="s">
        <v>817</v>
      </c>
      <c r="AD419" t="s">
        <v>818</v>
      </c>
      <c r="AE419" t="str">
        <f t="shared" si="103"/>
        <v>s1</v>
      </c>
      <c r="AF419" t="s">
        <v>764</v>
      </c>
      <c r="AG419" s="51" t="str">
        <f t="shared" si="99"/>
        <v>res</v>
      </c>
      <c r="AH419" t="s">
        <v>819</v>
      </c>
      <c r="AI419" t="s">
        <v>820</v>
      </c>
      <c r="AJ419" t="s">
        <v>821</v>
      </c>
      <c r="AK419" s="11" t="str">
        <f t="shared" si="100"/>
        <v>BO, Calculation with average floor area of permanently occupied dwellings and number of dwellings for the considered contruction period</v>
      </c>
      <c r="AL419" s="11" t="s">
        <v>822</v>
      </c>
      <c r="AM419" s="11">
        <v>2016</v>
      </c>
      <c r="AN419" s="17" t="s">
        <v>823</v>
      </c>
      <c r="AO419" s="52" t="s">
        <v>824</v>
      </c>
      <c r="AQ419" t="s">
        <v>23</v>
      </c>
      <c r="AR419">
        <v>2006</v>
      </c>
      <c r="AS419" t="s">
        <v>868</v>
      </c>
      <c r="AT419" t="s">
        <v>835</v>
      </c>
      <c r="AU419">
        <v>4514.4880680698798</v>
      </c>
      <c r="AV419" t="s">
        <v>826</v>
      </c>
      <c r="AW419" t="s">
        <v>208</v>
      </c>
      <c r="AX419" t="s">
        <v>817</v>
      </c>
      <c r="AY419" t="s">
        <v>818</v>
      </c>
      <c r="AZ419" t="s">
        <v>764</v>
      </c>
      <c r="BA419" s="51" t="s">
        <v>764</v>
      </c>
      <c r="BB419" t="s">
        <v>815</v>
      </c>
      <c r="BC419" t="s">
        <v>819</v>
      </c>
      <c r="BD419" t="s">
        <v>820</v>
      </c>
      <c r="BE419" t="s">
        <v>821</v>
      </c>
      <c r="BF419" t="s">
        <v>869</v>
      </c>
      <c r="BG419" t="s">
        <v>822</v>
      </c>
      <c r="BH419">
        <v>2016</v>
      </c>
      <c r="BI419" t="s">
        <v>823</v>
      </c>
      <c r="BJ419" t="s">
        <v>824</v>
      </c>
      <c r="BK419" t="s">
        <v>824</v>
      </c>
    </row>
    <row r="420" spans="1:63" x14ac:dyDescent="0.25">
      <c r="A420" t="str">
        <f t="shared" si="96"/>
        <v>ROsurlc1</v>
      </c>
      <c r="B420" t="s">
        <v>839</v>
      </c>
      <c r="C420" t="s">
        <v>62</v>
      </c>
      <c r="D420" t="s">
        <v>815</v>
      </c>
      <c r="E420" t="str">
        <f t="shared" si="104"/>
        <v>s1</v>
      </c>
      <c r="F420" t="str">
        <f t="shared" si="104"/>
        <v>surlc1</v>
      </c>
      <c r="G420" s="49">
        <v>0</v>
      </c>
      <c r="H420" s="49">
        <v>0</v>
      </c>
      <c r="I420" s="49">
        <v>0</v>
      </c>
      <c r="J420" s="49">
        <v>0</v>
      </c>
      <c r="K420" s="49">
        <v>0</v>
      </c>
      <c r="L420" s="49">
        <v>0</v>
      </c>
      <c r="M420" s="49">
        <v>3.0813907405432901</v>
      </c>
      <c r="N420" s="49">
        <v>0</v>
      </c>
      <c r="O420" s="49">
        <v>0</v>
      </c>
      <c r="P420" s="49">
        <v>0</v>
      </c>
      <c r="Q420" s="49">
        <v>0</v>
      </c>
      <c r="R420" s="50" t="s">
        <v>214</v>
      </c>
      <c r="S420" s="50" t="s">
        <v>891</v>
      </c>
      <c r="T420" s="50" t="s">
        <v>873</v>
      </c>
      <c r="V420" s="24" t="str">
        <f>VLOOKUP(C420,[1]BO_download_01!#REF!,3,FALSE)</f>
        <v>Romania</v>
      </c>
      <c r="W420">
        <f t="shared" si="102"/>
        <v>2012</v>
      </c>
      <c r="X420" t="str">
        <f>INDEX([1]BO_download_01!#REF!,MATCH($Y420,[1]BO_download_01!#REF!,0))</f>
        <v>ar</v>
      </c>
      <c r="Y420" t="str">
        <f t="shared" si="93"/>
        <v>floor area</v>
      </c>
      <c r="Z420" s="24">
        <f t="shared" si="97"/>
        <v>0</v>
      </c>
      <c r="AA420" s="24" t="str">
        <f t="shared" si="98"/>
        <v>Mm2</v>
      </c>
      <c r="AB420" s="24" t="str">
        <f t="shared" si="94"/>
        <v>Estimation</v>
      </c>
      <c r="AC420" t="s">
        <v>817</v>
      </c>
      <c r="AD420" t="s">
        <v>818</v>
      </c>
      <c r="AE420" t="str">
        <f t="shared" si="103"/>
        <v>s1</v>
      </c>
      <c r="AF420" t="s">
        <v>764</v>
      </c>
      <c r="AG420" s="51" t="str">
        <f t="shared" si="99"/>
        <v>res</v>
      </c>
      <c r="AH420" t="s">
        <v>819</v>
      </c>
      <c r="AI420" t="s">
        <v>820</v>
      </c>
      <c r="AJ420" t="s">
        <v>821</v>
      </c>
      <c r="AK420" s="11" t="str">
        <f t="shared" si="100"/>
        <v>BO, Estimation by calculation</v>
      </c>
      <c r="AL420" s="11" t="s">
        <v>822</v>
      </c>
      <c r="AM420" s="11">
        <v>2016</v>
      </c>
      <c r="AN420" s="17" t="s">
        <v>823</v>
      </c>
      <c r="AO420" s="52" t="s">
        <v>824</v>
      </c>
      <c r="AQ420" t="s">
        <v>23</v>
      </c>
      <c r="AR420">
        <v>2007</v>
      </c>
      <c r="AS420" t="s">
        <v>868</v>
      </c>
      <c r="AT420" t="s">
        <v>835</v>
      </c>
      <c r="AU420">
        <v>4556.3536417575797</v>
      </c>
      <c r="AV420" t="s">
        <v>826</v>
      </c>
      <c r="AW420" t="s">
        <v>208</v>
      </c>
      <c r="AX420" t="s">
        <v>817</v>
      </c>
      <c r="AY420" t="s">
        <v>818</v>
      </c>
      <c r="AZ420" t="s">
        <v>764</v>
      </c>
      <c r="BA420" s="51" t="s">
        <v>764</v>
      </c>
      <c r="BB420" t="s">
        <v>815</v>
      </c>
      <c r="BC420" t="s">
        <v>819</v>
      </c>
      <c r="BD420" t="s">
        <v>820</v>
      </c>
      <c r="BE420" t="s">
        <v>821</v>
      </c>
      <c r="BF420" t="s">
        <v>869</v>
      </c>
      <c r="BG420" t="s">
        <v>822</v>
      </c>
      <c r="BH420">
        <v>2016</v>
      </c>
      <c r="BI420" t="s">
        <v>823</v>
      </c>
      <c r="BJ420" t="s">
        <v>824</v>
      </c>
      <c r="BK420" t="s">
        <v>824</v>
      </c>
    </row>
    <row r="421" spans="1:63" x14ac:dyDescent="0.25">
      <c r="A421" t="str">
        <f t="shared" si="96"/>
        <v>SEsurlc1</v>
      </c>
      <c r="B421" t="s">
        <v>839</v>
      </c>
      <c r="C421" t="s">
        <v>66</v>
      </c>
      <c r="D421" t="s">
        <v>815</v>
      </c>
      <c r="E421" t="str">
        <f t="shared" si="104"/>
        <v>s1</v>
      </c>
      <c r="F421" t="str">
        <f t="shared" si="104"/>
        <v>surlc1</v>
      </c>
      <c r="G421" s="49">
        <v>0</v>
      </c>
      <c r="H421" s="49">
        <v>0</v>
      </c>
      <c r="I421" s="49">
        <v>0</v>
      </c>
      <c r="J421" s="49">
        <v>0</v>
      </c>
      <c r="K421" s="49">
        <v>0</v>
      </c>
      <c r="L421" s="49">
        <v>41.709521350097397</v>
      </c>
      <c r="M421" s="49">
        <v>42.616843626641497</v>
      </c>
      <c r="N421" s="49">
        <v>42.486984627136003</v>
      </c>
      <c r="O421" s="49">
        <v>43.419953099241397</v>
      </c>
      <c r="P421" s="49">
        <v>0</v>
      </c>
      <c r="Q421" s="49">
        <v>0</v>
      </c>
      <c r="R421" s="50" t="s">
        <v>364</v>
      </c>
      <c r="S421" s="50" t="s">
        <v>903</v>
      </c>
      <c r="T421" s="50" t="s">
        <v>873</v>
      </c>
      <c r="V421" s="24" t="str">
        <f>VLOOKUP(C421,[1]BO_download_01!#REF!,3,FALSE)</f>
        <v>Sweden</v>
      </c>
      <c r="W421">
        <f t="shared" si="102"/>
        <v>2012</v>
      </c>
      <c r="X421" t="str">
        <f>INDEX([1]BO_download_01!#REF!,MATCH($Y421,[1]BO_download_01!#REF!,0))</f>
        <v>ar</v>
      </c>
      <c r="Y421" t="str">
        <f t="shared" si="93"/>
        <v>floor area</v>
      </c>
      <c r="Z421" s="24">
        <f t="shared" si="97"/>
        <v>42.486984627136003</v>
      </c>
      <c r="AA421" s="24" t="str">
        <f t="shared" si="98"/>
        <v>Mm2</v>
      </c>
      <c r="AB421" s="24" t="str">
        <f t="shared" si="94"/>
        <v>Calculation</v>
      </c>
      <c r="AC421" t="s">
        <v>817</v>
      </c>
      <c r="AD421" t="s">
        <v>818</v>
      </c>
      <c r="AE421" t="str">
        <f t="shared" si="103"/>
        <v>s1</v>
      </c>
      <c r="AF421" t="s">
        <v>764</v>
      </c>
      <c r="AG421" s="51" t="str">
        <f t="shared" si="99"/>
        <v>res</v>
      </c>
      <c r="AH421" t="s">
        <v>819</v>
      </c>
      <c r="AI421" t="s">
        <v>820</v>
      </c>
      <c r="AJ421" t="s">
        <v>821</v>
      </c>
      <c r="AK421" s="11" t="str">
        <f t="shared" si="100"/>
        <v>BO, Calculation with average floor area of permanently occupied dwellings and number of dwellings for the considered contruction period</v>
      </c>
      <c r="AL421" s="11" t="s">
        <v>822</v>
      </c>
      <c r="AM421" s="11">
        <v>2016</v>
      </c>
      <c r="AN421" s="17" t="s">
        <v>823</v>
      </c>
      <c r="AO421" s="52" t="s">
        <v>824</v>
      </c>
      <c r="AQ421" t="s">
        <v>23</v>
      </c>
      <c r="AR421">
        <v>2008</v>
      </c>
      <c r="AS421" t="s">
        <v>868</v>
      </c>
      <c r="AT421" t="s">
        <v>835</v>
      </c>
      <c r="AU421">
        <v>4597.9152033576102</v>
      </c>
      <c r="AV421" t="s">
        <v>826</v>
      </c>
      <c r="AW421" t="s">
        <v>208</v>
      </c>
      <c r="AX421" t="s">
        <v>817</v>
      </c>
      <c r="AY421" t="s">
        <v>818</v>
      </c>
      <c r="AZ421" t="s">
        <v>764</v>
      </c>
      <c r="BA421" s="51" t="s">
        <v>764</v>
      </c>
      <c r="BB421" t="s">
        <v>815</v>
      </c>
      <c r="BC421" t="s">
        <v>819</v>
      </c>
      <c r="BD421" t="s">
        <v>820</v>
      </c>
      <c r="BE421" t="s">
        <v>821</v>
      </c>
      <c r="BF421" t="s">
        <v>869</v>
      </c>
      <c r="BG421" t="s">
        <v>822</v>
      </c>
      <c r="BH421">
        <v>2016</v>
      </c>
      <c r="BI421" t="s">
        <v>823</v>
      </c>
      <c r="BJ421" t="s">
        <v>824</v>
      </c>
      <c r="BK421" t="s">
        <v>824</v>
      </c>
    </row>
    <row r="422" spans="1:63" x14ac:dyDescent="0.25">
      <c r="A422" t="str">
        <f t="shared" si="96"/>
        <v>Slsurlc1</v>
      </c>
      <c r="B422" t="s">
        <v>839</v>
      </c>
      <c r="C422" t="s">
        <v>831</v>
      </c>
      <c r="D422" t="s">
        <v>815</v>
      </c>
      <c r="E422" t="str">
        <f t="shared" si="104"/>
        <v>s1</v>
      </c>
      <c r="F422" t="str">
        <f t="shared" si="104"/>
        <v>surlc1</v>
      </c>
      <c r="G422" s="49">
        <v>0</v>
      </c>
      <c r="H422" s="49">
        <v>0</v>
      </c>
      <c r="I422" s="49">
        <v>0</v>
      </c>
      <c r="J422" s="49">
        <v>0</v>
      </c>
      <c r="K422" s="49">
        <v>0</v>
      </c>
      <c r="L422" s="49">
        <v>0</v>
      </c>
      <c r="M422" s="49">
        <v>5.75235816783586</v>
      </c>
      <c r="N422" s="49">
        <v>5.7547611397671101</v>
      </c>
      <c r="O422" s="49">
        <v>5.7559743103742598</v>
      </c>
      <c r="P422" s="49">
        <v>0</v>
      </c>
      <c r="Q422" s="49">
        <v>0</v>
      </c>
      <c r="R422" s="50" t="s">
        <v>364</v>
      </c>
      <c r="S422" s="50" t="s">
        <v>903</v>
      </c>
      <c r="T422" s="50" t="s">
        <v>873</v>
      </c>
      <c r="V422" s="24" t="str">
        <f>VLOOKUP(C422,[1]BO_download_01!#REF!,3,FALSE)</f>
        <v>Slovenia</v>
      </c>
      <c r="W422">
        <f t="shared" si="102"/>
        <v>2012</v>
      </c>
      <c r="X422" t="str">
        <f>INDEX([1]BO_download_01!#REF!,MATCH($Y422,[1]BO_download_01!#REF!,0))</f>
        <v>ar</v>
      </c>
      <c r="Y422" t="str">
        <f t="shared" si="93"/>
        <v>floor area</v>
      </c>
      <c r="Z422" s="24">
        <f t="shared" si="97"/>
        <v>5.7547611397671101</v>
      </c>
      <c r="AA422" s="24" t="str">
        <f t="shared" si="98"/>
        <v>Mm2</v>
      </c>
      <c r="AB422" s="24" t="str">
        <f t="shared" si="94"/>
        <v>Calculation</v>
      </c>
      <c r="AC422" t="s">
        <v>817</v>
      </c>
      <c r="AD422" t="s">
        <v>818</v>
      </c>
      <c r="AE422" t="str">
        <f t="shared" si="103"/>
        <v>s1</v>
      </c>
      <c r="AF422" t="s">
        <v>764</v>
      </c>
      <c r="AG422" s="51" t="str">
        <f t="shared" si="99"/>
        <v>res</v>
      </c>
      <c r="AH422" t="s">
        <v>819</v>
      </c>
      <c r="AI422" t="s">
        <v>820</v>
      </c>
      <c r="AJ422" t="s">
        <v>821</v>
      </c>
      <c r="AK422" s="11" t="str">
        <f t="shared" si="100"/>
        <v>BO, Calculation with average floor area of permanently occupied dwellings and number of dwellings for the considered contruction period</v>
      </c>
      <c r="AL422" s="11" t="s">
        <v>822</v>
      </c>
      <c r="AM422" s="11">
        <v>2016</v>
      </c>
      <c r="AN422" s="17" t="s">
        <v>823</v>
      </c>
      <c r="AO422" s="52" t="s">
        <v>824</v>
      </c>
      <c r="AQ422" t="s">
        <v>23</v>
      </c>
      <c r="AR422">
        <v>2009</v>
      </c>
      <c r="AS422" t="s">
        <v>868</v>
      </c>
      <c r="AT422" t="s">
        <v>835</v>
      </c>
      <c r="AU422">
        <v>4640.8154545482503</v>
      </c>
      <c r="AV422" t="s">
        <v>826</v>
      </c>
      <c r="AW422" t="s">
        <v>208</v>
      </c>
      <c r="AX422" t="s">
        <v>817</v>
      </c>
      <c r="AY422" t="s">
        <v>818</v>
      </c>
      <c r="AZ422" t="s">
        <v>764</v>
      </c>
      <c r="BA422" s="51" t="s">
        <v>764</v>
      </c>
      <c r="BB422" t="s">
        <v>815</v>
      </c>
      <c r="BC422" t="s">
        <v>819</v>
      </c>
      <c r="BD422" t="s">
        <v>820</v>
      </c>
      <c r="BE422" t="s">
        <v>821</v>
      </c>
      <c r="BF422" t="s">
        <v>869</v>
      </c>
      <c r="BG422" t="s">
        <v>822</v>
      </c>
      <c r="BH422">
        <v>2016</v>
      </c>
      <c r="BI422" t="s">
        <v>823</v>
      </c>
      <c r="BJ422" t="s">
        <v>824</v>
      </c>
      <c r="BK422" t="s">
        <v>824</v>
      </c>
    </row>
    <row r="423" spans="1:63" x14ac:dyDescent="0.25">
      <c r="A423" t="str">
        <f t="shared" si="96"/>
        <v>SKsurlc1</v>
      </c>
      <c r="B423" t="s">
        <v>839</v>
      </c>
      <c r="C423" t="s">
        <v>63</v>
      </c>
      <c r="D423" t="s">
        <v>815</v>
      </c>
      <c r="E423" t="str">
        <f t="shared" si="104"/>
        <v>s1</v>
      </c>
      <c r="F423" t="str">
        <f t="shared" si="104"/>
        <v>surlc1</v>
      </c>
      <c r="G423" s="49">
        <v>0</v>
      </c>
      <c r="H423" s="49">
        <v>0</v>
      </c>
      <c r="I423" s="49">
        <v>0</v>
      </c>
      <c r="J423" s="49">
        <v>0</v>
      </c>
      <c r="K423" s="49">
        <v>0</v>
      </c>
      <c r="L423" s="49">
        <v>0</v>
      </c>
      <c r="M423" s="49">
        <v>9.3544191623635093</v>
      </c>
      <c r="N423" s="49">
        <v>9.3747066273405597</v>
      </c>
      <c r="O423" s="49">
        <v>9.3929622871885208</v>
      </c>
      <c r="P423" s="49">
        <v>0</v>
      </c>
      <c r="Q423" s="49">
        <v>0</v>
      </c>
      <c r="R423" s="50" t="s">
        <v>364</v>
      </c>
      <c r="S423" s="50" t="s">
        <v>903</v>
      </c>
      <c r="T423" s="50" t="s">
        <v>873</v>
      </c>
      <c r="V423" s="24" t="str">
        <f>VLOOKUP(C423,[1]BO_download_01!#REF!,3,FALSE)</f>
        <v>Slovakia</v>
      </c>
      <c r="W423">
        <f t="shared" si="102"/>
        <v>2012</v>
      </c>
      <c r="X423" t="str">
        <f>INDEX([1]BO_download_01!#REF!,MATCH($Y423,[1]BO_download_01!#REF!,0))</f>
        <v>ar</v>
      </c>
      <c r="Y423" t="str">
        <f t="shared" si="93"/>
        <v>floor area</v>
      </c>
      <c r="Z423" s="24">
        <f t="shared" si="97"/>
        <v>9.3747066273405597</v>
      </c>
      <c r="AA423" s="24" t="str">
        <f t="shared" si="98"/>
        <v>Mm2</v>
      </c>
      <c r="AB423" s="24" t="str">
        <f t="shared" si="94"/>
        <v>Calculation</v>
      </c>
      <c r="AC423" t="s">
        <v>817</v>
      </c>
      <c r="AD423" t="s">
        <v>818</v>
      </c>
      <c r="AE423" t="str">
        <f t="shared" si="103"/>
        <v>s1</v>
      </c>
      <c r="AF423" t="s">
        <v>764</v>
      </c>
      <c r="AG423" s="51" t="str">
        <f t="shared" si="99"/>
        <v>res</v>
      </c>
      <c r="AH423" t="s">
        <v>819</v>
      </c>
      <c r="AI423" t="s">
        <v>820</v>
      </c>
      <c r="AJ423" t="s">
        <v>821</v>
      </c>
      <c r="AK423" s="11" t="str">
        <f t="shared" si="100"/>
        <v>BO, Calculation with average floor area of permanently occupied dwellings and number of dwellings for the considered contruction period</v>
      </c>
      <c r="AL423" s="11" t="s">
        <v>822</v>
      </c>
      <c r="AM423" s="11">
        <v>2016</v>
      </c>
      <c r="AN423" s="17" t="s">
        <v>823</v>
      </c>
      <c r="AO423" s="52" t="s">
        <v>824</v>
      </c>
      <c r="AQ423" t="s">
        <v>23</v>
      </c>
      <c r="AR423">
        <v>2010</v>
      </c>
      <c r="AS423" t="s">
        <v>868</v>
      </c>
      <c r="AT423" t="s">
        <v>835</v>
      </c>
      <c r="AU423">
        <v>4700.8425261040502</v>
      </c>
      <c r="AV423" t="s">
        <v>826</v>
      </c>
      <c r="AW423" t="s">
        <v>208</v>
      </c>
      <c r="AX423" t="s">
        <v>817</v>
      </c>
      <c r="AY423" t="s">
        <v>818</v>
      </c>
      <c r="AZ423" t="s">
        <v>764</v>
      </c>
      <c r="BA423" s="51" t="s">
        <v>764</v>
      </c>
      <c r="BB423" t="s">
        <v>815</v>
      </c>
      <c r="BC423" t="s">
        <v>819</v>
      </c>
      <c r="BD423" t="s">
        <v>820</v>
      </c>
      <c r="BE423" t="s">
        <v>821</v>
      </c>
      <c r="BF423" t="s">
        <v>869</v>
      </c>
      <c r="BG423" t="s">
        <v>822</v>
      </c>
      <c r="BH423">
        <v>2016</v>
      </c>
      <c r="BI423" t="s">
        <v>823</v>
      </c>
      <c r="BJ423" t="s">
        <v>824</v>
      </c>
      <c r="BK423" t="s">
        <v>824</v>
      </c>
    </row>
    <row r="424" spans="1:63" x14ac:dyDescent="0.25">
      <c r="A424" t="str">
        <f t="shared" si="96"/>
        <v>UKsurlc1</v>
      </c>
      <c r="B424" t="s">
        <v>839</v>
      </c>
      <c r="C424" t="s">
        <v>67</v>
      </c>
      <c r="D424" t="s">
        <v>815</v>
      </c>
      <c r="E424" t="str">
        <f t="shared" si="104"/>
        <v>s1</v>
      </c>
      <c r="F424" t="str">
        <f t="shared" si="104"/>
        <v>surlc1</v>
      </c>
      <c r="G424" s="49">
        <v>0</v>
      </c>
      <c r="H424" s="49">
        <v>0</v>
      </c>
      <c r="I424" s="49">
        <v>0</v>
      </c>
      <c r="J424" s="49">
        <v>0</v>
      </c>
      <c r="K424" s="49">
        <v>0</v>
      </c>
      <c r="L424" s="49">
        <v>0</v>
      </c>
      <c r="M424" s="49">
        <v>0</v>
      </c>
      <c r="N424" s="49">
        <v>113.003808690851</v>
      </c>
      <c r="O424" s="49">
        <v>0</v>
      </c>
      <c r="P424" s="49">
        <v>0</v>
      </c>
      <c r="Q424" s="49">
        <v>0</v>
      </c>
      <c r="R424" s="50" t="s">
        <v>364</v>
      </c>
      <c r="S424" s="50" t="s">
        <v>903</v>
      </c>
      <c r="T424" s="50" t="s">
        <v>873</v>
      </c>
      <c r="V424" s="24" t="str">
        <f>VLOOKUP(C424,[1]BO_download_01!#REF!,3,FALSE)</f>
        <v>United Kingdom</v>
      </c>
      <c r="W424">
        <f t="shared" si="102"/>
        <v>2012</v>
      </c>
      <c r="X424" t="str">
        <f>INDEX([1]BO_download_01!#REF!,MATCH($Y424,[1]BO_download_01!#REF!,0))</f>
        <v>ar</v>
      </c>
      <c r="Y424" t="str">
        <f t="shared" si="93"/>
        <v>floor area</v>
      </c>
      <c r="Z424" s="24">
        <f t="shared" si="97"/>
        <v>113.003808690851</v>
      </c>
      <c r="AA424" s="24" t="str">
        <f t="shared" si="98"/>
        <v>Mm2</v>
      </c>
      <c r="AB424" s="24" t="str">
        <f t="shared" si="94"/>
        <v>Calculation</v>
      </c>
      <c r="AC424" t="s">
        <v>817</v>
      </c>
      <c r="AD424" t="s">
        <v>818</v>
      </c>
      <c r="AE424" t="str">
        <f t="shared" si="103"/>
        <v>s1</v>
      </c>
      <c r="AF424" t="s">
        <v>764</v>
      </c>
      <c r="AG424" s="51" t="str">
        <f t="shared" si="99"/>
        <v>res</v>
      </c>
      <c r="AH424" t="s">
        <v>819</v>
      </c>
      <c r="AI424" t="s">
        <v>820</v>
      </c>
      <c r="AJ424" t="s">
        <v>821</v>
      </c>
      <c r="AK424" s="11" t="str">
        <f t="shared" si="100"/>
        <v>BO, Calculation with average floor area of permanently occupied dwellings and number of dwellings for the considered contruction period</v>
      </c>
      <c r="AL424" s="11" t="s">
        <v>822</v>
      </c>
      <c r="AM424" s="11">
        <v>2016</v>
      </c>
      <c r="AN424" s="17" t="s">
        <v>823</v>
      </c>
      <c r="AO424" s="52" t="s">
        <v>824</v>
      </c>
      <c r="AQ424" t="s">
        <v>23</v>
      </c>
      <c r="AR424">
        <v>2011</v>
      </c>
      <c r="AS424" t="s">
        <v>868</v>
      </c>
      <c r="AT424" t="s">
        <v>835</v>
      </c>
      <c r="AU424">
        <v>4726.74</v>
      </c>
      <c r="AV424" t="s">
        <v>826</v>
      </c>
      <c r="AW424" t="s">
        <v>208</v>
      </c>
      <c r="AX424" t="s">
        <v>817</v>
      </c>
      <c r="AY424" t="s">
        <v>818</v>
      </c>
      <c r="AZ424" t="s">
        <v>764</v>
      </c>
      <c r="BA424" s="51" t="s">
        <v>764</v>
      </c>
      <c r="BB424" t="s">
        <v>815</v>
      </c>
      <c r="BC424" t="s">
        <v>819</v>
      </c>
      <c r="BD424" t="s">
        <v>820</v>
      </c>
      <c r="BE424" t="s">
        <v>821</v>
      </c>
      <c r="BF424" t="s">
        <v>869</v>
      </c>
      <c r="BG424" t="s">
        <v>822</v>
      </c>
      <c r="BH424">
        <v>2016</v>
      </c>
      <c r="BI424" t="s">
        <v>823</v>
      </c>
      <c r="BJ424" t="s">
        <v>824</v>
      </c>
      <c r="BK424" t="s">
        <v>824</v>
      </c>
    </row>
    <row r="425" spans="1:63" x14ac:dyDescent="0.25">
      <c r="A425" t="str">
        <f t="shared" si="96"/>
        <v>ATsurlc2</v>
      </c>
      <c r="B425" t="s">
        <v>839</v>
      </c>
      <c r="C425" t="s">
        <v>40</v>
      </c>
      <c r="D425" t="s">
        <v>815</v>
      </c>
      <c r="E425" t="str">
        <f>MID(F425,1,1)&amp;RIGHT(F425,1)</f>
        <v>s2</v>
      </c>
      <c r="F425" t="str">
        <f>LEFT(F397,5)&amp;RIGHT(F397,1)+1</f>
        <v>surlc2</v>
      </c>
      <c r="G425" s="49">
        <v>0</v>
      </c>
      <c r="H425" s="49">
        <v>0</v>
      </c>
      <c r="I425" s="49">
        <v>0</v>
      </c>
      <c r="J425" s="49">
        <v>0</v>
      </c>
      <c r="K425" s="49">
        <v>0</v>
      </c>
      <c r="L425" s="49">
        <v>0</v>
      </c>
      <c r="M425" s="49">
        <v>0</v>
      </c>
      <c r="N425" s="49">
        <v>0</v>
      </c>
      <c r="O425" s="49">
        <v>32.195869028571401</v>
      </c>
      <c r="P425" s="49">
        <v>0</v>
      </c>
      <c r="Q425" s="49">
        <v>0</v>
      </c>
      <c r="R425" s="50" t="s">
        <v>364</v>
      </c>
      <c r="S425" s="50" t="s">
        <v>903</v>
      </c>
      <c r="T425" s="50" t="s">
        <v>873</v>
      </c>
      <c r="V425" s="24" t="str">
        <f>VLOOKUP(C425,[1]BO_download_01!#REF!,3,FALSE)</f>
        <v>Austria</v>
      </c>
      <c r="W425">
        <f t="shared" si="102"/>
        <v>2012</v>
      </c>
      <c r="X425" t="str">
        <f>INDEX([1]BO_download_01!#REF!,MATCH($Y425,[1]BO_download_01!#REF!,0))</f>
        <v>ar</v>
      </c>
      <c r="Y425" t="str">
        <f t="shared" si="93"/>
        <v>floor area</v>
      </c>
      <c r="Z425" s="24">
        <f t="shared" si="97"/>
        <v>0</v>
      </c>
      <c r="AA425" s="24" t="str">
        <f t="shared" si="98"/>
        <v>Mm2</v>
      </c>
      <c r="AB425" s="24" t="str">
        <f t="shared" si="94"/>
        <v>Calculation</v>
      </c>
      <c r="AC425" t="s">
        <v>817</v>
      </c>
      <c r="AD425" t="s">
        <v>818</v>
      </c>
      <c r="AE425" t="str">
        <f t="shared" si="103"/>
        <v>s2</v>
      </c>
      <c r="AF425" t="s">
        <v>764</v>
      </c>
      <c r="AG425" s="51" t="str">
        <f t="shared" si="99"/>
        <v>res</v>
      </c>
      <c r="AH425" t="s">
        <v>819</v>
      </c>
      <c r="AI425" t="s">
        <v>820</v>
      </c>
      <c r="AJ425" t="s">
        <v>821</v>
      </c>
      <c r="AK425" s="11" t="str">
        <f t="shared" si="100"/>
        <v>BO, Calculation with average floor area of permanently occupied dwellings and number of dwellings for the considered contruction period</v>
      </c>
      <c r="AL425" s="11" t="s">
        <v>822</v>
      </c>
      <c r="AM425" s="11">
        <v>2016</v>
      </c>
      <c r="AN425" s="17" t="s">
        <v>823</v>
      </c>
      <c r="AO425" s="52" t="s">
        <v>824</v>
      </c>
      <c r="AQ425" t="s">
        <v>23</v>
      </c>
      <c r="AR425">
        <v>2012</v>
      </c>
      <c r="AS425" t="s">
        <v>868</v>
      </c>
      <c r="AT425" t="s">
        <v>835</v>
      </c>
      <c r="AU425">
        <v>4732.4168299994999</v>
      </c>
      <c r="AV425" t="s">
        <v>826</v>
      </c>
      <c r="AW425" t="s">
        <v>208</v>
      </c>
      <c r="AX425" t="s">
        <v>817</v>
      </c>
      <c r="AY425" t="s">
        <v>818</v>
      </c>
      <c r="AZ425" t="s">
        <v>764</v>
      </c>
      <c r="BA425" s="51" t="s">
        <v>764</v>
      </c>
      <c r="BB425" t="s">
        <v>815</v>
      </c>
      <c r="BC425" t="s">
        <v>819</v>
      </c>
      <c r="BD425" t="s">
        <v>820</v>
      </c>
      <c r="BE425" t="s">
        <v>821</v>
      </c>
      <c r="BF425" t="s">
        <v>869</v>
      </c>
      <c r="BG425" t="s">
        <v>822</v>
      </c>
      <c r="BH425">
        <v>2016</v>
      </c>
      <c r="BI425" t="s">
        <v>823</v>
      </c>
      <c r="BJ425" t="s">
        <v>824</v>
      </c>
      <c r="BK425" t="s">
        <v>824</v>
      </c>
    </row>
    <row r="426" spans="1:63" x14ac:dyDescent="0.25">
      <c r="A426" t="str">
        <f t="shared" si="96"/>
        <v>BEsurlc2</v>
      </c>
      <c r="B426" t="s">
        <v>839</v>
      </c>
      <c r="C426" t="s">
        <v>41</v>
      </c>
      <c r="D426" t="s">
        <v>815</v>
      </c>
      <c r="E426" t="str">
        <f t="shared" si="104"/>
        <v>s2</v>
      </c>
      <c r="F426" t="str">
        <f t="shared" si="104"/>
        <v>surlc2</v>
      </c>
      <c r="G426" s="49">
        <v>0</v>
      </c>
      <c r="H426" s="49">
        <v>0</v>
      </c>
      <c r="I426" s="49">
        <v>0</v>
      </c>
      <c r="J426" s="49">
        <v>0</v>
      </c>
      <c r="K426" s="49">
        <v>0</v>
      </c>
      <c r="L426" s="49">
        <v>41.646296797868402</v>
      </c>
      <c r="M426" s="49">
        <v>41.432010082268</v>
      </c>
      <c r="N426" s="49">
        <v>41.3485916727819</v>
      </c>
      <c r="O426" s="49">
        <v>41.313849429790999</v>
      </c>
      <c r="P426" s="49">
        <v>0</v>
      </c>
      <c r="Q426" s="49">
        <v>0</v>
      </c>
      <c r="R426" s="50" t="s">
        <v>364</v>
      </c>
      <c r="S426" s="50" t="s">
        <v>903</v>
      </c>
      <c r="T426" s="50" t="s">
        <v>873</v>
      </c>
      <c r="V426" s="24" t="str">
        <f>VLOOKUP(C426,[1]BO_download_01!#REF!,3,FALSE)</f>
        <v>Belgium</v>
      </c>
      <c r="W426">
        <f t="shared" si="102"/>
        <v>2012</v>
      </c>
      <c r="X426" t="str">
        <f>INDEX([1]BO_download_01!#REF!,MATCH($Y426,[1]BO_download_01!#REF!,0))</f>
        <v>ar</v>
      </c>
      <c r="Y426" t="str">
        <f t="shared" si="93"/>
        <v>floor area</v>
      </c>
      <c r="Z426" s="24">
        <f t="shared" si="97"/>
        <v>41.3485916727819</v>
      </c>
      <c r="AA426" s="24" t="str">
        <f t="shared" si="98"/>
        <v>Mm2</v>
      </c>
      <c r="AB426" s="24" t="str">
        <f t="shared" si="94"/>
        <v>Calculation</v>
      </c>
      <c r="AC426" t="s">
        <v>817</v>
      </c>
      <c r="AD426" t="s">
        <v>818</v>
      </c>
      <c r="AE426" t="str">
        <f t="shared" si="103"/>
        <v>s2</v>
      </c>
      <c r="AF426" t="s">
        <v>764</v>
      </c>
      <c r="AG426" s="51" t="str">
        <f t="shared" si="99"/>
        <v>res</v>
      </c>
      <c r="AH426" t="s">
        <v>819</v>
      </c>
      <c r="AI426" t="s">
        <v>820</v>
      </c>
      <c r="AJ426" t="s">
        <v>821</v>
      </c>
      <c r="AK426" s="11" t="str">
        <f t="shared" si="100"/>
        <v>BO, Calculation with average floor area of permanently occupied dwellings and number of dwellings for the considered contruction period</v>
      </c>
      <c r="AL426" s="11" t="s">
        <v>822</v>
      </c>
      <c r="AM426" s="11">
        <v>2016</v>
      </c>
      <c r="AN426" s="17" t="s">
        <v>823</v>
      </c>
      <c r="AO426" s="52" t="s">
        <v>824</v>
      </c>
      <c r="AQ426" t="s">
        <v>23</v>
      </c>
      <c r="AR426">
        <v>2013</v>
      </c>
      <c r="AS426" t="s">
        <v>868</v>
      </c>
      <c r="AT426" t="s">
        <v>835</v>
      </c>
      <c r="AU426">
        <v>4734.1890822833402</v>
      </c>
      <c r="AV426" t="s">
        <v>826</v>
      </c>
      <c r="AW426" t="s">
        <v>208</v>
      </c>
      <c r="AX426" t="s">
        <v>817</v>
      </c>
      <c r="AY426" t="s">
        <v>818</v>
      </c>
      <c r="AZ426" t="s">
        <v>764</v>
      </c>
      <c r="BA426" s="51" t="s">
        <v>764</v>
      </c>
      <c r="BB426" t="s">
        <v>815</v>
      </c>
      <c r="BC426" t="s">
        <v>819</v>
      </c>
      <c r="BD426" t="s">
        <v>820</v>
      </c>
      <c r="BE426" t="s">
        <v>821</v>
      </c>
      <c r="BF426" t="s">
        <v>869</v>
      </c>
      <c r="BG426" t="s">
        <v>822</v>
      </c>
      <c r="BH426">
        <v>2016</v>
      </c>
      <c r="BI426" t="s">
        <v>823</v>
      </c>
      <c r="BJ426" t="s">
        <v>824</v>
      </c>
      <c r="BK426" t="s">
        <v>824</v>
      </c>
    </row>
    <row r="427" spans="1:63" x14ac:dyDescent="0.25">
      <c r="A427" t="str">
        <f t="shared" si="96"/>
        <v>BGsurlc2</v>
      </c>
      <c r="B427" t="s">
        <v>839</v>
      </c>
      <c r="C427" t="s">
        <v>42</v>
      </c>
      <c r="D427" t="s">
        <v>815</v>
      </c>
      <c r="E427" t="str">
        <f t="shared" si="104"/>
        <v>s2</v>
      </c>
      <c r="F427" t="str">
        <f t="shared" si="104"/>
        <v>surlc2</v>
      </c>
      <c r="G427" s="49">
        <v>0</v>
      </c>
      <c r="H427" s="49">
        <v>0</v>
      </c>
      <c r="I427" s="49">
        <v>0</v>
      </c>
      <c r="J427" s="49">
        <v>0</v>
      </c>
      <c r="K427" s="49">
        <v>0</v>
      </c>
      <c r="L427" s="49">
        <v>0</v>
      </c>
      <c r="M427" s="49">
        <v>0</v>
      </c>
      <c r="N427" s="49">
        <v>41.982569830676198</v>
      </c>
      <c r="O427" s="49">
        <v>41.998220424977099</v>
      </c>
      <c r="P427" s="49">
        <v>0</v>
      </c>
      <c r="Q427" s="49">
        <v>0</v>
      </c>
      <c r="R427" s="50" t="s">
        <v>364</v>
      </c>
      <c r="S427" s="50" t="s">
        <v>903</v>
      </c>
      <c r="T427" s="50" t="s">
        <v>873</v>
      </c>
      <c r="V427" s="24" t="str">
        <f>VLOOKUP(C427,[1]BO_download_01!#REF!,3,FALSE)</f>
        <v>Bulgaria</v>
      </c>
      <c r="W427">
        <f t="shared" si="102"/>
        <v>2012</v>
      </c>
      <c r="X427" t="str">
        <f>INDEX([1]BO_download_01!#REF!,MATCH($Y427,[1]BO_download_01!#REF!,0))</f>
        <v>ar</v>
      </c>
      <c r="Y427" t="str">
        <f t="shared" si="93"/>
        <v>floor area</v>
      </c>
      <c r="Z427" s="24">
        <f t="shared" si="97"/>
        <v>41.982569830676198</v>
      </c>
      <c r="AA427" s="24" t="str">
        <f t="shared" si="98"/>
        <v>Mm2</v>
      </c>
      <c r="AB427" s="24" t="str">
        <f t="shared" si="94"/>
        <v>Calculation</v>
      </c>
      <c r="AC427" t="s">
        <v>817</v>
      </c>
      <c r="AD427" t="s">
        <v>818</v>
      </c>
      <c r="AE427" t="str">
        <f t="shared" si="103"/>
        <v>s2</v>
      </c>
      <c r="AF427" t="s">
        <v>764</v>
      </c>
      <c r="AG427" s="51" t="str">
        <f t="shared" si="99"/>
        <v>res</v>
      </c>
      <c r="AH427" t="s">
        <v>819</v>
      </c>
      <c r="AI427" t="s">
        <v>820</v>
      </c>
      <c r="AJ427" t="s">
        <v>821</v>
      </c>
      <c r="AK427" s="11" t="str">
        <f t="shared" si="100"/>
        <v>BO, Calculation with average floor area of permanently occupied dwellings and number of dwellings for the considered contruction period</v>
      </c>
      <c r="AL427" s="11" t="s">
        <v>822</v>
      </c>
      <c r="AM427" s="11">
        <v>2016</v>
      </c>
      <c r="AN427" s="17" t="s">
        <v>823</v>
      </c>
      <c r="AO427" s="52" t="s">
        <v>824</v>
      </c>
      <c r="AQ427" t="s">
        <v>23</v>
      </c>
      <c r="AR427">
        <v>2014</v>
      </c>
      <c r="AS427" t="s">
        <v>868</v>
      </c>
      <c r="AT427" t="s">
        <v>835</v>
      </c>
      <c r="AU427">
        <v>4769.7789387352104</v>
      </c>
      <c r="AV427" t="s">
        <v>826</v>
      </c>
      <c r="AW427" t="s">
        <v>208</v>
      </c>
      <c r="AX427" t="s">
        <v>817</v>
      </c>
      <c r="AY427" t="s">
        <v>818</v>
      </c>
      <c r="AZ427" t="s">
        <v>764</v>
      </c>
      <c r="BA427" s="51" t="s">
        <v>764</v>
      </c>
      <c r="BB427" t="s">
        <v>815</v>
      </c>
      <c r="BC427" t="s">
        <v>819</v>
      </c>
      <c r="BD427" t="s">
        <v>820</v>
      </c>
      <c r="BE427" t="s">
        <v>821</v>
      </c>
      <c r="BF427" t="s">
        <v>869</v>
      </c>
      <c r="BG427" t="s">
        <v>822</v>
      </c>
      <c r="BH427">
        <v>2016</v>
      </c>
      <c r="BI427" t="s">
        <v>823</v>
      </c>
      <c r="BJ427" t="s">
        <v>824</v>
      </c>
      <c r="BK427" t="s">
        <v>824</v>
      </c>
    </row>
    <row r="428" spans="1:63" x14ac:dyDescent="0.25">
      <c r="A428" t="str">
        <f t="shared" si="96"/>
        <v>CYsurlc2</v>
      </c>
      <c r="B428" t="s">
        <v>839</v>
      </c>
      <c r="C428" t="s">
        <v>44</v>
      </c>
      <c r="D428" t="s">
        <v>815</v>
      </c>
      <c r="E428" t="str">
        <f t="shared" si="104"/>
        <v>s2</v>
      </c>
      <c r="F428" t="str">
        <f t="shared" si="104"/>
        <v>surlc2</v>
      </c>
      <c r="G428" s="49">
        <v>0</v>
      </c>
      <c r="H428" s="49">
        <v>0</v>
      </c>
      <c r="I428" s="49">
        <v>0</v>
      </c>
      <c r="J428" s="49">
        <v>0</v>
      </c>
      <c r="K428" s="49">
        <v>0</v>
      </c>
      <c r="L428" s="49">
        <v>0</v>
      </c>
      <c r="M428" s="49">
        <v>2.4200671769339799</v>
      </c>
      <c r="N428" s="49">
        <v>2.4295058501012901</v>
      </c>
      <c r="O428" s="49">
        <v>2.4359455413532598</v>
      </c>
      <c r="P428" s="49">
        <v>0</v>
      </c>
      <c r="Q428" s="49">
        <v>0</v>
      </c>
      <c r="R428" s="50" t="s">
        <v>364</v>
      </c>
      <c r="S428" s="50" t="s">
        <v>903</v>
      </c>
      <c r="T428" s="50" t="s">
        <v>873</v>
      </c>
      <c r="V428" s="24" t="str">
        <f>VLOOKUP(C428,[1]BO_download_01!#REF!,3,FALSE)</f>
        <v>Cyprus</v>
      </c>
      <c r="W428">
        <f t="shared" si="102"/>
        <v>2012</v>
      </c>
      <c r="X428" t="str">
        <f>INDEX([1]BO_download_01!#REF!,MATCH($Y428,[1]BO_download_01!#REF!,0))</f>
        <v>ar</v>
      </c>
      <c r="Y428" t="str">
        <f t="shared" si="93"/>
        <v>floor area</v>
      </c>
      <c r="Z428" s="24">
        <f t="shared" si="97"/>
        <v>2.4295058501012901</v>
      </c>
      <c r="AA428" s="24" t="str">
        <f t="shared" si="98"/>
        <v>Mm2</v>
      </c>
      <c r="AB428" s="24" t="str">
        <f t="shared" si="94"/>
        <v>Calculation</v>
      </c>
      <c r="AC428" t="s">
        <v>817</v>
      </c>
      <c r="AD428" t="s">
        <v>818</v>
      </c>
      <c r="AE428" t="str">
        <f t="shared" si="103"/>
        <v>s2</v>
      </c>
      <c r="AF428" t="s">
        <v>764</v>
      </c>
      <c r="AG428" s="51" t="str">
        <f t="shared" si="99"/>
        <v>res</v>
      </c>
      <c r="AH428" t="s">
        <v>819</v>
      </c>
      <c r="AI428" t="s">
        <v>820</v>
      </c>
      <c r="AJ428" t="s">
        <v>821</v>
      </c>
      <c r="AK428" s="11" t="str">
        <f t="shared" si="100"/>
        <v>BO, Calculation with average floor area of permanently occupied dwellings and number of dwellings for the considered contruction period</v>
      </c>
      <c r="AL428" s="11" t="s">
        <v>822</v>
      </c>
      <c r="AM428" s="11">
        <v>2016</v>
      </c>
      <c r="AN428" s="17" t="s">
        <v>823</v>
      </c>
      <c r="AO428" s="52" t="s">
        <v>824</v>
      </c>
      <c r="AQ428" t="s">
        <v>1</v>
      </c>
      <c r="AR428">
        <v>2005</v>
      </c>
      <c r="AS428" t="s">
        <v>868</v>
      </c>
      <c r="AT428" t="s">
        <v>835</v>
      </c>
      <c r="AU428">
        <v>39551</v>
      </c>
      <c r="AV428" t="s">
        <v>826</v>
      </c>
      <c r="AW428" t="s">
        <v>208</v>
      </c>
      <c r="AX428" t="s">
        <v>817</v>
      </c>
      <c r="AY428" t="s">
        <v>818</v>
      </c>
      <c r="AZ428" t="s">
        <v>764</v>
      </c>
      <c r="BA428" s="51" t="s">
        <v>764</v>
      </c>
      <c r="BB428" t="s">
        <v>815</v>
      </c>
      <c r="BC428" t="s">
        <v>819</v>
      </c>
      <c r="BD428" t="s">
        <v>820</v>
      </c>
      <c r="BE428" t="s">
        <v>821</v>
      </c>
      <c r="BF428" t="s">
        <v>869</v>
      </c>
      <c r="BG428" t="s">
        <v>822</v>
      </c>
      <c r="BH428">
        <v>2016</v>
      </c>
      <c r="BI428" t="s">
        <v>823</v>
      </c>
      <c r="BJ428" t="s">
        <v>824</v>
      </c>
      <c r="BK428" t="s">
        <v>824</v>
      </c>
    </row>
    <row r="429" spans="1:63" x14ac:dyDescent="0.25">
      <c r="A429" t="str">
        <f t="shared" si="96"/>
        <v>CZsurlc2</v>
      </c>
      <c r="B429" t="s">
        <v>839</v>
      </c>
      <c r="C429" t="s">
        <v>45</v>
      </c>
      <c r="D429" t="s">
        <v>815</v>
      </c>
      <c r="E429" t="str">
        <f t="shared" si="104"/>
        <v>s2</v>
      </c>
      <c r="F429" t="str">
        <f t="shared" si="104"/>
        <v>surlc2</v>
      </c>
      <c r="G429" s="49">
        <v>0</v>
      </c>
      <c r="H429" s="49">
        <v>0</v>
      </c>
      <c r="I429" s="49">
        <v>0</v>
      </c>
      <c r="J429" s="49">
        <v>0</v>
      </c>
      <c r="K429" s="49">
        <v>0</v>
      </c>
      <c r="L429" s="49">
        <v>0</v>
      </c>
      <c r="M429" s="49">
        <v>37.299905803032999</v>
      </c>
      <c r="N429" s="49">
        <v>0</v>
      </c>
      <c r="O429" s="49">
        <v>0</v>
      </c>
      <c r="P429" s="49">
        <v>0</v>
      </c>
      <c r="Q429" s="49">
        <v>0</v>
      </c>
      <c r="R429" s="50" t="s">
        <v>364</v>
      </c>
      <c r="S429" s="50" t="s">
        <v>903</v>
      </c>
      <c r="T429" s="50" t="s">
        <v>873</v>
      </c>
      <c r="V429" s="24" t="str">
        <f>VLOOKUP(C429,[1]BO_download_01!#REF!,3,FALSE)</f>
        <v>Czech Republic</v>
      </c>
      <c r="W429">
        <f t="shared" si="102"/>
        <v>2012</v>
      </c>
      <c r="X429" t="str">
        <f>INDEX([1]BO_download_01!#REF!,MATCH($Y429,[1]BO_download_01!#REF!,0))</f>
        <v>ar</v>
      </c>
      <c r="Y429" t="str">
        <f t="shared" si="93"/>
        <v>floor area</v>
      </c>
      <c r="Z429" s="24">
        <f t="shared" si="97"/>
        <v>0</v>
      </c>
      <c r="AA429" s="24" t="str">
        <f t="shared" si="98"/>
        <v>Mm2</v>
      </c>
      <c r="AB429" s="24" t="str">
        <f t="shared" si="94"/>
        <v>Calculation</v>
      </c>
      <c r="AC429" t="s">
        <v>817</v>
      </c>
      <c r="AD429" t="s">
        <v>818</v>
      </c>
      <c r="AE429" t="str">
        <f t="shared" si="103"/>
        <v>s2</v>
      </c>
      <c r="AF429" t="s">
        <v>764</v>
      </c>
      <c r="AG429" s="51" t="str">
        <f t="shared" si="99"/>
        <v>res</v>
      </c>
      <c r="AH429" t="s">
        <v>819</v>
      </c>
      <c r="AI429" t="s">
        <v>820</v>
      </c>
      <c r="AJ429" t="s">
        <v>821</v>
      </c>
      <c r="AK429" s="11" t="str">
        <f t="shared" si="100"/>
        <v>BO, Calculation with average floor area of permanently occupied dwellings and number of dwellings for the considered contruction period</v>
      </c>
      <c r="AL429" s="11" t="s">
        <v>822</v>
      </c>
      <c r="AM429" s="11">
        <v>2016</v>
      </c>
      <c r="AN429" s="17" t="s">
        <v>823</v>
      </c>
      <c r="AO429" s="52" t="s">
        <v>824</v>
      </c>
      <c r="AQ429" t="s">
        <v>1</v>
      </c>
      <c r="AR429">
        <v>2006</v>
      </c>
      <c r="AS429" t="s">
        <v>868</v>
      </c>
      <c r="AT429" t="s">
        <v>835</v>
      </c>
      <c r="AU429">
        <v>39754</v>
      </c>
      <c r="AV429" t="s">
        <v>826</v>
      </c>
      <c r="AW429" t="s">
        <v>208</v>
      </c>
      <c r="AX429" t="s">
        <v>817</v>
      </c>
      <c r="AY429" t="s">
        <v>818</v>
      </c>
      <c r="AZ429" t="s">
        <v>764</v>
      </c>
      <c r="BA429" s="51" t="s">
        <v>764</v>
      </c>
      <c r="BB429" t="s">
        <v>815</v>
      </c>
      <c r="BC429" t="s">
        <v>819</v>
      </c>
      <c r="BD429" t="s">
        <v>820</v>
      </c>
      <c r="BE429" t="s">
        <v>821</v>
      </c>
      <c r="BF429" t="s">
        <v>869</v>
      </c>
      <c r="BG429" t="s">
        <v>822</v>
      </c>
      <c r="BH429">
        <v>2016</v>
      </c>
      <c r="BI429" t="s">
        <v>823</v>
      </c>
      <c r="BJ429" t="s">
        <v>824</v>
      </c>
      <c r="BK429" t="s">
        <v>824</v>
      </c>
    </row>
    <row r="430" spans="1:63" x14ac:dyDescent="0.25">
      <c r="A430" t="str">
        <f t="shared" si="96"/>
        <v>DEsurlc2</v>
      </c>
      <c r="B430" t="s">
        <v>839</v>
      </c>
      <c r="C430" t="s">
        <v>51</v>
      </c>
      <c r="D430" t="s">
        <v>815</v>
      </c>
      <c r="E430" t="str">
        <f t="shared" si="104"/>
        <v>s2</v>
      </c>
      <c r="F430" t="str">
        <f t="shared" si="104"/>
        <v>surlc2</v>
      </c>
      <c r="G430" s="49">
        <v>0</v>
      </c>
      <c r="H430" s="49">
        <v>0</v>
      </c>
      <c r="I430" s="49">
        <v>0</v>
      </c>
      <c r="J430" s="49">
        <v>0</v>
      </c>
      <c r="K430" s="49">
        <v>0</v>
      </c>
      <c r="L430" s="49">
        <v>556.90115065423799</v>
      </c>
      <c r="M430" s="49">
        <v>557.51758324379603</v>
      </c>
      <c r="N430" s="49">
        <v>558.80574690828405</v>
      </c>
      <c r="O430" s="49">
        <v>557.26316934998704</v>
      </c>
      <c r="P430" s="49">
        <v>0</v>
      </c>
      <c r="Q430" s="49">
        <v>0</v>
      </c>
      <c r="R430" s="50" t="s">
        <v>364</v>
      </c>
      <c r="S430" s="50" t="s">
        <v>903</v>
      </c>
      <c r="T430" s="50" t="s">
        <v>873</v>
      </c>
      <c r="V430" s="24" t="str">
        <f>VLOOKUP(C430,[1]BO_download_01!#REF!,3,FALSE)</f>
        <v>Germany</v>
      </c>
      <c r="W430">
        <f t="shared" si="102"/>
        <v>2012</v>
      </c>
      <c r="X430" t="str">
        <f>INDEX([1]BO_download_01!#REF!,MATCH($Y430,[1]BO_download_01!#REF!,0))</f>
        <v>ar</v>
      </c>
      <c r="Y430" t="str">
        <f t="shared" si="93"/>
        <v>floor area</v>
      </c>
      <c r="Z430" s="24">
        <f t="shared" si="97"/>
        <v>558.80574690828405</v>
      </c>
      <c r="AA430" s="24" t="str">
        <f t="shared" si="98"/>
        <v>Mm2</v>
      </c>
      <c r="AB430" s="24" t="str">
        <f t="shared" si="94"/>
        <v>Calculation</v>
      </c>
      <c r="AC430" t="s">
        <v>817</v>
      </c>
      <c r="AD430" t="s">
        <v>818</v>
      </c>
      <c r="AE430" t="str">
        <f t="shared" si="103"/>
        <v>s2</v>
      </c>
      <c r="AF430" t="s">
        <v>764</v>
      </c>
      <c r="AG430" s="51" t="str">
        <f t="shared" si="99"/>
        <v>res</v>
      </c>
      <c r="AH430" t="s">
        <v>819</v>
      </c>
      <c r="AI430" t="s">
        <v>820</v>
      </c>
      <c r="AJ430" t="s">
        <v>821</v>
      </c>
      <c r="AK430" s="11" t="str">
        <f t="shared" si="100"/>
        <v>BO, Calculation with average floor area of permanently occupied dwellings and number of dwellings for the considered contruction period</v>
      </c>
      <c r="AL430" s="11" t="s">
        <v>822</v>
      </c>
      <c r="AM430" s="11">
        <v>2016</v>
      </c>
      <c r="AN430" s="17" t="s">
        <v>823</v>
      </c>
      <c r="AO430" s="52" t="s">
        <v>824</v>
      </c>
      <c r="AQ430" t="s">
        <v>1</v>
      </c>
      <c r="AR430">
        <v>2007</v>
      </c>
      <c r="AS430" t="s">
        <v>868</v>
      </c>
      <c r="AT430" t="s">
        <v>835</v>
      </c>
      <c r="AU430">
        <v>39918</v>
      </c>
      <c r="AV430" t="s">
        <v>826</v>
      </c>
      <c r="AW430" t="s">
        <v>208</v>
      </c>
      <c r="AX430" t="s">
        <v>817</v>
      </c>
      <c r="AY430" t="s">
        <v>818</v>
      </c>
      <c r="AZ430" t="s">
        <v>764</v>
      </c>
      <c r="BA430" s="51" t="s">
        <v>764</v>
      </c>
      <c r="BB430" t="s">
        <v>815</v>
      </c>
      <c r="BC430" t="s">
        <v>819</v>
      </c>
      <c r="BD430" t="s">
        <v>820</v>
      </c>
      <c r="BE430" t="s">
        <v>821</v>
      </c>
      <c r="BF430" t="s">
        <v>869</v>
      </c>
      <c r="BG430" t="s">
        <v>822</v>
      </c>
      <c r="BH430">
        <v>2016</v>
      </c>
      <c r="BI430" t="s">
        <v>823</v>
      </c>
      <c r="BJ430" t="s">
        <v>824</v>
      </c>
      <c r="BK430" t="s">
        <v>824</v>
      </c>
    </row>
    <row r="431" spans="1:63" x14ac:dyDescent="0.25">
      <c r="A431" t="str">
        <f t="shared" si="96"/>
        <v>DKsurlc2</v>
      </c>
      <c r="B431" t="s">
        <v>839</v>
      </c>
      <c r="C431" t="s">
        <v>46</v>
      </c>
      <c r="D431" t="s">
        <v>815</v>
      </c>
      <c r="E431" t="str">
        <f t="shared" ref="E431:F446" si="105">E430</f>
        <v>s2</v>
      </c>
      <c r="F431" t="str">
        <f t="shared" si="105"/>
        <v>surlc2</v>
      </c>
      <c r="G431" s="49">
        <v>0</v>
      </c>
      <c r="H431" s="49">
        <v>0</v>
      </c>
      <c r="I431" s="49">
        <v>0</v>
      </c>
      <c r="J431" s="49">
        <v>0</v>
      </c>
      <c r="K431" s="49">
        <v>0</v>
      </c>
      <c r="L431" s="49">
        <v>25.227101600000001</v>
      </c>
      <c r="M431" s="49">
        <v>25.562021957216</v>
      </c>
      <c r="N431" s="49">
        <v>25.5481906881</v>
      </c>
      <c r="O431" s="49">
        <v>25.540618123440002</v>
      </c>
      <c r="P431" s="49">
        <v>0</v>
      </c>
      <c r="Q431" s="49">
        <v>0</v>
      </c>
      <c r="R431" s="50" t="s">
        <v>364</v>
      </c>
      <c r="S431" s="50" t="s">
        <v>903</v>
      </c>
      <c r="T431" s="50" t="s">
        <v>873</v>
      </c>
      <c r="V431" s="24" t="str">
        <f>VLOOKUP(C431,[1]BO_download_01!#REF!,3,FALSE)</f>
        <v>Denmark</v>
      </c>
      <c r="W431">
        <f t="shared" si="102"/>
        <v>2012</v>
      </c>
      <c r="X431" t="str">
        <f>INDEX([1]BO_download_01!#REF!,MATCH($Y431,[1]BO_download_01!#REF!,0))</f>
        <v>ar</v>
      </c>
      <c r="Y431" t="str">
        <f t="shared" si="93"/>
        <v>floor area</v>
      </c>
      <c r="Z431" s="24">
        <f t="shared" si="97"/>
        <v>25.5481906881</v>
      </c>
      <c r="AA431" s="24" t="str">
        <f t="shared" si="98"/>
        <v>Mm2</v>
      </c>
      <c r="AB431" s="24" t="str">
        <f t="shared" si="94"/>
        <v>Calculation</v>
      </c>
      <c r="AC431" t="s">
        <v>817</v>
      </c>
      <c r="AD431" t="s">
        <v>818</v>
      </c>
      <c r="AE431" t="str">
        <f t="shared" si="103"/>
        <v>s2</v>
      </c>
      <c r="AF431" t="s">
        <v>764</v>
      </c>
      <c r="AG431" s="51" t="str">
        <f t="shared" si="99"/>
        <v>res</v>
      </c>
      <c r="AH431" t="s">
        <v>819</v>
      </c>
      <c r="AI431" t="s">
        <v>820</v>
      </c>
      <c r="AJ431" t="s">
        <v>821</v>
      </c>
      <c r="AK431" s="11" t="str">
        <f t="shared" si="100"/>
        <v>BO, Calculation with average floor area of permanently occupied dwellings and number of dwellings for the considered contruction period</v>
      </c>
      <c r="AL431" s="11" t="s">
        <v>822</v>
      </c>
      <c r="AM431" s="11">
        <v>2016</v>
      </c>
      <c r="AN431" s="17" t="s">
        <v>823</v>
      </c>
      <c r="AO431" s="52" t="s">
        <v>824</v>
      </c>
      <c r="AQ431" t="s">
        <v>1</v>
      </c>
      <c r="AR431">
        <v>2008</v>
      </c>
      <c r="AS431" t="s">
        <v>868</v>
      </c>
      <c r="AT431" t="s">
        <v>835</v>
      </c>
      <c r="AU431">
        <v>40057.868999999999</v>
      </c>
      <c r="AV431" t="s">
        <v>826</v>
      </c>
      <c r="AW431" t="s">
        <v>208</v>
      </c>
      <c r="AX431" t="s">
        <v>817</v>
      </c>
      <c r="AY431" t="s">
        <v>818</v>
      </c>
      <c r="AZ431" t="s">
        <v>764</v>
      </c>
      <c r="BA431" s="51" t="s">
        <v>764</v>
      </c>
      <c r="BB431" t="s">
        <v>815</v>
      </c>
      <c r="BC431" t="s">
        <v>819</v>
      </c>
      <c r="BD431" t="s">
        <v>820</v>
      </c>
      <c r="BE431" t="s">
        <v>821</v>
      </c>
      <c r="BF431" t="s">
        <v>869</v>
      </c>
      <c r="BG431" t="s">
        <v>822</v>
      </c>
      <c r="BH431">
        <v>2016</v>
      </c>
      <c r="BI431" t="s">
        <v>823</v>
      </c>
      <c r="BJ431" t="s">
        <v>824</v>
      </c>
      <c r="BK431" t="s">
        <v>824</v>
      </c>
    </row>
    <row r="432" spans="1:63" x14ac:dyDescent="0.25">
      <c r="A432" t="str">
        <f t="shared" si="96"/>
        <v>EEsurlc2</v>
      </c>
      <c r="B432" t="s">
        <v>839</v>
      </c>
      <c r="C432" t="s">
        <v>47</v>
      </c>
      <c r="D432" t="s">
        <v>815</v>
      </c>
      <c r="E432" t="str">
        <f t="shared" si="105"/>
        <v>s2</v>
      </c>
      <c r="F432" t="str">
        <f t="shared" si="105"/>
        <v>surlc2</v>
      </c>
      <c r="G432" s="49">
        <v>0</v>
      </c>
      <c r="H432" s="49">
        <v>0</v>
      </c>
      <c r="I432" s="49">
        <v>0</v>
      </c>
      <c r="J432" s="49">
        <v>0</v>
      </c>
      <c r="K432" s="49">
        <v>0</v>
      </c>
      <c r="L432" s="49">
        <v>0</v>
      </c>
      <c r="M432" s="49">
        <v>6.9271386840102496</v>
      </c>
      <c r="N432" s="49">
        <v>0</v>
      </c>
      <c r="O432" s="49">
        <v>0</v>
      </c>
      <c r="P432" s="49">
        <v>0</v>
      </c>
      <c r="Q432" s="49">
        <v>0</v>
      </c>
      <c r="R432" s="50" t="s">
        <v>364</v>
      </c>
      <c r="S432" s="50" t="s">
        <v>903</v>
      </c>
      <c r="T432" s="50" t="s">
        <v>873</v>
      </c>
      <c r="V432" s="24" t="str">
        <f>VLOOKUP(C432,[1]BO_download_01!#REF!,3,FALSE)</f>
        <v>Estonia</v>
      </c>
      <c r="W432">
        <f t="shared" si="102"/>
        <v>2012</v>
      </c>
      <c r="X432" t="str">
        <f>INDEX([1]BO_download_01!#REF!,MATCH($Y432,[1]BO_download_01!#REF!,0))</f>
        <v>ar</v>
      </c>
      <c r="Y432" t="str">
        <f t="shared" si="93"/>
        <v>floor area</v>
      </c>
      <c r="Z432" s="24">
        <f t="shared" si="97"/>
        <v>0</v>
      </c>
      <c r="AA432" s="24" t="str">
        <f t="shared" si="98"/>
        <v>Mm2</v>
      </c>
      <c r="AB432" s="24" t="str">
        <f t="shared" si="94"/>
        <v>Calculation</v>
      </c>
      <c r="AC432" t="s">
        <v>817</v>
      </c>
      <c r="AD432" t="s">
        <v>818</v>
      </c>
      <c r="AE432" t="str">
        <f t="shared" si="103"/>
        <v>s2</v>
      </c>
      <c r="AF432" t="s">
        <v>764</v>
      </c>
      <c r="AG432" s="51" t="str">
        <f t="shared" si="99"/>
        <v>res</v>
      </c>
      <c r="AH432" t="s">
        <v>819</v>
      </c>
      <c r="AI432" t="s">
        <v>820</v>
      </c>
      <c r="AJ432" t="s">
        <v>821</v>
      </c>
      <c r="AK432" s="11" t="str">
        <f t="shared" si="100"/>
        <v>BO, Calculation with average floor area of permanently occupied dwellings and number of dwellings for the considered contruction period</v>
      </c>
      <c r="AL432" s="11" t="s">
        <v>822</v>
      </c>
      <c r="AM432" s="11">
        <v>2016</v>
      </c>
      <c r="AN432" s="17" t="s">
        <v>823</v>
      </c>
      <c r="AO432" s="52" t="s">
        <v>824</v>
      </c>
      <c r="AQ432" t="s">
        <v>1</v>
      </c>
      <c r="AR432">
        <v>2009</v>
      </c>
      <c r="AS432" t="s">
        <v>868</v>
      </c>
      <c r="AT432" t="s">
        <v>835</v>
      </c>
      <c r="AU432">
        <v>40183.563000000002</v>
      </c>
      <c r="AV432" t="s">
        <v>826</v>
      </c>
      <c r="AW432" t="s">
        <v>208</v>
      </c>
      <c r="AX432" t="s">
        <v>817</v>
      </c>
      <c r="AY432" t="s">
        <v>818</v>
      </c>
      <c r="AZ432" t="s">
        <v>764</v>
      </c>
      <c r="BA432" s="51" t="s">
        <v>764</v>
      </c>
      <c r="BB432" t="s">
        <v>815</v>
      </c>
      <c r="BC432" t="s">
        <v>819</v>
      </c>
      <c r="BD432" t="s">
        <v>820</v>
      </c>
      <c r="BE432" t="s">
        <v>821</v>
      </c>
      <c r="BF432" t="s">
        <v>869</v>
      </c>
      <c r="BG432" t="s">
        <v>822</v>
      </c>
      <c r="BH432">
        <v>2016</v>
      </c>
      <c r="BI432" t="s">
        <v>823</v>
      </c>
      <c r="BJ432" t="s">
        <v>824</v>
      </c>
      <c r="BK432" t="s">
        <v>824</v>
      </c>
    </row>
    <row r="433" spans="1:63" x14ac:dyDescent="0.25">
      <c r="A433" t="str">
        <f t="shared" si="96"/>
        <v>ELsurlc2</v>
      </c>
      <c r="B433" t="s">
        <v>839</v>
      </c>
      <c r="C433" t="s">
        <v>49</v>
      </c>
      <c r="D433" t="s">
        <v>815</v>
      </c>
      <c r="E433" t="str">
        <f t="shared" si="105"/>
        <v>s2</v>
      </c>
      <c r="F433" t="str">
        <f t="shared" si="105"/>
        <v>surlc2</v>
      </c>
      <c r="G433" s="49">
        <v>0</v>
      </c>
      <c r="H433" s="49">
        <v>0</v>
      </c>
      <c r="I433" s="49">
        <v>0</v>
      </c>
      <c r="J433" s="49">
        <v>0</v>
      </c>
      <c r="K433" s="49">
        <v>0</v>
      </c>
      <c r="L433" s="49">
        <v>0</v>
      </c>
      <c r="M433" s="49">
        <v>47.305217075313202</v>
      </c>
      <c r="N433" s="49">
        <v>47.305217075313202</v>
      </c>
      <c r="O433" s="49">
        <v>47.305217075313202</v>
      </c>
      <c r="P433" s="49">
        <v>0</v>
      </c>
      <c r="Q433" s="49">
        <v>0</v>
      </c>
      <c r="R433" s="50" t="s">
        <v>364</v>
      </c>
      <c r="S433" s="50" t="s">
        <v>903</v>
      </c>
      <c r="T433" s="50" t="s">
        <v>873</v>
      </c>
      <c r="V433" s="24" t="str">
        <f>VLOOKUP(C433,[1]BO_download_01!#REF!,3,FALSE)</f>
        <v>Greece</v>
      </c>
      <c r="W433">
        <f t="shared" si="102"/>
        <v>2012</v>
      </c>
      <c r="X433" t="str">
        <f>INDEX([1]BO_download_01!#REF!,MATCH($Y433,[1]BO_download_01!#REF!,0))</f>
        <v>ar</v>
      </c>
      <c r="Y433" t="str">
        <f t="shared" si="93"/>
        <v>floor area</v>
      </c>
      <c r="Z433" s="24">
        <f t="shared" si="97"/>
        <v>47.305217075313202</v>
      </c>
      <c r="AA433" s="24" t="str">
        <f t="shared" si="98"/>
        <v>Mm2</v>
      </c>
      <c r="AB433" s="24" t="str">
        <f t="shared" si="94"/>
        <v>Calculation</v>
      </c>
      <c r="AC433" t="s">
        <v>817</v>
      </c>
      <c r="AD433" t="s">
        <v>818</v>
      </c>
      <c r="AE433" t="str">
        <f t="shared" si="103"/>
        <v>s2</v>
      </c>
      <c r="AF433" t="s">
        <v>764</v>
      </c>
      <c r="AG433" s="51" t="str">
        <f t="shared" si="99"/>
        <v>res</v>
      </c>
      <c r="AH433" t="s">
        <v>819</v>
      </c>
      <c r="AI433" t="s">
        <v>820</v>
      </c>
      <c r="AJ433" t="s">
        <v>821</v>
      </c>
      <c r="AK433" s="11" t="str">
        <f t="shared" si="100"/>
        <v>BO, Calculation with average floor area of permanently occupied dwellings and number of dwellings for the considered contruction period</v>
      </c>
      <c r="AL433" s="11" t="s">
        <v>822</v>
      </c>
      <c r="AM433" s="11">
        <v>2016</v>
      </c>
      <c r="AN433" s="17" t="s">
        <v>823</v>
      </c>
      <c r="AO433" s="52" t="s">
        <v>824</v>
      </c>
      <c r="AQ433" t="s">
        <v>1</v>
      </c>
      <c r="AR433">
        <v>2010</v>
      </c>
      <c r="AS433" t="s">
        <v>868</v>
      </c>
      <c r="AT433" t="s">
        <v>835</v>
      </c>
      <c r="AU433">
        <v>41223</v>
      </c>
      <c r="AV433" t="s">
        <v>826</v>
      </c>
      <c r="AW433" t="s">
        <v>208</v>
      </c>
      <c r="AX433" t="s">
        <v>817</v>
      </c>
      <c r="AY433" t="s">
        <v>818</v>
      </c>
      <c r="AZ433" t="s">
        <v>764</v>
      </c>
      <c r="BA433" s="51" t="s">
        <v>764</v>
      </c>
      <c r="BB433" t="s">
        <v>815</v>
      </c>
      <c r="BC433" t="s">
        <v>819</v>
      </c>
      <c r="BD433" t="s">
        <v>820</v>
      </c>
      <c r="BE433" t="s">
        <v>821</v>
      </c>
      <c r="BF433" t="s">
        <v>869</v>
      </c>
      <c r="BG433" t="s">
        <v>822</v>
      </c>
      <c r="BH433">
        <v>2016</v>
      </c>
      <c r="BI433" t="s">
        <v>823</v>
      </c>
      <c r="BJ433" t="s">
        <v>824</v>
      </c>
      <c r="BK433" t="s">
        <v>824</v>
      </c>
    </row>
    <row r="434" spans="1:63" x14ac:dyDescent="0.25">
      <c r="A434" t="str">
        <f t="shared" si="96"/>
        <v>ESsurlc2</v>
      </c>
      <c r="B434" t="s">
        <v>839</v>
      </c>
      <c r="C434" t="s">
        <v>65</v>
      </c>
      <c r="D434" t="s">
        <v>815</v>
      </c>
      <c r="E434" t="str">
        <f t="shared" si="105"/>
        <v>s2</v>
      </c>
      <c r="F434" t="str">
        <f t="shared" si="105"/>
        <v>surlc2</v>
      </c>
      <c r="G434" s="49">
        <v>0</v>
      </c>
      <c r="H434" s="49">
        <v>0</v>
      </c>
      <c r="I434" s="49">
        <v>0</v>
      </c>
      <c r="J434" s="49">
        <v>0</v>
      </c>
      <c r="K434" s="49">
        <v>0</v>
      </c>
      <c r="L434" s="49">
        <v>0</v>
      </c>
      <c r="M434" s="49">
        <v>0</v>
      </c>
      <c r="N434" s="49">
        <v>0</v>
      </c>
      <c r="O434" s="49">
        <v>320.172081212058</v>
      </c>
      <c r="P434" s="49">
        <v>0</v>
      </c>
      <c r="Q434" s="49">
        <v>0</v>
      </c>
      <c r="R434" s="50" t="s">
        <v>364</v>
      </c>
      <c r="S434" s="50" t="s">
        <v>903</v>
      </c>
      <c r="T434" s="50" t="s">
        <v>873</v>
      </c>
      <c r="V434" s="24" t="str">
        <f>VLOOKUP(C434,[1]BO_download_01!#REF!,3,FALSE)</f>
        <v>Spain</v>
      </c>
      <c r="W434">
        <f t="shared" si="102"/>
        <v>2012</v>
      </c>
      <c r="X434" t="str">
        <f>INDEX([1]BO_download_01!#REF!,MATCH($Y434,[1]BO_download_01!#REF!,0))</f>
        <v>ar</v>
      </c>
      <c r="Y434" t="str">
        <f t="shared" si="93"/>
        <v>floor area</v>
      </c>
      <c r="Z434" s="24">
        <f t="shared" si="97"/>
        <v>0</v>
      </c>
      <c r="AA434" s="24" t="str">
        <f t="shared" si="98"/>
        <v>Mm2</v>
      </c>
      <c r="AB434" s="24" t="str">
        <f t="shared" si="94"/>
        <v>Calculation</v>
      </c>
      <c r="AC434" t="s">
        <v>817</v>
      </c>
      <c r="AD434" t="s">
        <v>818</v>
      </c>
      <c r="AE434" t="str">
        <f t="shared" si="103"/>
        <v>s2</v>
      </c>
      <c r="AF434" t="s">
        <v>764</v>
      </c>
      <c r="AG434" s="51" t="str">
        <f t="shared" si="99"/>
        <v>res</v>
      </c>
      <c r="AH434" t="s">
        <v>819</v>
      </c>
      <c r="AI434" t="s">
        <v>820</v>
      </c>
      <c r="AJ434" t="s">
        <v>821</v>
      </c>
      <c r="AK434" s="11" t="str">
        <f t="shared" si="100"/>
        <v>BO, Calculation with average floor area of permanently occupied dwellings and number of dwellings for the considered contruction period</v>
      </c>
      <c r="AL434" s="11" t="s">
        <v>822</v>
      </c>
      <c r="AM434" s="11">
        <v>2016</v>
      </c>
      <c r="AN434" s="17" t="s">
        <v>823</v>
      </c>
      <c r="AO434" s="52" t="s">
        <v>824</v>
      </c>
      <c r="AQ434" t="s">
        <v>1</v>
      </c>
      <c r="AR434">
        <v>2011</v>
      </c>
      <c r="AS434" t="s">
        <v>868</v>
      </c>
      <c r="AT434" t="s">
        <v>835</v>
      </c>
      <c r="AU434">
        <v>41374</v>
      </c>
      <c r="AV434" t="s">
        <v>826</v>
      </c>
      <c r="AW434" t="s">
        <v>208</v>
      </c>
      <c r="AX434" t="s">
        <v>817</v>
      </c>
      <c r="AY434" t="s">
        <v>818</v>
      </c>
      <c r="AZ434" t="s">
        <v>764</v>
      </c>
      <c r="BA434" s="51" t="s">
        <v>764</v>
      </c>
      <c r="BB434" t="s">
        <v>815</v>
      </c>
      <c r="BC434" t="s">
        <v>819</v>
      </c>
      <c r="BD434" t="s">
        <v>820</v>
      </c>
      <c r="BE434" t="s">
        <v>821</v>
      </c>
      <c r="BF434" t="s">
        <v>869</v>
      </c>
      <c r="BG434" t="s">
        <v>822</v>
      </c>
      <c r="BH434">
        <v>2016</v>
      </c>
      <c r="BI434" t="s">
        <v>823</v>
      </c>
      <c r="BJ434" t="s">
        <v>824</v>
      </c>
      <c r="BK434" t="s">
        <v>824</v>
      </c>
    </row>
    <row r="435" spans="1:63" x14ac:dyDescent="0.25">
      <c r="A435" t="str">
        <f t="shared" si="96"/>
        <v>FIsurlc2</v>
      </c>
      <c r="B435" t="s">
        <v>839</v>
      </c>
      <c r="C435" t="s">
        <v>50</v>
      </c>
      <c r="D435" t="s">
        <v>815</v>
      </c>
      <c r="E435" t="str">
        <f t="shared" si="105"/>
        <v>s2</v>
      </c>
      <c r="F435" t="str">
        <f t="shared" si="105"/>
        <v>surlc2</v>
      </c>
      <c r="G435" s="49">
        <v>0</v>
      </c>
      <c r="H435" s="49">
        <v>0</v>
      </c>
      <c r="I435" s="49">
        <v>0</v>
      </c>
      <c r="J435" s="49">
        <v>0</v>
      </c>
      <c r="K435" s="49">
        <v>0</v>
      </c>
      <c r="L435" s="49">
        <v>0</v>
      </c>
      <c r="M435" s="49">
        <v>0</v>
      </c>
      <c r="N435" s="49">
        <v>0</v>
      </c>
      <c r="O435" s="49">
        <v>0</v>
      </c>
      <c r="P435" s="49">
        <v>24.400313844061099</v>
      </c>
      <c r="Q435" s="49">
        <v>0</v>
      </c>
      <c r="R435" s="50" t="s">
        <v>364</v>
      </c>
      <c r="S435" s="50" t="s">
        <v>903</v>
      </c>
      <c r="T435" s="50" t="s">
        <v>873</v>
      </c>
      <c r="V435" s="24" t="str">
        <f>VLOOKUP(C435,[1]BO_download_01!#REF!,3,FALSE)</f>
        <v>Finland</v>
      </c>
      <c r="W435">
        <f t="shared" si="102"/>
        <v>2012</v>
      </c>
      <c r="X435" t="str">
        <f>INDEX([1]BO_download_01!#REF!,MATCH($Y435,[1]BO_download_01!#REF!,0))</f>
        <v>ar</v>
      </c>
      <c r="Y435" t="str">
        <f t="shared" si="93"/>
        <v>floor area</v>
      </c>
      <c r="Z435" s="24">
        <f t="shared" si="97"/>
        <v>0</v>
      </c>
      <c r="AA435" s="24" t="str">
        <f t="shared" si="98"/>
        <v>Mm2</v>
      </c>
      <c r="AB435" s="24" t="str">
        <f t="shared" si="94"/>
        <v>Calculation</v>
      </c>
      <c r="AC435" t="s">
        <v>817</v>
      </c>
      <c r="AD435" t="s">
        <v>818</v>
      </c>
      <c r="AE435" t="str">
        <f t="shared" si="103"/>
        <v>s2</v>
      </c>
      <c r="AF435" t="s">
        <v>764</v>
      </c>
      <c r="AG435" s="51" t="str">
        <f t="shared" si="99"/>
        <v>res</v>
      </c>
      <c r="AH435" t="s">
        <v>819</v>
      </c>
      <c r="AI435" t="s">
        <v>820</v>
      </c>
      <c r="AJ435" t="s">
        <v>821</v>
      </c>
      <c r="AK435" s="11" t="str">
        <f t="shared" si="100"/>
        <v>BO, Calculation with average floor area of permanently occupied dwellings and number of dwellings for the considered contruction period</v>
      </c>
      <c r="AL435" s="11" t="s">
        <v>822</v>
      </c>
      <c r="AM435" s="11">
        <v>2016</v>
      </c>
      <c r="AN435" s="17" t="s">
        <v>823</v>
      </c>
      <c r="AO435" s="52" t="s">
        <v>824</v>
      </c>
      <c r="AQ435" t="s">
        <v>1</v>
      </c>
      <c r="AR435">
        <v>2012</v>
      </c>
      <c r="AS435" t="s">
        <v>868</v>
      </c>
      <c r="AT435" t="s">
        <v>835</v>
      </c>
      <c r="AU435">
        <v>41550</v>
      </c>
      <c r="AV435" t="s">
        <v>826</v>
      </c>
      <c r="AW435" t="s">
        <v>208</v>
      </c>
      <c r="AX435" t="s">
        <v>817</v>
      </c>
      <c r="AY435" t="s">
        <v>818</v>
      </c>
      <c r="AZ435" t="s">
        <v>764</v>
      </c>
      <c r="BA435" s="51" t="s">
        <v>764</v>
      </c>
      <c r="BB435" t="s">
        <v>815</v>
      </c>
      <c r="BC435" t="s">
        <v>819</v>
      </c>
      <c r="BD435" t="s">
        <v>820</v>
      </c>
      <c r="BE435" t="s">
        <v>821</v>
      </c>
      <c r="BF435" t="s">
        <v>869</v>
      </c>
      <c r="BG435" t="s">
        <v>822</v>
      </c>
      <c r="BH435">
        <v>2016</v>
      </c>
      <c r="BI435" t="s">
        <v>823</v>
      </c>
      <c r="BJ435" t="s">
        <v>824</v>
      </c>
      <c r="BK435" t="s">
        <v>824</v>
      </c>
    </row>
    <row r="436" spans="1:63" x14ac:dyDescent="0.25">
      <c r="A436" t="str">
        <f t="shared" si="96"/>
        <v>FRsurlc2</v>
      </c>
      <c r="B436" t="s">
        <v>839</v>
      </c>
      <c r="C436" t="s">
        <v>48</v>
      </c>
      <c r="D436" t="s">
        <v>815</v>
      </c>
      <c r="E436" t="str">
        <f t="shared" si="105"/>
        <v>s2</v>
      </c>
      <c r="F436" t="str">
        <f t="shared" si="105"/>
        <v>surlc2</v>
      </c>
      <c r="G436" s="49">
        <v>237.48048259201499</v>
      </c>
      <c r="H436" s="49">
        <v>237.36195215288001</v>
      </c>
      <c r="I436" s="49">
        <v>237.34232062119099</v>
      </c>
      <c r="J436" s="49">
        <v>236.986337852845</v>
      </c>
      <c r="K436" s="49">
        <v>236.57462087986499</v>
      </c>
      <c r="L436" s="49">
        <v>236.07034658133799</v>
      </c>
      <c r="M436" s="49">
        <v>235.671010015756</v>
      </c>
      <c r="N436" s="49">
        <v>235.209023068498</v>
      </c>
      <c r="O436" s="49">
        <v>235.38717787953601</v>
      </c>
      <c r="P436" s="49">
        <v>0</v>
      </c>
      <c r="Q436" s="49">
        <v>0</v>
      </c>
      <c r="R436" s="50" t="s">
        <v>364</v>
      </c>
      <c r="S436" s="50" t="s">
        <v>903</v>
      </c>
      <c r="T436" s="50" t="s">
        <v>873</v>
      </c>
      <c r="V436" s="24" t="str">
        <f>VLOOKUP(C436,[1]BO_download_01!#REF!,3,FALSE)</f>
        <v>France</v>
      </c>
      <c r="W436">
        <f t="shared" si="102"/>
        <v>2012</v>
      </c>
      <c r="X436" t="str">
        <f>INDEX([1]BO_download_01!#REF!,MATCH($Y436,[1]BO_download_01!#REF!,0))</f>
        <v>ar</v>
      </c>
      <c r="Y436" t="str">
        <f t="shared" si="93"/>
        <v>floor area</v>
      </c>
      <c r="Z436" s="24">
        <f t="shared" si="97"/>
        <v>235.209023068498</v>
      </c>
      <c r="AA436" s="24" t="str">
        <f t="shared" si="98"/>
        <v>Mm2</v>
      </c>
      <c r="AB436" s="24" t="str">
        <f t="shared" si="94"/>
        <v>Calculation</v>
      </c>
      <c r="AC436" t="s">
        <v>817</v>
      </c>
      <c r="AD436" t="s">
        <v>818</v>
      </c>
      <c r="AE436" t="str">
        <f t="shared" si="103"/>
        <v>s2</v>
      </c>
      <c r="AF436" t="s">
        <v>764</v>
      </c>
      <c r="AG436" s="51" t="str">
        <f t="shared" si="99"/>
        <v>res</v>
      </c>
      <c r="AH436" t="s">
        <v>819</v>
      </c>
      <c r="AI436" t="s">
        <v>820</v>
      </c>
      <c r="AJ436" t="s">
        <v>821</v>
      </c>
      <c r="AK436" s="11" t="str">
        <f t="shared" si="100"/>
        <v>BO, Calculation with average floor area of permanently occupied dwellings and number of dwellings for the considered contruction period</v>
      </c>
      <c r="AL436" s="11" t="s">
        <v>822</v>
      </c>
      <c r="AM436" s="11">
        <v>2016</v>
      </c>
      <c r="AN436" s="17" t="s">
        <v>823</v>
      </c>
      <c r="AO436" s="52" t="s">
        <v>824</v>
      </c>
      <c r="AQ436" t="s">
        <v>1</v>
      </c>
      <c r="AR436">
        <v>2013</v>
      </c>
      <c r="AS436" t="s">
        <v>868</v>
      </c>
      <c r="AT436" t="s">
        <v>835</v>
      </c>
      <c r="AU436">
        <v>40995</v>
      </c>
      <c r="AV436" t="s">
        <v>826</v>
      </c>
      <c r="AW436" t="s">
        <v>208</v>
      </c>
      <c r="AX436" t="s">
        <v>817</v>
      </c>
      <c r="AY436" t="s">
        <v>818</v>
      </c>
      <c r="AZ436" t="s">
        <v>764</v>
      </c>
      <c r="BA436" s="51" t="s">
        <v>764</v>
      </c>
      <c r="BB436" t="s">
        <v>815</v>
      </c>
      <c r="BC436" t="s">
        <v>819</v>
      </c>
      <c r="BD436" t="s">
        <v>820</v>
      </c>
      <c r="BE436" t="s">
        <v>821</v>
      </c>
      <c r="BF436" t="s">
        <v>869</v>
      </c>
      <c r="BG436" t="s">
        <v>822</v>
      </c>
      <c r="BH436">
        <v>2016</v>
      </c>
      <c r="BI436" t="s">
        <v>823</v>
      </c>
      <c r="BJ436" t="s">
        <v>824</v>
      </c>
      <c r="BK436" t="s">
        <v>824</v>
      </c>
    </row>
    <row r="437" spans="1:63" x14ac:dyDescent="0.25">
      <c r="A437" t="str">
        <f t="shared" si="96"/>
        <v>HRsurlc2</v>
      </c>
      <c r="B437" t="s">
        <v>839</v>
      </c>
      <c r="C437" t="s">
        <v>43</v>
      </c>
      <c r="D437" t="s">
        <v>815</v>
      </c>
      <c r="E437" t="str">
        <f t="shared" si="105"/>
        <v>s2</v>
      </c>
      <c r="F437" t="str">
        <f t="shared" si="105"/>
        <v>surlc2</v>
      </c>
      <c r="G437" s="49">
        <v>0</v>
      </c>
      <c r="H437" s="49">
        <v>0</v>
      </c>
      <c r="I437" s="49">
        <v>0</v>
      </c>
      <c r="J437" s="49">
        <v>0</v>
      </c>
      <c r="K437" s="49">
        <v>0</v>
      </c>
      <c r="L437" s="49">
        <v>0</v>
      </c>
      <c r="M437" s="49">
        <v>21.4848974427637</v>
      </c>
      <c r="N437" s="49">
        <v>21.6707989039495</v>
      </c>
      <c r="O437" s="49">
        <v>21.856700365135399</v>
      </c>
      <c r="P437" s="49">
        <v>0</v>
      </c>
      <c r="Q437" s="49">
        <v>0</v>
      </c>
      <c r="R437" s="50" t="s">
        <v>364</v>
      </c>
      <c r="S437" s="50" t="s">
        <v>903</v>
      </c>
      <c r="T437" s="50" t="s">
        <v>873</v>
      </c>
      <c r="V437" s="24" t="str">
        <f>VLOOKUP(C437,[1]BO_download_01!#REF!,3,FALSE)</f>
        <v>Croatia</v>
      </c>
      <c r="W437">
        <f t="shared" si="102"/>
        <v>2012</v>
      </c>
      <c r="X437" t="str">
        <f>INDEX([1]BO_download_01!#REF!,MATCH($Y437,[1]BO_download_01!#REF!,0))</f>
        <v>ar</v>
      </c>
      <c r="Y437" t="str">
        <f t="shared" si="93"/>
        <v>floor area</v>
      </c>
      <c r="Z437" s="24">
        <f t="shared" si="97"/>
        <v>21.6707989039495</v>
      </c>
      <c r="AA437" s="24" t="str">
        <f t="shared" si="98"/>
        <v>Mm2</v>
      </c>
      <c r="AB437" s="24" t="str">
        <f t="shared" si="94"/>
        <v>Calculation</v>
      </c>
      <c r="AC437" t="s">
        <v>817</v>
      </c>
      <c r="AD437" t="s">
        <v>818</v>
      </c>
      <c r="AE437" t="str">
        <f t="shared" si="103"/>
        <v>s2</v>
      </c>
      <c r="AF437" t="s">
        <v>764</v>
      </c>
      <c r="AG437" s="51" t="str">
        <f t="shared" si="99"/>
        <v>res</v>
      </c>
      <c r="AH437" t="s">
        <v>819</v>
      </c>
      <c r="AI437" t="s">
        <v>820</v>
      </c>
      <c r="AJ437" t="s">
        <v>821</v>
      </c>
      <c r="AK437" s="11" t="str">
        <f t="shared" si="100"/>
        <v>BO, Calculation with average floor area of permanently occupied dwellings and number of dwellings for the considered contruction period</v>
      </c>
      <c r="AL437" s="11" t="s">
        <v>822</v>
      </c>
      <c r="AM437" s="11">
        <v>2016</v>
      </c>
      <c r="AN437" s="17" t="s">
        <v>823</v>
      </c>
      <c r="AO437" s="52" t="s">
        <v>824</v>
      </c>
      <c r="AQ437" t="s">
        <v>1</v>
      </c>
      <c r="AR437">
        <v>2014</v>
      </c>
      <c r="AS437" t="s">
        <v>868</v>
      </c>
      <c r="AT437" t="s">
        <v>835</v>
      </c>
      <c r="AU437">
        <v>41185.162902012002</v>
      </c>
      <c r="AV437" t="s">
        <v>826</v>
      </c>
      <c r="AW437" t="s">
        <v>208</v>
      </c>
      <c r="AX437" t="s">
        <v>817</v>
      </c>
      <c r="AY437" t="s">
        <v>818</v>
      </c>
      <c r="AZ437" t="s">
        <v>764</v>
      </c>
      <c r="BA437" s="51" t="s">
        <v>764</v>
      </c>
      <c r="BB437" t="s">
        <v>815</v>
      </c>
      <c r="BC437" t="s">
        <v>819</v>
      </c>
      <c r="BD437" t="s">
        <v>820</v>
      </c>
      <c r="BE437" t="s">
        <v>821</v>
      </c>
      <c r="BF437" t="s">
        <v>869</v>
      </c>
      <c r="BG437" t="s">
        <v>822</v>
      </c>
      <c r="BH437">
        <v>2016</v>
      </c>
      <c r="BI437" t="s">
        <v>823</v>
      </c>
      <c r="BJ437" t="s">
        <v>824</v>
      </c>
      <c r="BK437" t="s">
        <v>824</v>
      </c>
    </row>
    <row r="438" spans="1:63" x14ac:dyDescent="0.25">
      <c r="A438" t="str">
        <f t="shared" si="96"/>
        <v>HUsurlc2</v>
      </c>
      <c r="B438" t="s">
        <v>839</v>
      </c>
      <c r="C438" t="s">
        <v>52</v>
      </c>
      <c r="D438" t="s">
        <v>815</v>
      </c>
      <c r="E438" t="str">
        <f t="shared" si="105"/>
        <v>s2</v>
      </c>
      <c r="F438" t="str">
        <f t="shared" si="105"/>
        <v>surlc2</v>
      </c>
      <c r="G438" s="49">
        <v>0</v>
      </c>
      <c r="H438" s="49">
        <v>0</v>
      </c>
      <c r="I438" s="49">
        <v>0</v>
      </c>
      <c r="J438" s="49">
        <v>0</v>
      </c>
      <c r="K438" s="49">
        <v>0</v>
      </c>
      <c r="L438" s="49">
        <v>0</v>
      </c>
      <c r="M438" s="49">
        <v>0</v>
      </c>
      <c r="N438" s="49">
        <v>0</v>
      </c>
      <c r="O438" s="49">
        <v>46.544926432521002</v>
      </c>
      <c r="P438" s="49">
        <v>0</v>
      </c>
      <c r="Q438" s="49">
        <v>0</v>
      </c>
      <c r="R438" s="50" t="s">
        <v>208</v>
      </c>
      <c r="S438" s="50" t="s">
        <v>212</v>
      </c>
      <c r="T438" s="50" t="s">
        <v>873</v>
      </c>
      <c r="V438" s="24" t="str">
        <f>VLOOKUP(C438,[1]BO_download_01!#REF!,3,FALSE)</f>
        <v>Hungary</v>
      </c>
      <c r="W438">
        <f t="shared" si="102"/>
        <v>2012</v>
      </c>
      <c r="X438" t="str">
        <f>INDEX([1]BO_download_01!#REF!,MATCH($Y438,[1]BO_download_01!#REF!,0))</f>
        <v>ar</v>
      </c>
      <c r="Y438" t="str">
        <f t="shared" ref="Y438:Y501" si="106">B438</f>
        <v>floor area</v>
      </c>
      <c r="Z438" s="24">
        <f t="shared" si="97"/>
        <v>0</v>
      </c>
      <c r="AA438" s="24" t="str">
        <f t="shared" si="98"/>
        <v>Mm2</v>
      </c>
      <c r="AB438" s="24" t="str">
        <f t="shared" ref="AB438:AB501" si="107">R438</f>
        <v>Odyssee</v>
      </c>
      <c r="AC438" t="s">
        <v>817</v>
      </c>
      <c r="AD438" t="s">
        <v>818</v>
      </c>
      <c r="AE438" t="str">
        <f t="shared" si="103"/>
        <v>s2</v>
      </c>
      <c r="AF438" t="s">
        <v>764</v>
      </c>
      <c r="AG438" s="51" t="str">
        <f t="shared" si="99"/>
        <v>res</v>
      </c>
      <c r="AH438" t="s">
        <v>819</v>
      </c>
      <c r="AI438" t="s">
        <v>820</v>
      </c>
      <c r="AJ438" t="s">
        <v>821</v>
      </c>
      <c r="AK438" s="11" t="str">
        <f t="shared" si="100"/>
        <v>BO, Odyssee Indicators</v>
      </c>
      <c r="AL438" s="11" t="s">
        <v>822</v>
      </c>
      <c r="AM438" s="11">
        <v>2016</v>
      </c>
      <c r="AN438" s="17" t="s">
        <v>823</v>
      </c>
      <c r="AO438" s="52" t="s">
        <v>824</v>
      </c>
      <c r="AQ438" t="s">
        <v>9</v>
      </c>
      <c r="AR438">
        <v>2010</v>
      </c>
      <c r="AS438" t="s">
        <v>868</v>
      </c>
      <c r="AT438" t="s">
        <v>835</v>
      </c>
      <c r="AU438">
        <v>2937.3040000000001</v>
      </c>
      <c r="AV438" t="s">
        <v>826</v>
      </c>
      <c r="AW438" t="s">
        <v>219</v>
      </c>
      <c r="AX438" t="s">
        <v>817</v>
      </c>
      <c r="AY438" t="s">
        <v>818</v>
      </c>
      <c r="AZ438" t="s">
        <v>764</v>
      </c>
      <c r="BA438" s="51" t="s">
        <v>764</v>
      </c>
      <c r="BB438" t="s">
        <v>815</v>
      </c>
      <c r="BC438" t="s">
        <v>819</v>
      </c>
      <c r="BD438" t="s">
        <v>820</v>
      </c>
      <c r="BE438" t="s">
        <v>821</v>
      </c>
      <c r="BF438" t="s">
        <v>870</v>
      </c>
      <c r="BG438" t="s">
        <v>822</v>
      </c>
      <c r="BH438">
        <v>2016</v>
      </c>
      <c r="BI438" t="s">
        <v>823</v>
      </c>
      <c r="BJ438" t="s">
        <v>824</v>
      </c>
      <c r="BK438" t="s">
        <v>824</v>
      </c>
    </row>
    <row r="439" spans="1:63" x14ac:dyDescent="0.25">
      <c r="A439" t="str">
        <f t="shared" si="96"/>
        <v>IEsurlc2</v>
      </c>
      <c r="B439" t="s">
        <v>839</v>
      </c>
      <c r="C439" t="s">
        <v>53</v>
      </c>
      <c r="D439" t="s">
        <v>815</v>
      </c>
      <c r="E439" t="str">
        <f t="shared" si="105"/>
        <v>s2</v>
      </c>
      <c r="F439" t="str">
        <f t="shared" si="105"/>
        <v>surlc2</v>
      </c>
      <c r="G439" s="49">
        <v>0</v>
      </c>
      <c r="H439" s="49">
        <v>0</v>
      </c>
      <c r="I439" s="49">
        <v>0</v>
      </c>
      <c r="J439" s="49">
        <v>0</v>
      </c>
      <c r="K439" s="49">
        <v>0</v>
      </c>
      <c r="L439" s="49">
        <v>0</v>
      </c>
      <c r="M439" s="49">
        <v>3.6688856691629499</v>
      </c>
      <c r="N439" s="49">
        <v>3.6771755130031201</v>
      </c>
      <c r="O439" s="49">
        <v>3.6850039047533798</v>
      </c>
      <c r="P439" s="49">
        <v>0</v>
      </c>
      <c r="Q439" s="49">
        <v>0</v>
      </c>
      <c r="R439" s="50" t="s">
        <v>214</v>
      </c>
      <c r="S439" s="50" t="s">
        <v>686</v>
      </c>
      <c r="T439" s="50" t="s">
        <v>873</v>
      </c>
      <c r="V439" s="24" t="str">
        <f>VLOOKUP(C439,[1]BO_download_01!#REF!,3,FALSE)</f>
        <v>Ireland</v>
      </c>
      <c r="W439">
        <f t="shared" si="102"/>
        <v>2012</v>
      </c>
      <c r="X439" t="str">
        <f>INDEX([1]BO_download_01!#REF!,MATCH($Y439,[1]BO_download_01!#REF!,0))</f>
        <v>ar</v>
      </c>
      <c r="Y439" t="str">
        <f t="shared" si="106"/>
        <v>floor area</v>
      </c>
      <c r="Z439" s="24">
        <f t="shared" si="97"/>
        <v>3.6771755130031201</v>
      </c>
      <c r="AA439" s="24" t="str">
        <f t="shared" si="98"/>
        <v>Mm2</v>
      </c>
      <c r="AB439" s="24" t="str">
        <f t="shared" si="107"/>
        <v>Estimation</v>
      </c>
      <c r="AC439" t="s">
        <v>817</v>
      </c>
      <c r="AD439" t="s">
        <v>818</v>
      </c>
      <c r="AE439" t="str">
        <f t="shared" si="103"/>
        <v>s2</v>
      </c>
      <c r="AF439" t="s">
        <v>764</v>
      </c>
      <c r="AG439" s="51" t="str">
        <f t="shared" si="99"/>
        <v>res</v>
      </c>
      <c r="AH439" t="s">
        <v>819</v>
      </c>
      <c r="AI439" t="s">
        <v>820</v>
      </c>
      <c r="AJ439" t="s">
        <v>821</v>
      </c>
      <c r="AK439" s="11" t="str">
        <f t="shared" si="100"/>
        <v>BO, Estimation with data from Odyssee</v>
      </c>
      <c r="AL439" s="11" t="s">
        <v>822</v>
      </c>
      <c r="AM439" s="11">
        <v>2016</v>
      </c>
      <c r="AN439" s="17" t="s">
        <v>823</v>
      </c>
      <c r="AO439" s="52" t="s">
        <v>824</v>
      </c>
      <c r="AQ439" t="s">
        <v>9</v>
      </c>
      <c r="AR439">
        <v>2011</v>
      </c>
      <c r="AS439" t="s">
        <v>868</v>
      </c>
      <c r="AT439" t="s">
        <v>835</v>
      </c>
      <c r="AU439">
        <v>2950.6350000000002</v>
      </c>
      <c r="AV439" t="s">
        <v>826</v>
      </c>
      <c r="AW439" t="s">
        <v>219</v>
      </c>
      <c r="AX439" t="s">
        <v>817</v>
      </c>
      <c r="AY439" t="s">
        <v>818</v>
      </c>
      <c r="AZ439" t="s">
        <v>764</v>
      </c>
      <c r="BA439" s="51" t="s">
        <v>764</v>
      </c>
      <c r="BB439" t="s">
        <v>815</v>
      </c>
      <c r="BC439" t="s">
        <v>819</v>
      </c>
      <c r="BD439" t="s">
        <v>820</v>
      </c>
      <c r="BE439" t="s">
        <v>821</v>
      </c>
      <c r="BF439" t="s">
        <v>870</v>
      </c>
      <c r="BG439" t="s">
        <v>822</v>
      </c>
      <c r="BH439">
        <v>2016</v>
      </c>
      <c r="BI439" t="s">
        <v>823</v>
      </c>
      <c r="BJ439" t="s">
        <v>824</v>
      </c>
      <c r="BK439" t="s">
        <v>824</v>
      </c>
    </row>
    <row r="440" spans="1:63" x14ac:dyDescent="0.25">
      <c r="A440" t="str">
        <f t="shared" si="96"/>
        <v>ITsurlc2</v>
      </c>
      <c r="B440" t="s">
        <v>839</v>
      </c>
      <c r="C440" t="s">
        <v>54</v>
      </c>
      <c r="D440" t="s">
        <v>815</v>
      </c>
      <c r="E440" t="str">
        <f t="shared" si="105"/>
        <v>s2</v>
      </c>
      <c r="F440" t="str">
        <f t="shared" si="105"/>
        <v>surlc2</v>
      </c>
      <c r="G440" s="49">
        <v>0</v>
      </c>
      <c r="H440" s="49">
        <v>0</v>
      </c>
      <c r="I440" s="49">
        <v>0</v>
      </c>
      <c r="J440" s="49">
        <v>0</v>
      </c>
      <c r="K440" s="49">
        <v>0</v>
      </c>
      <c r="L440" s="49">
        <v>0</v>
      </c>
      <c r="M440" s="49">
        <v>734.227181118781</v>
      </c>
      <c r="N440" s="49">
        <v>0</v>
      </c>
      <c r="O440" s="49">
        <v>0</v>
      </c>
      <c r="P440" s="49">
        <v>0</v>
      </c>
      <c r="Q440" s="49">
        <v>0</v>
      </c>
      <c r="R440" s="50" t="s">
        <v>214</v>
      </c>
      <c r="S440" s="50" t="s">
        <v>686</v>
      </c>
      <c r="T440" s="50" t="s">
        <v>873</v>
      </c>
      <c r="V440" s="24" t="str">
        <f>VLOOKUP(C440,[1]BO_download_01!#REF!,3,FALSE)</f>
        <v>Italy</v>
      </c>
      <c r="W440">
        <f t="shared" si="102"/>
        <v>2012</v>
      </c>
      <c r="X440" t="str">
        <f>INDEX([1]BO_download_01!#REF!,MATCH($Y440,[1]BO_download_01!#REF!,0))</f>
        <v>ar</v>
      </c>
      <c r="Y440" t="str">
        <f t="shared" si="106"/>
        <v>floor area</v>
      </c>
      <c r="Z440" s="24">
        <f t="shared" si="97"/>
        <v>0</v>
      </c>
      <c r="AA440" s="24" t="str">
        <f t="shared" si="98"/>
        <v>Mm2</v>
      </c>
      <c r="AB440" s="24" t="str">
        <f t="shared" si="107"/>
        <v>Estimation</v>
      </c>
      <c r="AC440" t="s">
        <v>817</v>
      </c>
      <c r="AD440" t="s">
        <v>818</v>
      </c>
      <c r="AE440" t="str">
        <f t="shared" si="103"/>
        <v>s2</v>
      </c>
      <c r="AF440" t="s">
        <v>764</v>
      </c>
      <c r="AG440" s="51" t="str">
        <f t="shared" si="99"/>
        <v>res</v>
      </c>
      <c r="AH440" t="s">
        <v>819</v>
      </c>
      <c r="AI440" t="s">
        <v>820</v>
      </c>
      <c r="AJ440" t="s">
        <v>821</v>
      </c>
      <c r="AK440" s="11" t="str">
        <f t="shared" si="100"/>
        <v>BO, Estimation with data from Odyssee</v>
      </c>
      <c r="AL440" s="11" t="s">
        <v>822</v>
      </c>
      <c r="AM440" s="11">
        <v>2016</v>
      </c>
      <c r="AN440" s="17" t="s">
        <v>823</v>
      </c>
      <c r="AO440" s="52" t="s">
        <v>824</v>
      </c>
      <c r="AQ440" t="s">
        <v>9</v>
      </c>
      <c r="AR440">
        <v>2012</v>
      </c>
      <c r="AS440" t="s">
        <v>868</v>
      </c>
      <c r="AT440" t="s">
        <v>835</v>
      </c>
      <c r="AU440">
        <v>2962.527</v>
      </c>
      <c r="AV440" t="s">
        <v>826</v>
      </c>
      <c r="AW440" t="s">
        <v>219</v>
      </c>
      <c r="AX440" t="s">
        <v>817</v>
      </c>
      <c r="AY440" t="s">
        <v>818</v>
      </c>
      <c r="AZ440" t="s">
        <v>764</v>
      </c>
      <c r="BA440" s="51" t="s">
        <v>764</v>
      </c>
      <c r="BB440" t="s">
        <v>815</v>
      </c>
      <c r="BC440" t="s">
        <v>819</v>
      </c>
      <c r="BD440" t="s">
        <v>820</v>
      </c>
      <c r="BE440" t="s">
        <v>821</v>
      </c>
      <c r="BF440" t="s">
        <v>870</v>
      </c>
      <c r="BG440" t="s">
        <v>822</v>
      </c>
      <c r="BH440">
        <v>2016</v>
      </c>
      <c r="BI440" t="s">
        <v>823</v>
      </c>
      <c r="BJ440" t="s">
        <v>824</v>
      </c>
      <c r="BK440" t="s">
        <v>824</v>
      </c>
    </row>
    <row r="441" spans="1:63" x14ac:dyDescent="0.25">
      <c r="A441" t="str">
        <f>C441&amp;F441</f>
        <v>LTsurlc2</v>
      </c>
      <c r="B441" t="s">
        <v>839</v>
      </c>
      <c r="C441" t="s">
        <v>56</v>
      </c>
      <c r="D441" t="s">
        <v>815</v>
      </c>
      <c r="E441" t="str">
        <f t="shared" si="105"/>
        <v>s2</v>
      </c>
      <c r="F441" t="str">
        <f t="shared" si="105"/>
        <v>surlc2</v>
      </c>
      <c r="G441" s="49">
        <v>0</v>
      </c>
      <c r="H441" s="49">
        <v>0</v>
      </c>
      <c r="I441" s="49">
        <v>0</v>
      </c>
      <c r="J441" s="49">
        <v>0</v>
      </c>
      <c r="K441" s="49">
        <v>0</v>
      </c>
      <c r="L441" s="49">
        <v>0</v>
      </c>
      <c r="M441" s="49">
        <v>0</v>
      </c>
      <c r="N441" s="49">
        <v>12.6174368499062</v>
      </c>
      <c r="O441" s="49">
        <v>12.6742721510319</v>
      </c>
      <c r="P441" s="49">
        <v>0</v>
      </c>
      <c r="Q441" s="49">
        <v>0</v>
      </c>
      <c r="R441" s="50" t="s">
        <v>208</v>
      </c>
      <c r="S441" s="50" t="s">
        <v>212</v>
      </c>
      <c r="T441" s="50" t="s">
        <v>873</v>
      </c>
      <c r="V441" s="24" t="str">
        <f>VLOOKUP(C441,[1]BO_download_01!#REF!,3,FALSE)</f>
        <v>Lithuania</v>
      </c>
      <c r="W441">
        <f t="shared" si="102"/>
        <v>2012</v>
      </c>
      <c r="X441" t="str">
        <f>INDEX([1]BO_download_01!#REF!,MATCH($Y441,[1]BO_download_01!#REF!,0))</f>
        <v>ar</v>
      </c>
      <c r="Y441" t="str">
        <f t="shared" si="106"/>
        <v>floor area</v>
      </c>
      <c r="Z441" s="24">
        <f t="shared" si="97"/>
        <v>12.6174368499062</v>
      </c>
      <c r="AA441" s="24" t="str">
        <f t="shared" si="98"/>
        <v>Mm2</v>
      </c>
      <c r="AB441" s="24" t="str">
        <f t="shared" si="107"/>
        <v>Odyssee</v>
      </c>
      <c r="AC441" t="s">
        <v>817</v>
      </c>
      <c r="AD441" t="s">
        <v>818</v>
      </c>
      <c r="AE441" t="str">
        <f t="shared" si="103"/>
        <v>s2</v>
      </c>
      <c r="AF441" t="s">
        <v>764</v>
      </c>
      <c r="AG441" s="51" t="str">
        <f t="shared" si="99"/>
        <v>res</v>
      </c>
      <c r="AH441" t="s">
        <v>819</v>
      </c>
      <c r="AI441" t="s">
        <v>820</v>
      </c>
      <c r="AJ441" t="s">
        <v>821</v>
      </c>
      <c r="AK441" s="11" t="str">
        <f t="shared" si="100"/>
        <v>BO, Odyssee Indicators</v>
      </c>
      <c r="AL441" s="11" t="s">
        <v>822</v>
      </c>
      <c r="AM441" s="11">
        <v>2016</v>
      </c>
      <c r="AN441" s="17" t="s">
        <v>823</v>
      </c>
      <c r="AO441" s="52" t="s">
        <v>824</v>
      </c>
      <c r="AQ441" t="s">
        <v>9</v>
      </c>
      <c r="AR441">
        <v>2013</v>
      </c>
      <c r="AS441" t="s">
        <v>868</v>
      </c>
      <c r="AT441" t="s">
        <v>835</v>
      </c>
      <c r="AU441">
        <v>2976.77</v>
      </c>
      <c r="AV441" t="s">
        <v>826</v>
      </c>
      <c r="AW441" t="s">
        <v>219</v>
      </c>
      <c r="AX441" t="s">
        <v>817</v>
      </c>
      <c r="AY441" t="s">
        <v>818</v>
      </c>
      <c r="AZ441" t="s">
        <v>764</v>
      </c>
      <c r="BA441" s="51" t="s">
        <v>764</v>
      </c>
      <c r="BB441" t="s">
        <v>815</v>
      </c>
      <c r="BC441" t="s">
        <v>819</v>
      </c>
      <c r="BD441" t="s">
        <v>820</v>
      </c>
      <c r="BE441" t="s">
        <v>821</v>
      </c>
      <c r="BF441" t="s">
        <v>870</v>
      </c>
      <c r="BG441" t="s">
        <v>822</v>
      </c>
      <c r="BH441">
        <v>2016</v>
      </c>
      <c r="BI441" t="s">
        <v>823</v>
      </c>
      <c r="BJ441" t="s">
        <v>824</v>
      </c>
      <c r="BK441" t="s">
        <v>824</v>
      </c>
    </row>
    <row r="442" spans="1:63" x14ac:dyDescent="0.25">
      <c r="A442" t="str">
        <f t="shared" ref="A442:A505" si="108">C442&amp;F442</f>
        <v>LUsurlc2</v>
      </c>
      <c r="B442" t="s">
        <v>839</v>
      </c>
      <c r="C442" t="s">
        <v>57</v>
      </c>
      <c r="D442" t="s">
        <v>815</v>
      </c>
      <c r="E442" t="str">
        <f t="shared" si="105"/>
        <v>s2</v>
      </c>
      <c r="F442" t="str">
        <f t="shared" si="105"/>
        <v>surlc2</v>
      </c>
      <c r="G442" s="49">
        <v>0</v>
      </c>
      <c r="H442" s="49">
        <v>0</v>
      </c>
      <c r="I442" s="49">
        <v>0</v>
      </c>
      <c r="J442" s="49">
        <v>0</v>
      </c>
      <c r="K442" s="49">
        <v>0</v>
      </c>
      <c r="L442" s="49">
        <v>0</v>
      </c>
      <c r="M442" s="49">
        <v>1.36877407052141</v>
      </c>
      <c r="N442" s="49">
        <v>0</v>
      </c>
      <c r="O442" s="49">
        <v>0</v>
      </c>
      <c r="P442" s="49">
        <v>0</v>
      </c>
      <c r="Q442" s="49">
        <v>0</v>
      </c>
      <c r="R442" s="50" t="s">
        <v>208</v>
      </c>
      <c r="S442" s="50" t="s">
        <v>212</v>
      </c>
      <c r="T442" s="50" t="s">
        <v>873</v>
      </c>
      <c r="V442" s="24" t="str">
        <f>VLOOKUP(C442,[1]BO_download_01!#REF!,3,FALSE)</f>
        <v>Luxembourg</v>
      </c>
      <c r="W442">
        <f t="shared" si="102"/>
        <v>2012</v>
      </c>
      <c r="X442" t="str">
        <f>INDEX([1]BO_download_01!#REF!,MATCH($Y442,[1]BO_download_01!#REF!,0))</f>
        <v>ar</v>
      </c>
      <c r="Y442" t="str">
        <f t="shared" si="106"/>
        <v>floor area</v>
      </c>
      <c r="Z442" s="24">
        <f t="shared" si="97"/>
        <v>0</v>
      </c>
      <c r="AA442" s="24" t="str">
        <f t="shared" si="98"/>
        <v>Mm2</v>
      </c>
      <c r="AB442" s="24" t="str">
        <f t="shared" si="107"/>
        <v>Odyssee</v>
      </c>
      <c r="AC442" t="s">
        <v>817</v>
      </c>
      <c r="AD442" t="s">
        <v>818</v>
      </c>
      <c r="AE442" t="str">
        <f t="shared" si="103"/>
        <v>s2</v>
      </c>
      <c r="AF442" t="s">
        <v>764</v>
      </c>
      <c r="AG442" s="51" t="str">
        <f t="shared" si="99"/>
        <v>res</v>
      </c>
      <c r="AH442" t="s">
        <v>819</v>
      </c>
      <c r="AI442" t="s">
        <v>820</v>
      </c>
      <c r="AJ442" t="s">
        <v>821</v>
      </c>
      <c r="AK442" s="11" t="str">
        <f t="shared" si="100"/>
        <v>BO, Odyssee Indicators</v>
      </c>
      <c r="AL442" s="11" t="s">
        <v>822</v>
      </c>
      <c r="AM442" s="11">
        <v>2016</v>
      </c>
      <c r="AN442" s="17" t="s">
        <v>823</v>
      </c>
      <c r="AO442" s="52" t="s">
        <v>824</v>
      </c>
      <c r="AQ442" t="s">
        <v>9</v>
      </c>
      <c r="AR442">
        <v>2014</v>
      </c>
      <c r="AS442" t="s">
        <v>868</v>
      </c>
      <c r="AT442" t="s">
        <v>835</v>
      </c>
      <c r="AU442">
        <v>2990.2379999999998</v>
      </c>
      <c r="AV442" t="s">
        <v>826</v>
      </c>
      <c r="AW442" t="s">
        <v>219</v>
      </c>
      <c r="AX442" t="s">
        <v>817</v>
      </c>
      <c r="AY442" t="s">
        <v>818</v>
      </c>
      <c r="AZ442" t="s">
        <v>764</v>
      </c>
      <c r="BA442" s="51" t="s">
        <v>764</v>
      </c>
      <c r="BB442" t="s">
        <v>815</v>
      </c>
      <c r="BC442" t="s">
        <v>819</v>
      </c>
      <c r="BD442" t="s">
        <v>820</v>
      </c>
      <c r="BE442" t="s">
        <v>821</v>
      </c>
      <c r="BF442" t="s">
        <v>870</v>
      </c>
      <c r="BG442" t="s">
        <v>822</v>
      </c>
      <c r="BH442">
        <v>2016</v>
      </c>
      <c r="BI442" t="s">
        <v>823</v>
      </c>
      <c r="BJ442" t="s">
        <v>824</v>
      </c>
      <c r="BK442" t="s">
        <v>824</v>
      </c>
    </row>
    <row r="443" spans="1:63" x14ac:dyDescent="0.25">
      <c r="A443" t="str">
        <f t="shared" si="108"/>
        <v>LVsurlc2</v>
      </c>
      <c r="B443" t="s">
        <v>839</v>
      </c>
      <c r="C443" t="s">
        <v>55</v>
      </c>
      <c r="D443" t="s">
        <v>815</v>
      </c>
      <c r="E443" t="str">
        <f t="shared" si="105"/>
        <v>s2</v>
      </c>
      <c r="F443" t="str">
        <f t="shared" si="105"/>
        <v>surlc2</v>
      </c>
      <c r="G443" s="49">
        <v>0</v>
      </c>
      <c r="H443" s="49">
        <v>0</v>
      </c>
      <c r="I443" s="49">
        <v>0</v>
      </c>
      <c r="J443" s="49">
        <v>0</v>
      </c>
      <c r="K443" s="49">
        <v>0</v>
      </c>
      <c r="L443" s="49">
        <v>0</v>
      </c>
      <c r="M443" s="49">
        <v>9.7083619309063298</v>
      </c>
      <c r="N443" s="49">
        <v>9.7454875979461306</v>
      </c>
      <c r="O443" s="49">
        <v>9.8383017655456104</v>
      </c>
      <c r="P443" s="49">
        <v>0</v>
      </c>
      <c r="Q443" s="49">
        <v>0</v>
      </c>
      <c r="R443" s="50" t="s">
        <v>208</v>
      </c>
      <c r="S443" s="50" t="s">
        <v>212</v>
      </c>
      <c r="T443" s="50" t="s">
        <v>873</v>
      </c>
      <c r="V443" s="24" t="str">
        <f>VLOOKUP(C443,[1]BO_download_01!#REF!,3,FALSE)</f>
        <v>Latvia</v>
      </c>
      <c r="W443">
        <f t="shared" si="102"/>
        <v>2012</v>
      </c>
      <c r="X443" t="str">
        <f>INDEX([1]BO_download_01!#REF!,MATCH($Y443,[1]BO_download_01!#REF!,0))</f>
        <v>ar</v>
      </c>
      <c r="Y443" t="str">
        <f t="shared" si="106"/>
        <v>floor area</v>
      </c>
      <c r="Z443" s="24">
        <f t="shared" si="97"/>
        <v>9.7454875979461306</v>
      </c>
      <c r="AA443" s="24" t="str">
        <f t="shared" si="98"/>
        <v>Mm2</v>
      </c>
      <c r="AB443" s="24" t="str">
        <f t="shared" si="107"/>
        <v>Odyssee</v>
      </c>
      <c r="AC443" t="s">
        <v>817</v>
      </c>
      <c r="AD443" t="s">
        <v>818</v>
      </c>
      <c r="AE443" t="str">
        <f t="shared" si="103"/>
        <v>s2</v>
      </c>
      <c r="AF443" t="s">
        <v>764</v>
      </c>
      <c r="AG443" s="51" t="str">
        <f t="shared" si="99"/>
        <v>res</v>
      </c>
      <c r="AH443" t="s">
        <v>819</v>
      </c>
      <c r="AI443" t="s">
        <v>820</v>
      </c>
      <c r="AJ443" t="s">
        <v>821</v>
      </c>
      <c r="AK443" s="11" t="str">
        <f t="shared" si="100"/>
        <v>BO, Odyssee Indicators</v>
      </c>
      <c r="AL443" s="11" t="s">
        <v>822</v>
      </c>
      <c r="AM443" s="11">
        <v>2016</v>
      </c>
      <c r="AN443" s="17" t="s">
        <v>823</v>
      </c>
      <c r="AO443" s="52" t="s">
        <v>824</v>
      </c>
      <c r="AQ443" t="s">
        <v>27</v>
      </c>
      <c r="AR443">
        <v>2005</v>
      </c>
      <c r="AS443" t="s">
        <v>868</v>
      </c>
      <c r="AT443" t="s">
        <v>835</v>
      </c>
      <c r="AU443">
        <v>629.20000000000005</v>
      </c>
      <c r="AV443" t="s">
        <v>826</v>
      </c>
      <c r="AW443" t="s">
        <v>282</v>
      </c>
      <c r="AX443" t="s">
        <v>817</v>
      </c>
      <c r="AY443" t="s">
        <v>818</v>
      </c>
      <c r="AZ443" t="s">
        <v>764</v>
      </c>
      <c r="BA443" s="51" t="s">
        <v>764</v>
      </c>
      <c r="BB443" t="s">
        <v>815</v>
      </c>
      <c r="BC443" t="s">
        <v>819</v>
      </c>
      <c r="BD443" t="s">
        <v>820</v>
      </c>
      <c r="BE443" t="s">
        <v>821</v>
      </c>
      <c r="BF443" t="s">
        <v>838</v>
      </c>
      <c r="BG443" t="s">
        <v>822</v>
      </c>
      <c r="BH443">
        <v>2016</v>
      </c>
      <c r="BI443" t="s">
        <v>823</v>
      </c>
      <c r="BJ443" t="s">
        <v>824</v>
      </c>
      <c r="BK443" t="s">
        <v>824</v>
      </c>
    </row>
    <row r="444" spans="1:63" x14ac:dyDescent="0.25">
      <c r="A444" t="str">
        <f t="shared" si="108"/>
        <v>MTsurlc2</v>
      </c>
      <c r="B444" t="s">
        <v>839</v>
      </c>
      <c r="C444" t="s">
        <v>58</v>
      </c>
      <c r="D444" t="s">
        <v>815</v>
      </c>
      <c r="E444" t="str">
        <f t="shared" si="105"/>
        <v>s2</v>
      </c>
      <c r="F444" t="str">
        <f t="shared" si="105"/>
        <v>surlc2</v>
      </c>
      <c r="G444" s="49">
        <v>0</v>
      </c>
      <c r="H444" s="49">
        <v>0</v>
      </c>
      <c r="I444" s="49">
        <v>0</v>
      </c>
      <c r="J444" s="49">
        <v>0</v>
      </c>
      <c r="K444" s="49">
        <v>0</v>
      </c>
      <c r="L444" s="49">
        <v>0</v>
      </c>
      <c r="M444" s="49">
        <v>2.8461166217996801</v>
      </c>
      <c r="N444" s="49">
        <v>2.8461166217996801</v>
      </c>
      <c r="O444" s="49">
        <v>0</v>
      </c>
      <c r="P444" s="49">
        <v>0</v>
      </c>
      <c r="Q444" s="49">
        <v>0</v>
      </c>
      <c r="R444" s="50" t="s">
        <v>208</v>
      </c>
      <c r="S444" s="50" t="s">
        <v>212</v>
      </c>
      <c r="T444" s="50" t="s">
        <v>873</v>
      </c>
      <c r="V444" s="24" t="str">
        <f>VLOOKUP(C444,[1]BO_download_01!#REF!,3,FALSE)</f>
        <v>Malta</v>
      </c>
      <c r="W444">
        <f t="shared" si="102"/>
        <v>2012</v>
      </c>
      <c r="X444" t="str">
        <f>INDEX([1]BO_download_01!#REF!,MATCH($Y444,[1]BO_download_01!#REF!,0))</f>
        <v>ar</v>
      </c>
      <c r="Y444" t="str">
        <f t="shared" si="106"/>
        <v>floor area</v>
      </c>
      <c r="Z444" s="24">
        <f t="shared" si="97"/>
        <v>2.8461166217996801</v>
      </c>
      <c r="AA444" s="24" t="str">
        <f t="shared" si="98"/>
        <v>Mm2</v>
      </c>
      <c r="AB444" s="24" t="str">
        <f t="shared" si="107"/>
        <v>Odyssee</v>
      </c>
      <c r="AC444" t="s">
        <v>817</v>
      </c>
      <c r="AD444" t="s">
        <v>818</v>
      </c>
      <c r="AE444" t="str">
        <f t="shared" si="103"/>
        <v>s2</v>
      </c>
      <c r="AF444" t="s">
        <v>764</v>
      </c>
      <c r="AG444" s="51" t="str">
        <f t="shared" si="99"/>
        <v>res</v>
      </c>
      <c r="AH444" t="s">
        <v>819</v>
      </c>
      <c r="AI444" t="s">
        <v>820</v>
      </c>
      <c r="AJ444" t="s">
        <v>821</v>
      </c>
      <c r="AK444" s="11" t="str">
        <f t="shared" si="100"/>
        <v>BO, Odyssee Indicators</v>
      </c>
      <c r="AL444" s="11" t="s">
        <v>822</v>
      </c>
      <c r="AM444" s="11">
        <v>2016</v>
      </c>
      <c r="AN444" s="17" t="s">
        <v>823</v>
      </c>
      <c r="AO444" s="52" t="s">
        <v>824</v>
      </c>
      <c r="AQ444" t="s">
        <v>27</v>
      </c>
      <c r="AR444">
        <v>2006</v>
      </c>
      <c r="AS444" t="s">
        <v>868</v>
      </c>
      <c r="AT444" t="s">
        <v>835</v>
      </c>
      <c r="AU444">
        <v>633.1</v>
      </c>
      <c r="AV444" t="s">
        <v>826</v>
      </c>
      <c r="AW444" t="s">
        <v>282</v>
      </c>
      <c r="AX444" t="s">
        <v>817</v>
      </c>
      <c r="AY444" t="s">
        <v>818</v>
      </c>
      <c r="AZ444" t="s">
        <v>764</v>
      </c>
      <c r="BA444" s="51" t="s">
        <v>764</v>
      </c>
      <c r="BB444" t="s">
        <v>815</v>
      </c>
      <c r="BC444" t="s">
        <v>819</v>
      </c>
      <c r="BD444" t="s">
        <v>820</v>
      </c>
      <c r="BE444" t="s">
        <v>821</v>
      </c>
      <c r="BF444" t="s">
        <v>838</v>
      </c>
      <c r="BG444" t="s">
        <v>822</v>
      </c>
      <c r="BH444">
        <v>2016</v>
      </c>
      <c r="BI444" t="s">
        <v>823</v>
      </c>
      <c r="BJ444" t="s">
        <v>824</v>
      </c>
      <c r="BK444" t="s">
        <v>824</v>
      </c>
    </row>
    <row r="445" spans="1:63" x14ac:dyDescent="0.25">
      <c r="A445" t="str">
        <f t="shared" si="108"/>
        <v>NLsurlc2</v>
      </c>
      <c r="B445" t="s">
        <v>839</v>
      </c>
      <c r="C445" t="s">
        <v>59</v>
      </c>
      <c r="D445" t="s">
        <v>815</v>
      </c>
      <c r="E445" t="str">
        <f t="shared" si="105"/>
        <v>s2</v>
      </c>
      <c r="F445" t="str">
        <f t="shared" si="105"/>
        <v>surlc2</v>
      </c>
      <c r="G445" s="49">
        <v>0</v>
      </c>
      <c r="H445" s="49">
        <v>0</v>
      </c>
      <c r="I445" s="49">
        <v>0</v>
      </c>
      <c r="J445" s="49">
        <v>0</v>
      </c>
      <c r="K445" s="49">
        <v>0</v>
      </c>
      <c r="L445" s="49">
        <v>0</v>
      </c>
      <c r="M445" s="49">
        <v>46.519369814734702</v>
      </c>
      <c r="N445" s="49">
        <v>46.324314339367199</v>
      </c>
      <c r="O445" s="49">
        <v>0</v>
      </c>
      <c r="P445" s="49">
        <v>0</v>
      </c>
      <c r="Q445" s="49">
        <v>0</v>
      </c>
      <c r="R445" s="50" t="s">
        <v>364</v>
      </c>
      <c r="S445" s="50" t="s">
        <v>903</v>
      </c>
      <c r="T445" s="50" t="s">
        <v>873</v>
      </c>
      <c r="V445" s="24" t="str">
        <f>VLOOKUP(C445,[1]BO_download_01!#REF!,3,FALSE)</f>
        <v>Netherlands</v>
      </c>
      <c r="W445">
        <f t="shared" si="102"/>
        <v>2012</v>
      </c>
      <c r="X445" t="str">
        <f>INDEX([1]BO_download_01!#REF!,MATCH($Y445,[1]BO_download_01!#REF!,0))</f>
        <v>ar</v>
      </c>
      <c r="Y445" t="str">
        <f t="shared" si="106"/>
        <v>floor area</v>
      </c>
      <c r="Z445" s="24">
        <f t="shared" si="97"/>
        <v>46.324314339367199</v>
      </c>
      <c r="AA445" s="24" t="str">
        <f t="shared" si="98"/>
        <v>Mm2</v>
      </c>
      <c r="AB445" s="24" t="str">
        <f t="shared" si="107"/>
        <v>Calculation</v>
      </c>
      <c r="AC445" t="s">
        <v>817</v>
      </c>
      <c r="AD445" t="s">
        <v>818</v>
      </c>
      <c r="AE445" t="str">
        <f t="shared" si="103"/>
        <v>s2</v>
      </c>
      <c r="AF445" t="s">
        <v>764</v>
      </c>
      <c r="AG445" s="51" t="str">
        <f t="shared" si="99"/>
        <v>res</v>
      </c>
      <c r="AH445" t="s">
        <v>819</v>
      </c>
      <c r="AI445" t="s">
        <v>820</v>
      </c>
      <c r="AJ445" t="s">
        <v>821</v>
      </c>
      <c r="AK445" s="11" t="str">
        <f t="shared" si="100"/>
        <v>BO, Calculation with average floor area of permanently occupied dwellings and number of dwellings for the considered contruction period</v>
      </c>
      <c r="AL445" s="11" t="s">
        <v>822</v>
      </c>
      <c r="AM445" s="11">
        <v>2016</v>
      </c>
      <c r="AN445" s="17" t="s">
        <v>823</v>
      </c>
      <c r="AO445" s="52" t="s">
        <v>824</v>
      </c>
      <c r="AQ445" t="s">
        <v>27</v>
      </c>
      <c r="AR445">
        <v>2007</v>
      </c>
      <c r="AS445" t="s">
        <v>868</v>
      </c>
      <c r="AT445" t="s">
        <v>835</v>
      </c>
      <c r="AU445">
        <v>638.20000000000005</v>
      </c>
      <c r="AV445" t="s">
        <v>826</v>
      </c>
      <c r="AW445" t="s">
        <v>282</v>
      </c>
      <c r="AX445" t="s">
        <v>817</v>
      </c>
      <c r="AY445" t="s">
        <v>818</v>
      </c>
      <c r="AZ445" t="s">
        <v>764</v>
      </c>
      <c r="BA445" s="51" t="s">
        <v>764</v>
      </c>
      <c r="BB445" t="s">
        <v>815</v>
      </c>
      <c r="BC445" t="s">
        <v>819</v>
      </c>
      <c r="BD445" t="s">
        <v>820</v>
      </c>
      <c r="BE445" t="s">
        <v>821</v>
      </c>
      <c r="BF445" t="s">
        <v>838</v>
      </c>
      <c r="BG445" t="s">
        <v>822</v>
      </c>
      <c r="BH445">
        <v>2016</v>
      </c>
      <c r="BI445" t="s">
        <v>823</v>
      </c>
      <c r="BJ445" t="s">
        <v>824</v>
      </c>
      <c r="BK445" t="s">
        <v>824</v>
      </c>
    </row>
    <row r="446" spans="1:63" x14ac:dyDescent="0.25">
      <c r="A446" t="str">
        <f t="shared" si="108"/>
        <v>PLsurlc2</v>
      </c>
      <c r="B446" t="s">
        <v>839</v>
      </c>
      <c r="C446" t="s">
        <v>60</v>
      </c>
      <c r="D446" t="s">
        <v>815</v>
      </c>
      <c r="E446" t="str">
        <f t="shared" si="105"/>
        <v>s2</v>
      </c>
      <c r="F446" t="str">
        <f t="shared" si="105"/>
        <v>surlc2</v>
      </c>
      <c r="G446" s="49">
        <v>0</v>
      </c>
      <c r="H446" s="49">
        <v>0</v>
      </c>
      <c r="I446" s="49">
        <v>0</v>
      </c>
      <c r="J446" s="49">
        <v>0</v>
      </c>
      <c r="K446" s="49">
        <v>0</v>
      </c>
      <c r="L446" s="49">
        <v>0</v>
      </c>
      <c r="M446" s="49">
        <v>81.628002283839706</v>
      </c>
      <c r="N446" s="49">
        <v>81.852872813547194</v>
      </c>
      <c r="O446" s="49">
        <v>82.190178608108496</v>
      </c>
      <c r="P446" s="49">
        <v>0</v>
      </c>
      <c r="Q446" s="49">
        <v>0</v>
      </c>
      <c r="R446" s="50" t="s">
        <v>364</v>
      </c>
      <c r="S446" s="50" t="s">
        <v>903</v>
      </c>
      <c r="T446" s="50" t="s">
        <v>873</v>
      </c>
      <c r="V446" s="24" t="str">
        <f>VLOOKUP(C446,[1]BO_download_01!#REF!,3,FALSE)</f>
        <v>Poland</v>
      </c>
      <c r="W446">
        <f t="shared" si="102"/>
        <v>2012</v>
      </c>
      <c r="X446" t="str">
        <f>INDEX([1]BO_download_01!#REF!,MATCH($Y446,[1]BO_download_01!#REF!,0))</f>
        <v>ar</v>
      </c>
      <c r="Y446" t="str">
        <f t="shared" si="106"/>
        <v>floor area</v>
      </c>
      <c r="Z446" s="24">
        <f t="shared" si="97"/>
        <v>81.852872813547194</v>
      </c>
      <c r="AA446" s="24" t="str">
        <f t="shared" si="98"/>
        <v>Mm2</v>
      </c>
      <c r="AB446" s="24" t="str">
        <f t="shared" si="107"/>
        <v>Calculation</v>
      </c>
      <c r="AC446" t="s">
        <v>817</v>
      </c>
      <c r="AD446" t="s">
        <v>818</v>
      </c>
      <c r="AE446" t="str">
        <f t="shared" si="103"/>
        <v>s2</v>
      </c>
      <c r="AF446" t="s">
        <v>764</v>
      </c>
      <c r="AG446" s="51" t="str">
        <f t="shared" si="99"/>
        <v>res</v>
      </c>
      <c r="AH446" t="s">
        <v>819</v>
      </c>
      <c r="AI446" t="s">
        <v>820</v>
      </c>
      <c r="AJ446" t="s">
        <v>821</v>
      </c>
      <c r="AK446" s="11" t="str">
        <f t="shared" si="100"/>
        <v>BO, Calculation with average floor area of permanently occupied dwellings and number of dwellings for the considered contruction period</v>
      </c>
      <c r="AL446" s="11" t="s">
        <v>822</v>
      </c>
      <c r="AM446" s="11">
        <v>2016</v>
      </c>
      <c r="AN446" s="17" t="s">
        <v>823</v>
      </c>
      <c r="AO446" s="52" t="s">
        <v>824</v>
      </c>
      <c r="AQ446" t="s">
        <v>27</v>
      </c>
      <c r="AR446">
        <v>2008</v>
      </c>
      <c r="AS446" t="s">
        <v>868</v>
      </c>
      <c r="AT446" t="s">
        <v>835</v>
      </c>
      <c r="AU446">
        <v>645.20000000000005</v>
      </c>
      <c r="AV446" t="s">
        <v>826</v>
      </c>
      <c r="AW446" t="s">
        <v>282</v>
      </c>
      <c r="AX446" t="s">
        <v>817</v>
      </c>
      <c r="AY446" t="s">
        <v>818</v>
      </c>
      <c r="AZ446" t="s">
        <v>764</v>
      </c>
      <c r="BA446" s="51" t="s">
        <v>764</v>
      </c>
      <c r="BB446" t="s">
        <v>815</v>
      </c>
      <c r="BC446" t="s">
        <v>819</v>
      </c>
      <c r="BD446" t="s">
        <v>820</v>
      </c>
      <c r="BE446" t="s">
        <v>821</v>
      </c>
      <c r="BF446" t="s">
        <v>838</v>
      </c>
      <c r="BG446" t="s">
        <v>822</v>
      </c>
      <c r="BH446">
        <v>2016</v>
      </c>
      <c r="BI446" t="s">
        <v>823</v>
      </c>
      <c r="BJ446" t="s">
        <v>824</v>
      </c>
      <c r="BK446" t="s">
        <v>824</v>
      </c>
    </row>
    <row r="447" spans="1:63" x14ac:dyDescent="0.25">
      <c r="A447" t="str">
        <f t="shared" si="108"/>
        <v>PTsurlc2</v>
      </c>
      <c r="B447" t="s">
        <v>839</v>
      </c>
      <c r="C447" t="s">
        <v>61</v>
      </c>
      <c r="D447" t="s">
        <v>815</v>
      </c>
      <c r="E447" t="str">
        <f t="shared" ref="E447:F462" si="109">E446</f>
        <v>s2</v>
      </c>
      <c r="F447" t="str">
        <f t="shared" si="109"/>
        <v>surlc2</v>
      </c>
      <c r="G447" s="49">
        <v>0</v>
      </c>
      <c r="H447" s="49">
        <v>0</v>
      </c>
      <c r="I447" s="49">
        <v>0</v>
      </c>
      <c r="J447" s="49">
        <v>0</v>
      </c>
      <c r="K447" s="49">
        <v>0</v>
      </c>
      <c r="L447" s="49">
        <v>0</v>
      </c>
      <c r="M447" s="49">
        <v>50.621750203051</v>
      </c>
      <c r="N447" s="49">
        <v>0</v>
      </c>
      <c r="O447" s="49">
        <v>0</v>
      </c>
      <c r="P447" s="49">
        <v>0</v>
      </c>
      <c r="Q447" s="49">
        <v>0</v>
      </c>
      <c r="R447" s="50" t="s">
        <v>364</v>
      </c>
      <c r="S447" s="50" t="s">
        <v>903</v>
      </c>
      <c r="T447" s="50" t="s">
        <v>873</v>
      </c>
      <c r="V447" s="24" t="str">
        <f>VLOOKUP(C447,[1]BO_download_01!#REF!,3,FALSE)</f>
        <v>Portugal</v>
      </c>
      <c r="W447">
        <f t="shared" si="102"/>
        <v>2012</v>
      </c>
      <c r="X447" t="str">
        <f>INDEX([1]BO_download_01!#REF!,MATCH($Y447,[1]BO_download_01!#REF!,0))</f>
        <v>ar</v>
      </c>
      <c r="Y447" t="str">
        <f t="shared" si="106"/>
        <v>floor area</v>
      </c>
      <c r="Z447" s="24">
        <f t="shared" si="97"/>
        <v>0</v>
      </c>
      <c r="AA447" s="24" t="str">
        <f t="shared" si="98"/>
        <v>Mm2</v>
      </c>
      <c r="AB447" s="24" t="str">
        <f t="shared" si="107"/>
        <v>Calculation</v>
      </c>
      <c r="AC447" t="s">
        <v>817</v>
      </c>
      <c r="AD447" t="s">
        <v>818</v>
      </c>
      <c r="AE447" t="str">
        <f t="shared" si="103"/>
        <v>s2</v>
      </c>
      <c r="AF447" t="s">
        <v>764</v>
      </c>
      <c r="AG447" s="51" t="str">
        <f t="shared" si="99"/>
        <v>res</v>
      </c>
      <c r="AH447" t="s">
        <v>819</v>
      </c>
      <c r="AI447" t="s">
        <v>820</v>
      </c>
      <c r="AJ447" t="s">
        <v>821</v>
      </c>
      <c r="AK447" s="11" t="str">
        <f t="shared" si="100"/>
        <v>BO, Calculation with average floor area of permanently occupied dwellings and number of dwellings for the considered contruction period</v>
      </c>
      <c r="AL447" s="11" t="s">
        <v>822</v>
      </c>
      <c r="AM447" s="11">
        <v>2016</v>
      </c>
      <c r="AN447" s="17" t="s">
        <v>823</v>
      </c>
      <c r="AO447" s="52" t="s">
        <v>824</v>
      </c>
      <c r="AQ447" t="s">
        <v>27</v>
      </c>
      <c r="AR447">
        <v>2009</v>
      </c>
      <c r="AS447" t="s">
        <v>868</v>
      </c>
      <c r="AT447" t="s">
        <v>835</v>
      </c>
      <c r="AU447">
        <v>650.5</v>
      </c>
      <c r="AV447" t="s">
        <v>826</v>
      </c>
      <c r="AW447" t="s">
        <v>282</v>
      </c>
      <c r="AX447" t="s">
        <v>817</v>
      </c>
      <c r="AY447" t="s">
        <v>818</v>
      </c>
      <c r="AZ447" t="s">
        <v>764</v>
      </c>
      <c r="BA447" s="51" t="s">
        <v>764</v>
      </c>
      <c r="BB447" t="s">
        <v>815</v>
      </c>
      <c r="BC447" t="s">
        <v>819</v>
      </c>
      <c r="BD447" t="s">
        <v>820</v>
      </c>
      <c r="BE447" t="s">
        <v>821</v>
      </c>
      <c r="BF447" t="s">
        <v>838</v>
      </c>
      <c r="BG447" t="s">
        <v>822</v>
      </c>
      <c r="BH447">
        <v>2016</v>
      </c>
      <c r="BI447" t="s">
        <v>823</v>
      </c>
      <c r="BJ447" t="s">
        <v>824</v>
      </c>
      <c r="BK447" t="s">
        <v>824</v>
      </c>
    </row>
    <row r="448" spans="1:63" x14ac:dyDescent="0.25">
      <c r="A448" t="str">
        <f t="shared" si="108"/>
        <v>ROsurlc2</v>
      </c>
      <c r="B448" t="s">
        <v>839</v>
      </c>
      <c r="C448" t="s">
        <v>62</v>
      </c>
      <c r="D448" t="s">
        <v>815</v>
      </c>
      <c r="E448" t="str">
        <f t="shared" si="109"/>
        <v>s2</v>
      </c>
      <c r="F448" t="str">
        <f t="shared" si="109"/>
        <v>surlc2</v>
      </c>
      <c r="G448" s="49">
        <v>0</v>
      </c>
      <c r="H448" s="49">
        <v>0</v>
      </c>
      <c r="I448" s="49">
        <v>0</v>
      </c>
      <c r="J448" s="49">
        <v>0</v>
      </c>
      <c r="K448" s="49">
        <v>0</v>
      </c>
      <c r="L448" s="49">
        <v>0</v>
      </c>
      <c r="M448" s="49">
        <v>27.364988366866399</v>
      </c>
      <c r="N448" s="49">
        <v>0</v>
      </c>
      <c r="O448" s="49">
        <v>0</v>
      </c>
      <c r="P448" s="49">
        <v>0</v>
      </c>
      <c r="Q448" s="49">
        <v>0</v>
      </c>
      <c r="R448" s="50" t="s">
        <v>214</v>
      </c>
      <c r="S448" s="50" t="s">
        <v>891</v>
      </c>
      <c r="T448" s="50" t="s">
        <v>873</v>
      </c>
      <c r="V448" s="24" t="str">
        <f>VLOOKUP(C448,[1]BO_download_01!#REF!,3,FALSE)</f>
        <v>Romania</v>
      </c>
      <c r="W448">
        <f t="shared" si="102"/>
        <v>2012</v>
      </c>
      <c r="X448" t="str">
        <f>INDEX([1]BO_download_01!#REF!,MATCH($Y448,[1]BO_download_01!#REF!,0))</f>
        <v>ar</v>
      </c>
      <c r="Y448" t="str">
        <f t="shared" si="106"/>
        <v>floor area</v>
      </c>
      <c r="Z448" s="24">
        <f t="shared" si="97"/>
        <v>0</v>
      </c>
      <c r="AA448" s="24" t="str">
        <f t="shared" si="98"/>
        <v>Mm2</v>
      </c>
      <c r="AB448" s="24" t="str">
        <f t="shared" si="107"/>
        <v>Estimation</v>
      </c>
      <c r="AC448" t="s">
        <v>817</v>
      </c>
      <c r="AD448" t="s">
        <v>818</v>
      </c>
      <c r="AE448" t="str">
        <f t="shared" si="103"/>
        <v>s2</v>
      </c>
      <c r="AF448" t="s">
        <v>764</v>
      </c>
      <c r="AG448" s="51" t="str">
        <f t="shared" si="99"/>
        <v>res</v>
      </c>
      <c r="AH448" t="s">
        <v>819</v>
      </c>
      <c r="AI448" t="s">
        <v>820</v>
      </c>
      <c r="AJ448" t="s">
        <v>821</v>
      </c>
      <c r="AK448" s="11" t="str">
        <f t="shared" si="100"/>
        <v>BO, Estimation by calculation</v>
      </c>
      <c r="AL448" s="11" t="s">
        <v>822</v>
      </c>
      <c r="AM448" s="11">
        <v>2016</v>
      </c>
      <c r="AN448" s="17" t="s">
        <v>823</v>
      </c>
      <c r="AO448" s="52" t="s">
        <v>824</v>
      </c>
      <c r="AQ448" t="s">
        <v>27</v>
      </c>
      <c r="AR448">
        <v>2010</v>
      </c>
      <c r="AS448" t="s">
        <v>868</v>
      </c>
      <c r="AT448" t="s">
        <v>835</v>
      </c>
      <c r="AU448">
        <v>653.6</v>
      </c>
      <c r="AV448" t="s">
        <v>826</v>
      </c>
      <c r="AW448" t="s">
        <v>282</v>
      </c>
      <c r="AX448" t="s">
        <v>817</v>
      </c>
      <c r="AY448" t="s">
        <v>818</v>
      </c>
      <c r="AZ448" t="s">
        <v>764</v>
      </c>
      <c r="BA448" s="51" t="s">
        <v>764</v>
      </c>
      <c r="BB448" t="s">
        <v>815</v>
      </c>
      <c r="BC448" t="s">
        <v>819</v>
      </c>
      <c r="BD448" t="s">
        <v>820</v>
      </c>
      <c r="BE448" t="s">
        <v>821</v>
      </c>
      <c r="BF448" t="s">
        <v>838</v>
      </c>
      <c r="BG448" t="s">
        <v>822</v>
      </c>
      <c r="BH448">
        <v>2016</v>
      </c>
      <c r="BI448" t="s">
        <v>823</v>
      </c>
      <c r="BJ448" t="s">
        <v>824</v>
      </c>
      <c r="BK448" t="s">
        <v>824</v>
      </c>
    </row>
    <row r="449" spans="1:63" x14ac:dyDescent="0.25">
      <c r="A449" t="str">
        <f t="shared" si="108"/>
        <v>SEsurlc2</v>
      </c>
      <c r="B449" t="s">
        <v>839</v>
      </c>
      <c r="C449" t="s">
        <v>66</v>
      </c>
      <c r="D449" t="s">
        <v>815</v>
      </c>
      <c r="E449" t="str">
        <f t="shared" si="109"/>
        <v>s2</v>
      </c>
      <c r="F449" t="str">
        <f t="shared" si="109"/>
        <v>surlc2</v>
      </c>
      <c r="G449" s="49">
        <v>0</v>
      </c>
      <c r="H449" s="49">
        <v>0</v>
      </c>
      <c r="I449" s="49">
        <v>0</v>
      </c>
      <c r="J449" s="49">
        <v>0</v>
      </c>
      <c r="K449" s="49">
        <v>0</v>
      </c>
      <c r="L449" s="49">
        <v>80.260803979150097</v>
      </c>
      <c r="M449" s="49">
        <v>82.011974346944697</v>
      </c>
      <c r="N449" s="49">
        <v>81.558763004405094</v>
      </c>
      <c r="O449" s="49">
        <v>83.349705693673499</v>
      </c>
      <c r="P449" s="49">
        <v>0</v>
      </c>
      <c r="Q449" s="49">
        <v>0</v>
      </c>
      <c r="R449" s="50" t="s">
        <v>364</v>
      </c>
      <c r="S449" s="50" t="s">
        <v>903</v>
      </c>
      <c r="T449" s="50" t="s">
        <v>873</v>
      </c>
      <c r="V449" s="24" t="str">
        <f>VLOOKUP(C449,[1]BO_download_01!#REF!,3,FALSE)</f>
        <v>Sweden</v>
      </c>
      <c r="W449">
        <f t="shared" si="102"/>
        <v>2012</v>
      </c>
      <c r="X449" t="str">
        <f>INDEX([1]BO_download_01!#REF!,MATCH($Y449,[1]BO_download_01!#REF!,0))</f>
        <v>ar</v>
      </c>
      <c r="Y449" t="str">
        <f t="shared" si="106"/>
        <v>floor area</v>
      </c>
      <c r="Z449" s="24">
        <f t="shared" si="97"/>
        <v>81.558763004405094</v>
      </c>
      <c r="AA449" s="24" t="str">
        <f t="shared" si="98"/>
        <v>Mm2</v>
      </c>
      <c r="AB449" s="24" t="str">
        <f t="shared" si="107"/>
        <v>Calculation</v>
      </c>
      <c r="AC449" t="s">
        <v>817</v>
      </c>
      <c r="AD449" t="s">
        <v>818</v>
      </c>
      <c r="AE449" t="str">
        <f t="shared" si="103"/>
        <v>s2</v>
      </c>
      <c r="AF449" t="s">
        <v>764</v>
      </c>
      <c r="AG449" s="51" t="str">
        <f t="shared" si="99"/>
        <v>res</v>
      </c>
      <c r="AH449" t="s">
        <v>819</v>
      </c>
      <c r="AI449" t="s">
        <v>820</v>
      </c>
      <c r="AJ449" t="s">
        <v>821</v>
      </c>
      <c r="AK449" s="11" t="str">
        <f t="shared" si="100"/>
        <v>BO, Calculation with average floor area of permanently occupied dwellings and number of dwellings for the considered contruction period</v>
      </c>
      <c r="AL449" s="11" t="s">
        <v>822</v>
      </c>
      <c r="AM449" s="11">
        <v>2016</v>
      </c>
      <c r="AN449" s="17" t="s">
        <v>823</v>
      </c>
      <c r="AO449" s="52" t="s">
        <v>824</v>
      </c>
      <c r="AQ449" t="s">
        <v>27</v>
      </c>
      <c r="AR449">
        <v>2011</v>
      </c>
      <c r="AS449" t="s">
        <v>868</v>
      </c>
      <c r="AT449" t="s">
        <v>835</v>
      </c>
      <c r="AU449">
        <v>655.9</v>
      </c>
      <c r="AV449" t="s">
        <v>826</v>
      </c>
      <c r="AW449" t="s">
        <v>282</v>
      </c>
      <c r="AX449" t="s">
        <v>817</v>
      </c>
      <c r="AY449" t="s">
        <v>818</v>
      </c>
      <c r="AZ449" t="s">
        <v>764</v>
      </c>
      <c r="BA449" s="51" t="s">
        <v>764</v>
      </c>
      <c r="BB449" t="s">
        <v>815</v>
      </c>
      <c r="BC449" t="s">
        <v>819</v>
      </c>
      <c r="BD449" t="s">
        <v>820</v>
      </c>
      <c r="BE449" t="s">
        <v>821</v>
      </c>
      <c r="BF449" t="s">
        <v>838</v>
      </c>
      <c r="BG449" t="s">
        <v>822</v>
      </c>
      <c r="BH449">
        <v>2016</v>
      </c>
      <c r="BI449" t="s">
        <v>823</v>
      </c>
      <c r="BJ449" t="s">
        <v>824</v>
      </c>
      <c r="BK449" t="s">
        <v>824</v>
      </c>
    </row>
    <row r="450" spans="1:63" x14ac:dyDescent="0.25">
      <c r="A450" t="str">
        <f t="shared" si="108"/>
        <v>Slsurlc2</v>
      </c>
      <c r="B450" t="s">
        <v>839</v>
      </c>
      <c r="C450" t="s">
        <v>831</v>
      </c>
      <c r="D450" t="s">
        <v>815</v>
      </c>
      <c r="E450" t="str">
        <f t="shared" si="109"/>
        <v>s2</v>
      </c>
      <c r="F450" t="str">
        <f t="shared" si="109"/>
        <v>surlc2</v>
      </c>
      <c r="G450" s="49">
        <v>0</v>
      </c>
      <c r="H450" s="49">
        <v>0</v>
      </c>
      <c r="I450" s="49">
        <v>0</v>
      </c>
      <c r="J450" s="49">
        <v>0</v>
      </c>
      <c r="K450" s="49">
        <v>0</v>
      </c>
      <c r="L450" s="49">
        <v>0</v>
      </c>
      <c r="M450" s="49">
        <v>4.1728201767915802</v>
      </c>
      <c r="N450" s="49">
        <v>4.1745633175116899</v>
      </c>
      <c r="O450" s="49">
        <v>4.1754433640316897</v>
      </c>
      <c r="P450" s="49">
        <v>0</v>
      </c>
      <c r="Q450" s="49">
        <v>0</v>
      </c>
      <c r="R450" s="50" t="s">
        <v>364</v>
      </c>
      <c r="S450" s="50" t="s">
        <v>903</v>
      </c>
      <c r="T450" s="50" t="s">
        <v>873</v>
      </c>
      <c r="V450" s="24" t="str">
        <f>VLOOKUP(C450,[1]BO_download_01!#REF!,3,FALSE)</f>
        <v>Slovenia</v>
      </c>
      <c r="W450">
        <f t="shared" si="102"/>
        <v>2012</v>
      </c>
      <c r="X450" t="str">
        <f>INDEX([1]BO_download_01!#REF!,MATCH($Y450,[1]BO_download_01!#REF!,0))</f>
        <v>ar</v>
      </c>
      <c r="Y450" t="str">
        <f t="shared" si="106"/>
        <v>floor area</v>
      </c>
      <c r="Z450" s="24">
        <f t="shared" si="97"/>
        <v>4.1745633175116899</v>
      </c>
      <c r="AA450" s="24" t="str">
        <f t="shared" si="98"/>
        <v>Mm2</v>
      </c>
      <c r="AB450" s="24" t="str">
        <f t="shared" si="107"/>
        <v>Calculation</v>
      </c>
      <c r="AC450" t="s">
        <v>817</v>
      </c>
      <c r="AD450" t="s">
        <v>818</v>
      </c>
      <c r="AE450" t="str">
        <f t="shared" si="103"/>
        <v>s2</v>
      </c>
      <c r="AF450" t="s">
        <v>764</v>
      </c>
      <c r="AG450" s="51" t="str">
        <f t="shared" si="99"/>
        <v>res</v>
      </c>
      <c r="AH450" t="s">
        <v>819</v>
      </c>
      <c r="AI450" t="s">
        <v>820</v>
      </c>
      <c r="AJ450" t="s">
        <v>821</v>
      </c>
      <c r="AK450" s="11" t="str">
        <f t="shared" si="100"/>
        <v>BO, Calculation with average floor area of permanently occupied dwellings and number of dwellings for the considered contruction period</v>
      </c>
      <c r="AL450" s="11" t="s">
        <v>822</v>
      </c>
      <c r="AM450" s="11">
        <v>2016</v>
      </c>
      <c r="AN450" s="17" t="s">
        <v>823</v>
      </c>
      <c r="AO450" s="52" t="s">
        <v>824</v>
      </c>
      <c r="AQ450" t="s">
        <v>27</v>
      </c>
      <c r="AR450">
        <v>2012</v>
      </c>
      <c r="AS450" t="s">
        <v>868</v>
      </c>
      <c r="AT450" t="s">
        <v>835</v>
      </c>
      <c r="AU450">
        <v>657.8</v>
      </c>
      <c r="AV450" t="s">
        <v>826</v>
      </c>
      <c r="AW450" t="s">
        <v>282</v>
      </c>
      <c r="AX450" t="s">
        <v>817</v>
      </c>
      <c r="AY450" t="s">
        <v>818</v>
      </c>
      <c r="AZ450" t="s">
        <v>764</v>
      </c>
      <c r="BA450" s="51" t="s">
        <v>764</v>
      </c>
      <c r="BB450" t="s">
        <v>815</v>
      </c>
      <c r="BC450" t="s">
        <v>819</v>
      </c>
      <c r="BD450" t="s">
        <v>820</v>
      </c>
      <c r="BE450" t="s">
        <v>821</v>
      </c>
      <c r="BF450" t="s">
        <v>838</v>
      </c>
      <c r="BG450" t="s">
        <v>822</v>
      </c>
      <c r="BH450">
        <v>2016</v>
      </c>
      <c r="BI450" t="s">
        <v>823</v>
      </c>
      <c r="BJ450" t="s">
        <v>824</v>
      </c>
      <c r="BK450" t="s">
        <v>824</v>
      </c>
    </row>
    <row r="451" spans="1:63" x14ac:dyDescent="0.25">
      <c r="A451" t="str">
        <f t="shared" si="108"/>
        <v>SKsurlc2</v>
      </c>
      <c r="B451" t="s">
        <v>839</v>
      </c>
      <c r="C451" t="s">
        <v>63</v>
      </c>
      <c r="D451" t="s">
        <v>815</v>
      </c>
      <c r="E451" t="str">
        <f t="shared" si="109"/>
        <v>s2</v>
      </c>
      <c r="F451" t="str">
        <f t="shared" si="109"/>
        <v>surlc2</v>
      </c>
      <c r="G451" s="49">
        <v>0</v>
      </c>
      <c r="H451" s="49">
        <v>0</v>
      </c>
      <c r="I451" s="49">
        <v>0</v>
      </c>
      <c r="J451" s="49">
        <v>0</v>
      </c>
      <c r="K451" s="49">
        <v>0</v>
      </c>
      <c r="L451" s="49">
        <v>0</v>
      </c>
      <c r="M451" s="49">
        <v>20.951336069129201</v>
      </c>
      <c r="N451" s="49">
        <v>20.9967744324682</v>
      </c>
      <c r="O451" s="49">
        <v>21.037662108976999</v>
      </c>
      <c r="P451" s="49">
        <v>0</v>
      </c>
      <c r="Q451" s="49">
        <v>0</v>
      </c>
      <c r="R451" s="50" t="s">
        <v>364</v>
      </c>
      <c r="S451" s="50" t="s">
        <v>903</v>
      </c>
      <c r="T451" s="50" t="s">
        <v>873</v>
      </c>
      <c r="V451" s="24" t="str">
        <f>VLOOKUP(C451,[1]BO_download_01!#REF!,3,FALSE)</f>
        <v>Slovakia</v>
      </c>
      <c r="W451">
        <f t="shared" si="102"/>
        <v>2012</v>
      </c>
      <c r="X451" t="str">
        <f>INDEX([1]BO_download_01!#REF!,MATCH($Y451,[1]BO_download_01!#REF!,0))</f>
        <v>ar</v>
      </c>
      <c r="Y451" t="str">
        <f t="shared" si="106"/>
        <v>floor area</v>
      </c>
      <c r="Z451" s="24">
        <f t="shared" si="97"/>
        <v>20.9967744324682</v>
      </c>
      <c r="AA451" s="24" t="str">
        <f t="shared" si="98"/>
        <v>Mm2</v>
      </c>
      <c r="AB451" s="24" t="str">
        <f t="shared" si="107"/>
        <v>Calculation</v>
      </c>
      <c r="AC451" t="s">
        <v>817</v>
      </c>
      <c r="AD451" t="s">
        <v>818</v>
      </c>
      <c r="AE451" t="str">
        <f t="shared" si="103"/>
        <v>s2</v>
      </c>
      <c r="AF451" t="s">
        <v>764</v>
      </c>
      <c r="AG451" s="51" t="str">
        <f t="shared" si="99"/>
        <v>res</v>
      </c>
      <c r="AH451" t="s">
        <v>819</v>
      </c>
      <c r="AI451" t="s">
        <v>820</v>
      </c>
      <c r="AJ451" t="s">
        <v>821</v>
      </c>
      <c r="AK451" s="11" t="str">
        <f t="shared" si="100"/>
        <v>BO, Calculation with average floor area of permanently occupied dwellings and number of dwellings for the considered contruction period</v>
      </c>
      <c r="AL451" s="11" t="s">
        <v>822</v>
      </c>
      <c r="AM451" s="11">
        <v>2016</v>
      </c>
      <c r="AN451" s="17" t="s">
        <v>823</v>
      </c>
      <c r="AO451" s="52" t="s">
        <v>824</v>
      </c>
      <c r="AQ451" t="s">
        <v>27</v>
      </c>
      <c r="AR451">
        <v>2013</v>
      </c>
      <c r="AS451" t="s">
        <v>868</v>
      </c>
      <c r="AT451" t="s">
        <v>835</v>
      </c>
      <c r="AU451">
        <v>661.43827219078003</v>
      </c>
      <c r="AV451" t="s">
        <v>826</v>
      </c>
      <c r="AW451" t="s">
        <v>282</v>
      </c>
      <c r="AX451" t="s">
        <v>817</v>
      </c>
      <c r="AY451" t="s">
        <v>818</v>
      </c>
      <c r="AZ451" t="s">
        <v>764</v>
      </c>
      <c r="BA451" s="51" t="s">
        <v>764</v>
      </c>
      <c r="BB451" t="s">
        <v>815</v>
      </c>
      <c r="BC451" t="s">
        <v>819</v>
      </c>
      <c r="BD451" t="s">
        <v>820</v>
      </c>
      <c r="BE451" t="s">
        <v>821</v>
      </c>
      <c r="BF451" t="s">
        <v>838</v>
      </c>
      <c r="BG451" t="s">
        <v>822</v>
      </c>
      <c r="BH451">
        <v>2016</v>
      </c>
      <c r="BI451" t="s">
        <v>823</v>
      </c>
      <c r="BJ451" t="s">
        <v>824</v>
      </c>
      <c r="BK451" t="s">
        <v>824</v>
      </c>
    </row>
    <row r="452" spans="1:63" x14ac:dyDescent="0.25">
      <c r="A452" t="str">
        <f t="shared" si="108"/>
        <v>UKsurlc2</v>
      </c>
      <c r="B452" t="s">
        <v>839</v>
      </c>
      <c r="C452" t="s">
        <v>67</v>
      </c>
      <c r="D452" t="s">
        <v>815</v>
      </c>
      <c r="E452" t="str">
        <f t="shared" si="109"/>
        <v>s2</v>
      </c>
      <c r="F452" t="str">
        <f t="shared" si="109"/>
        <v>surlc2</v>
      </c>
      <c r="G452" s="49">
        <v>0</v>
      </c>
      <c r="H452" s="49">
        <v>0</v>
      </c>
      <c r="I452" s="49">
        <v>0</v>
      </c>
      <c r="J452" s="49">
        <v>0</v>
      </c>
      <c r="K452" s="49">
        <v>0</v>
      </c>
      <c r="L452" s="49">
        <v>0</v>
      </c>
      <c r="M452" s="49">
        <v>0</v>
      </c>
      <c r="N452" s="49">
        <v>78.773819021267499</v>
      </c>
      <c r="O452" s="49">
        <v>0</v>
      </c>
      <c r="P452" s="49">
        <v>0</v>
      </c>
      <c r="Q452" s="49">
        <v>0</v>
      </c>
      <c r="R452" s="50" t="s">
        <v>364</v>
      </c>
      <c r="S452" s="50" t="s">
        <v>903</v>
      </c>
      <c r="T452" s="50" t="s">
        <v>873</v>
      </c>
      <c r="V452" s="24" t="str">
        <f>VLOOKUP(C452,[1]BO_download_01!#REF!,3,FALSE)</f>
        <v>United Kingdom</v>
      </c>
      <c r="W452">
        <f t="shared" si="102"/>
        <v>2012</v>
      </c>
      <c r="X452" t="str">
        <f>INDEX([1]BO_download_01!#REF!,MATCH($Y452,[1]BO_download_01!#REF!,0))</f>
        <v>ar</v>
      </c>
      <c r="Y452" t="str">
        <f t="shared" si="106"/>
        <v>floor area</v>
      </c>
      <c r="Z452" s="24">
        <f t="shared" si="97"/>
        <v>78.773819021267499</v>
      </c>
      <c r="AA452" s="24" t="str">
        <f t="shared" si="98"/>
        <v>Mm2</v>
      </c>
      <c r="AB452" s="24" t="str">
        <f t="shared" si="107"/>
        <v>Calculation</v>
      </c>
      <c r="AC452" t="s">
        <v>817</v>
      </c>
      <c r="AD452" t="s">
        <v>818</v>
      </c>
      <c r="AE452" t="str">
        <f t="shared" si="103"/>
        <v>s2</v>
      </c>
      <c r="AF452" t="s">
        <v>764</v>
      </c>
      <c r="AG452" s="51" t="str">
        <f t="shared" si="99"/>
        <v>res</v>
      </c>
      <c r="AH452" t="s">
        <v>819</v>
      </c>
      <c r="AI452" t="s">
        <v>820</v>
      </c>
      <c r="AJ452" t="s">
        <v>821</v>
      </c>
      <c r="AK452" s="11" t="str">
        <f t="shared" si="100"/>
        <v>BO, Calculation with average floor area of permanently occupied dwellings and number of dwellings for the considered contruction period</v>
      </c>
      <c r="AL452" s="11" t="s">
        <v>822</v>
      </c>
      <c r="AM452" s="11">
        <v>2016</v>
      </c>
      <c r="AN452" s="17" t="s">
        <v>823</v>
      </c>
      <c r="AO452" s="52" t="s">
        <v>824</v>
      </c>
      <c r="AQ452" t="s">
        <v>27</v>
      </c>
      <c r="AR452">
        <v>2014</v>
      </c>
      <c r="AS452" t="s">
        <v>868</v>
      </c>
      <c r="AT452" t="s">
        <v>835</v>
      </c>
      <c r="AU452">
        <v>665.34614032789398</v>
      </c>
      <c r="AV452" t="s">
        <v>826</v>
      </c>
      <c r="AW452" t="s">
        <v>282</v>
      </c>
      <c r="AX452" t="s">
        <v>817</v>
      </c>
      <c r="AY452" t="s">
        <v>818</v>
      </c>
      <c r="AZ452" t="s">
        <v>764</v>
      </c>
      <c r="BA452" s="51" t="s">
        <v>764</v>
      </c>
      <c r="BB452" t="s">
        <v>815</v>
      </c>
      <c r="BC452" t="s">
        <v>819</v>
      </c>
      <c r="BD452" t="s">
        <v>820</v>
      </c>
      <c r="BE452" t="s">
        <v>821</v>
      </c>
      <c r="BF452" t="s">
        <v>838</v>
      </c>
      <c r="BG452" t="s">
        <v>822</v>
      </c>
      <c r="BH452">
        <v>2016</v>
      </c>
      <c r="BI452" t="s">
        <v>823</v>
      </c>
      <c r="BJ452" t="s">
        <v>824</v>
      </c>
      <c r="BK452" t="s">
        <v>824</v>
      </c>
    </row>
    <row r="453" spans="1:63" x14ac:dyDescent="0.25">
      <c r="A453" t="str">
        <f t="shared" si="108"/>
        <v>ATsurlc3</v>
      </c>
      <c r="B453" t="s">
        <v>839</v>
      </c>
      <c r="C453" t="s">
        <v>40</v>
      </c>
      <c r="D453" t="s">
        <v>815</v>
      </c>
      <c r="E453" t="str">
        <f>MID(F453,1,1)&amp;RIGHT(F453,1)</f>
        <v>s3</v>
      </c>
      <c r="F453" t="str">
        <f>LEFT(F425,5)&amp;RIGHT(F425,1)+1</f>
        <v>surlc3</v>
      </c>
      <c r="G453" s="49">
        <v>0</v>
      </c>
      <c r="H453" s="49">
        <v>0</v>
      </c>
      <c r="I453" s="49">
        <v>0</v>
      </c>
      <c r="J453" s="49">
        <v>0</v>
      </c>
      <c r="K453" s="49">
        <v>0</v>
      </c>
      <c r="L453" s="49">
        <v>0</v>
      </c>
      <c r="M453" s="49">
        <v>0</v>
      </c>
      <c r="N453" s="49">
        <v>0</v>
      </c>
      <c r="O453" s="49">
        <v>22.619664</v>
      </c>
      <c r="P453" s="49">
        <v>0</v>
      </c>
      <c r="Q453" s="49">
        <v>0</v>
      </c>
      <c r="R453" s="50" t="s">
        <v>364</v>
      </c>
      <c r="S453" s="50" t="s">
        <v>903</v>
      </c>
      <c r="T453" s="50" t="s">
        <v>873</v>
      </c>
      <c r="V453" s="24" t="str">
        <f>VLOOKUP(C453,[1]BO_download_01!#REF!,3,FALSE)</f>
        <v>Austria</v>
      </c>
      <c r="W453">
        <f t="shared" si="102"/>
        <v>2012</v>
      </c>
      <c r="X453" t="str">
        <f>INDEX([1]BO_download_01!#REF!,MATCH($Y453,[1]BO_download_01!#REF!,0))</f>
        <v>ar</v>
      </c>
      <c r="Y453" t="str">
        <f t="shared" si="106"/>
        <v>floor area</v>
      </c>
      <c r="Z453" s="24">
        <f t="shared" ref="Z453:Z516" si="110">N453</f>
        <v>0</v>
      </c>
      <c r="AA453" s="24" t="str">
        <f t="shared" si="98"/>
        <v>Mm2</v>
      </c>
      <c r="AB453" s="24" t="str">
        <f t="shared" si="107"/>
        <v>Calculation</v>
      </c>
      <c r="AC453" t="s">
        <v>817</v>
      </c>
      <c r="AD453" t="s">
        <v>818</v>
      </c>
      <c r="AE453" t="str">
        <f t="shared" si="103"/>
        <v>s3</v>
      </c>
      <c r="AF453" t="s">
        <v>764</v>
      </c>
      <c r="AG453" s="51" t="str">
        <f t="shared" si="99"/>
        <v>res</v>
      </c>
      <c r="AH453" t="s">
        <v>819</v>
      </c>
      <c r="AI453" t="s">
        <v>820</v>
      </c>
      <c r="AJ453" t="s">
        <v>821</v>
      </c>
      <c r="AK453" s="11" t="str">
        <f t="shared" si="100"/>
        <v>BO, Calculation with average floor area of permanently occupied dwellings and number of dwellings for the considered contruction period</v>
      </c>
      <c r="AL453" s="11" t="s">
        <v>822</v>
      </c>
      <c r="AM453" s="11">
        <v>2016</v>
      </c>
      <c r="AN453" s="17" t="s">
        <v>823</v>
      </c>
      <c r="AO453" s="52" t="s">
        <v>824</v>
      </c>
      <c r="AQ453" t="s">
        <v>20</v>
      </c>
      <c r="AR453">
        <v>2005</v>
      </c>
      <c r="AS453" t="s">
        <v>868</v>
      </c>
      <c r="AT453" t="s">
        <v>835</v>
      </c>
      <c r="AU453">
        <v>6308.2269999999999</v>
      </c>
      <c r="AV453" t="s">
        <v>826</v>
      </c>
      <c r="AW453" t="s">
        <v>208</v>
      </c>
      <c r="AX453" t="s">
        <v>817</v>
      </c>
      <c r="AY453" t="s">
        <v>818</v>
      </c>
      <c r="AZ453" t="s">
        <v>764</v>
      </c>
      <c r="BA453" s="51" t="s">
        <v>764</v>
      </c>
      <c r="BB453" t="s">
        <v>815</v>
      </c>
      <c r="BC453" t="s">
        <v>819</v>
      </c>
      <c r="BD453" t="s">
        <v>820</v>
      </c>
      <c r="BE453" t="s">
        <v>821</v>
      </c>
      <c r="BF453" t="s">
        <v>869</v>
      </c>
      <c r="BG453" t="s">
        <v>822</v>
      </c>
      <c r="BH453">
        <v>2016</v>
      </c>
      <c r="BI453" t="s">
        <v>823</v>
      </c>
      <c r="BJ453" t="s">
        <v>824</v>
      </c>
      <c r="BK453" t="s">
        <v>824</v>
      </c>
    </row>
    <row r="454" spans="1:63" x14ac:dyDescent="0.25">
      <c r="A454" t="str">
        <f t="shared" si="108"/>
        <v>BEsurlc3</v>
      </c>
      <c r="B454" t="s">
        <v>839</v>
      </c>
      <c r="C454" t="s">
        <v>41</v>
      </c>
      <c r="D454" t="s">
        <v>815</v>
      </c>
      <c r="E454" t="str">
        <f t="shared" si="109"/>
        <v>s3</v>
      </c>
      <c r="F454" t="str">
        <f t="shared" si="109"/>
        <v>surlc3</v>
      </c>
      <c r="G454" s="49">
        <v>0</v>
      </c>
      <c r="H454" s="49">
        <v>0</v>
      </c>
      <c r="I454" s="49">
        <v>0</v>
      </c>
      <c r="J454" s="49">
        <v>0</v>
      </c>
      <c r="K454" s="49">
        <v>0</v>
      </c>
      <c r="L454" s="49">
        <v>18.4782042762473</v>
      </c>
      <c r="M454" s="49">
        <v>18.285257639381101</v>
      </c>
      <c r="N454" s="49">
        <v>18.131337578056101</v>
      </c>
      <c r="O454" s="49">
        <v>17.987518926346699</v>
      </c>
      <c r="P454" s="49">
        <v>0</v>
      </c>
      <c r="Q454" s="49">
        <v>0</v>
      </c>
      <c r="R454" s="50" t="s">
        <v>364</v>
      </c>
      <c r="S454" s="50" t="s">
        <v>903</v>
      </c>
      <c r="T454" s="50" t="s">
        <v>873</v>
      </c>
      <c r="V454" s="24" t="str">
        <f>VLOOKUP(C454,[1]BO_download_01!#REF!,3,FALSE)</f>
        <v>Belgium</v>
      </c>
      <c r="W454">
        <f t="shared" si="102"/>
        <v>2012</v>
      </c>
      <c r="X454" t="str">
        <f>INDEX([1]BO_download_01!#REF!,MATCH($Y454,[1]BO_download_01!#REF!,0))</f>
        <v>ar</v>
      </c>
      <c r="Y454" t="str">
        <f t="shared" si="106"/>
        <v>floor area</v>
      </c>
      <c r="Z454" s="24">
        <f t="shared" si="110"/>
        <v>18.131337578056101</v>
      </c>
      <c r="AA454" s="24" t="str">
        <f t="shared" ref="AA454:AA517" si="111">T454</f>
        <v>Mm2</v>
      </c>
      <c r="AB454" s="24" t="str">
        <f t="shared" si="107"/>
        <v>Calculation</v>
      </c>
      <c r="AC454" t="s">
        <v>817</v>
      </c>
      <c r="AD454" t="s">
        <v>818</v>
      </c>
      <c r="AE454" t="str">
        <f t="shared" si="103"/>
        <v>s3</v>
      </c>
      <c r="AF454" t="s">
        <v>764</v>
      </c>
      <c r="AG454" s="51" t="str">
        <f t="shared" ref="AG454:AG517" si="112">D454</f>
        <v>res</v>
      </c>
      <c r="AH454" t="s">
        <v>819</v>
      </c>
      <c r="AI454" t="s">
        <v>820</v>
      </c>
      <c r="AJ454" t="s">
        <v>821</v>
      </c>
      <c r="AK454" s="11" t="str">
        <f t="shared" ref="AK454:AK517" si="113">"BO"&amp;", "&amp;S454</f>
        <v>BO, Calculation with average floor area of permanently occupied dwellings and number of dwellings for the considered contruction period</v>
      </c>
      <c r="AL454" s="11" t="s">
        <v>822</v>
      </c>
      <c r="AM454" s="11">
        <v>2016</v>
      </c>
      <c r="AN454" s="17" t="s">
        <v>823</v>
      </c>
      <c r="AO454" s="52" t="s">
        <v>824</v>
      </c>
      <c r="AQ454" t="s">
        <v>20</v>
      </c>
      <c r="AR454">
        <v>2006</v>
      </c>
      <c r="AS454" t="s">
        <v>868</v>
      </c>
      <c r="AT454" t="s">
        <v>835</v>
      </c>
      <c r="AU454">
        <v>6433.6139999999996</v>
      </c>
      <c r="AV454" t="s">
        <v>826</v>
      </c>
      <c r="AW454" t="s">
        <v>208</v>
      </c>
      <c r="AX454" t="s">
        <v>817</v>
      </c>
      <c r="AY454" t="s">
        <v>818</v>
      </c>
      <c r="AZ454" t="s">
        <v>764</v>
      </c>
      <c r="BA454" s="51" t="s">
        <v>764</v>
      </c>
      <c r="BB454" t="s">
        <v>815</v>
      </c>
      <c r="BC454" t="s">
        <v>819</v>
      </c>
      <c r="BD454" t="s">
        <v>820</v>
      </c>
      <c r="BE454" t="s">
        <v>821</v>
      </c>
      <c r="BF454" t="s">
        <v>869</v>
      </c>
      <c r="BG454" t="s">
        <v>822</v>
      </c>
      <c r="BH454">
        <v>2016</v>
      </c>
      <c r="BI454" t="s">
        <v>823</v>
      </c>
      <c r="BJ454" t="s">
        <v>824</v>
      </c>
      <c r="BK454" t="s">
        <v>824</v>
      </c>
    </row>
    <row r="455" spans="1:63" x14ac:dyDescent="0.25">
      <c r="A455" t="str">
        <f t="shared" si="108"/>
        <v>BGsurlc3</v>
      </c>
      <c r="B455" t="s">
        <v>839</v>
      </c>
      <c r="C455" t="s">
        <v>42</v>
      </c>
      <c r="D455" t="s">
        <v>815</v>
      </c>
      <c r="E455" t="str">
        <f t="shared" si="109"/>
        <v>s3</v>
      </c>
      <c r="F455" t="str">
        <f t="shared" si="109"/>
        <v>surlc3</v>
      </c>
      <c r="G455" s="49">
        <v>0</v>
      </c>
      <c r="H455" s="49">
        <v>0</v>
      </c>
      <c r="I455" s="49">
        <v>0</v>
      </c>
      <c r="J455" s="49">
        <v>0</v>
      </c>
      <c r="K455" s="49">
        <v>0</v>
      </c>
      <c r="L455" s="49">
        <v>0</v>
      </c>
      <c r="M455" s="49">
        <v>0</v>
      </c>
      <c r="N455" s="49">
        <v>25.411066947725001</v>
      </c>
      <c r="O455" s="49">
        <v>25.420539886164899</v>
      </c>
      <c r="P455" s="49">
        <v>0</v>
      </c>
      <c r="Q455" s="49">
        <v>0</v>
      </c>
      <c r="R455" s="50" t="s">
        <v>364</v>
      </c>
      <c r="S455" s="50" t="s">
        <v>903</v>
      </c>
      <c r="T455" s="50" t="s">
        <v>873</v>
      </c>
      <c r="V455" s="24" t="str">
        <f>VLOOKUP(C455,[1]BO_download_01!#REF!,3,FALSE)</f>
        <v>Bulgaria</v>
      </c>
      <c r="W455">
        <f t="shared" si="102"/>
        <v>2012</v>
      </c>
      <c r="X455" t="str">
        <f>INDEX([1]BO_download_01!#REF!,MATCH($Y455,[1]BO_download_01!#REF!,0))</f>
        <v>ar</v>
      </c>
      <c r="Y455" t="str">
        <f t="shared" si="106"/>
        <v>floor area</v>
      </c>
      <c r="Z455" s="24">
        <f t="shared" si="110"/>
        <v>25.411066947725001</v>
      </c>
      <c r="AA455" s="24" t="str">
        <f t="shared" si="111"/>
        <v>Mm2</v>
      </c>
      <c r="AB455" s="24" t="str">
        <f t="shared" si="107"/>
        <v>Calculation</v>
      </c>
      <c r="AC455" t="s">
        <v>817</v>
      </c>
      <c r="AD455" t="s">
        <v>818</v>
      </c>
      <c r="AE455" t="str">
        <f t="shared" si="103"/>
        <v>s3</v>
      </c>
      <c r="AF455" t="s">
        <v>764</v>
      </c>
      <c r="AG455" s="51" t="str">
        <f t="shared" si="112"/>
        <v>res</v>
      </c>
      <c r="AH455" t="s">
        <v>819</v>
      </c>
      <c r="AI455" t="s">
        <v>820</v>
      </c>
      <c r="AJ455" t="s">
        <v>821</v>
      </c>
      <c r="AK455" s="11" t="str">
        <f t="shared" si="113"/>
        <v>BO, Calculation with average floor area of permanently occupied dwellings and number of dwellings for the considered contruction period</v>
      </c>
      <c r="AL455" s="11" t="s">
        <v>822</v>
      </c>
      <c r="AM455" s="11">
        <v>2016</v>
      </c>
      <c r="AN455" s="17" t="s">
        <v>823</v>
      </c>
      <c r="AO455" s="52" t="s">
        <v>824</v>
      </c>
      <c r="AQ455" t="s">
        <v>20</v>
      </c>
      <c r="AR455">
        <v>2007</v>
      </c>
      <c r="AS455" t="s">
        <v>868</v>
      </c>
      <c r="AT455" t="s">
        <v>835</v>
      </c>
      <c r="AU455">
        <v>6531.4790000000003</v>
      </c>
      <c r="AV455" t="s">
        <v>826</v>
      </c>
      <c r="AW455" t="s">
        <v>208</v>
      </c>
      <c r="AX455" t="s">
        <v>817</v>
      </c>
      <c r="AY455" t="s">
        <v>818</v>
      </c>
      <c r="AZ455" t="s">
        <v>764</v>
      </c>
      <c r="BA455" s="51" t="s">
        <v>764</v>
      </c>
      <c r="BB455" t="s">
        <v>815</v>
      </c>
      <c r="BC455" t="s">
        <v>819</v>
      </c>
      <c r="BD455" t="s">
        <v>820</v>
      </c>
      <c r="BE455" t="s">
        <v>821</v>
      </c>
      <c r="BF455" t="s">
        <v>869</v>
      </c>
      <c r="BG455" t="s">
        <v>822</v>
      </c>
      <c r="BH455">
        <v>2016</v>
      </c>
      <c r="BI455" t="s">
        <v>823</v>
      </c>
      <c r="BJ455" t="s">
        <v>824</v>
      </c>
      <c r="BK455" t="s">
        <v>824</v>
      </c>
    </row>
    <row r="456" spans="1:63" x14ac:dyDescent="0.25">
      <c r="A456" t="str">
        <f t="shared" si="108"/>
        <v>CYsurlc3</v>
      </c>
      <c r="B456" t="s">
        <v>839</v>
      </c>
      <c r="C456" t="s">
        <v>44</v>
      </c>
      <c r="D456" t="s">
        <v>815</v>
      </c>
      <c r="E456" t="str">
        <f t="shared" si="109"/>
        <v>s3</v>
      </c>
      <c r="F456" t="str">
        <f t="shared" si="109"/>
        <v>surlc3</v>
      </c>
      <c r="G456" s="49">
        <v>0</v>
      </c>
      <c r="H456" s="49">
        <v>0</v>
      </c>
      <c r="I456" s="49">
        <v>0</v>
      </c>
      <c r="J456" s="49">
        <v>0</v>
      </c>
      <c r="K456" s="49">
        <v>0</v>
      </c>
      <c r="L456" s="49">
        <v>0</v>
      </c>
      <c r="M456" s="49">
        <v>3.1953762870694402</v>
      </c>
      <c r="N456" s="49">
        <v>3.2078387974938001</v>
      </c>
      <c r="O456" s="49">
        <v>3.2163415518465399</v>
      </c>
      <c r="P456" s="49">
        <v>0</v>
      </c>
      <c r="Q456" s="49">
        <v>0</v>
      </c>
      <c r="R456" s="50" t="s">
        <v>364</v>
      </c>
      <c r="S456" s="50" t="s">
        <v>903</v>
      </c>
      <c r="T456" s="50" t="s">
        <v>873</v>
      </c>
      <c r="V456" s="24" t="str">
        <f>VLOOKUP(C456,[1]BO_download_01!#REF!,3,FALSE)</f>
        <v>Cyprus</v>
      </c>
      <c r="W456">
        <f t="shared" si="102"/>
        <v>2012</v>
      </c>
      <c r="X456" t="str">
        <f>INDEX([1]BO_download_01!#REF!,MATCH($Y456,[1]BO_download_01!#REF!,0))</f>
        <v>ar</v>
      </c>
      <c r="Y456" t="str">
        <f t="shared" si="106"/>
        <v>floor area</v>
      </c>
      <c r="Z456" s="24">
        <f t="shared" si="110"/>
        <v>3.2078387974938001</v>
      </c>
      <c r="AA456" s="24" t="str">
        <f t="shared" si="111"/>
        <v>Mm2</v>
      </c>
      <c r="AB456" s="24" t="str">
        <f t="shared" si="107"/>
        <v>Calculation</v>
      </c>
      <c r="AC456" t="s">
        <v>817</v>
      </c>
      <c r="AD456" t="s">
        <v>818</v>
      </c>
      <c r="AE456" t="str">
        <f t="shared" si="103"/>
        <v>s3</v>
      </c>
      <c r="AF456" t="s">
        <v>764</v>
      </c>
      <c r="AG456" s="51" t="str">
        <f t="shared" si="112"/>
        <v>res</v>
      </c>
      <c r="AH456" t="s">
        <v>819</v>
      </c>
      <c r="AI456" t="s">
        <v>820</v>
      </c>
      <c r="AJ456" t="s">
        <v>821</v>
      </c>
      <c r="AK456" s="11" t="str">
        <f t="shared" si="113"/>
        <v>BO, Calculation with average floor area of permanently occupied dwellings and number of dwellings for the considered contruction period</v>
      </c>
      <c r="AL456" s="11" t="s">
        <v>822</v>
      </c>
      <c r="AM456" s="11">
        <v>2016</v>
      </c>
      <c r="AN456" s="17" t="s">
        <v>823</v>
      </c>
      <c r="AO456" s="52" t="s">
        <v>824</v>
      </c>
      <c r="AQ456" t="s">
        <v>20</v>
      </c>
      <c r="AR456">
        <v>2008</v>
      </c>
      <c r="AS456" t="s">
        <v>868</v>
      </c>
      <c r="AT456" t="s">
        <v>835</v>
      </c>
      <c r="AU456">
        <v>6611.08</v>
      </c>
      <c r="AV456" t="s">
        <v>826</v>
      </c>
      <c r="AW456" t="s">
        <v>208</v>
      </c>
      <c r="AX456" t="s">
        <v>817</v>
      </c>
      <c r="AY456" t="s">
        <v>818</v>
      </c>
      <c r="AZ456" t="s">
        <v>764</v>
      </c>
      <c r="BA456" s="51" t="s">
        <v>764</v>
      </c>
      <c r="BB456" t="s">
        <v>815</v>
      </c>
      <c r="BC456" t="s">
        <v>819</v>
      </c>
      <c r="BD456" t="s">
        <v>820</v>
      </c>
      <c r="BE456" t="s">
        <v>821</v>
      </c>
      <c r="BF456" t="s">
        <v>869</v>
      </c>
      <c r="BG456" t="s">
        <v>822</v>
      </c>
      <c r="BH456">
        <v>2016</v>
      </c>
      <c r="BI456" t="s">
        <v>823</v>
      </c>
      <c r="BJ456" t="s">
        <v>824</v>
      </c>
      <c r="BK456" t="s">
        <v>824</v>
      </c>
    </row>
    <row r="457" spans="1:63" x14ac:dyDescent="0.25">
      <c r="A457" t="str">
        <f t="shared" si="108"/>
        <v>CZsurlc3</v>
      </c>
      <c r="B457" t="s">
        <v>839</v>
      </c>
      <c r="C457" t="s">
        <v>45</v>
      </c>
      <c r="D457" t="s">
        <v>815</v>
      </c>
      <c r="E457" t="str">
        <f t="shared" si="109"/>
        <v>s3</v>
      </c>
      <c r="F457" t="str">
        <f t="shared" si="109"/>
        <v>surlc3</v>
      </c>
      <c r="G457" s="49">
        <v>0</v>
      </c>
      <c r="H457" s="49">
        <v>0</v>
      </c>
      <c r="I457" s="49">
        <v>0</v>
      </c>
      <c r="J457" s="49">
        <v>0</v>
      </c>
      <c r="K457" s="49">
        <v>0</v>
      </c>
      <c r="L457" s="49">
        <v>0</v>
      </c>
      <c r="M457" s="49">
        <v>29.841143010819899</v>
      </c>
      <c r="N457" s="49">
        <v>0</v>
      </c>
      <c r="O457" s="49">
        <v>0</v>
      </c>
      <c r="P457" s="49">
        <v>0</v>
      </c>
      <c r="Q457" s="49">
        <v>0</v>
      </c>
      <c r="R457" s="50" t="s">
        <v>364</v>
      </c>
      <c r="S457" s="50" t="s">
        <v>903</v>
      </c>
      <c r="T457" s="50" t="s">
        <v>873</v>
      </c>
      <c r="V457" s="24" t="str">
        <f>VLOOKUP(C457,[1]BO_download_01!#REF!,3,FALSE)</f>
        <v>Czech Republic</v>
      </c>
      <c r="W457">
        <f t="shared" si="102"/>
        <v>2012</v>
      </c>
      <c r="X457" t="str">
        <f>INDEX([1]BO_download_01!#REF!,MATCH($Y457,[1]BO_download_01!#REF!,0))</f>
        <v>ar</v>
      </c>
      <c r="Y457" t="str">
        <f t="shared" si="106"/>
        <v>floor area</v>
      </c>
      <c r="Z457" s="24">
        <f t="shared" si="110"/>
        <v>0</v>
      </c>
      <c r="AA457" s="24" t="str">
        <f t="shared" si="111"/>
        <v>Mm2</v>
      </c>
      <c r="AB457" s="24" t="str">
        <f t="shared" si="107"/>
        <v>Calculation</v>
      </c>
      <c r="AC457" t="s">
        <v>817</v>
      </c>
      <c r="AD457" t="s">
        <v>818</v>
      </c>
      <c r="AE457" t="str">
        <f t="shared" si="103"/>
        <v>s3</v>
      </c>
      <c r="AF457" t="s">
        <v>764</v>
      </c>
      <c r="AG457" s="51" t="str">
        <f t="shared" si="112"/>
        <v>res</v>
      </c>
      <c r="AH457" t="s">
        <v>819</v>
      </c>
      <c r="AI457" t="s">
        <v>820</v>
      </c>
      <c r="AJ457" t="s">
        <v>821</v>
      </c>
      <c r="AK457" s="11" t="str">
        <f t="shared" si="113"/>
        <v>BO, Calculation with average floor area of permanently occupied dwellings and number of dwellings for the considered contruction period</v>
      </c>
      <c r="AL457" s="11" t="s">
        <v>822</v>
      </c>
      <c r="AM457" s="11">
        <v>2016</v>
      </c>
      <c r="AN457" s="17" t="s">
        <v>823</v>
      </c>
      <c r="AO457" s="52" t="s">
        <v>824</v>
      </c>
      <c r="AQ457" t="s">
        <v>20</v>
      </c>
      <c r="AR457">
        <v>2009</v>
      </c>
      <c r="AS457" t="s">
        <v>868</v>
      </c>
      <c r="AT457" t="s">
        <v>835</v>
      </c>
      <c r="AU457">
        <v>6672.57</v>
      </c>
      <c r="AV457" t="s">
        <v>826</v>
      </c>
      <c r="AW457" t="s">
        <v>208</v>
      </c>
      <c r="AX457" t="s">
        <v>817</v>
      </c>
      <c r="AY457" t="s">
        <v>818</v>
      </c>
      <c r="AZ457" t="s">
        <v>764</v>
      </c>
      <c r="BA457" s="51" t="s">
        <v>764</v>
      </c>
      <c r="BB457" t="s">
        <v>815</v>
      </c>
      <c r="BC457" t="s">
        <v>819</v>
      </c>
      <c r="BD457" t="s">
        <v>820</v>
      </c>
      <c r="BE457" t="s">
        <v>821</v>
      </c>
      <c r="BF457" t="s">
        <v>869</v>
      </c>
      <c r="BG457" t="s">
        <v>822</v>
      </c>
      <c r="BH457">
        <v>2016</v>
      </c>
      <c r="BI457" t="s">
        <v>823</v>
      </c>
      <c r="BJ457" t="s">
        <v>824</v>
      </c>
      <c r="BK457" t="s">
        <v>824</v>
      </c>
    </row>
    <row r="458" spans="1:63" x14ac:dyDescent="0.25">
      <c r="A458" t="str">
        <f t="shared" si="108"/>
        <v>DEsurlc3</v>
      </c>
      <c r="B458" t="s">
        <v>839</v>
      </c>
      <c r="C458" t="s">
        <v>51</v>
      </c>
      <c r="D458" t="s">
        <v>815</v>
      </c>
      <c r="E458" t="str">
        <f t="shared" si="109"/>
        <v>s3</v>
      </c>
      <c r="F458" t="str">
        <f t="shared" si="109"/>
        <v>surlc3</v>
      </c>
      <c r="G458" s="49">
        <v>0</v>
      </c>
      <c r="H458" s="49">
        <v>0</v>
      </c>
      <c r="I458" s="49">
        <v>0</v>
      </c>
      <c r="J458" s="49">
        <v>0</v>
      </c>
      <c r="K458" s="49">
        <v>0</v>
      </c>
      <c r="L458" s="49">
        <v>244.53506524318701</v>
      </c>
      <c r="M458" s="49">
        <v>244.80574053866499</v>
      </c>
      <c r="N458" s="49">
        <v>245.37137267170999</v>
      </c>
      <c r="O458" s="49">
        <v>244.333943344197</v>
      </c>
      <c r="P458" s="49">
        <v>0</v>
      </c>
      <c r="Q458" s="49">
        <v>0</v>
      </c>
      <c r="R458" s="50" t="s">
        <v>364</v>
      </c>
      <c r="S458" s="50" t="s">
        <v>903</v>
      </c>
      <c r="T458" s="50" t="s">
        <v>873</v>
      </c>
      <c r="V458" s="24" t="str">
        <f>VLOOKUP(C458,[1]BO_download_01!#REF!,3,FALSE)</f>
        <v>Germany</v>
      </c>
      <c r="W458">
        <f t="shared" si="102"/>
        <v>2012</v>
      </c>
      <c r="X458" t="str">
        <f>INDEX([1]BO_download_01!#REF!,MATCH($Y458,[1]BO_download_01!#REF!,0))</f>
        <v>ar</v>
      </c>
      <c r="Y458" t="str">
        <f t="shared" si="106"/>
        <v>floor area</v>
      </c>
      <c r="Z458" s="24">
        <f t="shared" si="110"/>
        <v>245.37137267170999</v>
      </c>
      <c r="AA458" s="24" t="str">
        <f t="shared" si="111"/>
        <v>Mm2</v>
      </c>
      <c r="AB458" s="24" t="str">
        <f t="shared" si="107"/>
        <v>Calculation</v>
      </c>
      <c r="AC458" t="s">
        <v>817</v>
      </c>
      <c r="AD458" t="s">
        <v>818</v>
      </c>
      <c r="AE458" t="str">
        <f t="shared" si="103"/>
        <v>s3</v>
      </c>
      <c r="AF458" t="s">
        <v>764</v>
      </c>
      <c r="AG458" s="51" t="str">
        <f t="shared" si="112"/>
        <v>res</v>
      </c>
      <c r="AH458" t="s">
        <v>819</v>
      </c>
      <c r="AI458" t="s">
        <v>820</v>
      </c>
      <c r="AJ458" t="s">
        <v>821</v>
      </c>
      <c r="AK458" s="11" t="str">
        <f t="shared" si="113"/>
        <v>BO, Calculation with average floor area of permanently occupied dwellings and number of dwellings for the considered contruction period</v>
      </c>
      <c r="AL458" s="11" t="s">
        <v>822</v>
      </c>
      <c r="AM458" s="11">
        <v>2016</v>
      </c>
      <c r="AN458" s="17" t="s">
        <v>823</v>
      </c>
      <c r="AO458" s="52" t="s">
        <v>824</v>
      </c>
      <c r="AQ458" t="s">
        <v>20</v>
      </c>
      <c r="AR458">
        <v>2010</v>
      </c>
      <c r="AS458" t="s">
        <v>868</v>
      </c>
      <c r="AT458" t="s">
        <v>835</v>
      </c>
      <c r="AU458">
        <v>6723.915</v>
      </c>
      <c r="AV458" t="s">
        <v>826</v>
      </c>
      <c r="AW458" t="s">
        <v>208</v>
      </c>
      <c r="AX458" t="s">
        <v>817</v>
      </c>
      <c r="AY458" t="s">
        <v>818</v>
      </c>
      <c r="AZ458" t="s">
        <v>764</v>
      </c>
      <c r="BA458" s="51" t="s">
        <v>764</v>
      </c>
      <c r="BB458" t="s">
        <v>815</v>
      </c>
      <c r="BC458" t="s">
        <v>819</v>
      </c>
      <c r="BD458" t="s">
        <v>820</v>
      </c>
      <c r="BE458" t="s">
        <v>821</v>
      </c>
      <c r="BF458" t="s">
        <v>869</v>
      </c>
      <c r="BG458" t="s">
        <v>822</v>
      </c>
      <c r="BH458">
        <v>2016</v>
      </c>
      <c r="BI458" t="s">
        <v>823</v>
      </c>
      <c r="BJ458" t="s">
        <v>824</v>
      </c>
      <c r="BK458" t="s">
        <v>824</v>
      </c>
    </row>
    <row r="459" spans="1:63" x14ac:dyDescent="0.25">
      <c r="A459" t="str">
        <f t="shared" si="108"/>
        <v>DKsurlc3</v>
      </c>
      <c r="B459" t="s">
        <v>839</v>
      </c>
      <c r="C459" t="s">
        <v>46</v>
      </c>
      <c r="D459" t="s">
        <v>815</v>
      </c>
      <c r="E459" t="str">
        <f t="shared" si="109"/>
        <v>s3</v>
      </c>
      <c r="F459" t="str">
        <f t="shared" si="109"/>
        <v>surlc3</v>
      </c>
      <c r="G459" s="49">
        <v>0</v>
      </c>
      <c r="H459" s="49">
        <v>0</v>
      </c>
      <c r="I459" s="49">
        <v>0</v>
      </c>
      <c r="J459" s="49">
        <v>0</v>
      </c>
      <c r="K459" s="49">
        <v>0</v>
      </c>
      <c r="L459" s="49">
        <v>10.6334</v>
      </c>
      <c r="M459" s="49">
        <v>10.745703451280001</v>
      </c>
      <c r="N459" s="49">
        <v>10.736171880000001</v>
      </c>
      <c r="O459" s="49">
        <v>10.7594418096</v>
      </c>
      <c r="P459" s="49">
        <v>0</v>
      </c>
      <c r="Q459" s="49">
        <v>0</v>
      </c>
      <c r="R459" s="50" t="s">
        <v>364</v>
      </c>
      <c r="S459" s="50" t="s">
        <v>903</v>
      </c>
      <c r="T459" s="50" t="s">
        <v>873</v>
      </c>
      <c r="V459" s="24" t="str">
        <f>VLOOKUP(C459,[1]BO_download_01!#REF!,3,FALSE)</f>
        <v>Denmark</v>
      </c>
      <c r="W459">
        <f t="shared" si="102"/>
        <v>2012</v>
      </c>
      <c r="X459" t="str">
        <f>INDEX([1]BO_download_01!#REF!,MATCH($Y459,[1]BO_download_01!#REF!,0))</f>
        <v>ar</v>
      </c>
      <c r="Y459" t="str">
        <f t="shared" si="106"/>
        <v>floor area</v>
      </c>
      <c r="Z459" s="24">
        <f t="shared" si="110"/>
        <v>10.736171880000001</v>
      </c>
      <c r="AA459" s="24" t="str">
        <f t="shared" si="111"/>
        <v>Mm2</v>
      </c>
      <c r="AB459" s="24" t="str">
        <f t="shared" si="107"/>
        <v>Calculation</v>
      </c>
      <c r="AC459" t="s">
        <v>817</v>
      </c>
      <c r="AD459" t="s">
        <v>818</v>
      </c>
      <c r="AE459" t="str">
        <f t="shared" si="103"/>
        <v>s3</v>
      </c>
      <c r="AF459" t="s">
        <v>764</v>
      </c>
      <c r="AG459" s="51" t="str">
        <f t="shared" si="112"/>
        <v>res</v>
      </c>
      <c r="AH459" t="s">
        <v>819</v>
      </c>
      <c r="AI459" t="s">
        <v>820</v>
      </c>
      <c r="AJ459" t="s">
        <v>821</v>
      </c>
      <c r="AK459" s="11" t="str">
        <f t="shared" si="113"/>
        <v>BO, Calculation with average floor area of permanently occupied dwellings and number of dwellings for the considered contruction period</v>
      </c>
      <c r="AL459" s="11" t="s">
        <v>822</v>
      </c>
      <c r="AM459" s="11">
        <v>2016</v>
      </c>
      <c r="AN459" s="17" t="s">
        <v>823</v>
      </c>
      <c r="AO459" s="52" t="s">
        <v>824</v>
      </c>
      <c r="AQ459" t="s">
        <v>20</v>
      </c>
      <c r="AR459">
        <v>2011</v>
      </c>
      <c r="AS459" t="s">
        <v>868</v>
      </c>
      <c r="AT459" t="s">
        <v>835</v>
      </c>
      <c r="AU459">
        <v>6753.8890000000001</v>
      </c>
      <c r="AV459" t="s">
        <v>826</v>
      </c>
      <c r="AW459" t="s">
        <v>208</v>
      </c>
      <c r="AX459" t="s">
        <v>817</v>
      </c>
      <c r="AY459" t="s">
        <v>818</v>
      </c>
      <c r="AZ459" t="s">
        <v>764</v>
      </c>
      <c r="BA459" s="51" t="s">
        <v>764</v>
      </c>
      <c r="BB459" t="s">
        <v>815</v>
      </c>
      <c r="BC459" t="s">
        <v>819</v>
      </c>
      <c r="BD459" t="s">
        <v>820</v>
      </c>
      <c r="BE459" t="s">
        <v>821</v>
      </c>
      <c r="BF459" t="s">
        <v>869</v>
      </c>
      <c r="BG459" t="s">
        <v>822</v>
      </c>
      <c r="BH459">
        <v>2016</v>
      </c>
      <c r="BI459" t="s">
        <v>823</v>
      </c>
      <c r="BJ459" t="s">
        <v>824</v>
      </c>
      <c r="BK459" t="s">
        <v>824</v>
      </c>
    </row>
    <row r="460" spans="1:63" x14ac:dyDescent="0.25">
      <c r="A460" t="str">
        <f t="shared" si="108"/>
        <v>EEsurlc3</v>
      </c>
      <c r="B460" t="s">
        <v>839</v>
      </c>
      <c r="C460" t="s">
        <v>47</v>
      </c>
      <c r="D460" t="s">
        <v>815</v>
      </c>
      <c r="E460" t="str">
        <f t="shared" si="109"/>
        <v>s3</v>
      </c>
      <c r="F460" t="str">
        <f t="shared" si="109"/>
        <v>surlc3</v>
      </c>
      <c r="G460" s="49">
        <v>0</v>
      </c>
      <c r="H460" s="49">
        <v>0</v>
      </c>
      <c r="I460" s="49">
        <v>0</v>
      </c>
      <c r="J460" s="49">
        <v>0</v>
      </c>
      <c r="K460" s="49">
        <v>0</v>
      </c>
      <c r="L460" s="49">
        <v>0</v>
      </c>
      <c r="M460" s="49">
        <v>5.9922738834886902</v>
      </c>
      <c r="N460" s="49">
        <v>0</v>
      </c>
      <c r="O460" s="49">
        <v>0</v>
      </c>
      <c r="P460" s="49">
        <v>0</v>
      </c>
      <c r="Q460" s="49">
        <v>0</v>
      </c>
      <c r="R460" s="50" t="s">
        <v>364</v>
      </c>
      <c r="S460" s="50" t="s">
        <v>903</v>
      </c>
      <c r="T460" s="50" t="s">
        <v>873</v>
      </c>
      <c r="V460" s="24" t="str">
        <f>VLOOKUP(C460,[1]BO_download_01!#REF!,3,FALSE)</f>
        <v>Estonia</v>
      </c>
      <c r="W460">
        <f t="shared" si="102"/>
        <v>2012</v>
      </c>
      <c r="X460" t="str">
        <f>INDEX([1]BO_download_01!#REF!,MATCH($Y460,[1]BO_download_01!#REF!,0))</f>
        <v>ar</v>
      </c>
      <c r="Y460" t="str">
        <f t="shared" si="106"/>
        <v>floor area</v>
      </c>
      <c r="Z460" s="24">
        <f t="shared" si="110"/>
        <v>0</v>
      </c>
      <c r="AA460" s="24" t="str">
        <f t="shared" si="111"/>
        <v>Mm2</v>
      </c>
      <c r="AB460" s="24" t="str">
        <f t="shared" si="107"/>
        <v>Calculation</v>
      </c>
      <c r="AC460" t="s">
        <v>817</v>
      </c>
      <c r="AD460" t="s">
        <v>818</v>
      </c>
      <c r="AE460" t="str">
        <f t="shared" si="103"/>
        <v>s3</v>
      </c>
      <c r="AF460" t="s">
        <v>764</v>
      </c>
      <c r="AG460" s="51" t="str">
        <f t="shared" si="112"/>
        <v>res</v>
      </c>
      <c r="AH460" t="s">
        <v>819</v>
      </c>
      <c r="AI460" t="s">
        <v>820</v>
      </c>
      <c r="AJ460" t="s">
        <v>821</v>
      </c>
      <c r="AK460" s="11" t="str">
        <f t="shared" si="113"/>
        <v>BO, Calculation with average floor area of permanently occupied dwellings and number of dwellings for the considered contruction period</v>
      </c>
      <c r="AL460" s="11" t="s">
        <v>822</v>
      </c>
      <c r="AM460" s="11">
        <v>2016</v>
      </c>
      <c r="AN460" s="17" t="s">
        <v>823</v>
      </c>
      <c r="AO460" s="52" t="s">
        <v>824</v>
      </c>
      <c r="AQ460" t="s">
        <v>20</v>
      </c>
      <c r="AR460">
        <v>2012</v>
      </c>
      <c r="AS460" t="s">
        <v>868</v>
      </c>
      <c r="AT460" t="s">
        <v>835</v>
      </c>
      <c r="AU460">
        <v>6723.9179400000003</v>
      </c>
      <c r="AV460" t="s">
        <v>826</v>
      </c>
      <c r="AW460" t="s">
        <v>208</v>
      </c>
      <c r="AX460" t="s">
        <v>817</v>
      </c>
      <c r="AY460" t="s">
        <v>818</v>
      </c>
      <c r="AZ460" t="s">
        <v>764</v>
      </c>
      <c r="BA460" s="51" t="s">
        <v>764</v>
      </c>
      <c r="BB460" t="s">
        <v>815</v>
      </c>
      <c r="BC460" t="s">
        <v>819</v>
      </c>
      <c r="BD460" t="s">
        <v>820</v>
      </c>
      <c r="BE460" t="s">
        <v>821</v>
      </c>
      <c r="BF460" t="s">
        <v>869</v>
      </c>
      <c r="BG460" t="s">
        <v>822</v>
      </c>
      <c r="BH460">
        <v>2016</v>
      </c>
      <c r="BI460" t="s">
        <v>823</v>
      </c>
      <c r="BJ460" t="s">
        <v>824</v>
      </c>
      <c r="BK460" t="s">
        <v>824</v>
      </c>
    </row>
    <row r="461" spans="1:63" x14ac:dyDescent="0.25">
      <c r="A461" t="str">
        <f t="shared" si="108"/>
        <v>ELsurlc3</v>
      </c>
      <c r="B461" t="s">
        <v>839</v>
      </c>
      <c r="C461" t="s">
        <v>49</v>
      </c>
      <c r="D461" t="s">
        <v>815</v>
      </c>
      <c r="E461" t="str">
        <f t="shared" si="109"/>
        <v>s3</v>
      </c>
      <c r="F461" t="str">
        <f t="shared" si="109"/>
        <v>surlc3</v>
      </c>
      <c r="G461" s="49">
        <v>0</v>
      </c>
      <c r="H461" s="49">
        <v>0</v>
      </c>
      <c r="I461" s="49">
        <v>0</v>
      </c>
      <c r="J461" s="49">
        <v>0</v>
      </c>
      <c r="K461" s="49">
        <v>0</v>
      </c>
      <c r="L461" s="49">
        <v>0</v>
      </c>
      <c r="M461" s="49">
        <v>68.732070666940004</v>
      </c>
      <c r="N461" s="49">
        <v>68.732070666940004</v>
      </c>
      <c r="O461" s="49">
        <v>68.732070666940004</v>
      </c>
      <c r="P461" s="49">
        <v>0</v>
      </c>
      <c r="Q461" s="49">
        <v>0</v>
      </c>
      <c r="R461" s="50" t="s">
        <v>364</v>
      </c>
      <c r="S461" s="50" t="s">
        <v>903</v>
      </c>
      <c r="T461" s="50" t="s">
        <v>873</v>
      </c>
      <c r="V461" s="24" t="str">
        <f>VLOOKUP(C461,[1]BO_download_01!#REF!,3,FALSE)</f>
        <v>Greece</v>
      </c>
      <c r="W461">
        <f t="shared" si="102"/>
        <v>2012</v>
      </c>
      <c r="X461" t="str">
        <f>INDEX([1]BO_download_01!#REF!,MATCH($Y461,[1]BO_download_01!#REF!,0))</f>
        <v>ar</v>
      </c>
      <c r="Y461" t="str">
        <f t="shared" si="106"/>
        <v>floor area</v>
      </c>
      <c r="Z461" s="24">
        <f t="shared" si="110"/>
        <v>68.732070666940004</v>
      </c>
      <c r="AA461" s="24" t="str">
        <f t="shared" si="111"/>
        <v>Mm2</v>
      </c>
      <c r="AB461" s="24" t="str">
        <f t="shared" si="107"/>
        <v>Calculation</v>
      </c>
      <c r="AC461" t="s">
        <v>817</v>
      </c>
      <c r="AD461" t="s">
        <v>818</v>
      </c>
      <c r="AE461" t="str">
        <f t="shared" si="103"/>
        <v>s3</v>
      </c>
      <c r="AF461" t="s">
        <v>764</v>
      </c>
      <c r="AG461" s="51" t="str">
        <f t="shared" si="112"/>
        <v>res</v>
      </c>
      <c r="AH461" t="s">
        <v>819</v>
      </c>
      <c r="AI461" t="s">
        <v>820</v>
      </c>
      <c r="AJ461" t="s">
        <v>821</v>
      </c>
      <c r="AK461" s="11" t="str">
        <f t="shared" si="113"/>
        <v>BO, Calculation with average floor area of permanently occupied dwellings and number of dwellings for the considered contruction period</v>
      </c>
      <c r="AL461" s="11" t="s">
        <v>822</v>
      </c>
      <c r="AM461" s="11">
        <v>2016</v>
      </c>
      <c r="AN461" s="17" t="s">
        <v>823</v>
      </c>
      <c r="AO461" s="52" t="s">
        <v>824</v>
      </c>
      <c r="AQ461" t="s">
        <v>20</v>
      </c>
      <c r="AR461">
        <v>2013</v>
      </c>
      <c r="AS461" t="s">
        <v>868</v>
      </c>
      <c r="AT461" t="s">
        <v>835</v>
      </c>
      <c r="AU461">
        <v>6784.4539999999997</v>
      </c>
      <c r="AV461" t="s">
        <v>826</v>
      </c>
      <c r="AW461" t="s">
        <v>208</v>
      </c>
      <c r="AX461" t="s">
        <v>817</v>
      </c>
      <c r="AY461" t="s">
        <v>818</v>
      </c>
      <c r="AZ461" t="s">
        <v>764</v>
      </c>
      <c r="BA461" s="51" t="s">
        <v>764</v>
      </c>
      <c r="BB461" t="s">
        <v>815</v>
      </c>
      <c r="BC461" t="s">
        <v>819</v>
      </c>
      <c r="BD461" t="s">
        <v>820</v>
      </c>
      <c r="BE461" t="s">
        <v>821</v>
      </c>
      <c r="BF461" t="s">
        <v>869</v>
      </c>
      <c r="BG461" t="s">
        <v>822</v>
      </c>
      <c r="BH461">
        <v>2016</v>
      </c>
      <c r="BI461" t="s">
        <v>823</v>
      </c>
      <c r="BJ461" t="s">
        <v>824</v>
      </c>
      <c r="BK461" t="s">
        <v>824</v>
      </c>
    </row>
    <row r="462" spans="1:63" x14ac:dyDescent="0.25">
      <c r="A462" t="str">
        <f t="shared" si="108"/>
        <v>ESsurlc3</v>
      </c>
      <c r="B462" t="s">
        <v>839</v>
      </c>
      <c r="C462" t="s">
        <v>65</v>
      </c>
      <c r="D462" t="s">
        <v>815</v>
      </c>
      <c r="E462" t="str">
        <f t="shared" si="109"/>
        <v>s3</v>
      </c>
      <c r="F462" t="str">
        <f t="shared" si="109"/>
        <v>surlc3</v>
      </c>
      <c r="G462" s="49">
        <v>0</v>
      </c>
      <c r="H462" s="49">
        <v>0</v>
      </c>
      <c r="I462" s="49">
        <v>0</v>
      </c>
      <c r="J462" s="49">
        <v>0</v>
      </c>
      <c r="K462" s="49">
        <v>0</v>
      </c>
      <c r="L462" s="49">
        <v>0</v>
      </c>
      <c r="M462" s="49">
        <v>0</v>
      </c>
      <c r="N462" s="49">
        <v>0</v>
      </c>
      <c r="O462" s="49">
        <v>299.36128972013199</v>
      </c>
      <c r="P462" s="49">
        <v>0</v>
      </c>
      <c r="Q462" s="49">
        <v>0</v>
      </c>
      <c r="R462" s="50" t="s">
        <v>364</v>
      </c>
      <c r="S462" s="50" t="s">
        <v>903</v>
      </c>
      <c r="T462" s="50" t="s">
        <v>873</v>
      </c>
      <c r="V462" s="24" t="str">
        <f>VLOOKUP(C462,[1]BO_download_01!#REF!,3,FALSE)</f>
        <v>Spain</v>
      </c>
      <c r="W462">
        <f t="shared" si="102"/>
        <v>2012</v>
      </c>
      <c r="X462" t="str">
        <f>INDEX([1]BO_download_01!#REF!,MATCH($Y462,[1]BO_download_01!#REF!,0))</f>
        <v>ar</v>
      </c>
      <c r="Y462" t="str">
        <f t="shared" si="106"/>
        <v>floor area</v>
      </c>
      <c r="Z462" s="24">
        <f t="shared" si="110"/>
        <v>0</v>
      </c>
      <c r="AA462" s="24" t="str">
        <f t="shared" si="111"/>
        <v>Mm2</v>
      </c>
      <c r="AB462" s="24" t="str">
        <f t="shared" si="107"/>
        <v>Calculation</v>
      </c>
      <c r="AC462" t="s">
        <v>817</v>
      </c>
      <c r="AD462" t="s">
        <v>818</v>
      </c>
      <c r="AE462" t="str">
        <f t="shared" si="103"/>
        <v>s3</v>
      </c>
      <c r="AF462" t="s">
        <v>764</v>
      </c>
      <c r="AG462" s="51" t="str">
        <f t="shared" si="112"/>
        <v>res</v>
      </c>
      <c r="AH462" t="s">
        <v>819</v>
      </c>
      <c r="AI462" t="s">
        <v>820</v>
      </c>
      <c r="AJ462" t="s">
        <v>821</v>
      </c>
      <c r="AK462" s="11" t="str">
        <f t="shared" si="113"/>
        <v>BO, Calculation with average floor area of permanently occupied dwellings and number of dwellings for the considered contruction period</v>
      </c>
      <c r="AL462" s="11" t="s">
        <v>822</v>
      </c>
      <c r="AM462" s="11">
        <v>2016</v>
      </c>
      <c r="AN462" s="17" t="s">
        <v>823</v>
      </c>
      <c r="AO462" s="52" t="s">
        <v>824</v>
      </c>
      <c r="AQ462" t="s">
        <v>20</v>
      </c>
      <c r="AR462">
        <v>2014</v>
      </c>
      <c r="AS462" t="s">
        <v>868</v>
      </c>
      <c r="AT462" t="s">
        <v>835</v>
      </c>
      <c r="AU462">
        <v>6869.3793005957696</v>
      </c>
      <c r="AV462" t="s">
        <v>826</v>
      </c>
      <c r="AW462" t="s">
        <v>208</v>
      </c>
      <c r="AX462" t="s">
        <v>817</v>
      </c>
      <c r="AY462" t="s">
        <v>818</v>
      </c>
      <c r="AZ462" t="s">
        <v>764</v>
      </c>
      <c r="BA462" s="51" t="s">
        <v>764</v>
      </c>
      <c r="BB462" t="s">
        <v>815</v>
      </c>
      <c r="BC462" t="s">
        <v>819</v>
      </c>
      <c r="BD462" t="s">
        <v>820</v>
      </c>
      <c r="BE462" t="s">
        <v>821</v>
      </c>
      <c r="BF462" t="s">
        <v>869</v>
      </c>
      <c r="BG462" t="s">
        <v>822</v>
      </c>
      <c r="BH462">
        <v>2016</v>
      </c>
      <c r="BI462" t="s">
        <v>823</v>
      </c>
      <c r="BJ462" t="s">
        <v>824</v>
      </c>
      <c r="BK462" t="s">
        <v>824</v>
      </c>
    </row>
    <row r="463" spans="1:63" x14ac:dyDescent="0.25">
      <c r="A463" t="str">
        <f t="shared" si="108"/>
        <v>FIsurlc3</v>
      </c>
      <c r="B463" t="s">
        <v>839</v>
      </c>
      <c r="C463" t="s">
        <v>50</v>
      </c>
      <c r="D463" t="s">
        <v>815</v>
      </c>
      <c r="E463" t="str">
        <f t="shared" ref="E463:F478" si="114">E462</f>
        <v>s3</v>
      </c>
      <c r="F463" t="str">
        <f t="shared" si="114"/>
        <v>surlc3</v>
      </c>
      <c r="G463" s="49">
        <v>0</v>
      </c>
      <c r="H463" s="49">
        <v>0</v>
      </c>
      <c r="I463" s="49">
        <v>0</v>
      </c>
      <c r="J463" s="49">
        <v>0</v>
      </c>
      <c r="K463" s="49">
        <v>0</v>
      </c>
      <c r="L463" s="49">
        <v>0</v>
      </c>
      <c r="M463" s="49">
        <v>0</v>
      </c>
      <c r="N463" s="49">
        <v>0</v>
      </c>
      <c r="O463" s="49">
        <v>0</v>
      </c>
      <c r="P463" s="49">
        <v>23.1599297699989</v>
      </c>
      <c r="Q463" s="49">
        <v>0</v>
      </c>
      <c r="R463" s="50" t="s">
        <v>364</v>
      </c>
      <c r="S463" s="50" t="s">
        <v>903</v>
      </c>
      <c r="T463" s="50" t="s">
        <v>873</v>
      </c>
      <c r="V463" s="24" t="str">
        <f>VLOOKUP(C463,[1]BO_download_01!#REF!,3,FALSE)</f>
        <v>Finland</v>
      </c>
      <c r="W463">
        <f t="shared" si="102"/>
        <v>2012</v>
      </c>
      <c r="X463" t="str">
        <f>INDEX([1]BO_download_01!#REF!,MATCH($Y463,[1]BO_download_01!#REF!,0))</f>
        <v>ar</v>
      </c>
      <c r="Y463" t="str">
        <f t="shared" si="106"/>
        <v>floor area</v>
      </c>
      <c r="Z463" s="24">
        <f t="shared" si="110"/>
        <v>0</v>
      </c>
      <c r="AA463" s="24" t="str">
        <f t="shared" si="111"/>
        <v>Mm2</v>
      </c>
      <c r="AB463" s="24" t="str">
        <f t="shared" si="107"/>
        <v>Calculation</v>
      </c>
      <c r="AC463" t="s">
        <v>817</v>
      </c>
      <c r="AD463" t="s">
        <v>818</v>
      </c>
      <c r="AE463" t="str">
        <f t="shared" si="103"/>
        <v>s3</v>
      </c>
      <c r="AF463" t="s">
        <v>764</v>
      </c>
      <c r="AG463" s="51" t="str">
        <f t="shared" si="112"/>
        <v>res</v>
      </c>
      <c r="AH463" t="s">
        <v>819</v>
      </c>
      <c r="AI463" t="s">
        <v>820</v>
      </c>
      <c r="AJ463" t="s">
        <v>821</v>
      </c>
      <c r="AK463" s="11" t="str">
        <f t="shared" si="113"/>
        <v>BO, Calculation with average floor area of permanently occupied dwellings and number of dwellings for the considered contruction period</v>
      </c>
      <c r="AL463" s="11" t="s">
        <v>822</v>
      </c>
      <c r="AM463" s="11">
        <v>2016</v>
      </c>
      <c r="AN463" s="17" t="s">
        <v>823</v>
      </c>
      <c r="AO463" s="52" t="s">
        <v>824</v>
      </c>
      <c r="AQ463" t="s">
        <v>28</v>
      </c>
      <c r="AR463">
        <v>2005</v>
      </c>
      <c r="AS463" t="s">
        <v>868</v>
      </c>
      <c r="AT463" t="s">
        <v>835</v>
      </c>
      <c r="AU463">
        <v>23126.853999999999</v>
      </c>
      <c r="AV463" t="s">
        <v>826</v>
      </c>
      <c r="AW463" t="s">
        <v>208</v>
      </c>
      <c r="AX463" t="s">
        <v>817</v>
      </c>
      <c r="AY463" t="s">
        <v>818</v>
      </c>
      <c r="AZ463" t="s">
        <v>764</v>
      </c>
      <c r="BA463" s="51" t="s">
        <v>764</v>
      </c>
      <c r="BB463" t="s">
        <v>815</v>
      </c>
      <c r="BC463" t="s">
        <v>819</v>
      </c>
      <c r="BD463" t="s">
        <v>820</v>
      </c>
      <c r="BE463" t="s">
        <v>821</v>
      </c>
      <c r="BF463" t="s">
        <v>869</v>
      </c>
      <c r="BG463" t="s">
        <v>822</v>
      </c>
      <c r="BH463">
        <v>2016</v>
      </c>
      <c r="BI463" t="s">
        <v>823</v>
      </c>
      <c r="BJ463" t="s">
        <v>824</v>
      </c>
      <c r="BK463" t="s">
        <v>824</v>
      </c>
    </row>
    <row r="464" spans="1:63" x14ac:dyDescent="0.25">
      <c r="A464" t="str">
        <f t="shared" si="108"/>
        <v>FRsurlc3</v>
      </c>
      <c r="B464" t="s">
        <v>839</v>
      </c>
      <c r="C464" t="s">
        <v>48</v>
      </c>
      <c r="D464" t="s">
        <v>815</v>
      </c>
      <c r="E464" t="str">
        <f t="shared" si="114"/>
        <v>s3</v>
      </c>
      <c r="F464" t="str">
        <f t="shared" si="114"/>
        <v>surlc3</v>
      </c>
      <c r="G464" s="49">
        <v>172.421480283835</v>
      </c>
      <c r="H464" s="49">
        <v>172.26279284557901</v>
      </c>
      <c r="I464" s="49">
        <v>172.20434178739899</v>
      </c>
      <c r="J464" s="49">
        <v>171.92712954488599</v>
      </c>
      <c r="K464" s="49">
        <v>171.639177483005</v>
      </c>
      <c r="L464" s="49">
        <v>171.28784977130601</v>
      </c>
      <c r="M464" s="49">
        <v>170.990167232483</v>
      </c>
      <c r="N464" s="49">
        <v>170.64831451210199</v>
      </c>
      <c r="O464" s="49">
        <v>170.73433714313799</v>
      </c>
      <c r="P464" s="49">
        <v>0</v>
      </c>
      <c r="Q464" s="49">
        <v>0</v>
      </c>
      <c r="R464" s="50" t="s">
        <v>364</v>
      </c>
      <c r="S464" s="50" t="s">
        <v>903</v>
      </c>
      <c r="T464" s="50" t="s">
        <v>873</v>
      </c>
      <c r="V464" s="24" t="str">
        <f>VLOOKUP(C464,[1]BO_download_01!#REF!,3,FALSE)</f>
        <v>France</v>
      </c>
      <c r="W464">
        <f t="shared" si="102"/>
        <v>2012</v>
      </c>
      <c r="X464" t="str">
        <f>INDEX([1]BO_download_01!#REF!,MATCH($Y464,[1]BO_download_01!#REF!,0))</f>
        <v>ar</v>
      </c>
      <c r="Y464" t="str">
        <f t="shared" si="106"/>
        <v>floor area</v>
      </c>
      <c r="Z464" s="24">
        <f t="shared" si="110"/>
        <v>170.64831451210199</v>
      </c>
      <c r="AA464" s="24" t="str">
        <f t="shared" si="111"/>
        <v>Mm2</v>
      </c>
      <c r="AB464" s="24" t="str">
        <f t="shared" si="107"/>
        <v>Calculation</v>
      </c>
      <c r="AC464" t="s">
        <v>817</v>
      </c>
      <c r="AD464" t="s">
        <v>818</v>
      </c>
      <c r="AE464" t="str">
        <f t="shared" si="103"/>
        <v>s3</v>
      </c>
      <c r="AF464" t="s">
        <v>764</v>
      </c>
      <c r="AG464" s="51" t="str">
        <f t="shared" si="112"/>
        <v>res</v>
      </c>
      <c r="AH464" t="s">
        <v>819</v>
      </c>
      <c r="AI464" t="s">
        <v>820</v>
      </c>
      <c r="AJ464" t="s">
        <v>821</v>
      </c>
      <c r="AK464" s="11" t="str">
        <f t="shared" si="113"/>
        <v>BO, Calculation with average floor area of permanently occupied dwellings and number of dwellings for the considered contruction period</v>
      </c>
      <c r="AL464" s="11" t="s">
        <v>822</v>
      </c>
      <c r="AM464" s="11">
        <v>2016</v>
      </c>
      <c r="AN464" s="17" t="s">
        <v>823</v>
      </c>
      <c r="AO464" s="52" t="s">
        <v>824</v>
      </c>
      <c r="AQ464" t="s">
        <v>28</v>
      </c>
      <c r="AR464">
        <v>2006</v>
      </c>
      <c r="AS464" t="s">
        <v>868</v>
      </c>
      <c r="AT464" t="s">
        <v>835</v>
      </c>
      <c r="AU464">
        <v>23784.853999999999</v>
      </c>
      <c r="AV464" t="s">
        <v>826</v>
      </c>
      <c r="AW464" t="s">
        <v>208</v>
      </c>
      <c r="AX464" t="s">
        <v>817</v>
      </c>
      <c r="AY464" t="s">
        <v>818</v>
      </c>
      <c r="AZ464" t="s">
        <v>764</v>
      </c>
      <c r="BA464" s="51" t="s">
        <v>764</v>
      </c>
      <c r="BB464" t="s">
        <v>815</v>
      </c>
      <c r="BC464" t="s">
        <v>819</v>
      </c>
      <c r="BD464" t="s">
        <v>820</v>
      </c>
      <c r="BE464" t="s">
        <v>821</v>
      </c>
      <c r="BF464" t="s">
        <v>869</v>
      </c>
      <c r="BG464" t="s">
        <v>822</v>
      </c>
      <c r="BH464">
        <v>2016</v>
      </c>
      <c r="BI464" t="s">
        <v>823</v>
      </c>
      <c r="BJ464" t="s">
        <v>824</v>
      </c>
      <c r="BK464" t="s">
        <v>824</v>
      </c>
    </row>
    <row r="465" spans="1:63" x14ac:dyDescent="0.25">
      <c r="A465" t="str">
        <f t="shared" si="108"/>
        <v>HRsurlc3</v>
      </c>
      <c r="B465" t="s">
        <v>839</v>
      </c>
      <c r="C465" t="s">
        <v>43</v>
      </c>
      <c r="D465" t="s">
        <v>815</v>
      </c>
      <c r="E465" t="str">
        <f t="shared" si="114"/>
        <v>s3</v>
      </c>
      <c r="F465" t="str">
        <f t="shared" si="114"/>
        <v>surlc3</v>
      </c>
      <c r="G465" s="49">
        <v>0</v>
      </c>
      <c r="H465" s="49">
        <v>0</v>
      </c>
      <c r="I465" s="49">
        <v>0</v>
      </c>
      <c r="J465" s="49">
        <v>0</v>
      </c>
      <c r="K465" s="49">
        <v>0</v>
      </c>
      <c r="L465" s="49">
        <v>0</v>
      </c>
      <c r="M465" s="49">
        <v>16.047932258634798</v>
      </c>
      <c r="N465" s="49">
        <v>16.1867895216885</v>
      </c>
      <c r="O465" s="49">
        <v>16.325646784742201</v>
      </c>
      <c r="P465" s="49">
        <v>0</v>
      </c>
      <c r="Q465" s="49">
        <v>0</v>
      </c>
      <c r="R465" s="50" t="s">
        <v>364</v>
      </c>
      <c r="S465" s="50" t="s">
        <v>903</v>
      </c>
      <c r="T465" s="50" t="s">
        <v>873</v>
      </c>
      <c r="V465" s="24" t="str">
        <f>VLOOKUP(C465,[1]BO_download_01!#REF!,3,FALSE)</f>
        <v>Croatia</v>
      </c>
      <c r="W465">
        <f t="shared" si="102"/>
        <v>2012</v>
      </c>
      <c r="X465" t="str">
        <f>INDEX([1]BO_download_01!#REF!,MATCH($Y465,[1]BO_download_01!#REF!,0))</f>
        <v>ar</v>
      </c>
      <c r="Y465" t="str">
        <f t="shared" si="106"/>
        <v>floor area</v>
      </c>
      <c r="Z465" s="24">
        <f t="shared" si="110"/>
        <v>16.1867895216885</v>
      </c>
      <c r="AA465" s="24" t="str">
        <f t="shared" si="111"/>
        <v>Mm2</v>
      </c>
      <c r="AB465" s="24" t="str">
        <f t="shared" si="107"/>
        <v>Calculation</v>
      </c>
      <c r="AC465" t="s">
        <v>817</v>
      </c>
      <c r="AD465" t="s">
        <v>818</v>
      </c>
      <c r="AE465" t="str">
        <f t="shared" si="103"/>
        <v>s3</v>
      </c>
      <c r="AF465" t="s">
        <v>764</v>
      </c>
      <c r="AG465" s="51" t="str">
        <f t="shared" si="112"/>
        <v>res</v>
      </c>
      <c r="AH465" t="s">
        <v>819</v>
      </c>
      <c r="AI465" t="s">
        <v>820</v>
      </c>
      <c r="AJ465" t="s">
        <v>821</v>
      </c>
      <c r="AK465" s="11" t="str">
        <f t="shared" si="113"/>
        <v>BO, Calculation with average floor area of permanently occupied dwellings and number of dwellings for the considered contruction period</v>
      </c>
      <c r="AL465" s="11" t="s">
        <v>822</v>
      </c>
      <c r="AM465" s="11">
        <v>2016</v>
      </c>
      <c r="AN465" s="17" t="s">
        <v>823</v>
      </c>
      <c r="AO465" s="52" t="s">
        <v>824</v>
      </c>
      <c r="AQ465" t="s">
        <v>28</v>
      </c>
      <c r="AR465">
        <v>2007</v>
      </c>
      <c r="AS465" t="s">
        <v>868</v>
      </c>
      <c r="AT465" t="s">
        <v>835</v>
      </c>
      <c r="AU465">
        <v>24431.754000000001</v>
      </c>
      <c r="AV465" t="s">
        <v>826</v>
      </c>
      <c r="AW465" t="s">
        <v>208</v>
      </c>
      <c r="AX465" t="s">
        <v>817</v>
      </c>
      <c r="AY465" t="s">
        <v>818</v>
      </c>
      <c r="AZ465" t="s">
        <v>764</v>
      </c>
      <c r="BA465" s="51" t="s">
        <v>764</v>
      </c>
      <c r="BB465" t="s">
        <v>815</v>
      </c>
      <c r="BC465" t="s">
        <v>819</v>
      </c>
      <c r="BD465" t="s">
        <v>820</v>
      </c>
      <c r="BE465" t="s">
        <v>821</v>
      </c>
      <c r="BF465" t="s">
        <v>869</v>
      </c>
      <c r="BG465" t="s">
        <v>822</v>
      </c>
      <c r="BH465">
        <v>2016</v>
      </c>
      <c r="BI465" t="s">
        <v>823</v>
      </c>
      <c r="BJ465" t="s">
        <v>824</v>
      </c>
      <c r="BK465" t="s">
        <v>824</v>
      </c>
    </row>
    <row r="466" spans="1:63" x14ac:dyDescent="0.25">
      <c r="A466" t="str">
        <f t="shared" si="108"/>
        <v>HUsurlc3</v>
      </c>
      <c r="B466" t="s">
        <v>839</v>
      </c>
      <c r="C466" t="s">
        <v>52</v>
      </c>
      <c r="D466" t="s">
        <v>815</v>
      </c>
      <c r="E466" t="str">
        <f t="shared" si="114"/>
        <v>s3</v>
      </c>
      <c r="F466" t="str">
        <f t="shared" si="114"/>
        <v>surlc3</v>
      </c>
      <c r="G466" s="49">
        <v>0</v>
      </c>
      <c r="H466" s="49">
        <v>0</v>
      </c>
      <c r="I466" s="49">
        <v>0</v>
      </c>
      <c r="J466" s="49">
        <v>0</v>
      </c>
      <c r="K466" s="49">
        <v>0</v>
      </c>
      <c r="L466" s="49">
        <v>0</v>
      </c>
      <c r="M466" s="49">
        <v>0</v>
      </c>
      <c r="N466" s="49">
        <v>0</v>
      </c>
      <c r="O466" s="49">
        <v>18.902216239674399</v>
      </c>
      <c r="P466" s="49">
        <v>0</v>
      </c>
      <c r="Q466" s="49">
        <v>0</v>
      </c>
      <c r="R466" s="50" t="s">
        <v>208</v>
      </c>
      <c r="S466" s="50" t="s">
        <v>212</v>
      </c>
      <c r="T466" s="50" t="s">
        <v>873</v>
      </c>
      <c r="V466" s="24" t="str">
        <f>VLOOKUP(C466,[1]BO_download_01!#REF!,3,FALSE)</f>
        <v>Hungary</v>
      </c>
      <c r="W466">
        <f t="shared" si="102"/>
        <v>2012</v>
      </c>
      <c r="X466" t="str">
        <f>INDEX([1]BO_download_01!#REF!,MATCH($Y466,[1]BO_download_01!#REF!,0))</f>
        <v>ar</v>
      </c>
      <c r="Y466" t="str">
        <f t="shared" si="106"/>
        <v>floor area</v>
      </c>
      <c r="Z466" s="24">
        <f t="shared" si="110"/>
        <v>0</v>
      </c>
      <c r="AA466" s="24" t="str">
        <f t="shared" si="111"/>
        <v>Mm2</v>
      </c>
      <c r="AB466" s="24" t="str">
        <f t="shared" si="107"/>
        <v>Odyssee</v>
      </c>
      <c r="AC466" t="s">
        <v>817</v>
      </c>
      <c r="AD466" t="s">
        <v>818</v>
      </c>
      <c r="AE466" t="str">
        <f t="shared" si="103"/>
        <v>s3</v>
      </c>
      <c r="AF466" t="s">
        <v>764</v>
      </c>
      <c r="AG466" s="51" t="str">
        <f t="shared" si="112"/>
        <v>res</v>
      </c>
      <c r="AH466" t="s">
        <v>819</v>
      </c>
      <c r="AI466" t="s">
        <v>820</v>
      </c>
      <c r="AJ466" t="s">
        <v>821</v>
      </c>
      <c r="AK466" s="11" t="str">
        <f t="shared" si="113"/>
        <v>BO, Odyssee Indicators</v>
      </c>
      <c r="AL466" s="11" t="s">
        <v>822</v>
      </c>
      <c r="AM466" s="11">
        <v>2016</v>
      </c>
      <c r="AN466" s="17" t="s">
        <v>823</v>
      </c>
      <c r="AO466" s="52" t="s">
        <v>824</v>
      </c>
      <c r="AQ466" t="s">
        <v>28</v>
      </c>
      <c r="AR466">
        <v>2008</v>
      </c>
      <c r="AS466" t="s">
        <v>868</v>
      </c>
      <c r="AT466" t="s">
        <v>835</v>
      </c>
      <c r="AU466">
        <v>25064.054</v>
      </c>
      <c r="AV466" t="s">
        <v>826</v>
      </c>
      <c r="AW466" t="s">
        <v>208</v>
      </c>
      <c r="AX466" t="s">
        <v>817</v>
      </c>
      <c r="AY466" t="s">
        <v>818</v>
      </c>
      <c r="AZ466" t="s">
        <v>764</v>
      </c>
      <c r="BA466" s="51" t="s">
        <v>764</v>
      </c>
      <c r="BB466" t="s">
        <v>815</v>
      </c>
      <c r="BC466" t="s">
        <v>819</v>
      </c>
      <c r="BD466" t="s">
        <v>820</v>
      </c>
      <c r="BE466" t="s">
        <v>821</v>
      </c>
      <c r="BF466" t="s">
        <v>869</v>
      </c>
      <c r="BG466" t="s">
        <v>822</v>
      </c>
      <c r="BH466">
        <v>2016</v>
      </c>
      <c r="BI466" t="s">
        <v>823</v>
      </c>
      <c r="BJ466" t="s">
        <v>824</v>
      </c>
      <c r="BK466" t="s">
        <v>824</v>
      </c>
    </row>
    <row r="467" spans="1:63" x14ac:dyDescent="0.25">
      <c r="A467" t="str">
        <f t="shared" si="108"/>
        <v>IEsurlc3</v>
      </c>
      <c r="B467" t="s">
        <v>839</v>
      </c>
      <c r="C467" t="s">
        <v>53</v>
      </c>
      <c r="D467" t="s">
        <v>815</v>
      </c>
      <c r="E467" t="str">
        <f t="shared" si="114"/>
        <v>s3</v>
      </c>
      <c r="F467" t="str">
        <f t="shared" si="114"/>
        <v>surlc3</v>
      </c>
      <c r="G467" s="49">
        <v>0</v>
      </c>
      <c r="H467" s="49">
        <v>0</v>
      </c>
      <c r="I467" s="49">
        <v>0</v>
      </c>
      <c r="J467" s="49">
        <v>0</v>
      </c>
      <c r="K467" s="49">
        <v>0</v>
      </c>
      <c r="L467" s="49">
        <v>0</v>
      </c>
      <c r="M467" s="49">
        <v>3.0914944008524201</v>
      </c>
      <c r="N467" s="49">
        <v>3.0984796296457802</v>
      </c>
      <c r="O467" s="49">
        <v>3.1050760274204601</v>
      </c>
      <c r="P467" s="49">
        <v>0</v>
      </c>
      <c r="Q467" s="49">
        <v>0</v>
      </c>
      <c r="R467" s="50" t="s">
        <v>214</v>
      </c>
      <c r="S467" s="50" t="s">
        <v>686</v>
      </c>
      <c r="T467" s="50" t="s">
        <v>873</v>
      </c>
      <c r="V467" s="24" t="str">
        <f>VLOOKUP(C467,[1]BO_download_01!#REF!,3,FALSE)</f>
        <v>Ireland</v>
      </c>
      <c r="W467">
        <f t="shared" si="102"/>
        <v>2012</v>
      </c>
      <c r="X467" t="str">
        <f>INDEX([1]BO_download_01!#REF!,MATCH($Y467,[1]BO_download_01!#REF!,0))</f>
        <v>ar</v>
      </c>
      <c r="Y467" t="str">
        <f t="shared" si="106"/>
        <v>floor area</v>
      </c>
      <c r="Z467" s="24">
        <f t="shared" si="110"/>
        <v>3.0984796296457802</v>
      </c>
      <c r="AA467" s="24" t="str">
        <f t="shared" si="111"/>
        <v>Mm2</v>
      </c>
      <c r="AB467" s="24" t="str">
        <f t="shared" si="107"/>
        <v>Estimation</v>
      </c>
      <c r="AC467" t="s">
        <v>817</v>
      </c>
      <c r="AD467" t="s">
        <v>818</v>
      </c>
      <c r="AE467" t="str">
        <f t="shared" si="103"/>
        <v>s3</v>
      </c>
      <c r="AF467" t="s">
        <v>764</v>
      </c>
      <c r="AG467" s="51" t="str">
        <f t="shared" si="112"/>
        <v>res</v>
      </c>
      <c r="AH467" t="s">
        <v>819</v>
      </c>
      <c r="AI467" t="s">
        <v>820</v>
      </c>
      <c r="AJ467" t="s">
        <v>821</v>
      </c>
      <c r="AK467" s="11" t="str">
        <f t="shared" si="113"/>
        <v>BO, Estimation with data from Odyssee</v>
      </c>
      <c r="AL467" s="11" t="s">
        <v>822</v>
      </c>
      <c r="AM467" s="11">
        <v>2016</v>
      </c>
      <c r="AN467" s="17" t="s">
        <v>823</v>
      </c>
      <c r="AO467" s="52" t="s">
        <v>824</v>
      </c>
      <c r="AQ467" t="s">
        <v>28</v>
      </c>
      <c r="AR467">
        <v>2009</v>
      </c>
      <c r="AS467" t="s">
        <v>868</v>
      </c>
      <c r="AT467" t="s">
        <v>835</v>
      </c>
      <c r="AU467">
        <v>25488.512999999999</v>
      </c>
      <c r="AV467" t="s">
        <v>826</v>
      </c>
      <c r="AW467" t="s">
        <v>208</v>
      </c>
      <c r="AX467" t="s">
        <v>817</v>
      </c>
      <c r="AY467" t="s">
        <v>818</v>
      </c>
      <c r="AZ467" t="s">
        <v>764</v>
      </c>
      <c r="BA467" s="51" t="s">
        <v>764</v>
      </c>
      <c r="BB467" t="s">
        <v>815</v>
      </c>
      <c r="BC467" t="s">
        <v>819</v>
      </c>
      <c r="BD467" t="s">
        <v>820</v>
      </c>
      <c r="BE467" t="s">
        <v>821</v>
      </c>
      <c r="BF467" t="s">
        <v>869</v>
      </c>
      <c r="BG467" t="s">
        <v>822</v>
      </c>
      <c r="BH467">
        <v>2016</v>
      </c>
      <c r="BI467" t="s">
        <v>823</v>
      </c>
      <c r="BJ467" t="s">
        <v>824</v>
      </c>
      <c r="BK467" t="s">
        <v>824</v>
      </c>
    </row>
    <row r="468" spans="1:63" x14ac:dyDescent="0.25">
      <c r="A468" t="str">
        <f t="shared" si="108"/>
        <v>ITsurlc3</v>
      </c>
      <c r="B468" t="s">
        <v>839</v>
      </c>
      <c r="C468" t="s">
        <v>54</v>
      </c>
      <c r="D468" t="s">
        <v>815</v>
      </c>
      <c r="E468" t="str">
        <f t="shared" si="114"/>
        <v>s3</v>
      </c>
      <c r="F468" t="str">
        <f t="shared" si="114"/>
        <v>surlc3</v>
      </c>
      <c r="G468" s="49">
        <v>0</v>
      </c>
      <c r="H468" s="49">
        <v>0</v>
      </c>
      <c r="I468" s="49">
        <v>0</v>
      </c>
      <c r="J468" s="49">
        <v>0</v>
      </c>
      <c r="K468" s="49">
        <v>0</v>
      </c>
      <c r="L468" s="49">
        <v>0</v>
      </c>
      <c r="M468" s="49">
        <v>416.91113349197502</v>
      </c>
      <c r="N468" s="49">
        <v>0</v>
      </c>
      <c r="O468" s="49">
        <v>0</v>
      </c>
      <c r="P468" s="49">
        <v>0</v>
      </c>
      <c r="Q468" s="49">
        <v>0</v>
      </c>
      <c r="R468" s="50" t="s">
        <v>214</v>
      </c>
      <c r="S468" s="50" t="s">
        <v>686</v>
      </c>
      <c r="T468" s="50" t="s">
        <v>873</v>
      </c>
      <c r="V468" s="24" t="str">
        <f>VLOOKUP(C468,[1]BO_download_01!#REF!,3,FALSE)</f>
        <v>Italy</v>
      </c>
      <c r="W468">
        <f t="shared" si="102"/>
        <v>2012</v>
      </c>
      <c r="X468" t="str">
        <f>INDEX([1]BO_download_01!#REF!,MATCH($Y468,[1]BO_download_01!#REF!,0))</f>
        <v>ar</v>
      </c>
      <c r="Y468" t="str">
        <f t="shared" si="106"/>
        <v>floor area</v>
      </c>
      <c r="Z468" s="24">
        <f t="shared" si="110"/>
        <v>0</v>
      </c>
      <c r="AA468" s="24" t="str">
        <f t="shared" si="111"/>
        <v>Mm2</v>
      </c>
      <c r="AB468" s="24" t="str">
        <f t="shared" si="107"/>
        <v>Estimation</v>
      </c>
      <c r="AC468" t="s">
        <v>817</v>
      </c>
      <c r="AD468" t="s">
        <v>818</v>
      </c>
      <c r="AE468" t="str">
        <f t="shared" si="103"/>
        <v>s3</v>
      </c>
      <c r="AF468" t="s">
        <v>764</v>
      </c>
      <c r="AG468" s="51" t="str">
        <f t="shared" si="112"/>
        <v>res</v>
      </c>
      <c r="AH468" t="s">
        <v>819</v>
      </c>
      <c r="AI468" t="s">
        <v>820</v>
      </c>
      <c r="AJ468" t="s">
        <v>821</v>
      </c>
      <c r="AK468" s="11" t="str">
        <f t="shared" si="113"/>
        <v>BO, Estimation with data from Odyssee</v>
      </c>
      <c r="AL468" s="11" t="s">
        <v>822</v>
      </c>
      <c r="AM468" s="11">
        <v>2016</v>
      </c>
      <c r="AN468" s="17" t="s">
        <v>823</v>
      </c>
      <c r="AO468" s="52" t="s">
        <v>824</v>
      </c>
      <c r="AQ468" t="s">
        <v>28</v>
      </c>
      <c r="AR468">
        <v>2010</v>
      </c>
      <c r="AS468" t="s">
        <v>868</v>
      </c>
      <c r="AT468" t="s">
        <v>835</v>
      </c>
      <c r="AU468">
        <v>25739.627</v>
      </c>
      <c r="AV468" t="s">
        <v>826</v>
      </c>
      <c r="AW468" t="s">
        <v>208</v>
      </c>
      <c r="AX468" t="s">
        <v>817</v>
      </c>
      <c r="AY468" t="s">
        <v>818</v>
      </c>
      <c r="AZ468" t="s">
        <v>764</v>
      </c>
      <c r="BA468" s="51" t="s">
        <v>764</v>
      </c>
      <c r="BB468" t="s">
        <v>815</v>
      </c>
      <c r="BC468" t="s">
        <v>819</v>
      </c>
      <c r="BD468" t="s">
        <v>820</v>
      </c>
      <c r="BE468" t="s">
        <v>821</v>
      </c>
      <c r="BF468" t="s">
        <v>869</v>
      </c>
      <c r="BG468" t="s">
        <v>822</v>
      </c>
      <c r="BH468">
        <v>2016</v>
      </c>
      <c r="BI468" t="s">
        <v>823</v>
      </c>
      <c r="BJ468" t="s">
        <v>824</v>
      </c>
      <c r="BK468" t="s">
        <v>824</v>
      </c>
    </row>
    <row r="469" spans="1:63" x14ac:dyDescent="0.25">
      <c r="A469" t="str">
        <f t="shared" si="108"/>
        <v>LTsurlc3</v>
      </c>
      <c r="B469" t="s">
        <v>839</v>
      </c>
      <c r="C469" t="s">
        <v>56</v>
      </c>
      <c r="D469" t="s">
        <v>815</v>
      </c>
      <c r="E469" t="str">
        <f t="shared" si="114"/>
        <v>s3</v>
      </c>
      <c r="F469" t="str">
        <f t="shared" si="114"/>
        <v>surlc3</v>
      </c>
      <c r="G469" s="49">
        <v>0</v>
      </c>
      <c r="H469" s="49">
        <v>0</v>
      </c>
      <c r="I469" s="49">
        <v>0</v>
      </c>
      <c r="J469" s="49">
        <v>0</v>
      </c>
      <c r="K469" s="49">
        <v>0</v>
      </c>
      <c r="L469" s="49">
        <v>0</v>
      </c>
      <c r="M469" s="49">
        <v>0</v>
      </c>
      <c r="N469" s="49">
        <v>7.6370392235347104</v>
      </c>
      <c r="O469" s="49">
        <v>7.6714403011182002</v>
      </c>
      <c r="P469" s="49">
        <v>0</v>
      </c>
      <c r="Q469" s="49">
        <v>0</v>
      </c>
      <c r="R469" s="50" t="s">
        <v>208</v>
      </c>
      <c r="S469" s="50" t="s">
        <v>212</v>
      </c>
      <c r="T469" s="50" t="s">
        <v>873</v>
      </c>
      <c r="V469" s="24" t="str">
        <f>VLOOKUP(C469,[1]BO_download_01!#REF!,3,FALSE)</f>
        <v>Lithuania</v>
      </c>
      <c r="W469">
        <f t="shared" si="102"/>
        <v>2012</v>
      </c>
      <c r="X469" t="str">
        <f>INDEX([1]BO_download_01!#REF!,MATCH($Y469,[1]BO_download_01!#REF!,0))</f>
        <v>ar</v>
      </c>
      <c r="Y469" t="str">
        <f t="shared" si="106"/>
        <v>floor area</v>
      </c>
      <c r="Z469" s="24">
        <f t="shared" si="110"/>
        <v>7.6370392235347104</v>
      </c>
      <c r="AA469" s="24" t="str">
        <f t="shared" si="111"/>
        <v>Mm2</v>
      </c>
      <c r="AB469" s="24" t="str">
        <f t="shared" si="107"/>
        <v>Odyssee</v>
      </c>
      <c r="AC469" t="s">
        <v>817</v>
      </c>
      <c r="AD469" t="s">
        <v>818</v>
      </c>
      <c r="AE469" t="str">
        <f t="shared" si="103"/>
        <v>s3</v>
      </c>
      <c r="AF469" t="s">
        <v>764</v>
      </c>
      <c r="AG469" s="51" t="str">
        <f t="shared" si="112"/>
        <v>res</v>
      </c>
      <c r="AH469" t="s">
        <v>819</v>
      </c>
      <c r="AI469" t="s">
        <v>820</v>
      </c>
      <c r="AJ469" t="s">
        <v>821</v>
      </c>
      <c r="AK469" s="11" t="str">
        <f t="shared" si="113"/>
        <v>BO, Odyssee Indicators</v>
      </c>
      <c r="AL469" s="11" t="s">
        <v>822</v>
      </c>
      <c r="AM469" s="11">
        <v>2016</v>
      </c>
      <c r="AN469" s="17" t="s">
        <v>823</v>
      </c>
      <c r="AO469" s="52" t="s">
        <v>824</v>
      </c>
      <c r="AQ469" t="s">
        <v>28</v>
      </c>
      <c r="AR469">
        <v>2011</v>
      </c>
      <c r="AS469" t="s">
        <v>868</v>
      </c>
      <c r="AT469" t="s">
        <v>835</v>
      </c>
      <c r="AU469">
        <v>25918.977999999999</v>
      </c>
      <c r="AV469" t="s">
        <v>826</v>
      </c>
      <c r="AW469" t="s">
        <v>208</v>
      </c>
      <c r="AX469" t="s">
        <v>817</v>
      </c>
      <c r="AY469" t="s">
        <v>818</v>
      </c>
      <c r="AZ469" t="s">
        <v>764</v>
      </c>
      <c r="BA469" s="51" t="s">
        <v>764</v>
      </c>
      <c r="BB469" t="s">
        <v>815</v>
      </c>
      <c r="BC469" t="s">
        <v>819</v>
      </c>
      <c r="BD469" t="s">
        <v>820</v>
      </c>
      <c r="BE469" t="s">
        <v>821</v>
      </c>
      <c r="BF469" t="s">
        <v>869</v>
      </c>
      <c r="BG469" t="s">
        <v>822</v>
      </c>
      <c r="BH469">
        <v>2016</v>
      </c>
      <c r="BI469" t="s">
        <v>823</v>
      </c>
      <c r="BJ469" t="s">
        <v>824</v>
      </c>
      <c r="BK469" t="s">
        <v>824</v>
      </c>
    </row>
    <row r="470" spans="1:63" x14ac:dyDescent="0.25">
      <c r="A470" t="str">
        <f t="shared" si="108"/>
        <v>LUsurlc3</v>
      </c>
      <c r="B470" t="s">
        <v>839</v>
      </c>
      <c r="C470" t="s">
        <v>57</v>
      </c>
      <c r="D470" t="s">
        <v>815</v>
      </c>
      <c r="E470" t="str">
        <f t="shared" si="114"/>
        <v>s3</v>
      </c>
      <c r="F470" t="str">
        <f t="shared" si="114"/>
        <v>surlc3</v>
      </c>
      <c r="G470" s="49">
        <v>0</v>
      </c>
      <c r="H470" s="49">
        <v>0</v>
      </c>
      <c r="I470" s="49">
        <v>0</v>
      </c>
      <c r="J470" s="49">
        <v>0</v>
      </c>
      <c r="K470" s="49">
        <v>0</v>
      </c>
      <c r="L470" s="49">
        <v>0</v>
      </c>
      <c r="M470" s="49">
        <v>0.80116943547824304</v>
      </c>
      <c r="N470" s="49">
        <v>0</v>
      </c>
      <c r="O470" s="49">
        <v>0</v>
      </c>
      <c r="P470" s="49">
        <v>0</v>
      </c>
      <c r="Q470" s="49">
        <v>0</v>
      </c>
      <c r="R470" s="50" t="s">
        <v>208</v>
      </c>
      <c r="S470" s="50" t="s">
        <v>212</v>
      </c>
      <c r="T470" s="50" t="s">
        <v>873</v>
      </c>
      <c r="V470" s="24" t="str">
        <f>VLOOKUP(C470,[1]BO_download_01!#REF!,3,FALSE)</f>
        <v>Luxembourg</v>
      </c>
      <c r="W470">
        <f t="shared" si="102"/>
        <v>2012</v>
      </c>
      <c r="X470" t="str">
        <f>INDEX([1]BO_download_01!#REF!,MATCH($Y470,[1]BO_download_01!#REF!,0))</f>
        <v>ar</v>
      </c>
      <c r="Y470" t="str">
        <f t="shared" si="106"/>
        <v>floor area</v>
      </c>
      <c r="Z470" s="24">
        <f t="shared" si="110"/>
        <v>0</v>
      </c>
      <c r="AA470" s="24" t="str">
        <f t="shared" si="111"/>
        <v>Mm2</v>
      </c>
      <c r="AB470" s="24" t="str">
        <f t="shared" si="107"/>
        <v>Odyssee</v>
      </c>
      <c r="AC470" t="s">
        <v>817</v>
      </c>
      <c r="AD470" t="s">
        <v>818</v>
      </c>
      <c r="AE470" t="str">
        <f t="shared" si="103"/>
        <v>s3</v>
      </c>
      <c r="AF470" t="s">
        <v>764</v>
      </c>
      <c r="AG470" s="51" t="str">
        <f t="shared" si="112"/>
        <v>res</v>
      </c>
      <c r="AH470" t="s">
        <v>819</v>
      </c>
      <c r="AI470" t="s">
        <v>820</v>
      </c>
      <c r="AJ470" t="s">
        <v>821</v>
      </c>
      <c r="AK470" s="11" t="str">
        <f t="shared" si="113"/>
        <v>BO, Odyssee Indicators</v>
      </c>
      <c r="AL470" s="11" t="s">
        <v>822</v>
      </c>
      <c r="AM470" s="11">
        <v>2016</v>
      </c>
      <c r="AN470" s="17" t="s">
        <v>823</v>
      </c>
      <c r="AO470" s="52" t="s">
        <v>824</v>
      </c>
      <c r="AQ470" t="s">
        <v>28</v>
      </c>
      <c r="AR470">
        <v>2012</v>
      </c>
      <c r="AS470" t="s">
        <v>868</v>
      </c>
      <c r="AT470" t="s">
        <v>835</v>
      </c>
      <c r="AU470">
        <v>26052.393</v>
      </c>
      <c r="AV470" t="s">
        <v>826</v>
      </c>
      <c r="AW470" t="s">
        <v>208</v>
      </c>
      <c r="AX470" t="s">
        <v>817</v>
      </c>
      <c r="AY470" t="s">
        <v>818</v>
      </c>
      <c r="AZ470" t="s">
        <v>764</v>
      </c>
      <c r="BA470" s="51" t="s">
        <v>764</v>
      </c>
      <c r="BB470" t="s">
        <v>815</v>
      </c>
      <c r="BC470" t="s">
        <v>819</v>
      </c>
      <c r="BD470" t="s">
        <v>820</v>
      </c>
      <c r="BE470" t="s">
        <v>821</v>
      </c>
      <c r="BF470" t="s">
        <v>869</v>
      </c>
      <c r="BG470" t="s">
        <v>822</v>
      </c>
      <c r="BH470">
        <v>2016</v>
      </c>
      <c r="BI470" t="s">
        <v>823</v>
      </c>
      <c r="BJ470" t="s">
        <v>824</v>
      </c>
      <c r="BK470" t="s">
        <v>824</v>
      </c>
    </row>
    <row r="471" spans="1:63" x14ac:dyDescent="0.25">
      <c r="A471" t="str">
        <f t="shared" si="108"/>
        <v>LVsurlc3</v>
      </c>
      <c r="B471" t="s">
        <v>839</v>
      </c>
      <c r="C471" t="s">
        <v>55</v>
      </c>
      <c r="D471" t="s">
        <v>815</v>
      </c>
      <c r="E471" t="str">
        <f t="shared" si="114"/>
        <v>s3</v>
      </c>
      <c r="F471" t="str">
        <f t="shared" si="114"/>
        <v>surlc3</v>
      </c>
      <c r="G471" s="49">
        <v>0</v>
      </c>
      <c r="H471" s="49">
        <v>0</v>
      </c>
      <c r="I471" s="49">
        <v>0</v>
      </c>
      <c r="J471" s="49">
        <v>0</v>
      </c>
      <c r="K471" s="49">
        <v>0</v>
      </c>
      <c r="L471" s="49">
        <v>0</v>
      </c>
      <c r="M471" s="49">
        <v>7.5049849388661301</v>
      </c>
      <c r="N471" s="49">
        <v>7.5336846900663801</v>
      </c>
      <c r="O471" s="49">
        <v>7.6054340680670203</v>
      </c>
      <c r="P471" s="49">
        <v>0</v>
      </c>
      <c r="Q471" s="49">
        <v>0</v>
      </c>
      <c r="R471" s="50" t="s">
        <v>208</v>
      </c>
      <c r="S471" s="50" t="s">
        <v>212</v>
      </c>
      <c r="T471" s="50" t="s">
        <v>873</v>
      </c>
      <c r="V471" s="24" t="str">
        <f>VLOOKUP(C471,[1]BO_download_01!#REF!,3,FALSE)</f>
        <v>Latvia</v>
      </c>
      <c r="W471">
        <f t="shared" si="102"/>
        <v>2012</v>
      </c>
      <c r="X471" t="str">
        <f>INDEX([1]BO_download_01!#REF!,MATCH($Y471,[1]BO_download_01!#REF!,0))</f>
        <v>ar</v>
      </c>
      <c r="Y471" t="str">
        <f t="shared" si="106"/>
        <v>floor area</v>
      </c>
      <c r="Z471" s="24">
        <f t="shared" si="110"/>
        <v>7.5336846900663801</v>
      </c>
      <c r="AA471" s="24" t="str">
        <f t="shared" si="111"/>
        <v>Mm2</v>
      </c>
      <c r="AB471" s="24" t="str">
        <f t="shared" si="107"/>
        <v>Odyssee</v>
      </c>
      <c r="AC471" t="s">
        <v>817</v>
      </c>
      <c r="AD471" t="s">
        <v>818</v>
      </c>
      <c r="AE471" t="str">
        <f t="shared" si="103"/>
        <v>s3</v>
      </c>
      <c r="AF471" t="s">
        <v>764</v>
      </c>
      <c r="AG471" s="51" t="str">
        <f t="shared" si="112"/>
        <v>res</v>
      </c>
      <c r="AH471" t="s">
        <v>819</v>
      </c>
      <c r="AI471" t="s">
        <v>820</v>
      </c>
      <c r="AJ471" t="s">
        <v>821</v>
      </c>
      <c r="AK471" s="11" t="str">
        <f t="shared" si="113"/>
        <v>BO, Odyssee Indicators</v>
      </c>
      <c r="AL471" s="11" t="s">
        <v>822</v>
      </c>
      <c r="AM471" s="11">
        <v>2016</v>
      </c>
      <c r="AN471" s="17" t="s">
        <v>823</v>
      </c>
      <c r="AO471" s="52" t="s">
        <v>824</v>
      </c>
      <c r="AQ471" t="s">
        <v>28</v>
      </c>
      <c r="AR471">
        <v>2013</v>
      </c>
      <c r="AS471" t="s">
        <v>868</v>
      </c>
      <c r="AT471" t="s">
        <v>835</v>
      </c>
      <c r="AU471">
        <v>26112.421999999999</v>
      </c>
      <c r="AV471" t="s">
        <v>826</v>
      </c>
      <c r="AW471" t="s">
        <v>208</v>
      </c>
      <c r="AX471" t="s">
        <v>817</v>
      </c>
      <c r="AY471" t="s">
        <v>818</v>
      </c>
      <c r="AZ471" t="s">
        <v>764</v>
      </c>
      <c r="BA471" s="51" t="s">
        <v>764</v>
      </c>
      <c r="BB471" t="s">
        <v>815</v>
      </c>
      <c r="BC471" t="s">
        <v>819</v>
      </c>
      <c r="BD471" t="s">
        <v>820</v>
      </c>
      <c r="BE471" t="s">
        <v>821</v>
      </c>
      <c r="BF471" t="s">
        <v>869</v>
      </c>
      <c r="BG471" t="s">
        <v>822</v>
      </c>
      <c r="BH471">
        <v>2016</v>
      </c>
      <c r="BI471" t="s">
        <v>823</v>
      </c>
      <c r="BJ471" t="s">
        <v>824</v>
      </c>
      <c r="BK471" t="s">
        <v>824</v>
      </c>
    </row>
    <row r="472" spans="1:63" x14ac:dyDescent="0.25">
      <c r="A472" t="str">
        <f t="shared" si="108"/>
        <v>MTsurlc3</v>
      </c>
      <c r="B472" t="s">
        <v>839</v>
      </c>
      <c r="C472" t="s">
        <v>58</v>
      </c>
      <c r="D472" t="s">
        <v>815</v>
      </c>
      <c r="E472" t="str">
        <f t="shared" si="114"/>
        <v>s3</v>
      </c>
      <c r="F472" t="str">
        <f t="shared" si="114"/>
        <v>surlc3</v>
      </c>
      <c r="G472" s="49">
        <v>0</v>
      </c>
      <c r="H472" s="49">
        <v>0</v>
      </c>
      <c r="I472" s="49">
        <v>0</v>
      </c>
      <c r="J472" s="49">
        <v>0</v>
      </c>
      <c r="K472" s="49">
        <v>0</v>
      </c>
      <c r="L472" s="49">
        <v>0</v>
      </c>
      <c r="M472" s="49">
        <v>1.9754448117113901</v>
      </c>
      <c r="N472" s="49">
        <v>1.9754448117113901</v>
      </c>
      <c r="O472" s="49">
        <v>0</v>
      </c>
      <c r="P472" s="49">
        <v>0</v>
      </c>
      <c r="Q472" s="49">
        <v>0</v>
      </c>
      <c r="R472" s="50" t="s">
        <v>208</v>
      </c>
      <c r="S472" s="50" t="s">
        <v>212</v>
      </c>
      <c r="T472" s="50" t="s">
        <v>873</v>
      </c>
      <c r="V472" s="24" t="str">
        <f>VLOOKUP(C472,[1]BO_download_01!#REF!,3,FALSE)</f>
        <v>Malta</v>
      </c>
      <c r="W472">
        <f t="shared" si="102"/>
        <v>2012</v>
      </c>
      <c r="X472" t="str">
        <f>INDEX([1]BO_download_01!#REF!,MATCH($Y472,[1]BO_download_01!#REF!,0))</f>
        <v>ar</v>
      </c>
      <c r="Y472" t="str">
        <f t="shared" si="106"/>
        <v>floor area</v>
      </c>
      <c r="Z472" s="24">
        <f t="shared" si="110"/>
        <v>1.9754448117113901</v>
      </c>
      <c r="AA472" s="24" t="str">
        <f t="shared" si="111"/>
        <v>Mm2</v>
      </c>
      <c r="AB472" s="24" t="str">
        <f t="shared" si="107"/>
        <v>Odyssee</v>
      </c>
      <c r="AC472" t="s">
        <v>817</v>
      </c>
      <c r="AD472" t="s">
        <v>818</v>
      </c>
      <c r="AE472" t="str">
        <f t="shared" si="103"/>
        <v>s3</v>
      </c>
      <c r="AF472" t="s">
        <v>764</v>
      </c>
      <c r="AG472" s="51" t="str">
        <f t="shared" si="112"/>
        <v>res</v>
      </c>
      <c r="AH472" t="s">
        <v>819</v>
      </c>
      <c r="AI472" t="s">
        <v>820</v>
      </c>
      <c r="AJ472" t="s">
        <v>821</v>
      </c>
      <c r="AK472" s="11" t="str">
        <f t="shared" si="113"/>
        <v>BO, Odyssee Indicators</v>
      </c>
      <c r="AL472" s="11" t="s">
        <v>822</v>
      </c>
      <c r="AM472" s="11">
        <v>2016</v>
      </c>
      <c r="AN472" s="17" t="s">
        <v>823</v>
      </c>
      <c r="AO472" s="52" t="s">
        <v>824</v>
      </c>
      <c r="AQ472" t="s">
        <v>28</v>
      </c>
      <c r="AR472">
        <v>2014</v>
      </c>
      <c r="AS472" t="s">
        <v>868</v>
      </c>
      <c r="AT472" t="s">
        <v>835</v>
      </c>
      <c r="AU472">
        <v>26567.0675244542</v>
      </c>
      <c r="AV472" t="s">
        <v>826</v>
      </c>
      <c r="AW472" t="s">
        <v>208</v>
      </c>
      <c r="AX472" t="s">
        <v>817</v>
      </c>
      <c r="AY472" t="s">
        <v>818</v>
      </c>
      <c r="AZ472" t="s">
        <v>764</v>
      </c>
      <c r="BA472" s="51" t="s">
        <v>764</v>
      </c>
      <c r="BB472" t="s">
        <v>815</v>
      </c>
      <c r="BC472" t="s">
        <v>819</v>
      </c>
      <c r="BD472" t="s">
        <v>820</v>
      </c>
      <c r="BE472" t="s">
        <v>821</v>
      </c>
      <c r="BF472" t="s">
        <v>869</v>
      </c>
      <c r="BG472" t="s">
        <v>822</v>
      </c>
      <c r="BH472">
        <v>2016</v>
      </c>
      <c r="BI472" t="s">
        <v>823</v>
      </c>
      <c r="BJ472" t="s">
        <v>824</v>
      </c>
      <c r="BK472" t="s">
        <v>824</v>
      </c>
    </row>
    <row r="473" spans="1:63" x14ac:dyDescent="0.25">
      <c r="A473" t="str">
        <f t="shared" si="108"/>
        <v>NLsurlc3</v>
      </c>
      <c r="B473" t="s">
        <v>839</v>
      </c>
      <c r="C473" t="s">
        <v>59</v>
      </c>
      <c r="D473" t="s">
        <v>815</v>
      </c>
      <c r="E473" t="str">
        <f t="shared" si="114"/>
        <v>s3</v>
      </c>
      <c r="F473" t="str">
        <f t="shared" si="114"/>
        <v>surlc3</v>
      </c>
      <c r="G473" s="49">
        <v>0</v>
      </c>
      <c r="H473" s="49">
        <v>0</v>
      </c>
      <c r="I473" s="49">
        <v>0</v>
      </c>
      <c r="J473" s="49">
        <v>0</v>
      </c>
      <c r="K473" s="49">
        <v>0</v>
      </c>
      <c r="L473" s="49">
        <v>0</v>
      </c>
      <c r="M473" s="49">
        <v>28.172811805197298</v>
      </c>
      <c r="N473" s="49">
        <v>28.2713224333935</v>
      </c>
      <c r="O473" s="49">
        <v>0</v>
      </c>
      <c r="P473" s="49">
        <v>0</v>
      </c>
      <c r="Q473" s="49">
        <v>0</v>
      </c>
      <c r="R473" s="50" t="s">
        <v>364</v>
      </c>
      <c r="S473" s="50" t="s">
        <v>903</v>
      </c>
      <c r="T473" s="50" t="s">
        <v>873</v>
      </c>
      <c r="V473" s="24" t="str">
        <f>VLOOKUP(C473,[1]BO_download_01!#REF!,3,FALSE)</f>
        <v>Netherlands</v>
      </c>
      <c r="W473">
        <f t="shared" si="102"/>
        <v>2012</v>
      </c>
      <c r="X473" t="str">
        <f>INDEX([1]BO_download_01!#REF!,MATCH($Y473,[1]BO_download_01!#REF!,0))</f>
        <v>ar</v>
      </c>
      <c r="Y473" t="str">
        <f t="shared" si="106"/>
        <v>floor area</v>
      </c>
      <c r="Z473" s="24">
        <f t="shared" si="110"/>
        <v>28.2713224333935</v>
      </c>
      <c r="AA473" s="24" t="str">
        <f t="shared" si="111"/>
        <v>Mm2</v>
      </c>
      <c r="AB473" s="24" t="str">
        <f t="shared" si="107"/>
        <v>Calculation</v>
      </c>
      <c r="AC473" t="s">
        <v>817</v>
      </c>
      <c r="AD473" t="s">
        <v>818</v>
      </c>
      <c r="AE473" t="str">
        <f t="shared" si="103"/>
        <v>s3</v>
      </c>
      <c r="AF473" t="s">
        <v>764</v>
      </c>
      <c r="AG473" s="51" t="str">
        <f t="shared" si="112"/>
        <v>res</v>
      </c>
      <c r="AH473" t="s">
        <v>819</v>
      </c>
      <c r="AI473" t="s">
        <v>820</v>
      </c>
      <c r="AJ473" t="s">
        <v>821</v>
      </c>
      <c r="AK473" s="11" t="str">
        <f t="shared" si="113"/>
        <v>BO, Calculation with average floor area of permanently occupied dwellings and number of dwellings for the considered contruction period</v>
      </c>
      <c r="AL473" s="11" t="s">
        <v>822</v>
      </c>
      <c r="AM473" s="11">
        <v>2016</v>
      </c>
      <c r="AN473" s="17" t="s">
        <v>823</v>
      </c>
      <c r="AO473" s="52" t="s">
        <v>824</v>
      </c>
      <c r="AQ473" t="s">
        <v>30</v>
      </c>
      <c r="AR473">
        <v>2005</v>
      </c>
      <c r="AS473" t="s">
        <v>868</v>
      </c>
      <c r="AT473" t="s">
        <v>835</v>
      </c>
      <c r="AU473">
        <v>2666.732</v>
      </c>
      <c r="AV473" t="s">
        <v>826</v>
      </c>
      <c r="AW473" t="s">
        <v>208</v>
      </c>
      <c r="AX473" t="s">
        <v>817</v>
      </c>
      <c r="AY473" t="s">
        <v>818</v>
      </c>
      <c r="AZ473" t="s">
        <v>764</v>
      </c>
      <c r="BA473" s="51" t="s">
        <v>764</v>
      </c>
      <c r="BB473" t="s">
        <v>815</v>
      </c>
      <c r="BC473" t="s">
        <v>819</v>
      </c>
      <c r="BD473" t="s">
        <v>820</v>
      </c>
      <c r="BE473" t="s">
        <v>821</v>
      </c>
      <c r="BF473" t="s">
        <v>869</v>
      </c>
      <c r="BG473" t="s">
        <v>822</v>
      </c>
      <c r="BH473">
        <v>2016</v>
      </c>
      <c r="BI473" t="s">
        <v>823</v>
      </c>
      <c r="BJ473" t="s">
        <v>824</v>
      </c>
      <c r="BK473" t="s">
        <v>824</v>
      </c>
    </row>
    <row r="474" spans="1:63" x14ac:dyDescent="0.25">
      <c r="A474" t="str">
        <f t="shared" si="108"/>
        <v>PLsurlc3</v>
      </c>
      <c r="B474" t="s">
        <v>839</v>
      </c>
      <c r="C474" t="s">
        <v>60</v>
      </c>
      <c r="D474" t="s">
        <v>815</v>
      </c>
      <c r="E474" t="str">
        <f t="shared" si="114"/>
        <v>s3</v>
      </c>
      <c r="F474" t="str">
        <f t="shared" si="114"/>
        <v>surlc3</v>
      </c>
      <c r="G474" s="49">
        <v>0</v>
      </c>
      <c r="H474" s="49">
        <v>0</v>
      </c>
      <c r="I474" s="49">
        <v>0</v>
      </c>
      <c r="J474" s="49">
        <v>0</v>
      </c>
      <c r="K474" s="49">
        <v>0</v>
      </c>
      <c r="L474" s="49">
        <v>0</v>
      </c>
      <c r="M474" s="49">
        <v>54.418668189226402</v>
      </c>
      <c r="N474" s="49">
        <v>54.568581875698101</v>
      </c>
      <c r="O474" s="49">
        <v>54.793452405405702</v>
      </c>
      <c r="P474" s="49">
        <v>0</v>
      </c>
      <c r="Q474" s="49">
        <v>0</v>
      </c>
      <c r="R474" s="50" t="s">
        <v>364</v>
      </c>
      <c r="S474" s="50" t="s">
        <v>903</v>
      </c>
      <c r="T474" s="50" t="s">
        <v>873</v>
      </c>
      <c r="V474" s="24" t="str">
        <f>VLOOKUP(C474,[1]BO_download_01!#REF!,3,FALSE)</f>
        <v>Poland</v>
      </c>
      <c r="W474">
        <f t="shared" ref="W474:W536" si="115">$N$4</f>
        <v>2012</v>
      </c>
      <c r="X474" t="str">
        <f>INDEX([1]BO_download_01!#REF!,MATCH($Y474,[1]BO_download_01!#REF!,0))</f>
        <v>ar</v>
      </c>
      <c r="Y474" t="str">
        <f t="shared" si="106"/>
        <v>floor area</v>
      </c>
      <c r="Z474" s="24">
        <f t="shared" si="110"/>
        <v>54.568581875698101</v>
      </c>
      <c r="AA474" s="24" t="str">
        <f t="shared" si="111"/>
        <v>Mm2</v>
      </c>
      <c r="AB474" s="24" t="str">
        <f t="shared" si="107"/>
        <v>Calculation</v>
      </c>
      <c r="AC474" t="s">
        <v>817</v>
      </c>
      <c r="AD474" t="s">
        <v>818</v>
      </c>
      <c r="AE474" t="str">
        <f t="shared" ref="AE474:AE536" si="116">E474</f>
        <v>s3</v>
      </c>
      <c r="AF474" t="s">
        <v>764</v>
      </c>
      <c r="AG474" s="51" t="str">
        <f t="shared" si="112"/>
        <v>res</v>
      </c>
      <c r="AH474" t="s">
        <v>819</v>
      </c>
      <c r="AI474" t="s">
        <v>820</v>
      </c>
      <c r="AJ474" t="s">
        <v>821</v>
      </c>
      <c r="AK474" s="11" t="str">
        <f t="shared" si="113"/>
        <v>BO, Calculation with average floor area of permanently occupied dwellings and number of dwellings for the considered contruction period</v>
      </c>
      <c r="AL474" s="11" t="s">
        <v>822</v>
      </c>
      <c r="AM474" s="11">
        <v>2016</v>
      </c>
      <c r="AN474" s="17" t="s">
        <v>823</v>
      </c>
      <c r="AO474" s="52" t="s">
        <v>824</v>
      </c>
      <c r="AQ474" t="s">
        <v>30</v>
      </c>
      <c r="AR474">
        <v>2006</v>
      </c>
      <c r="AS474" t="s">
        <v>868</v>
      </c>
      <c r="AT474" t="s">
        <v>835</v>
      </c>
      <c r="AU474">
        <v>2700.3850000000002</v>
      </c>
      <c r="AV474" t="s">
        <v>826</v>
      </c>
      <c r="AW474" t="s">
        <v>208</v>
      </c>
      <c r="AX474" t="s">
        <v>817</v>
      </c>
      <c r="AY474" t="s">
        <v>818</v>
      </c>
      <c r="AZ474" t="s">
        <v>764</v>
      </c>
      <c r="BA474" s="51" t="s">
        <v>764</v>
      </c>
      <c r="BB474" t="s">
        <v>815</v>
      </c>
      <c r="BC474" t="s">
        <v>819</v>
      </c>
      <c r="BD474" t="s">
        <v>820</v>
      </c>
      <c r="BE474" t="s">
        <v>821</v>
      </c>
      <c r="BF474" t="s">
        <v>869</v>
      </c>
      <c r="BG474" t="s">
        <v>822</v>
      </c>
      <c r="BH474">
        <v>2016</v>
      </c>
      <c r="BI474" t="s">
        <v>823</v>
      </c>
      <c r="BJ474" t="s">
        <v>824</v>
      </c>
      <c r="BK474" t="s">
        <v>824</v>
      </c>
    </row>
    <row r="475" spans="1:63" x14ac:dyDescent="0.25">
      <c r="A475" t="str">
        <f t="shared" si="108"/>
        <v>PTsurlc3</v>
      </c>
      <c r="B475" t="s">
        <v>839</v>
      </c>
      <c r="C475" t="s">
        <v>61</v>
      </c>
      <c r="D475" t="s">
        <v>815</v>
      </c>
      <c r="E475" t="str">
        <f t="shared" si="114"/>
        <v>s3</v>
      </c>
      <c r="F475" t="str">
        <f t="shared" si="114"/>
        <v>surlc3</v>
      </c>
      <c r="G475" s="49">
        <v>0</v>
      </c>
      <c r="H475" s="49">
        <v>0</v>
      </c>
      <c r="I475" s="49">
        <v>0</v>
      </c>
      <c r="J475" s="49">
        <v>0</v>
      </c>
      <c r="K475" s="49">
        <v>0</v>
      </c>
      <c r="L475" s="49">
        <v>0</v>
      </c>
      <c r="M475" s="49">
        <v>33.8516726159787</v>
      </c>
      <c r="N475" s="49">
        <v>0</v>
      </c>
      <c r="O475" s="49">
        <v>0</v>
      </c>
      <c r="P475" s="49">
        <v>0</v>
      </c>
      <c r="Q475" s="49">
        <v>0</v>
      </c>
      <c r="R475" s="50" t="s">
        <v>364</v>
      </c>
      <c r="S475" s="50" t="s">
        <v>903</v>
      </c>
      <c r="T475" s="50" t="s">
        <v>873</v>
      </c>
      <c r="V475" s="24" t="str">
        <f>VLOOKUP(C475,[1]BO_download_01!#REF!,3,FALSE)</f>
        <v>Portugal</v>
      </c>
      <c r="W475">
        <f t="shared" si="115"/>
        <v>2012</v>
      </c>
      <c r="X475" t="str">
        <f>INDEX([1]BO_download_01!#REF!,MATCH($Y475,[1]BO_download_01!#REF!,0))</f>
        <v>ar</v>
      </c>
      <c r="Y475" t="str">
        <f t="shared" si="106"/>
        <v>floor area</v>
      </c>
      <c r="Z475" s="24">
        <f t="shared" si="110"/>
        <v>0</v>
      </c>
      <c r="AA475" s="24" t="str">
        <f t="shared" si="111"/>
        <v>Mm2</v>
      </c>
      <c r="AB475" s="24" t="str">
        <f t="shared" si="107"/>
        <v>Calculation</v>
      </c>
      <c r="AC475" t="s">
        <v>817</v>
      </c>
      <c r="AD475" t="s">
        <v>818</v>
      </c>
      <c r="AE475" t="str">
        <f t="shared" si="116"/>
        <v>s3</v>
      </c>
      <c r="AF475" t="s">
        <v>764</v>
      </c>
      <c r="AG475" s="51" t="str">
        <f t="shared" si="112"/>
        <v>res</v>
      </c>
      <c r="AH475" t="s">
        <v>819</v>
      </c>
      <c r="AI475" t="s">
        <v>820</v>
      </c>
      <c r="AJ475" t="s">
        <v>821</v>
      </c>
      <c r="AK475" s="11" t="str">
        <f t="shared" si="113"/>
        <v>BO, Calculation with average floor area of permanently occupied dwellings and number of dwellings for the considered contruction period</v>
      </c>
      <c r="AL475" s="11" t="s">
        <v>822</v>
      </c>
      <c r="AM475" s="11">
        <v>2016</v>
      </c>
      <c r="AN475" s="17" t="s">
        <v>823</v>
      </c>
      <c r="AO475" s="52" t="s">
        <v>824</v>
      </c>
      <c r="AQ475" t="s">
        <v>30</v>
      </c>
      <c r="AR475">
        <v>2007</v>
      </c>
      <c r="AS475" t="s">
        <v>868</v>
      </c>
      <c r="AT475" t="s">
        <v>835</v>
      </c>
      <c r="AU475">
        <v>2731.826</v>
      </c>
      <c r="AV475" t="s">
        <v>826</v>
      </c>
      <c r="AW475" t="s">
        <v>208</v>
      </c>
      <c r="AX475" t="s">
        <v>817</v>
      </c>
      <c r="AY475" t="s">
        <v>818</v>
      </c>
      <c r="AZ475" t="s">
        <v>764</v>
      </c>
      <c r="BA475" s="51" t="s">
        <v>764</v>
      </c>
      <c r="BB475" t="s">
        <v>815</v>
      </c>
      <c r="BC475" t="s">
        <v>819</v>
      </c>
      <c r="BD475" t="s">
        <v>820</v>
      </c>
      <c r="BE475" t="s">
        <v>821</v>
      </c>
      <c r="BF475" t="s">
        <v>869</v>
      </c>
      <c r="BG475" t="s">
        <v>822</v>
      </c>
      <c r="BH475">
        <v>2016</v>
      </c>
      <c r="BI475" t="s">
        <v>823</v>
      </c>
      <c r="BJ475" t="s">
        <v>824</v>
      </c>
      <c r="BK475" t="s">
        <v>824</v>
      </c>
    </row>
    <row r="476" spans="1:63" x14ac:dyDescent="0.25">
      <c r="A476" t="str">
        <f t="shared" si="108"/>
        <v>ROsurlc3</v>
      </c>
      <c r="B476" t="s">
        <v>839</v>
      </c>
      <c r="C476" t="s">
        <v>62</v>
      </c>
      <c r="D476" t="s">
        <v>815</v>
      </c>
      <c r="E476" t="str">
        <f t="shared" si="114"/>
        <v>s3</v>
      </c>
      <c r="F476" t="str">
        <f t="shared" si="114"/>
        <v>surlc3</v>
      </c>
      <c r="G476" s="49">
        <v>0</v>
      </c>
      <c r="H476" s="49">
        <v>0</v>
      </c>
      <c r="I476" s="49">
        <v>0</v>
      </c>
      <c r="J476" s="49">
        <v>0</v>
      </c>
      <c r="K476" s="49">
        <v>0</v>
      </c>
      <c r="L476" s="49">
        <v>0</v>
      </c>
      <c r="M476" s="49">
        <v>39.646362912121099</v>
      </c>
      <c r="N476" s="49">
        <v>0</v>
      </c>
      <c r="O476" s="49">
        <v>0</v>
      </c>
      <c r="P476" s="49">
        <v>0</v>
      </c>
      <c r="Q476" s="49">
        <v>0</v>
      </c>
      <c r="R476" s="50" t="s">
        <v>214</v>
      </c>
      <c r="S476" s="50" t="s">
        <v>891</v>
      </c>
      <c r="T476" s="50" t="s">
        <v>873</v>
      </c>
      <c r="V476" s="24" t="str">
        <f>VLOOKUP(C476,[1]BO_download_01!#REF!,3,FALSE)</f>
        <v>Romania</v>
      </c>
      <c r="W476">
        <f t="shared" si="115"/>
        <v>2012</v>
      </c>
      <c r="X476" t="str">
        <f>INDEX([1]BO_download_01!#REF!,MATCH($Y476,[1]BO_download_01!#REF!,0))</f>
        <v>ar</v>
      </c>
      <c r="Y476" t="str">
        <f t="shared" si="106"/>
        <v>floor area</v>
      </c>
      <c r="Z476" s="24">
        <f t="shared" si="110"/>
        <v>0</v>
      </c>
      <c r="AA476" s="24" t="str">
        <f t="shared" si="111"/>
        <v>Mm2</v>
      </c>
      <c r="AB476" s="24" t="str">
        <f t="shared" si="107"/>
        <v>Estimation</v>
      </c>
      <c r="AC476" t="s">
        <v>817</v>
      </c>
      <c r="AD476" t="s">
        <v>818</v>
      </c>
      <c r="AE476" t="str">
        <f t="shared" si="116"/>
        <v>s3</v>
      </c>
      <c r="AF476" t="s">
        <v>764</v>
      </c>
      <c r="AG476" s="51" t="str">
        <f t="shared" si="112"/>
        <v>res</v>
      </c>
      <c r="AH476" t="s">
        <v>819</v>
      </c>
      <c r="AI476" t="s">
        <v>820</v>
      </c>
      <c r="AJ476" t="s">
        <v>821</v>
      </c>
      <c r="AK476" s="11" t="str">
        <f t="shared" si="113"/>
        <v>BO, Estimation by calculation</v>
      </c>
      <c r="AL476" s="11" t="s">
        <v>822</v>
      </c>
      <c r="AM476" s="11">
        <v>2016</v>
      </c>
      <c r="AN476" s="17" t="s">
        <v>823</v>
      </c>
      <c r="AO476" s="52" t="s">
        <v>824</v>
      </c>
      <c r="AQ476" t="s">
        <v>30</v>
      </c>
      <c r="AR476">
        <v>2008</v>
      </c>
      <c r="AS476" t="s">
        <v>868</v>
      </c>
      <c r="AT476" t="s">
        <v>835</v>
      </c>
      <c r="AU476">
        <v>2767.9250000000002</v>
      </c>
      <c r="AV476" t="s">
        <v>826</v>
      </c>
      <c r="AW476" t="s">
        <v>208</v>
      </c>
      <c r="AX476" t="s">
        <v>817</v>
      </c>
      <c r="AY476" t="s">
        <v>818</v>
      </c>
      <c r="AZ476" t="s">
        <v>764</v>
      </c>
      <c r="BA476" s="51" t="s">
        <v>764</v>
      </c>
      <c r="BB476" t="s">
        <v>815</v>
      </c>
      <c r="BC476" t="s">
        <v>819</v>
      </c>
      <c r="BD476" t="s">
        <v>820</v>
      </c>
      <c r="BE476" t="s">
        <v>821</v>
      </c>
      <c r="BF476" t="s">
        <v>869</v>
      </c>
      <c r="BG476" t="s">
        <v>822</v>
      </c>
      <c r="BH476">
        <v>2016</v>
      </c>
      <c r="BI476" t="s">
        <v>823</v>
      </c>
      <c r="BJ476" t="s">
        <v>824</v>
      </c>
      <c r="BK476" t="s">
        <v>824</v>
      </c>
    </row>
    <row r="477" spans="1:63" x14ac:dyDescent="0.25">
      <c r="A477" t="str">
        <f t="shared" si="108"/>
        <v>SEsurlc3</v>
      </c>
      <c r="B477" t="s">
        <v>839</v>
      </c>
      <c r="C477" t="s">
        <v>66</v>
      </c>
      <c r="D477" t="s">
        <v>815</v>
      </c>
      <c r="E477" t="str">
        <f t="shared" si="114"/>
        <v>s3</v>
      </c>
      <c r="F477" t="str">
        <f t="shared" si="114"/>
        <v>surlc3</v>
      </c>
      <c r="G477" s="49">
        <v>0</v>
      </c>
      <c r="H477" s="49">
        <v>0</v>
      </c>
      <c r="I477" s="49">
        <v>0</v>
      </c>
      <c r="J477" s="49">
        <v>0</v>
      </c>
      <c r="K477" s="49">
        <v>0</v>
      </c>
      <c r="L477" s="49">
        <v>24.930862859289402</v>
      </c>
      <c r="M477" s="49">
        <v>25.510941208580199</v>
      </c>
      <c r="N477" s="49">
        <v>25.336315130738701</v>
      </c>
      <c r="O477" s="49">
        <v>25.892673352527201</v>
      </c>
      <c r="P477" s="49">
        <v>0</v>
      </c>
      <c r="Q477" s="49">
        <v>0</v>
      </c>
      <c r="R477" s="50" t="s">
        <v>364</v>
      </c>
      <c r="S477" s="50" t="s">
        <v>903</v>
      </c>
      <c r="T477" s="50" t="s">
        <v>873</v>
      </c>
      <c r="V477" s="24" t="str">
        <f>VLOOKUP(C477,[1]BO_download_01!#REF!,3,FALSE)</f>
        <v>Sweden</v>
      </c>
      <c r="W477">
        <f t="shared" si="115"/>
        <v>2012</v>
      </c>
      <c r="X477" t="str">
        <f>INDEX([1]BO_download_01!#REF!,MATCH($Y477,[1]BO_download_01!#REF!,0))</f>
        <v>ar</v>
      </c>
      <c r="Y477" t="str">
        <f t="shared" si="106"/>
        <v>floor area</v>
      </c>
      <c r="Z477" s="24">
        <f t="shared" si="110"/>
        <v>25.336315130738701</v>
      </c>
      <c r="AA477" s="24" t="str">
        <f t="shared" si="111"/>
        <v>Mm2</v>
      </c>
      <c r="AB477" s="24" t="str">
        <f t="shared" si="107"/>
        <v>Calculation</v>
      </c>
      <c r="AC477" t="s">
        <v>817</v>
      </c>
      <c r="AD477" t="s">
        <v>818</v>
      </c>
      <c r="AE477" t="str">
        <f t="shared" si="116"/>
        <v>s3</v>
      </c>
      <c r="AF477" t="s">
        <v>764</v>
      </c>
      <c r="AG477" s="51" t="str">
        <f t="shared" si="112"/>
        <v>res</v>
      </c>
      <c r="AH477" t="s">
        <v>819</v>
      </c>
      <c r="AI477" t="s">
        <v>820</v>
      </c>
      <c r="AJ477" t="s">
        <v>821</v>
      </c>
      <c r="AK477" s="11" t="str">
        <f t="shared" si="113"/>
        <v>BO, Calculation with average floor area of permanently occupied dwellings and number of dwellings for the considered contruction period</v>
      </c>
      <c r="AL477" s="11" t="s">
        <v>822</v>
      </c>
      <c r="AM477" s="11">
        <v>2016</v>
      </c>
      <c r="AN477" s="17" t="s">
        <v>823</v>
      </c>
      <c r="AO477" s="52" t="s">
        <v>824</v>
      </c>
      <c r="AQ477" t="s">
        <v>30</v>
      </c>
      <c r="AR477">
        <v>2009</v>
      </c>
      <c r="AS477" t="s">
        <v>868</v>
      </c>
      <c r="AT477" t="s">
        <v>835</v>
      </c>
      <c r="AU477">
        <v>2784.4690000000001</v>
      </c>
      <c r="AV477" t="s">
        <v>826</v>
      </c>
      <c r="AW477" t="s">
        <v>208</v>
      </c>
      <c r="AX477" t="s">
        <v>817</v>
      </c>
      <c r="AY477" t="s">
        <v>818</v>
      </c>
      <c r="AZ477" t="s">
        <v>764</v>
      </c>
      <c r="BA477" s="51" t="s">
        <v>764</v>
      </c>
      <c r="BB477" t="s">
        <v>815</v>
      </c>
      <c r="BC477" t="s">
        <v>819</v>
      </c>
      <c r="BD477" t="s">
        <v>820</v>
      </c>
      <c r="BE477" t="s">
        <v>821</v>
      </c>
      <c r="BF477" t="s">
        <v>869</v>
      </c>
      <c r="BG477" t="s">
        <v>822</v>
      </c>
      <c r="BH477">
        <v>2016</v>
      </c>
      <c r="BI477" t="s">
        <v>823</v>
      </c>
      <c r="BJ477" t="s">
        <v>824</v>
      </c>
      <c r="BK477" t="s">
        <v>824</v>
      </c>
    </row>
    <row r="478" spans="1:63" x14ac:dyDescent="0.25">
      <c r="A478" t="str">
        <f t="shared" si="108"/>
        <v>Slsurlc3</v>
      </c>
      <c r="B478" t="s">
        <v>839</v>
      </c>
      <c r="C478" t="s">
        <v>831</v>
      </c>
      <c r="D478" t="s">
        <v>815</v>
      </c>
      <c r="E478" t="str">
        <f t="shared" si="114"/>
        <v>s3</v>
      </c>
      <c r="F478" t="str">
        <f t="shared" si="114"/>
        <v>surlc3</v>
      </c>
      <c r="G478" s="49">
        <v>0</v>
      </c>
      <c r="H478" s="49">
        <v>0</v>
      </c>
      <c r="I478" s="49">
        <v>0</v>
      </c>
      <c r="J478" s="49">
        <v>0</v>
      </c>
      <c r="K478" s="49">
        <v>0</v>
      </c>
      <c r="L478" s="49">
        <v>0</v>
      </c>
      <c r="M478" s="49">
        <v>3.5660943747342602</v>
      </c>
      <c r="N478" s="49">
        <v>3.5675840637342602</v>
      </c>
      <c r="O478" s="49">
        <v>3.56833615196512</v>
      </c>
      <c r="P478" s="49">
        <v>0</v>
      </c>
      <c r="Q478" s="49">
        <v>0</v>
      </c>
      <c r="R478" s="50" t="s">
        <v>364</v>
      </c>
      <c r="S478" s="50" t="s">
        <v>903</v>
      </c>
      <c r="T478" s="50" t="s">
        <v>873</v>
      </c>
      <c r="V478" s="24" t="str">
        <f>VLOOKUP(C478,[1]BO_download_01!#REF!,3,FALSE)</f>
        <v>Slovenia</v>
      </c>
      <c r="W478">
        <f t="shared" si="115"/>
        <v>2012</v>
      </c>
      <c r="X478" t="str">
        <f>INDEX([1]BO_download_01!#REF!,MATCH($Y478,[1]BO_download_01!#REF!,0))</f>
        <v>ar</v>
      </c>
      <c r="Y478" t="str">
        <f t="shared" si="106"/>
        <v>floor area</v>
      </c>
      <c r="Z478" s="24">
        <f t="shared" si="110"/>
        <v>3.5675840637342602</v>
      </c>
      <c r="AA478" s="24" t="str">
        <f t="shared" si="111"/>
        <v>Mm2</v>
      </c>
      <c r="AB478" s="24" t="str">
        <f t="shared" si="107"/>
        <v>Calculation</v>
      </c>
      <c r="AC478" t="s">
        <v>817</v>
      </c>
      <c r="AD478" t="s">
        <v>818</v>
      </c>
      <c r="AE478" t="str">
        <f t="shared" si="116"/>
        <v>s3</v>
      </c>
      <c r="AF478" t="s">
        <v>764</v>
      </c>
      <c r="AG478" s="51" t="str">
        <f t="shared" si="112"/>
        <v>res</v>
      </c>
      <c r="AH478" t="s">
        <v>819</v>
      </c>
      <c r="AI478" t="s">
        <v>820</v>
      </c>
      <c r="AJ478" t="s">
        <v>821</v>
      </c>
      <c r="AK478" s="11" t="str">
        <f t="shared" si="113"/>
        <v>BO, Calculation with average floor area of permanently occupied dwellings and number of dwellings for the considered contruction period</v>
      </c>
      <c r="AL478" s="11" t="s">
        <v>822</v>
      </c>
      <c r="AM478" s="11">
        <v>2016</v>
      </c>
      <c r="AN478" s="17" t="s">
        <v>823</v>
      </c>
      <c r="AO478" s="52" t="s">
        <v>824</v>
      </c>
      <c r="AQ478" t="s">
        <v>30</v>
      </c>
      <c r="AR478">
        <v>2010</v>
      </c>
      <c r="AS478" t="s">
        <v>868</v>
      </c>
      <c r="AT478" t="s">
        <v>835</v>
      </c>
      <c r="AU478">
        <v>2807.5050000000001</v>
      </c>
      <c r="AV478" t="s">
        <v>826</v>
      </c>
      <c r="AW478" t="s">
        <v>208</v>
      </c>
      <c r="AX478" t="s">
        <v>817</v>
      </c>
      <c r="AY478" t="s">
        <v>818</v>
      </c>
      <c r="AZ478" t="s">
        <v>764</v>
      </c>
      <c r="BA478" s="51" t="s">
        <v>764</v>
      </c>
      <c r="BB478" t="s">
        <v>815</v>
      </c>
      <c r="BC478" t="s">
        <v>819</v>
      </c>
      <c r="BD478" t="s">
        <v>820</v>
      </c>
      <c r="BE478" t="s">
        <v>821</v>
      </c>
      <c r="BF478" t="s">
        <v>869</v>
      </c>
      <c r="BG478" t="s">
        <v>822</v>
      </c>
      <c r="BH478">
        <v>2016</v>
      </c>
      <c r="BI478" t="s">
        <v>823</v>
      </c>
      <c r="BJ478" t="s">
        <v>824</v>
      </c>
      <c r="BK478" t="s">
        <v>824</v>
      </c>
    </row>
    <row r="479" spans="1:63" x14ac:dyDescent="0.25">
      <c r="A479" t="str">
        <f t="shared" si="108"/>
        <v>SKsurlc3</v>
      </c>
      <c r="B479" t="s">
        <v>839</v>
      </c>
      <c r="C479" t="s">
        <v>63</v>
      </c>
      <c r="D479" t="s">
        <v>815</v>
      </c>
      <c r="E479" t="str">
        <f t="shared" ref="E479:F480" si="117">E478</f>
        <v>s3</v>
      </c>
      <c r="F479" t="str">
        <f t="shared" si="117"/>
        <v>surlc3</v>
      </c>
      <c r="G479" s="49">
        <v>0</v>
      </c>
      <c r="H479" s="49">
        <v>0</v>
      </c>
      <c r="I479" s="49">
        <v>0</v>
      </c>
      <c r="J479" s="49">
        <v>0</v>
      </c>
      <c r="K479" s="49">
        <v>0</v>
      </c>
      <c r="L479" s="49">
        <v>0</v>
      </c>
      <c r="M479" s="49">
        <v>15.184913297809301</v>
      </c>
      <c r="N479" s="49">
        <v>15.217845689587101</v>
      </c>
      <c r="O479" s="49">
        <v>15.2474798771485</v>
      </c>
      <c r="P479" s="49">
        <v>0</v>
      </c>
      <c r="Q479" s="49">
        <v>0</v>
      </c>
      <c r="R479" s="50" t="s">
        <v>364</v>
      </c>
      <c r="S479" s="50" t="s">
        <v>903</v>
      </c>
      <c r="T479" s="50" t="s">
        <v>873</v>
      </c>
      <c r="V479" s="24" t="str">
        <f>VLOOKUP(C479,[1]BO_download_01!#REF!,3,FALSE)</f>
        <v>Slovakia</v>
      </c>
      <c r="W479">
        <f t="shared" si="115"/>
        <v>2012</v>
      </c>
      <c r="X479" t="str">
        <f>INDEX([1]BO_download_01!#REF!,MATCH($Y479,[1]BO_download_01!#REF!,0))</f>
        <v>ar</v>
      </c>
      <c r="Y479" t="str">
        <f t="shared" si="106"/>
        <v>floor area</v>
      </c>
      <c r="Z479" s="24">
        <f t="shared" si="110"/>
        <v>15.217845689587101</v>
      </c>
      <c r="AA479" s="24" t="str">
        <f t="shared" si="111"/>
        <v>Mm2</v>
      </c>
      <c r="AB479" s="24" t="str">
        <f t="shared" si="107"/>
        <v>Calculation</v>
      </c>
      <c r="AC479" t="s">
        <v>817</v>
      </c>
      <c r="AD479" t="s">
        <v>818</v>
      </c>
      <c r="AE479" t="str">
        <f t="shared" si="116"/>
        <v>s3</v>
      </c>
      <c r="AF479" t="s">
        <v>764</v>
      </c>
      <c r="AG479" s="51" t="str">
        <f t="shared" si="112"/>
        <v>res</v>
      </c>
      <c r="AH479" t="s">
        <v>819</v>
      </c>
      <c r="AI479" t="s">
        <v>820</v>
      </c>
      <c r="AJ479" t="s">
        <v>821</v>
      </c>
      <c r="AK479" s="11" t="str">
        <f t="shared" si="113"/>
        <v>BO, Calculation with average floor area of permanently occupied dwellings and number of dwellings for the considered contruction period</v>
      </c>
      <c r="AL479" s="11" t="s">
        <v>822</v>
      </c>
      <c r="AM479" s="11">
        <v>2016</v>
      </c>
      <c r="AN479" s="17" t="s">
        <v>823</v>
      </c>
      <c r="AO479" s="52" t="s">
        <v>824</v>
      </c>
      <c r="AQ479" t="s">
        <v>30</v>
      </c>
      <c r="AR479">
        <v>2011</v>
      </c>
      <c r="AS479" t="s">
        <v>868</v>
      </c>
      <c r="AT479" t="s">
        <v>835</v>
      </c>
      <c r="AU479">
        <v>2835.6390000000001</v>
      </c>
      <c r="AV479" t="s">
        <v>826</v>
      </c>
      <c r="AW479" t="s">
        <v>208</v>
      </c>
      <c r="AX479" t="s">
        <v>817</v>
      </c>
      <c r="AY479" t="s">
        <v>818</v>
      </c>
      <c r="AZ479" t="s">
        <v>764</v>
      </c>
      <c r="BA479" s="51" t="s">
        <v>764</v>
      </c>
      <c r="BB479" t="s">
        <v>815</v>
      </c>
      <c r="BC479" t="s">
        <v>819</v>
      </c>
      <c r="BD479" t="s">
        <v>820</v>
      </c>
      <c r="BE479" t="s">
        <v>821</v>
      </c>
      <c r="BF479" t="s">
        <v>869</v>
      </c>
      <c r="BG479" t="s">
        <v>822</v>
      </c>
      <c r="BH479">
        <v>2016</v>
      </c>
      <c r="BI479" t="s">
        <v>823</v>
      </c>
      <c r="BJ479" t="s">
        <v>824</v>
      </c>
      <c r="BK479" t="s">
        <v>824</v>
      </c>
    </row>
    <row r="480" spans="1:63" x14ac:dyDescent="0.25">
      <c r="A480" t="str">
        <f t="shared" si="108"/>
        <v>UKsurlc3</v>
      </c>
      <c r="B480" t="s">
        <v>839</v>
      </c>
      <c r="C480" t="s">
        <v>67</v>
      </c>
      <c r="D480" t="s">
        <v>815</v>
      </c>
      <c r="E480" t="str">
        <f t="shared" si="117"/>
        <v>s3</v>
      </c>
      <c r="F480" t="str">
        <f t="shared" si="117"/>
        <v>surlc3</v>
      </c>
      <c r="G480" s="49">
        <v>0</v>
      </c>
      <c r="H480" s="49">
        <v>0</v>
      </c>
      <c r="I480" s="49">
        <v>0</v>
      </c>
      <c r="J480" s="49">
        <v>0</v>
      </c>
      <c r="K480" s="49">
        <v>0</v>
      </c>
      <c r="L480" s="49">
        <v>0</v>
      </c>
      <c r="M480" s="49">
        <v>0</v>
      </c>
      <c r="N480" s="49">
        <v>40.358503103875201</v>
      </c>
      <c r="O480" s="49">
        <v>0</v>
      </c>
      <c r="P480" s="49">
        <v>0</v>
      </c>
      <c r="Q480" s="49">
        <v>0</v>
      </c>
      <c r="R480" s="50" t="s">
        <v>364</v>
      </c>
      <c r="S480" s="50" t="s">
        <v>903</v>
      </c>
      <c r="T480" s="50" t="s">
        <v>873</v>
      </c>
      <c r="V480" s="24" t="str">
        <f>VLOOKUP(C480,[1]BO_download_01!#REF!,3,FALSE)</f>
        <v>United Kingdom</v>
      </c>
      <c r="W480">
        <f t="shared" si="115"/>
        <v>2012</v>
      </c>
      <c r="X480" t="str">
        <f>INDEX([1]BO_download_01!#REF!,MATCH($Y480,[1]BO_download_01!#REF!,0))</f>
        <v>ar</v>
      </c>
      <c r="Y480" t="str">
        <f t="shared" si="106"/>
        <v>floor area</v>
      </c>
      <c r="Z480" s="24">
        <f t="shared" si="110"/>
        <v>40.358503103875201</v>
      </c>
      <c r="AA480" s="24" t="str">
        <f t="shared" si="111"/>
        <v>Mm2</v>
      </c>
      <c r="AB480" s="24" t="str">
        <f t="shared" si="107"/>
        <v>Calculation</v>
      </c>
      <c r="AC480" t="s">
        <v>817</v>
      </c>
      <c r="AD480" t="s">
        <v>818</v>
      </c>
      <c r="AE480" t="str">
        <f t="shared" si="116"/>
        <v>s3</v>
      </c>
      <c r="AF480" t="s">
        <v>764</v>
      </c>
      <c r="AG480" s="51" t="str">
        <f t="shared" si="112"/>
        <v>res</v>
      </c>
      <c r="AH480" t="s">
        <v>819</v>
      </c>
      <c r="AI480" t="s">
        <v>820</v>
      </c>
      <c r="AJ480" t="s">
        <v>821</v>
      </c>
      <c r="AK480" s="11" t="str">
        <f t="shared" si="113"/>
        <v>BO, Calculation with average floor area of permanently occupied dwellings and number of dwellings for the considered contruction period</v>
      </c>
      <c r="AL480" s="11" t="s">
        <v>822</v>
      </c>
      <c r="AM480" s="11">
        <v>2016</v>
      </c>
      <c r="AN480" s="17" t="s">
        <v>823</v>
      </c>
      <c r="AO480" s="52" t="s">
        <v>824</v>
      </c>
      <c r="AQ480" t="s">
        <v>30</v>
      </c>
      <c r="AR480">
        <v>2012</v>
      </c>
      <c r="AS480" t="s">
        <v>868</v>
      </c>
      <c r="AT480" t="s">
        <v>835</v>
      </c>
      <c r="AU480">
        <v>2865.5680000000002</v>
      </c>
      <c r="AV480" t="s">
        <v>826</v>
      </c>
      <c r="AW480" t="s">
        <v>208</v>
      </c>
      <c r="AX480" t="s">
        <v>817</v>
      </c>
      <c r="AY480" t="s">
        <v>818</v>
      </c>
      <c r="AZ480" t="s">
        <v>764</v>
      </c>
      <c r="BA480" s="51" t="s">
        <v>764</v>
      </c>
      <c r="BB480" t="s">
        <v>815</v>
      </c>
      <c r="BC480" t="s">
        <v>819</v>
      </c>
      <c r="BD480" t="s">
        <v>820</v>
      </c>
      <c r="BE480" t="s">
        <v>821</v>
      </c>
      <c r="BF480" t="s">
        <v>869</v>
      </c>
      <c r="BG480" t="s">
        <v>822</v>
      </c>
      <c r="BH480">
        <v>2016</v>
      </c>
      <c r="BI480" t="s">
        <v>823</v>
      </c>
      <c r="BJ480" t="s">
        <v>824</v>
      </c>
      <c r="BK480" t="s">
        <v>824</v>
      </c>
    </row>
    <row r="481" spans="1:63" x14ac:dyDescent="0.25">
      <c r="A481" t="str">
        <f t="shared" si="108"/>
        <v>ATsurlc4</v>
      </c>
      <c r="B481" t="s">
        <v>839</v>
      </c>
      <c r="C481" t="s">
        <v>40</v>
      </c>
      <c r="D481" t="s">
        <v>815</v>
      </c>
      <c r="E481" t="str">
        <f>MID(F481,1,1)&amp;RIGHT(F481,1)</f>
        <v>s4</v>
      </c>
      <c r="F481" t="str">
        <f>LEFT(F453,5)&amp;RIGHT(F453,1)+1</f>
        <v>surlc4</v>
      </c>
      <c r="G481" s="49">
        <v>0</v>
      </c>
      <c r="H481" s="49">
        <v>0</v>
      </c>
      <c r="I481" s="49">
        <v>0</v>
      </c>
      <c r="J481" s="49">
        <v>0</v>
      </c>
      <c r="K481" s="49">
        <v>0</v>
      </c>
      <c r="L481" s="49">
        <v>0</v>
      </c>
      <c r="M481" s="49">
        <v>0</v>
      </c>
      <c r="N481" s="49">
        <v>0</v>
      </c>
      <c r="O481" s="49">
        <v>16.3898568</v>
      </c>
      <c r="P481" s="49">
        <v>0</v>
      </c>
      <c r="Q481" s="49">
        <v>0</v>
      </c>
      <c r="R481" s="50" t="s">
        <v>364</v>
      </c>
      <c r="S481" s="50" t="s">
        <v>903</v>
      </c>
      <c r="T481" s="50" t="s">
        <v>873</v>
      </c>
      <c r="V481" s="24" t="str">
        <f>VLOOKUP(C481,[1]BO_download_01!#REF!,3,FALSE)</f>
        <v>Austria</v>
      </c>
      <c r="W481">
        <f t="shared" si="115"/>
        <v>2012</v>
      </c>
      <c r="X481" t="str">
        <f>INDEX([1]BO_download_01!#REF!,MATCH($Y481,[1]BO_download_01!#REF!,0))</f>
        <v>ar</v>
      </c>
      <c r="Y481" t="str">
        <f t="shared" si="106"/>
        <v>floor area</v>
      </c>
      <c r="Z481" s="24">
        <f t="shared" si="110"/>
        <v>0</v>
      </c>
      <c r="AA481" s="24" t="str">
        <f t="shared" si="111"/>
        <v>Mm2</v>
      </c>
      <c r="AB481" s="24" t="str">
        <f t="shared" si="107"/>
        <v>Calculation</v>
      </c>
      <c r="AC481" t="s">
        <v>817</v>
      </c>
      <c r="AD481" t="s">
        <v>818</v>
      </c>
      <c r="AE481" t="str">
        <f t="shared" si="116"/>
        <v>s4</v>
      </c>
      <c r="AF481" t="s">
        <v>764</v>
      </c>
      <c r="AG481" s="51" t="str">
        <f t="shared" si="112"/>
        <v>res</v>
      </c>
      <c r="AH481" t="s">
        <v>819</v>
      </c>
      <c r="AI481" t="s">
        <v>820</v>
      </c>
      <c r="AJ481" t="s">
        <v>821</v>
      </c>
      <c r="AK481" s="11" t="str">
        <f t="shared" si="113"/>
        <v>BO, Calculation with average floor area of permanently occupied dwellings and number of dwellings for the considered contruction period</v>
      </c>
      <c r="AL481" s="11" t="s">
        <v>822</v>
      </c>
      <c r="AM481" s="11">
        <v>2016</v>
      </c>
      <c r="AN481" s="17" t="s">
        <v>823</v>
      </c>
      <c r="AO481" s="52" t="s">
        <v>824</v>
      </c>
      <c r="AQ481" t="s">
        <v>30</v>
      </c>
      <c r="AR481">
        <v>2013</v>
      </c>
      <c r="AS481" t="s">
        <v>868</v>
      </c>
      <c r="AT481" t="s">
        <v>835</v>
      </c>
      <c r="AU481">
        <v>2906</v>
      </c>
      <c r="AV481" t="s">
        <v>826</v>
      </c>
      <c r="AW481" t="s">
        <v>208</v>
      </c>
      <c r="AX481" t="s">
        <v>817</v>
      </c>
      <c r="AY481" t="s">
        <v>818</v>
      </c>
      <c r="AZ481" t="s">
        <v>764</v>
      </c>
      <c r="BA481" s="51" t="s">
        <v>764</v>
      </c>
      <c r="BB481" t="s">
        <v>815</v>
      </c>
      <c r="BC481" t="s">
        <v>819</v>
      </c>
      <c r="BD481" t="s">
        <v>820</v>
      </c>
      <c r="BE481" t="s">
        <v>821</v>
      </c>
      <c r="BF481" t="s">
        <v>869</v>
      </c>
      <c r="BG481" t="s">
        <v>822</v>
      </c>
      <c r="BH481">
        <v>2016</v>
      </c>
      <c r="BI481" t="s">
        <v>823</v>
      </c>
      <c r="BJ481" t="s">
        <v>824</v>
      </c>
      <c r="BK481" t="s">
        <v>824</v>
      </c>
    </row>
    <row r="482" spans="1:63" x14ac:dyDescent="0.25">
      <c r="A482" t="str">
        <f t="shared" si="108"/>
        <v>BEsurlc4</v>
      </c>
      <c r="B482" t="s">
        <v>839</v>
      </c>
      <c r="C482" t="s">
        <v>41</v>
      </c>
      <c r="D482" t="s">
        <v>815</v>
      </c>
      <c r="E482" t="str">
        <f t="shared" ref="E482:F497" si="118">E481</f>
        <v>s4</v>
      </c>
      <c r="F482" t="str">
        <f t="shared" si="118"/>
        <v>surlc4</v>
      </c>
      <c r="G482" s="49">
        <v>0</v>
      </c>
      <c r="H482" s="49">
        <v>0</v>
      </c>
      <c r="I482" s="49">
        <v>0</v>
      </c>
      <c r="J482" s="49">
        <v>0</v>
      </c>
      <c r="K482" s="49">
        <v>0</v>
      </c>
      <c r="L482" s="49">
        <v>14.266900655214799</v>
      </c>
      <c r="M482" s="49">
        <v>14.661951679095299</v>
      </c>
      <c r="N482" s="49">
        <v>15.049774036618601</v>
      </c>
      <c r="O482" s="49">
        <v>15.4357309116323</v>
      </c>
      <c r="P482" s="49">
        <v>0</v>
      </c>
      <c r="Q482" s="49">
        <v>0</v>
      </c>
      <c r="R482" s="50" t="s">
        <v>364</v>
      </c>
      <c r="S482" s="50" t="s">
        <v>903</v>
      </c>
      <c r="T482" s="50" t="s">
        <v>873</v>
      </c>
      <c r="V482" s="24" t="str">
        <f>VLOOKUP(C482,[1]BO_download_01!#REF!,3,FALSE)</f>
        <v>Belgium</v>
      </c>
      <c r="W482">
        <f t="shared" si="115"/>
        <v>2012</v>
      </c>
      <c r="X482" t="str">
        <f>INDEX([1]BO_download_01!#REF!,MATCH($Y482,[1]BO_download_01!#REF!,0))</f>
        <v>ar</v>
      </c>
      <c r="Y482" t="str">
        <f t="shared" si="106"/>
        <v>floor area</v>
      </c>
      <c r="Z482" s="24">
        <f t="shared" si="110"/>
        <v>15.049774036618601</v>
      </c>
      <c r="AA482" s="24" t="str">
        <f t="shared" si="111"/>
        <v>Mm2</v>
      </c>
      <c r="AB482" s="24" t="str">
        <f t="shared" si="107"/>
        <v>Calculation</v>
      </c>
      <c r="AC482" t="s">
        <v>817</v>
      </c>
      <c r="AD482" t="s">
        <v>818</v>
      </c>
      <c r="AE482" t="str">
        <f t="shared" si="116"/>
        <v>s4</v>
      </c>
      <c r="AF482" t="s">
        <v>764</v>
      </c>
      <c r="AG482" s="51" t="str">
        <f t="shared" si="112"/>
        <v>res</v>
      </c>
      <c r="AH482" t="s">
        <v>819</v>
      </c>
      <c r="AI482" t="s">
        <v>820</v>
      </c>
      <c r="AJ482" t="s">
        <v>821</v>
      </c>
      <c r="AK482" s="11" t="str">
        <f t="shared" si="113"/>
        <v>BO, Calculation with average floor area of permanently occupied dwellings and number of dwellings for the considered contruction period</v>
      </c>
      <c r="AL482" s="11" t="s">
        <v>822</v>
      </c>
      <c r="AM482" s="11">
        <v>2016</v>
      </c>
      <c r="AN482" s="17" t="s">
        <v>823</v>
      </c>
      <c r="AO482" s="52" t="s">
        <v>824</v>
      </c>
      <c r="AQ482" t="s">
        <v>30</v>
      </c>
      <c r="AR482">
        <v>2014</v>
      </c>
      <c r="AS482" t="s">
        <v>868</v>
      </c>
      <c r="AT482" t="s">
        <v>835</v>
      </c>
      <c r="AU482">
        <v>2918</v>
      </c>
      <c r="AV482" t="s">
        <v>826</v>
      </c>
      <c r="AW482" t="s">
        <v>208</v>
      </c>
      <c r="AX482" t="s">
        <v>817</v>
      </c>
      <c r="AY482" t="s">
        <v>818</v>
      </c>
      <c r="AZ482" t="s">
        <v>764</v>
      </c>
      <c r="BA482" s="51" t="s">
        <v>764</v>
      </c>
      <c r="BB482" t="s">
        <v>815</v>
      </c>
      <c r="BC482" t="s">
        <v>819</v>
      </c>
      <c r="BD482" t="s">
        <v>820</v>
      </c>
      <c r="BE482" t="s">
        <v>821</v>
      </c>
      <c r="BF482" t="s">
        <v>869</v>
      </c>
      <c r="BG482" t="s">
        <v>822</v>
      </c>
      <c r="BH482">
        <v>2016</v>
      </c>
      <c r="BI482" t="s">
        <v>823</v>
      </c>
      <c r="BJ482" t="s">
        <v>824</v>
      </c>
      <c r="BK482" t="s">
        <v>824</v>
      </c>
    </row>
    <row r="483" spans="1:63" x14ac:dyDescent="0.25">
      <c r="A483" t="str">
        <f t="shared" si="108"/>
        <v>BGsurlc4</v>
      </c>
      <c r="B483" t="s">
        <v>839</v>
      </c>
      <c r="C483" t="s">
        <v>42</v>
      </c>
      <c r="D483" t="s">
        <v>815</v>
      </c>
      <c r="E483" t="str">
        <f t="shared" si="118"/>
        <v>s4</v>
      </c>
      <c r="F483" t="str">
        <f t="shared" si="118"/>
        <v>surlc4</v>
      </c>
      <c r="G483" s="49">
        <v>0</v>
      </c>
      <c r="H483" s="49">
        <v>0</v>
      </c>
      <c r="I483" s="49">
        <v>0</v>
      </c>
      <c r="J483" s="49">
        <v>0</v>
      </c>
      <c r="K483" s="49">
        <v>0</v>
      </c>
      <c r="L483" s="49">
        <v>0</v>
      </c>
      <c r="M483" s="49">
        <v>0</v>
      </c>
      <c r="N483" s="49">
        <v>18.4580387868318</v>
      </c>
      <c r="O483" s="49">
        <v>18.464919720462301</v>
      </c>
      <c r="P483" s="49">
        <v>0</v>
      </c>
      <c r="Q483" s="49">
        <v>0</v>
      </c>
      <c r="R483" s="50" t="s">
        <v>364</v>
      </c>
      <c r="S483" s="50" t="s">
        <v>903</v>
      </c>
      <c r="T483" s="50" t="s">
        <v>873</v>
      </c>
      <c r="V483" s="24" t="str">
        <f>VLOOKUP(C483,[1]BO_download_01!#REF!,3,FALSE)</f>
        <v>Bulgaria</v>
      </c>
      <c r="W483">
        <f t="shared" si="115"/>
        <v>2012</v>
      </c>
      <c r="X483" t="str">
        <f>INDEX([1]BO_download_01!#REF!,MATCH($Y483,[1]BO_download_01!#REF!,0))</f>
        <v>ar</v>
      </c>
      <c r="Y483" t="str">
        <f t="shared" si="106"/>
        <v>floor area</v>
      </c>
      <c r="Z483" s="24">
        <f t="shared" si="110"/>
        <v>18.4580387868318</v>
      </c>
      <c r="AA483" s="24" t="str">
        <f t="shared" si="111"/>
        <v>Mm2</v>
      </c>
      <c r="AB483" s="24" t="str">
        <f t="shared" si="107"/>
        <v>Calculation</v>
      </c>
      <c r="AC483" t="s">
        <v>817</v>
      </c>
      <c r="AD483" t="s">
        <v>818</v>
      </c>
      <c r="AE483" t="str">
        <f t="shared" si="116"/>
        <v>s4</v>
      </c>
      <c r="AF483" t="s">
        <v>764</v>
      </c>
      <c r="AG483" s="51" t="str">
        <f t="shared" si="112"/>
        <v>res</v>
      </c>
      <c r="AH483" t="s">
        <v>819</v>
      </c>
      <c r="AI483" t="s">
        <v>820</v>
      </c>
      <c r="AJ483" t="s">
        <v>821</v>
      </c>
      <c r="AK483" s="11" t="str">
        <f t="shared" si="113"/>
        <v>BO, Calculation with average floor area of permanently occupied dwellings and number of dwellings for the considered contruction period</v>
      </c>
      <c r="AL483" s="11" t="s">
        <v>822</v>
      </c>
      <c r="AM483" s="11">
        <v>2016</v>
      </c>
      <c r="AN483" s="17" t="s">
        <v>823</v>
      </c>
      <c r="AO483" s="52" t="s">
        <v>824</v>
      </c>
      <c r="AQ483" t="s">
        <v>10</v>
      </c>
      <c r="AR483">
        <v>2005</v>
      </c>
      <c r="AS483" t="s">
        <v>868</v>
      </c>
      <c r="AT483" t="s">
        <v>835</v>
      </c>
      <c r="AU483">
        <v>30687</v>
      </c>
      <c r="AV483" t="s">
        <v>826</v>
      </c>
      <c r="AW483" t="s">
        <v>626</v>
      </c>
      <c r="AX483" t="s">
        <v>817</v>
      </c>
      <c r="AY483" t="s">
        <v>818</v>
      </c>
      <c r="AZ483" t="s">
        <v>764</v>
      </c>
      <c r="BA483" s="51" t="s">
        <v>764</v>
      </c>
      <c r="BB483" t="s">
        <v>815</v>
      </c>
      <c r="BC483" t="s">
        <v>819</v>
      </c>
      <c r="BD483" t="s">
        <v>820</v>
      </c>
      <c r="BE483" t="s">
        <v>821</v>
      </c>
      <c r="BF483" t="s">
        <v>871</v>
      </c>
      <c r="BG483" t="s">
        <v>822</v>
      </c>
      <c r="BH483">
        <v>2016</v>
      </c>
      <c r="BI483" t="s">
        <v>823</v>
      </c>
      <c r="BJ483" t="s">
        <v>824</v>
      </c>
      <c r="BK483" t="s">
        <v>824</v>
      </c>
    </row>
    <row r="484" spans="1:63" x14ac:dyDescent="0.25">
      <c r="A484" t="str">
        <f t="shared" si="108"/>
        <v>CYsurlc4</v>
      </c>
      <c r="B484" t="s">
        <v>839</v>
      </c>
      <c r="C484" t="s">
        <v>44</v>
      </c>
      <c r="D484" t="s">
        <v>815</v>
      </c>
      <c r="E484" t="str">
        <f t="shared" si="118"/>
        <v>s4</v>
      </c>
      <c r="F484" t="str">
        <f t="shared" si="118"/>
        <v>surlc4</v>
      </c>
      <c r="G484" s="49">
        <v>0</v>
      </c>
      <c r="H484" s="49">
        <v>0</v>
      </c>
      <c r="I484" s="49">
        <v>0</v>
      </c>
      <c r="J484" s="49">
        <v>0</v>
      </c>
      <c r="K484" s="49">
        <v>0</v>
      </c>
      <c r="L484" s="49">
        <v>0</v>
      </c>
      <c r="M484" s="49">
        <v>4.6649303705532104</v>
      </c>
      <c r="N484" s="49">
        <v>4.6831243915851699</v>
      </c>
      <c r="O484" s="49">
        <v>4.6955375640725396</v>
      </c>
      <c r="P484" s="49">
        <v>0</v>
      </c>
      <c r="Q484" s="49">
        <v>0</v>
      </c>
      <c r="R484" s="50" t="s">
        <v>364</v>
      </c>
      <c r="S484" s="50" t="s">
        <v>903</v>
      </c>
      <c r="T484" s="50" t="s">
        <v>873</v>
      </c>
      <c r="V484" s="24" t="str">
        <f>VLOOKUP(C484,[1]BO_download_01!#REF!,3,FALSE)</f>
        <v>Cyprus</v>
      </c>
      <c r="W484">
        <f t="shared" si="115"/>
        <v>2012</v>
      </c>
      <c r="X484" t="str">
        <f>INDEX([1]BO_download_01!#REF!,MATCH($Y484,[1]BO_download_01!#REF!,0))</f>
        <v>ar</v>
      </c>
      <c r="Y484" t="str">
        <f t="shared" si="106"/>
        <v>floor area</v>
      </c>
      <c r="Z484" s="24">
        <f t="shared" si="110"/>
        <v>4.6831243915851699</v>
      </c>
      <c r="AA484" s="24" t="str">
        <f t="shared" si="111"/>
        <v>Mm2</v>
      </c>
      <c r="AB484" s="24" t="str">
        <f t="shared" si="107"/>
        <v>Calculation</v>
      </c>
      <c r="AC484" t="s">
        <v>817</v>
      </c>
      <c r="AD484" t="s">
        <v>818</v>
      </c>
      <c r="AE484" t="str">
        <f t="shared" si="116"/>
        <v>s4</v>
      </c>
      <c r="AF484" t="s">
        <v>764</v>
      </c>
      <c r="AG484" s="51" t="str">
        <f t="shared" si="112"/>
        <v>res</v>
      </c>
      <c r="AH484" t="s">
        <v>819</v>
      </c>
      <c r="AI484" t="s">
        <v>820</v>
      </c>
      <c r="AJ484" t="s">
        <v>821</v>
      </c>
      <c r="AK484" s="11" t="str">
        <f t="shared" si="113"/>
        <v>BO, Calculation with average floor area of permanently occupied dwellings and number of dwellings for the considered contruction period</v>
      </c>
      <c r="AL484" s="11" t="s">
        <v>822</v>
      </c>
      <c r="AM484" s="11">
        <v>2016</v>
      </c>
      <c r="AN484" s="17" t="s">
        <v>823</v>
      </c>
      <c r="AO484" s="52" t="s">
        <v>824</v>
      </c>
      <c r="AQ484" t="s">
        <v>10</v>
      </c>
      <c r="AR484">
        <v>2006</v>
      </c>
      <c r="AS484" t="s">
        <v>868</v>
      </c>
      <c r="AT484" t="s">
        <v>835</v>
      </c>
      <c r="AU484">
        <v>31060</v>
      </c>
      <c r="AV484" t="s">
        <v>826</v>
      </c>
      <c r="AW484" t="s">
        <v>626</v>
      </c>
      <c r="AX484" t="s">
        <v>817</v>
      </c>
      <c r="AY484" t="s">
        <v>818</v>
      </c>
      <c r="AZ484" t="s">
        <v>764</v>
      </c>
      <c r="BA484" s="51" t="s">
        <v>764</v>
      </c>
      <c r="BB484" t="s">
        <v>815</v>
      </c>
      <c r="BC484" t="s">
        <v>819</v>
      </c>
      <c r="BD484" t="s">
        <v>820</v>
      </c>
      <c r="BE484" t="s">
        <v>821</v>
      </c>
      <c r="BF484" t="s">
        <v>871</v>
      </c>
      <c r="BG484" t="s">
        <v>822</v>
      </c>
      <c r="BH484">
        <v>2016</v>
      </c>
      <c r="BI484" t="s">
        <v>823</v>
      </c>
      <c r="BJ484" t="s">
        <v>824</v>
      </c>
      <c r="BK484" t="s">
        <v>824</v>
      </c>
    </row>
    <row r="485" spans="1:63" x14ac:dyDescent="0.25">
      <c r="A485" t="str">
        <f t="shared" si="108"/>
        <v>CZsurlc4</v>
      </c>
      <c r="B485" t="s">
        <v>839</v>
      </c>
      <c r="C485" t="s">
        <v>45</v>
      </c>
      <c r="D485" t="s">
        <v>815</v>
      </c>
      <c r="E485" t="str">
        <f t="shared" si="118"/>
        <v>s4</v>
      </c>
      <c r="F485" t="str">
        <f t="shared" si="118"/>
        <v>surlc4</v>
      </c>
      <c r="G485" s="49">
        <v>0</v>
      </c>
      <c r="H485" s="49">
        <v>0</v>
      </c>
      <c r="I485" s="49">
        <v>0</v>
      </c>
      <c r="J485" s="49">
        <v>0</v>
      </c>
      <c r="K485" s="49">
        <v>0</v>
      </c>
      <c r="L485" s="49">
        <v>0</v>
      </c>
      <c r="M485" s="49">
        <v>26.102910393258998</v>
      </c>
      <c r="N485" s="49">
        <v>0</v>
      </c>
      <c r="O485" s="49">
        <v>0</v>
      </c>
      <c r="P485" s="49">
        <v>0</v>
      </c>
      <c r="Q485" s="49">
        <v>0</v>
      </c>
      <c r="R485" s="50" t="s">
        <v>364</v>
      </c>
      <c r="S485" s="50" t="s">
        <v>903</v>
      </c>
      <c r="T485" s="50" t="s">
        <v>873</v>
      </c>
      <c r="V485" s="24" t="str">
        <f>VLOOKUP(C485,[1]BO_download_01!#REF!,3,FALSE)</f>
        <v>Czech Republic</v>
      </c>
      <c r="W485">
        <f t="shared" si="115"/>
        <v>2012</v>
      </c>
      <c r="X485" t="str">
        <f>INDEX([1]BO_download_01!#REF!,MATCH($Y485,[1]BO_download_01!#REF!,0))</f>
        <v>ar</v>
      </c>
      <c r="Y485" t="str">
        <f t="shared" si="106"/>
        <v>floor area</v>
      </c>
      <c r="Z485" s="24">
        <f t="shared" si="110"/>
        <v>0</v>
      </c>
      <c r="AA485" s="24" t="str">
        <f t="shared" si="111"/>
        <v>Mm2</v>
      </c>
      <c r="AB485" s="24" t="str">
        <f t="shared" si="107"/>
        <v>Calculation</v>
      </c>
      <c r="AC485" t="s">
        <v>817</v>
      </c>
      <c r="AD485" t="s">
        <v>818</v>
      </c>
      <c r="AE485" t="str">
        <f t="shared" si="116"/>
        <v>s4</v>
      </c>
      <c r="AF485" t="s">
        <v>764</v>
      </c>
      <c r="AG485" s="51" t="str">
        <f t="shared" si="112"/>
        <v>res</v>
      </c>
      <c r="AH485" t="s">
        <v>819</v>
      </c>
      <c r="AI485" t="s">
        <v>820</v>
      </c>
      <c r="AJ485" t="s">
        <v>821</v>
      </c>
      <c r="AK485" s="11" t="str">
        <f t="shared" si="113"/>
        <v>BO, Calculation with average floor area of permanently occupied dwellings and number of dwellings for the considered contruction period</v>
      </c>
      <c r="AL485" s="11" t="s">
        <v>822</v>
      </c>
      <c r="AM485" s="11">
        <v>2016</v>
      </c>
      <c r="AN485" s="17" t="s">
        <v>823</v>
      </c>
      <c r="AO485" s="52" t="s">
        <v>824</v>
      </c>
      <c r="AQ485" t="s">
        <v>10</v>
      </c>
      <c r="AR485">
        <v>2007</v>
      </c>
      <c r="AS485" t="s">
        <v>868</v>
      </c>
      <c r="AT485" t="s">
        <v>835</v>
      </c>
      <c r="AU485">
        <v>31449</v>
      </c>
      <c r="AV485" t="s">
        <v>826</v>
      </c>
      <c r="AW485" t="s">
        <v>626</v>
      </c>
      <c r="AX485" t="s">
        <v>817</v>
      </c>
      <c r="AY485" t="s">
        <v>818</v>
      </c>
      <c r="AZ485" t="s">
        <v>764</v>
      </c>
      <c r="BA485" s="51" t="s">
        <v>764</v>
      </c>
      <c r="BB485" t="s">
        <v>815</v>
      </c>
      <c r="BC485" t="s">
        <v>819</v>
      </c>
      <c r="BD485" t="s">
        <v>820</v>
      </c>
      <c r="BE485" t="s">
        <v>821</v>
      </c>
      <c r="BF485" t="s">
        <v>871</v>
      </c>
      <c r="BG485" t="s">
        <v>822</v>
      </c>
      <c r="BH485">
        <v>2016</v>
      </c>
      <c r="BI485" t="s">
        <v>823</v>
      </c>
      <c r="BJ485" t="s">
        <v>824</v>
      </c>
      <c r="BK485" t="s">
        <v>824</v>
      </c>
    </row>
    <row r="486" spans="1:63" x14ac:dyDescent="0.25">
      <c r="A486" t="str">
        <f t="shared" si="108"/>
        <v>DEsurlc4</v>
      </c>
      <c r="B486" t="s">
        <v>839</v>
      </c>
      <c r="C486" t="s">
        <v>51</v>
      </c>
      <c r="D486" t="s">
        <v>815</v>
      </c>
      <c r="E486" t="str">
        <f t="shared" si="118"/>
        <v>s4</v>
      </c>
      <c r="F486" t="str">
        <f t="shared" si="118"/>
        <v>surlc4</v>
      </c>
      <c r="G486" s="49">
        <v>0</v>
      </c>
      <c r="H486" s="49">
        <v>0</v>
      </c>
      <c r="I486" s="49">
        <v>0</v>
      </c>
      <c r="J486" s="49">
        <v>0</v>
      </c>
      <c r="K486" s="49">
        <v>0</v>
      </c>
      <c r="L486" s="49">
        <v>161.86240521105799</v>
      </c>
      <c r="M486" s="49">
        <v>162.04157033125799</v>
      </c>
      <c r="N486" s="49">
        <v>162.41597298565</v>
      </c>
      <c r="O486" s="49">
        <v>161.512239183676</v>
      </c>
      <c r="P486" s="49">
        <v>0</v>
      </c>
      <c r="Q486" s="49">
        <v>0</v>
      </c>
      <c r="R486" s="50" t="s">
        <v>364</v>
      </c>
      <c r="S486" s="50" t="s">
        <v>903</v>
      </c>
      <c r="T486" s="50" t="s">
        <v>873</v>
      </c>
      <c r="V486" s="24" t="str">
        <f>VLOOKUP(C486,[1]BO_download_01!#REF!,3,FALSE)</f>
        <v>Germany</v>
      </c>
      <c r="W486">
        <f t="shared" si="115"/>
        <v>2012</v>
      </c>
      <c r="X486" t="str">
        <f>INDEX([1]BO_download_01!#REF!,MATCH($Y486,[1]BO_download_01!#REF!,0))</f>
        <v>ar</v>
      </c>
      <c r="Y486" t="str">
        <f t="shared" si="106"/>
        <v>floor area</v>
      </c>
      <c r="Z486" s="24">
        <f t="shared" si="110"/>
        <v>162.41597298565</v>
      </c>
      <c r="AA486" s="24" t="str">
        <f t="shared" si="111"/>
        <v>Mm2</v>
      </c>
      <c r="AB486" s="24" t="str">
        <f t="shared" si="107"/>
        <v>Calculation</v>
      </c>
      <c r="AC486" t="s">
        <v>817</v>
      </c>
      <c r="AD486" t="s">
        <v>818</v>
      </c>
      <c r="AE486" t="str">
        <f t="shared" si="116"/>
        <v>s4</v>
      </c>
      <c r="AF486" t="s">
        <v>764</v>
      </c>
      <c r="AG486" s="51" t="str">
        <f t="shared" si="112"/>
        <v>res</v>
      </c>
      <c r="AH486" t="s">
        <v>819</v>
      </c>
      <c r="AI486" t="s">
        <v>820</v>
      </c>
      <c r="AJ486" t="s">
        <v>821</v>
      </c>
      <c r="AK486" s="11" t="str">
        <f t="shared" si="113"/>
        <v>BO, Calculation with average floor area of permanently occupied dwellings and number of dwellings for the considered contruction period</v>
      </c>
      <c r="AL486" s="11" t="s">
        <v>822</v>
      </c>
      <c r="AM486" s="11">
        <v>2016</v>
      </c>
      <c r="AN486" s="17" t="s">
        <v>823</v>
      </c>
      <c r="AO486" s="52" t="s">
        <v>824</v>
      </c>
      <c r="AQ486" t="s">
        <v>10</v>
      </c>
      <c r="AR486">
        <v>2008</v>
      </c>
      <c r="AS486" t="s">
        <v>868</v>
      </c>
      <c r="AT486" t="s">
        <v>835</v>
      </c>
      <c r="AU486">
        <v>31819</v>
      </c>
      <c r="AV486" t="s">
        <v>826</v>
      </c>
      <c r="AW486" t="s">
        <v>626</v>
      </c>
      <c r="AX486" t="s">
        <v>817</v>
      </c>
      <c r="AY486" t="s">
        <v>818</v>
      </c>
      <c r="AZ486" t="s">
        <v>764</v>
      </c>
      <c r="BA486" s="51" t="s">
        <v>764</v>
      </c>
      <c r="BB486" t="s">
        <v>815</v>
      </c>
      <c r="BC486" t="s">
        <v>819</v>
      </c>
      <c r="BD486" t="s">
        <v>820</v>
      </c>
      <c r="BE486" t="s">
        <v>821</v>
      </c>
      <c r="BF486" t="s">
        <v>871</v>
      </c>
      <c r="BG486" t="s">
        <v>822</v>
      </c>
      <c r="BH486">
        <v>2016</v>
      </c>
      <c r="BI486" t="s">
        <v>823</v>
      </c>
      <c r="BJ486" t="s">
        <v>824</v>
      </c>
      <c r="BK486" t="s">
        <v>824</v>
      </c>
    </row>
    <row r="487" spans="1:63" x14ac:dyDescent="0.25">
      <c r="A487" t="str">
        <f t="shared" si="108"/>
        <v>DKsurlc4</v>
      </c>
      <c r="B487" t="s">
        <v>839</v>
      </c>
      <c r="C487" t="s">
        <v>46</v>
      </c>
      <c r="D487" t="s">
        <v>815</v>
      </c>
      <c r="E487" t="str">
        <f t="shared" si="118"/>
        <v>s4</v>
      </c>
      <c r="F487" t="str">
        <f t="shared" si="118"/>
        <v>surlc4</v>
      </c>
      <c r="G487" s="49">
        <v>0</v>
      </c>
      <c r="H487" s="49">
        <v>0</v>
      </c>
      <c r="I487" s="49">
        <v>0</v>
      </c>
      <c r="J487" s="49">
        <v>0</v>
      </c>
      <c r="K487" s="49">
        <v>0</v>
      </c>
      <c r="L487" s="49">
        <v>4.9964339999999998</v>
      </c>
      <c r="M487" s="49">
        <v>5.0422909673199996</v>
      </c>
      <c r="N487" s="49">
        <v>5.0552544480000003</v>
      </c>
      <c r="O487" s="49">
        <v>5.0428571796000004</v>
      </c>
      <c r="P487" s="49">
        <v>0</v>
      </c>
      <c r="Q487" s="49">
        <v>0</v>
      </c>
      <c r="R487" s="50" t="s">
        <v>364</v>
      </c>
      <c r="S487" s="50" t="s">
        <v>903</v>
      </c>
      <c r="T487" s="50" t="s">
        <v>873</v>
      </c>
      <c r="V487" s="24" t="str">
        <f>VLOOKUP(C487,[1]BO_download_01!#REF!,3,FALSE)</f>
        <v>Denmark</v>
      </c>
      <c r="W487">
        <f t="shared" si="115"/>
        <v>2012</v>
      </c>
      <c r="X487" t="str">
        <f>INDEX([1]BO_download_01!#REF!,MATCH($Y487,[1]BO_download_01!#REF!,0))</f>
        <v>ar</v>
      </c>
      <c r="Y487" t="str">
        <f t="shared" si="106"/>
        <v>floor area</v>
      </c>
      <c r="Z487" s="24">
        <f t="shared" si="110"/>
        <v>5.0552544480000003</v>
      </c>
      <c r="AA487" s="24" t="str">
        <f t="shared" si="111"/>
        <v>Mm2</v>
      </c>
      <c r="AB487" s="24" t="str">
        <f t="shared" si="107"/>
        <v>Calculation</v>
      </c>
      <c r="AC487" t="s">
        <v>817</v>
      </c>
      <c r="AD487" t="s">
        <v>818</v>
      </c>
      <c r="AE487" t="str">
        <f t="shared" si="116"/>
        <v>s4</v>
      </c>
      <c r="AF487" t="s">
        <v>764</v>
      </c>
      <c r="AG487" s="51" t="str">
        <f t="shared" si="112"/>
        <v>res</v>
      </c>
      <c r="AH487" t="s">
        <v>819</v>
      </c>
      <c r="AI487" t="s">
        <v>820</v>
      </c>
      <c r="AJ487" t="s">
        <v>821</v>
      </c>
      <c r="AK487" s="11" t="str">
        <f t="shared" si="113"/>
        <v>BO, Calculation with average floor area of permanently occupied dwellings and number of dwellings for the considered contruction period</v>
      </c>
      <c r="AL487" s="11" t="s">
        <v>822</v>
      </c>
      <c r="AM487" s="11">
        <v>2016</v>
      </c>
      <c r="AN487" s="17" t="s">
        <v>823</v>
      </c>
      <c r="AO487" s="52" t="s">
        <v>824</v>
      </c>
      <c r="AQ487" t="s">
        <v>10</v>
      </c>
      <c r="AR487">
        <v>2009</v>
      </c>
      <c r="AS487" t="s">
        <v>868</v>
      </c>
      <c r="AT487" t="s">
        <v>835</v>
      </c>
      <c r="AU487">
        <v>32174</v>
      </c>
      <c r="AV487" t="s">
        <v>826</v>
      </c>
      <c r="AW487" t="s">
        <v>626</v>
      </c>
      <c r="AX487" t="s">
        <v>817</v>
      </c>
      <c r="AY487" t="s">
        <v>818</v>
      </c>
      <c r="AZ487" t="s">
        <v>764</v>
      </c>
      <c r="BA487" s="51" t="s">
        <v>764</v>
      </c>
      <c r="BB487" t="s">
        <v>815</v>
      </c>
      <c r="BC487" t="s">
        <v>819</v>
      </c>
      <c r="BD487" t="s">
        <v>820</v>
      </c>
      <c r="BE487" t="s">
        <v>821</v>
      </c>
      <c r="BF487" t="s">
        <v>871</v>
      </c>
      <c r="BG487" t="s">
        <v>822</v>
      </c>
      <c r="BH487">
        <v>2016</v>
      </c>
      <c r="BI487" t="s">
        <v>823</v>
      </c>
      <c r="BJ487" t="s">
        <v>824</v>
      </c>
      <c r="BK487" t="s">
        <v>824</v>
      </c>
    </row>
    <row r="488" spans="1:63" x14ac:dyDescent="0.25">
      <c r="A488" t="str">
        <f t="shared" si="108"/>
        <v>EEsurlc4</v>
      </c>
      <c r="B488" t="s">
        <v>839</v>
      </c>
      <c r="C488" t="s">
        <v>47</v>
      </c>
      <c r="D488" t="s">
        <v>815</v>
      </c>
      <c r="E488" t="str">
        <f t="shared" si="118"/>
        <v>s4</v>
      </c>
      <c r="F488" t="str">
        <f t="shared" si="118"/>
        <v>surlc4</v>
      </c>
      <c r="G488" s="49">
        <v>0</v>
      </c>
      <c r="H488" s="49">
        <v>0</v>
      </c>
      <c r="I488" s="49">
        <v>0</v>
      </c>
      <c r="J488" s="49">
        <v>0</v>
      </c>
      <c r="K488" s="49">
        <v>0</v>
      </c>
      <c r="L488" s="49">
        <v>0</v>
      </c>
      <c r="M488" s="49">
        <v>5.9341387762494202</v>
      </c>
      <c r="N488" s="49">
        <v>0</v>
      </c>
      <c r="O488" s="49">
        <v>0</v>
      </c>
      <c r="P488" s="49">
        <v>0</v>
      </c>
      <c r="Q488" s="49">
        <v>0</v>
      </c>
      <c r="R488" s="50" t="s">
        <v>364</v>
      </c>
      <c r="S488" s="50" t="s">
        <v>903</v>
      </c>
      <c r="T488" s="50" t="s">
        <v>873</v>
      </c>
      <c r="V488" s="24" t="str">
        <f>VLOOKUP(C488,[1]BO_download_01!#REF!,3,FALSE)</f>
        <v>Estonia</v>
      </c>
      <c r="W488">
        <f t="shared" si="115"/>
        <v>2012</v>
      </c>
      <c r="X488" t="str">
        <f>INDEX([1]BO_download_01!#REF!,MATCH($Y488,[1]BO_download_01!#REF!,0))</f>
        <v>ar</v>
      </c>
      <c r="Y488" t="str">
        <f t="shared" si="106"/>
        <v>floor area</v>
      </c>
      <c r="Z488" s="24">
        <f t="shared" si="110"/>
        <v>0</v>
      </c>
      <c r="AA488" s="24" t="str">
        <f t="shared" si="111"/>
        <v>Mm2</v>
      </c>
      <c r="AB488" s="24" t="str">
        <f t="shared" si="107"/>
        <v>Calculation</v>
      </c>
      <c r="AC488" t="s">
        <v>817</v>
      </c>
      <c r="AD488" t="s">
        <v>818</v>
      </c>
      <c r="AE488" t="str">
        <f t="shared" si="116"/>
        <v>s4</v>
      </c>
      <c r="AF488" t="s">
        <v>764</v>
      </c>
      <c r="AG488" s="51" t="str">
        <f t="shared" si="112"/>
        <v>res</v>
      </c>
      <c r="AH488" t="s">
        <v>819</v>
      </c>
      <c r="AI488" t="s">
        <v>820</v>
      </c>
      <c r="AJ488" t="s">
        <v>821</v>
      </c>
      <c r="AK488" s="11" t="str">
        <f t="shared" si="113"/>
        <v>BO, Calculation with average floor area of permanently occupied dwellings and number of dwellings for the considered contruction period</v>
      </c>
      <c r="AL488" s="11" t="s">
        <v>822</v>
      </c>
      <c r="AM488" s="11">
        <v>2016</v>
      </c>
      <c r="AN488" s="17" t="s">
        <v>823</v>
      </c>
      <c r="AO488" s="52" t="s">
        <v>824</v>
      </c>
      <c r="AQ488" t="s">
        <v>10</v>
      </c>
      <c r="AR488">
        <v>2010</v>
      </c>
      <c r="AS488" t="s">
        <v>868</v>
      </c>
      <c r="AT488" t="s">
        <v>835</v>
      </c>
      <c r="AU488">
        <v>32520</v>
      </c>
      <c r="AV488" t="s">
        <v>826</v>
      </c>
      <c r="AW488" t="s">
        <v>626</v>
      </c>
      <c r="AX488" t="s">
        <v>817</v>
      </c>
      <c r="AY488" t="s">
        <v>818</v>
      </c>
      <c r="AZ488" t="s">
        <v>764</v>
      </c>
      <c r="BA488" s="51" t="s">
        <v>764</v>
      </c>
      <c r="BB488" t="s">
        <v>815</v>
      </c>
      <c r="BC488" t="s">
        <v>819</v>
      </c>
      <c r="BD488" t="s">
        <v>820</v>
      </c>
      <c r="BE488" t="s">
        <v>821</v>
      </c>
      <c r="BF488" t="s">
        <v>871</v>
      </c>
      <c r="BG488" t="s">
        <v>822</v>
      </c>
      <c r="BH488">
        <v>2016</v>
      </c>
      <c r="BI488" t="s">
        <v>823</v>
      </c>
      <c r="BJ488" t="s">
        <v>824</v>
      </c>
      <c r="BK488" t="s">
        <v>824</v>
      </c>
    </row>
    <row r="489" spans="1:63" x14ac:dyDescent="0.25">
      <c r="A489" t="str">
        <f t="shared" si="108"/>
        <v>ELsurlc4</v>
      </c>
      <c r="B489" t="s">
        <v>839</v>
      </c>
      <c r="C489" t="s">
        <v>49</v>
      </c>
      <c r="D489" t="s">
        <v>815</v>
      </c>
      <c r="E489" t="str">
        <f t="shared" si="118"/>
        <v>s4</v>
      </c>
      <c r="F489" t="str">
        <f t="shared" si="118"/>
        <v>surlc4</v>
      </c>
      <c r="G489" s="49">
        <v>0</v>
      </c>
      <c r="H489" s="49">
        <v>0</v>
      </c>
      <c r="I489" s="49">
        <v>0</v>
      </c>
      <c r="J489" s="49">
        <v>0</v>
      </c>
      <c r="K489" s="49">
        <v>0</v>
      </c>
      <c r="L489" s="49">
        <v>0</v>
      </c>
      <c r="M489" s="49">
        <v>46.961523722204298</v>
      </c>
      <c r="N489" s="49">
        <v>46.961523722204298</v>
      </c>
      <c r="O489" s="49">
        <v>46.961523722204298</v>
      </c>
      <c r="P489" s="49">
        <v>0</v>
      </c>
      <c r="Q489" s="49">
        <v>0</v>
      </c>
      <c r="R489" s="50" t="s">
        <v>364</v>
      </c>
      <c r="S489" s="50" t="s">
        <v>903</v>
      </c>
      <c r="T489" s="50" t="s">
        <v>873</v>
      </c>
      <c r="V489" s="24" t="str">
        <f>VLOOKUP(C489,[1]BO_download_01!#REF!,3,FALSE)</f>
        <v>Greece</v>
      </c>
      <c r="W489">
        <f t="shared" si="115"/>
        <v>2012</v>
      </c>
      <c r="X489" t="str">
        <f>INDEX([1]BO_download_01!#REF!,MATCH($Y489,[1]BO_download_01!#REF!,0))</f>
        <v>ar</v>
      </c>
      <c r="Y489" t="str">
        <f t="shared" si="106"/>
        <v>floor area</v>
      </c>
      <c r="Z489" s="24">
        <f t="shared" si="110"/>
        <v>46.961523722204298</v>
      </c>
      <c r="AA489" s="24" t="str">
        <f t="shared" si="111"/>
        <v>Mm2</v>
      </c>
      <c r="AB489" s="24" t="str">
        <f t="shared" si="107"/>
        <v>Calculation</v>
      </c>
      <c r="AC489" t="s">
        <v>817</v>
      </c>
      <c r="AD489" t="s">
        <v>818</v>
      </c>
      <c r="AE489" t="str">
        <f t="shared" si="116"/>
        <v>s4</v>
      </c>
      <c r="AF489" t="s">
        <v>764</v>
      </c>
      <c r="AG489" s="51" t="str">
        <f t="shared" si="112"/>
        <v>res</v>
      </c>
      <c r="AH489" t="s">
        <v>819</v>
      </c>
      <c r="AI489" t="s">
        <v>820</v>
      </c>
      <c r="AJ489" t="s">
        <v>821</v>
      </c>
      <c r="AK489" s="11" t="str">
        <f t="shared" si="113"/>
        <v>BO, Calculation with average floor area of permanently occupied dwellings and number of dwellings for the considered contruction period</v>
      </c>
      <c r="AL489" s="11" t="s">
        <v>822</v>
      </c>
      <c r="AM489" s="11">
        <v>2016</v>
      </c>
      <c r="AN489" s="17" t="s">
        <v>823</v>
      </c>
      <c r="AO489" s="52" t="s">
        <v>824</v>
      </c>
      <c r="AQ489" t="s">
        <v>10</v>
      </c>
      <c r="AR489">
        <v>2011</v>
      </c>
      <c r="AS489" t="s">
        <v>868</v>
      </c>
      <c r="AT489" t="s">
        <v>835</v>
      </c>
      <c r="AU489">
        <v>32860</v>
      </c>
      <c r="AV489" t="s">
        <v>826</v>
      </c>
      <c r="AW489" t="s">
        <v>626</v>
      </c>
      <c r="AX489" t="s">
        <v>817</v>
      </c>
      <c r="AY489" t="s">
        <v>818</v>
      </c>
      <c r="AZ489" t="s">
        <v>764</v>
      </c>
      <c r="BA489" s="51" t="s">
        <v>764</v>
      </c>
      <c r="BB489" t="s">
        <v>815</v>
      </c>
      <c r="BC489" t="s">
        <v>819</v>
      </c>
      <c r="BD489" t="s">
        <v>820</v>
      </c>
      <c r="BE489" t="s">
        <v>821</v>
      </c>
      <c r="BF489" t="s">
        <v>871</v>
      </c>
      <c r="BG489" t="s">
        <v>822</v>
      </c>
      <c r="BH489">
        <v>2016</v>
      </c>
      <c r="BI489" t="s">
        <v>823</v>
      </c>
      <c r="BJ489" t="s">
        <v>824</v>
      </c>
      <c r="BK489" t="s">
        <v>824</v>
      </c>
    </row>
    <row r="490" spans="1:63" x14ac:dyDescent="0.25">
      <c r="A490" t="str">
        <f t="shared" si="108"/>
        <v>ESsurlc4</v>
      </c>
      <c r="B490" t="s">
        <v>839</v>
      </c>
      <c r="C490" t="s">
        <v>65</v>
      </c>
      <c r="D490" t="s">
        <v>815</v>
      </c>
      <c r="E490" t="str">
        <f t="shared" si="118"/>
        <v>s4</v>
      </c>
      <c r="F490" t="str">
        <f t="shared" si="118"/>
        <v>surlc4</v>
      </c>
      <c r="G490" s="49">
        <v>0</v>
      </c>
      <c r="H490" s="49">
        <v>0</v>
      </c>
      <c r="I490" s="49">
        <v>0</v>
      </c>
      <c r="J490" s="49">
        <v>0</v>
      </c>
      <c r="K490" s="49">
        <v>0</v>
      </c>
      <c r="L490" s="49">
        <v>0</v>
      </c>
      <c r="M490" s="49">
        <v>0</v>
      </c>
      <c r="N490" s="49">
        <v>0</v>
      </c>
      <c r="O490" s="49">
        <v>224.76818852863499</v>
      </c>
      <c r="P490" s="49">
        <v>0</v>
      </c>
      <c r="Q490" s="49">
        <v>0</v>
      </c>
      <c r="R490" s="50" t="s">
        <v>364</v>
      </c>
      <c r="S490" s="50" t="s">
        <v>903</v>
      </c>
      <c r="T490" s="50" t="s">
        <v>873</v>
      </c>
      <c r="V490" s="24" t="str">
        <f>VLOOKUP(C490,[1]BO_download_01!#REF!,3,FALSE)</f>
        <v>Spain</v>
      </c>
      <c r="W490">
        <f t="shared" si="115"/>
        <v>2012</v>
      </c>
      <c r="X490" t="str">
        <f>INDEX([1]BO_download_01!#REF!,MATCH($Y490,[1]BO_download_01!#REF!,0))</f>
        <v>ar</v>
      </c>
      <c r="Y490" t="str">
        <f t="shared" si="106"/>
        <v>floor area</v>
      </c>
      <c r="Z490" s="24">
        <f t="shared" si="110"/>
        <v>0</v>
      </c>
      <c r="AA490" s="24" t="str">
        <f t="shared" si="111"/>
        <v>Mm2</v>
      </c>
      <c r="AB490" s="24" t="str">
        <f t="shared" si="107"/>
        <v>Calculation</v>
      </c>
      <c r="AC490" t="s">
        <v>817</v>
      </c>
      <c r="AD490" t="s">
        <v>818</v>
      </c>
      <c r="AE490" t="str">
        <f t="shared" si="116"/>
        <v>s4</v>
      </c>
      <c r="AF490" t="s">
        <v>764</v>
      </c>
      <c r="AG490" s="51" t="str">
        <f t="shared" si="112"/>
        <v>res</v>
      </c>
      <c r="AH490" t="s">
        <v>819</v>
      </c>
      <c r="AI490" t="s">
        <v>820</v>
      </c>
      <c r="AJ490" t="s">
        <v>821</v>
      </c>
      <c r="AK490" s="11" t="str">
        <f t="shared" si="113"/>
        <v>BO, Calculation with average floor area of permanently occupied dwellings and number of dwellings for the considered contruction period</v>
      </c>
      <c r="AL490" s="11" t="s">
        <v>822</v>
      </c>
      <c r="AM490" s="11">
        <v>2016</v>
      </c>
      <c r="AN490" s="17" t="s">
        <v>823</v>
      </c>
      <c r="AO490" s="52" t="s">
        <v>824</v>
      </c>
      <c r="AQ490" t="s">
        <v>10</v>
      </c>
      <c r="AR490">
        <v>2012</v>
      </c>
      <c r="AS490" t="s">
        <v>868</v>
      </c>
      <c r="AT490" t="s">
        <v>835</v>
      </c>
      <c r="AU490">
        <v>33190</v>
      </c>
      <c r="AV490" t="s">
        <v>826</v>
      </c>
      <c r="AW490" t="s">
        <v>626</v>
      </c>
      <c r="AX490" t="s">
        <v>817</v>
      </c>
      <c r="AY490" t="s">
        <v>818</v>
      </c>
      <c r="AZ490" t="s">
        <v>764</v>
      </c>
      <c r="BA490" s="51" t="s">
        <v>764</v>
      </c>
      <c r="BB490" t="s">
        <v>815</v>
      </c>
      <c r="BC490" t="s">
        <v>819</v>
      </c>
      <c r="BD490" t="s">
        <v>820</v>
      </c>
      <c r="BE490" t="s">
        <v>821</v>
      </c>
      <c r="BF490" t="s">
        <v>871</v>
      </c>
      <c r="BG490" t="s">
        <v>822</v>
      </c>
      <c r="BH490">
        <v>2016</v>
      </c>
      <c r="BI490" t="s">
        <v>823</v>
      </c>
      <c r="BJ490" t="s">
        <v>824</v>
      </c>
      <c r="BK490" t="s">
        <v>824</v>
      </c>
    </row>
    <row r="491" spans="1:63" x14ac:dyDescent="0.25">
      <c r="A491" t="str">
        <f t="shared" si="108"/>
        <v>FIsurlc4</v>
      </c>
      <c r="B491" t="s">
        <v>839</v>
      </c>
      <c r="C491" t="s">
        <v>50</v>
      </c>
      <c r="D491" t="s">
        <v>815</v>
      </c>
      <c r="E491" t="str">
        <f t="shared" si="118"/>
        <v>s4</v>
      </c>
      <c r="F491" t="str">
        <f t="shared" si="118"/>
        <v>surlc4</v>
      </c>
      <c r="G491" s="49">
        <v>0</v>
      </c>
      <c r="H491" s="49">
        <v>0</v>
      </c>
      <c r="I491" s="49">
        <v>0</v>
      </c>
      <c r="J491" s="49">
        <v>0</v>
      </c>
      <c r="K491" s="49">
        <v>0</v>
      </c>
      <c r="L491" s="49">
        <v>0</v>
      </c>
      <c r="M491" s="49">
        <v>0</v>
      </c>
      <c r="N491" s="49">
        <v>0</v>
      </c>
      <c r="O491" s="49">
        <v>0</v>
      </c>
      <c r="P491" s="49">
        <v>19.9365695464761</v>
      </c>
      <c r="Q491" s="49">
        <v>0</v>
      </c>
      <c r="R491" s="50" t="s">
        <v>364</v>
      </c>
      <c r="S491" s="50" t="s">
        <v>903</v>
      </c>
      <c r="T491" s="50" t="s">
        <v>873</v>
      </c>
      <c r="V491" s="24" t="str">
        <f>VLOOKUP(C491,[1]BO_download_01!#REF!,3,FALSE)</f>
        <v>Finland</v>
      </c>
      <c r="W491">
        <f t="shared" si="115"/>
        <v>2012</v>
      </c>
      <c r="X491" t="str">
        <f>INDEX([1]BO_download_01!#REF!,MATCH($Y491,[1]BO_download_01!#REF!,0))</f>
        <v>ar</v>
      </c>
      <c r="Y491" t="str">
        <f t="shared" si="106"/>
        <v>floor area</v>
      </c>
      <c r="Z491" s="24">
        <f t="shared" si="110"/>
        <v>0</v>
      </c>
      <c r="AA491" s="24" t="str">
        <f t="shared" si="111"/>
        <v>Mm2</v>
      </c>
      <c r="AB491" s="24" t="str">
        <f t="shared" si="107"/>
        <v>Calculation</v>
      </c>
      <c r="AC491" t="s">
        <v>817</v>
      </c>
      <c r="AD491" t="s">
        <v>818</v>
      </c>
      <c r="AE491" t="str">
        <f t="shared" si="116"/>
        <v>s4</v>
      </c>
      <c r="AF491" t="s">
        <v>764</v>
      </c>
      <c r="AG491" s="51" t="str">
        <f t="shared" si="112"/>
        <v>res</v>
      </c>
      <c r="AH491" t="s">
        <v>819</v>
      </c>
      <c r="AI491" t="s">
        <v>820</v>
      </c>
      <c r="AJ491" t="s">
        <v>821</v>
      </c>
      <c r="AK491" s="11" t="str">
        <f t="shared" si="113"/>
        <v>BO, Calculation with average floor area of permanently occupied dwellings and number of dwellings for the considered contruction period</v>
      </c>
      <c r="AL491" s="11" t="s">
        <v>822</v>
      </c>
      <c r="AM491" s="11">
        <v>2016</v>
      </c>
      <c r="AN491" s="17" t="s">
        <v>823</v>
      </c>
      <c r="AO491" s="52" t="s">
        <v>824</v>
      </c>
      <c r="AQ491" t="s">
        <v>10</v>
      </c>
      <c r="AR491">
        <v>2013</v>
      </c>
      <c r="AS491" t="s">
        <v>868</v>
      </c>
      <c r="AT491" t="s">
        <v>835</v>
      </c>
      <c r="AU491">
        <v>33540</v>
      </c>
      <c r="AV491" t="s">
        <v>826</v>
      </c>
      <c r="AW491" t="s">
        <v>626</v>
      </c>
      <c r="AX491" t="s">
        <v>817</v>
      </c>
      <c r="AY491" t="s">
        <v>818</v>
      </c>
      <c r="AZ491" t="s">
        <v>764</v>
      </c>
      <c r="BA491" s="51" t="s">
        <v>764</v>
      </c>
      <c r="BB491" t="s">
        <v>815</v>
      </c>
      <c r="BC491" t="s">
        <v>819</v>
      </c>
      <c r="BD491" t="s">
        <v>820</v>
      </c>
      <c r="BE491" t="s">
        <v>821</v>
      </c>
      <c r="BF491" t="s">
        <v>871</v>
      </c>
      <c r="BG491" t="s">
        <v>822</v>
      </c>
      <c r="BH491">
        <v>2016</v>
      </c>
      <c r="BI491" t="s">
        <v>823</v>
      </c>
      <c r="BJ491" t="s">
        <v>824</v>
      </c>
      <c r="BK491" t="s">
        <v>824</v>
      </c>
    </row>
    <row r="492" spans="1:63" x14ac:dyDescent="0.25">
      <c r="A492" t="str">
        <f t="shared" si="108"/>
        <v>FRsurlc4</v>
      </c>
      <c r="B492" t="s">
        <v>839</v>
      </c>
      <c r="C492" t="s">
        <v>48</v>
      </c>
      <c r="D492" t="s">
        <v>815</v>
      </c>
      <c r="E492" t="str">
        <f t="shared" si="118"/>
        <v>s4</v>
      </c>
      <c r="F492" t="str">
        <f t="shared" si="118"/>
        <v>surlc4</v>
      </c>
      <c r="G492" s="49">
        <v>92.598070863096197</v>
      </c>
      <c r="H492" s="49">
        <v>92.448333841923102</v>
      </c>
      <c r="I492" s="49">
        <v>92.377753829609304</v>
      </c>
      <c r="J492" s="49">
        <v>92.212267213164594</v>
      </c>
      <c r="K492" s="49">
        <v>92.067343210264397</v>
      </c>
      <c r="L492" s="49">
        <v>91.8917766945777</v>
      </c>
      <c r="M492" s="49">
        <v>91.725043809566301</v>
      </c>
      <c r="N492" s="49">
        <v>91.535757816671904</v>
      </c>
      <c r="O492" s="49">
        <v>91.543601311996497</v>
      </c>
      <c r="P492" s="49">
        <v>0</v>
      </c>
      <c r="Q492" s="49">
        <v>0</v>
      </c>
      <c r="R492" s="50" t="s">
        <v>364</v>
      </c>
      <c r="S492" s="50" t="s">
        <v>903</v>
      </c>
      <c r="T492" s="50" t="s">
        <v>873</v>
      </c>
      <c r="V492" s="24" t="str">
        <f>VLOOKUP(C492,[1]BO_download_01!#REF!,3,FALSE)</f>
        <v>France</v>
      </c>
      <c r="W492">
        <f t="shared" si="115"/>
        <v>2012</v>
      </c>
      <c r="X492" t="str">
        <f>INDEX([1]BO_download_01!#REF!,MATCH($Y492,[1]BO_download_01!#REF!,0))</f>
        <v>ar</v>
      </c>
      <c r="Y492" t="str">
        <f t="shared" si="106"/>
        <v>floor area</v>
      </c>
      <c r="Z492" s="24">
        <f t="shared" si="110"/>
        <v>91.535757816671904</v>
      </c>
      <c r="AA492" s="24" t="str">
        <f t="shared" si="111"/>
        <v>Mm2</v>
      </c>
      <c r="AB492" s="24" t="str">
        <f t="shared" si="107"/>
        <v>Calculation</v>
      </c>
      <c r="AC492" t="s">
        <v>817</v>
      </c>
      <c r="AD492" t="s">
        <v>818</v>
      </c>
      <c r="AE492" t="str">
        <f t="shared" si="116"/>
        <v>s4</v>
      </c>
      <c r="AF492" t="s">
        <v>764</v>
      </c>
      <c r="AG492" s="51" t="str">
        <f t="shared" si="112"/>
        <v>res</v>
      </c>
      <c r="AH492" t="s">
        <v>819</v>
      </c>
      <c r="AI492" t="s">
        <v>820</v>
      </c>
      <c r="AJ492" t="s">
        <v>821</v>
      </c>
      <c r="AK492" s="11" t="str">
        <f t="shared" si="113"/>
        <v>BO, Calculation with average floor area of permanently occupied dwellings and number of dwellings for the considered contruction period</v>
      </c>
      <c r="AL492" s="11" t="s">
        <v>822</v>
      </c>
      <c r="AM492" s="11">
        <v>2016</v>
      </c>
      <c r="AN492" s="17" t="s">
        <v>823</v>
      </c>
      <c r="AO492" s="52" t="s">
        <v>824</v>
      </c>
      <c r="AQ492" t="s">
        <v>10</v>
      </c>
      <c r="AR492">
        <v>2014</v>
      </c>
      <c r="AS492" t="s">
        <v>868</v>
      </c>
      <c r="AT492" t="s">
        <v>835</v>
      </c>
      <c r="AU492">
        <v>33894</v>
      </c>
      <c r="AV492" t="s">
        <v>826</v>
      </c>
      <c r="AW492" t="s">
        <v>626</v>
      </c>
      <c r="AX492" t="s">
        <v>817</v>
      </c>
      <c r="AY492" t="s">
        <v>818</v>
      </c>
      <c r="AZ492" t="s">
        <v>764</v>
      </c>
      <c r="BA492" s="51" t="s">
        <v>764</v>
      </c>
      <c r="BB492" t="s">
        <v>815</v>
      </c>
      <c r="BC492" t="s">
        <v>819</v>
      </c>
      <c r="BD492" t="s">
        <v>820</v>
      </c>
      <c r="BE492" t="s">
        <v>821</v>
      </c>
      <c r="BF492" t="s">
        <v>871</v>
      </c>
      <c r="BG492" t="s">
        <v>822</v>
      </c>
      <c r="BH492">
        <v>2016</v>
      </c>
      <c r="BI492" t="s">
        <v>823</v>
      </c>
      <c r="BJ492" t="s">
        <v>824</v>
      </c>
      <c r="BK492" t="s">
        <v>824</v>
      </c>
    </row>
    <row r="493" spans="1:63" x14ac:dyDescent="0.25">
      <c r="A493" t="str">
        <f t="shared" si="108"/>
        <v>HRsurlc4</v>
      </c>
      <c r="B493" t="s">
        <v>839</v>
      </c>
      <c r="C493" t="s">
        <v>43</v>
      </c>
      <c r="D493" t="s">
        <v>815</v>
      </c>
      <c r="E493" t="str">
        <f t="shared" si="118"/>
        <v>s4</v>
      </c>
      <c r="F493" t="str">
        <f t="shared" si="118"/>
        <v>surlc4</v>
      </c>
      <c r="G493" s="49">
        <v>0</v>
      </c>
      <c r="H493" s="49">
        <v>0</v>
      </c>
      <c r="I493" s="49">
        <v>0</v>
      </c>
      <c r="J493" s="49">
        <v>0</v>
      </c>
      <c r="K493" s="49">
        <v>0</v>
      </c>
      <c r="L493" s="49">
        <v>0</v>
      </c>
      <c r="M493" s="49">
        <v>13.7879525926345</v>
      </c>
      <c r="N493" s="49">
        <v>13.907255025450899</v>
      </c>
      <c r="O493" s="49">
        <v>14.0265574582673</v>
      </c>
      <c r="P493" s="49">
        <v>0</v>
      </c>
      <c r="Q493" s="49">
        <v>0</v>
      </c>
      <c r="R493" s="50" t="s">
        <v>364</v>
      </c>
      <c r="S493" s="50" t="s">
        <v>903</v>
      </c>
      <c r="T493" s="50" t="s">
        <v>873</v>
      </c>
      <c r="V493" s="24" t="str">
        <f>VLOOKUP(C493,[1]BO_download_01!#REF!,3,FALSE)</f>
        <v>Croatia</v>
      </c>
      <c r="W493">
        <f t="shared" si="115"/>
        <v>2012</v>
      </c>
      <c r="X493" t="str">
        <f>INDEX([1]BO_download_01!#REF!,MATCH($Y493,[1]BO_download_01!#REF!,0))</f>
        <v>ar</v>
      </c>
      <c r="Y493" t="str">
        <f t="shared" si="106"/>
        <v>floor area</v>
      </c>
      <c r="Z493" s="24">
        <f t="shared" si="110"/>
        <v>13.907255025450899</v>
      </c>
      <c r="AA493" s="24" t="str">
        <f t="shared" si="111"/>
        <v>Mm2</v>
      </c>
      <c r="AB493" s="24" t="str">
        <f t="shared" si="107"/>
        <v>Calculation</v>
      </c>
      <c r="AC493" t="s">
        <v>817</v>
      </c>
      <c r="AD493" t="s">
        <v>818</v>
      </c>
      <c r="AE493" t="str">
        <f t="shared" si="116"/>
        <v>s4</v>
      </c>
      <c r="AF493" t="s">
        <v>764</v>
      </c>
      <c r="AG493" s="51" t="str">
        <f t="shared" si="112"/>
        <v>res</v>
      </c>
      <c r="AH493" t="s">
        <v>819</v>
      </c>
      <c r="AI493" t="s">
        <v>820</v>
      </c>
      <c r="AJ493" t="s">
        <v>821</v>
      </c>
      <c r="AK493" s="11" t="str">
        <f t="shared" si="113"/>
        <v>BO, Calculation with average floor area of permanently occupied dwellings and number of dwellings for the considered contruction period</v>
      </c>
      <c r="AL493" s="11" t="s">
        <v>822</v>
      </c>
      <c r="AM493" s="11">
        <v>2016</v>
      </c>
      <c r="AN493" s="17" t="s">
        <v>823</v>
      </c>
      <c r="AO493" s="52" t="s">
        <v>824</v>
      </c>
      <c r="AQ493" t="s">
        <v>24</v>
      </c>
      <c r="AR493">
        <v>2005</v>
      </c>
      <c r="AS493" t="s">
        <v>868</v>
      </c>
      <c r="AT493" t="s">
        <v>835</v>
      </c>
      <c r="AU493">
        <v>1650.0704000000001</v>
      </c>
      <c r="AV493" t="s">
        <v>826</v>
      </c>
      <c r="AW493" t="s">
        <v>208</v>
      </c>
      <c r="AX493" t="s">
        <v>817</v>
      </c>
      <c r="AY493" t="s">
        <v>818</v>
      </c>
      <c r="AZ493" t="s">
        <v>764</v>
      </c>
      <c r="BA493" s="51" t="s">
        <v>764</v>
      </c>
      <c r="BB493" t="s">
        <v>815</v>
      </c>
      <c r="BC493" t="s">
        <v>819</v>
      </c>
      <c r="BD493" t="s">
        <v>820</v>
      </c>
      <c r="BE493" t="s">
        <v>821</v>
      </c>
      <c r="BF493" t="s">
        <v>869</v>
      </c>
      <c r="BG493" t="s">
        <v>822</v>
      </c>
      <c r="BH493">
        <v>2016</v>
      </c>
      <c r="BI493" t="s">
        <v>823</v>
      </c>
      <c r="BJ493" t="s">
        <v>824</v>
      </c>
      <c r="BK493" t="s">
        <v>824</v>
      </c>
    </row>
    <row r="494" spans="1:63" x14ac:dyDescent="0.25">
      <c r="A494" t="str">
        <f t="shared" si="108"/>
        <v>HUsurlc4</v>
      </c>
      <c r="B494" t="s">
        <v>839</v>
      </c>
      <c r="C494" t="s">
        <v>52</v>
      </c>
      <c r="D494" t="s">
        <v>815</v>
      </c>
      <c r="E494" t="str">
        <f t="shared" si="118"/>
        <v>s4</v>
      </c>
      <c r="F494" t="str">
        <f t="shared" si="118"/>
        <v>surlc4</v>
      </c>
      <c r="G494" s="49">
        <v>0</v>
      </c>
      <c r="H494" s="49">
        <v>0</v>
      </c>
      <c r="I494" s="49">
        <v>0</v>
      </c>
      <c r="J494" s="49">
        <v>0</v>
      </c>
      <c r="K494" s="49">
        <v>0</v>
      </c>
      <c r="L494" s="49">
        <v>0</v>
      </c>
      <c r="M494" s="49">
        <v>0</v>
      </c>
      <c r="N494" s="49">
        <v>0</v>
      </c>
      <c r="O494" s="49">
        <v>12.594626459739301</v>
      </c>
      <c r="P494" s="49">
        <v>0</v>
      </c>
      <c r="Q494" s="49">
        <v>0</v>
      </c>
      <c r="R494" s="50" t="s">
        <v>208</v>
      </c>
      <c r="S494" s="50" t="s">
        <v>212</v>
      </c>
      <c r="T494" s="50" t="s">
        <v>873</v>
      </c>
      <c r="V494" s="24" t="str">
        <f>VLOOKUP(C494,[1]BO_download_01!#REF!,3,FALSE)</f>
        <v>Hungary</v>
      </c>
      <c r="W494">
        <f t="shared" si="115"/>
        <v>2012</v>
      </c>
      <c r="X494" t="str">
        <f>INDEX([1]BO_download_01!#REF!,MATCH($Y494,[1]BO_download_01!#REF!,0))</f>
        <v>ar</v>
      </c>
      <c r="Y494" t="str">
        <f t="shared" si="106"/>
        <v>floor area</v>
      </c>
      <c r="Z494" s="24">
        <f t="shared" si="110"/>
        <v>0</v>
      </c>
      <c r="AA494" s="24" t="str">
        <f t="shared" si="111"/>
        <v>Mm2</v>
      </c>
      <c r="AB494" s="24" t="str">
        <f t="shared" si="107"/>
        <v>Odyssee</v>
      </c>
      <c r="AC494" t="s">
        <v>817</v>
      </c>
      <c r="AD494" t="s">
        <v>818</v>
      </c>
      <c r="AE494" t="str">
        <f t="shared" si="116"/>
        <v>s4</v>
      </c>
      <c r="AF494" t="s">
        <v>764</v>
      </c>
      <c r="AG494" s="51" t="str">
        <f t="shared" si="112"/>
        <v>res</v>
      </c>
      <c r="AH494" t="s">
        <v>819</v>
      </c>
      <c r="AI494" t="s">
        <v>820</v>
      </c>
      <c r="AJ494" t="s">
        <v>821</v>
      </c>
      <c r="AK494" s="11" t="str">
        <f t="shared" si="113"/>
        <v>BO, Odyssee Indicators</v>
      </c>
      <c r="AL494" s="11" t="s">
        <v>822</v>
      </c>
      <c r="AM494" s="11">
        <v>2016</v>
      </c>
      <c r="AN494" s="17" t="s">
        <v>823</v>
      </c>
      <c r="AO494" s="52" t="s">
        <v>824</v>
      </c>
      <c r="AQ494" t="s">
        <v>24</v>
      </c>
      <c r="AR494">
        <v>2006</v>
      </c>
      <c r="AS494" t="s">
        <v>868</v>
      </c>
      <c r="AT494" t="s">
        <v>835</v>
      </c>
      <c r="AU494">
        <v>1673.403</v>
      </c>
      <c r="AV494" t="s">
        <v>826</v>
      </c>
      <c r="AW494" t="s">
        <v>208</v>
      </c>
      <c r="AX494" t="s">
        <v>817</v>
      </c>
      <c r="AY494" t="s">
        <v>818</v>
      </c>
      <c r="AZ494" t="s">
        <v>764</v>
      </c>
      <c r="BA494" s="51" t="s">
        <v>764</v>
      </c>
      <c r="BB494" t="s">
        <v>815</v>
      </c>
      <c r="BC494" t="s">
        <v>819</v>
      </c>
      <c r="BD494" t="s">
        <v>820</v>
      </c>
      <c r="BE494" t="s">
        <v>821</v>
      </c>
      <c r="BF494" t="s">
        <v>869</v>
      </c>
      <c r="BG494" t="s">
        <v>822</v>
      </c>
      <c r="BH494">
        <v>2016</v>
      </c>
      <c r="BI494" t="s">
        <v>823</v>
      </c>
      <c r="BJ494" t="s">
        <v>824</v>
      </c>
      <c r="BK494" t="s">
        <v>824</v>
      </c>
    </row>
    <row r="495" spans="1:63" x14ac:dyDescent="0.25">
      <c r="A495" t="str">
        <f t="shared" si="108"/>
        <v>IEsurlc4</v>
      </c>
      <c r="B495" t="s">
        <v>839</v>
      </c>
      <c r="C495" t="s">
        <v>53</v>
      </c>
      <c r="D495" t="s">
        <v>815</v>
      </c>
      <c r="E495" t="str">
        <f t="shared" si="118"/>
        <v>s4</v>
      </c>
      <c r="F495" t="str">
        <f t="shared" si="118"/>
        <v>surlc4</v>
      </c>
      <c r="G495" s="49">
        <v>0</v>
      </c>
      <c r="H495" s="49">
        <v>0</v>
      </c>
      <c r="I495" s="49">
        <v>0</v>
      </c>
      <c r="J495" s="49">
        <v>0</v>
      </c>
      <c r="K495" s="49">
        <v>0</v>
      </c>
      <c r="L495" s="49">
        <v>0</v>
      </c>
      <c r="M495" s="49">
        <v>2.69625514335209</v>
      </c>
      <c r="N495" s="49">
        <v>2.7023473294017899</v>
      </c>
      <c r="O495" s="49">
        <v>2.7081003954344101</v>
      </c>
      <c r="P495" s="49">
        <v>0</v>
      </c>
      <c r="Q495" s="49">
        <v>0</v>
      </c>
      <c r="R495" s="50" t="s">
        <v>214</v>
      </c>
      <c r="S495" s="50" t="s">
        <v>686</v>
      </c>
      <c r="T495" s="50" t="s">
        <v>873</v>
      </c>
      <c r="V495" s="24" t="str">
        <f>VLOOKUP(C495,[1]BO_download_01!#REF!,3,FALSE)</f>
        <v>Ireland</v>
      </c>
      <c r="W495">
        <f t="shared" si="115"/>
        <v>2012</v>
      </c>
      <c r="X495" t="str">
        <f>INDEX([1]BO_download_01!#REF!,MATCH($Y495,[1]BO_download_01!#REF!,0))</f>
        <v>ar</v>
      </c>
      <c r="Y495" t="str">
        <f t="shared" si="106"/>
        <v>floor area</v>
      </c>
      <c r="Z495" s="24">
        <f t="shared" si="110"/>
        <v>2.7023473294017899</v>
      </c>
      <c r="AA495" s="24" t="str">
        <f t="shared" si="111"/>
        <v>Mm2</v>
      </c>
      <c r="AB495" s="24" t="str">
        <f t="shared" si="107"/>
        <v>Estimation</v>
      </c>
      <c r="AC495" t="s">
        <v>817</v>
      </c>
      <c r="AD495" t="s">
        <v>818</v>
      </c>
      <c r="AE495" t="str">
        <f t="shared" si="116"/>
        <v>s4</v>
      </c>
      <c r="AF495" t="s">
        <v>764</v>
      </c>
      <c r="AG495" s="51" t="str">
        <f t="shared" si="112"/>
        <v>res</v>
      </c>
      <c r="AH495" t="s">
        <v>819</v>
      </c>
      <c r="AI495" t="s">
        <v>820</v>
      </c>
      <c r="AJ495" t="s">
        <v>821</v>
      </c>
      <c r="AK495" s="11" t="str">
        <f t="shared" si="113"/>
        <v>BO, Estimation with data from Odyssee</v>
      </c>
      <c r="AL495" s="11" t="s">
        <v>822</v>
      </c>
      <c r="AM495" s="11">
        <v>2016</v>
      </c>
      <c r="AN495" s="17" t="s">
        <v>823</v>
      </c>
      <c r="AO495" s="52" t="s">
        <v>824</v>
      </c>
      <c r="AQ495" t="s">
        <v>24</v>
      </c>
      <c r="AR495">
        <v>2007</v>
      </c>
      <c r="AS495" t="s">
        <v>868</v>
      </c>
      <c r="AT495" t="s">
        <v>835</v>
      </c>
      <c r="AU495">
        <v>1699.6296</v>
      </c>
      <c r="AV495" t="s">
        <v>826</v>
      </c>
      <c r="AW495" t="s">
        <v>208</v>
      </c>
      <c r="AX495" t="s">
        <v>817</v>
      </c>
      <c r="AY495" t="s">
        <v>818</v>
      </c>
      <c r="AZ495" t="s">
        <v>764</v>
      </c>
      <c r="BA495" s="51" t="s">
        <v>764</v>
      </c>
      <c r="BB495" t="s">
        <v>815</v>
      </c>
      <c r="BC495" t="s">
        <v>819</v>
      </c>
      <c r="BD495" t="s">
        <v>820</v>
      </c>
      <c r="BE495" t="s">
        <v>821</v>
      </c>
      <c r="BF495" t="s">
        <v>869</v>
      </c>
      <c r="BG495" t="s">
        <v>822</v>
      </c>
      <c r="BH495">
        <v>2016</v>
      </c>
      <c r="BI495" t="s">
        <v>823</v>
      </c>
      <c r="BJ495" t="s">
        <v>824</v>
      </c>
      <c r="BK495" t="s">
        <v>824</v>
      </c>
    </row>
    <row r="496" spans="1:63" x14ac:dyDescent="0.25">
      <c r="A496" t="str">
        <f t="shared" si="108"/>
        <v>ITsurlc4</v>
      </c>
      <c r="B496" t="s">
        <v>839</v>
      </c>
      <c r="C496" t="s">
        <v>54</v>
      </c>
      <c r="D496" t="s">
        <v>815</v>
      </c>
      <c r="E496" t="str">
        <f t="shared" si="118"/>
        <v>s4</v>
      </c>
      <c r="F496" t="str">
        <f t="shared" si="118"/>
        <v>surlc4</v>
      </c>
      <c r="G496" s="49">
        <v>0</v>
      </c>
      <c r="H496" s="49">
        <v>0</v>
      </c>
      <c r="I496" s="49">
        <v>0</v>
      </c>
      <c r="J496" s="49">
        <v>0</v>
      </c>
      <c r="K496" s="49">
        <v>0</v>
      </c>
      <c r="L496" s="49">
        <v>0</v>
      </c>
      <c r="M496" s="49">
        <v>298.00418322549302</v>
      </c>
      <c r="N496" s="49">
        <v>0</v>
      </c>
      <c r="O496" s="49">
        <v>0</v>
      </c>
      <c r="P496" s="49">
        <v>0</v>
      </c>
      <c r="Q496" s="49">
        <v>0</v>
      </c>
      <c r="R496" s="50" t="s">
        <v>214</v>
      </c>
      <c r="S496" s="50" t="s">
        <v>686</v>
      </c>
      <c r="T496" s="50" t="s">
        <v>873</v>
      </c>
      <c r="V496" s="24" t="str">
        <f>VLOOKUP(C496,[1]BO_download_01!#REF!,3,FALSE)</f>
        <v>Italy</v>
      </c>
      <c r="W496">
        <f t="shared" si="115"/>
        <v>2012</v>
      </c>
      <c r="X496" t="str">
        <f>INDEX([1]BO_download_01!#REF!,MATCH($Y496,[1]BO_download_01!#REF!,0))</f>
        <v>ar</v>
      </c>
      <c r="Y496" t="str">
        <f t="shared" si="106"/>
        <v>floor area</v>
      </c>
      <c r="Z496" s="24">
        <f t="shared" si="110"/>
        <v>0</v>
      </c>
      <c r="AA496" s="24" t="str">
        <f t="shared" si="111"/>
        <v>Mm2</v>
      </c>
      <c r="AB496" s="24" t="str">
        <f t="shared" si="107"/>
        <v>Estimation</v>
      </c>
      <c r="AC496" t="s">
        <v>817</v>
      </c>
      <c r="AD496" t="s">
        <v>818</v>
      </c>
      <c r="AE496" t="str">
        <f t="shared" si="116"/>
        <v>s4</v>
      </c>
      <c r="AF496" t="s">
        <v>764</v>
      </c>
      <c r="AG496" s="51" t="str">
        <f t="shared" si="112"/>
        <v>res</v>
      </c>
      <c r="AH496" t="s">
        <v>819</v>
      </c>
      <c r="AI496" t="s">
        <v>820</v>
      </c>
      <c r="AJ496" t="s">
        <v>821</v>
      </c>
      <c r="AK496" s="11" t="str">
        <f t="shared" si="113"/>
        <v>BO, Estimation with data from Odyssee</v>
      </c>
      <c r="AL496" s="11" t="s">
        <v>822</v>
      </c>
      <c r="AM496" s="11">
        <v>2016</v>
      </c>
      <c r="AN496" s="17" t="s">
        <v>823</v>
      </c>
      <c r="AO496" s="52" t="s">
        <v>824</v>
      </c>
      <c r="AQ496" t="s">
        <v>24</v>
      </c>
      <c r="AR496">
        <v>2008</v>
      </c>
      <c r="AS496" t="s">
        <v>868</v>
      </c>
      <c r="AT496" t="s">
        <v>835</v>
      </c>
      <c r="AU496">
        <v>1715.5554999999999</v>
      </c>
      <c r="AV496" t="s">
        <v>826</v>
      </c>
      <c r="AW496" t="s">
        <v>208</v>
      </c>
      <c r="AX496" t="s">
        <v>817</v>
      </c>
      <c r="AY496" t="s">
        <v>818</v>
      </c>
      <c r="AZ496" t="s">
        <v>764</v>
      </c>
      <c r="BA496" s="51" t="s">
        <v>764</v>
      </c>
      <c r="BB496" t="s">
        <v>815</v>
      </c>
      <c r="BC496" t="s">
        <v>819</v>
      </c>
      <c r="BD496" t="s">
        <v>820</v>
      </c>
      <c r="BE496" t="s">
        <v>821</v>
      </c>
      <c r="BF496" t="s">
        <v>869</v>
      </c>
      <c r="BG496" t="s">
        <v>822</v>
      </c>
      <c r="BH496">
        <v>2016</v>
      </c>
      <c r="BI496" t="s">
        <v>823</v>
      </c>
      <c r="BJ496" t="s">
        <v>824</v>
      </c>
      <c r="BK496" t="s">
        <v>824</v>
      </c>
    </row>
    <row r="497" spans="1:63" x14ac:dyDescent="0.25">
      <c r="A497" t="str">
        <f t="shared" si="108"/>
        <v>LTsurlc4</v>
      </c>
      <c r="B497" t="s">
        <v>839</v>
      </c>
      <c r="C497" t="s">
        <v>56</v>
      </c>
      <c r="D497" t="s">
        <v>815</v>
      </c>
      <c r="E497" t="str">
        <f t="shared" si="118"/>
        <v>s4</v>
      </c>
      <c r="F497" t="str">
        <f t="shared" si="118"/>
        <v>surlc4</v>
      </c>
      <c r="G497" s="49">
        <v>0</v>
      </c>
      <c r="H497" s="49">
        <v>0</v>
      </c>
      <c r="I497" s="49">
        <v>0</v>
      </c>
      <c r="J497" s="49">
        <v>0</v>
      </c>
      <c r="K497" s="49">
        <v>0</v>
      </c>
      <c r="L497" s="49">
        <v>0</v>
      </c>
      <c r="M497" s="49">
        <v>0</v>
      </c>
      <c r="N497" s="49">
        <v>5.54737691630769</v>
      </c>
      <c r="O497" s="49">
        <v>5.5723651006153796</v>
      </c>
      <c r="P497" s="49">
        <v>0</v>
      </c>
      <c r="Q497" s="49">
        <v>0</v>
      </c>
      <c r="R497" s="50" t="s">
        <v>208</v>
      </c>
      <c r="S497" s="50" t="s">
        <v>212</v>
      </c>
      <c r="T497" s="50" t="s">
        <v>873</v>
      </c>
      <c r="V497" s="24" t="str">
        <f>VLOOKUP(C497,[1]BO_download_01!#REF!,3,FALSE)</f>
        <v>Lithuania</v>
      </c>
      <c r="W497">
        <f t="shared" si="115"/>
        <v>2012</v>
      </c>
      <c r="X497" t="str">
        <f>INDEX([1]BO_download_01!#REF!,MATCH($Y497,[1]BO_download_01!#REF!,0))</f>
        <v>ar</v>
      </c>
      <c r="Y497" t="str">
        <f t="shared" si="106"/>
        <v>floor area</v>
      </c>
      <c r="Z497" s="24">
        <f t="shared" si="110"/>
        <v>5.54737691630769</v>
      </c>
      <c r="AA497" s="24" t="str">
        <f t="shared" si="111"/>
        <v>Mm2</v>
      </c>
      <c r="AB497" s="24" t="str">
        <f t="shared" si="107"/>
        <v>Odyssee</v>
      </c>
      <c r="AC497" t="s">
        <v>817</v>
      </c>
      <c r="AD497" t="s">
        <v>818</v>
      </c>
      <c r="AE497" t="str">
        <f t="shared" si="116"/>
        <v>s4</v>
      </c>
      <c r="AF497" t="s">
        <v>764</v>
      </c>
      <c r="AG497" s="51" t="str">
        <f t="shared" si="112"/>
        <v>res</v>
      </c>
      <c r="AH497" t="s">
        <v>819</v>
      </c>
      <c r="AI497" t="s">
        <v>820</v>
      </c>
      <c r="AJ497" t="s">
        <v>821</v>
      </c>
      <c r="AK497" s="11" t="str">
        <f t="shared" si="113"/>
        <v>BO, Odyssee Indicators</v>
      </c>
      <c r="AL497" s="11" t="s">
        <v>822</v>
      </c>
      <c r="AM497" s="11">
        <v>2016</v>
      </c>
      <c r="AN497" s="17" t="s">
        <v>823</v>
      </c>
      <c r="AO497" s="52" t="s">
        <v>824</v>
      </c>
      <c r="AQ497" t="s">
        <v>24</v>
      </c>
      <c r="AR497">
        <v>2009</v>
      </c>
      <c r="AS497" t="s">
        <v>868</v>
      </c>
      <c r="AT497" t="s">
        <v>835</v>
      </c>
      <c r="AU497">
        <v>1843.0948000000001</v>
      </c>
      <c r="AV497" t="s">
        <v>826</v>
      </c>
      <c r="AW497" t="s">
        <v>208</v>
      </c>
      <c r="AX497" t="s">
        <v>817</v>
      </c>
      <c r="AY497" t="s">
        <v>818</v>
      </c>
      <c r="AZ497" t="s">
        <v>764</v>
      </c>
      <c r="BA497" s="51" t="s">
        <v>764</v>
      </c>
      <c r="BB497" t="s">
        <v>815</v>
      </c>
      <c r="BC497" t="s">
        <v>819</v>
      </c>
      <c r="BD497" t="s">
        <v>820</v>
      </c>
      <c r="BE497" t="s">
        <v>821</v>
      </c>
      <c r="BF497" t="s">
        <v>869</v>
      </c>
      <c r="BG497" t="s">
        <v>822</v>
      </c>
      <c r="BH497">
        <v>2016</v>
      </c>
      <c r="BI497" t="s">
        <v>823</v>
      </c>
      <c r="BJ497" t="s">
        <v>824</v>
      </c>
      <c r="BK497" t="s">
        <v>824</v>
      </c>
    </row>
    <row r="498" spans="1:63" x14ac:dyDescent="0.25">
      <c r="A498" t="str">
        <f t="shared" si="108"/>
        <v>LUsurlc4</v>
      </c>
      <c r="B498" t="s">
        <v>839</v>
      </c>
      <c r="C498" t="s">
        <v>57</v>
      </c>
      <c r="D498" t="s">
        <v>815</v>
      </c>
      <c r="E498" t="str">
        <f t="shared" ref="E498:F508" si="119">E497</f>
        <v>s4</v>
      </c>
      <c r="F498" t="str">
        <f t="shared" si="119"/>
        <v>surlc4</v>
      </c>
      <c r="G498" s="49">
        <v>0</v>
      </c>
      <c r="H498" s="49">
        <v>0</v>
      </c>
      <c r="I498" s="49">
        <v>0</v>
      </c>
      <c r="J498" s="49">
        <v>0</v>
      </c>
      <c r="K498" s="49">
        <v>0</v>
      </c>
      <c r="L498" s="49">
        <v>0</v>
      </c>
      <c r="M498" s="49">
        <v>0.60274998264161495</v>
      </c>
      <c r="N498" s="49">
        <v>0</v>
      </c>
      <c r="O498" s="49">
        <v>0</v>
      </c>
      <c r="P498" s="49">
        <v>0</v>
      </c>
      <c r="Q498" s="49">
        <v>0</v>
      </c>
      <c r="R498" s="50" t="s">
        <v>208</v>
      </c>
      <c r="S498" s="50" t="s">
        <v>212</v>
      </c>
      <c r="T498" s="50" t="s">
        <v>873</v>
      </c>
      <c r="V498" s="24" t="str">
        <f>VLOOKUP(C498,[1]BO_download_01!#REF!,3,FALSE)</f>
        <v>Luxembourg</v>
      </c>
      <c r="W498">
        <f t="shared" si="115"/>
        <v>2012</v>
      </c>
      <c r="X498" t="str">
        <f>INDEX([1]BO_download_01!#REF!,MATCH($Y498,[1]BO_download_01!#REF!,0))</f>
        <v>ar</v>
      </c>
      <c r="Y498" t="str">
        <f t="shared" si="106"/>
        <v>floor area</v>
      </c>
      <c r="Z498" s="24">
        <f t="shared" si="110"/>
        <v>0</v>
      </c>
      <c r="AA498" s="24" t="str">
        <f t="shared" si="111"/>
        <v>Mm2</v>
      </c>
      <c r="AB498" s="24" t="str">
        <f t="shared" si="107"/>
        <v>Odyssee</v>
      </c>
      <c r="AC498" t="s">
        <v>817</v>
      </c>
      <c r="AD498" t="s">
        <v>818</v>
      </c>
      <c r="AE498" t="str">
        <f t="shared" si="116"/>
        <v>s4</v>
      </c>
      <c r="AF498" t="s">
        <v>764</v>
      </c>
      <c r="AG498" s="51" t="str">
        <f t="shared" si="112"/>
        <v>res</v>
      </c>
      <c r="AH498" t="s">
        <v>819</v>
      </c>
      <c r="AI498" t="s">
        <v>820</v>
      </c>
      <c r="AJ498" t="s">
        <v>821</v>
      </c>
      <c r="AK498" s="11" t="str">
        <f t="shared" si="113"/>
        <v>BO, Odyssee Indicators</v>
      </c>
      <c r="AL498" s="11" t="s">
        <v>822</v>
      </c>
      <c r="AM498" s="11">
        <v>2016</v>
      </c>
      <c r="AN498" s="17" t="s">
        <v>823</v>
      </c>
      <c r="AO498" s="52" t="s">
        <v>824</v>
      </c>
      <c r="AQ498" t="s">
        <v>24</v>
      </c>
      <c r="AR498">
        <v>2010</v>
      </c>
      <c r="AS498" t="s">
        <v>868</v>
      </c>
      <c r="AT498" t="s">
        <v>835</v>
      </c>
      <c r="AU498">
        <v>1862.4501</v>
      </c>
      <c r="AV498" t="s">
        <v>826</v>
      </c>
      <c r="AW498" t="s">
        <v>208</v>
      </c>
      <c r="AX498" t="s">
        <v>817</v>
      </c>
      <c r="AY498" t="s">
        <v>818</v>
      </c>
      <c r="AZ498" t="s">
        <v>764</v>
      </c>
      <c r="BA498" s="51" t="s">
        <v>764</v>
      </c>
      <c r="BB498" t="s">
        <v>815</v>
      </c>
      <c r="BC498" t="s">
        <v>819</v>
      </c>
      <c r="BD498" t="s">
        <v>820</v>
      </c>
      <c r="BE498" t="s">
        <v>821</v>
      </c>
      <c r="BF498" t="s">
        <v>869</v>
      </c>
      <c r="BG498" t="s">
        <v>822</v>
      </c>
      <c r="BH498">
        <v>2016</v>
      </c>
      <c r="BI498" t="s">
        <v>823</v>
      </c>
      <c r="BJ498" t="s">
        <v>824</v>
      </c>
      <c r="BK498" t="s">
        <v>824</v>
      </c>
    </row>
    <row r="499" spans="1:63" x14ac:dyDescent="0.25">
      <c r="A499" t="str">
        <f t="shared" si="108"/>
        <v>LVsurlc4</v>
      </c>
      <c r="B499" t="s">
        <v>839</v>
      </c>
      <c r="C499" t="s">
        <v>55</v>
      </c>
      <c r="D499" t="s">
        <v>815</v>
      </c>
      <c r="E499" t="str">
        <f t="shared" si="119"/>
        <v>s4</v>
      </c>
      <c r="F499" t="str">
        <f t="shared" si="119"/>
        <v>surlc4</v>
      </c>
      <c r="G499" s="49">
        <v>0</v>
      </c>
      <c r="H499" s="49">
        <v>0</v>
      </c>
      <c r="I499" s="49">
        <v>0</v>
      </c>
      <c r="J499" s="49">
        <v>0</v>
      </c>
      <c r="K499" s="49">
        <v>0</v>
      </c>
      <c r="L499" s="49">
        <v>0</v>
      </c>
      <c r="M499" s="49">
        <v>7.5475632599053997</v>
      </c>
      <c r="N499" s="49">
        <v>7.57642583451306</v>
      </c>
      <c r="O499" s="49">
        <v>7.6485822710322404</v>
      </c>
      <c r="P499" s="49">
        <v>0</v>
      </c>
      <c r="Q499" s="49">
        <v>0</v>
      </c>
      <c r="R499" s="50" t="s">
        <v>208</v>
      </c>
      <c r="S499" s="50" t="s">
        <v>212</v>
      </c>
      <c r="T499" s="50" t="s">
        <v>873</v>
      </c>
      <c r="V499" s="24" t="str">
        <f>VLOOKUP(C499,[1]BO_download_01!#REF!,3,FALSE)</f>
        <v>Latvia</v>
      </c>
      <c r="W499">
        <f t="shared" si="115"/>
        <v>2012</v>
      </c>
      <c r="X499" t="str">
        <f>INDEX([1]BO_download_01!#REF!,MATCH($Y499,[1]BO_download_01!#REF!,0))</f>
        <v>ar</v>
      </c>
      <c r="Y499" t="str">
        <f t="shared" si="106"/>
        <v>floor area</v>
      </c>
      <c r="Z499" s="24">
        <f t="shared" si="110"/>
        <v>7.57642583451306</v>
      </c>
      <c r="AA499" s="24" t="str">
        <f t="shared" si="111"/>
        <v>Mm2</v>
      </c>
      <c r="AB499" s="24" t="str">
        <f t="shared" si="107"/>
        <v>Odyssee</v>
      </c>
      <c r="AC499" t="s">
        <v>817</v>
      </c>
      <c r="AD499" t="s">
        <v>818</v>
      </c>
      <c r="AE499" t="str">
        <f t="shared" si="116"/>
        <v>s4</v>
      </c>
      <c r="AF499" t="s">
        <v>764</v>
      </c>
      <c r="AG499" s="51" t="str">
        <f t="shared" si="112"/>
        <v>res</v>
      </c>
      <c r="AH499" t="s">
        <v>819</v>
      </c>
      <c r="AI499" t="s">
        <v>820</v>
      </c>
      <c r="AJ499" t="s">
        <v>821</v>
      </c>
      <c r="AK499" s="11" t="str">
        <f t="shared" si="113"/>
        <v>BO, Odyssee Indicators</v>
      </c>
      <c r="AL499" s="11" t="s">
        <v>822</v>
      </c>
      <c r="AM499" s="11">
        <v>2016</v>
      </c>
      <c r="AN499" s="17" t="s">
        <v>823</v>
      </c>
      <c r="AO499" s="52" t="s">
        <v>824</v>
      </c>
      <c r="AQ499" t="s">
        <v>24</v>
      </c>
      <c r="AR499">
        <v>2011</v>
      </c>
      <c r="AS499" t="s">
        <v>868</v>
      </c>
      <c r="AT499" t="s">
        <v>835</v>
      </c>
      <c r="AU499">
        <v>1876.8204000000001</v>
      </c>
      <c r="AV499" t="s">
        <v>826</v>
      </c>
      <c r="AW499" t="s">
        <v>208</v>
      </c>
      <c r="AX499" t="s">
        <v>817</v>
      </c>
      <c r="AY499" t="s">
        <v>818</v>
      </c>
      <c r="AZ499" t="s">
        <v>764</v>
      </c>
      <c r="BA499" s="51" t="s">
        <v>764</v>
      </c>
      <c r="BB499" t="s">
        <v>815</v>
      </c>
      <c r="BC499" t="s">
        <v>819</v>
      </c>
      <c r="BD499" t="s">
        <v>820</v>
      </c>
      <c r="BE499" t="s">
        <v>821</v>
      </c>
      <c r="BF499" t="s">
        <v>869</v>
      </c>
      <c r="BG499" t="s">
        <v>822</v>
      </c>
      <c r="BH499">
        <v>2016</v>
      </c>
      <c r="BI499" t="s">
        <v>823</v>
      </c>
      <c r="BJ499" t="s">
        <v>824</v>
      </c>
      <c r="BK499" t="s">
        <v>824</v>
      </c>
    </row>
    <row r="500" spans="1:63" x14ac:dyDescent="0.25">
      <c r="A500" t="str">
        <f t="shared" si="108"/>
        <v>MTsurlc4</v>
      </c>
      <c r="B500" t="s">
        <v>839</v>
      </c>
      <c r="C500" t="s">
        <v>58</v>
      </c>
      <c r="D500" t="s">
        <v>815</v>
      </c>
      <c r="E500" t="str">
        <f t="shared" si="119"/>
        <v>s4</v>
      </c>
      <c r="F500" t="str">
        <f t="shared" si="119"/>
        <v>surlc4</v>
      </c>
      <c r="G500" s="49">
        <v>0</v>
      </c>
      <c r="H500" s="49">
        <v>0</v>
      </c>
      <c r="I500" s="49">
        <v>0</v>
      </c>
      <c r="J500" s="49">
        <v>0</v>
      </c>
      <c r="K500" s="49">
        <v>0</v>
      </c>
      <c r="L500" s="49">
        <v>0</v>
      </c>
      <c r="M500" s="49">
        <v>2.0649234986402401</v>
      </c>
      <c r="N500" s="49">
        <v>2.0649234986402401</v>
      </c>
      <c r="O500" s="49">
        <v>0</v>
      </c>
      <c r="P500" s="49">
        <v>0</v>
      </c>
      <c r="Q500" s="49">
        <v>0</v>
      </c>
      <c r="R500" s="50" t="s">
        <v>208</v>
      </c>
      <c r="S500" s="50" t="s">
        <v>212</v>
      </c>
      <c r="T500" s="50" t="s">
        <v>873</v>
      </c>
      <c r="V500" s="24" t="str">
        <f>VLOOKUP(C500,[1]BO_download_01!#REF!,3,FALSE)</f>
        <v>Malta</v>
      </c>
      <c r="W500">
        <f t="shared" si="115"/>
        <v>2012</v>
      </c>
      <c r="X500" t="str">
        <f>INDEX([1]BO_download_01!#REF!,MATCH($Y500,[1]BO_download_01!#REF!,0))</f>
        <v>ar</v>
      </c>
      <c r="Y500" t="str">
        <f t="shared" si="106"/>
        <v>floor area</v>
      </c>
      <c r="Z500" s="24">
        <f t="shared" si="110"/>
        <v>2.0649234986402401</v>
      </c>
      <c r="AA500" s="24" t="str">
        <f t="shared" si="111"/>
        <v>Mm2</v>
      </c>
      <c r="AB500" s="24" t="str">
        <f t="shared" si="107"/>
        <v>Odyssee</v>
      </c>
      <c r="AC500" t="s">
        <v>817</v>
      </c>
      <c r="AD500" t="s">
        <v>818</v>
      </c>
      <c r="AE500" t="str">
        <f t="shared" si="116"/>
        <v>s4</v>
      </c>
      <c r="AF500" t="s">
        <v>764</v>
      </c>
      <c r="AG500" s="51" t="str">
        <f t="shared" si="112"/>
        <v>res</v>
      </c>
      <c r="AH500" t="s">
        <v>819</v>
      </c>
      <c r="AI500" t="s">
        <v>820</v>
      </c>
      <c r="AJ500" t="s">
        <v>821</v>
      </c>
      <c r="AK500" s="11" t="str">
        <f t="shared" si="113"/>
        <v>BO, Odyssee Indicators</v>
      </c>
      <c r="AL500" s="11" t="s">
        <v>822</v>
      </c>
      <c r="AM500" s="11">
        <v>2016</v>
      </c>
      <c r="AN500" s="17" t="s">
        <v>823</v>
      </c>
      <c r="AO500" s="52" t="s">
        <v>824</v>
      </c>
      <c r="AQ500" t="s">
        <v>24</v>
      </c>
      <c r="AR500">
        <v>2012</v>
      </c>
      <c r="AS500" t="s">
        <v>868</v>
      </c>
      <c r="AT500" t="s">
        <v>835</v>
      </c>
      <c r="AU500">
        <v>1899.164</v>
      </c>
      <c r="AV500" t="s">
        <v>826</v>
      </c>
      <c r="AW500" t="s">
        <v>208</v>
      </c>
      <c r="AX500" t="s">
        <v>817</v>
      </c>
      <c r="AY500" t="s">
        <v>818</v>
      </c>
      <c r="AZ500" t="s">
        <v>764</v>
      </c>
      <c r="BA500" s="51" t="s">
        <v>764</v>
      </c>
      <c r="BB500" t="s">
        <v>815</v>
      </c>
      <c r="BC500" t="s">
        <v>819</v>
      </c>
      <c r="BD500" t="s">
        <v>820</v>
      </c>
      <c r="BE500" t="s">
        <v>821</v>
      </c>
      <c r="BF500" t="s">
        <v>869</v>
      </c>
      <c r="BG500" t="s">
        <v>822</v>
      </c>
      <c r="BH500">
        <v>2016</v>
      </c>
      <c r="BI500" t="s">
        <v>823</v>
      </c>
      <c r="BJ500" t="s">
        <v>824</v>
      </c>
      <c r="BK500" t="s">
        <v>824</v>
      </c>
    </row>
    <row r="501" spans="1:63" x14ac:dyDescent="0.25">
      <c r="A501" t="str">
        <f t="shared" si="108"/>
        <v>NLsurlc4</v>
      </c>
      <c r="B501" t="s">
        <v>839</v>
      </c>
      <c r="C501" t="s">
        <v>59</v>
      </c>
      <c r="D501" t="s">
        <v>815</v>
      </c>
      <c r="E501" t="str">
        <f t="shared" si="119"/>
        <v>s4</v>
      </c>
      <c r="F501" t="str">
        <f t="shared" si="119"/>
        <v>surlc4</v>
      </c>
      <c r="G501" s="49">
        <v>0</v>
      </c>
      <c r="H501" s="49">
        <v>0</v>
      </c>
      <c r="I501" s="49">
        <v>0</v>
      </c>
      <c r="J501" s="49">
        <v>0</v>
      </c>
      <c r="K501" s="49">
        <v>0</v>
      </c>
      <c r="L501" s="49">
        <v>0</v>
      </c>
      <c r="M501" s="49">
        <v>23.789897231506</v>
      </c>
      <c r="N501" s="49">
        <v>23.900137139716399</v>
      </c>
      <c r="O501" s="49">
        <v>0</v>
      </c>
      <c r="P501" s="49">
        <v>0</v>
      </c>
      <c r="Q501" s="49">
        <v>0</v>
      </c>
      <c r="R501" s="50" t="s">
        <v>364</v>
      </c>
      <c r="S501" s="50" t="s">
        <v>903</v>
      </c>
      <c r="T501" s="50" t="s">
        <v>873</v>
      </c>
      <c r="V501" s="24" t="str">
        <f>VLOOKUP(C501,[1]BO_download_01!#REF!,3,FALSE)</f>
        <v>Netherlands</v>
      </c>
      <c r="W501">
        <f t="shared" si="115"/>
        <v>2012</v>
      </c>
      <c r="X501" t="str">
        <f>INDEX([1]BO_download_01!#REF!,MATCH($Y501,[1]BO_download_01!#REF!,0))</f>
        <v>ar</v>
      </c>
      <c r="Y501" t="str">
        <f t="shared" si="106"/>
        <v>floor area</v>
      </c>
      <c r="Z501" s="24">
        <f t="shared" si="110"/>
        <v>23.900137139716399</v>
      </c>
      <c r="AA501" s="24" t="str">
        <f t="shared" si="111"/>
        <v>Mm2</v>
      </c>
      <c r="AB501" s="24" t="str">
        <f t="shared" si="107"/>
        <v>Calculation</v>
      </c>
      <c r="AC501" t="s">
        <v>817</v>
      </c>
      <c r="AD501" t="s">
        <v>818</v>
      </c>
      <c r="AE501" t="str">
        <f t="shared" si="116"/>
        <v>s4</v>
      </c>
      <c r="AF501" t="s">
        <v>764</v>
      </c>
      <c r="AG501" s="51" t="str">
        <f t="shared" si="112"/>
        <v>res</v>
      </c>
      <c r="AH501" t="s">
        <v>819</v>
      </c>
      <c r="AI501" t="s">
        <v>820</v>
      </c>
      <c r="AJ501" t="s">
        <v>821</v>
      </c>
      <c r="AK501" s="11" t="str">
        <f t="shared" si="113"/>
        <v>BO, Calculation with average floor area of permanently occupied dwellings and number of dwellings for the considered contruction period</v>
      </c>
      <c r="AL501" s="11" t="s">
        <v>822</v>
      </c>
      <c r="AM501" s="11">
        <v>2016</v>
      </c>
      <c r="AN501" s="17" t="s">
        <v>823</v>
      </c>
      <c r="AO501" s="52" t="s">
        <v>824</v>
      </c>
      <c r="AQ501" t="s">
        <v>24</v>
      </c>
      <c r="AR501">
        <v>2013</v>
      </c>
      <c r="AS501" t="s">
        <v>868</v>
      </c>
      <c r="AT501" t="s">
        <v>835</v>
      </c>
      <c r="AU501">
        <v>1926.0622610965099</v>
      </c>
      <c r="AV501" t="s">
        <v>826</v>
      </c>
      <c r="AW501" t="s">
        <v>208</v>
      </c>
      <c r="AX501" t="s">
        <v>817</v>
      </c>
      <c r="AY501" t="s">
        <v>818</v>
      </c>
      <c r="AZ501" t="s">
        <v>764</v>
      </c>
      <c r="BA501" s="51" t="s">
        <v>764</v>
      </c>
      <c r="BB501" t="s">
        <v>815</v>
      </c>
      <c r="BC501" t="s">
        <v>819</v>
      </c>
      <c r="BD501" t="s">
        <v>820</v>
      </c>
      <c r="BE501" t="s">
        <v>821</v>
      </c>
      <c r="BF501" t="s">
        <v>869</v>
      </c>
      <c r="BG501" t="s">
        <v>822</v>
      </c>
      <c r="BH501">
        <v>2016</v>
      </c>
      <c r="BI501" t="s">
        <v>823</v>
      </c>
      <c r="BJ501" t="s">
        <v>824</v>
      </c>
      <c r="BK501" t="s">
        <v>824</v>
      </c>
    </row>
    <row r="502" spans="1:63" x14ac:dyDescent="0.25">
      <c r="A502" t="str">
        <f t="shared" si="108"/>
        <v>PLsurlc4</v>
      </c>
      <c r="B502" t="s">
        <v>839</v>
      </c>
      <c r="C502" t="s">
        <v>60</v>
      </c>
      <c r="D502" t="s">
        <v>815</v>
      </c>
      <c r="E502" t="str">
        <f t="shared" si="119"/>
        <v>s4</v>
      </c>
      <c r="F502" t="str">
        <f t="shared" si="119"/>
        <v>surlc4</v>
      </c>
      <c r="G502" s="49">
        <v>0</v>
      </c>
      <c r="H502" s="49">
        <v>0</v>
      </c>
      <c r="I502" s="49">
        <v>0</v>
      </c>
      <c r="J502" s="49">
        <v>0</v>
      </c>
      <c r="K502" s="49">
        <v>0</v>
      </c>
      <c r="L502" s="49">
        <v>0</v>
      </c>
      <c r="M502" s="49">
        <v>57.819834951053103</v>
      </c>
      <c r="N502" s="49">
        <v>57.979118242929196</v>
      </c>
      <c r="O502" s="49">
        <v>58.2180431807435</v>
      </c>
      <c r="P502" s="49">
        <v>0</v>
      </c>
      <c r="Q502" s="49">
        <v>0</v>
      </c>
      <c r="R502" s="50" t="s">
        <v>364</v>
      </c>
      <c r="S502" s="50" t="s">
        <v>903</v>
      </c>
      <c r="T502" s="50" t="s">
        <v>873</v>
      </c>
      <c r="V502" s="24" t="str">
        <f>VLOOKUP(C502,[1]BO_download_01!#REF!,3,FALSE)</f>
        <v>Poland</v>
      </c>
      <c r="W502">
        <f t="shared" si="115"/>
        <v>2012</v>
      </c>
      <c r="X502" t="str">
        <f>INDEX([1]BO_download_01!#REF!,MATCH($Y502,[1]BO_download_01!#REF!,0))</f>
        <v>ar</v>
      </c>
      <c r="Y502" t="str">
        <f t="shared" ref="Y502:Y536" si="120">B502</f>
        <v>floor area</v>
      </c>
      <c r="Z502" s="24">
        <f t="shared" si="110"/>
        <v>57.979118242929196</v>
      </c>
      <c r="AA502" s="24" t="str">
        <f t="shared" si="111"/>
        <v>Mm2</v>
      </c>
      <c r="AB502" s="24" t="str">
        <f t="shared" ref="AB502:AB536" si="121">R502</f>
        <v>Calculation</v>
      </c>
      <c r="AC502" t="s">
        <v>817</v>
      </c>
      <c r="AD502" t="s">
        <v>818</v>
      </c>
      <c r="AE502" t="str">
        <f t="shared" si="116"/>
        <v>s4</v>
      </c>
      <c r="AF502" t="s">
        <v>764</v>
      </c>
      <c r="AG502" s="51" t="str">
        <f t="shared" si="112"/>
        <v>res</v>
      </c>
      <c r="AH502" t="s">
        <v>819</v>
      </c>
      <c r="AI502" t="s">
        <v>820</v>
      </c>
      <c r="AJ502" t="s">
        <v>821</v>
      </c>
      <c r="AK502" s="11" t="str">
        <f t="shared" si="113"/>
        <v>BO, Calculation with average floor area of permanently occupied dwellings and number of dwellings for the considered contruction period</v>
      </c>
      <c r="AL502" s="11" t="s">
        <v>822</v>
      </c>
      <c r="AM502" s="11">
        <v>2016</v>
      </c>
      <c r="AN502" s="17" t="s">
        <v>823</v>
      </c>
      <c r="AO502" s="52" t="s">
        <v>824</v>
      </c>
      <c r="AQ502" t="s">
        <v>24</v>
      </c>
      <c r="AR502">
        <v>2014</v>
      </c>
      <c r="AS502" t="s">
        <v>868</v>
      </c>
      <c r="AT502" t="s">
        <v>835</v>
      </c>
      <c r="AU502">
        <v>1956.4043435896499</v>
      </c>
      <c r="AV502" t="s">
        <v>826</v>
      </c>
      <c r="AW502" t="s">
        <v>208</v>
      </c>
      <c r="AX502" t="s">
        <v>817</v>
      </c>
      <c r="AY502" t="s">
        <v>818</v>
      </c>
      <c r="AZ502" t="s">
        <v>764</v>
      </c>
      <c r="BA502" s="51" t="s">
        <v>764</v>
      </c>
      <c r="BB502" t="s">
        <v>815</v>
      </c>
      <c r="BC502" t="s">
        <v>819</v>
      </c>
      <c r="BD502" t="s">
        <v>820</v>
      </c>
      <c r="BE502" t="s">
        <v>821</v>
      </c>
      <c r="BF502" t="s">
        <v>869</v>
      </c>
      <c r="BG502" t="s">
        <v>822</v>
      </c>
      <c r="BH502">
        <v>2016</v>
      </c>
      <c r="BI502" t="s">
        <v>823</v>
      </c>
      <c r="BJ502" t="s">
        <v>824</v>
      </c>
      <c r="BK502" t="s">
        <v>824</v>
      </c>
    </row>
    <row r="503" spans="1:63" x14ac:dyDescent="0.25">
      <c r="A503" t="str">
        <f t="shared" si="108"/>
        <v>PTsurlc4</v>
      </c>
      <c r="B503" t="s">
        <v>839</v>
      </c>
      <c r="C503" t="s">
        <v>61</v>
      </c>
      <c r="D503" t="s">
        <v>815</v>
      </c>
      <c r="E503" t="str">
        <f t="shared" si="119"/>
        <v>s4</v>
      </c>
      <c r="F503" t="str">
        <f t="shared" si="119"/>
        <v>surlc4</v>
      </c>
      <c r="G503" s="49">
        <v>0</v>
      </c>
      <c r="H503" s="49">
        <v>0</v>
      </c>
      <c r="I503" s="49">
        <v>0</v>
      </c>
      <c r="J503" s="49">
        <v>0</v>
      </c>
      <c r="K503" s="49">
        <v>0</v>
      </c>
      <c r="L503" s="49">
        <v>0</v>
      </c>
      <c r="M503" s="49">
        <v>38.265296834746103</v>
      </c>
      <c r="N503" s="49">
        <v>0</v>
      </c>
      <c r="O503" s="49">
        <v>0</v>
      </c>
      <c r="P503" s="49">
        <v>0</v>
      </c>
      <c r="Q503" s="49">
        <v>0</v>
      </c>
      <c r="R503" s="50" t="s">
        <v>364</v>
      </c>
      <c r="S503" s="50" t="s">
        <v>903</v>
      </c>
      <c r="T503" s="50" t="s">
        <v>873</v>
      </c>
      <c r="V503" s="24" t="str">
        <f>VLOOKUP(C503,[1]BO_download_01!#REF!,3,FALSE)</f>
        <v>Portugal</v>
      </c>
      <c r="W503">
        <f t="shared" si="115"/>
        <v>2012</v>
      </c>
      <c r="X503" t="str">
        <f>INDEX([1]BO_download_01!#REF!,MATCH($Y503,[1]BO_download_01!#REF!,0))</f>
        <v>ar</v>
      </c>
      <c r="Y503" t="str">
        <f t="shared" si="120"/>
        <v>floor area</v>
      </c>
      <c r="Z503" s="24">
        <f t="shared" si="110"/>
        <v>0</v>
      </c>
      <c r="AA503" s="24" t="str">
        <f t="shared" si="111"/>
        <v>Mm2</v>
      </c>
      <c r="AB503" s="24" t="str">
        <f t="shared" si="121"/>
        <v>Calculation</v>
      </c>
      <c r="AC503" t="s">
        <v>817</v>
      </c>
      <c r="AD503" t="s">
        <v>818</v>
      </c>
      <c r="AE503" t="str">
        <f t="shared" si="116"/>
        <v>s4</v>
      </c>
      <c r="AF503" t="s">
        <v>764</v>
      </c>
      <c r="AG503" s="51" t="str">
        <f t="shared" si="112"/>
        <v>res</v>
      </c>
      <c r="AH503" t="s">
        <v>819</v>
      </c>
      <c r="AI503" t="s">
        <v>820</v>
      </c>
      <c r="AJ503" t="s">
        <v>821</v>
      </c>
      <c r="AK503" s="11" t="str">
        <f t="shared" si="113"/>
        <v>BO, Calculation with average floor area of permanently occupied dwellings and number of dwellings for the considered contruction period</v>
      </c>
      <c r="AL503" s="11" t="s">
        <v>822</v>
      </c>
      <c r="AM503" s="11">
        <v>2016</v>
      </c>
      <c r="AN503" s="17" t="s">
        <v>823</v>
      </c>
      <c r="AO503" s="52" t="s">
        <v>824</v>
      </c>
      <c r="AQ503" t="s">
        <v>16</v>
      </c>
      <c r="AR503">
        <v>2005</v>
      </c>
      <c r="AS503" t="s">
        <v>868</v>
      </c>
      <c r="AT503" t="s">
        <v>835</v>
      </c>
      <c r="AU503">
        <v>4172.7870000000003</v>
      </c>
      <c r="AV503" t="s">
        <v>826</v>
      </c>
      <c r="AW503" t="s">
        <v>208</v>
      </c>
      <c r="AX503" t="s">
        <v>817</v>
      </c>
      <c r="AY503" t="s">
        <v>818</v>
      </c>
      <c r="AZ503" t="s">
        <v>764</v>
      </c>
      <c r="BA503" s="51" t="s">
        <v>764</v>
      </c>
      <c r="BB503" t="s">
        <v>815</v>
      </c>
      <c r="BC503" t="s">
        <v>819</v>
      </c>
      <c r="BD503" t="s">
        <v>820</v>
      </c>
      <c r="BE503" t="s">
        <v>821</v>
      </c>
      <c r="BF503" t="s">
        <v>869</v>
      </c>
      <c r="BG503" t="s">
        <v>822</v>
      </c>
      <c r="BH503">
        <v>2016</v>
      </c>
      <c r="BI503" t="s">
        <v>823</v>
      </c>
      <c r="BJ503" t="s">
        <v>824</v>
      </c>
      <c r="BK503" t="s">
        <v>824</v>
      </c>
    </row>
    <row r="504" spans="1:63" x14ac:dyDescent="0.25">
      <c r="A504" t="str">
        <f t="shared" si="108"/>
        <v>ROsurlc4</v>
      </c>
      <c r="B504" t="s">
        <v>839</v>
      </c>
      <c r="C504" t="s">
        <v>62</v>
      </c>
      <c r="D504" t="s">
        <v>815</v>
      </c>
      <c r="E504" t="str">
        <f t="shared" si="119"/>
        <v>s4</v>
      </c>
      <c r="F504" t="str">
        <f t="shared" si="119"/>
        <v>surlc4</v>
      </c>
      <c r="G504" s="49">
        <v>0</v>
      </c>
      <c r="H504" s="49">
        <v>0</v>
      </c>
      <c r="I504" s="49">
        <v>0</v>
      </c>
      <c r="J504" s="49">
        <v>0</v>
      </c>
      <c r="K504" s="49">
        <v>0</v>
      </c>
      <c r="L504" s="49">
        <v>0</v>
      </c>
      <c r="M504" s="49">
        <v>35.993413927577301</v>
      </c>
      <c r="N504" s="49">
        <v>0</v>
      </c>
      <c r="O504" s="49">
        <v>0</v>
      </c>
      <c r="P504" s="49">
        <v>0</v>
      </c>
      <c r="Q504" s="49">
        <v>0</v>
      </c>
      <c r="R504" s="50" t="s">
        <v>214</v>
      </c>
      <c r="S504" s="50" t="s">
        <v>891</v>
      </c>
      <c r="T504" s="50" t="s">
        <v>873</v>
      </c>
      <c r="V504" s="24" t="str">
        <f>VLOOKUP(C504,[1]BO_download_01!#REF!,3,FALSE)</f>
        <v>Romania</v>
      </c>
      <c r="W504">
        <f t="shared" si="115"/>
        <v>2012</v>
      </c>
      <c r="X504" t="str">
        <f>INDEX([1]BO_download_01!#REF!,MATCH($Y504,[1]BO_download_01!#REF!,0))</f>
        <v>ar</v>
      </c>
      <c r="Y504" t="str">
        <f t="shared" si="120"/>
        <v>floor area</v>
      </c>
      <c r="Z504" s="24">
        <f t="shared" si="110"/>
        <v>0</v>
      </c>
      <c r="AA504" s="24" t="str">
        <f t="shared" si="111"/>
        <v>Mm2</v>
      </c>
      <c r="AB504" s="24" t="str">
        <f t="shared" si="121"/>
        <v>Estimation</v>
      </c>
      <c r="AC504" t="s">
        <v>817</v>
      </c>
      <c r="AD504" t="s">
        <v>818</v>
      </c>
      <c r="AE504" t="str">
        <f t="shared" si="116"/>
        <v>s4</v>
      </c>
      <c r="AF504" t="s">
        <v>764</v>
      </c>
      <c r="AG504" s="51" t="str">
        <f t="shared" si="112"/>
        <v>res</v>
      </c>
      <c r="AH504" t="s">
        <v>819</v>
      </c>
      <c r="AI504" t="s">
        <v>820</v>
      </c>
      <c r="AJ504" t="s">
        <v>821</v>
      </c>
      <c r="AK504" s="11" t="str">
        <f t="shared" si="113"/>
        <v>BO, Estimation by calculation</v>
      </c>
      <c r="AL504" s="11" t="s">
        <v>822</v>
      </c>
      <c r="AM504" s="11">
        <v>2016</v>
      </c>
      <c r="AN504" s="17" t="s">
        <v>823</v>
      </c>
      <c r="AO504" s="52" t="s">
        <v>824</v>
      </c>
      <c r="AQ504" t="s">
        <v>16</v>
      </c>
      <c r="AR504">
        <v>2006</v>
      </c>
      <c r="AS504" t="s">
        <v>868</v>
      </c>
      <c r="AT504" t="s">
        <v>835</v>
      </c>
      <c r="AU504">
        <v>4209.4719999999998</v>
      </c>
      <c r="AV504" t="s">
        <v>826</v>
      </c>
      <c r="AW504" t="s">
        <v>208</v>
      </c>
      <c r="AX504" t="s">
        <v>817</v>
      </c>
      <c r="AY504" t="s">
        <v>818</v>
      </c>
      <c r="AZ504" t="s">
        <v>764</v>
      </c>
      <c r="BA504" s="51" t="s">
        <v>764</v>
      </c>
      <c r="BB504" t="s">
        <v>815</v>
      </c>
      <c r="BC504" t="s">
        <v>819</v>
      </c>
      <c r="BD504" t="s">
        <v>820</v>
      </c>
      <c r="BE504" t="s">
        <v>821</v>
      </c>
      <c r="BF504" t="s">
        <v>869</v>
      </c>
      <c r="BG504" t="s">
        <v>822</v>
      </c>
      <c r="BH504">
        <v>2016</v>
      </c>
      <c r="BI504" t="s">
        <v>823</v>
      </c>
      <c r="BJ504" t="s">
        <v>824</v>
      </c>
      <c r="BK504" t="s">
        <v>824</v>
      </c>
    </row>
    <row r="505" spans="1:63" x14ac:dyDescent="0.25">
      <c r="A505" t="str">
        <f t="shared" si="108"/>
        <v>SEsurlc4</v>
      </c>
      <c r="B505" t="s">
        <v>839</v>
      </c>
      <c r="C505" t="s">
        <v>66</v>
      </c>
      <c r="D505" t="s">
        <v>815</v>
      </c>
      <c r="E505" t="str">
        <f t="shared" si="119"/>
        <v>s4</v>
      </c>
      <c r="F505" t="str">
        <f t="shared" si="119"/>
        <v>surlc4</v>
      </c>
      <c r="G505" s="49">
        <v>0</v>
      </c>
      <c r="H505" s="49">
        <v>0</v>
      </c>
      <c r="I505" s="49">
        <v>0</v>
      </c>
      <c r="J505" s="49">
        <v>0</v>
      </c>
      <c r="K505" s="49">
        <v>0</v>
      </c>
      <c r="L505" s="49">
        <v>17.203315652133899</v>
      </c>
      <c r="M505" s="49">
        <v>17.547160094694298</v>
      </c>
      <c r="N505" s="49">
        <v>17.4346261638599</v>
      </c>
      <c r="O505" s="49">
        <v>17.817471797094999</v>
      </c>
      <c r="P505" s="49">
        <v>0</v>
      </c>
      <c r="Q505" s="49">
        <v>0</v>
      </c>
      <c r="R505" s="50" t="s">
        <v>364</v>
      </c>
      <c r="S505" s="50" t="s">
        <v>903</v>
      </c>
      <c r="T505" s="50" t="s">
        <v>873</v>
      </c>
      <c r="V505" s="24" t="str">
        <f>VLOOKUP(C505,[1]BO_download_01!#REF!,3,FALSE)</f>
        <v>Sweden</v>
      </c>
      <c r="W505">
        <f t="shared" si="115"/>
        <v>2012</v>
      </c>
      <c r="X505" t="str">
        <f>INDEX([1]BO_download_01!#REF!,MATCH($Y505,[1]BO_download_01!#REF!,0))</f>
        <v>ar</v>
      </c>
      <c r="Y505" t="str">
        <f t="shared" si="120"/>
        <v>floor area</v>
      </c>
      <c r="Z505" s="24">
        <f t="shared" si="110"/>
        <v>17.4346261638599</v>
      </c>
      <c r="AA505" s="24" t="str">
        <f t="shared" si="111"/>
        <v>Mm2</v>
      </c>
      <c r="AB505" s="24" t="str">
        <f t="shared" si="121"/>
        <v>Calculation</v>
      </c>
      <c r="AC505" t="s">
        <v>817</v>
      </c>
      <c r="AD505" t="s">
        <v>818</v>
      </c>
      <c r="AE505" t="str">
        <f t="shared" si="116"/>
        <v>s4</v>
      </c>
      <c r="AF505" t="s">
        <v>764</v>
      </c>
      <c r="AG505" s="51" t="str">
        <f t="shared" si="112"/>
        <v>res</v>
      </c>
      <c r="AH505" t="s">
        <v>819</v>
      </c>
      <c r="AI505" t="s">
        <v>820</v>
      </c>
      <c r="AJ505" t="s">
        <v>821</v>
      </c>
      <c r="AK505" s="11" t="str">
        <f t="shared" si="113"/>
        <v>BO, Calculation with average floor area of permanently occupied dwellings and number of dwellings for the considered contruction period</v>
      </c>
      <c r="AL505" s="11" t="s">
        <v>822</v>
      </c>
      <c r="AM505" s="11">
        <v>2016</v>
      </c>
      <c r="AN505" s="17" t="s">
        <v>823</v>
      </c>
      <c r="AO505" s="52" t="s">
        <v>824</v>
      </c>
      <c r="AQ505" t="s">
        <v>16</v>
      </c>
      <c r="AR505">
        <v>2007</v>
      </c>
      <c r="AS505" t="s">
        <v>868</v>
      </c>
      <c r="AT505" t="s">
        <v>835</v>
      </c>
      <c r="AU505">
        <v>4238.4520000000002</v>
      </c>
      <c r="AV505" t="s">
        <v>826</v>
      </c>
      <c r="AW505" t="s">
        <v>208</v>
      </c>
      <c r="AX505" t="s">
        <v>817</v>
      </c>
      <c r="AY505" t="s">
        <v>818</v>
      </c>
      <c r="AZ505" t="s">
        <v>764</v>
      </c>
      <c r="BA505" s="51" t="s">
        <v>764</v>
      </c>
      <c r="BB505" t="s">
        <v>815</v>
      </c>
      <c r="BC505" t="s">
        <v>819</v>
      </c>
      <c r="BD505" t="s">
        <v>820</v>
      </c>
      <c r="BE505" t="s">
        <v>821</v>
      </c>
      <c r="BF505" t="s">
        <v>869</v>
      </c>
      <c r="BG505" t="s">
        <v>822</v>
      </c>
      <c r="BH505">
        <v>2016</v>
      </c>
      <c r="BI505" t="s">
        <v>823</v>
      </c>
      <c r="BJ505" t="s">
        <v>824</v>
      </c>
      <c r="BK505" t="s">
        <v>824</v>
      </c>
    </row>
    <row r="506" spans="1:63" x14ac:dyDescent="0.25">
      <c r="A506" t="str">
        <f t="shared" ref="A506:A536" si="122">C506&amp;F506</f>
        <v>Slsurlc4</v>
      </c>
      <c r="B506" t="s">
        <v>839</v>
      </c>
      <c r="C506" t="s">
        <v>831</v>
      </c>
      <c r="D506" t="s">
        <v>815</v>
      </c>
      <c r="E506" t="str">
        <f t="shared" si="119"/>
        <v>s4</v>
      </c>
      <c r="F506" t="str">
        <f t="shared" si="119"/>
        <v>surlc4</v>
      </c>
      <c r="G506" s="49">
        <v>0</v>
      </c>
      <c r="H506" s="49">
        <v>0</v>
      </c>
      <c r="I506" s="49">
        <v>0</v>
      </c>
      <c r="J506" s="49">
        <v>0</v>
      </c>
      <c r="K506" s="49">
        <v>0</v>
      </c>
      <c r="L506" s="49">
        <v>0</v>
      </c>
      <c r="M506" s="49">
        <v>1.7626870096151399</v>
      </c>
      <c r="N506" s="49">
        <v>1.76342334891879</v>
      </c>
      <c r="O506" s="49">
        <v>1.76379509907886</v>
      </c>
      <c r="P506" s="49">
        <v>0</v>
      </c>
      <c r="Q506" s="49">
        <v>0</v>
      </c>
      <c r="R506" s="50" t="s">
        <v>364</v>
      </c>
      <c r="S506" s="50" t="s">
        <v>903</v>
      </c>
      <c r="T506" s="50" t="s">
        <v>873</v>
      </c>
      <c r="V506" s="24" t="str">
        <f>VLOOKUP(C506,[1]BO_download_01!#REF!,3,FALSE)</f>
        <v>Slovenia</v>
      </c>
      <c r="W506">
        <f t="shared" si="115"/>
        <v>2012</v>
      </c>
      <c r="X506" t="str">
        <f>INDEX([1]BO_download_01!#REF!,MATCH($Y506,[1]BO_download_01!#REF!,0))</f>
        <v>ar</v>
      </c>
      <c r="Y506" t="str">
        <f t="shared" si="120"/>
        <v>floor area</v>
      </c>
      <c r="Z506" s="24">
        <f t="shared" si="110"/>
        <v>1.76342334891879</v>
      </c>
      <c r="AA506" s="24" t="str">
        <f t="shared" si="111"/>
        <v>Mm2</v>
      </c>
      <c r="AB506" s="24" t="str">
        <f t="shared" si="121"/>
        <v>Calculation</v>
      </c>
      <c r="AC506" t="s">
        <v>817</v>
      </c>
      <c r="AD506" t="s">
        <v>818</v>
      </c>
      <c r="AE506" t="str">
        <f t="shared" si="116"/>
        <v>s4</v>
      </c>
      <c r="AF506" t="s">
        <v>764</v>
      </c>
      <c r="AG506" s="51" t="str">
        <f t="shared" si="112"/>
        <v>res</v>
      </c>
      <c r="AH506" t="s">
        <v>819</v>
      </c>
      <c r="AI506" t="s">
        <v>820</v>
      </c>
      <c r="AJ506" t="s">
        <v>821</v>
      </c>
      <c r="AK506" s="11" t="str">
        <f t="shared" si="113"/>
        <v>BO, Calculation with average floor area of permanently occupied dwellings and number of dwellings for the considered contruction period</v>
      </c>
      <c r="AL506" s="11" t="s">
        <v>822</v>
      </c>
      <c r="AM506" s="11">
        <v>2016</v>
      </c>
      <c r="AN506" s="17" t="s">
        <v>823</v>
      </c>
      <c r="AO506" s="52" t="s">
        <v>824</v>
      </c>
      <c r="AQ506" t="s">
        <v>16</v>
      </c>
      <c r="AR506">
        <v>2008</v>
      </c>
      <c r="AS506" t="s">
        <v>868</v>
      </c>
      <c r="AT506" t="s">
        <v>835</v>
      </c>
      <c r="AU506">
        <v>4270.4970000000003</v>
      </c>
      <c r="AV506" t="s">
        <v>826</v>
      </c>
      <c r="AW506" t="s">
        <v>208</v>
      </c>
      <c r="AX506" t="s">
        <v>817</v>
      </c>
      <c r="AY506" t="s">
        <v>818</v>
      </c>
      <c r="AZ506" t="s">
        <v>764</v>
      </c>
      <c r="BA506" s="51" t="s">
        <v>764</v>
      </c>
      <c r="BB506" t="s">
        <v>815</v>
      </c>
      <c r="BC506" t="s">
        <v>819</v>
      </c>
      <c r="BD506" t="s">
        <v>820</v>
      </c>
      <c r="BE506" t="s">
        <v>821</v>
      </c>
      <c r="BF506" t="s">
        <v>869</v>
      </c>
      <c r="BG506" t="s">
        <v>822</v>
      </c>
      <c r="BH506">
        <v>2016</v>
      </c>
      <c r="BI506" t="s">
        <v>823</v>
      </c>
      <c r="BJ506" t="s">
        <v>824</v>
      </c>
      <c r="BK506" t="s">
        <v>824</v>
      </c>
    </row>
    <row r="507" spans="1:63" x14ac:dyDescent="0.25">
      <c r="A507" t="str">
        <f t="shared" si="122"/>
        <v>SKsurlc4</v>
      </c>
      <c r="B507" t="s">
        <v>839</v>
      </c>
      <c r="C507" t="s">
        <v>63</v>
      </c>
      <c r="D507" t="s">
        <v>815</v>
      </c>
      <c r="E507" t="str">
        <f t="shared" si="119"/>
        <v>s4</v>
      </c>
      <c r="F507" t="str">
        <f t="shared" si="119"/>
        <v>surlc4</v>
      </c>
      <c r="G507" s="49">
        <v>0</v>
      </c>
      <c r="H507" s="49">
        <v>0</v>
      </c>
      <c r="I507" s="49">
        <v>0</v>
      </c>
      <c r="J507" s="49">
        <v>0</v>
      </c>
      <c r="K507" s="49">
        <v>0</v>
      </c>
      <c r="L507" s="49">
        <v>0</v>
      </c>
      <c r="M507" s="49">
        <v>11.468774178514201</v>
      </c>
      <c r="N507" s="49">
        <v>11.493647166397</v>
      </c>
      <c r="O507" s="49">
        <v>11.5160291055257</v>
      </c>
      <c r="P507" s="49">
        <v>0</v>
      </c>
      <c r="Q507" s="49">
        <v>0</v>
      </c>
      <c r="R507" s="50" t="s">
        <v>364</v>
      </c>
      <c r="S507" s="50" t="s">
        <v>903</v>
      </c>
      <c r="T507" s="50" t="s">
        <v>873</v>
      </c>
      <c r="V507" s="24" t="str">
        <f>VLOOKUP(C507,[1]BO_download_01!#REF!,3,FALSE)</f>
        <v>Slovakia</v>
      </c>
      <c r="W507">
        <f t="shared" si="115"/>
        <v>2012</v>
      </c>
      <c r="X507" t="str">
        <f>INDEX([1]BO_download_01!#REF!,MATCH($Y507,[1]BO_download_01!#REF!,0))</f>
        <v>ar</v>
      </c>
      <c r="Y507" t="str">
        <f t="shared" si="120"/>
        <v>floor area</v>
      </c>
      <c r="Z507" s="24">
        <f t="shared" si="110"/>
        <v>11.493647166397</v>
      </c>
      <c r="AA507" s="24" t="str">
        <f t="shared" si="111"/>
        <v>Mm2</v>
      </c>
      <c r="AB507" s="24" t="str">
        <f t="shared" si="121"/>
        <v>Calculation</v>
      </c>
      <c r="AC507" t="s">
        <v>817</v>
      </c>
      <c r="AD507" t="s">
        <v>818</v>
      </c>
      <c r="AE507" t="str">
        <f t="shared" si="116"/>
        <v>s4</v>
      </c>
      <c r="AF507" t="s">
        <v>764</v>
      </c>
      <c r="AG507" s="51" t="str">
        <f t="shared" si="112"/>
        <v>res</v>
      </c>
      <c r="AH507" t="s">
        <v>819</v>
      </c>
      <c r="AI507" t="s">
        <v>820</v>
      </c>
      <c r="AJ507" t="s">
        <v>821</v>
      </c>
      <c r="AK507" s="11" t="str">
        <f t="shared" si="113"/>
        <v>BO, Calculation with average floor area of permanently occupied dwellings and number of dwellings for the considered contruction period</v>
      </c>
      <c r="AL507" s="11" t="s">
        <v>822</v>
      </c>
      <c r="AM507" s="11">
        <v>2016</v>
      </c>
      <c r="AN507" s="17" t="s">
        <v>823</v>
      </c>
      <c r="AO507" s="52" t="s">
        <v>824</v>
      </c>
      <c r="AQ507" t="s">
        <v>16</v>
      </c>
      <c r="AR507">
        <v>2009</v>
      </c>
      <c r="AS507" t="s">
        <v>868</v>
      </c>
      <c r="AT507" t="s">
        <v>835</v>
      </c>
      <c r="AU507">
        <v>4302.8270000000002</v>
      </c>
      <c r="AV507" t="s">
        <v>826</v>
      </c>
      <c r="AW507" t="s">
        <v>208</v>
      </c>
      <c r="AX507" t="s">
        <v>817</v>
      </c>
      <c r="AY507" t="s">
        <v>818</v>
      </c>
      <c r="AZ507" t="s">
        <v>764</v>
      </c>
      <c r="BA507" s="51" t="s">
        <v>764</v>
      </c>
      <c r="BB507" t="s">
        <v>815</v>
      </c>
      <c r="BC507" t="s">
        <v>819</v>
      </c>
      <c r="BD507" t="s">
        <v>820</v>
      </c>
      <c r="BE507" t="s">
        <v>821</v>
      </c>
      <c r="BF507" t="s">
        <v>869</v>
      </c>
      <c r="BG507" t="s">
        <v>822</v>
      </c>
      <c r="BH507">
        <v>2016</v>
      </c>
      <c r="BI507" t="s">
        <v>823</v>
      </c>
      <c r="BJ507" t="s">
        <v>824</v>
      </c>
      <c r="BK507" t="s">
        <v>824</v>
      </c>
    </row>
    <row r="508" spans="1:63" x14ac:dyDescent="0.25">
      <c r="A508" t="str">
        <f t="shared" si="122"/>
        <v>UKsurlc4</v>
      </c>
      <c r="B508" t="s">
        <v>839</v>
      </c>
      <c r="C508" t="s">
        <v>67</v>
      </c>
      <c r="D508" t="s">
        <v>815</v>
      </c>
      <c r="E508" t="str">
        <f t="shared" si="119"/>
        <v>s4</v>
      </c>
      <c r="F508" t="str">
        <f t="shared" si="119"/>
        <v>surlc4</v>
      </c>
      <c r="G508" s="49">
        <v>0</v>
      </c>
      <c r="H508" s="49">
        <v>0</v>
      </c>
      <c r="I508" s="49">
        <v>0</v>
      </c>
      <c r="J508" s="49">
        <v>0</v>
      </c>
      <c r="K508" s="49">
        <v>0</v>
      </c>
      <c r="L508" s="49">
        <v>0</v>
      </c>
      <c r="M508" s="49">
        <v>0</v>
      </c>
      <c r="N508" s="49">
        <v>27.712838797994301</v>
      </c>
      <c r="O508" s="49">
        <v>0</v>
      </c>
      <c r="P508" s="49">
        <v>0</v>
      </c>
      <c r="Q508" s="49">
        <v>0</v>
      </c>
      <c r="R508" s="50" t="s">
        <v>364</v>
      </c>
      <c r="S508" s="50" t="s">
        <v>903</v>
      </c>
      <c r="T508" s="50" t="s">
        <v>873</v>
      </c>
      <c r="V508" s="24" t="str">
        <f>VLOOKUP(C508,[1]BO_download_01!#REF!,3,FALSE)</f>
        <v>United Kingdom</v>
      </c>
      <c r="W508">
        <f t="shared" si="115"/>
        <v>2012</v>
      </c>
      <c r="X508" t="str">
        <f>INDEX([1]BO_download_01!#REF!,MATCH($Y508,[1]BO_download_01!#REF!,0))</f>
        <v>ar</v>
      </c>
      <c r="Y508" t="str">
        <f t="shared" si="120"/>
        <v>floor area</v>
      </c>
      <c r="Z508" s="24">
        <f t="shared" si="110"/>
        <v>27.712838797994301</v>
      </c>
      <c r="AA508" s="24" t="str">
        <f t="shared" si="111"/>
        <v>Mm2</v>
      </c>
      <c r="AB508" s="24" t="str">
        <f t="shared" si="121"/>
        <v>Calculation</v>
      </c>
      <c r="AC508" t="s">
        <v>817</v>
      </c>
      <c r="AD508" t="s">
        <v>818</v>
      </c>
      <c r="AE508" t="str">
        <f t="shared" si="116"/>
        <v>s4</v>
      </c>
      <c r="AF508" t="s">
        <v>764</v>
      </c>
      <c r="AG508" s="51" t="str">
        <f t="shared" si="112"/>
        <v>res</v>
      </c>
      <c r="AH508" t="s">
        <v>819</v>
      </c>
      <c r="AI508" t="s">
        <v>820</v>
      </c>
      <c r="AJ508" t="s">
        <v>821</v>
      </c>
      <c r="AK508" s="11" t="str">
        <f t="shared" si="113"/>
        <v>BO, Calculation with average floor area of permanently occupied dwellings and number of dwellings for the considered contruction period</v>
      </c>
      <c r="AL508" s="11" t="s">
        <v>822</v>
      </c>
      <c r="AM508" s="11">
        <v>2016</v>
      </c>
      <c r="AN508" s="17" t="s">
        <v>823</v>
      </c>
      <c r="AO508" s="52" t="s">
        <v>824</v>
      </c>
      <c r="AQ508" t="s">
        <v>16</v>
      </c>
      <c r="AR508">
        <v>2010</v>
      </c>
      <c r="AS508" t="s">
        <v>868</v>
      </c>
      <c r="AT508" t="s">
        <v>835</v>
      </c>
      <c r="AU508">
        <v>4330.6809999999996</v>
      </c>
      <c r="AV508" t="s">
        <v>826</v>
      </c>
      <c r="AW508" t="s">
        <v>208</v>
      </c>
      <c r="AX508" t="s">
        <v>817</v>
      </c>
      <c r="AY508" t="s">
        <v>818</v>
      </c>
      <c r="AZ508" t="s">
        <v>764</v>
      </c>
      <c r="BA508" s="51" t="s">
        <v>764</v>
      </c>
      <c r="BB508" t="s">
        <v>815</v>
      </c>
      <c r="BC508" t="s">
        <v>819</v>
      </c>
      <c r="BD508" t="s">
        <v>820</v>
      </c>
      <c r="BE508" t="s">
        <v>821</v>
      </c>
      <c r="BF508" t="s">
        <v>869</v>
      </c>
      <c r="BG508" t="s">
        <v>822</v>
      </c>
      <c r="BH508">
        <v>2016</v>
      </c>
      <c r="BI508" t="s">
        <v>823</v>
      </c>
      <c r="BJ508" t="s">
        <v>824</v>
      </c>
      <c r="BK508" t="s">
        <v>824</v>
      </c>
    </row>
    <row r="509" spans="1:63" x14ac:dyDescent="0.25">
      <c r="A509" t="str">
        <f t="shared" si="122"/>
        <v>ATsurlc5</v>
      </c>
      <c r="B509" t="s">
        <v>839</v>
      </c>
      <c r="C509" t="s">
        <v>40</v>
      </c>
      <c r="D509" t="s">
        <v>815</v>
      </c>
      <c r="E509" t="str">
        <f>MID(F509,1,1)&amp;RIGHT(F509,1)</f>
        <v>s5</v>
      </c>
      <c r="F509" t="str">
        <f>LEFT(F481,5)&amp;RIGHT(F481,1)+1</f>
        <v>surlc5</v>
      </c>
      <c r="G509" s="49">
        <v>0</v>
      </c>
      <c r="H509" s="49">
        <v>0</v>
      </c>
      <c r="I509" s="49">
        <v>0</v>
      </c>
      <c r="J509" s="49">
        <v>0</v>
      </c>
      <c r="K509" s="49">
        <v>0</v>
      </c>
      <c r="L509" s="49">
        <v>0</v>
      </c>
      <c r="M509" s="49">
        <v>0</v>
      </c>
      <c r="N509" s="49">
        <v>0</v>
      </c>
      <c r="O509" s="49">
        <v>20.922674399999998</v>
      </c>
      <c r="P509" s="49">
        <v>0</v>
      </c>
      <c r="Q509" s="49">
        <v>0</v>
      </c>
      <c r="R509" s="50" t="s">
        <v>364</v>
      </c>
      <c r="S509" s="50" t="s">
        <v>903</v>
      </c>
      <c r="T509" s="50" t="s">
        <v>873</v>
      </c>
      <c r="V509" s="24" t="str">
        <f>VLOOKUP(C509,[1]BO_download_01!#REF!,3,FALSE)</f>
        <v>Austria</v>
      </c>
      <c r="W509">
        <f t="shared" si="115"/>
        <v>2012</v>
      </c>
      <c r="X509" t="str">
        <f>INDEX([1]BO_download_01!#REF!,MATCH($Y509,[1]BO_download_01!#REF!,0))</f>
        <v>ar</v>
      </c>
      <c r="Y509" t="str">
        <f t="shared" si="120"/>
        <v>floor area</v>
      </c>
      <c r="Z509" s="24">
        <f t="shared" si="110"/>
        <v>0</v>
      </c>
      <c r="AA509" s="24" t="str">
        <f t="shared" si="111"/>
        <v>Mm2</v>
      </c>
      <c r="AB509" s="24" t="str">
        <f t="shared" si="121"/>
        <v>Calculation</v>
      </c>
      <c r="AC509" t="s">
        <v>817</v>
      </c>
      <c r="AD509" t="s">
        <v>818</v>
      </c>
      <c r="AE509" t="str">
        <f t="shared" si="116"/>
        <v>s5</v>
      </c>
      <c r="AF509" t="s">
        <v>764</v>
      </c>
      <c r="AG509" s="51" t="str">
        <f t="shared" si="112"/>
        <v>res</v>
      </c>
      <c r="AH509" t="s">
        <v>819</v>
      </c>
      <c r="AI509" t="s">
        <v>820</v>
      </c>
      <c r="AJ509" t="s">
        <v>821</v>
      </c>
      <c r="AK509" s="11" t="str">
        <f t="shared" si="113"/>
        <v>BO, Calculation with average floor area of permanently occupied dwellings and number of dwellings for the considered contruction period</v>
      </c>
      <c r="AL509" s="11" t="s">
        <v>822</v>
      </c>
      <c r="AM509" s="11">
        <v>2016</v>
      </c>
      <c r="AN509" s="17" t="s">
        <v>823</v>
      </c>
      <c r="AO509" s="52" t="s">
        <v>824</v>
      </c>
      <c r="AQ509" t="s">
        <v>16</v>
      </c>
      <c r="AR509">
        <v>2011</v>
      </c>
      <c r="AS509" t="s">
        <v>868</v>
      </c>
      <c r="AT509" t="s">
        <v>835</v>
      </c>
      <c r="AU509">
        <v>4390.3019999999997</v>
      </c>
      <c r="AV509" t="s">
        <v>826</v>
      </c>
      <c r="AW509" t="s">
        <v>208</v>
      </c>
      <c r="AX509" t="s">
        <v>817</v>
      </c>
      <c r="AY509" t="s">
        <v>818</v>
      </c>
      <c r="AZ509" t="s">
        <v>764</v>
      </c>
      <c r="BA509" s="51" t="s">
        <v>764</v>
      </c>
      <c r="BB509" t="s">
        <v>815</v>
      </c>
      <c r="BC509" t="s">
        <v>819</v>
      </c>
      <c r="BD509" t="s">
        <v>820</v>
      </c>
      <c r="BE509" t="s">
        <v>821</v>
      </c>
      <c r="BF509" t="s">
        <v>869</v>
      </c>
      <c r="BG509" t="s">
        <v>822</v>
      </c>
      <c r="BH509">
        <v>2016</v>
      </c>
      <c r="BI509" t="s">
        <v>823</v>
      </c>
      <c r="BJ509" t="s">
        <v>824</v>
      </c>
      <c r="BK509" t="s">
        <v>824</v>
      </c>
    </row>
    <row r="510" spans="1:63" x14ac:dyDescent="0.25">
      <c r="A510" t="str">
        <f t="shared" si="122"/>
        <v>BEsurlc5</v>
      </c>
      <c r="B510" t="s">
        <v>839</v>
      </c>
      <c r="C510" t="s">
        <v>41</v>
      </c>
      <c r="D510" t="s">
        <v>815</v>
      </c>
      <c r="E510" t="str">
        <f t="shared" ref="E510:F525" si="123">E509</f>
        <v>s5</v>
      </c>
      <c r="F510" t="str">
        <f t="shared" si="123"/>
        <v>surlc5</v>
      </c>
      <c r="G510" s="49">
        <v>0</v>
      </c>
      <c r="H510" s="49">
        <v>0</v>
      </c>
      <c r="I510" s="49">
        <v>0</v>
      </c>
      <c r="J510" s="49">
        <v>0</v>
      </c>
      <c r="K510" s="49">
        <v>0</v>
      </c>
      <c r="L510" s="49">
        <v>13.163527928926101</v>
      </c>
      <c r="M510" s="49">
        <v>13.7085570332885</v>
      </c>
      <c r="N510" s="49">
        <v>14.2351636815664</v>
      </c>
      <c r="O510" s="49">
        <v>14.7571733758862</v>
      </c>
      <c r="P510" s="49">
        <v>0</v>
      </c>
      <c r="Q510" s="49">
        <v>0</v>
      </c>
      <c r="R510" s="50" t="s">
        <v>364</v>
      </c>
      <c r="S510" s="50" t="s">
        <v>903</v>
      </c>
      <c r="T510" s="50" t="s">
        <v>873</v>
      </c>
      <c r="V510" s="24" t="str">
        <f>VLOOKUP(C510,[1]BO_download_01!#REF!,3,FALSE)</f>
        <v>Belgium</v>
      </c>
      <c r="W510">
        <f t="shared" si="115"/>
        <v>2012</v>
      </c>
      <c r="X510" t="str">
        <f>INDEX([1]BO_download_01!#REF!,MATCH($Y510,[1]BO_download_01!#REF!,0))</f>
        <v>ar</v>
      </c>
      <c r="Y510" t="str">
        <f t="shared" si="120"/>
        <v>floor area</v>
      </c>
      <c r="Z510" s="24">
        <f t="shared" si="110"/>
        <v>14.2351636815664</v>
      </c>
      <c r="AA510" s="24" t="str">
        <f t="shared" si="111"/>
        <v>Mm2</v>
      </c>
      <c r="AB510" s="24" t="str">
        <f t="shared" si="121"/>
        <v>Calculation</v>
      </c>
      <c r="AC510" t="s">
        <v>817</v>
      </c>
      <c r="AD510" t="s">
        <v>818</v>
      </c>
      <c r="AE510" t="str">
        <f t="shared" si="116"/>
        <v>s5</v>
      </c>
      <c r="AF510" t="s">
        <v>764</v>
      </c>
      <c r="AG510" s="51" t="str">
        <f t="shared" si="112"/>
        <v>res</v>
      </c>
      <c r="AH510" t="s">
        <v>819</v>
      </c>
      <c r="AI510" t="s">
        <v>820</v>
      </c>
      <c r="AJ510" t="s">
        <v>821</v>
      </c>
      <c r="AK510" s="11" t="str">
        <f t="shared" si="113"/>
        <v>BO, Calculation with average floor area of permanently occupied dwellings and number of dwellings for the considered contruction period</v>
      </c>
      <c r="AL510" s="11" t="s">
        <v>822</v>
      </c>
      <c r="AM510" s="11">
        <v>2016</v>
      </c>
      <c r="AN510" s="17" t="s">
        <v>823</v>
      </c>
      <c r="AO510" s="52" t="s">
        <v>824</v>
      </c>
      <c r="AQ510" t="s">
        <v>16</v>
      </c>
      <c r="AR510">
        <v>2012</v>
      </c>
      <c r="AS510" t="s">
        <v>868</v>
      </c>
      <c r="AT510" t="s">
        <v>835</v>
      </c>
      <c r="AU510">
        <v>4393.6310000000003</v>
      </c>
      <c r="AV510" t="s">
        <v>826</v>
      </c>
      <c r="AW510" t="s">
        <v>208</v>
      </c>
      <c r="AX510" t="s">
        <v>817</v>
      </c>
      <c r="AY510" t="s">
        <v>818</v>
      </c>
      <c r="AZ510" t="s">
        <v>764</v>
      </c>
      <c r="BA510" s="51" t="s">
        <v>764</v>
      </c>
      <c r="BB510" t="s">
        <v>815</v>
      </c>
      <c r="BC510" t="s">
        <v>819</v>
      </c>
      <c r="BD510" t="s">
        <v>820</v>
      </c>
      <c r="BE510" t="s">
        <v>821</v>
      </c>
      <c r="BF510" t="s">
        <v>869</v>
      </c>
      <c r="BG510" t="s">
        <v>822</v>
      </c>
      <c r="BH510">
        <v>2016</v>
      </c>
      <c r="BI510" t="s">
        <v>823</v>
      </c>
      <c r="BJ510" t="s">
        <v>824</v>
      </c>
      <c r="BK510" t="s">
        <v>824</v>
      </c>
    </row>
    <row r="511" spans="1:63" x14ac:dyDescent="0.25">
      <c r="A511" t="str">
        <f t="shared" si="122"/>
        <v>BGsurlc5</v>
      </c>
      <c r="B511" t="s">
        <v>839</v>
      </c>
      <c r="C511" t="s">
        <v>42</v>
      </c>
      <c r="D511" t="s">
        <v>815</v>
      </c>
      <c r="E511" t="str">
        <f t="shared" si="123"/>
        <v>s5</v>
      </c>
      <c r="F511" t="str">
        <f t="shared" si="123"/>
        <v>surlc5</v>
      </c>
      <c r="G511" s="49">
        <v>0</v>
      </c>
      <c r="H511" s="49">
        <v>0</v>
      </c>
      <c r="I511" s="49">
        <v>0</v>
      </c>
      <c r="J511" s="49">
        <v>0</v>
      </c>
      <c r="K511" s="49">
        <v>0</v>
      </c>
      <c r="L511" s="49">
        <v>0</v>
      </c>
      <c r="M511" s="49">
        <v>0</v>
      </c>
      <c r="N511" s="49">
        <v>9.6684965073880598</v>
      </c>
      <c r="O511" s="49">
        <v>9.6721008059564308</v>
      </c>
      <c r="P511" s="49">
        <v>0</v>
      </c>
      <c r="Q511" s="49">
        <v>0</v>
      </c>
      <c r="R511" s="50" t="s">
        <v>364</v>
      </c>
      <c r="S511" s="50" t="s">
        <v>903</v>
      </c>
      <c r="T511" s="50" t="s">
        <v>873</v>
      </c>
      <c r="V511" s="24" t="str">
        <f>VLOOKUP(C511,[1]BO_download_01!#REF!,3,FALSE)</f>
        <v>Bulgaria</v>
      </c>
      <c r="W511">
        <f t="shared" si="115"/>
        <v>2012</v>
      </c>
      <c r="X511" t="str">
        <f>INDEX([1]BO_download_01!#REF!,MATCH($Y511,[1]BO_download_01!#REF!,0))</f>
        <v>ar</v>
      </c>
      <c r="Y511" t="str">
        <f t="shared" si="120"/>
        <v>floor area</v>
      </c>
      <c r="Z511" s="24">
        <f t="shared" si="110"/>
        <v>9.6684965073880598</v>
      </c>
      <c r="AA511" s="24" t="str">
        <f t="shared" si="111"/>
        <v>Mm2</v>
      </c>
      <c r="AB511" s="24" t="str">
        <f t="shared" si="121"/>
        <v>Calculation</v>
      </c>
      <c r="AC511" t="s">
        <v>817</v>
      </c>
      <c r="AD511" t="s">
        <v>818</v>
      </c>
      <c r="AE511" t="str">
        <f t="shared" si="116"/>
        <v>s5</v>
      </c>
      <c r="AF511" t="s">
        <v>764</v>
      </c>
      <c r="AG511" s="51" t="str">
        <f t="shared" si="112"/>
        <v>res</v>
      </c>
      <c r="AH511" t="s">
        <v>819</v>
      </c>
      <c r="AI511" t="s">
        <v>820</v>
      </c>
      <c r="AJ511" t="s">
        <v>821</v>
      </c>
      <c r="AK511" s="11" t="str">
        <f t="shared" si="113"/>
        <v>BO, Calculation with average floor area of permanently occupied dwellings and number of dwellings for the considered contruction period</v>
      </c>
      <c r="AL511" s="11" t="s">
        <v>822</v>
      </c>
      <c r="AM511" s="11">
        <v>2016</v>
      </c>
      <c r="AN511" s="17" t="s">
        <v>823</v>
      </c>
      <c r="AO511" s="52" t="s">
        <v>824</v>
      </c>
      <c r="AQ511" t="s">
        <v>16</v>
      </c>
      <c r="AR511">
        <v>2013</v>
      </c>
      <c r="AS511" t="s">
        <v>868</v>
      </c>
      <c r="AT511" t="s">
        <v>835</v>
      </c>
      <c r="AU511">
        <v>4402.0079999999998</v>
      </c>
      <c r="AV511" t="s">
        <v>826</v>
      </c>
      <c r="AW511" t="s">
        <v>208</v>
      </c>
      <c r="AX511" t="s">
        <v>817</v>
      </c>
      <c r="AY511" t="s">
        <v>818</v>
      </c>
      <c r="AZ511" t="s">
        <v>764</v>
      </c>
      <c r="BA511" s="51" t="s">
        <v>764</v>
      </c>
      <c r="BB511" t="s">
        <v>815</v>
      </c>
      <c r="BC511" t="s">
        <v>819</v>
      </c>
      <c r="BD511" t="s">
        <v>820</v>
      </c>
      <c r="BE511" t="s">
        <v>821</v>
      </c>
      <c r="BF511" t="s">
        <v>869</v>
      </c>
      <c r="BG511" t="s">
        <v>822</v>
      </c>
      <c r="BH511">
        <v>2016</v>
      </c>
      <c r="BI511" t="s">
        <v>823</v>
      </c>
      <c r="BJ511" t="s">
        <v>824</v>
      </c>
      <c r="BK511" t="s">
        <v>824</v>
      </c>
    </row>
    <row r="512" spans="1:63" x14ac:dyDescent="0.25">
      <c r="A512" t="str">
        <f t="shared" si="122"/>
        <v>CYsurlc5</v>
      </c>
      <c r="B512" t="s">
        <v>839</v>
      </c>
      <c r="C512" t="s">
        <v>44</v>
      </c>
      <c r="D512" t="s">
        <v>815</v>
      </c>
      <c r="E512" t="str">
        <f t="shared" si="123"/>
        <v>s5</v>
      </c>
      <c r="F512" t="str">
        <f t="shared" si="123"/>
        <v>surlc5</v>
      </c>
      <c r="G512" s="49">
        <v>0</v>
      </c>
      <c r="H512" s="49">
        <v>0</v>
      </c>
      <c r="I512" s="49">
        <v>0</v>
      </c>
      <c r="J512" s="49">
        <v>0</v>
      </c>
      <c r="K512" s="49">
        <v>0</v>
      </c>
      <c r="L512" s="49">
        <v>0</v>
      </c>
      <c r="M512" s="49">
        <v>4.0224154896703803</v>
      </c>
      <c r="N512" s="49">
        <v>4.0381035935015399</v>
      </c>
      <c r="O512" s="49">
        <v>4.0488070624330996</v>
      </c>
      <c r="P512" s="49">
        <v>0</v>
      </c>
      <c r="Q512" s="49">
        <v>0</v>
      </c>
      <c r="R512" s="50" t="s">
        <v>364</v>
      </c>
      <c r="S512" s="50" t="s">
        <v>903</v>
      </c>
      <c r="T512" s="50" t="s">
        <v>873</v>
      </c>
      <c r="V512" s="24" t="str">
        <f>VLOOKUP(C512,[1]BO_download_01!#REF!,3,FALSE)</f>
        <v>Cyprus</v>
      </c>
      <c r="W512">
        <f t="shared" si="115"/>
        <v>2012</v>
      </c>
      <c r="X512" t="str">
        <f>INDEX([1]BO_download_01!#REF!,MATCH($Y512,[1]BO_download_01!#REF!,0))</f>
        <v>ar</v>
      </c>
      <c r="Y512" t="str">
        <f t="shared" si="120"/>
        <v>floor area</v>
      </c>
      <c r="Z512" s="24">
        <f t="shared" si="110"/>
        <v>4.0381035935015399</v>
      </c>
      <c r="AA512" s="24" t="str">
        <f t="shared" si="111"/>
        <v>Mm2</v>
      </c>
      <c r="AB512" s="24" t="str">
        <f t="shared" si="121"/>
        <v>Calculation</v>
      </c>
      <c r="AC512" t="s">
        <v>817</v>
      </c>
      <c r="AD512" t="s">
        <v>818</v>
      </c>
      <c r="AE512" t="str">
        <f t="shared" si="116"/>
        <v>s5</v>
      </c>
      <c r="AF512" t="s">
        <v>764</v>
      </c>
      <c r="AG512" s="51" t="str">
        <f t="shared" si="112"/>
        <v>res</v>
      </c>
      <c r="AH512" t="s">
        <v>819</v>
      </c>
      <c r="AI512" t="s">
        <v>820</v>
      </c>
      <c r="AJ512" t="s">
        <v>821</v>
      </c>
      <c r="AK512" s="11" t="str">
        <f t="shared" si="113"/>
        <v>BO, Calculation with average floor area of permanently occupied dwellings and number of dwellings for the considered contruction period</v>
      </c>
      <c r="AL512" s="11" t="s">
        <v>822</v>
      </c>
      <c r="AM512" s="11">
        <v>2016</v>
      </c>
      <c r="AN512" s="17" t="s">
        <v>823</v>
      </c>
      <c r="AO512" s="52" t="s">
        <v>824</v>
      </c>
      <c r="AQ512" t="s">
        <v>16</v>
      </c>
      <c r="AR512">
        <v>2014</v>
      </c>
      <c r="AS512" t="s">
        <v>868</v>
      </c>
      <c r="AT512" t="s">
        <v>835</v>
      </c>
      <c r="AU512">
        <v>4432.9718549393101</v>
      </c>
      <c r="AV512" t="s">
        <v>826</v>
      </c>
      <c r="AW512" t="s">
        <v>208</v>
      </c>
      <c r="AX512" t="s">
        <v>817</v>
      </c>
      <c r="AY512" t="s">
        <v>818</v>
      </c>
      <c r="AZ512" t="s">
        <v>764</v>
      </c>
      <c r="BA512" s="51" t="s">
        <v>764</v>
      </c>
      <c r="BB512" t="s">
        <v>815</v>
      </c>
      <c r="BC512" t="s">
        <v>819</v>
      </c>
      <c r="BD512" t="s">
        <v>820</v>
      </c>
      <c r="BE512" t="s">
        <v>821</v>
      </c>
      <c r="BF512" t="s">
        <v>869</v>
      </c>
      <c r="BG512" t="s">
        <v>822</v>
      </c>
      <c r="BH512">
        <v>2016</v>
      </c>
      <c r="BI512" t="s">
        <v>823</v>
      </c>
      <c r="BJ512" t="s">
        <v>824</v>
      </c>
      <c r="BK512" t="s">
        <v>824</v>
      </c>
    </row>
    <row r="513" spans="1:63" x14ac:dyDescent="0.25">
      <c r="A513" t="str">
        <f t="shared" si="122"/>
        <v>CZsurlc5</v>
      </c>
      <c r="B513" t="s">
        <v>839</v>
      </c>
      <c r="C513" t="s">
        <v>45</v>
      </c>
      <c r="D513" t="s">
        <v>815</v>
      </c>
      <c r="E513" t="str">
        <f t="shared" si="123"/>
        <v>s5</v>
      </c>
      <c r="F513" t="str">
        <f t="shared" si="123"/>
        <v>surlc5</v>
      </c>
      <c r="G513" s="49">
        <v>0</v>
      </c>
      <c r="H513" s="49">
        <v>0</v>
      </c>
      <c r="I513" s="49">
        <v>0</v>
      </c>
      <c r="J513" s="49">
        <v>0</v>
      </c>
      <c r="K513" s="49">
        <v>0</v>
      </c>
      <c r="L513" s="49">
        <v>0</v>
      </c>
      <c r="M513" s="49">
        <v>11.5643523248966</v>
      </c>
      <c r="N513" s="49">
        <v>0</v>
      </c>
      <c r="O513" s="49">
        <v>0</v>
      </c>
      <c r="P513" s="49">
        <v>0</v>
      </c>
      <c r="Q513" s="49">
        <v>0</v>
      </c>
      <c r="R513" s="50" t="s">
        <v>364</v>
      </c>
      <c r="S513" s="50" t="s">
        <v>903</v>
      </c>
      <c r="T513" s="50" t="s">
        <v>873</v>
      </c>
      <c r="V513" s="24" t="str">
        <f>VLOOKUP(C513,[1]BO_download_01!#REF!,3,FALSE)</f>
        <v>Czech Republic</v>
      </c>
      <c r="W513">
        <f t="shared" si="115"/>
        <v>2012</v>
      </c>
      <c r="X513" t="str">
        <f>INDEX([1]BO_download_01!#REF!,MATCH($Y513,[1]BO_download_01!#REF!,0))</f>
        <v>ar</v>
      </c>
      <c r="Y513" t="str">
        <f t="shared" si="120"/>
        <v>floor area</v>
      </c>
      <c r="Z513" s="24">
        <f t="shared" si="110"/>
        <v>0</v>
      </c>
      <c r="AA513" s="24" t="str">
        <f t="shared" si="111"/>
        <v>Mm2</v>
      </c>
      <c r="AB513" s="24" t="str">
        <f t="shared" si="121"/>
        <v>Calculation</v>
      </c>
      <c r="AC513" t="s">
        <v>817</v>
      </c>
      <c r="AD513" t="s">
        <v>818</v>
      </c>
      <c r="AE513" t="str">
        <f t="shared" si="116"/>
        <v>s5</v>
      </c>
      <c r="AF513" t="s">
        <v>764</v>
      </c>
      <c r="AG513" s="51" t="str">
        <f t="shared" si="112"/>
        <v>res</v>
      </c>
      <c r="AH513" t="s">
        <v>819</v>
      </c>
      <c r="AI513" t="s">
        <v>820</v>
      </c>
      <c r="AJ513" t="s">
        <v>821</v>
      </c>
      <c r="AK513" s="11" t="str">
        <f t="shared" si="113"/>
        <v>BO, Calculation with average floor area of permanently occupied dwellings and number of dwellings for the considered contruction period</v>
      </c>
      <c r="AL513" s="11" t="s">
        <v>822</v>
      </c>
      <c r="AM513" s="11">
        <v>2016</v>
      </c>
      <c r="AN513" s="17" t="s">
        <v>823</v>
      </c>
      <c r="AO513" s="52" t="s">
        <v>824</v>
      </c>
      <c r="AQ513" t="s">
        <v>5</v>
      </c>
      <c r="AR513">
        <v>2005</v>
      </c>
      <c r="AS513" t="s">
        <v>868</v>
      </c>
      <c r="AT513" t="s">
        <v>835</v>
      </c>
      <c r="AU513">
        <v>1416.6262999999999</v>
      </c>
      <c r="AV513" t="s">
        <v>826</v>
      </c>
      <c r="AW513" t="s">
        <v>208</v>
      </c>
      <c r="AX513" t="s">
        <v>817</v>
      </c>
      <c r="AY513" t="s">
        <v>818</v>
      </c>
      <c r="AZ513" t="s">
        <v>764</v>
      </c>
      <c r="BA513" s="51" t="s">
        <v>764</v>
      </c>
      <c r="BB513" t="s">
        <v>815</v>
      </c>
      <c r="BC513" t="s">
        <v>819</v>
      </c>
      <c r="BD513" t="s">
        <v>820</v>
      </c>
      <c r="BE513" t="s">
        <v>821</v>
      </c>
      <c r="BF513" t="s">
        <v>869</v>
      </c>
      <c r="BG513" t="s">
        <v>822</v>
      </c>
      <c r="BH513">
        <v>2016</v>
      </c>
      <c r="BI513" t="s">
        <v>823</v>
      </c>
      <c r="BJ513" t="s">
        <v>824</v>
      </c>
      <c r="BK513" t="s">
        <v>824</v>
      </c>
    </row>
    <row r="514" spans="1:63" x14ac:dyDescent="0.25">
      <c r="A514" t="str">
        <f t="shared" si="122"/>
        <v>DEsurlc5</v>
      </c>
      <c r="B514" t="s">
        <v>839</v>
      </c>
      <c r="C514" t="s">
        <v>51</v>
      </c>
      <c r="D514" t="s">
        <v>815</v>
      </c>
      <c r="E514" t="str">
        <f t="shared" si="123"/>
        <v>s5</v>
      </c>
      <c r="F514" t="str">
        <f t="shared" si="123"/>
        <v>surlc5</v>
      </c>
      <c r="G514" s="49">
        <v>0</v>
      </c>
      <c r="H514" s="49">
        <v>0</v>
      </c>
      <c r="I514" s="49">
        <v>0</v>
      </c>
      <c r="J514" s="49">
        <v>0</v>
      </c>
      <c r="K514" s="49">
        <v>0</v>
      </c>
      <c r="L514" s="49">
        <v>106.163883925967</v>
      </c>
      <c r="M514" s="49">
        <v>106.281396482386</v>
      </c>
      <c r="N514" s="49">
        <v>106.52696332597</v>
      </c>
      <c r="O514" s="49">
        <v>105.713303353385</v>
      </c>
      <c r="P514" s="49">
        <v>0</v>
      </c>
      <c r="Q514" s="49">
        <v>0</v>
      </c>
      <c r="R514" s="50" t="s">
        <v>364</v>
      </c>
      <c r="S514" s="50" t="s">
        <v>903</v>
      </c>
      <c r="T514" s="50" t="s">
        <v>873</v>
      </c>
      <c r="V514" s="24" t="str">
        <f>VLOOKUP(C514,[1]BO_download_01!#REF!,3,FALSE)</f>
        <v>Germany</v>
      </c>
      <c r="W514">
        <f t="shared" si="115"/>
        <v>2012</v>
      </c>
      <c r="X514" t="str">
        <f>INDEX([1]BO_download_01!#REF!,MATCH($Y514,[1]BO_download_01!#REF!,0))</f>
        <v>ar</v>
      </c>
      <c r="Y514" t="str">
        <f t="shared" si="120"/>
        <v>floor area</v>
      </c>
      <c r="Z514" s="24">
        <f t="shared" si="110"/>
        <v>106.52696332597</v>
      </c>
      <c r="AA514" s="24" t="str">
        <f t="shared" si="111"/>
        <v>Mm2</v>
      </c>
      <c r="AB514" s="24" t="str">
        <f t="shared" si="121"/>
        <v>Calculation</v>
      </c>
      <c r="AC514" t="s">
        <v>817</v>
      </c>
      <c r="AD514" t="s">
        <v>818</v>
      </c>
      <c r="AE514" t="str">
        <f t="shared" si="116"/>
        <v>s5</v>
      </c>
      <c r="AF514" t="s">
        <v>764</v>
      </c>
      <c r="AG514" s="51" t="str">
        <f t="shared" si="112"/>
        <v>res</v>
      </c>
      <c r="AH514" t="s">
        <v>819</v>
      </c>
      <c r="AI514" t="s">
        <v>820</v>
      </c>
      <c r="AJ514" t="s">
        <v>821</v>
      </c>
      <c r="AK514" s="11" t="str">
        <f t="shared" si="113"/>
        <v>BO, Calculation with average floor area of permanently occupied dwellings and number of dwellings for the considered contruction period</v>
      </c>
      <c r="AL514" s="11" t="s">
        <v>822</v>
      </c>
      <c r="AM514" s="11">
        <v>2016</v>
      </c>
      <c r="AN514" s="17" t="s">
        <v>823</v>
      </c>
      <c r="AO514" s="52" t="s">
        <v>824</v>
      </c>
      <c r="AQ514" t="s">
        <v>5</v>
      </c>
      <c r="AR514">
        <v>2006</v>
      </c>
      <c r="AS514" t="s">
        <v>868</v>
      </c>
      <c r="AT514" t="s">
        <v>835</v>
      </c>
      <c r="AU514">
        <v>1462.296</v>
      </c>
      <c r="AV514" t="s">
        <v>826</v>
      </c>
      <c r="AW514" t="s">
        <v>208</v>
      </c>
      <c r="AX514" t="s">
        <v>817</v>
      </c>
      <c r="AY514" t="s">
        <v>818</v>
      </c>
      <c r="AZ514" t="s">
        <v>764</v>
      </c>
      <c r="BA514" s="51" t="s">
        <v>764</v>
      </c>
      <c r="BB514" t="s">
        <v>815</v>
      </c>
      <c r="BC514" t="s">
        <v>819</v>
      </c>
      <c r="BD514" t="s">
        <v>820</v>
      </c>
      <c r="BE514" t="s">
        <v>821</v>
      </c>
      <c r="BF514" t="s">
        <v>869</v>
      </c>
      <c r="BG514" t="s">
        <v>822</v>
      </c>
      <c r="BH514">
        <v>2016</v>
      </c>
      <c r="BI514" t="s">
        <v>823</v>
      </c>
      <c r="BJ514" t="s">
        <v>824</v>
      </c>
      <c r="BK514" t="s">
        <v>824</v>
      </c>
    </row>
    <row r="515" spans="1:63" x14ac:dyDescent="0.25">
      <c r="A515" t="str">
        <f t="shared" si="122"/>
        <v>DKsurlc5</v>
      </c>
      <c r="B515" t="s">
        <v>839</v>
      </c>
      <c r="C515" t="s">
        <v>46</v>
      </c>
      <c r="D515" t="s">
        <v>815</v>
      </c>
      <c r="E515" t="str">
        <f t="shared" si="123"/>
        <v>s5</v>
      </c>
      <c r="F515" t="str">
        <f t="shared" si="123"/>
        <v>surlc5</v>
      </c>
      <c r="G515" s="49">
        <v>0</v>
      </c>
      <c r="H515" s="49">
        <v>0</v>
      </c>
      <c r="I515" s="49">
        <v>0</v>
      </c>
      <c r="J515" s="49">
        <v>0</v>
      </c>
      <c r="K515" s="49">
        <v>0</v>
      </c>
      <c r="L515" s="49">
        <v>4.4740070000000003</v>
      </c>
      <c r="M515" s="49">
        <v>4.5191829651599997</v>
      </c>
      <c r="N515" s="49">
        <v>4.5260505090000001</v>
      </c>
      <c r="O515" s="49">
        <v>4.5372009240000004</v>
      </c>
      <c r="P515" s="49">
        <v>0</v>
      </c>
      <c r="Q515" s="49">
        <v>0</v>
      </c>
      <c r="R515" s="50" t="s">
        <v>364</v>
      </c>
      <c r="S515" s="50" t="s">
        <v>903</v>
      </c>
      <c r="T515" s="50" t="s">
        <v>873</v>
      </c>
      <c r="V515" s="24" t="str">
        <f>VLOOKUP(C515,[1]BO_download_01!#REF!,3,FALSE)</f>
        <v>Denmark</v>
      </c>
      <c r="W515">
        <f t="shared" si="115"/>
        <v>2012</v>
      </c>
      <c r="X515" t="str">
        <f>INDEX([1]BO_download_01!#REF!,MATCH($Y515,[1]BO_download_01!#REF!,0))</f>
        <v>ar</v>
      </c>
      <c r="Y515" t="str">
        <f t="shared" si="120"/>
        <v>floor area</v>
      </c>
      <c r="Z515" s="24">
        <f t="shared" si="110"/>
        <v>4.5260505090000001</v>
      </c>
      <c r="AA515" s="24" t="str">
        <f t="shared" si="111"/>
        <v>Mm2</v>
      </c>
      <c r="AB515" s="24" t="str">
        <f t="shared" si="121"/>
        <v>Calculation</v>
      </c>
      <c r="AC515" t="s">
        <v>817</v>
      </c>
      <c r="AD515" t="s">
        <v>818</v>
      </c>
      <c r="AE515" t="str">
        <f t="shared" si="116"/>
        <v>s5</v>
      </c>
      <c r="AF515" t="s">
        <v>764</v>
      </c>
      <c r="AG515" s="51" t="str">
        <f t="shared" si="112"/>
        <v>res</v>
      </c>
      <c r="AH515" t="s">
        <v>819</v>
      </c>
      <c r="AI515" t="s">
        <v>820</v>
      </c>
      <c r="AJ515" t="s">
        <v>821</v>
      </c>
      <c r="AK515" s="11" t="str">
        <f t="shared" si="113"/>
        <v>BO, Calculation with average floor area of permanently occupied dwellings and number of dwellings for the considered contruction period</v>
      </c>
      <c r="AL515" s="11" t="s">
        <v>822</v>
      </c>
      <c r="AM515" s="11">
        <v>2016</v>
      </c>
      <c r="AN515" s="17" t="s">
        <v>823</v>
      </c>
      <c r="AO515" s="52" t="s">
        <v>824</v>
      </c>
      <c r="AQ515" t="s">
        <v>5</v>
      </c>
      <c r="AR515">
        <v>2007</v>
      </c>
      <c r="AS515" t="s">
        <v>868</v>
      </c>
      <c r="AT515" t="s">
        <v>835</v>
      </c>
      <c r="AU515">
        <v>1499.7184</v>
      </c>
      <c r="AV515" t="s">
        <v>826</v>
      </c>
      <c r="AW515" t="s">
        <v>208</v>
      </c>
      <c r="AX515" t="s">
        <v>817</v>
      </c>
      <c r="AY515" t="s">
        <v>818</v>
      </c>
      <c r="AZ515" t="s">
        <v>764</v>
      </c>
      <c r="BA515" s="51" t="s">
        <v>764</v>
      </c>
      <c r="BB515" t="s">
        <v>815</v>
      </c>
      <c r="BC515" t="s">
        <v>819</v>
      </c>
      <c r="BD515" t="s">
        <v>820</v>
      </c>
      <c r="BE515" t="s">
        <v>821</v>
      </c>
      <c r="BF515" t="s">
        <v>869</v>
      </c>
      <c r="BG515" t="s">
        <v>822</v>
      </c>
      <c r="BH515">
        <v>2016</v>
      </c>
      <c r="BI515" t="s">
        <v>823</v>
      </c>
      <c r="BJ515" t="s">
        <v>824</v>
      </c>
      <c r="BK515" t="s">
        <v>824</v>
      </c>
    </row>
    <row r="516" spans="1:63" x14ac:dyDescent="0.25">
      <c r="A516" t="str">
        <f t="shared" si="122"/>
        <v>EEsurlc5</v>
      </c>
      <c r="B516" t="s">
        <v>839</v>
      </c>
      <c r="C516" t="s">
        <v>47</v>
      </c>
      <c r="D516" t="s">
        <v>815</v>
      </c>
      <c r="E516" t="str">
        <f t="shared" si="123"/>
        <v>s5</v>
      </c>
      <c r="F516" t="str">
        <f t="shared" si="123"/>
        <v>surlc5</v>
      </c>
      <c r="G516" s="49">
        <v>0</v>
      </c>
      <c r="H516" s="49">
        <v>0</v>
      </c>
      <c r="I516" s="49">
        <v>0</v>
      </c>
      <c r="J516" s="49">
        <v>0</v>
      </c>
      <c r="K516" s="49">
        <v>0</v>
      </c>
      <c r="L516" s="49">
        <v>0</v>
      </c>
      <c r="M516" s="49">
        <v>1.3365249297172901</v>
      </c>
      <c r="N516" s="49">
        <v>0</v>
      </c>
      <c r="O516" s="49">
        <v>0</v>
      </c>
      <c r="P516" s="49">
        <v>0</v>
      </c>
      <c r="Q516" s="49">
        <v>0</v>
      </c>
      <c r="R516" s="50" t="s">
        <v>364</v>
      </c>
      <c r="S516" s="50" t="s">
        <v>903</v>
      </c>
      <c r="T516" s="50" t="s">
        <v>873</v>
      </c>
      <c r="V516" s="24" t="str">
        <f>VLOOKUP(C516,[1]BO_download_01!#REF!,3,FALSE)</f>
        <v>Estonia</v>
      </c>
      <c r="W516">
        <f t="shared" si="115"/>
        <v>2012</v>
      </c>
      <c r="X516" t="str">
        <f>INDEX([1]BO_download_01!#REF!,MATCH($Y516,[1]BO_download_01!#REF!,0))</f>
        <v>ar</v>
      </c>
      <c r="Y516" t="str">
        <f t="shared" si="120"/>
        <v>floor area</v>
      </c>
      <c r="Z516" s="24">
        <f t="shared" si="110"/>
        <v>0</v>
      </c>
      <c r="AA516" s="24" t="str">
        <f t="shared" si="111"/>
        <v>Mm2</v>
      </c>
      <c r="AB516" s="24" t="str">
        <f t="shared" si="121"/>
        <v>Calculation</v>
      </c>
      <c r="AC516" t="s">
        <v>817</v>
      </c>
      <c r="AD516" t="s">
        <v>818</v>
      </c>
      <c r="AE516" t="str">
        <f t="shared" si="116"/>
        <v>s5</v>
      </c>
      <c r="AF516" t="s">
        <v>764</v>
      </c>
      <c r="AG516" s="51" t="str">
        <f t="shared" si="112"/>
        <v>res</v>
      </c>
      <c r="AH516" t="s">
        <v>819</v>
      </c>
      <c r="AI516" t="s">
        <v>820</v>
      </c>
      <c r="AJ516" t="s">
        <v>821</v>
      </c>
      <c r="AK516" s="11" t="str">
        <f t="shared" si="113"/>
        <v>BO, Calculation with average floor area of permanently occupied dwellings and number of dwellings for the considered contruction period</v>
      </c>
      <c r="AL516" s="11" t="s">
        <v>822</v>
      </c>
      <c r="AM516" s="11">
        <v>2016</v>
      </c>
      <c r="AN516" s="17" t="s">
        <v>823</v>
      </c>
      <c r="AO516" s="52" t="s">
        <v>824</v>
      </c>
      <c r="AQ516" t="s">
        <v>5</v>
      </c>
      <c r="AR516">
        <v>2008</v>
      </c>
      <c r="AS516" t="s">
        <v>868</v>
      </c>
      <c r="AT516" t="s">
        <v>835</v>
      </c>
      <c r="AU516">
        <v>1537.1407999999999</v>
      </c>
      <c r="AV516" t="s">
        <v>826</v>
      </c>
      <c r="AW516" t="s">
        <v>208</v>
      </c>
      <c r="AX516" t="s">
        <v>817</v>
      </c>
      <c r="AY516" t="s">
        <v>818</v>
      </c>
      <c r="AZ516" t="s">
        <v>764</v>
      </c>
      <c r="BA516" s="51" t="s">
        <v>764</v>
      </c>
      <c r="BB516" t="s">
        <v>815</v>
      </c>
      <c r="BC516" t="s">
        <v>819</v>
      </c>
      <c r="BD516" t="s">
        <v>820</v>
      </c>
      <c r="BE516" t="s">
        <v>821</v>
      </c>
      <c r="BF516" t="s">
        <v>869</v>
      </c>
      <c r="BG516" t="s">
        <v>822</v>
      </c>
      <c r="BH516">
        <v>2016</v>
      </c>
      <c r="BI516" t="s">
        <v>823</v>
      </c>
      <c r="BJ516" t="s">
        <v>824</v>
      </c>
      <c r="BK516" t="s">
        <v>824</v>
      </c>
    </row>
    <row r="517" spans="1:63" x14ac:dyDescent="0.25">
      <c r="A517" t="str">
        <f t="shared" si="122"/>
        <v>ELsurlc5</v>
      </c>
      <c r="B517" t="s">
        <v>839</v>
      </c>
      <c r="C517" t="s">
        <v>49</v>
      </c>
      <c r="D517" t="s">
        <v>815</v>
      </c>
      <c r="E517" t="str">
        <f t="shared" si="123"/>
        <v>s5</v>
      </c>
      <c r="F517" t="str">
        <f t="shared" si="123"/>
        <v>surlc5</v>
      </c>
      <c r="G517" s="49">
        <v>0</v>
      </c>
      <c r="H517" s="49">
        <v>0</v>
      </c>
      <c r="I517" s="49">
        <v>0</v>
      </c>
      <c r="J517" s="49">
        <v>0</v>
      </c>
      <c r="K517" s="49">
        <v>0</v>
      </c>
      <c r="L517" s="49">
        <v>0</v>
      </c>
      <c r="M517" s="49">
        <v>37.242835035047598</v>
      </c>
      <c r="N517" s="49">
        <v>37.242835035047598</v>
      </c>
      <c r="O517" s="49">
        <v>37.242835035047598</v>
      </c>
      <c r="P517" s="49">
        <v>0</v>
      </c>
      <c r="Q517" s="49">
        <v>0</v>
      </c>
      <c r="R517" s="50" t="s">
        <v>364</v>
      </c>
      <c r="S517" s="50" t="s">
        <v>903</v>
      </c>
      <c r="T517" s="50" t="s">
        <v>873</v>
      </c>
      <c r="V517" s="24" t="str">
        <f>VLOOKUP(C517,[1]BO_download_01!#REF!,3,FALSE)</f>
        <v>Greece</v>
      </c>
      <c r="W517">
        <f t="shared" si="115"/>
        <v>2012</v>
      </c>
      <c r="X517" t="str">
        <f>INDEX([1]BO_download_01!#REF!,MATCH($Y517,[1]BO_download_01!#REF!,0))</f>
        <v>ar</v>
      </c>
      <c r="Y517" t="str">
        <f t="shared" si="120"/>
        <v>floor area</v>
      </c>
      <c r="Z517" s="24">
        <f t="shared" ref="Z517:Z536" si="124">N517</f>
        <v>37.242835035047598</v>
      </c>
      <c r="AA517" s="24" t="str">
        <f t="shared" si="111"/>
        <v>Mm2</v>
      </c>
      <c r="AB517" s="24" t="str">
        <f t="shared" si="121"/>
        <v>Calculation</v>
      </c>
      <c r="AC517" t="s">
        <v>817</v>
      </c>
      <c r="AD517" t="s">
        <v>818</v>
      </c>
      <c r="AE517" t="str">
        <f t="shared" si="116"/>
        <v>s5</v>
      </c>
      <c r="AF517" t="s">
        <v>764</v>
      </c>
      <c r="AG517" s="51" t="str">
        <f t="shared" si="112"/>
        <v>res</v>
      </c>
      <c r="AH517" t="s">
        <v>819</v>
      </c>
      <c r="AI517" t="s">
        <v>820</v>
      </c>
      <c r="AJ517" t="s">
        <v>821</v>
      </c>
      <c r="AK517" s="11" t="str">
        <f t="shared" si="113"/>
        <v>BO, Calculation with average floor area of permanently occupied dwellings and number of dwellings for the considered contruction period</v>
      </c>
      <c r="AL517" s="11" t="s">
        <v>822</v>
      </c>
      <c r="AM517" s="11">
        <v>2016</v>
      </c>
      <c r="AN517" s="17" t="s">
        <v>823</v>
      </c>
      <c r="AO517" s="52" t="s">
        <v>824</v>
      </c>
      <c r="AQ517" t="s">
        <v>5</v>
      </c>
      <c r="AR517">
        <v>2009</v>
      </c>
      <c r="AS517" t="s">
        <v>868</v>
      </c>
      <c r="AT517" t="s">
        <v>835</v>
      </c>
      <c r="AU517">
        <v>1574.5632000000001</v>
      </c>
      <c r="AV517" t="s">
        <v>826</v>
      </c>
      <c r="AW517" t="s">
        <v>208</v>
      </c>
      <c r="AX517" t="s">
        <v>817</v>
      </c>
      <c r="AY517" t="s">
        <v>818</v>
      </c>
      <c r="AZ517" t="s">
        <v>764</v>
      </c>
      <c r="BA517" s="51" t="s">
        <v>764</v>
      </c>
      <c r="BB517" t="s">
        <v>815</v>
      </c>
      <c r="BC517" t="s">
        <v>819</v>
      </c>
      <c r="BD517" t="s">
        <v>820</v>
      </c>
      <c r="BE517" t="s">
        <v>821</v>
      </c>
      <c r="BF517" t="s">
        <v>869</v>
      </c>
      <c r="BG517" t="s">
        <v>822</v>
      </c>
      <c r="BH517">
        <v>2016</v>
      </c>
      <c r="BI517" t="s">
        <v>823</v>
      </c>
      <c r="BJ517" t="s">
        <v>824</v>
      </c>
      <c r="BK517" t="s">
        <v>824</v>
      </c>
    </row>
    <row r="518" spans="1:63" x14ac:dyDescent="0.25">
      <c r="A518" t="str">
        <f t="shared" si="122"/>
        <v>ESsurlc5</v>
      </c>
      <c r="B518" t="s">
        <v>839</v>
      </c>
      <c r="C518" t="s">
        <v>65</v>
      </c>
      <c r="D518" t="s">
        <v>815</v>
      </c>
      <c r="E518" t="str">
        <f t="shared" si="123"/>
        <v>s5</v>
      </c>
      <c r="F518" t="str">
        <f t="shared" si="123"/>
        <v>surlc5</v>
      </c>
      <c r="G518" s="49">
        <v>0</v>
      </c>
      <c r="H518" s="49">
        <v>0</v>
      </c>
      <c r="I518" s="49">
        <v>0</v>
      </c>
      <c r="J518" s="49">
        <v>0</v>
      </c>
      <c r="K518" s="49">
        <v>0</v>
      </c>
      <c r="L518" s="49">
        <v>0</v>
      </c>
      <c r="M518" s="49">
        <v>0</v>
      </c>
      <c r="N518" s="49">
        <v>0</v>
      </c>
      <c r="O518" s="49">
        <v>245.40982632938699</v>
      </c>
      <c r="P518" s="49">
        <v>0</v>
      </c>
      <c r="Q518" s="49">
        <v>0</v>
      </c>
      <c r="R518" s="50" t="s">
        <v>364</v>
      </c>
      <c r="S518" s="50" t="s">
        <v>903</v>
      </c>
      <c r="T518" s="50" t="s">
        <v>873</v>
      </c>
      <c r="V518" s="24" t="str">
        <f>VLOOKUP(C518,[1]BO_download_01!#REF!,3,FALSE)</f>
        <v>Spain</v>
      </c>
      <c r="W518">
        <f t="shared" si="115"/>
        <v>2012</v>
      </c>
      <c r="X518" t="str">
        <f>INDEX([1]BO_download_01!#REF!,MATCH($Y518,[1]BO_download_01!#REF!,0))</f>
        <v>ar</v>
      </c>
      <c r="Y518" t="str">
        <f t="shared" si="120"/>
        <v>floor area</v>
      </c>
      <c r="Z518" s="24">
        <f t="shared" si="124"/>
        <v>0</v>
      </c>
      <c r="AA518" s="24" t="str">
        <f t="shared" ref="AA518:AA536" si="125">T518</f>
        <v>Mm2</v>
      </c>
      <c r="AB518" s="24" t="str">
        <f t="shared" si="121"/>
        <v>Calculation</v>
      </c>
      <c r="AC518" t="s">
        <v>817</v>
      </c>
      <c r="AD518" t="s">
        <v>818</v>
      </c>
      <c r="AE518" t="str">
        <f t="shared" si="116"/>
        <v>s5</v>
      </c>
      <c r="AF518" t="s">
        <v>764</v>
      </c>
      <c r="AG518" s="51" t="str">
        <f t="shared" ref="AG518:AG536" si="126">D518</f>
        <v>res</v>
      </c>
      <c r="AH518" t="s">
        <v>819</v>
      </c>
      <c r="AI518" t="s">
        <v>820</v>
      </c>
      <c r="AJ518" t="s">
        <v>821</v>
      </c>
      <c r="AK518" s="11" t="str">
        <f t="shared" ref="AK518:AK536" si="127">"BO"&amp;", "&amp;S518</f>
        <v>BO, Calculation with average floor area of permanently occupied dwellings and number of dwellings for the considered contruction period</v>
      </c>
      <c r="AL518" s="11" t="s">
        <v>822</v>
      </c>
      <c r="AM518" s="11">
        <v>2016</v>
      </c>
      <c r="AN518" s="17" t="s">
        <v>823</v>
      </c>
      <c r="AO518" s="52" t="s">
        <v>824</v>
      </c>
      <c r="AQ518" t="s">
        <v>5</v>
      </c>
      <c r="AR518">
        <v>2010</v>
      </c>
      <c r="AS518" t="s">
        <v>868</v>
      </c>
      <c r="AT518" t="s">
        <v>835</v>
      </c>
      <c r="AU518">
        <v>1611.9856</v>
      </c>
      <c r="AV518" t="s">
        <v>826</v>
      </c>
      <c r="AW518" t="s">
        <v>208</v>
      </c>
      <c r="AX518" t="s">
        <v>817</v>
      </c>
      <c r="AY518" t="s">
        <v>818</v>
      </c>
      <c r="AZ518" t="s">
        <v>764</v>
      </c>
      <c r="BA518" s="51" t="s">
        <v>764</v>
      </c>
      <c r="BB518" t="s">
        <v>815</v>
      </c>
      <c r="BC518" t="s">
        <v>819</v>
      </c>
      <c r="BD518" t="s">
        <v>820</v>
      </c>
      <c r="BE518" t="s">
        <v>821</v>
      </c>
      <c r="BF518" t="s">
        <v>869</v>
      </c>
      <c r="BG518" t="s">
        <v>822</v>
      </c>
      <c r="BH518">
        <v>2016</v>
      </c>
      <c r="BI518" t="s">
        <v>823</v>
      </c>
      <c r="BJ518" t="s">
        <v>824</v>
      </c>
      <c r="BK518" t="s">
        <v>824</v>
      </c>
    </row>
    <row r="519" spans="1:63" x14ac:dyDescent="0.25">
      <c r="A519" t="str">
        <f t="shared" si="122"/>
        <v>FIsurlc5</v>
      </c>
      <c r="B519" t="s">
        <v>839</v>
      </c>
      <c r="C519" t="s">
        <v>50</v>
      </c>
      <c r="D519" t="s">
        <v>815</v>
      </c>
      <c r="E519" t="str">
        <f t="shared" si="123"/>
        <v>s5</v>
      </c>
      <c r="F519" t="str">
        <f t="shared" si="123"/>
        <v>surlc5</v>
      </c>
      <c r="G519" s="49">
        <v>0</v>
      </c>
      <c r="H519" s="49">
        <v>0</v>
      </c>
      <c r="I519" s="49">
        <v>0</v>
      </c>
      <c r="J519" s="49">
        <v>0</v>
      </c>
      <c r="K519" s="49">
        <v>0</v>
      </c>
      <c r="L519" s="49">
        <v>0</v>
      </c>
      <c r="M519" s="49">
        <v>0</v>
      </c>
      <c r="N519" s="49">
        <v>0</v>
      </c>
      <c r="O519" s="49">
        <v>0</v>
      </c>
      <c r="P519" s="49">
        <v>13.650257467453899</v>
      </c>
      <c r="Q519" s="49">
        <v>0</v>
      </c>
      <c r="R519" s="50" t="s">
        <v>364</v>
      </c>
      <c r="S519" s="50" t="s">
        <v>903</v>
      </c>
      <c r="T519" s="50" t="s">
        <v>873</v>
      </c>
      <c r="V519" s="24" t="str">
        <f>VLOOKUP(C519,[1]BO_download_01!#REF!,3,FALSE)</f>
        <v>Finland</v>
      </c>
      <c r="W519">
        <f t="shared" si="115"/>
        <v>2012</v>
      </c>
      <c r="X519" t="str">
        <f>INDEX([1]BO_download_01!#REF!,MATCH($Y519,[1]BO_download_01!#REF!,0))</f>
        <v>ar</v>
      </c>
      <c r="Y519" t="str">
        <f t="shared" si="120"/>
        <v>floor area</v>
      </c>
      <c r="Z519" s="24">
        <f t="shared" si="124"/>
        <v>0</v>
      </c>
      <c r="AA519" s="24" t="str">
        <f t="shared" si="125"/>
        <v>Mm2</v>
      </c>
      <c r="AB519" s="24" t="str">
        <f t="shared" si="121"/>
        <v>Calculation</v>
      </c>
      <c r="AC519" t="s">
        <v>817</v>
      </c>
      <c r="AD519" t="s">
        <v>818</v>
      </c>
      <c r="AE519" t="str">
        <f t="shared" si="116"/>
        <v>s5</v>
      </c>
      <c r="AF519" t="s">
        <v>764</v>
      </c>
      <c r="AG519" s="51" t="str">
        <f t="shared" si="126"/>
        <v>res</v>
      </c>
      <c r="AH519" t="s">
        <v>819</v>
      </c>
      <c r="AI519" t="s">
        <v>820</v>
      </c>
      <c r="AJ519" t="s">
        <v>821</v>
      </c>
      <c r="AK519" s="11" t="str">
        <f t="shared" si="127"/>
        <v>BO, Calculation with average floor area of permanently occupied dwellings and number of dwellings for the considered contruction period</v>
      </c>
      <c r="AL519" s="11" t="s">
        <v>822</v>
      </c>
      <c r="AM519" s="11">
        <v>2016</v>
      </c>
      <c r="AN519" s="17" t="s">
        <v>823</v>
      </c>
      <c r="AO519" s="52" t="s">
        <v>824</v>
      </c>
      <c r="AQ519" t="s">
        <v>5</v>
      </c>
      <c r="AR519">
        <v>2011</v>
      </c>
      <c r="AS519" t="s">
        <v>868</v>
      </c>
      <c r="AT519" t="s">
        <v>835</v>
      </c>
      <c r="AU519">
        <v>1649.4079999999999</v>
      </c>
      <c r="AV519" t="s">
        <v>826</v>
      </c>
      <c r="AW519" t="s">
        <v>208</v>
      </c>
      <c r="AX519" t="s">
        <v>817</v>
      </c>
      <c r="AY519" t="s">
        <v>818</v>
      </c>
      <c r="AZ519" t="s">
        <v>764</v>
      </c>
      <c r="BA519" s="51" t="s">
        <v>764</v>
      </c>
      <c r="BB519" t="s">
        <v>815</v>
      </c>
      <c r="BC519" t="s">
        <v>819</v>
      </c>
      <c r="BD519" t="s">
        <v>820</v>
      </c>
      <c r="BE519" t="s">
        <v>821</v>
      </c>
      <c r="BF519" t="s">
        <v>869</v>
      </c>
      <c r="BG519" t="s">
        <v>822</v>
      </c>
      <c r="BH519">
        <v>2016</v>
      </c>
      <c r="BI519" t="s">
        <v>823</v>
      </c>
      <c r="BJ519" t="s">
        <v>824</v>
      </c>
      <c r="BK519" t="s">
        <v>824</v>
      </c>
    </row>
    <row r="520" spans="1:63" x14ac:dyDescent="0.25">
      <c r="A520" t="str">
        <f t="shared" si="122"/>
        <v>FRsurlc5</v>
      </c>
      <c r="B520" t="s">
        <v>839</v>
      </c>
      <c r="C520" t="s">
        <v>48</v>
      </c>
      <c r="D520" t="s">
        <v>815</v>
      </c>
      <c r="E520" t="str">
        <f t="shared" si="123"/>
        <v>s5</v>
      </c>
      <c r="F520" t="str">
        <f t="shared" si="123"/>
        <v>surlc5</v>
      </c>
      <c r="G520" s="49">
        <v>101.066676941308</v>
      </c>
      <c r="H520" s="49">
        <v>100.959692046106</v>
      </c>
      <c r="I520" s="49">
        <v>100.91693755786901</v>
      </c>
      <c r="J520" s="49">
        <v>100.750845024884</v>
      </c>
      <c r="K520" s="49">
        <v>100.584166253299</v>
      </c>
      <c r="L520" s="49">
        <v>100.381074339083</v>
      </c>
      <c r="M520" s="49">
        <v>100.20509656732099</v>
      </c>
      <c r="N520" s="49">
        <v>100.00348107929599</v>
      </c>
      <c r="O520" s="49">
        <v>100.045585598035</v>
      </c>
      <c r="P520" s="49">
        <v>0</v>
      </c>
      <c r="Q520" s="49">
        <v>0</v>
      </c>
      <c r="R520" s="50" t="s">
        <v>364</v>
      </c>
      <c r="S520" s="50" t="s">
        <v>903</v>
      </c>
      <c r="T520" s="50" t="s">
        <v>873</v>
      </c>
      <c r="V520" s="24" t="str">
        <f>VLOOKUP(C520,[1]BO_download_01!#REF!,3,FALSE)</f>
        <v>France</v>
      </c>
      <c r="W520">
        <f t="shared" si="115"/>
        <v>2012</v>
      </c>
      <c r="X520" t="str">
        <f>INDEX([1]BO_download_01!#REF!,MATCH($Y520,[1]BO_download_01!#REF!,0))</f>
        <v>ar</v>
      </c>
      <c r="Y520" t="str">
        <f t="shared" si="120"/>
        <v>floor area</v>
      </c>
      <c r="Z520" s="24">
        <f t="shared" si="124"/>
        <v>100.00348107929599</v>
      </c>
      <c r="AA520" s="24" t="str">
        <f t="shared" si="125"/>
        <v>Mm2</v>
      </c>
      <c r="AB520" s="24" t="str">
        <f t="shared" si="121"/>
        <v>Calculation</v>
      </c>
      <c r="AC520" t="s">
        <v>817</v>
      </c>
      <c r="AD520" t="s">
        <v>818</v>
      </c>
      <c r="AE520" t="str">
        <f t="shared" si="116"/>
        <v>s5</v>
      </c>
      <c r="AF520" t="s">
        <v>764</v>
      </c>
      <c r="AG520" s="51" t="str">
        <f t="shared" si="126"/>
        <v>res</v>
      </c>
      <c r="AH520" t="s">
        <v>819</v>
      </c>
      <c r="AI520" t="s">
        <v>820</v>
      </c>
      <c r="AJ520" t="s">
        <v>821</v>
      </c>
      <c r="AK520" s="11" t="str">
        <f t="shared" si="127"/>
        <v>BO, Calculation with average floor area of permanently occupied dwellings and number of dwellings for the considered contruction period</v>
      </c>
      <c r="AL520" s="11" t="s">
        <v>822</v>
      </c>
      <c r="AM520" s="11">
        <v>2016</v>
      </c>
      <c r="AN520" s="17" t="s">
        <v>823</v>
      </c>
      <c r="AO520" s="52" t="s">
        <v>824</v>
      </c>
      <c r="AQ520" t="s">
        <v>5</v>
      </c>
      <c r="AR520">
        <v>2012</v>
      </c>
      <c r="AS520" t="s">
        <v>868</v>
      </c>
      <c r="AT520" t="s">
        <v>835</v>
      </c>
      <c r="AU520">
        <v>1657.896</v>
      </c>
      <c r="AV520" t="s">
        <v>826</v>
      </c>
      <c r="AW520" t="s">
        <v>208</v>
      </c>
      <c r="AX520" t="s">
        <v>817</v>
      </c>
      <c r="AY520" t="s">
        <v>818</v>
      </c>
      <c r="AZ520" t="s">
        <v>764</v>
      </c>
      <c r="BA520" s="51" t="s">
        <v>764</v>
      </c>
      <c r="BB520" t="s">
        <v>815</v>
      </c>
      <c r="BC520" t="s">
        <v>819</v>
      </c>
      <c r="BD520" t="s">
        <v>820</v>
      </c>
      <c r="BE520" t="s">
        <v>821</v>
      </c>
      <c r="BF520" t="s">
        <v>869</v>
      </c>
      <c r="BG520" t="s">
        <v>822</v>
      </c>
      <c r="BH520">
        <v>2016</v>
      </c>
      <c r="BI520" t="s">
        <v>823</v>
      </c>
      <c r="BJ520" t="s">
        <v>824</v>
      </c>
      <c r="BK520" t="s">
        <v>824</v>
      </c>
    </row>
    <row r="521" spans="1:63" x14ac:dyDescent="0.25">
      <c r="A521" t="str">
        <f t="shared" si="122"/>
        <v>HRsurlc5</v>
      </c>
      <c r="B521" t="s">
        <v>839</v>
      </c>
      <c r="C521" t="s">
        <v>43</v>
      </c>
      <c r="D521" t="s">
        <v>815</v>
      </c>
      <c r="E521" t="str">
        <f t="shared" si="123"/>
        <v>s5</v>
      </c>
      <c r="F521" t="str">
        <f t="shared" si="123"/>
        <v>surlc5</v>
      </c>
      <c r="G521" s="49">
        <v>0</v>
      </c>
      <c r="H521" s="49">
        <v>0</v>
      </c>
      <c r="I521" s="49">
        <v>0</v>
      </c>
      <c r="J521" s="49">
        <v>0</v>
      </c>
      <c r="K521" s="49">
        <v>0</v>
      </c>
      <c r="L521" s="49">
        <v>0</v>
      </c>
      <c r="M521" s="49">
        <v>6.54511968653064</v>
      </c>
      <c r="N521" s="49">
        <v>6.6017523661421498</v>
      </c>
      <c r="O521" s="49">
        <v>6.6583850457536604</v>
      </c>
      <c r="P521" s="49">
        <v>0</v>
      </c>
      <c r="Q521" s="49">
        <v>0</v>
      </c>
      <c r="R521" s="50" t="s">
        <v>364</v>
      </c>
      <c r="S521" s="50" t="s">
        <v>903</v>
      </c>
      <c r="T521" s="50" t="s">
        <v>873</v>
      </c>
      <c r="V521" s="24" t="str">
        <f>VLOOKUP(C521,[1]BO_download_01!#REF!,3,FALSE)</f>
        <v>Croatia</v>
      </c>
      <c r="W521">
        <f t="shared" si="115"/>
        <v>2012</v>
      </c>
      <c r="X521" t="str">
        <f>INDEX([1]BO_download_01!#REF!,MATCH($Y521,[1]BO_download_01!#REF!,0))</f>
        <v>ar</v>
      </c>
      <c r="Y521" t="str">
        <f t="shared" si="120"/>
        <v>floor area</v>
      </c>
      <c r="Z521" s="24">
        <f t="shared" si="124"/>
        <v>6.6017523661421498</v>
      </c>
      <c r="AA521" s="24" t="str">
        <f t="shared" si="125"/>
        <v>Mm2</v>
      </c>
      <c r="AB521" s="24" t="str">
        <f t="shared" si="121"/>
        <v>Calculation</v>
      </c>
      <c r="AC521" t="s">
        <v>817</v>
      </c>
      <c r="AD521" t="s">
        <v>818</v>
      </c>
      <c r="AE521" t="str">
        <f t="shared" si="116"/>
        <v>s5</v>
      </c>
      <c r="AF521" t="s">
        <v>764</v>
      </c>
      <c r="AG521" s="51" t="str">
        <f t="shared" si="126"/>
        <v>res</v>
      </c>
      <c r="AH521" t="s">
        <v>819</v>
      </c>
      <c r="AI521" t="s">
        <v>820</v>
      </c>
      <c r="AJ521" t="s">
        <v>821</v>
      </c>
      <c r="AK521" s="11" t="str">
        <f t="shared" si="127"/>
        <v>BO, Calculation with average floor area of permanently occupied dwellings and number of dwellings for the considered contruction period</v>
      </c>
      <c r="AL521" s="11" t="s">
        <v>822</v>
      </c>
      <c r="AM521" s="11">
        <v>2016</v>
      </c>
      <c r="AN521" s="17" t="s">
        <v>823</v>
      </c>
      <c r="AO521" s="52" t="s">
        <v>824</v>
      </c>
      <c r="AQ521" t="s">
        <v>5</v>
      </c>
      <c r="AR521">
        <v>2013</v>
      </c>
      <c r="AS521" t="s">
        <v>868</v>
      </c>
      <c r="AT521" t="s">
        <v>835</v>
      </c>
      <c r="AU521">
        <v>1701.3944507675001</v>
      </c>
      <c r="AV521" t="s">
        <v>826</v>
      </c>
      <c r="AW521" t="s">
        <v>208</v>
      </c>
      <c r="AX521" t="s">
        <v>817</v>
      </c>
      <c r="AY521" t="s">
        <v>818</v>
      </c>
      <c r="AZ521" t="s">
        <v>764</v>
      </c>
      <c r="BA521" s="51" t="s">
        <v>764</v>
      </c>
      <c r="BB521" t="s">
        <v>815</v>
      </c>
      <c r="BC521" t="s">
        <v>819</v>
      </c>
      <c r="BD521" t="s">
        <v>820</v>
      </c>
      <c r="BE521" t="s">
        <v>821</v>
      </c>
      <c r="BF521" t="s">
        <v>869</v>
      </c>
      <c r="BG521" t="s">
        <v>822</v>
      </c>
      <c r="BH521">
        <v>2016</v>
      </c>
      <c r="BI521" t="s">
        <v>823</v>
      </c>
      <c r="BJ521" t="s">
        <v>824</v>
      </c>
      <c r="BK521" t="s">
        <v>824</v>
      </c>
    </row>
    <row r="522" spans="1:63" x14ac:dyDescent="0.25">
      <c r="A522" t="str">
        <f t="shared" si="122"/>
        <v>HUsurlc5</v>
      </c>
      <c r="B522" t="s">
        <v>839</v>
      </c>
      <c r="C522" t="s">
        <v>52</v>
      </c>
      <c r="D522" t="s">
        <v>815</v>
      </c>
      <c r="E522" t="str">
        <f t="shared" si="123"/>
        <v>s5</v>
      </c>
      <c r="F522" t="str">
        <f t="shared" si="123"/>
        <v>surlc5</v>
      </c>
      <c r="G522" s="49">
        <v>0</v>
      </c>
      <c r="H522" s="49">
        <v>0</v>
      </c>
      <c r="I522" s="49">
        <v>0</v>
      </c>
      <c r="J522" s="49">
        <v>0</v>
      </c>
      <c r="K522" s="49">
        <v>0</v>
      </c>
      <c r="L522" s="49">
        <v>0</v>
      </c>
      <c r="M522" s="49">
        <v>0</v>
      </c>
      <c r="N522" s="49">
        <v>0</v>
      </c>
      <c r="O522" s="49">
        <v>11.893783150857599</v>
      </c>
      <c r="P522" s="49">
        <v>0</v>
      </c>
      <c r="Q522" s="49">
        <v>0</v>
      </c>
      <c r="R522" s="50" t="s">
        <v>208</v>
      </c>
      <c r="S522" s="50" t="s">
        <v>212</v>
      </c>
      <c r="T522" s="50" t="s">
        <v>873</v>
      </c>
      <c r="V522" s="24" t="str">
        <f>VLOOKUP(C522,[1]BO_download_01!#REF!,3,FALSE)</f>
        <v>Hungary</v>
      </c>
      <c r="W522">
        <f t="shared" si="115"/>
        <v>2012</v>
      </c>
      <c r="X522" t="str">
        <f>INDEX([1]BO_download_01!#REF!,MATCH($Y522,[1]BO_download_01!#REF!,0))</f>
        <v>ar</v>
      </c>
      <c r="Y522" t="str">
        <f t="shared" si="120"/>
        <v>floor area</v>
      </c>
      <c r="Z522" s="24">
        <f t="shared" si="124"/>
        <v>0</v>
      </c>
      <c r="AA522" s="24" t="str">
        <f t="shared" si="125"/>
        <v>Mm2</v>
      </c>
      <c r="AB522" s="24" t="str">
        <f t="shared" si="121"/>
        <v>Odyssee</v>
      </c>
      <c r="AC522" t="s">
        <v>817</v>
      </c>
      <c r="AD522" t="s">
        <v>818</v>
      </c>
      <c r="AE522" t="str">
        <f t="shared" si="116"/>
        <v>s5</v>
      </c>
      <c r="AF522" t="s">
        <v>764</v>
      </c>
      <c r="AG522" s="51" t="str">
        <f t="shared" si="126"/>
        <v>res</v>
      </c>
      <c r="AH522" t="s">
        <v>819</v>
      </c>
      <c r="AI522" t="s">
        <v>820</v>
      </c>
      <c r="AJ522" t="s">
        <v>821</v>
      </c>
      <c r="AK522" s="11" t="str">
        <f t="shared" si="127"/>
        <v>BO, Odyssee Indicators</v>
      </c>
      <c r="AL522" s="11" t="s">
        <v>822</v>
      </c>
      <c r="AM522" s="11">
        <v>2016</v>
      </c>
      <c r="AN522" s="17" t="s">
        <v>823</v>
      </c>
      <c r="AO522" s="52" t="s">
        <v>824</v>
      </c>
      <c r="AQ522" t="s">
        <v>5</v>
      </c>
      <c r="AR522">
        <v>2014</v>
      </c>
      <c r="AS522" t="s">
        <v>868</v>
      </c>
      <c r="AT522" t="s">
        <v>835</v>
      </c>
      <c r="AU522">
        <v>1744.4339325967301</v>
      </c>
      <c r="AV522" t="s">
        <v>826</v>
      </c>
      <c r="AW522" t="s">
        <v>208</v>
      </c>
      <c r="AX522" t="s">
        <v>817</v>
      </c>
      <c r="AY522" t="s">
        <v>818</v>
      </c>
      <c r="AZ522" t="s">
        <v>764</v>
      </c>
      <c r="BA522" s="51" t="s">
        <v>764</v>
      </c>
      <c r="BB522" t="s">
        <v>815</v>
      </c>
      <c r="BC522" t="s">
        <v>819</v>
      </c>
      <c r="BD522" t="s">
        <v>820</v>
      </c>
      <c r="BE522" t="s">
        <v>821</v>
      </c>
      <c r="BF522" t="s">
        <v>869</v>
      </c>
      <c r="BG522" t="s">
        <v>822</v>
      </c>
      <c r="BH522">
        <v>2016</v>
      </c>
      <c r="BI522" t="s">
        <v>823</v>
      </c>
      <c r="BJ522" t="s">
        <v>824</v>
      </c>
      <c r="BK522" t="s">
        <v>824</v>
      </c>
    </row>
    <row r="523" spans="1:63" x14ac:dyDescent="0.25">
      <c r="A523" t="str">
        <f t="shared" si="122"/>
        <v>IEsurlc5</v>
      </c>
      <c r="B523" t="s">
        <v>839</v>
      </c>
      <c r="C523" t="s">
        <v>53</v>
      </c>
      <c r="D523" t="s">
        <v>815</v>
      </c>
      <c r="E523" t="str">
        <f t="shared" si="123"/>
        <v>s5</v>
      </c>
      <c r="F523" t="str">
        <f t="shared" si="123"/>
        <v>surlc5</v>
      </c>
      <c r="G523" s="49">
        <v>0</v>
      </c>
      <c r="H523" s="49">
        <v>0</v>
      </c>
      <c r="I523" s="49">
        <v>0</v>
      </c>
      <c r="J523" s="49">
        <v>0</v>
      </c>
      <c r="K523" s="49">
        <v>0</v>
      </c>
      <c r="L523" s="49">
        <v>0</v>
      </c>
      <c r="M523" s="49">
        <v>3.5436701637820498</v>
      </c>
      <c r="N523" s="49">
        <v>3.5516770833014299</v>
      </c>
      <c r="O523" s="49">
        <v>3.5592382996426699</v>
      </c>
      <c r="P523" s="49">
        <v>0</v>
      </c>
      <c r="Q523" s="49">
        <v>0</v>
      </c>
      <c r="R523" s="50" t="s">
        <v>214</v>
      </c>
      <c r="S523" s="50" t="s">
        <v>686</v>
      </c>
      <c r="T523" s="50" t="s">
        <v>873</v>
      </c>
      <c r="V523" s="24" t="str">
        <f>VLOOKUP(C523,[1]BO_download_01!#REF!,3,FALSE)</f>
        <v>Ireland</v>
      </c>
      <c r="W523">
        <f t="shared" si="115"/>
        <v>2012</v>
      </c>
      <c r="X523" t="str">
        <f>INDEX([1]BO_download_01!#REF!,MATCH($Y523,[1]BO_download_01!#REF!,0))</f>
        <v>ar</v>
      </c>
      <c r="Y523" t="str">
        <f t="shared" si="120"/>
        <v>floor area</v>
      </c>
      <c r="Z523" s="24">
        <f t="shared" si="124"/>
        <v>3.5516770833014299</v>
      </c>
      <c r="AA523" s="24" t="str">
        <f t="shared" si="125"/>
        <v>Mm2</v>
      </c>
      <c r="AB523" s="24" t="str">
        <f t="shared" si="121"/>
        <v>Estimation</v>
      </c>
      <c r="AC523" t="s">
        <v>817</v>
      </c>
      <c r="AD523" t="s">
        <v>818</v>
      </c>
      <c r="AE523" t="str">
        <f t="shared" si="116"/>
        <v>s5</v>
      </c>
      <c r="AF523" t="s">
        <v>764</v>
      </c>
      <c r="AG523" s="51" t="str">
        <f t="shared" si="126"/>
        <v>res</v>
      </c>
      <c r="AH523" t="s">
        <v>819</v>
      </c>
      <c r="AI523" t="s">
        <v>820</v>
      </c>
      <c r="AJ523" t="s">
        <v>821</v>
      </c>
      <c r="AK523" s="11" t="str">
        <f t="shared" si="127"/>
        <v>BO, Estimation with data from Odyssee</v>
      </c>
      <c r="AL523" s="11" t="s">
        <v>822</v>
      </c>
      <c r="AM523" s="11">
        <v>2016</v>
      </c>
      <c r="AN523" s="17" t="s">
        <v>823</v>
      </c>
      <c r="AO523" s="52" t="s">
        <v>824</v>
      </c>
      <c r="AQ523" t="s">
        <v>29</v>
      </c>
      <c r="AR523">
        <v>2005</v>
      </c>
      <c r="AS523" t="s">
        <v>868</v>
      </c>
      <c r="AT523" t="s">
        <v>835</v>
      </c>
      <c r="AU523">
        <v>28982.906999999999</v>
      </c>
      <c r="AV523" t="s">
        <v>826</v>
      </c>
      <c r="AW523" t="s">
        <v>208</v>
      </c>
      <c r="AX523" t="s">
        <v>817</v>
      </c>
      <c r="AY523" t="s">
        <v>818</v>
      </c>
      <c r="AZ523" t="s">
        <v>764</v>
      </c>
      <c r="BA523" s="51" t="s">
        <v>764</v>
      </c>
      <c r="BB523" t="s">
        <v>815</v>
      </c>
      <c r="BC523" t="s">
        <v>819</v>
      </c>
      <c r="BD523" t="s">
        <v>820</v>
      </c>
      <c r="BE523" t="s">
        <v>821</v>
      </c>
      <c r="BF523" t="s">
        <v>869</v>
      </c>
      <c r="BG523" t="s">
        <v>822</v>
      </c>
      <c r="BH523">
        <v>2016</v>
      </c>
      <c r="BI523" t="s">
        <v>823</v>
      </c>
      <c r="BJ523" t="s">
        <v>824</v>
      </c>
      <c r="BK523" t="s">
        <v>824</v>
      </c>
    </row>
    <row r="524" spans="1:63" x14ac:dyDescent="0.25">
      <c r="A524" t="str">
        <f t="shared" si="122"/>
        <v>ITsurlc5</v>
      </c>
      <c r="B524" t="s">
        <v>839</v>
      </c>
      <c r="C524" t="s">
        <v>54</v>
      </c>
      <c r="D524" t="s">
        <v>815</v>
      </c>
      <c r="E524" t="str">
        <f t="shared" si="123"/>
        <v>s5</v>
      </c>
      <c r="F524" t="str">
        <f t="shared" si="123"/>
        <v>surlc5</v>
      </c>
      <c r="G524" s="49">
        <v>0</v>
      </c>
      <c r="H524" s="49">
        <v>0</v>
      </c>
      <c r="I524" s="49">
        <v>0</v>
      </c>
      <c r="J524" s="49">
        <v>0</v>
      </c>
      <c r="K524" s="49">
        <v>0</v>
      </c>
      <c r="L524" s="49">
        <v>0</v>
      </c>
      <c r="M524" s="49">
        <v>180.097610217811</v>
      </c>
      <c r="N524" s="49">
        <v>0</v>
      </c>
      <c r="O524" s="49">
        <v>0</v>
      </c>
      <c r="P524" s="49">
        <v>0</v>
      </c>
      <c r="Q524" s="49">
        <v>0</v>
      </c>
      <c r="R524" s="50" t="s">
        <v>214</v>
      </c>
      <c r="S524" s="50" t="s">
        <v>686</v>
      </c>
      <c r="T524" s="50" t="s">
        <v>873</v>
      </c>
      <c r="V524" s="24" t="str">
        <f>VLOOKUP(C524,[1]BO_download_01!#REF!,3,FALSE)</f>
        <v>Italy</v>
      </c>
      <c r="W524">
        <f t="shared" si="115"/>
        <v>2012</v>
      </c>
      <c r="X524" t="str">
        <f>INDEX([1]BO_download_01!#REF!,MATCH($Y524,[1]BO_download_01!#REF!,0))</f>
        <v>ar</v>
      </c>
      <c r="Y524" t="str">
        <f t="shared" si="120"/>
        <v>floor area</v>
      </c>
      <c r="Z524" s="24">
        <f t="shared" si="124"/>
        <v>0</v>
      </c>
      <c r="AA524" s="24" t="str">
        <f t="shared" si="125"/>
        <v>Mm2</v>
      </c>
      <c r="AB524" s="24" t="str">
        <f t="shared" si="121"/>
        <v>Estimation</v>
      </c>
      <c r="AC524" t="s">
        <v>817</v>
      </c>
      <c r="AD524" t="s">
        <v>818</v>
      </c>
      <c r="AE524" t="str">
        <f t="shared" si="116"/>
        <v>s5</v>
      </c>
      <c r="AF524" t="s">
        <v>764</v>
      </c>
      <c r="AG524" s="51" t="str">
        <f t="shared" si="126"/>
        <v>res</v>
      </c>
      <c r="AH524" t="s">
        <v>819</v>
      </c>
      <c r="AI524" t="s">
        <v>820</v>
      </c>
      <c r="AJ524" t="s">
        <v>821</v>
      </c>
      <c r="AK524" s="11" t="str">
        <f t="shared" si="127"/>
        <v>BO, Estimation with data from Odyssee</v>
      </c>
      <c r="AL524" s="11" t="s">
        <v>822</v>
      </c>
      <c r="AM524" s="11">
        <v>2016</v>
      </c>
      <c r="AN524" s="17" t="s">
        <v>823</v>
      </c>
      <c r="AO524" s="52" t="s">
        <v>824</v>
      </c>
      <c r="AQ524" t="s">
        <v>29</v>
      </c>
      <c r="AR524">
        <v>2006</v>
      </c>
      <c r="AS524" t="s">
        <v>868</v>
      </c>
      <c r="AT524" t="s">
        <v>835</v>
      </c>
      <c r="AU524">
        <v>29343.196</v>
      </c>
      <c r="AV524" t="s">
        <v>826</v>
      </c>
      <c r="AW524" t="s">
        <v>208</v>
      </c>
      <c r="AX524" t="s">
        <v>817</v>
      </c>
      <c r="AY524" t="s">
        <v>818</v>
      </c>
      <c r="AZ524" t="s">
        <v>764</v>
      </c>
      <c r="BA524" s="51" t="s">
        <v>764</v>
      </c>
      <c r="BB524" t="s">
        <v>815</v>
      </c>
      <c r="BC524" t="s">
        <v>819</v>
      </c>
      <c r="BD524" t="s">
        <v>820</v>
      </c>
      <c r="BE524" t="s">
        <v>821</v>
      </c>
      <c r="BF524" t="s">
        <v>869</v>
      </c>
      <c r="BG524" t="s">
        <v>822</v>
      </c>
      <c r="BH524">
        <v>2016</v>
      </c>
      <c r="BI524" t="s">
        <v>823</v>
      </c>
      <c r="BJ524" t="s">
        <v>824</v>
      </c>
      <c r="BK524" t="s">
        <v>824</v>
      </c>
    </row>
    <row r="525" spans="1:63" x14ac:dyDescent="0.25">
      <c r="A525" t="str">
        <f t="shared" si="122"/>
        <v>LTsurlc5</v>
      </c>
      <c r="B525" t="s">
        <v>839</v>
      </c>
      <c r="C525" t="s">
        <v>56</v>
      </c>
      <c r="D525" t="s">
        <v>815</v>
      </c>
      <c r="E525" t="str">
        <f t="shared" si="123"/>
        <v>s5</v>
      </c>
      <c r="F525" t="str">
        <f t="shared" si="123"/>
        <v>surlc5</v>
      </c>
      <c r="G525" s="49">
        <v>0</v>
      </c>
      <c r="H525" s="49">
        <v>0</v>
      </c>
      <c r="I525" s="49">
        <v>0</v>
      </c>
      <c r="J525" s="49">
        <v>0</v>
      </c>
      <c r="K525" s="49">
        <v>0</v>
      </c>
      <c r="L525" s="49">
        <v>0</v>
      </c>
      <c r="M525" s="49">
        <v>0</v>
      </c>
      <c r="N525" s="49">
        <v>2.9057688609230801</v>
      </c>
      <c r="O525" s="49">
        <v>2.91885790984615</v>
      </c>
      <c r="P525" s="49">
        <v>0</v>
      </c>
      <c r="Q525" s="49">
        <v>0</v>
      </c>
      <c r="R525" s="50" t="s">
        <v>208</v>
      </c>
      <c r="S525" s="50" t="s">
        <v>212</v>
      </c>
      <c r="T525" s="50" t="s">
        <v>873</v>
      </c>
      <c r="V525" s="24" t="str">
        <f>VLOOKUP(C525,[1]BO_download_01!#REF!,3,FALSE)</f>
        <v>Lithuania</v>
      </c>
      <c r="W525">
        <f t="shared" si="115"/>
        <v>2012</v>
      </c>
      <c r="X525" t="str">
        <f>INDEX([1]BO_download_01!#REF!,MATCH($Y525,[1]BO_download_01!#REF!,0))</f>
        <v>ar</v>
      </c>
      <c r="Y525" t="str">
        <f t="shared" si="120"/>
        <v>floor area</v>
      </c>
      <c r="Z525" s="24">
        <f t="shared" si="124"/>
        <v>2.9057688609230801</v>
      </c>
      <c r="AA525" s="24" t="str">
        <f t="shared" si="125"/>
        <v>Mm2</v>
      </c>
      <c r="AB525" s="24" t="str">
        <f t="shared" si="121"/>
        <v>Odyssee</v>
      </c>
      <c r="AC525" t="s">
        <v>817</v>
      </c>
      <c r="AD525" t="s">
        <v>818</v>
      </c>
      <c r="AE525" t="str">
        <f t="shared" si="116"/>
        <v>s5</v>
      </c>
      <c r="AF525" t="s">
        <v>764</v>
      </c>
      <c r="AG525" s="51" t="str">
        <f t="shared" si="126"/>
        <v>res</v>
      </c>
      <c r="AH525" t="s">
        <v>819</v>
      </c>
      <c r="AI525" t="s">
        <v>820</v>
      </c>
      <c r="AJ525" t="s">
        <v>821</v>
      </c>
      <c r="AK525" s="11" t="str">
        <f t="shared" si="127"/>
        <v>BO, Odyssee Indicators</v>
      </c>
      <c r="AL525" s="11" t="s">
        <v>822</v>
      </c>
      <c r="AM525" s="11">
        <v>2016</v>
      </c>
      <c r="AN525" s="17" t="s">
        <v>823</v>
      </c>
      <c r="AO525" s="52" t="s">
        <v>824</v>
      </c>
      <c r="AQ525" t="s">
        <v>29</v>
      </c>
      <c r="AR525">
        <v>2007</v>
      </c>
      <c r="AS525" t="s">
        <v>868</v>
      </c>
      <c r="AT525" t="s">
        <v>835</v>
      </c>
      <c r="AU525">
        <v>29811.816999999999</v>
      </c>
      <c r="AV525" t="s">
        <v>826</v>
      </c>
      <c r="AW525" t="s">
        <v>208</v>
      </c>
      <c r="AX525" t="s">
        <v>817</v>
      </c>
      <c r="AY525" t="s">
        <v>818</v>
      </c>
      <c r="AZ525" t="s">
        <v>764</v>
      </c>
      <c r="BA525" s="51" t="s">
        <v>764</v>
      </c>
      <c r="BB525" t="s">
        <v>815</v>
      </c>
      <c r="BC525" t="s">
        <v>819</v>
      </c>
      <c r="BD525" t="s">
        <v>820</v>
      </c>
      <c r="BE525" t="s">
        <v>821</v>
      </c>
      <c r="BF525" t="s">
        <v>869</v>
      </c>
      <c r="BG525" t="s">
        <v>822</v>
      </c>
      <c r="BH525">
        <v>2016</v>
      </c>
      <c r="BI525" t="s">
        <v>823</v>
      </c>
      <c r="BJ525" t="s">
        <v>824</v>
      </c>
      <c r="BK525" t="s">
        <v>824</v>
      </c>
    </row>
    <row r="526" spans="1:63" x14ac:dyDescent="0.25">
      <c r="A526" t="str">
        <f t="shared" si="122"/>
        <v>LUsurlc5</v>
      </c>
      <c r="B526" t="s">
        <v>839</v>
      </c>
      <c r="C526" t="s">
        <v>57</v>
      </c>
      <c r="D526" t="s">
        <v>815</v>
      </c>
      <c r="E526" t="str">
        <f t="shared" ref="E526:F536" si="128">E525</f>
        <v>s5</v>
      </c>
      <c r="F526" t="str">
        <f t="shared" si="128"/>
        <v>surlc5</v>
      </c>
      <c r="G526" s="49">
        <v>0</v>
      </c>
      <c r="H526" s="49">
        <v>0</v>
      </c>
      <c r="I526" s="49">
        <v>0</v>
      </c>
      <c r="J526" s="49">
        <v>0</v>
      </c>
      <c r="K526" s="49">
        <v>0</v>
      </c>
      <c r="L526" s="49">
        <v>0</v>
      </c>
      <c r="M526" s="49">
        <v>1.1030779549271299</v>
      </c>
      <c r="N526" s="49">
        <v>0</v>
      </c>
      <c r="O526" s="49">
        <v>0</v>
      </c>
      <c r="P526" s="49">
        <v>0</v>
      </c>
      <c r="Q526" s="49">
        <v>0</v>
      </c>
      <c r="R526" s="50" t="s">
        <v>208</v>
      </c>
      <c r="S526" s="50" t="s">
        <v>212</v>
      </c>
      <c r="T526" s="50" t="s">
        <v>873</v>
      </c>
      <c r="V526" s="24" t="str">
        <f>VLOOKUP(C526,[1]BO_download_01!#REF!,3,FALSE)</f>
        <v>Luxembourg</v>
      </c>
      <c r="W526">
        <f t="shared" si="115"/>
        <v>2012</v>
      </c>
      <c r="X526" t="str">
        <f>INDEX([1]BO_download_01!#REF!,MATCH($Y526,[1]BO_download_01!#REF!,0))</f>
        <v>ar</v>
      </c>
      <c r="Y526" t="str">
        <f t="shared" si="120"/>
        <v>floor area</v>
      </c>
      <c r="Z526" s="24">
        <f t="shared" si="124"/>
        <v>0</v>
      </c>
      <c r="AA526" s="24" t="str">
        <f t="shared" si="125"/>
        <v>Mm2</v>
      </c>
      <c r="AB526" s="24" t="str">
        <f t="shared" si="121"/>
        <v>Odyssee</v>
      </c>
      <c r="AC526" t="s">
        <v>817</v>
      </c>
      <c r="AD526" t="s">
        <v>818</v>
      </c>
      <c r="AE526" t="str">
        <f t="shared" si="116"/>
        <v>s5</v>
      </c>
      <c r="AF526" t="s">
        <v>764</v>
      </c>
      <c r="AG526" s="51" t="str">
        <f t="shared" si="126"/>
        <v>res</v>
      </c>
      <c r="AH526" t="s">
        <v>819</v>
      </c>
      <c r="AI526" t="s">
        <v>820</v>
      </c>
      <c r="AJ526" t="s">
        <v>821</v>
      </c>
      <c r="AK526" s="11" t="str">
        <f t="shared" si="127"/>
        <v>BO, Odyssee Indicators</v>
      </c>
      <c r="AL526" s="11" t="s">
        <v>822</v>
      </c>
      <c r="AM526" s="11">
        <v>2016</v>
      </c>
      <c r="AN526" s="17" t="s">
        <v>823</v>
      </c>
      <c r="AO526" s="52" t="s">
        <v>824</v>
      </c>
      <c r="AQ526" t="s">
        <v>29</v>
      </c>
      <c r="AR526">
        <v>2008</v>
      </c>
      <c r="AS526" t="s">
        <v>868</v>
      </c>
      <c r="AT526" t="s">
        <v>835</v>
      </c>
      <c r="AU526">
        <v>30257.477999999999</v>
      </c>
      <c r="AV526" t="s">
        <v>826</v>
      </c>
      <c r="AW526" t="s">
        <v>208</v>
      </c>
      <c r="AX526" t="s">
        <v>817</v>
      </c>
      <c r="AY526" t="s">
        <v>818</v>
      </c>
      <c r="AZ526" t="s">
        <v>764</v>
      </c>
      <c r="BA526" s="51" t="s">
        <v>764</v>
      </c>
      <c r="BB526" t="s">
        <v>815</v>
      </c>
      <c r="BC526" t="s">
        <v>819</v>
      </c>
      <c r="BD526" t="s">
        <v>820</v>
      </c>
      <c r="BE526" t="s">
        <v>821</v>
      </c>
      <c r="BF526" t="s">
        <v>869</v>
      </c>
      <c r="BG526" t="s">
        <v>822</v>
      </c>
      <c r="BH526">
        <v>2016</v>
      </c>
      <c r="BI526" t="s">
        <v>823</v>
      </c>
      <c r="BJ526" t="s">
        <v>824</v>
      </c>
      <c r="BK526" t="s">
        <v>824</v>
      </c>
    </row>
    <row r="527" spans="1:63" x14ac:dyDescent="0.25">
      <c r="A527" t="str">
        <f t="shared" si="122"/>
        <v>LVsurlc5</v>
      </c>
      <c r="B527" t="s">
        <v>839</v>
      </c>
      <c r="C527" t="s">
        <v>55</v>
      </c>
      <c r="D527" t="s">
        <v>815</v>
      </c>
      <c r="E527" t="str">
        <f t="shared" si="128"/>
        <v>s5</v>
      </c>
      <c r="F527" t="str">
        <f t="shared" si="128"/>
        <v>surlc5</v>
      </c>
      <c r="G527" s="49">
        <v>0</v>
      </c>
      <c r="H527" s="49">
        <v>0</v>
      </c>
      <c r="I527" s="49">
        <v>0</v>
      </c>
      <c r="J527" s="49">
        <v>0</v>
      </c>
      <c r="K527" s="49">
        <v>0</v>
      </c>
      <c r="L527" s="49">
        <v>0</v>
      </c>
      <c r="M527" s="49">
        <v>2.3447989940192402</v>
      </c>
      <c r="N527" s="49">
        <v>2.3537657205738101</v>
      </c>
      <c r="O527" s="49">
        <v>2.3761825369602301</v>
      </c>
      <c r="P527" s="49">
        <v>0</v>
      </c>
      <c r="Q527" s="49">
        <v>0</v>
      </c>
      <c r="R527" s="50" t="s">
        <v>208</v>
      </c>
      <c r="S527" s="50" t="s">
        <v>212</v>
      </c>
      <c r="T527" s="50" t="s">
        <v>873</v>
      </c>
      <c r="V527" s="24" t="str">
        <f>VLOOKUP(C527,[1]BO_download_01!#REF!,3,FALSE)</f>
        <v>Latvia</v>
      </c>
      <c r="W527">
        <f t="shared" si="115"/>
        <v>2012</v>
      </c>
      <c r="X527" t="str">
        <f>INDEX([1]BO_download_01!#REF!,MATCH($Y527,[1]BO_download_01!#REF!,0))</f>
        <v>ar</v>
      </c>
      <c r="Y527" t="str">
        <f t="shared" si="120"/>
        <v>floor area</v>
      </c>
      <c r="Z527" s="24">
        <f t="shared" si="124"/>
        <v>2.3537657205738101</v>
      </c>
      <c r="AA527" s="24" t="str">
        <f t="shared" si="125"/>
        <v>Mm2</v>
      </c>
      <c r="AB527" s="24" t="str">
        <f t="shared" si="121"/>
        <v>Odyssee</v>
      </c>
      <c r="AC527" t="s">
        <v>817</v>
      </c>
      <c r="AD527" t="s">
        <v>818</v>
      </c>
      <c r="AE527" t="str">
        <f t="shared" si="116"/>
        <v>s5</v>
      </c>
      <c r="AF527" t="s">
        <v>764</v>
      </c>
      <c r="AG527" s="51" t="str">
        <f t="shared" si="126"/>
        <v>res</v>
      </c>
      <c r="AH527" t="s">
        <v>819</v>
      </c>
      <c r="AI527" t="s">
        <v>820</v>
      </c>
      <c r="AJ527" t="s">
        <v>821</v>
      </c>
      <c r="AK527" s="11" t="str">
        <f t="shared" si="127"/>
        <v>BO, Odyssee Indicators</v>
      </c>
      <c r="AL527" s="11" t="s">
        <v>822</v>
      </c>
      <c r="AM527" s="11">
        <v>2016</v>
      </c>
      <c r="AN527" s="17" t="s">
        <v>823</v>
      </c>
      <c r="AO527" s="52" t="s">
        <v>824</v>
      </c>
      <c r="AQ527" t="s">
        <v>29</v>
      </c>
      <c r="AR527">
        <v>2009</v>
      </c>
      <c r="AS527" t="s">
        <v>868</v>
      </c>
      <c r="AT527" t="s">
        <v>835</v>
      </c>
      <c r="AU527">
        <v>30611.064999999999</v>
      </c>
      <c r="AV527" t="s">
        <v>826</v>
      </c>
      <c r="AW527" t="s">
        <v>208</v>
      </c>
      <c r="AX527" t="s">
        <v>817</v>
      </c>
      <c r="AY527" t="s">
        <v>818</v>
      </c>
      <c r="AZ527" t="s">
        <v>764</v>
      </c>
      <c r="BA527" s="51" t="s">
        <v>764</v>
      </c>
      <c r="BB527" t="s">
        <v>815</v>
      </c>
      <c r="BC527" t="s">
        <v>819</v>
      </c>
      <c r="BD527" t="s">
        <v>820</v>
      </c>
      <c r="BE527" t="s">
        <v>821</v>
      </c>
      <c r="BF527" t="s">
        <v>869</v>
      </c>
      <c r="BG527" t="s">
        <v>822</v>
      </c>
      <c r="BH527">
        <v>2016</v>
      </c>
      <c r="BI527" t="s">
        <v>823</v>
      </c>
      <c r="BJ527" t="s">
        <v>824</v>
      </c>
      <c r="BK527" t="s">
        <v>824</v>
      </c>
    </row>
    <row r="528" spans="1:63" x14ac:dyDescent="0.25">
      <c r="A528" t="str">
        <f t="shared" si="122"/>
        <v>MTsurlc5</v>
      </c>
      <c r="B528" t="s">
        <v>839</v>
      </c>
      <c r="C528" t="s">
        <v>58</v>
      </c>
      <c r="D528" t="s">
        <v>815</v>
      </c>
      <c r="E528" t="str">
        <f t="shared" si="128"/>
        <v>s5</v>
      </c>
      <c r="F528" t="str">
        <f t="shared" si="128"/>
        <v>surlc5</v>
      </c>
      <c r="G528" s="49">
        <v>0</v>
      </c>
      <c r="H528" s="49">
        <v>0</v>
      </c>
      <c r="I528" s="49">
        <v>0</v>
      </c>
      <c r="J528" s="49">
        <v>0</v>
      </c>
      <c r="K528" s="49">
        <v>0</v>
      </c>
      <c r="L528" s="49">
        <v>0</v>
      </c>
      <c r="M528" s="49">
        <v>2.48828631054355</v>
      </c>
      <c r="N528" s="49">
        <v>2.48828631054355</v>
      </c>
      <c r="O528" s="49">
        <v>0</v>
      </c>
      <c r="P528" s="49">
        <v>0</v>
      </c>
      <c r="Q528" s="49">
        <v>0</v>
      </c>
      <c r="R528" s="50" t="s">
        <v>208</v>
      </c>
      <c r="S528" s="50" t="s">
        <v>212</v>
      </c>
      <c r="T528" s="50" t="s">
        <v>873</v>
      </c>
      <c r="V528" s="24" t="str">
        <f>VLOOKUP(C528,[1]BO_download_01!#REF!,3,FALSE)</f>
        <v>Malta</v>
      </c>
      <c r="W528">
        <f t="shared" si="115"/>
        <v>2012</v>
      </c>
      <c r="X528" t="str">
        <f>INDEX([1]BO_download_01!#REF!,MATCH($Y528,[1]BO_download_01!#REF!,0))</f>
        <v>ar</v>
      </c>
      <c r="Y528" t="str">
        <f t="shared" si="120"/>
        <v>floor area</v>
      </c>
      <c r="Z528" s="24">
        <f t="shared" si="124"/>
        <v>2.48828631054355</v>
      </c>
      <c r="AA528" s="24" t="str">
        <f t="shared" si="125"/>
        <v>Mm2</v>
      </c>
      <c r="AB528" s="24" t="str">
        <f t="shared" si="121"/>
        <v>Odyssee</v>
      </c>
      <c r="AC528" t="s">
        <v>817</v>
      </c>
      <c r="AD528" t="s">
        <v>818</v>
      </c>
      <c r="AE528" t="str">
        <f t="shared" si="116"/>
        <v>s5</v>
      </c>
      <c r="AF528" t="s">
        <v>764</v>
      </c>
      <c r="AG528" s="51" t="str">
        <f t="shared" si="126"/>
        <v>res</v>
      </c>
      <c r="AH528" t="s">
        <v>819</v>
      </c>
      <c r="AI528" t="s">
        <v>820</v>
      </c>
      <c r="AJ528" t="s">
        <v>821</v>
      </c>
      <c r="AK528" s="11" t="str">
        <f t="shared" si="127"/>
        <v>BO, Odyssee Indicators</v>
      </c>
      <c r="AL528" s="11" t="s">
        <v>822</v>
      </c>
      <c r="AM528" s="11">
        <v>2016</v>
      </c>
      <c r="AN528" s="17" t="s">
        <v>823</v>
      </c>
      <c r="AO528" s="52" t="s">
        <v>824</v>
      </c>
      <c r="AQ528" t="s">
        <v>29</v>
      </c>
      <c r="AR528">
        <v>2010</v>
      </c>
      <c r="AS528" t="s">
        <v>868</v>
      </c>
      <c r="AT528" t="s">
        <v>835</v>
      </c>
      <c r="AU528">
        <v>30973.388999999999</v>
      </c>
      <c r="AV528" t="s">
        <v>826</v>
      </c>
      <c r="AW528" t="s">
        <v>208</v>
      </c>
      <c r="AX528" t="s">
        <v>817</v>
      </c>
      <c r="AY528" t="s">
        <v>818</v>
      </c>
      <c r="AZ528" t="s">
        <v>764</v>
      </c>
      <c r="BA528" s="51" t="s">
        <v>764</v>
      </c>
      <c r="BB528" t="s">
        <v>815</v>
      </c>
      <c r="BC528" t="s">
        <v>819</v>
      </c>
      <c r="BD528" t="s">
        <v>820</v>
      </c>
      <c r="BE528" t="s">
        <v>821</v>
      </c>
      <c r="BF528" t="s">
        <v>869</v>
      </c>
      <c r="BG528" t="s">
        <v>822</v>
      </c>
      <c r="BH528">
        <v>2016</v>
      </c>
      <c r="BI528" t="s">
        <v>823</v>
      </c>
      <c r="BJ528" t="s">
        <v>824</v>
      </c>
      <c r="BK528" t="s">
        <v>824</v>
      </c>
    </row>
    <row r="529" spans="1:63" x14ac:dyDescent="0.25">
      <c r="A529" t="str">
        <f t="shared" si="122"/>
        <v>NLsurlc5</v>
      </c>
      <c r="B529" t="s">
        <v>839</v>
      </c>
      <c r="C529" t="s">
        <v>59</v>
      </c>
      <c r="D529" t="s">
        <v>815</v>
      </c>
      <c r="E529" t="str">
        <f t="shared" si="128"/>
        <v>s5</v>
      </c>
      <c r="F529" t="str">
        <f t="shared" si="128"/>
        <v>surlc5</v>
      </c>
      <c r="G529" s="49">
        <v>0</v>
      </c>
      <c r="H529" s="49">
        <v>0</v>
      </c>
      <c r="I529" s="49">
        <v>0</v>
      </c>
      <c r="J529" s="49">
        <v>0</v>
      </c>
      <c r="K529" s="49">
        <v>0</v>
      </c>
      <c r="L529" s="49">
        <v>0</v>
      </c>
      <c r="M529" s="49">
        <v>21.868718682575899</v>
      </c>
      <c r="N529" s="49">
        <v>21.955738674284198</v>
      </c>
      <c r="O529" s="49">
        <v>0</v>
      </c>
      <c r="P529" s="49">
        <v>0</v>
      </c>
      <c r="Q529" s="49">
        <v>0</v>
      </c>
      <c r="R529" s="50" t="s">
        <v>364</v>
      </c>
      <c r="S529" s="50" t="s">
        <v>903</v>
      </c>
      <c r="T529" s="50" t="s">
        <v>873</v>
      </c>
      <c r="V529" s="24" t="str">
        <f>VLOOKUP(C529,[1]BO_download_01!#REF!,3,FALSE)</f>
        <v>Netherlands</v>
      </c>
      <c r="W529">
        <f t="shared" si="115"/>
        <v>2012</v>
      </c>
      <c r="X529" t="str">
        <f>INDEX([1]BO_download_01!#REF!,MATCH($Y529,[1]BO_download_01!#REF!,0))</f>
        <v>ar</v>
      </c>
      <c r="Y529" t="str">
        <f t="shared" si="120"/>
        <v>floor area</v>
      </c>
      <c r="Z529" s="24">
        <f t="shared" si="124"/>
        <v>21.955738674284198</v>
      </c>
      <c r="AA529" s="24" t="str">
        <f t="shared" si="125"/>
        <v>Mm2</v>
      </c>
      <c r="AB529" s="24" t="str">
        <f t="shared" si="121"/>
        <v>Calculation</v>
      </c>
      <c r="AC529" t="s">
        <v>817</v>
      </c>
      <c r="AD529" t="s">
        <v>818</v>
      </c>
      <c r="AE529" t="str">
        <f t="shared" si="116"/>
        <v>s5</v>
      </c>
      <c r="AF529" t="s">
        <v>764</v>
      </c>
      <c r="AG529" s="51" t="str">
        <f t="shared" si="126"/>
        <v>res</v>
      </c>
      <c r="AH529" t="s">
        <v>819</v>
      </c>
      <c r="AI529" t="s">
        <v>820</v>
      </c>
      <c r="AJ529" t="s">
        <v>821</v>
      </c>
      <c r="AK529" s="11" t="str">
        <f t="shared" si="127"/>
        <v>BO, Calculation with average floor area of permanently occupied dwellings and number of dwellings for the considered contruction period</v>
      </c>
      <c r="AL529" s="11" t="s">
        <v>822</v>
      </c>
      <c r="AM529" s="11">
        <v>2016</v>
      </c>
      <c r="AN529" s="17" t="s">
        <v>823</v>
      </c>
      <c r="AO529" s="52" t="s">
        <v>824</v>
      </c>
      <c r="AQ529" t="s">
        <v>29</v>
      </c>
      <c r="AR529">
        <v>2011</v>
      </c>
      <c r="AS529" t="s">
        <v>868</v>
      </c>
      <c r="AT529" t="s">
        <v>835</v>
      </c>
      <c r="AU529">
        <v>31208.161</v>
      </c>
      <c r="AV529" t="s">
        <v>826</v>
      </c>
      <c r="AW529" t="s">
        <v>208</v>
      </c>
      <c r="AX529" t="s">
        <v>817</v>
      </c>
      <c r="AY529" t="s">
        <v>818</v>
      </c>
      <c r="AZ529" t="s">
        <v>764</v>
      </c>
      <c r="BA529" s="51" t="s">
        <v>764</v>
      </c>
      <c r="BB529" t="s">
        <v>815</v>
      </c>
      <c r="BC529" t="s">
        <v>819</v>
      </c>
      <c r="BD529" t="s">
        <v>820</v>
      </c>
      <c r="BE529" t="s">
        <v>821</v>
      </c>
      <c r="BF529" t="s">
        <v>869</v>
      </c>
      <c r="BG529" t="s">
        <v>822</v>
      </c>
      <c r="BH529">
        <v>2016</v>
      </c>
      <c r="BI529" t="s">
        <v>823</v>
      </c>
      <c r="BJ529" t="s">
        <v>824</v>
      </c>
      <c r="BK529" t="s">
        <v>824</v>
      </c>
    </row>
    <row r="530" spans="1:63" x14ac:dyDescent="0.25">
      <c r="A530" t="str">
        <f t="shared" si="122"/>
        <v>PLsurlc5</v>
      </c>
      <c r="B530" t="s">
        <v>839</v>
      </c>
      <c r="C530" t="s">
        <v>60</v>
      </c>
      <c r="D530" t="s">
        <v>815</v>
      </c>
      <c r="E530" t="str">
        <f t="shared" si="128"/>
        <v>s5</v>
      </c>
      <c r="F530" t="str">
        <f t="shared" si="128"/>
        <v>surlc5</v>
      </c>
      <c r="G530" s="49">
        <v>0</v>
      </c>
      <c r="H530" s="49">
        <v>0</v>
      </c>
      <c r="I530" s="49">
        <v>0</v>
      </c>
      <c r="J530" s="49">
        <v>0</v>
      </c>
      <c r="K530" s="49">
        <v>0</v>
      </c>
      <c r="L530" s="49">
        <v>0</v>
      </c>
      <c r="M530" s="49">
        <v>40.814001141919803</v>
      </c>
      <c r="N530" s="49">
        <v>40.926436406773597</v>
      </c>
      <c r="O530" s="49">
        <v>41.095089304054198</v>
      </c>
      <c r="P530" s="49">
        <v>0</v>
      </c>
      <c r="Q530" s="49">
        <v>0</v>
      </c>
      <c r="R530" s="50" t="s">
        <v>364</v>
      </c>
      <c r="S530" s="50" t="s">
        <v>903</v>
      </c>
      <c r="T530" s="50" t="s">
        <v>873</v>
      </c>
      <c r="V530" s="24" t="str">
        <f>VLOOKUP(C530,[1]BO_download_01!#REF!,3,FALSE)</f>
        <v>Poland</v>
      </c>
      <c r="W530">
        <f t="shared" si="115"/>
        <v>2012</v>
      </c>
      <c r="X530" t="str">
        <f>INDEX([1]BO_download_01!#REF!,MATCH($Y530,[1]BO_download_01!#REF!,0))</f>
        <v>ar</v>
      </c>
      <c r="Y530" t="str">
        <f t="shared" si="120"/>
        <v>floor area</v>
      </c>
      <c r="Z530" s="24">
        <f t="shared" si="124"/>
        <v>40.926436406773597</v>
      </c>
      <c r="AA530" s="24" t="str">
        <f t="shared" si="125"/>
        <v>Mm2</v>
      </c>
      <c r="AB530" s="24" t="str">
        <f t="shared" si="121"/>
        <v>Calculation</v>
      </c>
      <c r="AC530" t="s">
        <v>817</v>
      </c>
      <c r="AD530" t="s">
        <v>818</v>
      </c>
      <c r="AE530" t="str">
        <f t="shared" si="116"/>
        <v>s5</v>
      </c>
      <c r="AF530" t="s">
        <v>764</v>
      </c>
      <c r="AG530" s="51" t="str">
        <f t="shared" si="126"/>
        <v>res</v>
      </c>
      <c r="AH530" t="s">
        <v>819</v>
      </c>
      <c r="AI530" t="s">
        <v>820</v>
      </c>
      <c r="AJ530" t="s">
        <v>821</v>
      </c>
      <c r="AK530" s="11" t="str">
        <f t="shared" si="127"/>
        <v>BO, Calculation with average floor area of permanently occupied dwellings and number of dwellings for the considered contruction period</v>
      </c>
      <c r="AL530" s="11" t="s">
        <v>822</v>
      </c>
      <c r="AM530" s="11">
        <v>2016</v>
      </c>
      <c r="AN530" s="17" t="s">
        <v>823</v>
      </c>
      <c r="AO530" s="52" t="s">
        <v>824</v>
      </c>
      <c r="AQ530" t="s">
        <v>29</v>
      </c>
      <c r="AR530">
        <v>2012</v>
      </c>
      <c r="AS530" t="s">
        <v>868</v>
      </c>
      <c r="AT530" t="s">
        <v>835</v>
      </c>
      <c r="AU530">
        <v>31412.050999999999</v>
      </c>
      <c r="AV530" t="s">
        <v>826</v>
      </c>
      <c r="AW530" t="s">
        <v>208</v>
      </c>
      <c r="AX530" t="s">
        <v>817</v>
      </c>
      <c r="AY530" t="s">
        <v>818</v>
      </c>
      <c r="AZ530" t="s">
        <v>764</v>
      </c>
      <c r="BA530" s="51" t="s">
        <v>764</v>
      </c>
      <c r="BB530" t="s">
        <v>815</v>
      </c>
      <c r="BC530" t="s">
        <v>819</v>
      </c>
      <c r="BD530" t="s">
        <v>820</v>
      </c>
      <c r="BE530" t="s">
        <v>821</v>
      </c>
      <c r="BF530" t="s">
        <v>869</v>
      </c>
      <c r="BG530" t="s">
        <v>822</v>
      </c>
      <c r="BH530">
        <v>2016</v>
      </c>
      <c r="BI530" t="s">
        <v>823</v>
      </c>
      <c r="BJ530" t="s">
        <v>824</v>
      </c>
      <c r="BK530" t="s">
        <v>824</v>
      </c>
    </row>
    <row r="531" spans="1:63" x14ac:dyDescent="0.25">
      <c r="A531" t="str">
        <f t="shared" si="122"/>
        <v>PTsurlc5</v>
      </c>
      <c r="B531" t="s">
        <v>839</v>
      </c>
      <c r="C531" t="s">
        <v>61</v>
      </c>
      <c r="D531" t="s">
        <v>815</v>
      </c>
      <c r="E531" t="str">
        <f t="shared" si="128"/>
        <v>s5</v>
      </c>
      <c r="F531" t="str">
        <f t="shared" si="128"/>
        <v>surlc5</v>
      </c>
      <c r="G531" s="49">
        <v>0</v>
      </c>
      <c r="H531" s="49">
        <v>0</v>
      </c>
      <c r="I531" s="49">
        <v>0</v>
      </c>
      <c r="J531" s="49">
        <v>0</v>
      </c>
      <c r="K531" s="49">
        <v>0</v>
      </c>
      <c r="L531" s="49">
        <v>0</v>
      </c>
      <c r="M531" s="49">
        <v>38.8235966186963</v>
      </c>
      <c r="N531" s="49">
        <v>0</v>
      </c>
      <c r="O531" s="49">
        <v>0</v>
      </c>
      <c r="P531" s="49">
        <v>0</v>
      </c>
      <c r="Q531" s="49">
        <v>0</v>
      </c>
      <c r="R531" s="50" t="s">
        <v>364</v>
      </c>
      <c r="S531" s="50" t="s">
        <v>903</v>
      </c>
      <c r="T531" s="50" t="s">
        <v>873</v>
      </c>
      <c r="V531" s="24" t="str">
        <f>VLOOKUP(C531,[1]BO_download_01!#REF!,3,FALSE)</f>
        <v>Portugal</v>
      </c>
      <c r="W531">
        <f t="shared" si="115"/>
        <v>2012</v>
      </c>
      <c r="X531" t="str">
        <f>INDEX([1]BO_download_01!#REF!,MATCH($Y531,[1]BO_download_01!#REF!,0))</f>
        <v>ar</v>
      </c>
      <c r="Y531" t="str">
        <f t="shared" si="120"/>
        <v>floor area</v>
      </c>
      <c r="Z531" s="24">
        <f t="shared" si="124"/>
        <v>0</v>
      </c>
      <c r="AA531" s="24" t="str">
        <f t="shared" si="125"/>
        <v>Mm2</v>
      </c>
      <c r="AB531" s="24" t="str">
        <f t="shared" si="121"/>
        <v>Calculation</v>
      </c>
      <c r="AC531" t="s">
        <v>817</v>
      </c>
      <c r="AD531" t="s">
        <v>818</v>
      </c>
      <c r="AE531" t="str">
        <f t="shared" si="116"/>
        <v>s5</v>
      </c>
      <c r="AF531" t="s">
        <v>764</v>
      </c>
      <c r="AG531" s="51" t="str">
        <f t="shared" si="126"/>
        <v>res</v>
      </c>
      <c r="AH531" t="s">
        <v>819</v>
      </c>
      <c r="AI531" t="s">
        <v>820</v>
      </c>
      <c r="AJ531" t="s">
        <v>821</v>
      </c>
      <c r="AK531" s="11" t="str">
        <f t="shared" si="127"/>
        <v>BO, Calculation with average floor area of permanently occupied dwellings and number of dwellings for the considered contruction period</v>
      </c>
      <c r="AL531" s="11" t="s">
        <v>822</v>
      </c>
      <c r="AM531" s="11">
        <v>2016</v>
      </c>
      <c r="AN531" s="17" t="s">
        <v>823</v>
      </c>
      <c r="AO531" s="52" t="s">
        <v>824</v>
      </c>
      <c r="AQ531" t="s">
        <v>29</v>
      </c>
      <c r="AR531">
        <v>2013</v>
      </c>
      <c r="AS531" t="s">
        <v>868</v>
      </c>
      <c r="AT531" t="s">
        <v>835</v>
      </c>
      <c r="AU531">
        <v>31593.928</v>
      </c>
      <c r="AV531" t="s">
        <v>826</v>
      </c>
      <c r="AW531" t="s">
        <v>208</v>
      </c>
      <c r="AX531" t="s">
        <v>817</v>
      </c>
      <c r="AY531" t="s">
        <v>818</v>
      </c>
      <c r="AZ531" t="s">
        <v>764</v>
      </c>
      <c r="BA531" s="51" t="s">
        <v>764</v>
      </c>
      <c r="BB531" t="s">
        <v>815</v>
      </c>
      <c r="BC531" t="s">
        <v>819</v>
      </c>
      <c r="BD531" t="s">
        <v>820</v>
      </c>
      <c r="BE531" t="s">
        <v>821</v>
      </c>
      <c r="BF531" t="s">
        <v>869</v>
      </c>
      <c r="BG531" t="s">
        <v>822</v>
      </c>
      <c r="BH531">
        <v>2016</v>
      </c>
      <c r="BI531" t="s">
        <v>823</v>
      </c>
      <c r="BJ531" t="s">
        <v>824</v>
      </c>
      <c r="BK531" t="s">
        <v>824</v>
      </c>
    </row>
    <row r="532" spans="1:63" x14ac:dyDescent="0.25">
      <c r="A532" t="str">
        <f t="shared" si="122"/>
        <v>ROsurlc5</v>
      </c>
      <c r="B532" t="s">
        <v>839</v>
      </c>
      <c r="C532" t="s">
        <v>62</v>
      </c>
      <c r="D532" t="s">
        <v>815</v>
      </c>
      <c r="E532" t="str">
        <f t="shared" si="128"/>
        <v>s5</v>
      </c>
      <c r="F532" t="str">
        <f t="shared" si="128"/>
        <v>surlc5</v>
      </c>
      <c r="G532" s="49">
        <v>0</v>
      </c>
      <c r="H532" s="49">
        <v>0</v>
      </c>
      <c r="I532" s="49">
        <v>0</v>
      </c>
      <c r="J532" s="49">
        <v>0</v>
      </c>
      <c r="K532" s="49">
        <v>0</v>
      </c>
      <c r="L532" s="49">
        <v>0</v>
      </c>
      <c r="M532" s="49">
        <v>8.5764951581242492</v>
      </c>
      <c r="N532" s="49">
        <v>0</v>
      </c>
      <c r="O532" s="49">
        <v>0</v>
      </c>
      <c r="P532" s="49">
        <v>0</v>
      </c>
      <c r="Q532" s="49">
        <v>0</v>
      </c>
      <c r="R532" s="50" t="s">
        <v>214</v>
      </c>
      <c r="S532" s="50" t="s">
        <v>891</v>
      </c>
      <c r="T532" s="50" t="s">
        <v>873</v>
      </c>
      <c r="V532" s="24" t="str">
        <f>VLOOKUP(C532,[1]BO_download_01!#REF!,3,FALSE)</f>
        <v>Romania</v>
      </c>
      <c r="W532">
        <f t="shared" si="115"/>
        <v>2012</v>
      </c>
      <c r="X532" t="str">
        <f>INDEX([1]BO_download_01!#REF!,MATCH($Y532,[1]BO_download_01!#REF!,0))</f>
        <v>ar</v>
      </c>
      <c r="Y532" t="str">
        <f t="shared" si="120"/>
        <v>floor area</v>
      </c>
      <c r="Z532" s="24">
        <f t="shared" si="124"/>
        <v>0</v>
      </c>
      <c r="AA532" s="24" t="str">
        <f t="shared" si="125"/>
        <v>Mm2</v>
      </c>
      <c r="AB532" s="24" t="str">
        <f t="shared" si="121"/>
        <v>Estimation</v>
      </c>
      <c r="AC532" t="s">
        <v>817</v>
      </c>
      <c r="AD532" t="s">
        <v>818</v>
      </c>
      <c r="AE532" t="str">
        <f t="shared" si="116"/>
        <v>s5</v>
      </c>
      <c r="AF532" t="s">
        <v>764</v>
      </c>
      <c r="AG532" s="51" t="str">
        <f t="shared" si="126"/>
        <v>res</v>
      </c>
      <c r="AH532" t="s">
        <v>819</v>
      </c>
      <c r="AI532" t="s">
        <v>820</v>
      </c>
      <c r="AJ532" t="s">
        <v>821</v>
      </c>
      <c r="AK532" s="11" t="str">
        <f t="shared" si="127"/>
        <v>BO, Estimation by calculation</v>
      </c>
      <c r="AL532" s="11" t="s">
        <v>822</v>
      </c>
      <c r="AM532" s="11">
        <v>2016</v>
      </c>
      <c r="AN532" s="17" t="s">
        <v>823</v>
      </c>
      <c r="AO532" s="52" t="s">
        <v>824</v>
      </c>
      <c r="AQ532" t="s">
        <v>29</v>
      </c>
      <c r="AR532">
        <v>2014</v>
      </c>
      <c r="AS532" t="s">
        <v>868</v>
      </c>
      <c r="AT532" t="s">
        <v>835</v>
      </c>
      <c r="AU532">
        <v>31963.8516723387</v>
      </c>
      <c r="AV532" t="s">
        <v>826</v>
      </c>
      <c r="AW532" t="s">
        <v>208</v>
      </c>
      <c r="AX532" t="s">
        <v>817</v>
      </c>
      <c r="AY532" t="s">
        <v>818</v>
      </c>
      <c r="AZ532" t="s">
        <v>764</v>
      </c>
      <c r="BA532" s="51" t="s">
        <v>764</v>
      </c>
      <c r="BB532" t="s">
        <v>815</v>
      </c>
      <c r="BC532" t="s">
        <v>819</v>
      </c>
      <c r="BD532" t="s">
        <v>820</v>
      </c>
      <c r="BE532" t="s">
        <v>821</v>
      </c>
      <c r="BF532" t="s">
        <v>869</v>
      </c>
      <c r="BG532" t="s">
        <v>822</v>
      </c>
      <c r="BH532">
        <v>2016</v>
      </c>
      <c r="BI532" t="s">
        <v>823</v>
      </c>
      <c r="BJ532" t="s">
        <v>824</v>
      </c>
      <c r="BK532" t="s">
        <v>824</v>
      </c>
    </row>
    <row r="533" spans="1:63" x14ac:dyDescent="0.25">
      <c r="A533" t="str">
        <f t="shared" si="122"/>
        <v>SEsurlc5</v>
      </c>
      <c r="B533" t="s">
        <v>839</v>
      </c>
      <c r="C533" t="s">
        <v>66</v>
      </c>
      <c r="D533" t="s">
        <v>815</v>
      </c>
      <c r="E533" t="str">
        <f t="shared" si="128"/>
        <v>s5</v>
      </c>
      <c r="F533" t="str">
        <f t="shared" si="128"/>
        <v>surlc5</v>
      </c>
      <c r="G533" s="49">
        <v>0</v>
      </c>
      <c r="H533" s="49">
        <v>0</v>
      </c>
      <c r="I533" s="49">
        <v>0</v>
      </c>
      <c r="J533" s="49">
        <v>0</v>
      </c>
      <c r="K533" s="49">
        <v>0</v>
      </c>
      <c r="L533" s="49">
        <v>12.072688248761301</v>
      </c>
      <c r="M533" s="49">
        <v>12.2871566579764</v>
      </c>
      <c r="N533" s="49">
        <v>12.168926938038</v>
      </c>
      <c r="O533" s="49">
        <v>12.4361434814614</v>
      </c>
      <c r="P533" s="49">
        <v>0</v>
      </c>
      <c r="Q533" s="49">
        <v>0</v>
      </c>
      <c r="R533" s="50" t="s">
        <v>364</v>
      </c>
      <c r="S533" s="50" t="s">
        <v>903</v>
      </c>
      <c r="T533" s="50" t="s">
        <v>873</v>
      </c>
      <c r="V533" s="24" t="str">
        <f>VLOOKUP(C533,[1]BO_download_01!#REF!,3,FALSE)</f>
        <v>Sweden</v>
      </c>
      <c r="W533">
        <f t="shared" si="115"/>
        <v>2012</v>
      </c>
      <c r="X533" t="str">
        <f>INDEX([1]BO_download_01!#REF!,MATCH($Y533,[1]BO_download_01!#REF!,0))</f>
        <v>ar</v>
      </c>
      <c r="Y533" t="str">
        <f t="shared" si="120"/>
        <v>floor area</v>
      </c>
      <c r="Z533" s="24">
        <f t="shared" si="124"/>
        <v>12.168926938038</v>
      </c>
      <c r="AA533" s="24" t="str">
        <f t="shared" si="125"/>
        <v>Mm2</v>
      </c>
      <c r="AB533" s="24" t="str">
        <f t="shared" si="121"/>
        <v>Calculation</v>
      </c>
      <c r="AC533" t="s">
        <v>817</v>
      </c>
      <c r="AD533" t="s">
        <v>818</v>
      </c>
      <c r="AE533" t="str">
        <f t="shared" si="116"/>
        <v>s5</v>
      </c>
      <c r="AF533" t="s">
        <v>764</v>
      </c>
      <c r="AG533" s="51" t="str">
        <f t="shared" si="126"/>
        <v>res</v>
      </c>
      <c r="AH533" t="s">
        <v>819</v>
      </c>
      <c r="AI533" t="s">
        <v>820</v>
      </c>
      <c r="AJ533" t="s">
        <v>821</v>
      </c>
      <c r="AK533" s="11" t="str">
        <f t="shared" si="127"/>
        <v>BO, Calculation with average floor area of permanently occupied dwellings and number of dwellings for the considered contruction period</v>
      </c>
      <c r="AL533" s="11" t="s">
        <v>822</v>
      </c>
      <c r="AM533" s="11">
        <v>2016</v>
      </c>
      <c r="AN533" s="17" t="s">
        <v>823</v>
      </c>
      <c r="AO533" s="52" t="s">
        <v>824</v>
      </c>
      <c r="AQ533" t="s">
        <v>22</v>
      </c>
      <c r="AR533">
        <v>2005</v>
      </c>
      <c r="AS533" t="s">
        <v>868</v>
      </c>
      <c r="AT533" t="s">
        <v>835</v>
      </c>
      <c r="AU533">
        <v>1299.5</v>
      </c>
      <c r="AV533" t="s">
        <v>826</v>
      </c>
      <c r="AW533" t="s">
        <v>208</v>
      </c>
      <c r="AX533" t="s">
        <v>817</v>
      </c>
      <c r="AY533" t="s">
        <v>818</v>
      </c>
      <c r="AZ533" t="s">
        <v>764</v>
      </c>
      <c r="BA533" s="51" t="s">
        <v>764</v>
      </c>
      <c r="BB533" t="s">
        <v>815</v>
      </c>
      <c r="BC533" t="s">
        <v>819</v>
      </c>
      <c r="BD533" t="s">
        <v>820</v>
      </c>
      <c r="BE533" t="s">
        <v>821</v>
      </c>
      <c r="BF533" t="s">
        <v>869</v>
      </c>
      <c r="BG533" t="s">
        <v>822</v>
      </c>
      <c r="BH533">
        <v>2016</v>
      </c>
      <c r="BI533" t="s">
        <v>823</v>
      </c>
      <c r="BJ533" t="s">
        <v>824</v>
      </c>
      <c r="BK533" t="s">
        <v>824</v>
      </c>
    </row>
    <row r="534" spans="1:63" x14ac:dyDescent="0.25">
      <c r="A534" t="str">
        <f t="shared" si="122"/>
        <v>Slsurlc5</v>
      </c>
      <c r="B534" t="s">
        <v>839</v>
      </c>
      <c r="C534" t="s">
        <v>831</v>
      </c>
      <c r="D534" t="s">
        <v>815</v>
      </c>
      <c r="E534" t="str">
        <f t="shared" si="128"/>
        <v>s5</v>
      </c>
      <c r="F534" t="str">
        <f t="shared" si="128"/>
        <v>surlc5</v>
      </c>
      <c r="G534" s="49">
        <v>0</v>
      </c>
      <c r="H534" s="49">
        <v>0</v>
      </c>
      <c r="I534" s="49">
        <v>0</v>
      </c>
      <c r="J534" s="49">
        <v>0</v>
      </c>
      <c r="K534" s="49">
        <v>0</v>
      </c>
      <c r="L534" s="49">
        <v>0</v>
      </c>
      <c r="M534" s="49">
        <v>1.5390901187167301</v>
      </c>
      <c r="N534" s="49">
        <v>1.5397330533614499</v>
      </c>
      <c r="O534" s="49">
        <v>1.54005764700449</v>
      </c>
      <c r="P534" s="49">
        <v>0</v>
      </c>
      <c r="Q534" s="49">
        <v>0</v>
      </c>
      <c r="R534" s="50" t="s">
        <v>364</v>
      </c>
      <c r="S534" s="50" t="s">
        <v>903</v>
      </c>
      <c r="T534" s="50" t="s">
        <v>873</v>
      </c>
      <c r="V534" s="24" t="str">
        <f>VLOOKUP(C534,[1]BO_download_01!#REF!,3,FALSE)</f>
        <v>Slovenia</v>
      </c>
      <c r="W534">
        <f t="shared" si="115"/>
        <v>2012</v>
      </c>
      <c r="X534" t="str">
        <f>INDEX([1]BO_download_01!#REF!,MATCH($Y534,[1]BO_download_01!#REF!,0))</f>
        <v>ar</v>
      </c>
      <c r="Y534" t="str">
        <f t="shared" si="120"/>
        <v>floor area</v>
      </c>
      <c r="Z534" s="24">
        <f t="shared" si="124"/>
        <v>1.5397330533614499</v>
      </c>
      <c r="AA534" s="24" t="str">
        <f t="shared" si="125"/>
        <v>Mm2</v>
      </c>
      <c r="AB534" s="24" t="str">
        <f t="shared" si="121"/>
        <v>Calculation</v>
      </c>
      <c r="AC534" t="s">
        <v>817</v>
      </c>
      <c r="AD534" t="s">
        <v>818</v>
      </c>
      <c r="AE534" t="str">
        <f t="shared" si="116"/>
        <v>s5</v>
      </c>
      <c r="AF534" t="s">
        <v>764</v>
      </c>
      <c r="AG534" s="51" t="str">
        <f t="shared" si="126"/>
        <v>res</v>
      </c>
      <c r="AH534" t="s">
        <v>819</v>
      </c>
      <c r="AI534" t="s">
        <v>820</v>
      </c>
      <c r="AJ534" t="s">
        <v>821</v>
      </c>
      <c r="AK534" s="11" t="str">
        <f t="shared" si="127"/>
        <v>BO, Calculation with average floor area of permanently occupied dwellings and number of dwellings for the considered contruction period</v>
      </c>
      <c r="AL534" s="11" t="s">
        <v>822</v>
      </c>
      <c r="AM534" s="11">
        <v>2016</v>
      </c>
      <c r="AN534" s="17" t="s">
        <v>823</v>
      </c>
      <c r="AO534" s="52" t="s">
        <v>824</v>
      </c>
      <c r="AQ534" t="s">
        <v>22</v>
      </c>
      <c r="AR534">
        <v>2006</v>
      </c>
      <c r="AS534" t="s">
        <v>868</v>
      </c>
      <c r="AT534" t="s">
        <v>835</v>
      </c>
      <c r="AU534">
        <v>1299.0719999999999</v>
      </c>
      <c r="AV534" t="s">
        <v>826</v>
      </c>
      <c r="AW534" t="s">
        <v>208</v>
      </c>
      <c r="AX534" t="s">
        <v>817</v>
      </c>
      <c r="AY534" t="s">
        <v>818</v>
      </c>
      <c r="AZ534" t="s">
        <v>764</v>
      </c>
      <c r="BA534" s="51" t="s">
        <v>764</v>
      </c>
      <c r="BB534" t="s">
        <v>815</v>
      </c>
      <c r="BC534" t="s">
        <v>819</v>
      </c>
      <c r="BD534" t="s">
        <v>820</v>
      </c>
      <c r="BE534" t="s">
        <v>821</v>
      </c>
      <c r="BF534" t="s">
        <v>869</v>
      </c>
      <c r="BG534" t="s">
        <v>822</v>
      </c>
      <c r="BH534">
        <v>2016</v>
      </c>
      <c r="BI534" t="s">
        <v>823</v>
      </c>
      <c r="BJ534" t="s">
        <v>824</v>
      </c>
      <c r="BK534" t="s">
        <v>824</v>
      </c>
    </row>
    <row r="535" spans="1:63" x14ac:dyDescent="0.25">
      <c r="A535" t="str">
        <f t="shared" si="122"/>
        <v>SKsurlc5</v>
      </c>
      <c r="B535" t="s">
        <v>839</v>
      </c>
      <c r="C535" t="s">
        <v>63</v>
      </c>
      <c r="D535" t="s">
        <v>815</v>
      </c>
      <c r="E535" t="str">
        <f t="shared" si="128"/>
        <v>s5</v>
      </c>
      <c r="F535" t="str">
        <f t="shared" si="128"/>
        <v>surlc5</v>
      </c>
      <c r="G535" s="49">
        <v>0</v>
      </c>
      <c r="H535" s="49">
        <v>0</v>
      </c>
      <c r="I535" s="49">
        <v>0</v>
      </c>
      <c r="J535" s="49">
        <v>0</v>
      </c>
      <c r="K535" s="49">
        <v>0</v>
      </c>
      <c r="L535" s="49">
        <v>0</v>
      </c>
      <c r="M535" s="49">
        <v>3.3317109345404301</v>
      </c>
      <c r="N535" s="49">
        <v>3.33893660699801</v>
      </c>
      <c r="O535" s="49">
        <v>3.3454386228342701</v>
      </c>
      <c r="P535" s="49">
        <v>0</v>
      </c>
      <c r="Q535" s="49">
        <v>0</v>
      </c>
      <c r="R535" s="50" t="s">
        <v>364</v>
      </c>
      <c r="S535" s="50" t="s">
        <v>903</v>
      </c>
      <c r="T535" s="50" t="s">
        <v>873</v>
      </c>
      <c r="V535" s="24" t="str">
        <f>VLOOKUP(C535,[1]BO_download_01!#REF!,3,FALSE)</f>
        <v>Slovakia</v>
      </c>
      <c r="W535">
        <f t="shared" si="115"/>
        <v>2012</v>
      </c>
      <c r="X535" t="str">
        <f>INDEX([1]BO_download_01!#REF!,MATCH($Y535,[1]BO_download_01!#REF!,0))</f>
        <v>ar</v>
      </c>
      <c r="Y535" t="str">
        <f t="shared" si="120"/>
        <v>floor area</v>
      </c>
      <c r="Z535" s="24">
        <f t="shared" si="124"/>
        <v>3.33893660699801</v>
      </c>
      <c r="AA535" s="24" t="str">
        <f t="shared" si="125"/>
        <v>Mm2</v>
      </c>
      <c r="AB535" s="24" t="str">
        <f t="shared" si="121"/>
        <v>Calculation</v>
      </c>
      <c r="AC535" t="s">
        <v>817</v>
      </c>
      <c r="AD535" t="s">
        <v>818</v>
      </c>
      <c r="AE535" t="str">
        <f t="shared" si="116"/>
        <v>s5</v>
      </c>
      <c r="AF535" t="s">
        <v>764</v>
      </c>
      <c r="AG535" s="51" t="str">
        <f t="shared" si="126"/>
        <v>res</v>
      </c>
      <c r="AH535" t="s">
        <v>819</v>
      </c>
      <c r="AI535" t="s">
        <v>820</v>
      </c>
      <c r="AJ535" t="s">
        <v>821</v>
      </c>
      <c r="AK535" s="11" t="str">
        <f t="shared" si="127"/>
        <v>BO, Calculation with average floor area of permanently occupied dwellings and number of dwellings for the considered contruction period</v>
      </c>
      <c r="AL535" s="11" t="s">
        <v>822</v>
      </c>
      <c r="AM535" s="11">
        <v>2016</v>
      </c>
      <c r="AN535" s="17" t="s">
        <v>823</v>
      </c>
      <c r="AO535" s="52" t="s">
        <v>824</v>
      </c>
      <c r="AQ535" t="s">
        <v>22</v>
      </c>
      <c r="AR535">
        <v>2007</v>
      </c>
      <c r="AS535" t="s">
        <v>868</v>
      </c>
      <c r="AT535" t="s">
        <v>835</v>
      </c>
      <c r="AU535">
        <v>1305.127</v>
      </c>
      <c r="AV535" t="s">
        <v>826</v>
      </c>
      <c r="AW535" t="s">
        <v>208</v>
      </c>
      <c r="AX535" t="s">
        <v>817</v>
      </c>
      <c r="AY535" t="s">
        <v>818</v>
      </c>
      <c r="AZ535" t="s">
        <v>764</v>
      </c>
      <c r="BA535" s="51" t="s">
        <v>764</v>
      </c>
      <c r="BB535" t="s">
        <v>815</v>
      </c>
      <c r="BC535" t="s">
        <v>819</v>
      </c>
      <c r="BD535" t="s">
        <v>820</v>
      </c>
      <c r="BE535" t="s">
        <v>821</v>
      </c>
      <c r="BF535" t="s">
        <v>869</v>
      </c>
      <c r="BG535" t="s">
        <v>822</v>
      </c>
      <c r="BH535">
        <v>2016</v>
      </c>
      <c r="BI535" t="s">
        <v>823</v>
      </c>
      <c r="BJ535" t="s">
        <v>824</v>
      </c>
      <c r="BK535" t="s">
        <v>824</v>
      </c>
    </row>
    <row r="536" spans="1:63" x14ac:dyDescent="0.25">
      <c r="A536" t="str">
        <f t="shared" si="122"/>
        <v>UKsurlc5</v>
      </c>
      <c r="B536" t="s">
        <v>839</v>
      </c>
      <c r="C536" t="s">
        <v>67</v>
      </c>
      <c r="D536" t="s">
        <v>815</v>
      </c>
      <c r="E536" t="str">
        <f t="shared" si="128"/>
        <v>s5</v>
      </c>
      <c r="F536" t="str">
        <f t="shared" si="128"/>
        <v>surlc5</v>
      </c>
      <c r="G536" s="49">
        <v>0</v>
      </c>
      <c r="H536" s="49">
        <v>0</v>
      </c>
      <c r="I536" s="49">
        <v>0</v>
      </c>
      <c r="J536" s="49">
        <v>0</v>
      </c>
      <c r="K536" s="49">
        <v>0</v>
      </c>
      <c r="L536" s="49">
        <v>0</v>
      </c>
      <c r="M536" s="49">
        <v>0</v>
      </c>
      <c r="N536" s="49">
        <v>19.043234427532202</v>
      </c>
      <c r="O536" s="49">
        <v>0</v>
      </c>
      <c r="P536" s="49">
        <v>0</v>
      </c>
      <c r="Q536" s="49">
        <v>0</v>
      </c>
      <c r="R536" s="50" t="s">
        <v>364</v>
      </c>
      <c r="S536" s="50" t="s">
        <v>903</v>
      </c>
      <c r="T536" s="50" t="s">
        <v>873</v>
      </c>
      <c r="V536" s="24" t="str">
        <f>VLOOKUP(C536,[1]BO_download_01!#REF!,3,FALSE)</f>
        <v>United Kingdom</v>
      </c>
      <c r="W536">
        <f t="shared" si="115"/>
        <v>2012</v>
      </c>
      <c r="X536" t="str">
        <f>INDEX([1]BO_download_01!#REF!,MATCH($Y536,[1]BO_download_01!#REF!,0))</f>
        <v>ar</v>
      </c>
      <c r="Y536" t="str">
        <f t="shared" si="120"/>
        <v>floor area</v>
      </c>
      <c r="Z536" s="24">
        <f t="shared" si="124"/>
        <v>19.043234427532202</v>
      </c>
      <c r="AA536" s="24" t="str">
        <f t="shared" si="125"/>
        <v>Mm2</v>
      </c>
      <c r="AB536" s="24" t="str">
        <f t="shared" si="121"/>
        <v>Calculation</v>
      </c>
      <c r="AC536" t="s">
        <v>817</v>
      </c>
      <c r="AD536" t="s">
        <v>818</v>
      </c>
      <c r="AE536" t="str">
        <f t="shared" si="116"/>
        <v>s5</v>
      </c>
      <c r="AF536" t="s">
        <v>764</v>
      </c>
      <c r="AG536" s="51" t="str">
        <f t="shared" si="126"/>
        <v>res</v>
      </c>
      <c r="AH536" t="s">
        <v>819</v>
      </c>
      <c r="AI536" t="s">
        <v>820</v>
      </c>
      <c r="AJ536" t="s">
        <v>821</v>
      </c>
      <c r="AK536" s="11" t="str">
        <f t="shared" si="127"/>
        <v>BO, Calculation with average floor area of permanently occupied dwellings and number of dwellings for the considered contruction period</v>
      </c>
      <c r="AL536" s="11" t="s">
        <v>822</v>
      </c>
      <c r="AM536" s="11">
        <v>2016</v>
      </c>
      <c r="AN536" s="17" t="s">
        <v>823</v>
      </c>
      <c r="AO536" s="52" t="s">
        <v>824</v>
      </c>
      <c r="AQ536" t="s">
        <v>22</v>
      </c>
      <c r="AR536">
        <v>2008</v>
      </c>
      <c r="AS536" t="s">
        <v>868</v>
      </c>
      <c r="AT536" t="s">
        <v>835</v>
      </c>
      <c r="AU536">
        <v>1307.5329999999999</v>
      </c>
      <c r="AV536" t="s">
        <v>826</v>
      </c>
      <c r="AW536" t="s">
        <v>208</v>
      </c>
      <c r="AX536" t="s">
        <v>817</v>
      </c>
      <c r="AY536" t="s">
        <v>818</v>
      </c>
      <c r="AZ536" t="s">
        <v>764</v>
      </c>
      <c r="BA536" s="51" t="s">
        <v>764</v>
      </c>
      <c r="BB536" t="s">
        <v>815</v>
      </c>
      <c r="BC536" t="s">
        <v>819</v>
      </c>
      <c r="BD536" t="s">
        <v>820</v>
      </c>
      <c r="BE536" t="s">
        <v>821</v>
      </c>
      <c r="BF536" t="s">
        <v>869</v>
      </c>
      <c r="BG536" t="s">
        <v>822</v>
      </c>
      <c r="BH536">
        <v>2016</v>
      </c>
      <c r="BI536" t="s">
        <v>823</v>
      </c>
      <c r="BJ536" t="s">
        <v>824</v>
      </c>
      <c r="BK536" t="s">
        <v>824</v>
      </c>
    </row>
    <row r="537" spans="1:63" x14ac:dyDescent="0.25">
      <c r="AQ537" t="s">
        <v>22</v>
      </c>
      <c r="AR537">
        <v>2009</v>
      </c>
      <c r="AS537" t="s">
        <v>868</v>
      </c>
      <c r="AT537" t="s">
        <v>835</v>
      </c>
      <c r="AU537">
        <v>1264.701</v>
      </c>
      <c r="AV537" t="s">
        <v>826</v>
      </c>
      <c r="AW537" t="s">
        <v>208</v>
      </c>
      <c r="AX537" t="s">
        <v>817</v>
      </c>
      <c r="AY537" t="s">
        <v>818</v>
      </c>
      <c r="AZ537" t="s">
        <v>764</v>
      </c>
      <c r="BA537" s="51" t="s">
        <v>764</v>
      </c>
      <c r="BB537" t="s">
        <v>815</v>
      </c>
      <c r="BC537" t="s">
        <v>819</v>
      </c>
      <c r="BD537" t="s">
        <v>820</v>
      </c>
      <c r="BE537" t="s">
        <v>821</v>
      </c>
      <c r="BF537" t="s">
        <v>869</v>
      </c>
      <c r="BG537" t="s">
        <v>822</v>
      </c>
      <c r="BH537">
        <v>2016</v>
      </c>
      <c r="BI537" t="s">
        <v>823</v>
      </c>
      <c r="BJ537" t="s">
        <v>824</v>
      </c>
      <c r="BK537" t="s">
        <v>824</v>
      </c>
    </row>
    <row r="538" spans="1:63" x14ac:dyDescent="0.25">
      <c r="AQ538" t="s">
        <v>22</v>
      </c>
      <c r="AR538">
        <v>2010</v>
      </c>
      <c r="AS538" t="s">
        <v>868</v>
      </c>
      <c r="AT538" t="s">
        <v>835</v>
      </c>
      <c r="AU538">
        <v>1269.97</v>
      </c>
      <c r="AV538" t="s">
        <v>826</v>
      </c>
      <c r="AW538" t="s">
        <v>208</v>
      </c>
      <c r="AX538" t="s">
        <v>817</v>
      </c>
      <c r="AY538" t="s">
        <v>818</v>
      </c>
      <c r="AZ538" t="s">
        <v>764</v>
      </c>
      <c r="BA538" s="51" t="s">
        <v>764</v>
      </c>
      <c r="BB538" t="s">
        <v>815</v>
      </c>
      <c r="BC538" t="s">
        <v>819</v>
      </c>
      <c r="BD538" t="s">
        <v>820</v>
      </c>
      <c r="BE538" t="s">
        <v>821</v>
      </c>
      <c r="BF538" t="s">
        <v>869</v>
      </c>
      <c r="BG538" t="s">
        <v>822</v>
      </c>
      <c r="BH538">
        <v>2016</v>
      </c>
      <c r="BI538" t="s">
        <v>823</v>
      </c>
      <c r="BJ538" t="s">
        <v>824</v>
      </c>
      <c r="BK538" t="s">
        <v>824</v>
      </c>
    </row>
    <row r="539" spans="1:63" x14ac:dyDescent="0.25">
      <c r="AQ539" t="s">
        <v>22</v>
      </c>
      <c r="AR539">
        <v>2011</v>
      </c>
      <c r="AS539" t="s">
        <v>868</v>
      </c>
      <c r="AT539" t="s">
        <v>835</v>
      </c>
      <c r="AU539">
        <v>1282.511</v>
      </c>
      <c r="AV539" t="s">
        <v>826</v>
      </c>
      <c r="AW539" t="s">
        <v>208</v>
      </c>
      <c r="AX539" t="s">
        <v>817</v>
      </c>
      <c r="AY539" t="s">
        <v>818</v>
      </c>
      <c r="AZ539" t="s">
        <v>764</v>
      </c>
      <c r="BA539" s="51" t="s">
        <v>764</v>
      </c>
      <c r="BB539" t="s">
        <v>815</v>
      </c>
      <c r="BC539" t="s">
        <v>819</v>
      </c>
      <c r="BD539" t="s">
        <v>820</v>
      </c>
      <c r="BE539" t="s">
        <v>821</v>
      </c>
      <c r="BF539" t="s">
        <v>869</v>
      </c>
      <c r="BG539" t="s">
        <v>822</v>
      </c>
      <c r="BH539">
        <v>2016</v>
      </c>
      <c r="BI539" t="s">
        <v>823</v>
      </c>
      <c r="BJ539" t="s">
        <v>824</v>
      </c>
      <c r="BK539" t="s">
        <v>824</v>
      </c>
    </row>
    <row r="540" spans="1:63" x14ac:dyDescent="0.25">
      <c r="AQ540" t="s">
        <v>22</v>
      </c>
      <c r="AR540">
        <v>2012</v>
      </c>
      <c r="AS540" t="s">
        <v>868</v>
      </c>
      <c r="AT540" t="s">
        <v>835</v>
      </c>
      <c r="AU540">
        <v>1289.0730000000001</v>
      </c>
      <c r="AV540" t="s">
        <v>826</v>
      </c>
      <c r="AW540" t="s">
        <v>208</v>
      </c>
      <c r="AX540" t="s">
        <v>817</v>
      </c>
      <c r="AY540" t="s">
        <v>818</v>
      </c>
      <c r="AZ540" t="s">
        <v>764</v>
      </c>
      <c r="BA540" s="51" t="s">
        <v>764</v>
      </c>
      <c r="BB540" t="s">
        <v>815</v>
      </c>
      <c r="BC540" t="s">
        <v>819</v>
      </c>
      <c r="BD540" t="s">
        <v>820</v>
      </c>
      <c r="BE540" t="s">
        <v>821</v>
      </c>
      <c r="BF540" t="s">
        <v>869</v>
      </c>
      <c r="BG540" t="s">
        <v>822</v>
      </c>
      <c r="BH540">
        <v>2016</v>
      </c>
      <c r="BI540" t="s">
        <v>823</v>
      </c>
      <c r="BJ540" t="s">
        <v>824</v>
      </c>
      <c r="BK540" t="s">
        <v>824</v>
      </c>
    </row>
    <row r="541" spans="1:63" x14ac:dyDescent="0.25">
      <c r="AQ541" t="s">
        <v>22</v>
      </c>
      <c r="AR541">
        <v>2013</v>
      </c>
      <c r="AS541" t="s">
        <v>868</v>
      </c>
      <c r="AT541" t="s">
        <v>835</v>
      </c>
      <c r="AU541">
        <v>1288.48179403225</v>
      </c>
      <c r="AV541" t="s">
        <v>826</v>
      </c>
      <c r="AW541" t="s">
        <v>208</v>
      </c>
      <c r="AX541" t="s">
        <v>817</v>
      </c>
      <c r="AY541" t="s">
        <v>818</v>
      </c>
      <c r="AZ541" t="s">
        <v>764</v>
      </c>
      <c r="BA541" s="51" t="s">
        <v>764</v>
      </c>
      <c r="BB541" t="s">
        <v>815</v>
      </c>
      <c r="BC541" t="s">
        <v>819</v>
      </c>
      <c r="BD541" t="s">
        <v>820</v>
      </c>
      <c r="BE541" t="s">
        <v>821</v>
      </c>
      <c r="BF541" t="s">
        <v>869</v>
      </c>
      <c r="BG541" t="s">
        <v>822</v>
      </c>
      <c r="BH541">
        <v>2016</v>
      </c>
      <c r="BI541" t="s">
        <v>823</v>
      </c>
      <c r="BJ541" t="s">
        <v>824</v>
      </c>
      <c r="BK541" t="s">
        <v>824</v>
      </c>
    </row>
    <row r="542" spans="1:63" x14ac:dyDescent="0.25">
      <c r="AQ542" t="s">
        <v>22</v>
      </c>
      <c r="AR542">
        <v>2014</v>
      </c>
      <c r="AS542" t="s">
        <v>868</v>
      </c>
      <c r="AT542" t="s">
        <v>835</v>
      </c>
      <c r="AU542">
        <v>1288.1404712588401</v>
      </c>
      <c r="AV542" t="s">
        <v>826</v>
      </c>
      <c r="AW542" t="s">
        <v>208</v>
      </c>
      <c r="AX542" t="s">
        <v>817</v>
      </c>
      <c r="AY542" t="s">
        <v>818</v>
      </c>
      <c r="AZ542" t="s">
        <v>764</v>
      </c>
      <c r="BA542" s="51" t="s">
        <v>764</v>
      </c>
      <c r="BB542" t="s">
        <v>815</v>
      </c>
      <c r="BC542" t="s">
        <v>819</v>
      </c>
      <c r="BD542" t="s">
        <v>820</v>
      </c>
      <c r="BE542" t="s">
        <v>821</v>
      </c>
      <c r="BF542" t="s">
        <v>869</v>
      </c>
      <c r="BG542" t="s">
        <v>822</v>
      </c>
      <c r="BH542">
        <v>2016</v>
      </c>
      <c r="BI542" t="s">
        <v>823</v>
      </c>
      <c r="BJ542" t="s">
        <v>824</v>
      </c>
      <c r="BK542" t="s">
        <v>824</v>
      </c>
    </row>
    <row r="543" spans="1:63" x14ac:dyDescent="0.25">
      <c r="AQ543" t="s">
        <v>7</v>
      </c>
      <c r="AR543">
        <v>2005</v>
      </c>
      <c r="AS543" t="s">
        <v>868</v>
      </c>
      <c r="AT543" t="s">
        <v>835</v>
      </c>
      <c r="AU543">
        <v>183.02600000000001</v>
      </c>
      <c r="AV543" t="s">
        <v>826</v>
      </c>
      <c r="AW543" t="s">
        <v>208</v>
      </c>
      <c r="AX543" t="s">
        <v>817</v>
      </c>
      <c r="AY543" t="s">
        <v>818</v>
      </c>
      <c r="AZ543" t="s">
        <v>764</v>
      </c>
      <c r="BA543" s="51" t="s">
        <v>764</v>
      </c>
      <c r="BB543" t="s">
        <v>815</v>
      </c>
      <c r="BC543" t="s">
        <v>819</v>
      </c>
      <c r="BD543" t="s">
        <v>820</v>
      </c>
      <c r="BE543" t="s">
        <v>821</v>
      </c>
      <c r="BF543" t="s">
        <v>869</v>
      </c>
      <c r="BG543" t="s">
        <v>822</v>
      </c>
      <c r="BH543">
        <v>2016</v>
      </c>
      <c r="BI543" t="s">
        <v>823</v>
      </c>
      <c r="BJ543" t="s">
        <v>824</v>
      </c>
      <c r="BK543" t="s">
        <v>824</v>
      </c>
    </row>
    <row r="544" spans="1:63" x14ac:dyDescent="0.25">
      <c r="AQ544" t="s">
        <v>7</v>
      </c>
      <c r="AR544">
        <v>2006</v>
      </c>
      <c r="AS544" t="s">
        <v>868</v>
      </c>
      <c r="AT544" t="s">
        <v>835</v>
      </c>
      <c r="AU544">
        <v>186.96700000000001</v>
      </c>
      <c r="AV544" t="s">
        <v>826</v>
      </c>
      <c r="AW544" t="s">
        <v>208</v>
      </c>
      <c r="AX544" t="s">
        <v>817</v>
      </c>
      <c r="AY544" t="s">
        <v>818</v>
      </c>
      <c r="AZ544" t="s">
        <v>764</v>
      </c>
      <c r="BA544" s="51" t="s">
        <v>764</v>
      </c>
      <c r="BB544" t="s">
        <v>815</v>
      </c>
      <c r="BC544" t="s">
        <v>819</v>
      </c>
      <c r="BD544" t="s">
        <v>820</v>
      </c>
      <c r="BE544" t="s">
        <v>821</v>
      </c>
      <c r="BF544" t="s">
        <v>869</v>
      </c>
      <c r="BG544" t="s">
        <v>822</v>
      </c>
      <c r="BH544">
        <v>2016</v>
      </c>
      <c r="BI544" t="s">
        <v>823</v>
      </c>
      <c r="BJ544" t="s">
        <v>824</v>
      </c>
      <c r="BK544" t="s">
        <v>824</v>
      </c>
    </row>
    <row r="545" spans="43:63" x14ac:dyDescent="0.25">
      <c r="AQ545" t="s">
        <v>7</v>
      </c>
      <c r="AR545">
        <v>2007</v>
      </c>
      <c r="AS545" t="s">
        <v>868</v>
      </c>
      <c r="AT545" t="s">
        <v>835</v>
      </c>
      <c r="AU545">
        <v>190.50800000000001</v>
      </c>
      <c r="AV545" t="s">
        <v>826</v>
      </c>
      <c r="AW545" t="s">
        <v>208</v>
      </c>
      <c r="AX545" t="s">
        <v>817</v>
      </c>
      <c r="AY545" t="s">
        <v>818</v>
      </c>
      <c r="AZ545" t="s">
        <v>764</v>
      </c>
      <c r="BA545" s="51" t="s">
        <v>764</v>
      </c>
      <c r="BB545" t="s">
        <v>815</v>
      </c>
      <c r="BC545" t="s">
        <v>819</v>
      </c>
      <c r="BD545" t="s">
        <v>820</v>
      </c>
      <c r="BE545" t="s">
        <v>821</v>
      </c>
      <c r="BF545" t="s">
        <v>869</v>
      </c>
      <c r="BG545" t="s">
        <v>822</v>
      </c>
      <c r="BH545">
        <v>2016</v>
      </c>
      <c r="BI545" t="s">
        <v>823</v>
      </c>
      <c r="BJ545" t="s">
        <v>824</v>
      </c>
      <c r="BK545" t="s">
        <v>824</v>
      </c>
    </row>
    <row r="546" spans="43:63" x14ac:dyDescent="0.25">
      <c r="AQ546" t="s">
        <v>7</v>
      </c>
      <c r="AR546">
        <v>2008</v>
      </c>
      <c r="AS546" t="s">
        <v>868</v>
      </c>
      <c r="AT546" t="s">
        <v>835</v>
      </c>
      <c r="AU546">
        <v>194.29900000000001</v>
      </c>
      <c r="AV546" t="s">
        <v>826</v>
      </c>
      <c r="AW546" t="s">
        <v>208</v>
      </c>
      <c r="AX546" t="s">
        <v>817</v>
      </c>
      <c r="AY546" t="s">
        <v>818</v>
      </c>
      <c r="AZ546" t="s">
        <v>764</v>
      </c>
      <c r="BA546" s="51" t="s">
        <v>764</v>
      </c>
      <c r="BB546" t="s">
        <v>815</v>
      </c>
      <c r="BC546" t="s">
        <v>819</v>
      </c>
      <c r="BD546" t="s">
        <v>820</v>
      </c>
      <c r="BE546" t="s">
        <v>821</v>
      </c>
      <c r="BF546" t="s">
        <v>869</v>
      </c>
      <c r="BG546" t="s">
        <v>822</v>
      </c>
      <c r="BH546">
        <v>2016</v>
      </c>
      <c r="BI546" t="s">
        <v>823</v>
      </c>
      <c r="BJ546" t="s">
        <v>824</v>
      </c>
      <c r="BK546" t="s">
        <v>824</v>
      </c>
    </row>
    <row r="547" spans="43:63" x14ac:dyDescent="0.25">
      <c r="AQ547" t="s">
        <v>7</v>
      </c>
      <c r="AR547">
        <v>2009</v>
      </c>
      <c r="AS547" t="s">
        <v>868</v>
      </c>
      <c r="AT547" t="s">
        <v>835</v>
      </c>
      <c r="AU547">
        <v>199.13800000000001</v>
      </c>
      <c r="AV547" t="s">
        <v>826</v>
      </c>
      <c r="AW547" t="s">
        <v>208</v>
      </c>
      <c r="AX547" t="s">
        <v>817</v>
      </c>
      <c r="AY547" t="s">
        <v>818</v>
      </c>
      <c r="AZ547" t="s">
        <v>764</v>
      </c>
      <c r="BA547" s="51" t="s">
        <v>764</v>
      </c>
      <c r="BB547" t="s">
        <v>815</v>
      </c>
      <c r="BC547" t="s">
        <v>819</v>
      </c>
      <c r="BD547" t="s">
        <v>820</v>
      </c>
      <c r="BE547" t="s">
        <v>821</v>
      </c>
      <c r="BF547" t="s">
        <v>869</v>
      </c>
      <c r="BG547" t="s">
        <v>822</v>
      </c>
      <c r="BH547">
        <v>2016</v>
      </c>
      <c r="BI547" t="s">
        <v>823</v>
      </c>
      <c r="BJ547" t="s">
        <v>824</v>
      </c>
      <c r="BK547" t="s">
        <v>824</v>
      </c>
    </row>
    <row r="548" spans="43:63" x14ac:dyDescent="0.25">
      <c r="AQ548" t="s">
        <v>7</v>
      </c>
      <c r="AR548">
        <v>2010</v>
      </c>
      <c r="AS548" t="s">
        <v>868</v>
      </c>
      <c r="AT548" t="s">
        <v>835</v>
      </c>
      <c r="AU548">
        <v>203.42699999999999</v>
      </c>
      <c r="AV548" t="s">
        <v>826</v>
      </c>
      <c r="AW548" t="s">
        <v>208</v>
      </c>
      <c r="AX548" t="s">
        <v>817</v>
      </c>
      <c r="AY548" t="s">
        <v>818</v>
      </c>
      <c r="AZ548" t="s">
        <v>764</v>
      </c>
      <c r="BA548" s="51" t="s">
        <v>764</v>
      </c>
      <c r="BB548" t="s">
        <v>815</v>
      </c>
      <c r="BC548" t="s">
        <v>819</v>
      </c>
      <c r="BD548" t="s">
        <v>820</v>
      </c>
      <c r="BE548" t="s">
        <v>821</v>
      </c>
      <c r="BF548" t="s">
        <v>869</v>
      </c>
      <c r="BG548" t="s">
        <v>822</v>
      </c>
      <c r="BH548">
        <v>2016</v>
      </c>
      <c r="BI548" t="s">
        <v>823</v>
      </c>
      <c r="BJ548" t="s">
        <v>824</v>
      </c>
      <c r="BK548" t="s">
        <v>824</v>
      </c>
    </row>
    <row r="549" spans="43:63" x14ac:dyDescent="0.25">
      <c r="AQ549" t="s">
        <v>7</v>
      </c>
      <c r="AR549">
        <v>2011</v>
      </c>
      <c r="AS549" t="s">
        <v>868</v>
      </c>
      <c r="AT549" t="s">
        <v>835</v>
      </c>
      <c r="AU549">
        <v>208.565</v>
      </c>
      <c r="AV549" t="s">
        <v>826</v>
      </c>
      <c r="AW549" t="s">
        <v>208</v>
      </c>
      <c r="AX549" t="s">
        <v>817</v>
      </c>
      <c r="AY549" t="s">
        <v>818</v>
      </c>
      <c r="AZ549" t="s">
        <v>764</v>
      </c>
      <c r="BA549" s="51" t="s">
        <v>764</v>
      </c>
      <c r="BB549" t="s">
        <v>815</v>
      </c>
      <c r="BC549" t="s">
        <v>819</v>
      </c>
      <c r="BD549" t="s">
        <v>820</v>
      </c>
      <c r="BE549" t="s">
        <v>821</v>
      </c>
      <c r="BF549" t="s">
        <v>869</v>
      </c>
      <c r="BG549" t="s">
        <v>822</v>
      </c>
      <c r="BH549">
        <v>2016</v>
      </c>
      <c r="BI549" t="s">
        <v>823</v>
      </c>
      <c r="BJ549" t="s">
        <v>824</v>
      </c>
      <c r="BK549" t="s">
        <v>824</v>
      </c>
    </row>
    <row r="550" spans="43:63" x14ac:dyDescent="0.25">
      <c r="AQ550" t="s">
        <v>7</v>
      </c>
      <c r="AR550">
        <v>2012</v>
      </c>
      <c r="AS550" t="s">
        <v>868</v>
      </c>
      <c r="AT550" t="s">
        <v>835</v>
      </c>
      <c r="AU550">
        <v>213.65299999999999</v>
      </c>
      <c r="AV550" t="s">
        <v>826</v>
      </c>
      <c r="AW550" t="s">
        <v>208</v>
      </c>
      <c r="AX550" t="s">
        <v>817</v>
      </c>
      <c r="AY550" t="s">
        <v>818</v>
      </c>
      <c r="AZ550" t="s">
        <v>764</v>
      </c>
      <c r="BA550" s="51" t="s">
        <v>764</v>
      </c>
      <c r="BB550" t="s">
        <v>815</v>
      </c>
      <c r="BC550" t="s">
        <v>819</v>
      </c>
      <c r="BD550" t="s">
        <v>820</v>
      </c>
      <c r="BE550" t="s">
        <v>821</v>
      </c>
      <c r="BF550" t="s">
        <v>869</v>
      </c>
      <c r="BG550" t="s">
        <v>822</v>
      </c>
      <c r="BH550">
        <v>2016</v>
      </c>
      <c r="BI550" t="s">
        <v>823</v>
      </c>
      <c r="BJ550" t="s">
        <v>824</v>
      </c>
      <c r="BK550" t="s">
        <v>824</v>
      </c>
    </row>
    <row r="551" spans="43:63" x14ac:dyDescent="0.25">
      <c r="AQ551" t="s">
        <v>7</v>
      </c>
      <c r="AR551">
        <v>2013</v>
      </c>
      <c r="AS551" t="s">
        <v>868</v>
      </c>
      <c r="AT551" t="s">
        <v>835</v>
      </c>
      <c r="AU551">
        <v>218.578</v>
      </c>
      <c r="AV551" t="s">
        <v>826</v>
      </c>
      <c r="AW551" t="s">
        <v>208</v>
      </c>
      <c r="AX551" t="s">
        <v>817</v>
      </c>
      <c r="AY551" t="s">
        <v>818</v>
      </c>
      <c r="AZ551" t="s">
        <v>764</v>
      </c>
      <c r="BA551" s="51" t="s">
        <v>764</v>
      </c>
      <c r="BB551" t="s">
        <v>815</v>
      </c>
      <c r="BC551" t="s">
        <v>819</v>
      </c>
      <c r="BD551" t="s">
        <v>820</v>
      </c>
      <c r="BE551" t="s">
        <v>821</v>
      </c>
      <c r="BF551" t="s">
        <v>869</v>
      </c>
      <c r="BG551" t="s">
        <v>822</v>
      </c>
      <c r="BH551">
        <v>2016</v>
      </c>
      <c r="BI551" t="s">
        <v>823</v>
      </c>
      <c r="BJ551" t="s">
        <v>824</v>
      </c>
      <c r="BK551" t="s">
        <v>824</v>
      </c>
    </row>
    <row r="552" spans="43:63" x14ac:dyDescent="0.25">
      <c r="AQ552" t="s">
        <v>7</v>
      </c>
      <c r="AR552">
        <v>2014</v>
      </c>
      <c r="AS552" t="s">
        <v>868</v>
      </c>
      <c r="AT552" t="s">
        <v>835</v>
      </c>
      <c r="AU552">
        <v>223.29036832153</v>
      </c>
      <c r="AV552" t="s">
        <v>826</v>
      </c>
      <c r="AW552" t="s">
        <v>208</v>
      </c>
      <c r="AX552" t="s">
        <v>817</v>
      </c>
      <c r="AY552" t="s">
        <v>818</v>
      </c>
      <c r="AZ552" t="s">
        <v>764</v>
      </c>
      <c r="BA552" s="51" t="s">
        <v>764</v>
      </c>
      <c r="BB552" t="s">
        <v>815</v>
      </c>
      <c r="BC552" t="s">
        <v>819</v>
      </c>
      <c r="BD552" t="s">
        <v>820</v>
      </c>
      <c r="BE552" t="s">
        <v>821</v>
      </c>
      <c r="BF552" t="s">
        <v>869</v>
      </c>
      <c r="BG552" t="s">
        <v>822</v>
      </c>
      <c r="BH552">
        <v>2016</v>
      </c>
      <c r="BI552" t="s">
        <v>823</v>
      </c>
      <c r="BJ552" t="s">
        <v>824</v>
      </c>
      <c r="BK552" t="s">
        <v>824</v>
      </c>
    </row>
    <row r="553" spans="43:63" x14ac:dyDescent="0.25">
      <c r="AQ553" t="s">
        <v>25</v>
      </c>
      <c r="AR553">
        <v>2005</v>
      </c>
      <c r="AS553" t="s">
        <v>868</v>
      </c>
      <c r="AT553" t="s">
        <v>835</v>
      </c>
      <c r="AU553">
        <v>997.82100000000003</v>
      </c>
      <c r="AV553" t="s">
        <v>826</v>
      </c>
      <c r="AW553" t="s">
        <v>208</v>
      </c>
      <c r="AX553" t="s">
        <v>817</v>
      </c>
      <c r="AY553" t="s">
        <v>818</v>
      </c>
      <c r="AZ553" t="s">
        <v>764</v>
      </c>
      <c r="BA553" s="51" t="s">
        <v>764</v>
      </c>
      <c r="BB553" t="s">
        <v>815</v>
      </c>
      <c r="BC553" t="s">
        <v>819</v>
      </c>
      <c r="BD553" t="s">
        <v>820</v>
      </c>
      <c r="BE553" t="s">
        <v>821</v>
      </c>
      <c r="BF553" t="s">
        <v>869</v>
      </c>
      <c r="BG553" t="s">
        <v>822</v>
      </c>
      <c r="BH553">
        <v>2016</v>
      </c>
      <c r="BI553" t="s">
        <v>823</v>
      </c>
      <c r="BJ553" t="s">
        <v>824</v>
      </c>
      <c r="BK553" t="s">
        <v>824</v>
      </c>
    </row>
    <row r="554" spans="43:63" x14ac:dyDescent="0.25">
      <c r="AQ554" t="s">
        <v>25</v>
      </c>
      <c r="AR554">
        <v>2006</v>
      </c>
      <c r="AS554" t="s">
        <v>868</v>
      </c>
      <c r="AT554" t="s">
        <v>835</v>
      </c>
      <c r="AU554">
        <v>1018.096</v>
      </c>
      <c r="AV554" t="s">
        <v>826</v>
      </c>
      <c r="AW554" t="s">
        <v>208</v>
      </c>
      <c r="AX554" t="s">
        <v>817</v>
      </c>
      <c r="AY554" t="s">
        <v>818</v>
      </c>
      <c r="AZ554" t="s">
        <v>764</v>
      </c>
      <c r="BA554" s="51" t="s">
        <v>764</v>
      </c>
      <c r="BB554" t="s">
        <v>815</v>
      </c>
      <c r="BC554" t="s">
        <v>819</v>
      </c>
      <c r="BD554" t="s">
        <v>820</v>
      </c>
      <c r="BE554" t="s">
        <v>821</v>
      </c>
      <c r="BF554" t="s">
        <v>869</v>
      </c>
      <c r="BG554" t="s">
        <v>822</v>
      </c>
      <c r="BH554">
        <v>2016</v>
      </c>
      <c r="BI554" t="s">
        <v>823</v>
      </c>
      <c r="BJ554" t="s">
        <v>824</v>
      </c>
      <c r="BK554" t="s">
        <v>824</v>
      </c>
    </row>
    <row r="555" spans="43:63" x14ac:dyDescent="0.25">
      <c r="AQ555" t="s">
        <v>25</v>
      </c>
      <c r="AR555">
        <v>2007</v>
      </c>
      <c r="AS555" t="s">
        <v>868</v>
      </c>
      <c r="AT555" t="s">
        <v>835</v>
      </c>
      <c r="AU555">
        <v>1035.713</v>
      </c>
      <c r="AV555" t="s">
        <v>826</v>
      </c>
      <c r="AW555" t="s">
        <v>208</v>
      </c>
      <c r="AX555" t="s">
        <v>817</v>
      </c>
      <c r="AY555" t="s">
        <v>818</v>
      </c>
      <c r="AZ555" t="s">
        <v>764</v>
      </c>
      <c r="BA555" s="51" t="s">
        <v>764</v>
      </c>
      <c r="BB555" t="s">
        <v>815</v>
      </c>
      <c r="BC555" t="s">
        <v>819</v>
      </c>
      <c r="BD555" t="s">
        <v>820</v>
      </c>
      <c r="BE555" t="s">
        <v>821</v>
      </c>
      <c r="BF555" t="s">
        <v>869</v>
      </c>
      <c r="BG555" t="s">
        <v>822</v>
      </c>
      <c r="BH555">
        <v>2016</v>
      </c>
      <c r="BI555" t="s">
        <v>823</v>
      </c>
      <c r="BJ555" t="s">
        <v>824</v>
      </c>
      <c r="BK555" t="s">
        <v>824</v>
      </c>
    </row>
    <row r="556" spans="43:63" x14ac:dyDescent="0.25">
      <c r="AQ556" t="s">
        <v>25</v>
      </c>
      <c r="AR556">
        <v>2008</v>
      </c>
      <c r="AS556" t="s">
        <v>868</v>
      </c>
      <c r="AT556" t="s">
        <v>835</v>
      </c>
      <c r="AU556">
        <v>1042.1679999999999</v>
      </c>
      <c r="AV556" t="s">
        <v>826</v>
      </c>
      <c r="AW556" t="s">
        <v>208</v>
      </c>
      <c r="AX556" t="s">
        <v>817</v>
      </c>
      <c r="AY556" t="s">
        <v>818</v>
      </c>
      <c r="AZ556" t="s">
        <v>764</v>
      </c>
      <c r="BA556" s="51" t="s">
        <v>764</v>
      </c>
      <c r="BB556" t="s">
        <v>815</v>
      </c>
      <c r="BC556" t="s">
        <v>819</v>
      </c>
      <c r="BD556" t="s">
        <v>820</v>
      </c>
      <c r="BE556" t="s">
        <v>821</v>
      </c>
      <c r="BF556" t="s">
        <v>869</v>
      </c>
      <c r="BG556" t="s">
        <v>822</v>
      </c>
      <c r="BH556">
        <v>2016</v>
      </c>
      <c r="BI556" t="s">
        <v>823</v>
      </c>
      <c r="BJ556" t="s">
        <v>824</v>
      </c>
      <c r="BK556" t="s">
        <v>824</v>
      </c>
    </row>
    <row r="557" spans="43:63" x14ac:dyDescent="0.25">
      <c r="AQ557" t="s">
        <v>25</v>
      </c>
      <c r="AR557">
        <v>2009</v>
      </c>
      <c r="AS557" t="s">
        <v>868</v>
      </c>
      <c r="AT557" t="s">
        <v>835</v>
      </c>
      <c r="AU557">
        <v>1035.126</v>
      </c>
      <c r="AV557" t="s">
        <v>826</v>
      </c>
      <c r="AW557" t="s">
        <v>208</v>
      </c>
      <c r="AX557" t="s">
        <v>817</v>
      </c>
      <c r="AY557" t="s">
        <v>818</v>
      </c>
      <c r="AZ557" t="s">
        <v>764</v>
      </c>
      <c r="BA557" s="51" t="s">
        <v>764</v>
      </c>
      <c r="BB557" t="s">
        <v>815</v>
      </c>
      <c r="BC557" t="s">
        <v>819</v>
      </c>
      <c r="BD557" t="s">
        <v>820</v>
      </c>
      <c r="BE557" t="s">
        <v>821</v>
      </c>
      <c r="BF557" t="s">
        <v>869</v>
      </c>
      <c r="BG557" t="s">
        <v>822</v>
      </c>
      <c r="BH557">
        <v>2016</v>
      </c>
      <c r="BI557" t="s">
        <v>823</v>
      </c>
      <c r="BJ557" t="s">
        <v>824</v>
      </c>
      <c r="BK557" t="s">
        <v>824</v>
      </c>
    </row>
    <row r="558" spans="43:63" x14ac:dyDescent="0.25">
      <c r="AQ558" t="s">
        <v>25</v>
      </c>
      <c r="AR558">
        <v>2010</v>
      </c>
      <c r="AS558" t="s">
        <v>868</v>
      </c>
      <c r="AT558" t="s">
        <v>835</v>
      </c>
      <c r="AU558">
        <v>1034.65753</v>
      </c>
      <c r="AV558" t="s">
        <v>826</v>
      </c>
      <c r="AW558" t="s">
        <v>208</v>
      </c>
      <c r="AX558" t="s">
        <v>817</v>
      </c>
      <c r="AY558" t="s">
        <v>818</v>
      </c>
      <c r="AZ558" t="s">
        <v>764</v>
      </c>
      <c r="BA558" s="51" t="s">
        <v>764</v>
      </c>
      <c r="BB558" t="s">
        <v>815</v>
      </c>
      <c r="BC558" t="s">
        <v>819</v>
      </c>
      <c r="BD558" t="s">
        <v>820</v>
      </c>
      <c r="BE558" t="s">
        <v>821</v>
      </c>
      <c r="BF558" t="s">
        <v>869</v>
      </c>
      <c r="BG558" t="s">
        <v>822</v>
      </c>
      <c r="BH558">
        <v>2016</v>
      </c>
      <c r="BI558" t="s">
        <v>823</v>
      </c>
      <c r="BJ558" t="s">
        <v>824</v>
      </c>
      <c r="BK558" t="s">
        <v>824</v>
      </c>
    </row>
    <row r="559" spans="43:63" x14ac:dyDescent="0.25">
      <c r="AQ559" t="s">
        <v>25</v>
      </c>
      <c r="AR559">
        <v>2011</v>
      </c>
      <c r="AS559" t="s">
        <v>868</v>
      </c>
      <c r="AT559" t="s">
        <v>835</v>
      </c>
      <c r="AU559">
        <v>1036.78196</v>
      </c>
      <c r="AV559" t="s">
        <v>826</v>
      </c>
      <c r="AW559" t="s">
        <v>208</v>
      </c>
      <c r="AX559" t="s">
        <v>817</v>
      </c>
      <c r="AY559" t="s">
        <v>818</v>
      </c>
      <c r="AZ559" t="s">
        <v>764</v>
      </c>
      <c r="BA559" s="51" t="s">
        <v>764</v>
      </c>
      <c r="BB559" t="s">
        <v>815</v>
      </c>
      <c r="BC559" t="s">
        <v>819</v>
      </c>
      <c r="BD559" t="s">
        <v>820</v>
      </c>
      <c r="BE559" t="s">
        <v>821</v>
      </c>
      <c r="BF559" t="s">
        <v>869</v>
      </c>
      <c r="BG559" t="s">
        <v>822</v>
      </c>
      <c r="BH559">
        <v>2016</v>
      </c>
      <c r="BI559" t="s">
        <v>823</v>
      </c>
      <c r="BJ559" t="s">
        <v>824</v>
      </c>
      <c r="BK559" t="s">
        <v>824</v>
      </c>
    </row>
    <row r="560" spans="43:63" x14ac:dyDescent="0.25">
      <c r="AQ560" t="s">
        <v>25</v>
      </c>
      <c r="AR560">
        <v>2012</v>
      </c>
      <c r="AS560" t="s">
        <v>868</v>
      </c>
      <c r="AT560" t="s">
        <v>835</v>
      </c>
      <c r="AU560">
        <v>1039</v>
      </c>
      <c r="AV560" t="s">
        <v>826</v>
      </c>
      <c r="AW560" t="s">
        <v>208</v>
      </c>
      <c r="AX560" t="s">
        <v>817</v>
      </c>
      <c r="AY560" t="s">
        <v>818</v>
      </c>
      <c r="AZ560" t="s">
        <v>764</v>
      </c>
      <c r="BA560" s="51" t="s">
        <v>764</v>
      </c>
      <c r="BB560" t="s">
        <v>815</v>
      </c>
      <c r="BC560" t="s">
        <v>819</v>
      </c>
      <c r="BD560" t="s">
        <v>820</v>
      </c>
      <c r="BE560" t="s">
        <v>821</v>
      </c>
      <c r="BF560" t="s">
        <v>869</v>
      </c>
      <c r="BG560" t="s">
        <v>822</v>
      </c>
      <c r="BH560">
        <v>2016</v>
      </c>
      <c r="BI560" t="s">
        <v>823</v>
      </c>
      <c r="BJ560" t="s">
        <v>824</v>
      </c>
      <c r="BK560" t="s">
        <v>824</v>
      </c>
    </row>
    <row r="561" spans="43:63" x14ac:dyDescent="0.25">
      <c r="AQ561" t="s">
        <v>25</v>
      </c>
      <c r="AR561">
        <v>2013</v>
      </c>
      <c r="AS561" t="s">
        <v>868</v>
      </c>
      <c r="AT561" t="s">
        <v>835</v>
      </c>
      <c r="AU561">
        <v>1041.48588</v>
      </c>
      <c r="AV561" t="s">
        <v>826</v>
      </c>
      <c r="AW561" t="s">
        <v>208</v>
      </c>
      <c r="AX561" t="s">
        <v>817</v>
      </c>
      <c r="AY561" t="s">
        <v>818</v>
      </c>
      <c r="AZ561" t="s">
        <v>764</v>
      </c>
      <c r="BA561" s="51" t="s">
        <v>764</v>
      </c>
      <c r="BB561" t="s">
        <v>815</v>
      </c>
      <c r="BC561" t="s">
        <v>819</v>
      </c>
      <c r="BD561" t="s">
        <v>820</v>
      </c>
      <c r="BE561" t="s">
        <v>821</v>
      </c>
      <c r="BF561" t="s">
        <v>869</v>
      </c>
      <c r="BG561" t="s">
        <v>822</v>
      </c>
      <c r="BH561">
        <v>2016</v>
      </c>
      <c r="BI561" t="s">
        <v>823</v>
      </c>
      <c r="BJ561" t="s">
        <v>824</v>
      </c>
      <c r="BK561" t="s">
        <v>824</v>
      </c>
    </row>
    <row r="562" spans="43:63" x14ac:dyDescent="0.25">
      <c r="AQ562" t="s">
        <v>25</v>
      </c>
      <c r="AR562">
        <v>2014</v>
      </c>
      <c r="AS562" t="s">
        <v>868</v>
      </c>
      <c r="AT562" t="s">
        <v>835</v>
      </c>
      <c r="AU562">
        <v>1049.23594036533</v>
      </c>
      <c r="AV562" t="s">
        <v>826</v>
      </c>
      <c r="AW562" t="s">
        <v>208</v>
      </c>
      <c r="AX562" t="s">
        <v>817</v>
      </c>
      <c r="AY562" t="s">
        <v>818</v>
      </c>
      <c r="AZ562" t="s">
        <v>764</v>
      </c>
      <c r="BA562" s="51" t="s">
        <v>764</v>
      </c>
      <c r="BB562" t="s">
        <v>815</v>
      </c>
      <c r="BC562" t="s">
        <v>819</v>
      </c>
      <c r="BD562" t="s">
        <v>820</v>
      </c>
      <c r="BE562" t="s">
        <v>821</v>
      </c>
      <c r="BF562" t="s">
        <v>869</v>
      </c>
      <c r="BG562" t="s">
        <v>822</v>
      </c>
      <c r="BH562">
        <v>2016</v>
      </c>
      <c r="BI562" t="s">
        <v>823</v>
      </c>
      <c r="BJ562" t="s">
        <v>824</v>
      </c>
      <c r="BK562" t="s">
        <v>824</v>
      </c>
    </row>
    <row r="563" spans="43:63" x14ac:dyDescent="0.25">
      <c r="AQ563" t="s">
        <v>26</v>
      </c>
      <c r="AR563">
        <v>2005</v>
      </c>
      <c r="AS563" t="s">
        <v>868</v>
      </c>
      <c r="AT563" t="s">
        <v>835</v>
      </c>
      <c r="AU563">
        <v>159.42500000000001</v>
      </c>
      <c r="AV563" t="s">
        <v>826</v>
      </c>
      <c r="AW563" t="s">
        <v>208</v>
      </c>
      <c r="AX563" t="s">
        <v>817</v>
      </c>
      <c r="AY563" t="s">
        <v>818</v>
      </c>
      <c r="AZ563" t="s">
        <v>764</v>
      </c>
      <c r="BA563" s="51" t="s">
        <v>764</v>
      </c>
      <c r="BB563" t="s">
        <v>815</v>
      </c>
      <c r="BC563" t="s">
        <v>819</v>
      </c>
      <c r="BD563" t="s">
        <v>820</v>
      </c>
      <c r="BE563" t="s">
        <v>821</v>
      </c>
      <c r="BF563" t="s">
        <v>869</v>
      </c>
      <c r="BG563" t="s">
        <v>822</v>
      </c>
      <c r="BH563">
        <v>2016</v>
      </c>
      <c r="BI563" t="s">
        <v>823</v>
      </c>
      <c r="BJ563" t="s">
        <v>824</v>
      </c>
      <c r="BK563" t="s">
        <v>824</v>
      </c>
    </row>
    <row r="564" spans="43:63" x14ac:dyDescent="0.25">
      <c r="AQ564" t="s">
        <v>26</v>
      </c>
      <c r="AR564">
        <v>2006</v>
      </c>
      <c r="AS564" t="s">
        <v>868</v>
      </c>
      <c r="AT564" t="s">
        <v>835</v>
      </c>
      <c r="AU564">
        <v>160.36439999999999</v>
      </c>
      <c r="AV564" t="s">
        <v>826</v>
      </c>
      <c r="AW564" t="s">
        <v>208</v>
      </c>
      <c r="AX564" t="s">
        <v>817</v>
      </c>
      <c r="AY564" t="s">
        <v>818</v>
      </c>
      <c r="AZ564" t="s">
        <v>764</v>
      </c>
      <c r="BA564" s="51" t="s">
        <v>764</v>
      </c>
      <c r="BB564" t="s">
        <v>815</v>
      </c>
      <c r="BC564" t="s">
        <v>819</v>
      </c>
      <c r="BD564" t="s">
        <v>820</v>
      </c>
      <c r="BE564" t="s">
        <v>821</v>
      </c>
      <c r="BF564" t="s">
        <v>869</v>
      </c>
      <c r="BG564" t="s">
        <v>822</v>
      </c>
      <c r="BH564">
        <v>2016</v>
      </c>
      <c r="BI564" t="s">
        <v>823</v>
      </c>
      <c r="BJ564" t="s">
        <v>824</v>
      </c>
      <c r="BK564" t="s">
        <v>824</v>
      </c>
    </row>
    <row r="565" spans="43:63" x14ac:dyDescent="0.25">
      <c r="AQ565" t="s">
        <v>26</v>
      </c>
      <c r="AR565">
        <v>2007</v>
      </c>
      <c r="AS565" t="s">
        <v>868</v>
      </c>
      <c r="AT565" t="s">
        <v>835</v>
      </c>
      <c r="AU565">
        <v>164.10365999999999</v>
      </c>
      <c r="AV565" t="s">
        <v>826</v>
      </c>
      <c r="AW565" t="s">
        <v>208</v>
      </c>
      <c r="AX565" t="s">
        <v>817</v>
      </c>
      <c r="AY565" t="s">
        <v>818</v>
      </c>
      <c r="AZ565" t="s">
        <v>764</v>
      </c>
      <c r="BA565" s="51" t="s">
        <v>764</v>
      </c>
      <c r="BB565" t="s">
        <v>815</v>
      </c>
      <c r="BC565" t="s">
        <v>819</v>
      </c>
      <c r="BD565" t="s">
        <v>820</v>
      </c>
      <c r="BE565" t="s">
        <v>821</v>
      </c>
      <c r="BF565" t="s">
        <v>869</v>
      </c>
      <c r="BG565" t="s">
        <v>822</v>
      </c>
      <c r="BH565">
        <v>2016</v>
      </c>
      <c r="BI565" t="s">
        <v>823</v>
      </c>
      <c r="BJ565" t="s">
        <v>824</v>
      </c>
      <c r="BK565" t="s">
        <v>824</v>
      </c>
    </row>
    <row r="566" spans="43:63" x14ac:dyDescent="0.25">
      <c r="AQ566" t="s">
        <v>26</v>
      </c>
      <c r="AR566">
        <v>2008</v>
      </c>
      <c r="AS566" t="s">
        <v>868</v>
      </c>
      <c r="AT566" t="s">
        <v>835</v>
      </c>
      <c r="AU566">
        <v>167.84290999999999</v>
      </c>
      <c r="AV566" t="s">
        <v>826</v>
      </c>
      <c r="AW566" t="s">
        <v>208</v>
      </c>
      <c r="AX566" t="s">
        <v>817</v>
      </c>
      <c r="AY566" t="s">
        <v>818</v>
      </c>
      <c r="AZ566" t="s">
        <v>764</v>
      </c>
      <c r="BA566" s="51" t="s">
        <v>764</v>
      </c>
      <c r="BB566" t="s">
        <v>815</v>
      </c>
      <c r="BC566" t="s">
        <v>819</v>
      </c>
      <c r="BD566" t="s">
        <v>820</v>
      </c>
      <c r="BE566" t="s">
        <v>821</v>
      </c>
      <c r="BF566" t="s">
        <v>869</v>
      </c>
      <c r="BG566" t="s">
        <v>822</v>
      </c>
      <c r="BH566">
        <v>2016</v>
      </c>
      <c r="BI566" t="s">
        <v>823</v>
      </c>
      <c r="BJ566" t="s">
        <v>824</v>
      </c>
      <c r="BK566" t="s">
        <v>824</v>
      </c>
    </row>
    <row r="567" spans="43:63" x14ac:dyDescent="0.25">
      <c r="AQ567" t="s">
        <v>26</v>
      </c>
      <c r="AR567">
        <v>2009</v>
      </c>
      <c r="AS567" t="s">
        <v>868</v>
      </c>
      <c r="AT567" t="s">
        <v>835</v>
      </c>
      <c r="AU567">
        <v>171.58216999999999</v>
      </c>
      <c r="AV567" t="s">
        <v>826</v>
      </c>
      <c r="AW567" t="s">
        <v>208</v>
      </c>
      <c r="AX567" t="s">
        <v>817</v>
      </c>
      <c r="AY567" t="s">
        <v>818</v>
      </c>
      <c r="AZ567" t="s">
        <v>764</v>
      </c>
      <c r="BA567" s="51" t="s">
        <v>764</v>
      </c>
      <c r="BB567" t="s">
        <v>815</v>
      </c>
      <c r="BC567" t="s">
        <v>819</v>
      </c>
      <c r="BD567" t="s">
        <v>820</v>
      </c>
      <c r="BE567" t="s">
        <v>821</v>
      </c>
      <c r="BF567" t="s">
        <v>869</v>
      </c>
      <c r="BG567" t="s">
        <v>822</v>
      </c>
      <c r="BH567">
        <v>2016</v>
      </c>
      <c r="BI567" t="s">
        <v>823</v>
      </c>
      <c r="BJ567" t="s">
        <v>824</v>
      </c>
      <c r="BK567" t="s">
        <v>824</v>
      </c>
    </row>
    <row r="568" spans="43:63" x14ac:dyDescent="0.25">
      <c r="AQ568" t="s">
        <v>26</v>
      </c>
      <c r="AR568">
        <v>2010</v>
      </c>
      <c r="AS568" t="s">
        <v>868</v>
      </c>
      <c r="AT568" t="s">
        <v>835</v>
      </c>
      <c r="AU568">
        <v>175.32142999999999</v>
      </c>
      <c r="AV568" t="s">
        <v>826</v>
      </c>
      <c r="AW568" t="s">
        <v>208</v>
      </c>
      <c r="AX568" t="s">
        <v>817</v>
      </c>
      <c r="AY568" t="s">
        <v>818</v>
      </c>
      <c r="AZ568" t="s">
        <v>764</v>
      </c>
      <c r="BA568" s="51" t="s">
        <v>764</v>
      </c>
      <c r="BB568" t="s">
        <v>815</v>
      </c>
      <c r="BC568" t="s">
        <v>819</v>
      </c>
      <c r="BD568" t="s">
        <v>820</v>
      </c>
      <c r="BE568" t="s">
        <v>821</v>
      </c>
      <c r="BF568" t="s">
        <v>869</v>
      </c>
      <c r="BG568" t="s">
        <v>822</v>
      </c>
      <c r="BH568">
        <v>2016</v>
      </c>
      <c r="BI568" t="s">
        <v>823</v>
      </c>
      <c r="BJ568" t="s">
        <v>824</v>
      </c>
      <c r="BK568" t="s">
        <v>824</v>
      </c>
    </row>
    <row r="569" spans="43:63" x14ac:dyDescent="0.25">
      <c r="AQ569" t="s">
        <v>26</v>
      </c>
      <c r="AR569">
        <v>2011</v>
      </c>
      <c r="AS569" t="s">
        <v>868</v>
      </c>
      <c r="AT569" t="s">
        <v>835</v>
      </c>
      <c r="AU569">
        <v>223.85</v>
      </c>
      <c r="AV569" t="s">
        <v>826</v>
      </c>
      <c r="AW569" t="s">
        <v>208</v>
      </c>
      <c r="AX569" t="s">
        <v>817</v>
      </c>
      <c r="AY569" t="s">
        <v>818</v>
      </c>
      <c r="AZ569" t="s">
        <v>764</v>
      </c>
      <c r="BA569" s="51" t="s">
        <v>764</v>
      </c>
      <c r="BB569" t="s">
        <v>815</v>
      </c>
      <c r="BC569" t="s">
        <v>819</v>
      </c>
      <c r="BD569" t="s">
        <v>820</v>
      </c>
      <c r="BE569" t="s">
        <v>821</v>
      </c>
      <c r="BF569" t="s">
        <v>869</v>
      </c>
      <c r="BG569" t="s">
        <v>822</v>
      </c>
      <c r="BH569">
        <v>2016</v>
      </c>
      <c r="BI569" t="s">
        <v>823</v>
      </c>
      <c r="BJ569" t="s">
        <v>824</v>
      </c>
      <c r="BK569" t="s">
        <v>824</v>
      </c>
    </row>
    <row r="570" spans="43:63" x14ac:dyDescent="0.25">
      <c r="AQ570" t="s">
        <v>26</v>
      </c>
      <c r="AR570">
        <v>2012</v>
      </c>
      <c r="AS570" t="s">
        <v>868</v>
      </c>
      <c r="AT570" t="s">
        <v>835</v>
      </c>
      <c r="AU570">
        <v>231.830002158794</v>
      </c>
      <c r="AV570" t="s">
        <v>826</v>
      </c>
      <c r="AW570" t="s">
        <v>208</v>
      </c>
      <c r="AX570" t="s">
        <v>817</v>
      </c>
      <c r="AY570" t="s">
        <v>818</v>
      </c>
      <c r="AZ570" t="s">
        <v>764</v>
      </c>
      <c r="BA570" s="51" t="s">
        <v>764</v>
      </c>
      <c r="BB570" t="s">
        <v>815</v>
      </c>
      <c r="BC570" t="s">
        <v>819</v>
      </c>
      <c r="BD570" t="s">
        <v>820</v>
      </c>
      <c r="BE570" t="s">
        <v>821</v>
      </c>
      <c r="BF570" t="s">
        <v>869</v>
      </c>
      <c r="BG570" t="s">
        <v>822</v>
      </c>
      <c r="BH570">
        <v>2016</v>
      </c>
      <c r="BI570" t="s">
        <v>823</v>
      </c>
      <c r="BJ570" t="s">
        <v>824</v>
      </c>
      <c r="BK570" t="s">
        <v>824</v>
      </c>
    </row>
    <row r="571" spans="43:63" x14ac:dyDescent="0.25">
      <c r="AQ571" t="s">
        <v>26</v>
      </c>
      <c r="AR571">
        <v>2013</v>
      </c>
      <c r="AS571" t="s">
        <v>868</v>
      </c>
      <c r="AT571" t="s">
        <v>835</v>
      </c>
      <c r="AU571">
        <v>240.86070614690701</v>
      </c>
      <c r="AV571" t="s">
        <v>826</v>
      </c>
      <c r="AW571" t="s">
        <v>208</v>
      </c>
      <c r="AX571" t="s">
        <v>817</v>
      </c>
      <c r="AY571" t="s">
        <v>818</v>
      </c>
      <c r="AZ571" t="s">
        <v>764</v>
      </c>
      <c r="BA571" s="51" t="s">
        <v>764</v>
      </c>
      <c r="BB571" t="s">
        <v>815</v>
      </c>
      <c r="BC571" t="s">
        <v>819</v>
      </c>
      <c r="BD571" t="s">
        <v>820</v>
      </c>
      <c r="BE571" t="s">
        <v>821</v>
      </c>
      <c r="BF571" t="s">
        <v>869</v>
      </c>
      <c r="BG571" t="s">
        <v>822</v>
      </c>
      <c r="BH571">
        <v>2016</v>
      </c>
      <c r="BI571" t="s">
        <v>823</v>
      </c>
      <c r="BJ571" t="s">
        <v>824</v>
      </c>
      <c r="BK571" t="s">
        <v>824</v>
      </c>
    </row>
    <row r="572" spans="43:63" x14ac:dyDescent="0.25">
      <c r="AQ572" t="s">
        <v>26</v>
      </c>
      <c r="AR572">
        <v>2014</v>
      </c>
      <c r="AS572" t="s">
        <v>868</v>
      </c>
      <c r="AT572" t="s">
        <v>835</v>
      </c>
      <c r="AU572">
        <v>251.13788502850599</v>
      </c>
      <c r="AV572" t="s">
        <v>826</v>
      </c>
      <c r="AW572" t="s">
        <v>208</v>
      </c>
      <c r="AX572" t="s">
        <v>817</v>
      </c>
      <c r="AY572" t="s">
        <v>818</v>
      </c>
      <c r="AZ572" t="s">
        <v>764</v>
      </c>
      <c r="BA572" s="51" t="s">
        <v>764</v>
      </c>
      <c r="BB572" t="s">
        <v>815</v>
      </c>
      <c r="BC572" t="s">
        <v>819</v>
      </c>
      <c r="BD572" t="s">
        <v>820</v>
      </c>
      <c r="BE572" t="s">
        <v>821</v>
      </c>
      <c r="BF572" t="s">
        <v>869</v>
      </c>
      <c r="BG572" t="s">
        <v>822</v>
      </c>
      <c r="BH572">
        <v>2016</v>
      </c>
      <c r="BI572" t="s">
        <v>823</v>
      </c>
      <c r="BJ572" t="s">
        <v>824</v>
      </c>
      <c r="BK572" t="s">
        <v>824</v>
      </c>
    </row>
    <row r="573" spans="43:63" x14ac:dyDescent="0.25">
      <c r="AQ573" t="s">
        <v>6</v>
      </c>
      <c r="AR573">
        <v>2005</v>
      </c>
      <c r="AS573" t="s">
        <v>868</v>
      </c>
      <c r="AT573" t="s">
        <v>835</v>
      </c>
      <c r="AU573">
        <v>6885.5</v>
      </c>
      <c r="AV573" t="s">
        <v>826</v>
      </c>
      <c r="AW573" t="s">
        <v>208</v>
      </c>
      <c r="AX573" t="s">
        <v>817</v>
      </c>
      <c r="AY573" t="s">
        <v>818</v>
      </c>
      <c r="AZ573" t="s">
        <v>764</v>
      </c>
      <c r="BA573" s="51" t="s">
        <v>764</v>
      </c>
      <c r="BB573" t="s">
        <v>815</v>
      </c>
      <c r="BC573" t="s">
        <v>819</v>
      </c>
      <c r="BD573" t="s">
        <v>820</v>
      </c>
      <c r="BE573" t="s">
        <v>821</v>
      </c>
      <c r="BF573" t="s">
        <v>869</v>
      </c>
      <c r="BG573" t="s">
        <v>822</v>
      </c>
      <c r="BH573">
        <v>2016</v>
      </c>
      <c r="BI573" t="s">
        <v>823</v>
      </c>
      <c r="BJ573" t="s">
        <v>824</v>
      </c>
      <c r="BK573" t="s">
        <v>824</v>
      </c>
    </row>
    <row r="574" spans="43:63" x14ac:dyDescent="0.25">
      <c r="AQ574" t="s">
        <v>6</v>
      </c>
      <c r="AR574">
        <v>2006</v>
      </c>
      <c r="AS574" t="s">
        <v>868</v>
      </c>
      <c r="AT574" t="s">
        <v>835</v>
      </c>
      <c r="AU574">
        <v>6939.5</v>
      </c>
      <c r="AV574" t="s">
        <v>826</v>
      </c>
      <c r="AW574" t="s">
        <v>208</v>
      </c>
      <c r="AX574" t="s">
        <v>817</v>
      </c>
      <c r="AY574" t="s">
        <v>818</v>
      </c>
      <c r="AZ574" t="s">
        <v>764</v>
      </c>
      <c r="BA574" s="51" t="s">
        <v>764</v>
      </c>
      <c r="BB574" t="s">
        <v>815</v>
      </c>
      <c r="BC574" t="s">
        <v>819</v>
      </c>
      <c r="BD574" t="s">
        <v>820</v>
      </c>
      <c r="BE574" t="s">
        <v>821</v>
      </c>
      <c r="BF574" t="s">
        <v>869</v>
      </c>
      <c r="BG574" t="s">
        <v>822</v>
      </c>
      <c r="BH574">
        <v>2016</v>
      </c>
      <c r="BI574" t="s">
        <v>823</v>
      </c>
      <c r="BJ574" t="s">
        <v>824</v>
      </c>
      <c r="BK574" t="s">
        <v>824</v>
      </c>
    </row>
    <row r="575" spans="43:63" x14ac:dyDescent="0.25">
      <c r="AQ575" t="s">
        <v>6</v>
      </c>
      <c r="AR575">
        <v>2007</v>
      </c>
      <c r="AS575" t="s">
        <v>868</v>
      </c>
      <c r="AT575" t="s">
        <v>835</v>
      </c>
      <c r="AU575">
        <v>6998</v>
      </c>
      <c r="AV575" t="s">
        <v>826</v>
      </c>
      <c r="AW575" t="s">
        <v>208</v>
      </c>
      <c r="AX575" t="s">
        <v>817</v>
      </c>
      <c r="AY575" t="s">
        <v>818</v>
      </c>
      <c r="AZ575" t="s">
        <v>764</v>
      </c>
      <c r="BA575" s="51" t="s">
        <v>764</v>
      </c>
      <c r="BB575" t="s">
        <v>815</v>
      </c>
      <c r="BC575" t="s">
        <v>819</v>
      </c>
      <c r="BD575" t="s">
        <v>820</v>
      </c>
      <c r="BE575" t="s">
        <v>821</v>
      </c>
      <c r="BF575" t="s">
        <v>869</v>
      </c>
      <c r="BG575" t="s">
        <v>822</v>
      </c>
      <c r="BH575">
        <v>2016</v>
      </c>
      <c r="BI575" t="s">
        <v>823</v>
      </c>
      <c r="BJ575" t="s">
        <v>824</v>
      </c>
      <c r="BK575" t="s">
        <v>824</v>
      </c>
    </row>
    <row r="576" spans="43:63" x14ac:dyDescent="0.25">
      <c r="AQ576" t="s">
        <v>6</v>
      </c>
      <c r="AR576">
        <v>2008</v>
      </c>
      <c r="AS576" t="s">
        <v>868</v>
      </c>
      <c r="AT576" t="s">
        <v>835</v>
      </c>
      <c r="AU576">
        <v>7067</v>
      </c>
      <c r="AV576" t="s">
        <v>826</v>
      </c>
      <c r="AW576" t="s">
        <v>208</v>
      </c>
      <c r="AX576" t="s">
        <v>817</v>
      </c>
      <c r="AY576" t="s">
        <v>818</v>
      </c>
      <c r="AZ576" t="s">
        <v>764</v>
      </c>
      <c r="BA576" s="51" t="s">
        <v>764</v>
      </c>
      <c r="BB576" t="s">
        <v>815</v>
      </c>
      <c r="BC576" t="s">
        <v>819</v>
      </c>
      <c r="BD576" t="s">
        <v>820</v>
      </c>
      <c r="BE576" t="s">
        <v>821</v>
      </c>
      <c r="BF576" t="s">
        <v>869</v>
      </c>
      <c r="BG576" t="s">
        <v>822</v>
      </c>
      <c r="BH576">
        <v>2016</v>
      </c>
      <c r="BI576" t="s">
        <v>823</v>
      </c>
      <c r="BJ576" t="s">
        <v>824</v>
      </c>
      <c r="BK576" t="s">
        <v>824</v>
      </c>
    </row>
    <row r="577" spans="43:63" x14ac:dyDescent="0.25">
      <c r="AQ577" t="s">
        <v>6</v>
      </c>
      <c r="AR577">
        <v>2009</v>
      </c>
      <c r="AS577" t="s">
        <v>868</v>
      </c>
      <c r="AT577" t="s">
        <v>835</v>
      </c>
      <c r="AU577">
        <v>7138.5</v>
      </c>
      <c r="AV577" t="s">
        <v>826</v>
      </c>
      <c r="AW577" t="s">
        <v>208</v>
      </c>
      <c r="AX577" t="s">
        <v>817</v>
      </c>
      <c r="AY577" t="s">
        <v>818</v>
      </c>
      <c r="AZ577" t="s">
        <v>764</v>
      </c>
      <c r="BA577" s="51" t="s">
        <v>764</v>
      </c>
      <c r="BB577" t="s">
        <v>815</v>
      </c>
      <c r="BC577" t="s">
        <v>819</v>
      </c>
      <c r="BD577" t="s">
        <v>820</v>
      </c>
      <c r="BE577" t="s">
        <v>821</v>
      </c>
      <c r="BF577" t="s">
        <v>869</v>
      </c>
      <c r="BG577" t="s">
        <v>822</v>
      </c>
      <c r="BH577">
        <v>2016</v>
      </c>
      <c r="BI577" t="s">
        <v>823</v>
      </c>
      <c r="BJ577" t="s">
        <v>824</v>
      </c>
      <c r="BK577" t="s">
        <v>824</v>
      </c>
    </row>
    <row r="578" spans="43:63" x14ac:dyDescent="0.25">
      <c r="AQ578" t="s">
        <v>6</v>
      </c>
      <c r="AR578">
        <v>2010</v>
      </c>
      <c r="AS578" t="s">
        <v>868</v>
      </c>
      <c r="AT578" t="s">
        <v>835</v>
      </c>
      <c r="AU578">
        <v>7195</v>
      </c>
      <c r="AV578" t="s">
        <v>826</v>
      </c>
      <c r="AW578" t="s">
        <v>208</v>
      </c>
      <c r="AX578" t="s">
        <v>817</v>
      </c>
      <c r="AY578" t="s">
        <v>818</v>
      </c>
      <c r="AZ578" t="s">
        <v>764</v>
      </c>
      <c r="BA578" s="51" t="s">
        <v>764</v>
      </c>
      <c r="BB578" t="s">
        <v>815</v>
      </c>
      <c r="BC578" t="s">
        <v>819</v>
      </c>
      <c r="BD578" t="s">
        <v>820</v>
      </c>
      <c r="BE578" t="s">
        <v>821</v>
      </c>
      <c r="BF578" t="s">
        <v>869</v>
      </c>
      <c r="BG578" t="s">
        <v>822</v>
      </c>
      <c r="BH578">
        <v>2016</v>
      </c>
      <c r="BI578" t="s">
        <v>823</v>
      </c>
      <c r="BJ578" t="s">
        <v>824</v>
      </c>
      <c r="BK578" t="s">
        <v>824</v>
      </c>
    </row>
    <row r="579" spans="43:63" x14ac:dyDescent="0.25">
      <c r="AQ579" t="s">
        <v>6</v>
      </c>
      <c r="AR579">
        <v>2011</v>
      </c>
      <c r="AS579" t="s">
        <v>868</v>
      </c>
      <c r="AT579" t="s">
        <v>835</v>
      </c>
      <c r="AU579">
        <v>7242</v>
      </c>
      <c r="AV579" t="s">
        <v>826</v>
      </c>
      <c r="AW579" t="s">
        <v>208</v>
      </c>
      <c r="AX579" t="s">
        <v>817</v>
      </c>
      <c r="AY579" t="s">
        <v>818</v>
      </c>
      <c r="AZ579" t="s">
        <v>764</v>
      </c>
      <c r="BA579" s="51" t="s">
        <v>764</v>
      </c>
      <c r="BB579" t="s">
        <v>815</v>
      </c>
      <c r="BC579" t="s">
        <v>819</v>
      </c>
      <c r="BD579" t="s">
        <v>820</v>
      </c>
      <c r="BE579" t="s">
        <v>821</v>
      </c>
      <c r="BF579" t="s">
        <v>869</v>
      </c>
      <c r="BG579" t="s">
        <v>822</v>
      </c>
      <c r="BH579">
        <v>2016</v>
      </c>
      <c r="BI579" t="s">
        <v>823</v>
      </c>
      <c r="BJ579" t="s">
        <v>824</v>
      </c>
      <c r="BK579" t="s">
        <v>824</v>
      </c>
    </row>
    <row r="580" spans="43:63" x14ac:dyDescent="0.25">
      <c r="AQ580" t="s">
        <v>6</v>
      </c>
      <c r="AR580">
        <v>2012</v>
      </c>
      <c r="AS580" t="s">
        <v>868</v>
      </c>
      <c r="AT580" t="s">
        <v>835</v>
      </c>
      <c r="AU580">
        <v>7291.3509385687103</v>
      </c>
      <c r="AV580" t="s">
        <v>826</v>
      </c>
      <c r="AW580" t="s">
        <v>208</v>
      </c>
      <c r="AX580" t="s">
        <v>817</v>
      </c>
      <c r="AY580" t="s">
        <v>818</v>
      </c>
      <c r="AZ580" t="s">
        <v>764</v>
      </c>
      <c r="BA580" s="51" t="s">
        <v>764</v>
      </c>
      <c r="BB580" t="s">
        <v>815</v>
      </c>
      <c r="BC580" t="s">
        <v>819</v>
      </c>
      <c r="BD580" t="s">
        <v>820</v>
      </c>
      <c r="BE580" t="s">
        <v>821</v>
      </c>
      <c r="BF580" t="s">
        <v>869</v>
      </c>
      <c r="BG580" t="s">
        <v>822</v>
      </c>
      <c r="BH580">
        <v>2016</v>
      </c>
      <c r="BI580" t="s">
        <v>823</v>
      </c>
      <c r="BJ580" t="s">
        <v>824</v>
      </c>
      <c r="BK580" t="s">
        <v>824</v>
      </c>
    </row>
    <row r="581" spans="43:63" x14ac:dyDescent="0.25">
      <c r="AQ581" t="s">
        <v>6</v>
      </c>
      <c r="AR581">
        <v>2013</v>
      </c>
      <c r="AS581" t="s">
        <v>868</v>
      </c>
      <c r="AT581" t="s">
        <v>835</v>
      </c>
      <c r="AU581">
        <v>7375.5441247834196</v>
      </c>
      <c r="AV581" t="s">
        <v>826</v>
      </c>
      <c r="AW581" t="s">
        <v>208</v>
      </c>
      <c r="AX581" t="s">
        <v>817</v>
      </c>
      <c r="AY581" t="s">
        <v>818</v>
      </c>
      <c r="AZ581" t="s">
        <v>764</v>
      </c>
      <c r="BA581" s="51" t="s">
        <v>764</v>
      </c>
      <c r="BB581" t="s">
        <v>815</v>
      </c>
      <c r="BC581" t="s">
        <v>819</v>
      </c>
      <c r="BD581" t="s">
        <v>820</v>
      </c>
      <c r="BE581" t="s">
        <v>821</v>
      </c>
      <c r="BF581" t="s">
        <v>869</v>
      </c>
      <c r="BG581" t="s">
        <v>822</v>
      </c>
      <c r="BH581">
        <v>2016</v>
      </c>
      <c r="BI581" t="s">
        <v>823</v>
      </c>
      <c r="BJ581" t="s">
        <v>824</v>
      </c>
      <c r="BK581" t="s">
        <v>824</v>
      </c>
    </row>
    <row r="582" spans="43:63" x14ac:dyDescent="0.25">
      <c r="AQ582" t="s">
        <v>6</v>
      </c>
      <c r="AR582">
        <v>2014</v>
      </c>
      <c r="AS582" t="s">
        <v>868</v>
      </c>
      <c r="AT582" t="s">
        <v>835</v>
      </c>
      <c r="AU582">
        <v>7427.0768108921902</v>
      </c>
      <c r="AV582" t="s">
        <v>826</v>
      </c>
      <c r="AW582" t="s">
        <v>208</v>
      </c>
      <c r="AX582" t="s">
        <v>817</v>
      </c>
      <c r="AY582" t="s">
        <v>818</v>
      </c>
      <c r="AZ582" t="s">
        <v>764</v>
      </c>
      <c r="BA582" s="51" t="s">
        <v>764</v>
      </c>
      <c r="BB582" t="s">
        <v>815</v>
      </c>
      <c r="BC582" t="s">
        <v>819</v>
      </c>
      <c r="BD582" t="s">
        <v>820</v>
      </c>
      <c r="BE582" t="s">
        <v>821</v>
      </c>
      <c r="BF582" t="s">
        <v>869</v>
      </c>
      <c r="BG582" t="s">
        <v>822</v>
      </c>
      <c r="BH582">
        <v>2016</v>
      </c>
      <c r="BI582" t="s">
        <v>823</v>
      </c>
      <c r="BJ582" t="s">
        <v>824</v>
      </c>
      <c r="BK582" t="s">
        <v>824</v>
      </c>
    </row>
    <row r="583" spans="43:63" x14ac:dyDescent="0.25">
      <c r="AQ583" t="s">
        <v>12</v>
      </c>
      <c r="AR583">
        <v>2005</v>
      </c>
      <c r="AS583" t="s">
        <v>868</v>
      </c>
      <c r="AT583" t="s">
        <v>835</v>
      </c>
      <c r="AU583">
        <v>12776.14</v>
      </c>
      <c r="AV583" t="s">
        <v>826</v>
      </c>
      <c r="AW583" t="s">
        <v>642</v>
      </c>
      <c r="AX583" t="s">
        <v>817</v>
      </c>
      <c r="AY583" t="s">
        <v>818</v>
      </c>
      <c r="AZ583" t="s">
        <v>764</v>
      </c>
      <c r="BA583" s="51" t="s">
        <v>764</v>
      </c>
      <c r="BB583" t="s">
        <v>815</v>
      </c>
      <c r="BC583" t="s">
        <v>819</v>
      </c>
      <c r="BD583" t="s">
        <v>820</v>
      </c>
      <c r="BE583" t="s">
        <v>821</v>
      </c>
      <c r="BF583" t="s">
        <v>847</v>
      </c>
      <c r="BG583" t="s">
        <v>822</v>
      </c>
      <c r="BH583">
        <v>2016</v>
      </c>
      <c r="BI583" t="s">
        <v>823</v>
      </c>
      <c r="BJ583" t="s">
        <v>824</v>
      </c>
      <c r="BK583" t="s">
        <v>824</v>
      </c>
    </row>
    <row r="584" spans="43:63" x14ac:dyDescent="0.25">
      <c r="AQ584" t="s">
        <v>12</v>
      </c>
      <c r="AR584">
        <v>2006</v>
      </c>
      <c r="AS584" t="s">
        <v>868</v>
      </c>
      <c r="AT584" t="s">
        <v>835</v>
      </c>
      <c r="AU584">
        <v>12876.675999999999</v>
      </c>
      <c r="AV584" t="s">
        <v>826</v>
      </c>
      <c r="AW584" t="s">
        <v>642</v>
      </c>
      <c r="AX584" t="s">
        <v>817</v>
      </c>
      <c r="AY584" t="s">
        <v>818</v>
      </c>
      <c r="AZ584" t="s">
        <v>764</v>
      </c>
      <c r="BA584" s="51" t="s">
        <v>764</v>
      </c>
      <c r="BB584" t="s">
        <v>815</v>
      </c>
      <c r="BC584" t="s">
        <v>819</v>
      </c>
      <c r="BD584" t="s">
        <v>820</v>
      </c>
      <c r="BE584" t="s">
        <v>821</v>
      </c>
      <c r="BF584" t="s">
        <v>847</v>
      </c>
      <c r="BG584" t="s">
        <v>822</v>
      </c>
      <c r="BH584">
        <v>2016</v>
      </c>
      <c r="BI584" t="s">
        <v>823</v>
      </c>
      <c r="BJ584" t="s">
        <v>824</v>
      </c>
      <c r="BK584" t="s">
        <v>824</v>
      </c>
    </row>
    <row r="585" spans="43:63" x14ac:dyDescent="0.25">
      <c r="AQ585" t="s">
        <v>12</v>
      </c>
      <c r="AR585">
        <v>2007</v>
      </c>
      <c r="AS585" t="s">
        <v>868</v>
      </c>
      <c r="AT585" t="s">
        <v>835</v>
      </c>
      <c r="AU585">
        <v>12993.716</v>
      </c>
      <c r="AV585" t="s">
        <v>826</v>
      </c>
      <c r="AW585" t="s">
        <v>642</v>
      </c>
      <c r="AX585" t="s">
        <v>817</v>
      </c>
      <c r="AY585" t="s">
        <v>818</v>
      </c>
      <c r="AZ585" t="s">
        <v>764</v>
      </c>
      <c r="BA585" s="51" t="s">
        <v>764</v>
      </c>
      <c r="BB585" t="s">
        <v>815</v>
      </c>
      <c r="BC585" t="s">
        <v>819</v>
      </c>
      <c r="BD585" t="s">
        <v>820</v>
      </c>
      <c r="BE585" t="s">
        <v>821</v>
      </c>
      <c r="BF585" t="s">
        <v>847</v>
      </c>
      <c r="BG585" t="s">
        <v>822</v>
      </c>
      <c r="BH585">
        <v>2016</v>
      </c>
      <c r="BI585" t="s">
        <v>823</v>
      </c>
      <c r="BJ585" t="s">
        <v>824</v>
      </c>
      <c r="BK585" t="s">
        <v>824</v>
      </c>
    </row>
    <row r="586" spans="43:63" x14ac:dyDescent="0.25">
      <c r="AQ586" t="s">
        <v>12</v>
      </c>
      <c r="AR586">
        <v>2008</v>
      </c>
      <c r="AS586" t="s">
        <v>868</v>
      </c>
      <c r="AT586" t="s">
        <v>835</v>
      </c>
      <c r="AU586">
        <v>13150.294</v>
      </c>
      <c r="AV586" t="s">
        <v>826</v>
      </c>
      <c r="AW586" t="s">
        <v>642</v>
      </c>
      <c r="AX586" t="s">
        <v>817</v>
      </c>
      <c r="AY586" t="s">
        <v>818</v>
      </c>
      <c r="AZ586" t="s">
        <v>764</v>
      </c>
      <c r="BA586" s="51" t="s">
        <v>764</v>
      </c>
      <c r="BB586" t="s">
        <v>815</v>
      </c>
      <c r="BC586" t="s">
        <v>819</v>
      </c>
      <c r="BD586" t="s">
        <v>820</v>
      </c>
      <c r="BE586" t="s">
        <v>821</v>
      </c>
      <c r="BF586" t="s">
        <v>847</v>
      </c>
      <c r="BG586" t="s">
        <v>822</v>
      </c>
      <c r="BH586">
        <v>2016</v>
      </c>
      <c r="BI586" t="s">
        <v>823</v>
      </c>
      <c r="BJ586" t="s">
        <v>824</v>
      </c>
      <c r="BK586" t="s">
        <v>824</v>
      </c>
    </row>
    <row r="587" spans="43:63" x14ac:dyDescent="0.25">
      <c r="AQ587" t="s">
        <v>12</v>
      </c>
      <c r="AR587">
        <v>2009</v>
      </c>
      <c r="AS587" t="s">
        <v>868</v>
      </c>
      <c r="AT587" t="s">
        <v>835</v>
      </c>
      <c r="AU587">
        <v>13302.449000000001</v>
      </c>
      <c r="AV587" t="s">
        <v>826</v>
      </c>
      <c r="AW587" t="s">
        <v>642</v>
      </c>
      <c r="AX587" t="s">
        <v>817</v>
      </c>
      <c r="AY587" t="s">
        <v>818</v>
      </c>
      <c r="AZ587" t="s">
        <v>764</v>
      </c>
      <c r="BA587" s="51" t="s">
        <v>764</v>
      </c>
      <c r="BB587" t="s">
        <v>815</v>
      </c>
      <c r="BC587" t="s">
        <v>819</v>
      </c>
      <c r="BD587" t="s">
        <v>820</v>
      </c>
      <c r="BE587" t="s">
        <v>821</v>
      </c>
      <c r="BF587" t="s">
        <v>847</v>
      </c>
      <c r="BG587" t="s">
        <v>822</v>
      </c>
      <c r="BH587">
        <v>2016</v>
      </c>
      <c r="BI587" t="s">
        <v>823</v>
      </c>
      <c r="BJ587" t="s">
        <v>824</v>
      </c>
      <c r="BK587" t="s">
        <v>824</v>
      </c>
    </row>
    <row r="588" spans="43:63" x14ac:dyDescent="0.25">
      <c r="AQ588" t="s">
        <v>12</v>
      </c>
      <c r="AR588">
        <v>2010</v>
      </c>
      <c r="AS588" t="s">
        <v>868</v>
      </c>
      <c r="AT588" t="s">
        <v>835</v>
      </c>
      <c r="AU588">
        <v>13470.428</v>
      </c>
      <c r="AV588" t="s">
        <v>826</v>
      </c>
      <c r="AW588" t="s">
        <v>642</v>
      </c>
      <c r="AX588" t="s">
        <v>817</v>
      </c>
      <c r="AY588" t="s">
        <v>818</v>
      </c>
      <c r="AZ588" t="s">
        <v>764</v>
      </c>
      <c r="BA588" s="51" t="s">
        <v>764</v>
      </c>
      <c r="BB588" t="s">
        <v>815</v>
      </c>
      <c r="BC588" t="s">
        <v>819</v>
      </c>
      <c r="BD588" t="s">
        <v>820</v>
      </c>
      <c r="BE588" t="s">
        <v>821</v>
      </c>
      <c r="BF588" t="s">
        <v>847</v>
      </c>
      <c r="BG588" t="s">
        <v>822</v>
      </c>
      <c r="BH588">
        <v>2016</v>
      </c>
      <c r="BI588" t="s">
        <v>823</v>
      </c>
      <c r="BJ588" t="s">
        <v>824</v>
      </c>
      <c r="BK588" t="s">
        <v>824</v>
      </c>
    </row>
    <row r="589" spans="43:63" x14ac:dyDescent="0.25">
      <c r="AQ589" t="s">
        <v>12</v>
      </c>
      <c r="AR589">
        <v>2011</v>
      </c>
      <c r="AS589" t="s">
        <v>868</v>
      </c>
      <c r="AT589" t="s">
        <v>835</v>
      </c>
      <c r="AU589">
        <v>13587.44</v>
      </c>
      <c r="AV589" t="s">
        <v>826</v>
      </c>
      <c r="AW589" t="s">
        <v>642</v>
      </c>
      <c r="AX589" t="s">
        <v>817</v>
      </c>
      <c r="AY589" t="s">
        <v>818</v>
      </c>
      <c r="AZ589" t="s">
        <v>764</v>
      </c>
      <c r="BA589" s="51" t="s">
        <v>764</v>
      </c>
      <c r="BB589" t="s">
        <v>815</v>
      </c>
      <c r="BC589" t="s">
        <v>819</v>
      </c>
      <c r="BD589" t="s">
        <v>820</v>
      </c>
      <c r="BE589" t="s">
        <v>821</v>
      </c>
      <c r="BF589" t="s">
        <v>847</v>
      </c>
      <c r="BG589" t="s">
        <v>822</v>
      </c>
      <c r="BH589">
        <v>2016</v>
      </c>
      <c r="BI589" t="s">
        <v>823</v>
      </c>
      <c r="BJ589" t="s">
        <v>824</v>
      </c>
      <c r="BK589" t="s">
        <v>824</v>
      </c>
    </row>
    <row r="590" spans="43:63" x14ac:dyDescent="0.25">
      <c r="AQ590" t="s">
        <v>12</v>
      </c>
      <c r="AR590">
        <v>2012</v>
      </c>
      <c r="AS590" t="s">
        <v>868</v>
      </c>
      <c r="AT590" t="s">
        <v>835</v>
      </c>
      <c r="AU590">
        <v>13722.786</v>
      </c>
      <c r="AV590" t="s">
        <v>826</v>
      </c>
      <c r="AW590" t="s">
        <v>642</v>
      </c>
      <c r="AX590" t="s">
        <v>817</v>
      </c>
      <c r="AY590" t="s">
        <v>818</v>
      </c>
      <c r="AZ590" t="s">
        <v>764</v>
      </c>
      <c r="BA590" s="51" t="s">
        <v>764</v>
      </c>
      <c r="BB590" t="s">
        <v>815</v>
      </c>
      <c r="BC590" t="s">
        <v>819</v>
      </c>
      <c r="BD590" t="s">
        <v>820</v>
      </c>
      <c r="BE590" t="s">
        <v>821</v>
      </c>
      <c r="BF590" t="s">
        <v>847</v>
      </c>
      <c r="BG590" t="s">
        <v>822</v>
      </c>
      <c r="BH590">
        <v>2016</v>
      </c>
      <c r="BI590" t="s">
        <v>823</v>
      </c>
      <c r="BJ590" t="s">
        <v>824</v>
      </c>
      <c r="BK590" t="s">
        <v>824</v>
      </c>
    </row>
    <row r="591" spans="43:63" x14ac:dyDescent="0.25">
      <c r="AQ591" t="s">
        <v>12</v>
      </c>
      <c r="AR591">
        <v>2013</v>
      </c>
      <c r="AS591" t="s">
        <v>868</v>
      </c>
      <c r="AT591" t="s">
        <v>835</v>
      </c>
      <c r="AU591">
        <v>13852.896000000001</v>
      </c>
      <c r="AV591" t="s">
        <v>826</v>
      </c>
      <c r="AW591" t="s">
        <v>642</v>
      </c>
      <c r="AX591" t="s">
        <v>817</v>
      </c>
      <c r="AY591" t="s">
        <v>818</v>
      </c>
      <c r="AZ591" t="s">
        <v>764</v>
      </c>
      <c r="BA591" s="51" t="s">
        <v>764</v>
      </c>
      <c r="BB591" t="s">
        <v>815</v>
      </c>
      <c r="BC591" t="s">
        <v>819</v>
      </c>
      <c r="BD591" t="s">
        <v>820</v>
      </c>
      <c r="BE591" t="s">
        <v>821</v>
      </c>
      <c r="BF591" t="s">
        <v>847</v>
      </c>
      <c r="BG591" t="s">
        <v>822</v>
      </c>
      <c r="BH591">
        <v>2016</v>
      </c>
      <c r="BI591" t="s">
        <v>823</v>
      </c>
      <c r="BJ591" t="s">
        <v>824</v>
      </c>
      <c r="BK591" t="s">
        <v>824</v>
      </c>
    </row>
    <row r="592" spans="43:63" x14ac:dyDescent="0.25">
      <c r="AQ592" t="s">
        <v>12</v>
      </c>
      <c r="AR592">
        <v>2014</v>
      </c>
      <c r="AS592" t="s">
        <v>868</v>
      </c>
      <c r="AT592" t="s">
        <v>835</v>
      </c>
      <c r="AU592">
        <v>13983.039000000001</v>
      </c>
      <c r="AV592" t="s">
        <v>826</v>
      </c>
      <c r="AW592" t="s">
        <v>642</v>
      </c>
      <c r="AX592" t="s">
        <v>817</v>
      </c>
      <c r="AY592" t="s">
        <v>818</v>
      </c>
      <c r="AZ592" t="s">
        <v>764</v>
      </c>
      <c r="BA592" s="51" t="s">
        <v>764</v>
      </c>
      <c r="BB592" t="s">
        <v>815</v>
      </c>
      <c r="BC592" t="s">
        <v>819</v>
      </c>
      <c r="BD592" t="s">
        <v>820</v>
      </c>
      <c r="BE592" t="s">
        <v>821</v>
      </c>
      <c r="BF592" t="s">
        <v>847</v>
      </c>
      <c r="BG592" t="s">
        <v>822</v>
      </c>
      <c r="BH592">
        <v>2016</v>
      </c>
      <c r="BI592" t="s">
        <v>823</v>
      </c>
      <c r="BJ592" t="s">
        <v>824</v>
      </c>
      <c r="BK592" t="s">
        <v>824</v>
      </c>
    </row>
    <row r="593" spans="43:63" x14ac:dyDescent="0.25">
      <c r="AQ593" t="s">
        <v>14</v>
      </c>
      <c r="AR593">
        <v>2005</v>
      </c>
      <c r="AS593" t="s">
        <v>868</v>
      </c>
      <c r="AT593" t="s">
        <v>835</v>
      </c>
      <c r="AU593">
        <v>5671.5959999999995</v>
      </c>
      <c r="AV593" t="s">
        <v>826</v>
      </c>
      <c r="AW593" t="s">
        <v>208</v>
      </c>
      <c r="AX593" t="s">
        <v>817</v>
      </c>
      <c r="AY593" t="s">
        <v>818</v>
      </c>
      <c r="AZ593" t="s">
        <v>764</v>
      </c>
      <c r="BA593" s="51" t="s">
        <v>764</v>
      </c>
      <c r="BB593" t="s">
        <v>815</v>
      </c>
      <c r="BC593" t="s">
        <v>819</v>
      </c>
      <c r="BD593" t="s">
        <v>820</v>
      </c>
      <c r="BE593" t="s">
        <v>821</v>
      </c>
      <c r="BF593" t="s">
        <v>869</v>
      </c>
      <c r="BG593" t="s">
        <v>822</v>
      </c>
      <c r="BH593">
        <v>2016</v>
      </c>
      <c r="BI593" t="s">
        <v>823</v>
      </c>
      <c r="BJ593" t="s">
        <v>824</v>
      </c>
      <c r="BK593" t="s">
        <v>824</v>
      </c>
    </row>
    <row r="594" spans="43:63" x14ac:dyDescent="0.25">
      <c r="AQ594" t="s">
        <v>14</v>
      </c>
      <c r="AR594">
        <v>2006</v>
      </c>
      <c r="AS594" t="s">
        <v>868</v>
      </c>
      <c r="AT594" t="s">
        <v>835</v>
      </c>
      <c r="AU594">
        <v>5705.5339999999997</v>
      </c>
      <c r="AV594" t="s">
        <v>826</v>
      </c>
      <c r="AW594" t="s">
        <v>208</v>
      </c>
      <c r="AX594" t="s">
        <v>817</v>
      </c>
      <c r="AY594" t="s">
        <v>818</v>
      </c>
      <c r="AZ594" t="s">
        <v>764</v>
      </c>
      <c r="BA594" s="51" t="s">
        <v>764</v>
      </c>
      <c r="BB594" t="s">
        <v>815</v>
      </c>
      <c r="BC594" t="s">
        <v>819</v>
      </c>
      <c r="BD594" t="s">
        <v>820</v>
      </c>
      <c r="BE594" t="s">
        <v>821</v>
      </c>
      <c r="BF594" t="s">
        <v>869</v>
      </c>
      <c r="BG594" t="s">
        <v>822</v>
      </c>
      <c r="BH594">
        <v>2016</v>
      </c>
      <c r="BI594" t="s">
        <v>823</v>
      </c>
      <c r="BJ594" t="s">
        <v>824</v>
      </c>
      <c r="BK594" t="s">
        <v>824</v>
      </c>
    </row>
    <row r="595" spans="43:63" x14ac:dyDescent="0.25">
      <c r="AQ595" t="s">
        <v>14</v>
      </c>
      <c r="AR595">
        <v>2007</v>
      </c>
      <c r="AS595" t="s">
        <v>868</v>
      </c>
      <c r="AT595" t="s">
        <v>835</v>
      </c>
      <c r="AU595">
        <v>5743.7079999999996</v>
      </c>
      <c r="AV595" t="s">
        <v>826</v>
      </c>
      <c r="AW595" t="s">
        <v>208</v>
      </c>
      <c r="AX595" t="s">
        <v>817</v>
      </c>
      <c r="AY595" t="s">
        <v>818</v>
      </c>
      <c r="AZ595" t="s">
        <v>764</v>
      </c>
      <c r="BA595" s="51" t="s">
        <v>764</v>
      </c>
      <c r="BB595" t="s">
        <v>815</v>
      </c>
      <c r="BC595" t="s">
        <v>819</v>
      </c>
      <c r="BD595" t="s">
        <v>820</v>
      </c>
      <c r="BE595" t="s">
        <v>821</v>
      </c>
      <c r="BF595" t="s">
        <v>869</v>
      </c>
      <c r="BG595" t="s">
        <v>822</v>
      </c>
      <c r="BH595">
        <v>2016</v>
      </c>
      <c r="BI595" t="s">
        <v>823</v>
      </c>
      <c r="BJ595" t="s">
        <v>824</v>
      </c>
      <c r="BK595" t="s">
        <v>824</v>
      </c>
    </row>
    <row r="596" spans="43:63" x14ac:dyDescent="0.25">
      <c r="AQ596" t="s">
        <v>14</v>
      </c>
      <c r="AR596">
        <v>2008</v>
      </c>
      <c r="AS596" t="s">
        <v>868</v>
      </c>
      <c r="AT596" t="s">
        <v>835</v>
      </c>
      <c r="AU596">
        <v>5792.9570000000003</v>
      </c>
      <c r="AV596" t="s">
        <v>826</v>
      </c>
      <c r="AW596" t="s">
        <v>208</v>
      </c>
      <c r="AX596" t="s">
        <v>817</v>
      </c>
      <c r="AY596" t="s">
        <v>818</v>
      </c>
      <c r="AZ596" t="s">
        <v>764</v>
      </c>
      <c r="BA596" s="51" t="s">
        <v>764</v>
      </c>
      <c r="BB596" t="s">
        <v>815</v>
      </c>
      <c r="BC596" t="s">
        <v>819</v>
      </c>
      <c r="BD596" t="s">
        <v>820</v>
      </c>
      <c r="BE596" t="s">
        <v>821</v>
      </c>
      <c r="BF596" t="s">
        <v>869</v>
      </c>
      <c r="BG596" t="s">
        <v>822</v>
      </c>
      <c r="BH596">
        <v>2016</v>
      </c>
      <c r="BI596" t="s">
        <v>823</v>
      </c>
      <c r="BJ596" t="s">
        <v>824</v>
      </c>
      <c r="BK596" t="s">
        <v>824</v>
      </c>
    </row>
    <row r="597" spans="43:63" x14ac:dyDescent="0.25">
      <c r="AQ597" t="s">
        <v>14</v>
      </c>
      <c r="AR597">
        <v>2009</v>
      </c>
      <c r="AS597" t="s">
        <v>868</v>
      </c>
      <c r="AT597" t="s">
        <v>835</v>
      </c>
      <c r="AU597">
        <v>5826.152</v>
      </c>
      <c r="AV597" t="s">
        <v>826</v>
      </c>
      <c r="AW597" t="s">
        <v>208</v>
      </c>
      <c r="AX597" t="s">
        <v>817</v>
      </c>
      <c r="AY597" t="s">
        <v>818</v>
      </c>
      <c r="AZ597" t="s">
        <v>764</v>
      </c>
      <c r="BA597" s="51" t="s">
        <v>764</v>
      </c>
      <c r="BB597" t="s">
        <v>815</v>
      </c>
      <c r="BC597" t="s">
        <v>819</v>
      </c>
      <c r="BD597" t="s">
        <v>820</v>
      </c>
      <c r="BE597" t="s">
        <v>821</v>
      </c>
      <c r="BF597" t="s">
        <v>869</v>
      </c>
      <c r="BG597" t="s">
        <v>822</v>
      </c>
      <c r="BH597">
        <v>2016</v>
      </c>
      <c r="BI597" t="s">
        <v>823</v>
      </c>
      <c r="BJ597" t="s">
        <v>824</v>
      </c>
      <c r="BK597" t="s">
        <v>824</v>
      </c>
    </row>
    <row r="598" spans="43:63" x14ac:dyDescent="0.25">
      <c r="AQ598" t="s">
        <v>14</v>
      </c>
      <c r="AR598">
        <v>2010</v>
      </c>
      <c r="AS598" t="s">
        <v>868</v>
      </c>
      <c r="AT598" t="s">
        <v>835</v>
      </c>
      <c r="AU598">
        <v>5852.1859999999997</v>
      </c>
      <c r="AV598" t="s">
        <v>826</v>
      </c>
      <c r="AW598" t="s">
        <v>208</v>
      </c>
      <c r="AX598" t="s">
        <v>817</v>
      </c>
      <c r="AY598" t="s">
        <v>818</v>
      </c>
      <c r="AZ598" t="s">
        <v>764</v>
      </c>
      <c r="BA598" s="51" t="s">
        <v>764</v>
      </c>
      <c r="BB598" t="s">
        <v>815</v>
      </c>
      <c r="BC598" t="s">
        <v>819</v>
      </c>
      <c r="BD598" t="s">
        <v>820</v>
      </c>
      <c r="BE598" t="s">
        <v>821</v>
      </c>
      <c r="BF598" t="s">
        <v>869</v>
      </c>
      <c r="BG598" t="s">
        <v>822</v>
      </c>
      <c r="BH598">
        <v>2016</v>
      </c>
      <c r="BI598" t="s">
        <v>823</v>
      </c>
      <c r="BJ598" t="s">
        <v>824</v>
      </c>
      <c r="BK598" t="s">
        <v>824</v>
      </c>
    </row>
    <row r="599" spans="43:63" x14ac:dyDescent="0.25">
      <c r="AQ599" t="s">
        <v>14</v>
      </c>
      <c r="AR599">
        <v>2011</v>
      </c>
      <c r="AS599" t="s">
        <v>868</v>
      </c>
      <c r="AT599" t="s">
        <v>835</v>
      </c>
      <c r="AU599">
        <v>5878.8869999999997</v>
      </c>
      <c r="AV599" t="s">
        <v>826</v>
      </c>
      <c r="AW599" t="s">
        <v>208</v>
      </c>
      <c r="AX599" t="s">
        <v>817</v>
      </c>
      <c r="AY599" t="s">
        <v>818</v>
      </c>
      <c r="AZ599" t="s">
        <v>764</v>
      </c>
      <c r="BA599" s="51" t="s">
        <v>764</v>
      </c>
      <c r="BB599" t="s">
        <v>815</v>
      </c>
      <c r="BC599" t="s">
        <v>819</v>
      </c>
      <c r="BD599" t="s">
        <v>820</v>
      </c>
      <c r="BE599" t="s">
        <v>821</v>
      </c>
      <c r="BF599" t="s">
        <v>869</v>
      </c>
      <c r="BG599" t="s">
        <v>822</v>
      </c>
      <c r="BH599">
        <v>2016</v>
      </c>
      <c r="BI599" t="s">
        <v>823</v>
      </c>
      <c r="BJ599" t="s">
        <v>824</v>
      </c>
      <c r="BK599" t="s">
        <v>824</v>
      </c>
    </row>
    <row r="600" spans="43:63" x14ac:dyDescent="0.25">
      <c r="AQ600" t="s">
        <v>14</v>
      </c>
      <c r="AR600">
        <v>2012</v>
      </c>
      <c r="AS600" t="s">
        <v>868</v>
      </c>
      <c r="AT600" t="s">
        <v>835</v>
      </c>
      <c r="AU600">
        <v>5906.7619999999997</v>
      </c>
      <c r="AV600" t="s">
        <v>826</v>
      </c>
      <c r="AW600" t="s">
        <v>208</v>
      </c>
      <c r="AX600" t="s">
        <v>817</v>
      </c>
      <c r="AY600" t="s">
        <v>818</v>
      </c>
      <c r="AZ600" t="s">
        <v>764</v>
      </c>
      <c r="BA600" s="51" t="s">
        <v>764</v>
      </c>
      <c r="BB600" t="s">
        <v>815</v>
      </c>
      <c r="BC600" t="s">
        <v>819</v>
      </c>
      <c r="BD600" t="s">
        <v>820</v>
      </c>
      <c r="BE600" t="s">
        <v>821</v>
      </c>
      <c r="BF600" t="s">
        <v>869</v>
      </c>
      <c r="BG600" t="s">
        <v>822</v>
      </c>
      <c r="BH600">
        <v>2016</v>
      </c>
      <c r="BI600" t="s">
        <v>823</v>
      </c>
      <c r="BJ600" t="s">
        <v>824</v>
      </c>
      <c r="BK600" t="s">
        <v>824</v>
      </c>
    </row>
    <row r="601" spans="43:63" x14ac:dyDescent="0.25">
      <c r="AQ601" t="s">
        <v>14</v>
      </c>
      <c r="AR601">
        <v>2013</v>
      </c>
      <c r="AS601" t="s">
        <v>868</v>
      </c>
      <c r="AT601" t="s">
        <v>835</v>
      </c>
      <c r="AU601">
        <v>5926.1760000000004</v>
      </c>
      <c r="AV601" t="s">
        <v>826</v>
      </c>
      <c r="AW601" t="s">
        <v>208</v>
      </c>
      <c r="AX601" t="s">
        <v>817</v>
      </c>
      <c r="AY601" t="s">
        <v>818</v>
      </c>
      <c r="AZ601" t="s">
        <v>764</v>
      </c>
      <c r="BA601" s="51" t="s">
        <v>764</v>
      </c>
      <c r="BB601" t="s">
        <v>815</v>
      </c>
      <c r="BC601" t="s">
        <v>819</v>
      </c>
      <c r="BD601" t="s">
        <v>820</v>
      </c>
      <c r="BE601" t="s">
        <v>821</v>
      </c>
      <c r="BF601" t="s">
        <v>869</v>
      </c>
      <c r="BG601" t="s">
        <v>822</v>
      </c>
      <c r="BH601">
        <v>2016</v>
      </c>
      <c r="BI601" t="s">
        <v>823</v>
      </c>
      <c r="BJ601" t="s">
        <v>824</v>
      </c>
      <c r="BK601" t="s">
        <v>824</v>
      </c>
    </row>
    <row r="602" spans="43:63" x14ac:dyDescent="0.25">
      <c r="AQ602" t="s">
        <v>14</v>
      </c>
      <c r="AR602">
        <v>2014</v>
      </c>
      <c r="AS602" t="s">
        <v>868</v>
      </c>
      <c r="AT602" t="s">
        <v>835</v>
      </c>
      <c r="AU602">
        <v>5936.6890000000003</v>
      </c>
      <c r="AV602" t="s">
        <v>826</v>
      </c>
      <c r="AW602" t="s">
        <v>208</v>
      </c>
      <c r="AX602" t="s">
        <v>817</v>
      </c>
      <c r="AY602" t="s">
        <v>818</v>
      </c>
      <c r="AZ602" t="s">
        <v>764</v>
      </c>
      <c r="BA602" s="51" t="s">
        <v>764</v>
      </c>
      <c r="BB602" t="s">
        <v>815</v>
      </c>
      <c r="BC602" t="s">
        <v>819</v>
      </c>
      <c r="BD602" t="s">
        <v>820</v>
      </c>
      <c r="BE602" t="s">
        <v>821</v>
      </c>
      <c r="BF602" t="s">
        <v>869</v>
      </c>
      <c r="BG602" t="s">
        <v>822</v>
      </c>
      <c r="BH602">
        <v>2016</v>
      </c>
      <c r="BI602" t="s">
        <v>823</v>
      </c>
      <c r="BJ602" t="s">
        <v>824</v>
      </c>
      <c r="BK602" t="s">
        <v>824</v>
      </c>
    </row>
    <row r="603" spans="43:63" x14ac:dyDescent="0.25">
      <c r="AQ603" t="s">
        <v>13</v>
      </c>
      <c r="AR603">
        <v>2005</v>
      </c>
      <c r="AS603" t="s">
        <v>868</v>
      </c>
      <c r="AT603" t="s">
        <v>835</v>
      </c>
      <c r="AU603">
        <v>8201</v>
      </c>
      <c r="AV603" t="s">
        <v>826</v>
      </c>
      <c r="AW603" t="s">
        <v>208</v>
      </c>
      <c r="AX603" t="s">
        <v>817</v>
      </c>
      <c r="AY603" t="s">
        <v>818</v>
      </c>
      <c r="AZ603" t="s">
        <v>764</v>
      </c>
      <c r="BA603" s="51" t="s">
        <v>764</v>
      </c>
      <c r="BB603" t="s">
        <v>815</v>
      </c>
      <c r="BC603" t="s">
        <v>819</v>
      </c>
      <c r="BD603" t="s">
        <v>820</v>
      </c>
      <c r="BE603" t="s">
        <v>821</v>
      </c>
      <c r="BF603" t="s">
        <v>869</v>
      </c>
      <c r="BG603" t="s">
        <v>822</v>
      </c>
      <c r="BH603">
        <v>2016</v>
      </c>
      <c r="BI603" t="s">
        <v>823</v>
      </c>
      <c r="BJ603" t="s">
        <v>824</v>
      </c>
      <c r="BK603" t="s">
        <v>824</v>
      </c>
    </row>
    <row r="604" spans="43:63" x14ac:dyDescent="0.25">
      <c r="AQ604" t="s">
        <v>13</v>
      </c>
      <c r="AR604">
        <v>2006</v>
      </c>
      <c r="AS604" t="s">
        <v>868</v>
      </c>
      <c r="AT604" t="s">
        <v>835</v>
      </c>
      <c r="AU604">
        <v>8231</v>
      </c>
      <c r="AV604" t="s">
        <v>826</v>
      </c>
      <c r="AW604" t="s">
        <v>208</v>
      </c>
      <c r="AX604" t="s">
        <v>817</v>
      </c>
      <c r="AY604" t="s">
        <v>818</v>
      </c>
      <c r="AZ604" t="s">
        <v>764</v>
      </c>
      <c r="BA604" s="51" t="s">
        <v>764</v>
      </c>
      <c r="BB604" t="s">
        <v>815</v>
      </c>
      <c r="BC604" t="s">
        <v>819</v>
      </c>
      <c r="BD604" t="s">
        <v>820</v>
      </c>
      <c r="BE604" t="s">
        <v>821</v>
      </c>
      <c r="BF604" t="s">
        <v>869</v>
      </c>
      <c r="BG604" t="s">
        <v>822</v>
      </c>
      <c r="BH604">
        <v>2016</v>
      </c>
      <c r="BI604" t="s">
        <v>823</v>
      </c>
      <c r="BJ604" t="s">
        <v>824</v>
      </c>
      <c r="BK604" t="s">
        <v>824</v>
      </c>
    </row>
    <row r="605" spans="43:63" x14ac:dyDescent="0.25">
      <c r="AQ605" t="s">
        <v>13</v>
      </c>
      <c r="AR605">
        <v>2007</v>
      </c>
      <c r="AS605" t="s">
        <v>868</v>
      </c>
      <c r="AT605" t="s">
        <v>835</v>
      </c>
      <c r="AU605">
        <v>8270</v>
      </c>
      <c r="AV605" t="s">
        <v>826</v>
      </c>
      <c r="AW605" t="s">
        <v>208</v>
      </c>
      <c r="AX605" t="s">
        <v>817</v>
      </c>
      <c r="AY605" t="s">
        <v>818</v>
      </c>
      <c r="AZ605" t="s">
        <v>764</v>
      </c>
      <c r="BA605" s="51" t="s">
        <v>764</v>
      </c>
      <c r="BB605" t="s">
        <v>815</v>
      </c>
      <c r="BC605" t="s">
        <v>819</v>
      </c>
      <c r="BD605" t="s">
        <v>820</v>
      </c>
      <c r="BE605" t="s">
        <v>821</v>
      </c>
      <c r="BF605" t="s">
        <v>869</v>
      </c>
      <c r="BG605" t="s">
        <v>822</v>
      </c>
      <c r="BH605">
        <v>2016</v>
      </c>
      <c r="BI605" t="s">
        <v>823</v>
      </c>
      <c r="BJ605" t="s">
        <v>824</v>
      </c>
      <c r="BK605" t="s">
        <v>824</v>
      </c>
    </row>
    <row r="606" spans="43:63" x14ac:dyDescent="0.25">
      <c r="AQ606" t="s">
        <v>13</v>
      </c>
      <c r="AR606">
        <v>2008</v>
      </c>
      <c r="AS606" t="s">
        <v>868</v>
      </c>
      <c r="AT606" t="s">
        <v>835</v>
      </c>
      <c r="AU606">
        <v>8329</v>
      </c>
      <c r="AV606" t="s">
        <v>826</v>
      </c>
      <c r="AW606" t="s">
        <v>208</v>
      </c>
      <c r="AX606" t="s">
        <v>817</v>
      </c>
      <c r="AY606" t="s">
        <v>818</v>
      </c>
      <c r="AZ606" t="s">
        <v>764</v>
      </c>
      <c r="BA606" s="51" t="s">
        <v>764</v>
      </c>
      <c r="BB606" t="s">
        <v>815</v>
      </c>
      <c r="BC606" t="s">
        <v>819</v>
      </c>
      <c r="BD606" t="s">
        <v>820</v>
      </c>
      <c r="BE606" t="s">
        <v>821</v>
      </c>
      <c r="BF606" t="s">
        <v>869</v>
      </c>
      <c r="BG606" t="s">
        <v>822</v>
      </c>
      <c r="BH606">
        <v>2016</v>
      </c>
      <c r="BI606" t="s">
        <v>823</v>
      </c>
      <c r="BJ606" t="s">
        <v>824</v>
      </c>
      <c r="BK606" t="s">
        <v>824</v>
      </c>
    </row>
    <row r="607" spans="43:63" x14ac:dyDescent="0.25">
      <c r="AQ607" t="s">
        <v>13</v>
      </c>
      <c r="AR607">
        <v>2009</v>
      </c>
      <c r="AS607" t="s">
        <v>868</v>
      </c>
      <c r="AT607" t="s">
        <v>835</v>
      </c>
      <c r="AU607">
        <v>8385</v>
      </c>
      <c r="AV607" t="s">
        <v>826</v>
      </c>
      <c r="AW607" t="s">
        <v>208</v>
      </c>
      <c r="AX607" t="s">
        <v>817</v>
      </c>
      <c r="AY607" t="s">
        <v>818</v>
      </c>
      <c r="AZ607" t="s">
        <v>764</v>
      </c>
      <c r="BA607" s="51" t="s">
        <v>764</v>
      </c>
      <c r="BB607" t="s">
        <v>815</v>
      </c>
      <c r="BC607" t="s">
        <v>819</v>
      </c>
      <c r="BD607" t="s">
        <v>820</v>
      </c>
      <c r="BE607" t="s">
        <v>821</v>
      </c>
      <c r="BF607" t="s">
        <v>869</v>
      </c>
      <c r="BG607" t="s">
        <v>822</v>
      </c>
      <c r="BH607">
        <v>2016</v>
      </c>
      <c r="BI607" t="s">
        <v>823</v>
      </c>
      <c r="BJ607" t="s">
        <v>824</v>
      </c>
      <c r="BK607" t="s">
        <v>824</v>
      </c>
    </row>
    <row r="608" spans="43:63" x14ac:dyDescent="0.25">
      <c r="AQ608" t="s">
        <v>13</v>
      </c>
      <c r="AR608">
        <v>2010</v>
      </c>
      <c r="AS608" t="s">
        <v>868</v>
      </c>
      <c r="AT608" t="s">
        <v>835</v>
      </c>
      <c r="AU608">
        <v>8428</v>
      </c>
      <c r="AV608" t="s">
        <v>826</v>
      </c>
      <c r="AW608" t="s">
        <v>208</v>
      </c>
      <c r="AX608" t="s">
        <v>817</v>
      </c>
      <c r="AY608" t="s">
        <v>818</v>
      </c>
      <c r="AZ608" t="s">
        <v>764</v>
      </c>
      <c r="BA608" s="51" t="s">
        <v>764</v>
      </c>
      <c r="BB608" t="s">
        <v>815</v>
      </c>
      <c r="BC608" t="s">
        <v>819</v>
      </c>
      <c r="BD608" t="s">
        <v>820</v>
      </c>
      <c r="BE608" t="s">
        <v>821</v>
      </c>
      <c r="BF608" t="s">
        <v>869</v>
      </c>
      <c r="BG608" t="s">
        <v>822</v>
      </c>
      <c r="BH608">
        <v>2016</v>
      </c>
      <c r="BI608" t="s">
        <v>823</v>
      </c>
      <c r="BJ608" t="s">
        <v>824</v>
      </c>
      <c r="BK608" t="s">
        <v>824</v>
      </c>
    </row>
    <row r="609" spans="43:63" x14ac:dyDescent="0.25">
      <c r="AQ609" t="s">
        <v>13</v>
      </c>
      <c r="AR609">
        <v>2011</v>
      </c>
      <c r="AS609" t="s">
        <v>868</v>
      </c>
      <c r="AT609" t="s">
        <v>835</v>
      </c>
      <c r="AU609">
        <v>8722.3979999999992</v>
      </c>
      <c r="AV609" t="s">
        <v>826</v>
      </c>
      <c r="AW609" t="s">
        <v>208</v>
      </c>
      <c r="AX609" t="s">
        <v>817</v>
      </c>
      <c r="AY609" t="s">
        <v>818</v>
      </c>
      <c r="AZ609" t="s">
        <v>764</v>
      </c>
      <c r="BA609" s="51" t="s">
        <v>764</v>
      </c>
      <c r="BB609" t="s">
        <v>815</v>
      </c>
      <c r="BC609" t="s">
        <v>819</v>
      </c>
      <c r="BD609" t="s">
        <v>820</v>
      </c>
      <c r="BE609" t="s">
        <v>821</v>
      </c>
      <c r="BF609" t="s">
        <v>869</v>
      </c>
      <c r="BG609" t="s">
        <v>822</v>
      </c>
      <c r="BH609">
        <v>2016</v>
      </c>
      <c r="BI609" t="s">
        <v>823</v>
      </c>
      <c r="BJ609" t="s">
        <v>824</v>
      </c>
      <c r="BK609" t="s">
        <v>824</v>
      </c>
    </row>
    <row r="610" spans="43:63" x14ac:dyDescent="0.25">
      <c r="AQ610" t="s">
        <v>13</v>
      </c>
      <c r="AR610">
        <v>2012</v>
      </c>
      <c r="AS610" t="s">
        <v>868</v>
      </c>
      <c r="AT610" t="s">
        <v>835</v>
      </c>
      <c r="AU610">
        <v>8760.9230000000007</v>
      </c>
      <c r="AV610" t="s">
        <v>826</v>
      </c>
      <c r="AW610" t="s">
        <v>208</v>
      </c>
      <c r="AX610" t="s">
        <v>817</v>
      </c>
      <c r="AY610" t="s">
        <v>818</v>
      </c>
      <c r="AZ610" t="s">
        <v>764</v>
      </c>
      <c r="BA610" s="51" t="s">
        <v>764</v>
      </c>
      <c r="BB610" t="s">
        <v>815</v>
      </c>
      <c r="BC610" t="s">
        <v>819</v>
      </c>
      <c r="BD610" t="s">
        <v>820</v>
      </c>
      <c r="BE610" t="s">
        <v>821</v>
      </c>
      <c r="BF610" t="s">
        <v>869</v>
      </c>
      <c r="BG610" t="s">
        <v>822</v>
      </c>
      <c r="BH610">
        <v>2016</v>
      </c>
      <c r="BI610" t="s">
        <v>823</v>
      </c>
      <c r="BJ610" t="s">
        <v>824</v>
      </c>
      <c r="BK610" t="s">
        <v>824</v>
      </c>
    </row>
    <row r="611" spans="43:63" x14ac:dyDescent="0.25">
      <c r="AQ611" t="s">
        <v>13</v>
      </c>
      <c r="AR611">
        <v>2013</v>
      </c>
      <c r="AS611" t="s">
        <v>868</v>
      </c>
      <c r="AT611" t="s">
        <v>835</v>
      </c>
      <c r="AU611">
        <v>8799.8320000000003</v>
      </c>
      <c r="AV611" t="s">
        <v>826</v>
      </c>
      <c r="AW611" t="s">
        <v>208</v>
      </c>
      <c r="AX611" t="s">
        <v>817</v>
      </c>
      <c r="AY611" t="s">
        <v>818</v>
      </c>
      <c r="AZ611" t="s">
        <v>764</v>
      </c>
      <c r="BA611" s="51" t="s">
        <v>764</v>
      </c>
      <c r="BB611" t="s">
        <v>815</v>
      </c>
      <c r="BC611" t="s">
        <v>819</v>
      </c>
      <c r="BD611" t="s">
        <v>820</v>
      </c>
      <c r="BE611" t="s">
        <v>821</v>
      </c>
      <c r="BF611" t="s">
        <v>869</v>
      </c>
      <c r="BG611" t="s">
        <v>822</v>
      </c>
      <c r="BH611">
        <v>2016</v>
      </c>
      <c r="BI611" t="s">
        <v>823</v>
      </c>
      <c r="BJ611" t="s">
        <v>824</v>
      </c>
      <c r="BK611" t="s">
        <v>824</v>
      </c>
    </row>
    <row r="612" spans="43:63" x14ac:dyDescent="0.25">
      <c r="AQ612" t="s">
        <v>13</v>
      </c>
      <c r="AR612">
        <v>2014</v>
      </c>
      <c r="AS612" t="s">
        <v>868</v>
      </c>
      <c r="AT612" t="s">
        <v>835</v>
      </c>
      <c r="AU612">
        <v>8840.5949999999993</v>
      </c>
      <c r="AV612" t="s">
        <v>826</v>
      </c>
      <c r="AW612" t="s">
        <v>208</v>
      </c>
      <c r="AX612" t="s">
        <v>817</v>
      </c>
      <c r="AY612" t="s">
        <v>818</v>
      </c>
      <c r="AZ612" t="s">
        <v>764</v>
      </c>
      <c r="BA612" s="51" t="s">
        <v>764</v>
      </c>
      <c r="BB612" t="s">
        <v>815</v>
      </c>
      <c r="BC612" t="s">
        <v>819</v>
      </c>
      <c r="BD612" t="s">
        <v>820</v>
      </c>
      <c r="BE612" t="s">
        <v>821</v>
      </c>
      <c r="BF612" t="s">
        <v>869</v>
      </c>
      <c r="BG612" t="s">
        <v>822</v>
      </c>
      <c r="BH612">
        <v>2016</v>
      </c>
      <c r="BI612" t="s">
        <v>823</v>
      </c>
      <c r="BJ612" t="s">
        <v>824</v>
      </c>
      <c r="BK612" t="s">
        <v>824</v>
      </c>
    </row>
    <row r="613" spans="43:63" x14ac:dyDescent="0.25">
      <c r="AQ613" t="s">
        <v>19</v>
      </c>
      <c r="AR613">
        <v>2005</v>
      </c>
      <c r="AS613" t="s">
        <v>868</v>
      </c>
      <c r="AT613" t="s">
        <v>835</v>
      </c>
      <c r="AU613">
        <v>4970.7374399999999</v>
      </c>
      <c r="AV613" t="s">
        <v>826</v>
      </c>
      <c r="AW613" t="s">
        <v>208</v>
      </c>
      <c r="AX613" t="s">
        <v>817</v>
      </c>
      <c r="AY613" t="s">
        <v>818</v>
      </c>
      <c r="AZ613" t="s">
        <v>764</v>
      </c>
      <c r="BA613" s="51" t="s">
        <v>764</v>
      </c>
      <c r="BB613" t="s">
        <v>815</v>
      </c>
      <c r="BC613" t="s">
        <v>819</v>
      </c>
      <c r="BD613" t="s">
        <v>820</v>
      </c>
      <c r="BE613" t="s">
        <v>821</v>
      </c>
      <c r="BF613" t="s">
        <v>869</v>
      </c>
      <c r="BG613" t="s">
        <v>822</v>
      </c>
      <c r="BH613">
        <v>2016</v>
      </c>
      <c r="BI613" t="s">
        <v>823</v>
      </c>
      <c r="BJ613" t="s">
        <v>824</v>
      </c>
      <c r="BK613" t="s">
        <v>824</v>
      </c>
    </row>
    <row r="614" spans="43:63" x14ac:dyDescent="0.25">
      <c r="AQ614" t="s">
        <v>19</v>
      </c>
      <c r="AR614">
        <v>2006</v>
      </c>
      <c r="AS614" t="s">
        <v>868</v>
      </c>
      <c r="AT614" t="s">
        <v>835</v>
      </c>
      <c r="AU614">
        <v>4981.8713600000001</v>
      </c>
      <c r="AV614" t="s">
        <v>826</v>
      </c>
      <c r="AW614" t="s">
        <v>208</v>
      </c>
      <c r="AX614" t="s">
        <v>817</v>
      </c>
      <c r="AY614" t="s">
        <v>818</v>
      </c>
      <c r="AZ614" t="s">
        <v>764</v>
      </c>
      <c r="BA614" s="51" t="s">
        <v>764</v>
      </c>
      <c r="BB614" t="s">
        <v>815</v>
      </c>
      <c r="BC614" t="s">
        <v>819</v>
      </c>
      <c r="BD614" t="s">
        <v>820</v>
      </c>
      <c r="BE614" t="s">
        <v>821</v>
      </c>
      <c r="BF614" t="s">
        <v>869</v>
      </c>
      <c r="BG614" t="s">
        <v>822</v>
      </c>
      <c r="BH614">
        <v>2016</v>
      </c>
      <c r="BI614" t="s">
        <v>823</v>
      </c>
      <c r="BJ614" t="s">
        <v>824</v>
      </c>
      <c r="BK614" t="s">
        <v>824</v>
      </c>
    </row>
    <row r="615" spans="43:63" x14ac:dyDescent="0.25">
      <c r="AQ615" t="s">
        <v>19</v>
      </c>
      <c r="AR615">
        <v>2007</v>
      </c>
      <c r="AS615" t="s">
        <v>868</v>
      </c>
      <c r="AT615" t="s">
        <v>835</v>
      </c>
      <c r="AU615">
        <v>4946.4898599999997</v>
      </c>
      <c r="AV615" t="s">
        <v>826</v>
      </c>
      <c r="AW615" t="s">
        <v>208</v>
      </c>
      <c r="AX615" t="s">
        <v>817</v>
      </c>
      <c r="AY615" t="s">
        <v>818</v>
      </c>
      <c r="AZ615" t="s">
        <v>764</v>
      </c>
      <c r="BA615" s="51" t="s">
        <v>764</v>
      </c>
      <c r="BB615" t="s">
        <v>815</v>
      </c>
      <c r="BC615" t="s">
        <v>819</v>
      </c>
      <c r="BD615" t="s">
        <v>820</v>
      </c>
      <c r="BE615" t="s">
        <v>821</v>
      </c>
      <c r="BF615" t="s">
        <v>869</v>
      </c>
      <c r="BG615" t="s">
        <v>822</v>
      </c>
      <c r="BH615">
        <v>2016</v>
      </c>
      <c r="BI615" t="s">
        <v>823</v>
      </c>
      <c r="BJ615" t="s">
        <v>824</v>
      </c>
      <c r="BK615" t="s">
        <v>824</v>
      </c>
    </row>
    <row r="616" spans="43:63" x14ac:dyDescent="0.25">
      <c r="AQ616" t="s">
        <v>19</v>
      </c>
      <c r="AR616">
        <v>2008</v>
      </c>
      <c r="AS616" t="s">
        <v>868</v>
      </c>
      <c r="AT616" t="s">
        <v>835</v>
      </c>
      <c r="AU616">
        <v>4963.61139</v>
      </c>
      <c r="AV616" t="s">
        <v>826</v>
      </c>
      <c r="AW616" t="s">
        <v>208</v>
      </c>
      <c r="AX616" t="s">
        <v>817</v>
      </c>
      <c r="AY616" t="s">
        <v>818</v>
      </c>
      <c r="AZ616" t="s">
        <v>764</v>
      </c>
      <c r="BA616" s="51" t="s">
        <v>764</v>
      </c>
      <c r="BB616" t="s">
        <v>815</v>
      </c>
      <c r="BC616" t="s">
        <v>819</v>
      </c>
      <c r="BD616" t="s">
        <v>820</v>
      </c>
      <c r="BE616" t="s">
        <v>821</v>
      </c>
      <c r="BF616" t="s">
        <v>869</v>
      </c>
      <c r="BG616" t="s">
        <v>822</v>
      </c>
      <c r="BH616">
        <v>2016</v>
      </c>
      <c r="BI616" t="s">
        <v>823</v>
      </c>
      <c r="BJ616" t="s">
        <v>824</v>
      </c>
      <c r="BK616" t="s">
        <v>824</v>
      </c>
    </row>
    <row r="617" spans="43:63" x14ac:dyDescent="0.25">
      <c r="AQ617" t="s">
        <v>19</v>
      </c>
      <c r="AR617">
        <v>2009</v>
      </c>
      <c r="AS617" t="s">
        <v>868</v>
      </c>
      <c r="AT617" t="s">
        <v>835</v>
      </c>
      <c r="AU617">
        <v>4996.32863</v>
      </c>
      <c r="AV617" t="s">
        <v>826</v>
      </c>
      <c r="AW617" t="s">
        <v>208</v>
      </c>
      <c r="AX617" t="s">
        <v>817</v>
      </c>
      <c r="AY617" t="s">
        <v>818</v>
      </c>
      <c r="AZ617" t="s">
        <v>764</v>
      </c>
      <c r="BA617" s="51" t="s">
        <v>764</v>
      </c>
      <c r="BB617" t="s">
        <v>815</v>
      </c>
      <c r="BC617" t="s">
        <v>819</v>
      </c>
      <c r="BD617" t="s">
        <v>820</v>
      </c>
      <c r="BE617" t="s">
        <v>821</v>
      </c>
      <c r="BF617" t="s">
        <v>869</v>
      </c>
      <c r="BG617" t="s">
        <v>822</v>
      </c>
      <c r="BH617">
        <v>2016</v>
      </c>
      <c r="BI617" t="s">
        <v>823</v>
      </c>
      <c r="BJ617" t="s">
        <v>824</v>
      </c>
      <c r="BK617" t="s">
        <v>824</v>
      </c>
    </row>
    <row r="618" spans="43:63" x14ac:dyDescent="0.25">
      <c r="AQ618" t="s">
        <v>19</v>
      </c>
      <c r="AR618">
        <v>2010</v>
      </c>
      <c r="AS618" t="s">
        <v>868</v>
      </c>
      <c r="AT618" t="s">
        <v>835</v>
      </c>
      <c r="AU618">
        <v>5027</v>
      </c>
      <c r="AV618" t="s">
        <v>826</v>
      </c>
      <c r="AW618" t="s">
        <v>208</v>
      </c>
      <c r="AX618" t="s">
        <v>817</v>
      </c>
      <c r="AY618" t="s">
        <v>818</v>
      </c>
      <c r="AZ618" t="s">
        <v>764</v>
      </c>
      <c r="BA618" s="51" t="s">
        <v>764</v>
      </c>
      <c r="BB618" t="s">
        <v>815</v>
      </c>
      <c r="BC618" t="s">
        <v>819</v>
      </c>
      <c r="BD618" t="s">
        <v>820</v>
      </c>
      <c r="BE618" t="s">
        <v>821</v>
      </c>
      <c r="BF618" t="s">
        <v>869</v>
      </c>
      <c r="BG618" t="s">
        <v>822</v>
      </c>
      <c r="BH618">
        <v>2016</v>
      </c>
      <c r="BI618" t="s">
        <v>823</v>
      </c>
      <c r="BJ618" t="s">
        <v>824</v>
      </c>
      <c r="BK618" t="s">
        <v>824</v>
      </c>
    </row>
    <row r="619" spans="43:63" x14ac:dyDescent="0.25">
      <c r="AQ619" t="s">
        <v>19</v>
      </c>
      <c r="AR619">
        <v>2011</v>
      </c>
      <c r="AS619" t="s">
        <v>868</v>
      </c>
      <c r="AT619" t="s">
        <v>835</v>
      </c>
      <c r="AU619">
        <v>5019</v>
      </c>
      <c r="AV619" t="s">
        <v>826</v>
      </c>
      <c r="AW619" t="s">
        <v>208</v>
      </c>
      <c r="AX619" t="s">
        <v>817</v>
      </c>
      <c r="AY619" t="s">
        <v>818</v>
      </c>
      <c r="AZ619" t="s">
        <v>764</v>
      </c>
      <c r="BA619" s="51" t="s">
        <v>764</v>
      </c>
      <c r="BB619" t="s">
        <v>815</v>
      </c>
      <c r="BC619" t="s">
        <v>819</v>
      </c>
      <c r="BD619" t="s">
        <v>820</v>
      </c>
      <c r="BE619" t="s">
        <v>821</v>
      </c>
      <c r="BF619" t="s">
        <v>869</v>
      </c>
      <c r="BG619" t="s">
        <v>822</v>
      </c>
      <c r="BH619">
        <v>2016</v>
      </c>
      <c r="BI619" t="s">
        <v>823</v>
      </c>
      <c r="BJ619" t="s">
        <v>824</v>
      </c>
      <c r="BK619" t="s">
        <v>824</v>
      </c>
    </row>
    <row r="620" spans="43:63" x14ac:dyDescent="0.25">
      <c r="AQ620" t="s">
        <v>19</v>
      </c>
      <c r="AR620">
        <v>2012</v>
      </c>
      <c r="AS620" t="s">
        <v>868</v>
      </c>
      <c r="AT620" t="s">
        <v>835</v>
      </c>
      <c r="AU620">
        <v>5059</v>
      </c>
      <c r="AV620" t="s">
        <v>826</v>
      </c>
      <c r="AW620" t="s">
        <v>208</v>
      </c>
      <c r="AX620" t="s">
        <v>817</v>
      </c>
      <c r="AY620" t="s">
        <v>818</v>
      </c>
      <c r="AZ620" t="s">
        <v>764</v>
      </c>
      <c r="BA620" s="51" t="s">
        <v>764</v>
      </c>
      <c r="BB620" t="s">
        <v>815</v>
      </c>
      <c r="BC620" t="s">
        <v>819</v>
      </c>
      <c r="BD620" t="s">
        <v>820</v>
      </c>
      <c r="BE620" t="s">
        <v>821</v>
      </c>
      <c r="BF620" t="s">
        <v>869</v>
      </c>
      <c r="BG620" t="s">
        <v>822</v>
      </c>
      <c r="BH620">
        <v>2016</v>
      </c>
      <c r="BI620" t="s">
        <v>823</v>
      </c>
      <c r="BJ620" t="s">
        <v>824</v>
      </c>
      <c r="BK620" t="s">
        <v>824</v>
      </c>
    </row>
    <row r="621" spans="43:63" x14ac:dyDescent="0.25">
      <c r="AQ621" t="s">
        <v>19</v>
      </c>
      <c r="AR621">
        <v>2013</v>
      </c>
      <c r="AS621" t="s">
        <v>868</v>
      </c>
      <c r="AT621" t="s">
        <v>835</v>
      </c>
      <c r="AU621">
        <v>5062</v>
      </c>
      <c r="AV621" t="s">
        <v>826</v>
      </c>
      <c r="AW621" t="s">
        <v>208</v>
      </c>
      <c r="AX621" t="s">
        <v>817</v>
      </c>
      <c r="AY621" t="s">
        <v>818</v>
      </c>
      <c r="AZ621" t="s">
        <v>764</v>
      </c>
      <c r="BA621" s="51" t="s">
        <v>764</v>
      </c>
      <c r="BB621" t="s">
        <v>815</v>
      </c>
      <c r="BC621" t="s">
        <v>819</v>
      </c>
      <c r="BD621" t="s">
        <v>820</v>
      </c>
      <c r="BE621" t="s">
        <v>821</v>
      </c>
      <c r="BF621" t="s">
        <v>869</v>
      </c>
      <c r="BG621" t="s">
        <v>822</v>
      </c>
      <c r="BH621">
        <v>2016</v>
      </c>
      <c r="BI621" t="s">
        <v>823</v>
      </c>
      <c r="BJ621" t="s">
        <v>824</v>
      </c>
      <c r="BK621" t="s">
        <v>824</v>
      </c>
    </row>
    <row r="622" spans="43:63" x14ac:dyDescent="0.25">
      <c r="AQ622" t="s">
        <v>19</v>
      </c>
      <c r="AR622">
        <v>2014</v>
      </c>
      <c r="AS622" t="s">
        <v>868</v>
      </c>
      <c r="AT622" t="s">
        <v>835</v>
      </c>
      <c r="AU622">
        <v>5068.2421276233899</v>
      </c>
      <c r="AV622" t="s">
        <v>826</v>
      </c>
      <c r="AW622" t="s">
        <v>208</v>
      </c>
      <c r="AX622" t="s">
        <v>817</v>
      </c>
      <c r="AY622" t="s">
        <v>818</v>
      </c>
      <c r="AZ622" t="s">
        <v>764</v>
      </c>
      <c r="BA622" s="51" t="s">
        <v>764</v>
      </c>
      <c r="BB622" t="s">
        <v>815</v>
      </c>
      <c r="BC622" t="s">
        <v>819</v>
      </c>
      <c r="BD622" t="s">
        <v>820</v>
      </c>
      <c r="BE622" t="s">
        <v>821</v>
      </c>
      <c r="BF622" t="s">
        <v>869</v>
      </c>
      <c r="BG622" t="s">
        <v>822</v>
      </c>
      <c r="BH622">
        <v>2016</v>
      </c>
      <c r="BI622" t="s">
        <v>823</v>
      </c>
      <c r="BJ622" t="s">
        <v>824</v>
      </c>
      <c r="BK622" t="s">
        <v>824</v>
      </c>
    </row>
    <row r="623" spans="43:63" x14ac:dyDescent="0.25">
      <c r="AQ623" t="s">
        <v>8</v>
      </c>
      <c r="AR623">
        <v>2005</v>
      </c>
      <c r="AS623" t="s">
        <v>868</v>
      </c>
      <c r="AT623" t="s">
        <v>835</v>
      </c>
      <c r="AU623">
        <v>805.20299999999997</v>
      </c>
      <c r="AV623" t="s">
        <v>826</v>
      </c>
      <c r="AW623" t="s">
        <v>208</v>
      </c>
      <c r="AX623" t="s">
        <v>817</v>
      </c>
      <c r="AY623" t="s">
        <v>818</v>
      </c>
      <c r="AZ623" t="s">
        <v>764</v>
      </c>
      <c r="BA623" s="51" t="s">
        <v>764</v>
      </c>
      <c r="BB623" t="s">
        <v>815</v>
      </c>
      <c r="BC623" t="s">
        <v>819</v>
      </c>
      <c r="BD623" t="s">
        <v>820</v>
      </c>
      <c r="BE623" t="s">
        <v>821</v>
      </c>
      <c r="BF623" t="s">
        <v>869</v>
      </c>
      <c r="BG623" t="s">
        <v>822</v>
      </c>
      <c r="BH623">
        <v>2016</v>
      </c>
      <c r="BI623" t="s">
        <v>823</v>
      </c>
      <c r="BJ623" t="s">
        <v>824</v>
      </c>
      <c r="BK623" t="s">
        <v>824</v>
      </c>
    </row>
    <row r="624" spans="43:63" x14ac:dyDescent="0.25">
      <c r="AQ624" t="s">
        <v>8</v>
      </c>
      <c r="AR624">
        <v>2006</v>
      </c>
      <c r="AS624" t="s">
        <v>868</v>
      </c>
      <c r="AT624" t="s">
        <v>835</v>
      </c>
      <c r="AU624">
        <v>812.37</v>
      </c>
      <c r="AV624" t="s">
        <v>826</v>
      </c>
      <c r="AW624" t="s">
        <v>208</v>
      </c>
      <c r="AX624" t="s">
        <v>817</v>
      </c>
      <c r="AY624" t="s">
        <v>818</v>
      </c>
      <c r="AZ624" t="s">
        <v>764</v>
      </c>
      <c r="BA624" s="51" t="s">
        <v>764</v>
      </c>
      <c r="BB624" t="s">
        <v>815</v>
      </c>
      <c r="BC624" t="s">
        <v>819</v>
      </c>
      <c r="BD624" t="s">
        <v>820</v>
      </c>
      <c r="BE624" t="s">
        <v>821</v>
      </c>
      <c r="BF624" t="s">
        <v>869</v>
      </c>
      <c r="BG624" t="s">
        <v>822</v>
      </c>
      <c r="BH624">
        <v>2016</v>
      </c>
      <c r="BI624" t="s">
        <v>823</v>
      </c>
      <c r="BJ624" t="s">
        <v>824</v>
      </c>
      <c r="BK624" t="s">
        <v>824</v>
      </c>
    </row>
    <row r="625" spans="43:63" x14ac:dyDescent="0.25">
      <c r="AQ625" t="s">
        <v>8</v>
      </c>
      <c r="AR625">
        <v>2007</v>
      </c>
      <c r="AS625" t="s">
        <v>868</v>
      </c>
      <c r="AT625" t="s">
        <v>835</v>
      </c>
      <c r="AU625">
        <v>820.4</v>
      </c>
      <c r="AV625" t="s">
        <v>826</v>
      </c>
      <c r="AW625" t="s">
        <v>208</v>
      </c>
      <c r="AX625" t="s">
        <v>817</v>
      </c>
      <c r="AY625" t="s">
        <v>818</v>
      </c>
      <c r="AZ625" t="s">
        <v>764</v>
      </c>
      <c r="BA625" s="51" t="s">
        <v>764</v>
      </c>
      <c r="BB625" t="s">
        <v>815</v>
      </c>
      <c r="BC625" t="s">
        <v>819</v>
      </c>
      <c r="BD625" t="s">
        <v>820</v>
      </c>
      <c r="BE625" t="s">
        <v>821</v>
      </c>
      <c r="BF625" t="s">
        <v>869</v>
      </c>
      <c r="BG625" t="s">
        <v>822</v>
      </c>
      <c r="BH625">
        <v>2016</v>
      </c>
      <c r="BI625" t="s">
        <v>823</v>
      </c>
      <c r="BJ625" t="s">
        <v>824</v>
      </c>
      <c r="BK625" t="s">
        <v>824</v>
      </c>
    </row>
    <row r="626" spans="43:63" x14ac:dyDescent="0.25">
      <c r="AQ626" t="s">
        <v>8</v>
      </c>
      <c r="AR626">
        <v>2008</v>
      </c>
      <c r="AS626" t="s">
        <v>868</v>
      </c>
      <c r="AT626" t="s">
        <v>835</v>
      </c>
      <c r="AU626">
        <v>830.04700000000003</v>
      </c>
      <c r="AV626" t="s">
        <v>826</v>
      </c>
      <c r="AW626" t="s">
        <v>208</v>
      </c>
      <c r="AX626" t="s">
        <v>817</v>
      </c>
      <c r="AY626" t="s">
        <v>818</v>
      </c>
      <c r="AZ626" t="s">
        <v>764</v>
      </c>
      <c r="BA626" s="51" t="s">
        <v>764</v>
      </c>
      <c r="BB626" t="s">
        <v>815</v>
      </c>
      <c r="BC626" t="s">
        <v>819</v>
      </c>
      <c r="BD626" t="s">
        <v>820</v>
      </c>
      <c r="BE626" t="s">
        <v>821</v>
      </c>
      <c r="BF626" t="s">
        <v>869</v>
      </c>
      <c r="BG626" t="s">
        <v>822</v>
      </c>
      <c r="BH626">
        <v>2016</v>
      </c>
      <c r="BI626" t="s">
        <v>823</v>
      </c>
      <c r="BJ626" t="s">
        <v>824</v>
      </c>
      <c r="BK626" t="s">
        <v>824</v>
      </c>
    </row>
    <row r="627" spans="43:63" x14ac:dyDescent="0.25">
      <c r="AQ627" t="s">
        <v>8</v>
      </c>
      <c r="AR627">
        <v>2009</v>
      </c>
      <c r="AS627" t="s">
        <v>868</v>
      </c>
      <c r="AT627" t="s">
        <v>835</v>
      </c>
      <c r="AU627">
        <v>838.25199999999995</v>
      </c>
      <c r="AV627" t="s">
        <v>826</v>
      </c>
      <c r="AW627" t="s">
        <v>208</v>
      </c>
      <c r="AX627" t="s">
        <v>817</v>
      </c>
      <c r="AY627" t="s">
        <v>818</v>
      </c>
      <c r="AZ627" t="s">
        <v>764</v>
      </c>
      <c r="BA627" s="51" t="s">
        <v>764</v>
      </c>
      <c r="BB627" t="s">
        <v>815</v>
      </c>
      <c r="BC627" t="s">
        <v>819</v>
      </c>
      <c r="BD627" t="s">
        <v>820</v>
      </c>
      <c r="BE627" t="s">
        <v>821</v>
      </c>
      <c r="BF627" t="s">
        <v>869</v>
      </c>
      <c r="BG627" t="s">
        <v>822</v>
      </c>
      <c r="BH627">
        <v>2016</v>
      </c>
      <c r="BI627" t="s">
        <v>823</v>
      </c>
      <c r="BJ627" t="s">
        <v>824</v>
      </c>
      <c r="BK627" t="s">
        <v>824</v>
      </c>
    </row>
    <row r="628" spans="43:63" x14ac:dyDescent="0.25">
      <c r="AQ628" t="s">
        <v>8</v>
      </c>
      <c r="AR628">
        <v>2010</v>
      </c>
      <c r="AS628" t="s">
        <v>868</v>
      </c>
      <c r="AT628" t="s">
        <v>835</v>
      </c>
      <c r="AU628">
        <v>844.65599999999995</v>
      </c>
      <c r="AV628" t="s">
        <v>826</v>
      </c>
      <c r="AW628" t="s">
        <v>208</v>
      </c>
      <c r="AX628" t="s">
        <v>817</v>
      </c>
      <c r="AY628" t="s">
        <v>818</v>
      </c>
      <c r="AZ628" t="s">
        <v>764</v>
      </c>
      <c r="BA628" s="51" t="s">
        <v>764</v>
      </c>
      <c r="BB628" t="s">
        <v>815</v>
      </c>
      <c r="BC628" t="s">
        <v>819</v>
      </c>
      <c r="BD628" t="s">
        <v>820</v>
      </c>
      <c r="BE628" t="s">
        <v>821</v>
      </c>
      <c r="BF628" t="s">
        <v>869</v>
      </c>
      <c r="BG628" t="s">
        <v>822</v>
      </c>
      <c r="BH628">
        <v>2016</v>
      </c>
      <c r="BI628" t="s">
        <v>823</v>
      </c>
      <c r="BJ628" t="s">
        <v>824</v>
      </c>
      <c r="BK628" t="s">
        <v>824</v>
      </c>
    </row>
    <row r="629" spans="43:63" x14ac:dyDescent="0.25">
      <c r="AQ629" t="s">
        <v>8</v>
      </c>
      <c r="AR629">
        <v>2011</v>
      </c>
      <c r="AS629" t="s">
        <v>868</v>
      </c>
      <c r="AT629" t="s">
        <v>835</v>
      </c>
      <c r="AU629">
        <v>849.82500000000005</v>
      </c>
      <c r="AV629" t="s">
        <v>826</v>
      </c>
      <c r="AW629" t="s">
        <v>208</v>
      </c>
      <c r="AX629" t="s">
        <v>817</v>
      </c>
      <c r="AY629" t="s">
        <v>818</v>
      </c>
      <c r="AZ629" t="s">
        <v>764</v>
      </c>
      <c r="BA629" s="51" t="s">
        <v>764</v>
      </c>
      <c r="BB629" t="s">
        <v>815</v>
      </c>
      <c r="BC629" t="s">
        <v>819</v>
      </c>
      <c r="BD629" t="s">
        <v>820</v>
      </c>
      <c r="BE629" t="s">
        <v>821</v>
      </c>
      <c r="BF629" t="s">
        <v>869</v>
      </c>
      <c r="BG629" t="s">
        <v>822</v>
      </c>
      <c r="BH629">
        <v>2016</v>
      </c>
      <c r="BI629" t="s">
        <v>823</v>
      </c>
      <c r="BJ629" t="s">
        <v>824</v>
      </c>
      <c r="BK629" t="s">
        <v>824</v>
      </c>
    </row>
    <row r="630" spans="43:63" x14ac:dyDescent="0.25">
      <c r="AQ630" t="s">
        <v>8</v>
      </c>
      <c r="AR630">
        <v>2012</v>
      </c>
      <c r="AS630" t="s">
        <v>868</v>
      </c>
      <c r="AT630" t="s">
        <v>835</v>
      </c>
      <c r="AU630">
        <v>853.86</v>
      </c>
      <c r="AV630" t="s">
        <v>826</v>
      </c>
      <c r="AW630" t="s">
        <v>208</v>
      </c>
      <c r="AX630" t="s">
        <v>817</v>
      </c>
      <c r="AY630" t="s">
        <v>818</v>
      </c>
      <c r="AZ630" t="s">
        <v>764</v>
      </c>
      <c r="BA630" s="51" t="s">
        <v>764</v>
      </c>
      <c r="BB630" t="s">
        <v>815</v>
      </c>
      <c r="BC630" t="s">
        <v>819</v>
      </c>
      <c r="BD630" t="s">
        <v>820</v>
      </c>
      <c r="BE630" t="s">
        <v>821</v>
      </c>
      <c r="BF630" t="s">
        <v>869</v>
      </c>
      <c r="BG630" t="s">
        <v>822</v>
      </c>
      <c r="BH630">
        <v>2016</v>
      </c>
      <c r="BI630" t="s">
        <v>823</v>
      </c>
      <c r="BJ630" t="s">
        <v>824</v>
      </c>
      <c r="BK630" t="s">
        <v>824</v>
      </c>
    </row>
    <row r="631" spans="43:63" x14ac:dyDescent="0.25">
      <c r="AQ631" t="s">
        <v>8</v>
      </c>
      <c r="AR631">
        <v>2013</v>
      </c>
      <c r="AS631" t="s">
        <v>868</v>
      </c>
      <c r="AT631" t="s">
        <v>835</v>
      </c>
      <c r="AU631">
        <v>857.00699999999995</v>
      </c>
      <c r="AV631" t="s">
        <v>826</v>
      </c>
      <c r="AW631" t="s">
        <v>208</v>
      </c>
      <c r="AX631" t="s">
        <v>817</v>
      </c>
      <c r="AY631" t="s">
        <v>818</v>
      </c>
      <c r="AZ631" t="s">
        <v>764</v>
      </c>
      <c r="BA631" s="51" t="s">
        <v>764</v>
      </c>
      <c r="BB631" t="s">
        <v>815</v>
      </c>
      <c r="BC631" t="s">
        <v>819</v>
      </c>
      <c r="BD631" t="s">
        <v>820</v>
      </c>
      <c r="BE631" t="s">
        <v>821</v>
      </c>
      <c r="BF631" t="s">
        <v>869</v>
      </c>
      <c r="BG631" t="s">
        <v>822</v>
      </c>
      <c r="BH631">
        <v>2016</v>
      </c>
      <c r="BI631" t="s">
        <v>823</v>
      </c>
      <c r="BJ631" t="s">
        <v>824</v>
      </c>
      <c r="BK631" t="s">
        <v>824</v>
      </c>
    </row>
    <row r="632" spans="43:63" x14ac:dyDescent="0.25">
      <c r="AQ632" t="s">
        <v>8</v>
      </c>
      <c r="AR632">
        <v>2014</v>
      </c>
      <c r="AS632" t="s">
        <v>868</v>
      </c>
      <c r="AT632" t="s">
        <v>835</v>
      </c>
      <c r="AU632">
        <v>863.87408484468199</v>
      </c>
      <c r="AV632" t="s">
        <v>826</v>
      </c>
      <c r="AW632" t="s">
        <v>208</v>
      </c>
      <c r="AX632" t="s">
        <v>817</v>
      </c>
      <c r="AY632" t="s">
        <v>818</v>
      </c>
      <c r="AZ632" t="s">
        <v>764</v>
      </c>
      <c r="BA632" s="51" t="s">
        <v>764</v>
      </c>
      <c r="BB632" t="s">
        <v>815</v>
      </c>
      <c r="BC632" t="s">
        <v>819</v>
      </c>
      <c r="BD632" t="s">
        <v>820</v>
      </c>
      <c r="BE632" t="s">
        <v>821</v>
      </c>
      <c r="BF632" t="s">
        <v>869</v>
      </c>
      <c r="BG632" t="s">
        <v>822</v>
      </c>
      <c r="BH632">
        <v>2016</v>
      </c>
      <c r="BI632" t="s">
        <v>823</v>
      </c>
      <c r="BJ632" t="s">
        <v>824</v>
      </c>
      <c r="BK632" t="s">
        <v>824</v>
      </c>
    </row>
    <row r="633" spans="43:63" x14ac:dyDescent="0.25">
      <c r="AQ633" t="s">
        <v>18</v>
      </c>
      <c r="AR633">
        <v>2005</v>
      </c>
      <c r="AS633" t="s">
        <v>868</v>
      </c>
      <c r="AT633" t="s">
        <v>835</v>
      </c>
      <c r="AU633">
        <v>1907</v>
      </c>
      <c r="AV633" t="s">
        <v>826</v>
      </c>
      <c r="AW633" t="s">
        <v>208</v>
      </c>
      <c r="AX633" t="s">
        <v>817</v>
      </c>
      <c r="AY633" t="s">
        <v>818</v>
      </c>
      <c r="AZ633" t="s">
        <v>764</v>
      </c>
      <c r="BA633" s="51" t="s">
        <v>764</v>
      </c>
      <c r="BB633" t="s">
        <v>815</v>
      </c>
      <c r="BC633" t="s">
        <v>819</v>
      </c>
      <c r="BD633" t="s">
        <v>820</v>
      </c>
      <c r="BE633" t="s">
        <v>821</v>
      </c>
      <c r="BF633" t="s">
        <v>869</v>
      </c>
      <c r="BG633" t="s">
        <v>822</v>
      </c>
      <c r="BH633">
        <v>2016</v>
      </c>
      <c r="BI633" t="s">
        <v>823</v>
      </c>
      <c r="BJ633" t="s">
        <v>824</v>
      </c>
      <c r="BK633" t="s">
        <v>824</v>
      </c>
    </row>
    <row r="634" spans="43:63" x14ac:dyDescent="0.25">
      <c r="AQ634" t="s">
        <v>18</v>
      </c>
      <c r="AR634">
        <v>2006</v>
      </c>
      <c r="AS634" t="s">
        <v>868</v>
      </c>
      <c r="AT634" t="s">
        <v>835</v>
      </c>
      <c r="AU634">
        <v>1917</v>
      </c>
      <c r="AV634" t="s">
        <v>826</v>
      </c>
      <c r="AW634" t="s">
        <v>208</v>
      </c>
      <c r="AX634" t="s">
        <v>817</v>
      </c>
      <c r="AY634" t="s">
        <v>818</v>
      </c>
      <c r="AZ634" t="s">
        <v>764</v>
      </c>
      <c r="BA634" s="51" t="s">
        <v>764</v>
      </c>
      <c r="BB634" t="s">
        <v>815</v>
      </c>
      <c r="BC634" t="s">
        <v>819</v>
      </c>
      <c r="BD634" t="s">
        <v>820</v>
      </c>
      <c r="BE634" t="s">
        <v>821</v>
      </c>
      <c r="BF634" t="s">
        <v>869</v>
      </c>
      <c r="BG634" t="s">
        <v>822</v>
      </c>
      <c r="BH634">
        <v>2016</v>
      </c>
      <c r="BI634" t="s">
        <v>823</v>
      </c>
      <c r="BJ634" t="s">
        <v>824</v>
      </c>
      <c r="BK634" t="s">
        <v>824</v>
      </c>
    </row>
    <row r="635" spans="43:63" x14ac:dyDescent="0.25">
      <c r="AQ635" t="s">
        <v>18</v>
      </c>
      <c r="AR635">
        <v>2007</v>
      </c>
      <c r="AS635" t="s">
        <v>868</v>
      </c>
      <c r="AT635" t="s">
        <v>835</v>
      </c>
      <c r="AU635">
        <v>1929</v>
      </c>
      <c r="AV635" t="s">
        <v>826</v>
      </c>
      <c r="AW635" t="s">
        <v>208</v>
      </c>
      <c r="AX635" t="s">
        <v>817</v>
      </c>
      <c r="AY635" t="s">
        <v>818</v>
      </c>
      <c r="AZ635" t="s">
        <v>764</v>
      </c>
      <c r="BA635" s="51" t="s">
        <v>764</v>
      </c>
      <c r="BB635" t="s">
        <v>815</v>
      </c>
      <c r="BC635" t="s">
        <v>819</v>
      </c>
      <c r="BD635" t="s">
        <v>820</v>
      </c>
      <c r="BE635" t="s">
        <v>821</v>
      </c>
      <c r="BF635" t="s">
        <v>869</v>
      </c>
      <c r="BG635" t="s">
        <v>822</v>
      </c>
      <c r="BH635">
        <v>2016</v>
      </c>
      <c r="BI635" t="s">
        <v>823</v>
      </c>
      <c r="BJ635" t="s">
        <v>824</v>
      </c>
      <c r="BK635" t="s">
        <v>824</v>
      </c>
    </row>
    <row r="636" spans="43:63" x14ac:dyDescent="0.25">
      <c r="AQ636" t="s">
        <v>18</v>
      </c>
      <c r="AR636">
        <v>2008</v>
      </c>
      <c r="AS636" t="s">
        <v>868</v>
      </c>
      <c r="AT636" t="s">
        <v>835</v>
      </c>
      <c r="AU636">
        <v>1940</v>
      </c>
      <c r="AV636" t="s">
        <v>826</v>
      </c>
      <c r="AW636" t="s">
        <v>208</v>
      </c>
      <c r="AX636" t="s">
        <v>817</v>
      </c>
      <c r="AY636" t="s">
        <v>818</v>
      </c>
      <c r="AZ636" t="s">
        <v>764</v>
      </c>
      <c r="BA636" s="51" t="s">
        <v>764</v>
      </c>
      <c r="BB636" t="s">
        <v>815</v>
      </c>
      <c r="BC636" t="s">
        <v>819</v>
      </c>
      <c r="BD636" t="s">
        <v>820</v>
      </c>
      <c r="BE636" t="s">
        <v>821</v>
      </c>
      <c r="BF636" t="s">
        <v>869</v>
      </c>
      <c r="BG636" t="s">
        <v>822</v>
      </c>
      <c r="BH636">
        <v>2016</v>
      </c>
      <c r="BI636" t="s">
        <v>823</v>
      </c>
      <c r="BJ636" t="s">
        <v>824</v>
      </c>
      <c r="BK636" t="s">
        <v>824</v>
      </c>
    </row>
    <row r="637" spans="43:63" x14ac:dyDescent="0.25">
      <c r="AQ637" t="s">
        <v>18</v>
      </c>
      <c r="AR637">
        <v>2009</v>
      </c>
      <c r="AS637" t="s">
        <v>868</v>
      </c>
      <c r="AT637" t="s">
        <v>835</v>
      </c>
      <c r="AU637">
        <v>1949.72</v>
      </c>
      <c r="AV637" t="s">
        <v>826</v>
      </c>
      <c r="AW637" t="s">
        <v>208</v>
      </c>
      <c r="AX637" t="s">
        <v>817</v>
      </c>
      <c r="AY637" t="s">
        <v>818</v>
      </c>
      <c r="AZ637" t="s">
        <v>764</v>
      </c>
      <c r="BA637" s="51" t="s">
        <v>764</v>
      </c>
      <c r="BB637" t="s">
        <v>815</v>
      </c>
      <c r="BC637" t="s">
        <v>819</v>
      </c>
      <c r="BD637" t="s">
        <v>820</v>
      </c>
      <c r="BE637" t="s">
        <v>821</v>
      </c>
      <c r="BF637" t="s">
        <v>869</v>
      </c>
      <c r="BG637" t="s">
        <v>822</v>
      </c>
      <c r="BH637">
        <v>2016</v>
      </c>
      <c r="BI637" t="s">
        <v>823</v>
      </c>
      <c r="BJ637" t="s">
        <v>824</v>
      </c>
      <c r="BK637" t="s">
        <v>824</v>
      </c>
    </row>
    <row r="638" spans="43:63" x14ac:dyDescent="0.25">
      <c r="AQ638" t="s">
        <v>18</v>
      </c>
      <c r="AR638">
        <v>2010</v>
      </c>
      <c r="AS638" t="s">
        <v>868</v>
      </c>
      <c r="AT638" t="s">
        <v>835</v>
      </c>
      <c r="AU638">
        <v>1960</v>
      </c>
      <c r="AV638" t="s">
        <v>826</v>
      </c>
      <c r="AW638" t="s">
        <v>208</v>
      </c>
      <c r="AX638" t="s">
        <v>817</v>
      </c>
      <c r="AY638" t="s">
        <v>818</v>
      </c>
      <c r="AZ638" t="s">
        <v>764</v>
      </c>
      <c r="BA638" s="51" t="s">
        <v>764</v>
      </c>
      <c r="BB638" t="s">
        <v>815</v>
      </c>
      <c r="BC638" t="s">
        <v>819</v>
      </c>
      <c r="BD638" t="s">
        <v>820</v>
      </c>
      <c r="BE638" t="s">
        <v>821</v>
      </c>
      <c r="BF638" t="s">
        <v>869</v>
      </c>
      <c r="BG638" t="s">
        <v>822</v>
      </c>
      <c r="BH638">
        <v>2016</v>
      </c>
      <c r="BI638" t="s">
        <v>823</v>
      </c>
      <c r="BJ638" t="s">
        <v>824</v>
      </c>
      <c r="BK638" t="s">
        <v>824</v>
      </c>
    </row>
    <row r="639" spans="43:63" x14ac:dyDescent="0.25">
      <c r="AQ639" t="s">
        <v>18</v>
      </c>
      <c r="AR639">
        <v>2011</v>
      </c>
      <c r="AS639" t="s">
        <v>868</v>
      </c>
      <c r="AT639" t="s">
        <v>835</v>
      </c>
      <c r="AU639">
        <v>1970.4</v>
      </c>
      <c r="AV639" t="s">
        <v>826</v>
      </c>
      <c r="AW639" t="s">
        <v>208</v>
      </c>
      <c r="AX639" t="s">
        <v>817</v>
      </c>
      <c r="AY639" t="s">
        <v>818</v>
      </c>
      <c r="AZ639" t="s">
        <v>764</v>
      </c>
      <c r="BA639" s="51" t="s">
        <v>764</v>
      </c>
      <c r="BB639" t="s">
        <v>815</v>
      </c>
      <c r="BC639" t="s">
        <v>819</v>
      </c>
      <c r="BD639" t="s">
        <v>820</v>
      </c>
      <c r="BE639" t="s">
        <v>821</v>
      </c>
      <c r="BF639" t="s">
        <v>869</v>
      </c>
      <c r="BG639" t="s">
        <v>822</v>
      </c>
      <c r="BH639">
        <v>2016</v>
      </c>
      <c r="BI639" t="s">
        <v>823</v>
      </c>
      <c r="BJ639" t="s">
        <v>824</v>
      </c>
      <c r="BK639" t="s">
        <v>824</v>
      </c>
    </row>
    <row r="640" spans="43:63" x14ac:dyDescent="0.25">
      <c r="AQ640" t="s">
        <v>18</v>
      </c>
      <c r="AR640">
        <v>2012</v>
      </c>
      <c r="AS640" t="s">
        <v>868</v>
      </c>
      <c r="AT640" t="s">
        <v>835</v>
      </c>
      <c r="AU640">
        <v>1980</v>
      </c>
      <c r="AV640" t="s">
        <v>826</v>
      </c>
      <c r="AW640" t="s">
        <v>208</v>
      </c>
      <c r="AX640" t="s">
        <v>817</v>
      </c>
      <c r="AY640" t="s">
        <v>818</v>
      </c>
      <c r="AZ640" t="s">
        <v>764</v>
      </c>
      <c r="BA640" s="51" t="s">
        <v>764</v>
      </c>
      <c r="BB640" t="s">
        <v>815</v>
      </c>
      <c r="BC640" t="s">
        <v>819</v>
      </c>
      <c r="BD640" t="s">
        <v>820</v>
      </c>
      <c r="BE640" t="s">
        <v>821</v>
      </c>
      <c r="BF640" t="s">
        <v>869</v>
      </c>
      <c r="BG640" t="s">
        <v>822</v>
      </c>
      <c r="BH640">
        <v>2016</v>
      </c>
      <c r="BI640" t="s">
        <v>823</v>
      </c>
      <c r="BJ640" t="s">
        <v>824</v>
      </c>
      <c r="BK640" t="s">
        <v>824</v>
      </c>
    </row>
    <row r="641" spans="43:63" x14ac:dyDescent="0.25">
      <c r="AQ641" t="s">
        <v>18</v>
      </c>
      <c r="AR641">
        <v>2013</v>
      </c>
      <c r="AS641" t="s">
        <v>868</v>
      </c>
      <c r="AT641" t="s">
        <v>835</v>
      </c>
      <c r="AU641">
        <v>1990</v>
      </c>
      <c r="AV641" t="s">
        <v>826</v>
      </c>
      <c r="AW641" t="s">
        <v>208</v>
      </c>
      <c r="AX641" t="s">
        <v>817</v>
      </c>
      <c r="AY641" t="s">
        <v>818</v>
      </c>
      <c r="AZ641" t="s">
        <v>764</v>
      </c>
      <c r="BA641" s="51" t="s">
        <v>764</v>
      </c>
      <c r="BB641" t="s">
        <v>815</v>
      </c>
      <c r="BC641" t="s">
        <v>819</v>
      </c>
      <c r="BD641" t="s">
        <v>820</v>
      </c>
      <c r="BE641" t="s">
        <v>821</v>
      </c>
      <c r="BF641" t="s">
        <v>869</v>
      </c>
      <c r="BG641" t="s">
        <v>822</v>
      </c>
      <c r="BH641">
        <v>2016</v>
      </c>
      <c r="BI641" t="s">
        <v>823</v>
      </c>
      <c r="BJ641" t="s">
        <v>824</v>
      </c>
      <c r="BK641" t="s">
        <v>824</v>
      </c>
    </row>
    <row r="642" spans="43:63" x14ac:dyDescent="0.25">
      <c r="AQ642" t="s">
        <v>18</v>
      </c>
      <c r="AR642">
        <v>2014</v>
      </c>
      <c r="AS642" t="s">
        <v>868</v>
      </c>
      <c r="AT642" t="s">
        <v>835</v>
      </c>
      <c r="AU642">
        <v>2000.42738517719</v>
      </c>
      <c r="AV642" t="s">
        <v>826</v>
      </c>
      <c r="AW642" t="s">
        <v>208</v>
      </c>
      <c r="AX642" t="s">
        <v>817</v>
      </c>
      <c r="AY642" t="s">
        <v>818</v>
      </c>
      <c r="AZ642" t="s">
        <v>764</v>
      </c>
      <c r="BA642" s="51" t="s">
        <v>764</v>
      </c>
      <c r="BB642" t="s">
        <v>815</v>
      </c>
      <c r="BC642" t="s">
        <v>819</v>
      </c>
      <c r="BD642" t="s">
        <v>820</v>
      </c>
      <c r="BE642" t="s">
        <v>821</v>
      </c>
      <c r="BF642" t="s">
        <v>869</v>
      </c>
      <c r="BG642" t="s">
        <v>822</v>
      </c>
      <c r="BH642">
        <v>2016</v>
      </c>
      <c r="BI642" t="s">
        <v>823</v>
      </c>
      <c r="BJ642" t="s">
        <v>824</v>
      </c>
      <c r="BK642" t="s">
        <v>824</v>
      </c>
    </row>
    <row r="643" spans="43:63" x14ac:dyDescent="0.25">
      <c r="AQ643" t="s">
        <v>4</v>
      </c>
      <c r="AR643">
        <v>2005</v>
      </c>
      <c r="AS643" t="s">
        <v>868</v>
      </c>
      <c r="AT643" t="s">
        <v>835</v>
      </c>
      <c r="AU643">
        <v>26274</v>
      </c>
      <c r="AV643" t="s">
        <v>826</v>
      </c>
      <c r="AW643" t="s">
        <v>208</v>
      </c>
      <c r="AX643" t="s">
        <v>817</v>
      </c>
      <c r="AY643" t="s">
        <v>818</v>
      </c>
      <c r="AZ643" t="s">
        <v>764</v>
      </c>
      <c r="BA643" s="51" t="s">
        <v>764</v>
      </c>
      <c r="BB643" t="s">
        <v>815</v>
      </c>
      <c r="BC643" t="s">
        <v>819</v>
      </c>
      <c r="BD643" t="s">
        <v>820</v>
      </c>
      <c r="BE643" t="s">
        <v>821</v>
      </c>
      <c r="BF643" t="s">
        <v>869</v>
      </c>
      <c r="BG643" t="s">
        <v>822</v>
      </c>
      <c r="BH643">
        <v>2016</v>
      </c>
      <c r="BI643" t="s">
        <v>823</v>
      </c>
      <c r="BJ643" t="s">
        <v>824</v>
      </c>
      <c r="BK643" t="s">
        <v>824</v>
      </c>
    </row>
    <row r="644" spans="43:63" x14ac:dyDescent="0.25">
      <c r="AQ644" t="s">
        <v>4</v>
      </c>
      <c r="AR644">
        <v>2006</v>
      </c>
      <c r="AS644" t="s">
        <v>868</v>
      </c>
      <c r="AT644" t="s">
        <v>835</v>
      </c>
      <c r="AU644">
        <v>26516</v>
      </c>
      <c r="AV644" t="s">
        <v>826</v>
      </c>
      <c r="AW644" t="s">
        <v>208</v>
      </c>
      <c r="AX644" t="s">
        <v>817</v>
      </c>
      <c r="AY644" t="s">
        <v>818</v>
      </c>
      <c r="AZ644" t="s">
        <v>764</v>
      </c>
      <c r="BA644" s="51" t="s">
        <v>764</v>
      </c>
      <c r="BB644" t="s">
        <v>815</v>
      </c>
      <c r="BC644" t="s">
        <v>819</v>
      </c>
      <c r="BD644" t="s">
        <v>820</v>
      </c>
      <c r="BE644" t="s">
        <v>821</v>
      </c>
      <c r="BF644" t="s">
        <v>869</v>
      </c>
      <c r="BG644" t="s">
        <v>822</v>
      </c>
      <c r="BH644">
        <v>2016</v>
      </c>
      <c r="BI644" t="s">
        <v>823</v>
      </c>
      <c r="BJ644" t="s">
        <v>824</v>
      </c>
      <c r="BK644" t="s">
        <v>824</v>
      </c>
    </row>
    <row r="645" spans="43:63" x14ac:dyDescent="0.25">
      <c r="AQ645" t="s">
        <v>4</v>
      </c>
      <c r="AR645">
        <v>2007</v>
      </c>
      <c r="AS645" t="s">
        <v>868</v>
      </c>
      <c r="AT645" t="s">
        <v>835</v>
      </c>
      <c r="AU645">
        <v>26772</v>
      </c>
      <c r="AV645" t="s">
        <v>826</v>
      </c>
      <c r="AW645" t="s">
        <v>208</v>
      </c>
      <c r="AX645" t="s">
        <v>817</v>
      </c>
      <c r="AY645" t="s">
        <v>818</v>
      </c>
      <c r="AZ645" t="s">
        <v>764</v>
      </c>
      <c r="BA645" s="51" t="s">
        <v>764</v>
      </c>
      <c r="BB645" t="s">
        <v>815</v>
      </c>
      <c r="BC645" t="s">
        <v>819</v>
      </c>
      <c r="BD645" t="s">
        <v>820</v>
      </c>
      <c r="BE645" t="s">
        <v>821</v>
      </c>
      <c r="BF645" t="s">
        <v>869</v>
      </c>
      <c r="BG645" t="s">
        <v>822</v>
      </c>
      <c r="BH645">
        <v>2016</v>
      </c>
      <c r="BI645" t="s">
        <v>823</v>
      </c>
      <c r="BJ645" t="s">
        <v>824</v>
      </c>
      <c r="BK645" t="s">
        <v>824</v>
      </c>
    </row>
    <row r="646" spans="43:63" x14ac:dyDescent="0.25">
      <c r="AQ646" t="s">
        <v>4</v>
      </c>
      <c r="AR646">
        <v>2008</v>
      </c>
      <c r="AS646" t="s">
        <v>868</v>
      </c>
      <c r="AT646" t="s">
        <v>835</v>
      </c>
      <c r="AU646">
        <v>27047</v>
      </c>
      <c r="AV646" t="s">
        <v>826</v>
      </c>
      <c r="AW646" t="s">
        <v>208</v>
      </c>
      <c r="AX646" t="s">
        <v>817</v>
      </c>
      <c r="AY646" t="s">
        <v>818</v>
      </c>
      <c r="AZ646" t="s">
        <v>764</v>
      </c>
      <c r="BA646" s="51" t="s">
        <v>764</v>
      </c>
      <c r="BB646" t="s">
        <v>815</v>
      </c>
      <c r="BC646" t="s">
        <v>819</v>
      </c>
      <c r="BD646" t="s">
        <v>820</v>
      </c>
      <c r="BE646" t="s">
        <v>821</v>
      </c>
      <c r="BF646" t="s">
        <v>869</v>
      </c>
      <c r="BG646" t="s">
        <v>822</v>
      </c>
      <c r="BH646">
        <v>2016</v>
      </c>
      <c r="BI646" t="s">
        <v>823</v>
      </c>
      <c r="BJ646" t="s">
        <v>824</v>
      </c>
      <c r="BK646" t="s">
        <v>824</v>
      </c>
    </row>
    <row r="647" spans="43:63" x14ac:dyDescent="0.25">
      <c r="AQ647" t="s">
        <v>4</v>
      </c>
      <c r="AR647">
        <v>2009</v>
      </c>
      <c r="AS647" t="s">
        <v>868</v>
      </c>
      <c r="AT647" t="s">
        <v>835</v>
      </c>
      <c r="AU647">
        <v>27266</v>
      </c>
      <c r="AV647" t="s">
        <v>826</v>
      </c>
      <c r="AW647" t="s">
        <v>208</v>
      </c>
      <c r="AX647" t="s">
        <v>817</v>
      </c>
      <c r="AY647" t="s">
        <v>818</v>
      </c>
      <c r="AZ647" t="s">
        <v>764</v>
      </c>
      <c r="BA647" s="51" t="s">
        <v>764</v>
      </c>
      <c r="BB647" t="s">
        <v>815</v>
      </c>
      <c r="BC647" t="s">
        <v>819</v>
      </c>
      <c r="BD647" t="s">
        <v>820</v>
      </c>
      <c r="BE647" t="s">
        <v>821</v>
      </c>
      <c r="BF647" t="s">
        <v>869</v>
      </c>
      <c r="BG647" t="s">
        <v>822</v>
      </c>
      <c r="BH647">
        <v>2016</v>
      </c>
      <c r="BI647" t="s">
        <v>823</v>
      </c>
      <c r="BJ647" t="s">
        <v>824</v>
      </c>
      <c r="BK647" t="s">
        <v>824</v>
      </c>
    </row>
    <row r="648" spans="43:63" x14ac:dyDescent="0.25">
      <c r="AQ648" t="s">
        <v>4</v>
      </c>
      <c r="AR648">
        <v>2010</v>
      </c>
      <c r="AS648" t="s">
        <v>868</v>
      </c>
      <c r="AT648" t="s">
        <v>835</v>
      </c>
      <c r="AU648">
        <v>27448</v>
      </c>
      <c r="AV648" t="s">
        <v>826</v>
      </c>
      <c r="AW648" t="s">
        <v>208</v>
      </c>
      <c r="AX648" t="s">
        <v>817</v>
      </c>
      <c r="AY648" t="s">
        <v>818</v>
      </c>
      <c r="AZ648" t="s">
        <v>764</v>
      </c>
      <c r="BA648" s="51" t="s">
        <v>764</v>
      </c>
      <c r="BB648" t="s">
        <v>815</v>
      </c>
      <c r="BC648" t="s">
        <v>819</v>
      </c>
      <c r="BD648" t="s">
        <v>820</v>
      </c>
      <c r="BE648" t="s">
        <v>821</v>
      </c>
      <c r="BF648" t="s">
        <v>869</v>
      </c>
      <c r="BG648" t="s">
        <v>822</v>
      </c>
      <c r="BH648">
        <v>2016</v>
      </c>
      <c r="BI648" t="s">
        <v>823</v>
      </c>
      <c r="BJ648" t="s">
        <v>824</v>
      </c>
      <c r="BK648" t="s">
        <v>824</v>
      </c>
    </row>
    <row r="649" spans="43:63" x14ac:dyDescent="0.25">
      <c r="AQ649" t="s">
        <v>4</v>
      </c>
      <c r="AR649">
        <v>2011</v>
      </c>
      <c r="AS649" t="s">
        <v>868</v>
      </c>
      <c r="AT649" t="s">
        <v>835</v>
      </c>
      <c r="AU649">
        <v>27614</v>
      </c>
      <c r="AV649" t="s">
        <v>826</v>
      </c>
      <c r="AW649" t="s">
        <v>208</v>
      </c>
      <c r="AX649" t="s">
        <v>817</v>
      </c>
      <c r="AY649" t="s">
        <v>818</v>
      </c>
      <c r="AZ649" t="s">
        <v>764</v>
      </c>
      <c r="BA649" s="51" t="s">
        <v>764</v>
      </c>
      <c r="BB649" t="s">
        <v>815</v>
      </c>
      <c r="BC649" t="s">
        <v>819</v>
      </c>
      <c r="BD649" t="s">
        <v>820</v>
      </c>
      <c r="BE649" t="s">
        <v>821</v>
      </c>
      <c r="BF649" t="s">
        <v>869</v>
      </c>
      <c r="BG649" t="s">
        <v>822</v>
      </c>
      <c r="BH649">
        <v>2016</v>
      </c>
      <c r="BI649" t="s">
        <v>823</v>
      </c>
      <c r="BJ649" t="s">
        <v>824</v>
      </c>
      <c r="BK649" t="s">
        <v>824</v>
      </c>
    </row>
    <row r="650" spans="43:63" x14ac:dyDescent="0.25">
      <c r="AQ650" t="s">
        <v>4</v>
      </c>
      <c r="AR650">
        <v>2012</v>
      </c>
      <c r="AS650" t="s">
        <v>868</v>
      </c>
      <c r="AT650" t="s">
        <v>835</v>
      </c>
      <c r="AU650">
        <v>27767</v>
      </c>
      <c r="AV650" t="s">
        <v>826</v>
      </c>
      <c r="AW650" t="s">
        <v>208</v>
      </c>
      <c r="AX650" t="s">
        <v>817</v>
      </c>
      <c r="AY650" t="s">
        <v>818</v>
      </c>
      <c r="AZ650" t="s">
        <v>764</v>
      </c>
      <c r="BA650" s="51" t="s">
        <v>764</v>
      </c>
      <c r="BB650" t="s">
        <v>815</v>
      </c>
      <c r="BC650" t="s">
        <v>819</v>
      </c>
      <c r="BD650" t="s">
        <v>820</v>
      </c>
      <c r="BE650" t="s">
        <v>821</v>
      </c>
      <c r="BF650" t="s">
        <v>869</v>
      </c>
      <c r="BG650" t="s">
        <v>822</v>
      </c>
      <c r="BH650">
        <v>2016</v>
      </c>
      <c r="BI650" t="s">
        <v>823</v>
      </c>
      <c r="BJ650" t="s">
        <v>824</v>
      </c>
      <c r="BK650" t="s">
        <v>824</v>
      </c>
    </row>
    <row r="651" spans="43:63" x14ac:dyDescent="0.25">
      <c r="AQ651" t="s">
        <v>4</v>
      </c>
      <c r="AR651">
        <v>2013</v>
      </c>
      <c r="AS651" t="s">
        <v>868</v>
      </c>
      <c r="AT651" t="s">
        <v>835</v>
      </c>
      <c r="AU651">
        <v>27914</v>
      </c>
      <c r="AV651" t="s">
        <v>826</v>
      </c>
      <c r="AW651" t="s">
        <v>208</v>
      </c>
      <c r="AX651" t="s">
        <v>817</v>
      </c>
      <c r="AY651" t="s">
        <v>818</v>
      </c>
      <c r="AZ651" t="s">
        <v>764</v>
      </c>
      <c r="BA651" s="51" t="s">
        <v>764</v>
      </c>
      <c r="BB651" t="s">
        <v>815</v>
      </c>
      <c r="BC651" t="s">
        <v>819</v>
      </c>
      <c r="BD651" t="s">
        <v>820</v>
      </c>
      <c r="BE651" t="s">
        <v>821</v>
      </c>
      <c r="BF651" t="s">
        <v>869</v>
      </c>
      <c r="BG651" t="s">
        <v>822</v>
      </c>
      <c r="BH651">
        <v>2016</v>
      </c>
      <c r="BI651" t="s">
        <v>823</v>
      </c>
      <c r="BJ651" t="s">
        <v>824</v>
      </c>
      <c r="BK651" t="s">
        <v>824</v>
      </c>
    </row>
    <row r="652" spans="43:63" x14ac:dyDescent="0.25">
      <c r="AQ652" t="s">
        <v>4</v>
      </c>
      <c r="AR652">
        <v>2014</v>
      </c>
      <c r="AS652" t="s">
        <v>868</v>
      </c>
      <c r="AT652" t="s">
        <v>835</v>
      </c>
      <c r="AU652">
        <v>28130.8875694954</v>
      </c>
      <c r="AV652" t="s">
        <v>826</v>
      </c>
      <c r="AW652" t="s">
        <v>208</v>
      </c>
      <c r="AX652" t="s">
        <v>817</v>
      </c>
      <c r="AY652" t="s">
        <v>818</v>
      </c>
      <c r="AZ652" t="s">
        <v>764</v>
      </c>
      <c r="BA652" s="51" t="s">
        <v>764</v>
      </c>
      <c r="BB652" t="s">
        <v>815</v>
      </c>
      <c r="BC652" t="s">
        <v>819</v>
      </c>
      <c r="BD652" t="s">
        <v>820</v>
      </c>
      <c r="BE652" t="s">
        <v>821</v>
      </c>
      <c r="BF652" t="s">
        <v>869</v>
      </c>
      <c r="BG652" t="s">
        <v>822</v>
      </c>
      <c r="BH652">
        <v>2016</v>
      </c>
      <c r="BI652" t="s">
        <v>823</v>
      </c>
      <c r="BJ652" t="s">
        <v>824</v>
      </c>
      <c r="BK652" t="s">
        <v>824</v>
      </c>
    </row>
    <row r="653" spans="43:63" x14ac:dyDescent="0.25">
      <c r="AQ653" t="s">
        <v>17</v>
      </c>
      <c r="AR653">
        <v>2005</v>
      </c>
      <c r="AS653" t="s">
        <v>872</v>
      </c>
      <c r="AT653" t="s">
        <v>839</v>
      </c>
      <c r="AU653">
        <v>388.15645065131201</v>
      </c>
      <c r="AV653" t="s">
        <v>873</v>
      </c>
      <c r="AW653" t="s">
        <v>214</v>
      </c>
      <c r="AX653" t="s">
        <v>817</v>
      </c>
      <c r="AY653" t="s">
        <v>818</v>
      </c>
      <c r="AZ653" t="s">
        <v>764</v>
      </c>
      <c r="BA653" s="51" t="s">
        <v>764</v>
      </c>
      <c r="BB653" t="s">
        <v>815</v>
      </c>
      <c r="BC653" t="s">
        <v>819</v>
      </c>
      <c r="BD653" t="s">
        <v>820</v>
      </c>
      <c r="BE653" t="s">
        <v>821</v>
      </c>
      <c r="BF653" t="s">
        <v>858</v>
      </c>
      <c r="BG653" t="s">
        <v>822</v>
      </c>
      <c r="BH653">
        <v>2016</v>
      </c>
      <c r="BI653" t="s">
        <v>823</v>
      </c>
      <c r="BJ653" t="s">
        <v>824</v>
      </c>
      <c r="BK653" t="s">
        <v>824</v>
      </c>
    </row>
    <row r="654" spans="43:63" x14ac:dyDescent="0.25">
      <c r="AQ654" t="s">
        <v>17</v>
      </c>
      <c r="AR654">
        <v>2006</v>
      </c>
      <c r="AS654" t="s">
        <v>872</v>
      </c>
      <c r="AT654" t="s">
        <v>839</v>
      </c>
      <c r="AU654">
        <v>393.86443202108501</v>
      </c>
      <c r="AV654" t="s">
        <v>873</v>
      </c>
      <c r="AW654" t="s">
        <v>214</v>
      </c>
      <c r="AX654" t="s">
        <v>817</v>
      </c>
      <c r="AY654" t="s">
        <v>818</v>
      </c>
      <c r="AZ654" t="s">
        <v>764</v>
      </c>
      <c r="BA654" s="51" t="s">
        <v>764</v>
      </c>
      <c r="BB654" t="s">
        <v>815</v>
      </c>
      <c r="BC654" t="s">
        <v>819</v>
      </c>
      <c r="BD654" t="s">
        <v>820</v>
      </c>
      <c r="BE654" t="s">
        <v>821</v>
      </c>
      <c r="BF654" t="s">
        <v>858</v>
      </c>
      <c r="BG654" t="s">
        <v>822</v>
      </c>
      <c r="BH654">
        <v>2016</v>
      </c>
      <c r="BI654" t="s">
        <v>823</v>
      </c>
      <c r="BJ654" t="s">
        <v>824</v>
      </c>
      <c r="BK654" t="s">
        <v>824</v>
      </c>
    </row>
    <row r="655" spans="43:63" x14ac:dyDescent="0.25">
      <c r="AQ655" t="s">
        <v>17</v>
      </c>
      <c r="AR655">
        <v>2007</v>
      </c>
      <c r="AS655" t="s">
        <v>872</v>
      </c>
      <c r="AT655" t="s">
        <v>839</v>
      </c>
      <c r="AU655">
        <v>398.75132262815202</v>
      </c>
      <c r="AV655" t="s">
        <v>873</v>
      </c>
      <c r="AW655" t="s">
        <v>214</v>
      </c>
      <c r="AX655" t="s">
        <v>817</v>
      </c>
      <c r="AY655" t="s">
        <v>818</v>
      </c>
      <c r="AZ655" t="s">
        <v>764</v>
      </c>
      <c r="BA655" s="51" t="s">
        <v>764</v>
      </c>
      <c r="BB655" t="s">
        <v>815</v>
      </c>
      <c r="BC655" t="s">
        <v>819</v>
      </c>
      <c r="BD655" t="s">
        <v>820</v>
      </c>
      <c r="BE655" t="s">
        <v>821</v>
      </c>
      <c r="BF655" t="s">
        <v>858</v>
      </c>
      <c r="BG655" t="s">
        <v>822</v>
      </c>
      <c r="BH655">
        <v>2016</v>
      </c>
      <c r="BI655" t="s">
        <v>823</v>
      </c>
      <c r="BJ655" t="s">
        <v>824</v>
      </c>
      <c r="BK655" t="s">
        <v>824</v>
      </c>
    </row>
    <row r="656" spans="43:63" x14ac:dyDescent="0.25">
      <c r="AQ656" t="s">
        <v>17</v>
      </c>
      <c r="AR656">
        <v>2008</v>
      </c>
      <c r="AS656" t="s">
        <v>872</v>
      </c>
      <c r="AT656" t="s">
        <v>839</v>
      </c>
      <c r="AU656">
        <v>402.898069595268</v>
      </c>
      <c r="AV656" t="s">
        <v>873</v>
      </c>
      <c r="AW656" t="s">
        <v>214</v>
      </c>
      <c r="AX656" t="s">
        <v>817</v>
      </c>
      <c r="AY656" t="s">
        <v>818</v>
      </c>
      <c r="AZ656" t="s">
        <v>764</v>
      </c>
      <c r="BA656" s="51" t="s">
        <v>764</v>
      </c>
      <c r="BB656" t="s">
        <v>815</v>
      </c>
      <c r="BC656" t="s">
        <v>819</v>
      </c>
      <c r="BD656" t="s">
        <v>820</v>
      </c>
      <c r="BE656" t="s">
        <v>821</v>
      </c>
      <c r="BF656" t="s">
        <v>858</v>
      </c>
      <c r="BG656" t="s">
        <v>822</v>
      </c>
      <c r="BH656">
        <v>2016</v>
      </c>
      <c r="BI656" t="s">
        <v>823</v>
      </c>
      <c r="BJ656" t="s">
        <v>824</v>
      </c>
      <c r="BK656" t="s">
        <v>824</v>
      </c>
    </row>
    <row r="657" spans="43:63" x14ac:dyDescent="0.25">
      <c r="AQ657" t="s">
        <v>17</v>
      </c>
      <c r="AR657">
        <v>2009</v>
      </c>
      <c r="AS657" t="s">
        <v>872</v>
      </c>
      <c r="AT657" t="s">
        <v>839</v>
      </c>
      <c r="AU657">
        <v>407.31650573212698</v>
      </c>
      <c r="AV657" t="s">
        <v>873</v>
      </c>
      <c r="AW657" t="s">
        <v>214</v>
      </c>
      <c r="AX657" t="s">
        <v>817</v>
      </c>
      <c r="AY657" t="s">
        <v>818</v>
      </c>
      <c r="AZ657" t="s">
        <v>764</v>
      </c>
      <c r="BA657" s="51" t="s">
        <v>764</v>
      </c>
      <c r="BB657" t="s">
        <v>815</v>
      </c>
      <c r="BC657" t="s">
        <v>819</v>
      </c>
      <c r="BD657" t="s">
        <v>820</v>
      </c>
      <c r="BE657" t="s">
        <v>821</v>
      </c>
      <c r="BF657" t="s">
        <v>858</v>
      </c>
      <c r="BG657" t="s">
        <v>822</v>
      </c>
      <c r="BH657">
        <v>2016</v>
      </c>
      <c r="BI657" t="s">
        <v>823</v>
      </c>
      <c r="BJ657" t="s">
        <v>824</v>
      </c>
      <c r="BK657" t="s">
        <v>824</v>
      </c>
    </row>
    <row r="658" spans="43:63" x14ac:dyDescent="0.25">
      <c r="AQ658" t="s">
        <v>17</v>
      </c>
      <c r="AR658">
        <v>2010</v>
      </c>
      <c r="AS658" t="s">
        <v>872</v>
      </c>
      <c r="AT658" t="s">
        <v>839</v>
      </c>
      <c r="AU658">
        <v>412.77112175465402</v>
      </c>
      <c r="AV658" t="s">
        <v>873</v>
      </c>
      <c r="AW658" t="s">
        <v>214</v>
      </c>
      <c r="AX658" t="s">
        <v>817</v>
      </c>
      <c r="AY658" t="s">
        <v>818</v>
      </c>
      <c r="AZ658" t="s">
        <v>764</v>
      </c>
      <c r="BA658" s="51" t="s">
        <v>764</v>
      </c>
      <c r="BB658" t="s">
        <v>815</v>
      </c>
      <c r="BC658" t="s">
        <v>819</v>
      </c>
      <c r="BD658" t="s">
        <v>820</v>
      </c>
      <c r="BE658" t="s">
        <v>821</v>
      </c>
      <c r="BF658" t="s">
        <v>858</v>
      </c>
      <c r="BG658" t="s">
        <v>822</v>
      </c>
      <c r="BH658">
        <v>2016</v>
      </c>
      <c r="BI658" t="s">
        <v>823</v>
      </c>
      <c r="BJ658" t="s">
        <v>824</v>
      </c>
      <c r="BK658" t="s">
        <v>824</v>
      </c>
    </row>
    <row r="659" spans="43:63" x14ac:dyDescent="0.25">
      <c r="AQ659" t="s">
        <v>17</v>
      </c>
      <c r="AR659">
        <v>2011</v>
      </c>
      <c r="AS659" t="s">
        <v>872</v>
      </c>
      <c r="AT659" t="s">
        <v>839</v>
      </c>
      <c r="AU659">
        <v>439.69939199999999</v>
      </c>
      <c r="AV659" t="s">
        <v>873</v>
      </c>
      <c r="AW659" t="s">
        <v>214</v>
      </c>
      <c r="AX659" t="s">
        <v>817</v>
      </c>
      <c r="AY659" t="s">
        <v>818</v>
      </c>
      <c r="AZ659" t="s">
        <v>764</v>
      </c>
      <c r="BA659" s="51" t="s">
        <v>764</v>
      </c>
      <c r="BB659" t="s">
        <v>815</v>
      </c>
      <c r="BC659" t="s">
        <v>819</v>
      </c>
      <c r="BD659" t="s">
        <v>820</v>
      </c>
      <c r="BE659" t="s">
        <v>821</v>
      </c>
      <c r="BF659" t="s">
        <v>858</v>
      </c>
      <c r="BG659" t="s">
        <v>822</v>
      </c>
      <c r="BH659">
        <v>2016</v>
      </c>
      <c r="BI659" t="s">
        <v>823</v>
      </c>
      <c r="BJ659" t="s">
        <v>824</v>
      </c>
      <c r="BK659" t="s">
        <v>824</v>
      </c>
    </row>
    <row r="660" spans="43:63" x14ac:dyDescent="0.25">
      <c r="AQ660" t="s">
        <v>17</v>
      </c>
      <c r="AR660">
        <v>2012</v>
      </c>
      <c r="AS660" t="s">
        <v>872</v>
      </c>
      <c r="AT660" t="s">
        <v>839</v>
      </c>
      <c r="AU660">
        <v>420.170356436681</v>
      </c>
      <c r="AV660" t="s">
        <v>873</v>
      </c>
      <c r="AW660" t="s">
        <v>214</v>
      </c>
      <c r="AX660" t="s">
        <v>817</v>
      </c>
      <c r="AY660" t="s">
        <v>818</v>
      </c>
      <c r="AZ660" t="s">
        <v>764</v>
      </c>
      <c r="BA660" s="51" t="s">
        <v>764</v>
      </c>
      <c r="BB660" t="s">
        <v>815</v>
      </c>
      <c r="BC660" t="s">
        <v>819</v>
      </c>
      <c r="BD660" t="s">
        <v>820</v>
      </c>
      <c r="BE660" t="s">
        <v>821</v>
      </c>
      <c r="BF660" t="s">
        <v>858</v>
      </c>
      <c r="BG660" t="s">
        <v>822</v>
      </c>
      <c r="BH660">
        <v>2016</v>
      </c>
      <c r="BI660" t="s">
        <v>823</v>
      </c>
      <c r="BJ660" t="s">
        <v>824</v>
      </c>
      <c r="BK660" t="s">
        <v>824</v>
      </c>
    </row>
    <row r="661" spans="43:63" x14ac:dyDescent="0.25">
      <c r="AQ661" t="s">
        <v>17</v>
      </c>
      <c r="AR661">
        <v>2013</v>
      </c>
      <c r="AS661" t="s">
        <v>872</v>
      </c>
      <c r="AT661" t="s">
        <v>839</v>
      </c>
      <c r="AU661">
        <v>437.76590399999998</v>
      </c>
      <c r="AV661" t="s">
        <v>873</v>
      </c>
      <c r="AW661" t="s">
        <v>214</v>
      </c>
      <c r="AX661" t="s">
        <v>817</v>
      </c>
      <c r="AY661" t="s">
        <v>818</v>
      </c>
      <c r="AZ661" t="s">
        <v>764</v>
      </c>
      <c r="BA661" s="51" t="s">
        <v>764</v>
      </c>
      <c r="BB661" t="s">
        <v>815</v>
      </c>
      <c r="BC661" t="s">
        <v>819</v>
      </c>
      <c r="BD661" t="s">
        <v>820</v>
      </c>
      <c r="BE661" t="s">
        <v>821</v>
      </c>
      <c r="BF661" t="s">
        <v>858</v>
      </c>
      <c r="BG661" t="s">
        <v>822</v>
      </c>
      <c r="BH661">
        <v>2016</v>
      </c>
      <c r="BI661" t="s">
        <v>823</v>
      </c>
      <c r="BJ661" t="s">
        <v>824</v>
      </c>
      <c r="BK661" t="s">
        <v>824</v>
      </c>
    </row>
    <row r="662" spans="43:63" x14ac:dyDescent="0.25">
      <c r="AQ662" t="s">
        <v>11</v>
      </c>
      <c r="AR662">
        <v>2005</v>
      </c>
      <c r="AS662" t="s">
        <v>872</v>
      </c>
      <c r="AT662" t="s">
        <v>839</v>
      </c>
      <c r="AU662">
        <v>394.78862714000002</v>
      </c>
      <c r="AV662" t="s">
        <v>873</v>
      </c>
      <c r="AW662" t="s">
        <v>208</v>
      </c>
      <c r="AX662" t="s">
        <v>817</v>
      </c>
      <c r="AY662" t="s">
        <v>818</v>
      </c>
      <c r="AZ662" t="s">
        <v>764</v>
      </c>
      <c r="BA662" s="51" t="s">
        <v>764</v>
      </c>
      <c r="BB662" t="s">
        <v>815</v>
      </c>
      <c r="BC662" t="s">
        <v>819</v>
      </c>
      <c r="BD662" t="s">
        <v>820</v>
      </c>
      <c r="BE662" t="s">
        <v>821</v>
      </c>
      <c r="BF662" t="s">
        <v>874</v>
      </c>
      <c r="BG662" t="s">
        <v>822</v>
      </c>
      <c r="BH662">
        <v>2016</v>
      </c>
      <c r="BI662" t="s">
        <v>823</v>
      </c>
      <c r="BJ662" t="s">
        <v>824</v>
      </c>
      <c r="BK662" t="s">
        <v>824</v>
      </c>
    </row>
    <row r="663" spans="43:63" x14ac:dyDescent="0.25">
      <c r="AQ663" t="s">
        <v>11</v>
      </c>
      <c r="AR663">
        <v>2006</v>
      </c>
      <c r="AS663" t="s">
        <v>872</v>
      </c>
      <c r="AT663" t="s">
        <v>839</v>
      </c>
      <c r="AU663">
        <v>398.38763254000003</v>
      </c>
      <c r="AV663" t="s">
        <v>873</v>
      </c>
      <c r="AW663" t="s">
        <v>208</v>
      </c>
      <c r="AX663" t="s">
        <v>817</v>
      </c>
      <c r="AY663" t="s">
        <v>818</v>
      </c>
      <c r="AZ663" t="s">
        <v>764</v>
      </c>
      <c r="BA663" s="51" t="s">
        <v>764</v>
      </c>
      <c r="BB663" t="s">
        <v>815</v>
      </c>
      <c r="BC663" t="s">
        <v>819</v>
      </c>
      <c r="BD663" t="s">
        <v>820</v>
      </c>
      <c r="BE663" t="s">
        <v>821</v>
      </c>
      <c r="BF663" t="s">
        <v>874</v>
      </c>
      <c r="BG663" t="s">
        <v>822</v>
      </c>
      <c r="BH663">
        <v>2016</v>
      </c>
      <c r="BI663" t="s">
        <v>823</v>
      </c>
      <c r="BJ663" t="s">
        <v>824</v>
      </c>
      <c r="BK663" t="s">
        <v>824</v>
      </c>
    </row>
    <row r="664" spans="43:63" x14ac:dyDescent="0.25">
      <c r="AQ664" t="s">
        <v>11</v>
      </c>
      <c r="AR664">
        <v>2007</v>
      </c>
      <c r="AS664" t="s">
        <v>872</v>
      </c>
      <c r="AT664" t="s">
        <v>839</v>
      </c>
      <c r="AU664">
        <v>402.27673614000003</v>
      </c>
      <c r="AV664" t="s">
        <v>873</v>
      </c>
      <c r="AW664" t="s">
        <v>208</v>
      </c>
      <c r="AX664" t="s">
        <v>817</v>
      </c>
      <c r="AY664" t="s">
        <v>818</v>
      </c>
      <c r="AZ664" t="s">
        <v>764</v>
      </c>
      <c r="BA664" s="51" t="s">
        <v>764</v>
      </c>
      <c r="BB664" t="s">
        <v>815</v>
      </c>
      <c r="BC664" t="s">
        <v>819</v>
      </c>
      <c r="BD664" t="s">
        <v>820</v>
      </c>
      <c r="BE664" t="s">
        <v>821</v>
      </c>
      <c r="BF664" t="s">
        <v>874</v>
      </c>
      <c r="BG664" t="s">
        <v>822</v>
      </c>
      <c r="BH664">
        <v>2016</v>
      </c>
      <c r="BI664" t="s">
        <v>823</v>
      </c>
      <c r="BJ664" t="s">
        <v>824</v>
      </c>
      <c r="BK664" t="s">
        <v>824</v>
      </c>
    </row>
    <row r="665" spans="43:63" x14ac:dyDescent="0.25">
      <c r="AQ665" t="s">
        <v>11</v>
      </c>
      <c r="AR665">
        <v>2008</v>
      </c>
      <c r="AS665" t="s">
        <v>872</v>
      </c>
      <c r="AT665" t="s">
        <v>839</v>
      </c>
      <c r="AU665">
        <v>405.98186709999999</v>
      </c>
      <c r="AV665" t="s">
        <v>873</v>
      </c>
      <c r="AW665" t="s">
        <v>208</v>
      </c>
      <c r="AX665" t="s">
        <v>817</v>
      </c>
      <c r="AY665" t="s">
        <v>818</v>
      </c>
      <c r="AZ665" t="s">
        <v>764</v>
      </c>
      <c r="BA665" s="51" t="s">
        <v>764</v>
      </c>
      <c r="BB665" t="s">
        <v>815</v>
      </c>
      <c r="BC665" t="s">
        <v>819</v>
      </c>
      <c r="BD665" t="s">
        <v>820</v>
      </c>
      <c r="BE665" t="s">
        <v>821</v>
      </c>
      <c r="BF665" t="s">
        <v>874</v>
      </c>
      <c r="BG665" t="s">
        <v>822</v>
      </c>
      <c r="BH665">
        <v>2016</v>
      </c>
      <c r="BI665" t="s">
        <v>823</v>
      </c>
      <c r="BJ665" t="s">
        <v>824</v>
      </c>
      <c r="BK665" t="s">
        <v>824</v>
      </c>
    </row>
    <row r="666" spans="43:63" x14ac:dyDescent="0.25">
      <c r="AQ666" t="s">
        <v>11</v>
      </c>
      <c r="AR666">
        <v>2009</v>
      </c>
      <c r="AS666" t="s">
        <v>872</v>
      </c>
      <c r="AT666" t="s">
        <v>839</v>
      </c>
      <c r="AU666">
        <v>409.79613024000002</v>
      </c>
      <c r="AV666" t="s">
        <v>873</v>
      </c>
      <c r="AW666" t="s">
        <v>208</v>
      </c>
      <c r="AX666" t="s">
        <v>817</v>
      </c>
      <c r="AY666" t="s">
        <v>818</v>
      </c>
      <c r="AZ666" t="s">
        <v>764</v>
      </c>
      <c r="BA666" s="51" t="s">
        <v>764</v>
      </c>
      <c r="BB666" t="s">
        <v>815</v>
      </c>
      <c r="BC666" t="s">
        <v>819</v>
      </c>
      <c r="BD666" t="s">
        <v>820</v>
      </c>
      <c r="BE666" t="s">
        <v>821</v>
      </c>
      <c r="BF666" t="s">
        <v>874</v>
      </c>
      <c r="BG666" t="s">
        <v>822</v>
      </c>
      <c r="BH666">
        <v>2016</v>
      </c>
      <c r="BI666" t="s">
        <v>823</v>
      </c>
      <c r="BJ666" t="s">
        <v>824</v>
      </c>
      <c r="BK666" t="s">
        <v>824</v>
      </c>
    </row>
    <row r="667" spans="43:63" x14ac:dyDescent="0.25">
      <c r="AQ667" t="s">
        <v>11</v>
      </c>
      <c r="AR667">
        <v>2010</v>
      </c>
      <c r="AS667" t="s">
        <v>872</v>
      </c>
      <c r="AT667" t="s">
        <v>839</v>
      </c>
      <c r="AU667">
        <v>413.39432304000002</v>
      </c>
      <c r="AV667" t="s">
        <v>873</v>
      </c>
      <c r="AW667" t="s">
        <v>208</v>
      </c>
      <c r="AX667" t="s">
        <v>817</v>
      </c>
      <c r="AY667" t="s">
        <v>818</v>
      </c>
      <c r="AZ667" t="s">
        <v>764</v>
      </c>
      <c r="BA667" s="51" t="s">
        <v>764</v>
      </c>
      <c r="BB667" t="s">
        <v>815</v>
      </c>
      <c r="BC667" t="s">
        <v>819</v>
      </c>
      <c r="BD667" t="s">
        <v>820</v>
      </c>
      <c r="BE667" t="s">
        <v>821</v>
      </c>
      <c r="BF667" t="s">
        <v>874</v>
      </c>
      <c r="BG667" t="s">
        <v>822</v>
      </c>
      <c r="BH667">
        <v>2016</v>
      </c>
      <c r="BI667" t="s">
        <v>823</v>
      </c>
      <c r="BJ667" t="s">
        <v>824</v>
      </c>
      <c r="BK667" t="s">
        <v>824</v>
      </c>
    </row>
    <row r="668" spans="43:63" x14ac:dyDescent="0.25">
      <c r="AQ668" t="s">
        <v>11</v>
      </c>
      <c r="AR668">
        <v>2011</v>
      </c>
      <c r="AS668" t="s">
        <v>872</v>
      </c>
      <c r="AT668" t="s">
        <v>839</v>
      </c>
      <c r="AU668">
        <v>416.97683266000001</v>
      </c>
      <c r="AV668" t="s">
        <v>873</v>
      </c>
      <c r="AW668" t="s">
        <v>208</v>
      </c>
      <c r="AX668" t="s">
        <v>817</v>
      </c>
      <c r="AY668" t="s">
        <v>818</v>
      </c>
      <c r="AZ668" t="s">
        <v>764</v>
      </c>
      <c r="BA668" s="51" t="s">
        <v>764</v>
      </c>
      <c r="BB668" t="s">
        <v>815</v>
      </c>
      <c r="BC668" t="s">
        <v>819</v>
      </c>
      <c r="BD668" t="s">
        <v>820</v>
      </c>
      <c r="BE668" t="s">
        <v>821</v>
      </c>
      <c r="BF668" t="s">
        <v>874</v>
      </c>
      <c r="BG668" t="s">
        <v>822</v>
      </c>
      <c r="BH668">
        <v>2016</v>
      </c>
      <c r="BI668" t="s">
        <v>823</v>
      </c>
      <c r="BJ668" t="s">
        <v>824</v>
      </c>
      <c r="BK668" t="s">
        <v>824</v>
      </c>
    </row>
    <row r="669" spans="43:63" x14ac:dyDescent="0.25">
      <c r="AQ669" t="s">
        <v>11</v>
      </c>
      <c r="AR669">
        <v>2012</v>
      </c>
      <c r="AS669" t="s">
        <v>872</v>
      </c>
      <c r="AT669" t="s">
        <v>839</v>
      </c>
      <c r="AU669">
        <v>420.89738388000001</v>
      </c>
      <c r="AV669" t="s">
        <v>873</v>
      </c>
      <c r="AW669" t="s">
        <v>208</v>
      </c>
      <c r="AX669" t="s">
        <v>817</v>
      </c>
      <c r="AY669" t="s">
        <v>818</v>
      </c>
      <c r="AZ669" t="s">
        <v>764</v>
      </c>
      <c r="BA669" s="51" t="s">
        <v>764</v>
      </c>
      <c r="BB669" t="s">
        <v>815</v>
      </c>
      <c r="BC669" t="s">
        <v>819</v>
      </c>
      <c r="BD669" t="s">
        <v>820</v>
      </c>
      <c r="BE669" t="s">
        <v>821</v>
      </c>
      <c r="BF669" t="s">
        <v>874</v>
      </c>
      <c r="BG669" t="s">
        <v>822</v>
      </c>
      <c r="BH669">
        <v>2016</v>
      </c>
      <c r="BI669" t="s">
        <v>823</v>
      </c>
      <c r="BJ669" t="s">
        <v>824</v>
      </c>
      <c r="BK669" t="s">
        <v>824</v>
      </c>
    </row>
    <row r="670" spans="43:63" x14ac:dyDescent="0.25">
      <c r="AQ670" t="s">
        <v>11</v>
      </c>
      <c r="AR670">
        <v>2013</v>
      </c>
      <c r="AS670" t="s">
        <v>872</v>
      </c>
      <c r="AT670" t="s">
        <v>839</v>
      </c>
      <c r="AU670">
        <v>424.93763108000002</v>
      </c>
      <c r="AV670" t="s">
        <v>873</v>
      </c>
      <c r="AW670" t="s">
        <v>208</v>
      </c>
      <c r="AX670" t="s">
        <v>817</v>
      </c>
      <c r="AY670" t="s">
        <v>818</v>
      </c>
      <c r="AZ670" t="s">
        <v>764</v>
      </c>
      <c r="BA670" s="51" t="s">
        <v>764</v>
      </c>
      <c r="BB670" t="s">
        <v>815</v>
      </c>
      <c r="BC670" t="s">
        <v>819</v>
      </c>
      <c r="BD670" t="s">
        <v>820</v>
      </c>
      <c r="BE670" t="s">
        <v>821</v>
      </c>
      <c r="BF670" t="s">
        <v>874</v>
      </c>
      <c r="BG670" t="s">
        <v>822</v>
      </c>
      <c r="BH670">
        <v>2016</v>
      </c>
      <c r="BI670" t="s">
        <v>823</v>
      </c>
      <c r="BJ670" t="s">
        <v>824</v>
      </c>
      <c r="BK670" t="s">
        <v>824</v>
      </c>
    </row>
    <row r="671" spans="43:63" x14ac:dyDescent="0.25">
      <c r="AQ671" t="s">
        <v>21</v>
      </c>
      <c r="AR671">
        <v>2005</v>
      </c>
      <c r="AS671" t="s">
        <v>872</v>
      </c>
      <c r="AT671" t="s">
        <v>839</v>
      </c>
      <c r="AU671">
        <v>236.59772000000001</v>
      </c>
      <c r="AV671" t="s">
        <v>873</v>
      </c>
      <c r="AW671" t="s">
        <v>208</v>
      </c>
      <c r="AX671" t="s">
        <v>817</v>
      </c>
      <c r="AY671" t="s">
        <v>818</v>
      </c>
      <c r="AZ671" t="s">
        <v>764</v>
      </c>
      <c r="BA671" s="51" t="s">
        <v>764</v>
      </c>
      <c r="BB671" t="s">
        <v>815</v>
      </c>
      <c r="BC671" t="s">
        <v>819</v>
      </c>
      <c r="BD671" t="s">
        <v>820</v>
      </c>
      <c r="BE671" t="s">
        <v>821</v>
      </c>
      <c r="BF671" t="s">
        <v>874</v>
      </c>
      <c r="BG671" t="s">
        <v>822</v>
      </c>
      <c r="BH671">
        <v>2016</v>
      </c>
      <c r="BI671" t="s">
        <v>823</v>
      </c>
      <c r="BJ671" t="s">
        <v>824</v>
      </c>
      <c r="BK671" t="s">
        <v>824</v>
      </c>
    </row>
    <row r="672" spans="43:63" x14ac:dyDescent="0.25">
      <c r="AQ672" t="s">
        <v>21</v>
      </c>
      <c r="AR672">
        <v>2006</v>
      </c>
      <c r="AS672" t="s">
        <v>872</v>
      </c>
      <c r="AT672" t="s">
        <v>839</v>
      </c>
      <c r="AU672">
        <v>237.68646000000001</v>
      </c>
      <c r="AV672" t="s">
        <v>873</v>
      </c>
      <c r="AW672" t="s">
        <v>208</v>
      </c>
      <c r="AX672" t="s">
        <v>817</v>
      </c>
      <c r="AY672" t="s">
        <v>818</v>
      </c>
      <c r="AZ672" t="s">
        <v>764</v>
      </c>
      <c r="BA672" s="51" t="s">
        <v>764</v>
      </c>
      <c r="BB672" t="s">
        <v>815</v>
      </c>
      <c r="BC672" t="s">
        <v>819</v>
      </c>
      <c r="BD672" t="s">
        <v>820</v>
      </c>
      <c r="BE672" t="s">
        <v>821</v>
      </c>
      <c r="BF672" t="s">
        <v>874</v>
      </c>
      <c r="BG672" t="s">
        <v>822</v>
      </c>
      <c r="BH672">
        <v>2016</v>
      </c>
      <c r="BI672" t="s">
        <v>823</v>
      </c>
      <c r="BJ672" t="s">
        <v>824</v>
      </c>
      <c r="BK672" t="s">
        <v>824</v>
      </c>
    </row>
    <row r="673" spans="43:63" x14ac:dyDescent="0.25">
      <c r="AQ673" t="s">
        <v>21</v>
      </c>
      <c r="AR673">
        <v>2007</v>
      </c>
      <c r="AS673" t="s">
        <v>872</v>
      </c>
      <c r="AT673" t="s">
        <v>839</v>
      </c>
      <c r="AU673">
        <v>239.11809556</v>
      </c>
      <c r="AV673" t="s">
        <v>873</v>
      </c>
      <c r="AW673" t="s">
        <v>208</v>
      </c>
      <c r="AX673" t="s">
        <v>817</v>
      </c>
      <c r="AY673" t="s">
        <v>818</v>
      </c>
      <c r="AZ673" t="s">
        <v>764</v>
      </c>
      <c r="BA673" s="51" t="s">
        <v>764</v>
      </c>
      <c r="BB673" t="s">
        <v>815</v>
      </c>
      <c r="BC673" t="s">
        <v>819</v>
      </c>
      <c r="BD673" t="s">
        <v>820</v>
      </c>
      <c r="BE673" t="s">
        <v>821</v>
      </c>
      <c r="BF673" t="s">
        <v>874</v>
      </c>
      <c r="BG673" t="s">
        <v>822</v>
      </c>
      <c r="BH673">
        <v>2016</v>
      </c>
      <c r="BI673" t="s">
        <v>823</v>
      </c>
      <c r="BJ673" t="s">
        <v>824</v>
      </c>
      <c r="BK673" t="s">
        <v>824</v>
      </c>
    </row>
    <row r="674" spans="43:63" x14ac:dyDescent="0.25">
      <c r="AQ674" t="s">
        <v>21</v>
      </c>
      <c r="AR674">
        <v>2008</v>
      </c>
      <c r="AS674" t="s">
        <v>872</v>
      </c>
      <c r="AT674" t="s">
        <v>839</v>
      </c>
      <c r="AU674">
        <v>240.71647590000001</v>
      </c>
      <c r="AV674" t="s">
        <v>873</v>
      </c>
      <c r="AW674" t="s">
        <v>208</v>
      </c>
      <c r="AX674" t="s">
        <v>817</v>
      </c>
      <c r="AY674" t="s">
        <v>818</v>
      </c>
      <c r="AZ674" t="s">
        <v>764</v>
      </c>
      <c r="BA674" s="51" t="s">
        <v>764</v>
      </c>
      <c r="BB674" t="s">
        <v>815</v>
      </c>
      <c r="BC674" t="s">
        <v>819</v>
      </c>
      <c r="BD674" t="s">
        <v>820</v>
      </c>
      <c r="BE674" t="s">
        <v>821</v>
      </c>
      <c r="BF674" t="s">
        <v>874</v>
      </c>
      <c r="BG674" t="s">
        <v>822</v>
      </c>
      <c r="BH674">
        <v>2016</v>
      </c>
      <c r="BI674" t="s">
        <v>823</v>
      </c>
      <c r="BJ674" t="s">
        <v>824</v>
      </c>
      <c r="BK674" t="s">
        <v>824</v>
      </c>
    </row>
    <row r="675" spans="43:63" x14ac:dyDescent="0.25">
      <c r="AQ675" t="s">
        <v>21</v>
      </c>
      <c r="AR675">
        <v>2009</v>
      </c>
      <c r="AS675" t="s">
        <v>872</v>
      </c>
      <c r="AT675" t="s">
        <v>839</v>
      </c>
      <c r="AU675">
        <v>242.291394</v>
      </c>
      <c r="AV675" t="s">
        <v>873</v>
      </c>
      <c r="AW675" t="s">
        <v>208</v>
      </c>
      <c r="AX675" t="s">
        <v>817</v>
      </c>
      <c r="AY675" t="s">
        <v>818</v>
      </c>
      <c r="AZ675" t="s">
        <v>764</v>
      </c>
      <c r="BA675" s="51" t="s">
        <v>764</v>
      </c>
      <c r="BB675" t="s">
        <v>815</v>
      </c>
      <c r="BC675" t="s">
        <v>819</v>
      </c>
      <c r="BD675" t="s">
        <v>820</v>
      </c>
      <c r="BE675" t="s">
        <v>821</v>
      </c>
      <c r="BF675" t="s">
        <v>874</v>
      </c>
      <c r="BG675" t="s">
        <v>822</v>
      </c>
      <c r="BH675">
        <v>2016</v>
      </c>
      <c r="BI675" t="s">
        <v>823</v>
      </c>
      <c r="BJ675" t="s">
        <v>824</v>
      </c>
      <c r="BK675" t="s">
        <v>824</v>
      </c>
    </row>
    <row r="676" spans="43:63" x14ac:dyDescent="0.25">
      <c r="AQ676" t="s">
        <v>21</v>
      </c>
      <c r="AR676">
        <v>2010</v>
      </c>
      <c r="AS676" t="s">
        <v>872</v>
      </c>
      <c r="AT676" t="s">
        <v>839</v>
      </c>
      <c r="AU676">
        <v>243.45757012305</v>
      </c>
      <c r="AV676" t="s">
        <v>873</v>
      </c>
      <c r="AW676" t="s">
        <v>208</v>
      </c>
      <c r="AX676" t="s">
        <v>817</v>
      </c>
      <c r="AY676" t="s">
        <v>818</v>
      </c>
      <c r="AZ676" t="s">
        <v>764</v>
      </c>
      <c r="BA676" s="51" t="s">
        <v>764</v>
      </c>
      <c r="BB676" t="s">
        <v>815</v>
      </c>
      <c r="BC676" t="s">
        <v>819</v>
      </c>
      <c r="BD676" t="s">
        <v>820</v>
      </c>
      <c r="BE676" t="s">
        <v>821</v>
      </c>
      <c r="BF676" t="s">
        <v>874</v>
      </c>
      <c r="BG676" t="s">
        <v>822</v>
      </c>
      <c r="BH676">
        <v>2016</v>
      </c>
      <c r="BI676" t="s">
        <v>823</v>
      </c>
      <c r="BJ676" t="s">
        <v>824</v>
      </c>
      <c r="BK676" t="s">
        <v>824</v>
      </c>
    </row>
    <row r="677" spans="43:63" x14ac:dyDescent="0.25">
      <c r="AQ677" t="s">
        <v>21</v>
      </c>
      <c r="AR677">
        <v>2011</v>
      </c>
      <c r="AS677" t="s">
        <v>872</v>
      </c>
      <c r="AT677" t="s">
        <v>839</v>
      </c>
      <c r="AU677">
        <v>283.70681250000001</v>
      </c>
      <c r="AV677" t="s">
        <v>873</v>
      </c>
      <c r="AW677" t="s">
        <v>208</v>
      </c>
      <c r="AX677" t="s">
        <v>817</v>
      </c>
      <c r="AY677" t="s">
        <v>818</v>
      </c>
      <c r="AZ677" t="s">
        <v>764</v>
      </c>
      <c r="BA677" s="51" t="s">
        <v>764</v>
      </c>
      <c r="BB677" t="s">
        <v>815</v>
      </c>
      <c r="BC677" t="s">
        <v>819</v>
      </c>
      <c r="BD677" t="s">
        <v>820</v>
      </c>
      <c r="BE677" t="s">
        <v>821</v>
      </c>
      <c r="BF677" t="s">
        <v>874</v>
      </c>
      <c r="BG677" t="s">
        <v>822</v>
      </c>
      <c r="BH677">
        <v>2016</v>
      </c>
      <c r="BI677" t="s">
        <v>823</v>
      </c>
      <c r="BJ677" t="s">
        <v>824</v>
      </c>
      <c r="BK677" t="s">
        <v>824</v>
      </c>
    </row>
    <row r="678" spans="43:63" x14ac:dyDescent="0.25">
      <c r="AQ678" t="s">
        <v>21</v>
      </c>
      <c r="AR678">
        <v>2012</v>
      </c>
      <c r="AS678" t="s">
        <v>872</v>
      </c>
      <c r="AT678" t="s">
        <v>839</v>
      </c>
      <c r="AU678">
        <v>285.66012408192</v>
      </c>
      <c r="AV678" t="s">
        <v>873</v>
      </c>
      <c r="AW678" t="s">
        <v>208</v>
      </c>
      <c r="AX678" t="s">
        <v>817</v>
      </c>
      <c r="AY678" t="s">
        <v>818</v>
      </c>
      <c r="AZ678" t="s">
        <v>764</v>
      </c>
      <c r="BA678" s="51" t="s">
        <v>764</v>
      </c>
      <c r="BB678" t="s">
        <v>815</v>
      </c>
      <c r="BC678" t="s">
        <v>819</v>
      </c>
      <c r="BD678" t="s">
        <v>820</v>
      </c>
      <c r="BE678" t="s">
        <v>821</v>
      </c>
      <c r="BF678" t="s">
        <v>874</v>
      </c>
      <c r="BG678" t="s">
        <v>822</v>
      </c>
      <c r="BH678">
        <v>2016</v>
      </c>
      <c r="BI678" t="s">
        <v>823</v>
      </c>
      <c r="BJ678" t="s">
        <v>824</v>
      </c>
      <c r="BK678" t="s">
        <v>824</v>
      </c>
    </row>
    <row r="679" spans="43:63" x14ac:dyDescent="0.25">
      <c r="AQ679" t="s">
        <v>21</v>
      </c>
      <c r="AR679">
        <v>2013</v>
      </c>
      <c r="AS679" t="s">
        <v>872</v>
      </c>
      <c r="AT679" t="s">
        <v>839</v>
      </c>
      <c r="AU679">
        <v>321.77935954280002</v>
      </c>
      <c r="AV679" t="s">
        <v>873</v>
      </c>
      <c r="AW679" t="s">
        <v>208</v>
      </c>
      <c r="AX679" t="s">
        <v>817</v>
      </c>
      <c r="AY679" t="s">
        <v>818</v>
      </c>
      <c r="AZ679" t="s">
        <v>764</v>
      </c>
      <c r="BA679" s="51" t="s">
        <v>764</v>
      </c>
      <c r="BB679" t="s">
        <v>815</v>
      </c>
      <c r="BC679" t="s">
        <v>819</v>
      </c>
      <c r="BD679" t="s">
        <v>820</v>
      </c>
      <c r="BE679" t="s">
        <v>821</v>
      </c>
      <c r="BF679" t="s">
        <v>874</v>
      </c>
      <c r="BG679" t="s">
        <v>822</v>
      </c>
      <c r="BH679">
        <v>2016</v>
      </c>
      <c r="BI679" t="s">
        <v>823</v>
      </c>
      <c r="BJ679" t="s">
        <v>824</v>
      </c>
      <c r="BK679" t="s">
        <v>824</v>
      </c>
    </row>
    <row r="680" spans="43:63" x14ac:dyDescent="0.25">
      <c r="AQ680" t="s">
        <v>15</v>
      </c>
      <c r="AR680">
        <v>2005</v>
      </c>
      <c r="AS680" t="s">
        <v>872</v>
      </c>
      <c r="AT680" t="s">
        <v>839</v>
      </c>
      <c r="AU680">
        <v>47.691300200000001</v>
      </c>
      <c r="AV680" t="s">
        <v>873</v>
      </c>
      <c r="AW680" t="s">
        <v>208</v>
      </c>
      <c r="AX680" t="s">
        <v>817</v>
      </c>
      <c r="AY680" t="s">
        <v>818</v>
      </c>
      <c r="AZ680" t="s">
        <v>764</v>
      </c>
      <c r="BA680" s="51" t="s">
        <v>764</v>
      </c>
      <c r="BB680" t="s">
        <v>815</v>
      </c>
      <c r="BC680" t="s">
        <v>819</v>
      </c>
      <c r="BD680" t="s">
        <v>820</v>
      </c>
      <c r="BE680" t="s">
        <v>821</v>
      </c>
      <c r="BF680" t="s">
        <v>874</v>
      </c>
      <c r="BG680" t="s">
        <v>822</v>
      </c>
      <c r="BH680">
        <v>2016</v>
      </c>
      <c r="BI680" t="s">
        <v>823</v>
      </c>
      <c r="BJ680" t="s">
        <v>824</v>
      </c>
      <c r="BK680" t="s">
        <v>824</v>
      </c>
    </row>
    <row r="681" spans="43:63" x14ac:dyDescent="0.25">
      <c r="AQ681" t="s">
        <v>15</v>
      </c>
      <c r="AR681">
        <v>2006</v>
      </c>
      <c r="AS681" t="s">
        <v>872</v>
      </c>
      <c r="AT681" t="s">
        <v>839</v>
      </c>
      <c r="AU681">
        <v>50.548804730000001</v>
      </c>
      <c r="AV681" t="s">
        <v>873</v>
      </c>
      <c r="AW681" t="s">
        <v>208</v>
      </c>
      <c r="AX681" t="s">
        <v>817</v>
      </c>
      <c r="AY681" t="s">
        <v>818</v>
      </c>
      <c r="AZ681" t="s">
        <v>764</v>
      </c>
      <c r="BA681" s="51" t="s">
        <v>764</v>
      </c>
      <c r="BB681" t="s">
        <v>815</v>
      </c>
      <c r="BC681" t="s">
        <v>819</v>
      </c>
      <c r="BD681" t="s">
        <v>820</v>
      </c>
      <c r="BE681" t="s">
        <v>821</v>
      </c>
      <c r="BF681" t="s">
        <v>874</v>
      </c>
      <c r="BG681" t="s">
        <v>822</v>
      </c>
      <c r="BH681">
        <v>2016</v>
      </c>
      <c r="BI681" t="s">
        <v>823</v>
      </c>
      <c r="BJ681" t="s">
        <v>824</v>
      </c>
      <c r="BK681" t="s">
        <v>824</v>
      </c>
    </row>
    <row r="682" spans="43:63" x14ac:dyDescent="0.25">
      <c r="AQ682" t="s">
        <v>15</v>
      </c>
      <c r="AR682">
        <v>2007</v>
      </c>
      <c r="AS682" t="s">
        <v>872</v>
      </c>
      <c r="AT682" t="s">
        <v>839</v>
      </c>
      <c r="AU682">
        <v>53.184583359999998</v>
      </c>
      <c r="AV682" t="s">
        <v>873</v>
      </c>
      <c r="AW682" t="s">
        <v>208</v>
      </c>
      <c r="AX682" t="s">
        <v>817</v>
      </c>
      <c r="AY682" t="s">
        <v>818</v>
      </c>
      <c r="AZ682" t="s">
        <v>764</v>
      </c>
      <c r="BA682" s="51" t="s">
        <v>764</v>
      </c>
      <c r="BB682" t="s">
        <v>815</v>
      </c>
      <c r="BC682" t="s">
        <v>819</v>
      </c>
      <c r="BD682" t="s">
        <v>820</v>
      </c>
      <c r="BE682" t="s">
        <v>821</v>
      </c>
      <c r="BF682" t="s">
        <v>874</v>
      </c>
      <c r="BG682" t="s">
        <v>822</v>
      </c>
      <c r="BH682">
        <v>2016</v>
      </c>
      <c r="BI682" t="s">
        <v>823</v>
      </c>
      <c r="BJ682" t="s">
        <v>824</v>
      </c>
      <c r="BK682" t="s">
        <v>824</v>
      </c>
    </row>
    <row r="683" spans="43:63" x14ac:dyDescent="0.25">
      <c r="AQ683" t="s">
        <v>15</v>
      </c>
      <c r="AR683">
        <v>2008</v>
      </c>
      <c r="AS683" t="s">
        <v>872</v>
      </c>
      <c r="AT683" t="s">
        <v>839</v>
      </c>
      <c r="AU683">
        <v>55.957349620000002</v>
      </c>
      <c r="AV683" t="s">
        <v>873</v>
      </c>
      <c r="AW683" t="s">
        <v>208</v>
      </c>
      <c r="AX683" t="s">
        <v>817</v>
      </c>
      <c r="AY683" t="s">
        <v>818</v>
      </c>
      <c r="AZ683" t="s">
        <v>764</v>
      </c>
      <c r="BA683" s="51" t="s">
        <v>764</v>
      </c>
      <c r="BB683" t="s">
        <v>815</v>
      </c>
      <c r="BC683" t="s">
        <v>819</v>
      </c>
      <c r="BD683" t="s">
        <v>820</v>
      </c>
      <c r="BE683" t="s">
        <v>821</v>
      </c>
      <c r="BF683" t="s">
        <v>874</v>
      </c>
      <c r="BG683" t="s">
        <v>822</v>
      </c>
      <c r="BH683">
        <v>2016</v>
      </c>
      <c r="BI683" t="s">
        <v>823</v>
      </c>
      <c r="BJ683" t="s">
        <v>824</v>
      </c>
      <c r="BK683" t="s">
        <v>824</v>
      </c>
    </row>
    <row r="684" spans="43:63" x14ac:dyDescent="0.25">
      <c r="AQ684" t="s">
        <v>15</v>
      </c>
      <c r="AR684">
        <v>2009</v>
      </c>
      <c r="AS684" t="s">
        <v>872</v>
      </c>
      <c r="AT684" t="s">
        <v>839</v>
      </c>
      <c r="AU684">
        <v>58.489267499999997</v>
      </c>
      <c r="AV684" t="s">
        <v>873</v>
      </c>
      <c r="AW684" t="s">
        <v>208</v>
      </c>
      <c r="AX684" t="s">
        <v>817</v>
      </c>
      <c r="AY684" t="s">
        <v>818</v>
      </c>
      <c r="AZ684" t="s">
        <v>764</v>
      </c>
      <c r="BA684" s="51" t="s">
        <v>764</v>
      </c>
      <c r="BB684" t="s">
        <v>815</v>
      </c>
      <c r="BC684" t="s">
        <v>819</v>
      </c>
      <c r="BD684" t="s">
        <v>820</v>
      </c>
      <c r="BE684" t="s">
        <v>821</v>
      </c>
      <c r="BF684" t="s">
        <v>874</v>
      </c>
      <c r="BG684" t="s">
        <v>822</v>
      </c>
      <c r="BH684">
        <v>2016</v>
      </c>
      <c r="BI684" t="s">
        <v>823</v>
      </c>
      <c r="BJ684" t="s">
        <v>824</v>
      </c>
      <c r="BK684" t="s">
        <v>824</v>
      </c>
    </row>
    <row r="685" spans="43:63" x14ac:dyDescent="0.25">
      <c r="AQ685" t="s">
        <v>15</v>
      </c>
      <c r="AR685">
        <v>2010</v>
      </c>
      <c r="AS685" t="s">
        <v>872</v>
      </c>
      <c r="AT685" t="s">
        <v>839</v>
      </c>
      <c r="AU685">
        <v>60.355705120000003</v>
      </c>
      <c r="AV685" t="s">
        <v>873</v>
      </c>
      <c r="AW685" t="s">
        <v>208</v>
      </c>
      <c r="AX685" t="s">
        <v>817</v>
      </c>
      <c r="AY685" t="s">
        <v>818</v>
      </c>
      <c r="AZ685" t="s">
        <v>764</v>
      </c>
      <c r="BA685" s="51" t="s">
        <v>764</v>
      </c>
      <c r="BB685" t="s">
        <v>815</v>
      </c>
      <c r="BC685" t="s">
        <v>819</v>
      </c>
      <c r="BD685" t="s">
        <v>820</v>
      </c>
      <c r="BE685" t="s">
        <v>821</v>
      </c>
      <c r="BF685" t="s">
        <v>874</v>
      </c>
      <c r="BG685" t="s">
        <v>822</v>
      </c>
      <c r="BH685">
        <v>2016</v>
      </c>
      <c r="BI685" t="s">
        <v>823</v>
      </c>
      <c r="BJ685" t="s">
        <v>824</v>
      </c>
      <c r="BK685" t="s">
        <v>824</v>
      </c>
    </row>
    <row r="686" spans="43:63" x14ac:dyDescent="0.25">
      <c r="AQ686" t="s">
        <v>15</v>
      </c>
      <c r="AR686">
        <v>2011</v>
      </c>
      <c r="AS686" t="s">
        <v>872</v>
      </c>
      <c r="AT686" t="s">
        <v>839</v>
      </c>
      <c r="AU686">
        <v>62.172909390000001</v>
      </c>
      <c r="AV686" t="s">
        <v>873</v>
      </c>
      <c r="AW686" t="s">
        <v>208</v>
      </c>
      <c r="AX686" t="s">
        <v>817</v>
      </c>
      <c r="AY686" t="s">
        <v>818</v>
      </c>
      <c r="AZ686" t="s">
        <v>764</v>
      </c>
      <c r="BA686" s="51" t="s">
        <v>764</v>
      </c>
      <c r="BB686" t="s">
        <v>815</v>
      </c>
      <c r="BC686" t="s">
        <v>819</v>
      </c>
      <c r="BD686" t="s">
        <v>820</v>
      </c>
      <c r="BE686" t="s">
        <v>821</v>
      </c>
      <c r="BF686" t="s">
        <v>874</v>
      </c>
      <c r="BG686" t="s">
        <v>822</v>
      </c>
      <c r="BH686">
        <v>2016</v>
      </c>
      <c r="BI686" t="s">
        <v>823</v>
      </c>
      <c r="BJ686" t="s">
        <v>824</v>
      </c>
      <c r="BK686" t="s">
        <v>824</v>
      </c>
    </row>
    <row r="687" spans="43:63" x14ac:dyDescent="0.25">
      <c r="AQ687" t="s">
        <v>15</v>
      </c>
      <c r="AR687">
        <v>2012</v>
      </c>
      <c r="AS687" t="s">
        <v>872</v>
      </c>
      <c r="AT687" t="s">
        <v>839</v>
      </c>
      <c r="AU687">
        <v>63.284286100000003</v>
      </c>
      <c r="AV687" t="s">
        <v>873</v>
      </c>
      <c r="AW687" t="s">
        <v>208</v>
      </c>
      <c r="AX687" t="s">
        <v>817</v>
      </c>
      <c r="AY687" t="s">
        <v>818</v>
      </c>
      <c r="AZ687" t="s">
        <v>764</v>
      </c>
      <c r="BA687" s="51" t="s">
        <v>764</v>
      </c>
      <c r="BB687" t="s">
        <v>815</v>
      </c>
      <c r="BC687" t="s">
        <v>819</v>
      </c>
      <c r="BD687" t="s">
        <v>820</v>
      </c>
      <c r="BE687" t="s">
        <v>821</v>
      </c>
      <c r="BF687" t="s">
        <v>874</v>
      </c>
      <c r="BG687" t="s">
        <v>822</v>
      </c>
      <c r="BH687">
        <v>2016</v>
      </c>
      <c r="BI687" t="s">
        <v>823</v>
      </c>
      <c r="BJ687" t="s">
        <v>824</v>
      </c>
      <c r="BK687" t="s">
        <v>824</v>
      </c>
    </row>
    <row r="688" spans="43:63" x14ac:dyDescent="0.25">
      <c r="AQ688" t="s">
        <v>15</v>
      </c>
      <c r="AR688">
        <v>2013</v>
      </c>
      <c r="AS688" t="s">
        <v>872</v>
      </c>
      <c r="AT688" t="s">
        <v>839</v>
      </c>
      <c r="AU688">
        <v>64.032825149999994</v>
      </c>
      <c r="AV688" t="s">
        <v>873</v>
      </c>
      <c r="AW688" t="s">
        <v>208</v>
      </c>
      <c r="AX688" t="s">
        <v>817</v>
      </c>
      <c r="AY688" t="s">
        <v>818</v>
      </c>
      <c r="AZ688" t="s">
        <v>764</v>
      </c>
      <c r="BA688" s="51" t="s">
        <v>764</v>
      </c>
      <c r="BB688" t="s">
        <v>815</v>
      </c>
      <c r="BC688" t="s">
        <v>819</v>
      </c>
      <c r="BD688" t="s">
        <v>820</v>
      </c>
      <c r="BE688" t="s">
        <v>821</v>
      </c>
      <c r="BF688" t="s">
        <v>874</v>
      </c>
      <c r="BG688" t="s">
        <v>822</v>
      </c>
      <c r="BH688">
        <v>2016</v>
      </c>
      <c r="BI688" t="s">
        <v>823</v>
      </c>
      <c r="BJ688" t="s">
        <v>824</v>
      </c>
      <c r="BK688" t="s">
        <v>824</v>
      </c>
    </row>
    <row r="689" spans="43:63" x14ac:dyDescent="0.25">
      <c r="AQ689" t="s">
        <v>23</v>
      </c>
      <c r="AR689">
        <v>2005</v>
      </c>
      <c r="AS689" t="s">
        <v>872</v>
      </c>
      <c r="AT689" t="s">
        <v>839</v>
      </c>
      <c r="AU689">
        <v>339.55796831381002</v>
      </c>
      <c r="AV689" t="s">
        <v>873</v>
      </c>
      <c r="AW689" t="s">
        <v>208</v>
      </c>
      <c r="AX689" t="s">
        <v>817</v>
      </c>
      <c r="AY689" t="s">
        <v>818</v>
      </c>
      <c r="AZ689" t="s">
        <v>764</v>
      </c>
      <c r="BA689" s="51" t="s">
        <v>764</v>
      </c>
      <c r="BB689" t="s">
        <v>815</v>
      </c>
      <c r="BC689" t="s">
        <v>819</v>
      </c>
      <c r="BD689" t="s">
        <v>820</v>
      </c>
      <c r="BE689" t="s">
        <v>821</v>
      </c>
      <c r="BF689" t="s">
        <v>874</v>
      </c>
      <c r="BG689" t="s">
        <v>822</v>
      </c>
      <c r="BH689">
        <v>2016</v>
      </c>
      <c r="BI689" t="s">
        <v>823</v>
      </c>
      <c r="BJ689" t="s">
        <v>824</v>
      </c>
      <c r="BK689" t="s">
        <v>824</v>
      </c>
    </row>
    <row r="690" spans="43:63" x14ac:dyDescent="0.25">
      <c r="AQ690" t="s">
        <v>23</v>
      </c>
      <c r="AR690">
        <v>2006</v>
      </c>
      <c r="AS690" t="s">
        <v>872</v>
      </c>
      <c r="AT690" t="s">
        <v>839</v>
      </c>
      <c r="AU690">
        <v>343.10109317331103</v>
      </c>
      <c r="AV690" t="s">
        <v>873</v>
      </c>
      <c r="AW690" t="s">
        <v>208</v>
      </c>
      <c r="AX690" t="s">
        <v>817</v>
      </c>
      <c r="AY690" t="s">
        <v>818</v>
      </c>
      <c r="AZ690" t="s">
        <v>764</v>
      </c>
      <c r="BA690" s="51" t="s">
        <v>764</v>
      </c>
      <c r="BB690" t="s">
        <v>815</v>
      </c>
      <c r="BC690" t="s">
        <v>819</v>
      </c>
      <c r="BD690" t="s">
        <v>820</v>
      </c>
      <c r="BE690" t="s">
        <v>821</v>
      </c>
      <c r="BF690" t="s">
        <v>874</v>
      </c>
      <c r="BG690" t="s">
        <v>822</v>
      </c>
      <c r="BH690">
        <v>2016</v>
      </c>
      <c r="BI690" t="s">
        <v>823</v>
      </c>
      <c r="BJ690" t="s">
        <v>824</v>
      </c>
      <c r="BK690" t="s">
        <v>824</v>
      </c>
    </row>
    <row r="691" spans="43:63" x14ac:dyDescent="0.25">
      <c r="AQ691" t="s">
        <v>23</v>
      </c>
      <c r="AR691">
        <v>2007</v>
      </c>
      <c r="AS691" t="s">
        <v>872</v>
      </c>
      <c r="AT691" t="s">
        <v>839</v>
      </c>
      <c r="AU691">
        <v>346.51069445566401</v>
      </c>
      <c r="AV691" t="s">
        <v>873</v>
      </c>
      <c r="AW691" t="s">
        <v>208</v>
      </c>
      <c r="AX691" t="s">
        <v>817</v>
      </c>
      <c r="AY691" t="s">
        <v>818</v>
      </c>
      <c r="AZ691" t="s">
        <v>764</v>
      </c>
      <c r="BA691" s="51" t="s">
        <v>764</v>
      </c>
      <c r="BB691" t="s">
        <v>815</v>
      </c>
      <c r="BC691" t="s">
        <v>819</v>
      </c>
      <c r="BD691" t="s">
        <v>820</v>
      </c>
      <c r="BE691" t="s">
        <v>821</v>
      </c>
      <c r="BF691" t="s">
        <v>874</v>
      </c>
      <c r="BG691" t="s">
        <v>822</v>
      </c>
      <c r="BH691">
        <v>2016</v>
      </c>
      <c r="BI691" t="s">
        <v>823</v>
      </c>
      <c r="BJ691" t="s">
        <v>824</v>
      </c>
      <c r="BK691" t="s">
        <v>824</v>
      </c>
    </row>
    <row r="692" spans="43:63" x14ac:dyDescent="0.25">
      <c r="AQ692" s="10" t="s">
        <v>23</v>
      </c>
      <c r="AR692" s="10">
        <v>2008</v>
      </c>
      <c r="AS692" s="10" t="s">
        <v>872</v>
      </c>
      <c r="AT692" s="10" t="s">
        <v>839</v>
      </c>
      <c r="AU692" s="10">
        <v>352.20030457719298</v>
      </c>
      <c r="AV692" s="10" t="s">
        <v>873</v>
      </c>
      <c r="AW692" s="10" t="s">
        <v>208</v>
      </c>
      <c r="AX692" t="s">
        <v>817</v>
      </c>
      <c r="AY692" t="s">
        <v>818</v>
      </c>
      <c r="AZ692" t="s">
        <v>764</v>
      </c>
      <c r="BA692" s="51" t="s">
        <v>764</v>
      </c>
      <c r="BB692" t="s">
        <v>815</v>
      </c>
      <c r="BC692" t="s">
        <v>819</v>
      </c>
      <c r="BD692" t="s">
        <v>820</v>
      </c>
      <c r="BE692" t="s">
        <v>821</v>
      </c>
      <c r="BF692" t="s">
        <v>874</v>
      </c>
      <c r="BG692" t="s">
        <v>822</v>
      </c>
      <c r="BH692">
        <v>2016</v>
      </c>
      <c r="BI692" t="s">
        <v>823</v>
      </c>
      <c r="BJ692" t="s">
        <v>824</v>
      </c>
      <c r="BK692" t="s">
        <v>824</v>
      </c>
    </row>
    <row r="693" spans="43:63" x14ac:dyDescent="0.25">
      <c r="AQ693" s="10" t="s">
        <v>23</v>
      </c>
      <c r="AR693" s="10">
        <v>2009</v>
      </c>
      <c r="AS693" s="10" t="s">
        <v>872</v>
      </c>
      <c r="AT693" s="10" t="s">
        <v>839</v>
      </c>
      <c r="AU693" s="10">
        <v>358.64221832748899</v>
      </c>
      <c r="AV693" s="10" t="s">
        <v>873</v>
      </c>
      <c r="AW693" s="10" t="s">
        <v>208</v>
      </c>
      <c r="AX693" t="s">
        <v>817</v>
      </c>
      <c r="AY693" t="s">
        <v>818</v>
      </c>
      <c r="AZ693" t="s">
        <v>764</v>
      </c>
      <c r="BA693" s="51" t="s">
        <v>764</v>
      </c>
      <c r="BB693" t="s">
        <v>815</v>
      </c>
      <c r="BC693" t="s">
        <v>819</v>
      </c>
      <c r="BD693" t="s">
        <v>820</v>
      </c>
      <c r="BE693" t="s">
        <v>821</v>
      </c>
      <c r="BF693" t="s">
        <v>874</v>
      </c>
      <c r="BG693" t="s">
        <v>822</v>
      </c>
      <c r="BH693">
        <v>2016</v>
      </c>
      <c r="BI693" t="s">
        <v>823</v>
      </c>
      <c r="BJ693" t="s">
        <v>824</v>
      </c>
      <c r="BK693" t="s">
        <v>824</v>
      </c>
    </row>
    <row r="694" spans="43:63" x14ac:dyDescent="0.25">
      <c r="AQ694" s="10" t="s">
        <v>23</v>
      </c>
      <c r="AR694" s="10">
        <v>2010</v>
      </c>
      <c r="AS694" s="10" t="s">
        <v>872</v>
      </c>
      <c r="AT694" s="10" t="s">
        <v>839</v>
      </c>
      <c r="AU694" s="10">
        <v>363.91102331581902</v>
      </c>
      <c r="AV694" s="10" t="s">
        <v>873</v>
      </c>
      <c r="AW694" s="10" t="s">
        <v>208</v>
      </c>
      <c r="AX694" t="s">
        <v>817</v>
      </c>
      <c r="AY694" t="s">
        <v>818</v>
      </c>
      <c r="AZ694" t="s">
        <v>764</v>
      </c>
      <c r="BA694" s="51" t="s">
        <v>764</v>
      </c>
      <c r="BB694" t="s">
        <v>815</v>
      </c>
      <c r="BC694" t="s">
        <v>819</v>
      </c>
      <c r="BD694" t="s">
        <v>820</v>
      </c>
      <c r="BE694" t="s">
        <v>821</v>
      </c>
      <c r="BF694" t="s">
        <v>874</v>
      </c>
      <c r="BG694" t="s">
        <v>822</v>
      </c>
      <c r="BH694">
        <v>2016</v>
      </c>
      <c r="BI694" t="s">
        <v>823</v>
      </c>
      <c r="BJ694" t="s">
        <v>824</v>
      </c>
      <c r="BK694" t="s">
        <v>824</v>
      </c>
    </row>
    <row r="695" spans="43:63" x14ac:dyDescent="0.25">
      <c r="AQ695" s="10" t="s">
        <v>23</v>
      </c>
      <c r="AR695" s="10">
        <v>2011</v>
      </c>
      <c r="AS695" s="10" t="s">
        <v>872</v>
      </c>
      <c r="AT695" s="10" t="s">
        <v>839</v>
      </c>
      <c r="AU695" s="10">
        <v>363.28745204820001</v>
      </c>
      <c r="AV695" s="10" t="s">
        <v>873</v>
      </c>
      <c r="AW695" s="10" t="s">
        <v>208</v>
      </c>
      <c r="AX695" t="s">
        <v>817</v>
      </c>
      <c r="AY695" t="s">
        <v>818</v>
      </c>
      <c r="AZ695" t="s">
        <v>764</v>
      </c>
      <c r="BA695" s="51" t="s">
        <v>764</v>
      </c>
      <c r="BB695" t="s">
        <v>815</v>
      </c>
      <c r="BC695" t="s">
        <v>819</v>
      </c>
      <c r="BD695" t="s">
        <v>820</v>
      </c>
      <c r="BE695" t="s">
        <v>821</v>
      </c>
      <c r="BF695" t="s">
        <v>874</v>
      </c>
      <c r="BG695" t="s">
        <v>822</v>
      </c>
      <c r="BH695">
        <v>2016</v>
      </c>
      <c r="BI695" t="s">
        <v>823</v>
      </c>
      <c r="BJ695" t="s">
        <v>824</v>
      </c>
      <c r="BK695" t="s">
        <v>824</v>
      </c>
    </row>
    <row r="696" spans="43:63" x14ac:dyDescent="0.25">
      <c r="AQ696" s="10" t="s">
        <v>23</v>
      </c>
      <c r="AR696" s="10">
        <v>2012</v>
      </c>
      <c r="AS696" s="10" t="s">
        <v>872</v>
      </c>
      <c r="AT696" s="10" t="s">
        <v>839</v>
      </c>
      <c r="AU696" s="10">
        <v>368.62167089746799</v>
      </c>
      <c r="AV696" s="10" t="s">
        <v>873</v>
      </c>
      <c r="AW696" s="10" t="s">
        <v>208</v>
      </c>
      <c r="AX696" t="s">
        <v>817</v>
      </c>
      <c r="AY696" t="s">
        <v>818</v>
      </c>
      <c r="AZ696" t="s">
        <v>764</v>
      </c>
      <c r="BA696" s="51" t="s">
        <v>764</v>
      </c>
      <c r="BB696" t="s">
        <v>815</v>
      </c>
      <c r="BC696" t="s">
        <v>819</v>
      </c>
      <c r="BD696" t="s">
        <v>820</v>
      </c>
      <c r="BE696" t="s">
        <v>821</v>
      </c>
      <c r="BF696" t="s">
        <v>874</v>
      </c>
      <c r="BG696" t="s">
        <v>822</v>
      </c>
      <c r="BH696">
        <v>2016</v>
      </c>
      <c r="BI696" t="s">
        <v>823</v>
      </c>
      <c r="BJ696" t="s">
        <v>824</v>
      </c>
      <c r="BK696" t="s">
        <v>824</v>
      </c>
    </row>
    <row r="697" spans="43:63" x14ac:dyDescent="0.25">
      <c r="AQ697" s="10" t="s">
        <v>23</v>
      </c>
      <c r="AR697" s="10">
        <v>2013</v>
      </c>
      <c r="AS697" s="10" t="s">
        <v>872</v>
      </c>
      <c r="AT697" s="10" t="s">
        <v>839</v>
      </c>
      <c r="AU697" s="10">
        <v>369.40432395283199</v>
      </c>
      <c r="AV697" s="10" t="s">
        <v>873</v>
      </c>
      <c r="AW697" s="10" t="s">
        <v>208</v>
      </c>
      <c r="AX697" t="s">
        <v>817</v>
      </c>
      <c r="AY697" t="s">
        <v>818</v>
      </c>
      <c r="AZ697" t="s">
        <v>764</v>
      </c>
      <c r="BA697" s="51" t="s">
        <v>764</v>
      </c>
      <c r="BB697" t="s">
        <v>815</v>
      </c>
      <c r="BC697" t="s">
        <v>819</v>
      </c>
      <c r="BD697" t="s">
        <v>820</v>
      </c>
      <c r="BE697" t="s">
        <v>821</v>
      </c>
      <c r="BF697" t="s">
        <v>874</v>
      </c>
      <c r="BG697" t="s">
        <v>822</v>
      </c>
      <c r="BH697">
        <v>2016</v>
      </c>
      <c r="BI697" t="s">
        <v>823</v>
      </c>
      <c r="BJ697" t="s">
        <v>824</v>
      </c>
      <c r="BK697" t="s">
        <v>824</v>
      </c>
    </row>
    <row r="698" spans="43:63" x14ac:dyDescent="0.25">
      <c r="AQ698" s="10" t="s">
        <v>1</v>
      </c>
      <c r="AR698" s="10">
        <v>2005</v>
      </c>
      <c r="AS698" s="10" t="s">
        <v>872</v>
      </c>
      <c r="AT698" s="10" t="s">
        <v>839</v>
      </c>
      <c r="AU698" s="10">
        <v>3393.6644582700001</v>
      </c>
      <c r="AV698" s="10" t="s">
        <v>873</v>
      </c>
      <c r="AW698" s="10" t="s">
        <v>208</v>
      </c>
      <c r="AX698" t="s">
        <v>817</v>
      </c>
      <c r="AY698" t="s">
        <v>818</v>
      </c>
      <c r="AZ698" t="s">
        <v>764</v>
      </c>
      <c r="BA698" s="51" t="s">
        <v>764</v>
      </c>
      <c r="BB698" t="s">
        <v>815</v>
      </c>
      <c r="BC698" t="s">
        <v>819</v>
      </c>
      <c r="BD698" t="s">
        <v>820</v>
      </c>
      <c r="BE698" t="s">
        <v>821</v>
      </c>
      <c r="BF698" t="s">
        <v>874</v>
      </c>
      <c r="BG698" t="s">
        <v>822</v>
      </c>
      <c r="BH698">
        <v>2016</v>
      </c>
      <c r="BI698" t="s">
        <v>823</v>
      </c>
      <c r="BJ698" t="s">
        <v>824</v>
      </c>
      <c r="BK698" t="s">
        <v>824</v>
      </c>
    </row>
    <row r="699" spans="43:63" x14ac:dyDescent="0.25">
      <c r="AQ699" s="10" t="s">
        <v>1</v>
      </c>
      <c r="AR699" s="10">
        <v>2006</v>
      </c>
      <c r="AS699" s="10" t="s">
        <v>872</v>
      </c>
      <c r="AT699" s="10" t="s">
        <v>839</v>
      </c>
      <c r="AU699" s="10">
        <v>3422.8193999999999</v>
      </c>
      <c r="AV699" s="10" t="s">
        <v>873</v>
      </c>
      <c r="AW699" s="10" t="s">
        <v>208</v>
      </c>
      <c r="AX699" t="s">
        <v>817</v>
      </c>
      <c r="AY699" t="s">
        <v>818</v>
      </c>
      <c r="AZ699" t="s">
        <v>764</v>
      </c>
      <c r="BA699" s="51" t="s">
        <v>764</v>
      </c>
      <c r="BB699" t="s">
        <v>815</v>
      </c>
      <c r="BC699" t="s">
        <v>819</v>
      </c>
      <c r="BD699" t="s">
        <v>820</v>
      </c>
      <c r="BE699" t="s">
        <v>821</v>
      </c>
      <c r="BF699" t="s">
        <v>874</v>
      </c>
      <c r="BG699" t="s">
        <v>822</v>
      </c>
      <c r="BH699">
        <v>2016</v>
      </c>
      <c r="BI699" t="s">
        <v>823</v>
      </c>
      <c r="BJ699" t="s">
        <v>824</v>
      </c>
      <c r="BK699" t="s">
        <v>824</v>
      </c>
    </row>
    <row r="700" spans="43:63" x14ac:dyDescent="0.25">
      <c r="AQ700" s="10" t="s">
        <v>1</v>
      </c>
      <c r="AR700" s="10">
        <v>2007</v>
      </c>
      <c r="AS700" s="10" t="s">
        <v>872</v>
      </c>
      <c r="AT700" s="10" t="s">
        <v>839</v>
      </c>
      <c r="AU700" s="10">
        <v>3444.9234000000001</v>
      </c>
      <c r="AV700" s="10" t="s">
        <v>873</v>
      </c>
      <c r="AW700" s="10" t="s">
        <v>208</v>
      </c>
      <c r="AX700" t="s">
        <v>817</v>
      </c>
      <c r="AY700" t="s">
        <v>818</v>
      </c>
      <c r="AZ700" t="s">
        <v>764</v>
      </c>
      <c r="BA700" s="51" t="s">
        <v>764</v>
      </c>
      <c r="BB700" t="s">
        <v>815</v>
      </c>
      <c r="BC700" t="s">
        <v>819</v>
      </c>
      <c r="BD700" t="s">
        <v>820</v>
      </c>
      <c r="BE700" t="s">
        <v>821</v>
      </c>
      <c r="BF700" t="s">
        <v>874</v>
      </c>
      <c r="BG700" t="s">
        <v>822</v>
      </c>
      <c r="BH700">
        <v>2016</v>
      </c>
      <c r="BI700" t="s">
        <v>823</v>
      </c>
      <c r="BJ700" t="s">
        <v>824</v>
      </c>
      <c r="BK700" t="s">
        <v>824</v>
      </c>
    </row>
    <row r="701" spans="43:63" x14ac:dyDescent="0.25">
      <c r="AQ701" t="s">
        <v>1</v>
      </c>
      <c r="AR701">
        <v>2008</v>
      </c>
      <c r="AS701" t="s">
        <v>872</v>
      </c>
      <c r="AT701" t="s">
        <v>839</v>
      </c>
      <c r="AU701">
        <v>3460.9998816000002</v>
      </c>
      <c r="AV701" t="s">
        <v>873</v>
      </c>
      <c r="AW701" t="s">
        <v>208</v>
      </c>
      <c r="AX701" t="s">
        <v>817</v>
      </c>
      <c r="AY701" t="s">
        <v>818</v>
      </c>
      <c r="AZ701" t="s">
        <v>764</v>
      </c>
      <c r="BA701" s="51" t="s">
        <v>764</v>
      </c>
      <c r="BB701" t="s">
        <v>815</v>
      </c>
      <c r="BC701" t="s">
        <v>819</v>
      </c>
      <c r="BD701" t="s">
        <v>820</v>
      </c>
      <c r="BE701" t="s">
        <v>821</v>
      </c>
      <c r="BF701" t="s">
        <v>874</v>
      </c>
      <c r="BG701" t="s">
        <v>822</v>
      </c>
      <c r="BH701">
        <v>2016</v>
      </c>
      <c r="BI701" t="s">
        <v>823</v>
      </c>
      <c r="BJ701" t="s">
        <v>824</v>
      </c>
      <c r="BK701" t="s">
        <v>824</v>
      </c>
    </row>
    <row r="702" spans="43:63" x14ac:dyDescent="0.25">
      <c r="AQ702" t="s">
        <v>1</v>
      </c>
      <c r="AR702">
        <v>2009</v>
      </c>
      <c r="AS702" t="s">
        <v>872</v>
      </c>
      <c r="AT702" t="s">
        <v>839</v>
      </c>
      <c r="AU702">
        <v>3479.8965558</v>
      </c>
      <c r="AV702" t="s">
        <v>873</v>
      </c>
      <c r="AW702" t="s">
        <v>208</v>
      </c>
      <c r="AX702" t="s">
        <v>817</v>
      </c>
      <c r="AY702" t="s">
        <v>818</v>
      </c>
      <c r="AZ702" t="s">
        <v>764</v>
      </c>
      <c r="BA702" s="51" t="s">
        <v>764</v>
      </c>
      <c r="BB702" t="s">
        <v>815</v>
      </c>
      <c r="BC702" t="s">
        <v>819</v>
      </c>
      <c r="BD702" t="s">
        <v>820</v>
      </c>
      <c r="BE702" t="s">
        <v>821</v>
      </c>
      <c r="BF702" t="s">
        <v>874</v>
      </c>
      <c r="BG702" t="s">
        <v>822</v>
      </c>
      <c r="BH702">
        <v>2016</v>
      </c>
      <c r="BI702" t="s">
        <v>823</v>
      </c>
      <c r="BJ702" t="s">
        <v>824</v>
      </c>
      <c r="BK702" t="s">
        <v>824</v>
      </c>
    </row>
    <row r="703" spans="43:63" x14ac:dyDescent="0.25">
      <c r="AQ703" t="s">
        <v>1</v>
      </c>
      <c r="AR703">
        <v>2010</v>
      </c>
      <c r="AS703" t="s">
        <v>872</v>
      </c>
      <c r="AT703" t="s">
        <v>839</v>
      </c>
      <c r="AU703">
        <v>3574.0340999999999</v>
      </c>
      <c r="AV703" t="s">
        <v>873</v>
      </c>
      <c r="AW703" t="s">
        <v>208</v>
      </c>
      <c r="AX703" t="s">
        <v>817</v>
      </c>
      <c r="AY703" t="s">
        <v>818</v>
      </c>
      <c r="AZ703" t="s">
        <v>764</v>
      </c>
      <c r="BA703" s="51" t="s">
        <v>764</v>
      </c>
      <c r="BB703" t="s">
        <v>815</v>
      </c>
      <c r="BC703" t="s">
        <v>819</v>
      </c>
      <c r="BD703" t="s">
        <v>820</v>
      </c>
      <c r="BE703" t="s">
        <v>821</v>
      </c>
      <c r="BF703" t="s">
        <v>874</v>
      </c>
      <c r="BG703" t="s">
        <v>822</v>
      </c>
      <c r="BH703">
        <v>2016</v>
      </c>
      <c r="BI703" t="s">
        <v>823</v>
      </c>
      <c r="BJ703" t="s">
        <v>824</v>
      </c>
      <c r="BK703" t="s">
        <v>824</v>
      </c>
    </row>
    <row r="704" spans="43:63" x14ac:dyDescent="0.25">
      <c r="AQ704" t="s">
        <v>1</v>
      </c>
      <c r="AR704">
        <v>2011</v>
      </c>
      <c r="AS704" t="s">
        <v>872</v>
      </c>
      <c r="AT704" t="s">
        <v>839</v>
      </c>
      <c r="AU704">
        <v>3595.4005999999999</v>
      </c>
      <c r="AV704" t="s">
        <v>873</v>
      </c>
      <c r="AW704" t="s">
        <v>208</v>
      </c>
      <c r="AX704" t="s">
        <v>817</v>
      </c>
      <c r="AY704" t="s">
        <v>818</v>
      </c>
      <c r="AZ704" t="s">
        <v>764</v>
      </c>
      <c r="BA704" s="51" t="s">
        <v>764</v>
      </c>
      <c r="BB704" t="s">
        <v>815</v>
      </c>
      <c r="BC704" t="s">
        <v>819</v>
      </c>
      <c r="BD704" t="s">
        <v>820</v>
      </c>
      <c r="BE704" t="s">
        <v>821</v>
      </c>
      <c r="BF704" t="s">
        <v>874</v>
      </c>
      <c r="BG704" t="s">
        <v>822</v>
      </c>
      <c r="BH704">
        <v>2016</v>
      </c>
      <c r="BI704" t="s">
        <v>823</v>
      </c>
      <c r="BJ704" t="s">
        <v>824</v>
      </c>
      <c r="BK704" t="s">
        <v>824</v>
      </c>
    </row>
    <row r="705" spans="43:63" x14ac:dyDescent="0.25">
      <c r="AQ705" t="s">
        <v>1</v>
      </c>
      <c r="AR705">
        <v>2012</v>
      </c>
      <c r="AS705" t="s">
        <v>872</v>
      </c>
      <c r="AT705" t="s">
        <v>839</v>
      </c>
      <c r="AU705">
        <v>3614.85</v>
      </c>
      <c r="AV705" t="s">
        <v>873</v>
      </c>
      <c r="AW705" t="s">
        <v>208</v>
      </c>
      <c r="AX705" t="s">
        <v>817</v>
      </c>
      <c r="AY705" t="s">
        <v>818</v>
      </c>
      <c r="AZ705" t="s">
        <v>764</v>
      </c>
      <c r="BA705" s="51" t="s">
        <v>764</v>
      </c>
      <c r="BB705" t="s">
        <v>815</v>
      </c>
      <c r="BC705" t="s">
        <v>819</v>
      </c>
      <c r="BD705" t="s">
        <v>820</v>
      </c>
      <c r="BE705" t="s">
        <v>821</v>
      </c>
      <c r="BF705" t="s">
        <v>874</v>
      </c>
      <c r="BG705" t="s">
        <v>822</v>
      </c>
      <c r="BH705">
        <v>2016</v>
      </c>
      <c r="BI705" t="s">
        <v>823</v>
      </c>
      <c r="BJ705" t="s">
        <v>824</v>
      </c>
      <c r="BK705" t="s">
        <v>824</v>
      </c>
    </row>
    <row r="706" spans="43:63" x14ac:dyDescent="0.25">
      <c r="AQ706" t="s">
        <v>1</v>
      </c>
      <c r="AR706">
        <v>2013</v>
      </c>
      <c r="AS706" t="s">
        <v>872</v>
      </c>
      <c r="AT706" t="s">
        <v>839</v>
      </c>
      <c r="AU706">
        <v>3742.8434999999999</v>
      </c>
      <c r="AV706" t="s">
        <v>873</v>
      </c>
      <c r="AW706" t="s">
        <v>208</v>
      </c>
      <c r="AX706" t="s">
        <v>817</v>
      </c>
      <c r="AY706" t="s">
        <v>818</v>
      </c>
      <c r="AZ706" t="s">
        <v>764</v>
      </c>
      <c r="BA706" s="51" t="s">
        <v>764</v>
      </c>
      <c r="BB706" t="s">
        <v>815</v>
      </c>
      <c r="BC706" t="s">
        <v>819</v>
      </c>
      <c r="BD706" t="s">
        <v>820</v>
      </c>
      <c r="BE706" t="s">
        <v>821</v>
      </c>
      <c r="BF706" t="s">
        <v>874</v>
      </c>
      <c r="BG706" t="s">
        <v>822</v>
      </c>
      <c r="BH706">
        <v>2016</v>
      </c>
      <c r="BI706" t="s">
        <v>823</v>
      </c>
      <c r="BJ706" t="s">
        <v>824</v>
      </c>
      <c r="BK706" t="s">
        <v>824</v>
      </c>
    </row>
    <row r="707" spans="43:63" x14ac:dyDescent="0.25">
      <c r="AQ707" t="s">
        <v>9</v>
      </c>
      <c r="AR707">
        <v>2010</v>
      </c>
      <c r="AS707" t="s">
        <v>872</v>
      </c>
      <c r="AT707" t="s">
        <v>839</v>
      </c>
      <c r="AU707">
        <v>327.29456158544002</v>
      </c>
      <c r="AV707" t="s">
        <v>873</v>
      </c>
      <c r="AW707" t="s">
        <v>208</v>
      </c>
      <c r="AX707" t="s">
        <v>817</v>
      </c>
      <c r="AY707" t="s">
        <v>818</v>
      </c>
      <c r="AZ707" t="s">
        <v>764</v>
      </c>
      <c r="BA707" s="51" t="s">
        <v>764</v>
      </c>
      <c r="BB707" t="s">
        <v>815</v>
      </c>
      <c r="BC707" t="s">
        <v>819</v>
      </c>
      <c r="BD707" t="s">
        <v>820</v>
      </c>
      <c r="BE707" t="s">
        <v>821</v>
      </c>
      <c r="BF707" t="s">
        <v>874</v>
      </c>
      <c r="BG707" t="s">
        <v>822</v>
      </c>
      <c r="BH707">
        <v>2016</v>
      </c>
      <c r="BI707" t="s">
        <v>823</v>
      </c>
      <c r="BJ707" t="s">
        <v>824</v>
      </c>
      <c r="BK707" t="s">
        <v>824</v>
      </c>
    </row>
    <row r="708" spans="43:63" x14ac:dyDescent="0.25">
      <c r="AQ708" t="s">
        <v>9</v>
      </c>
      <c r="AR708">
        <v>2011</v>
      </c>
      <c r="AS708" t="s">
        <v>872</v>
      </c>
      <c r="AT708" t="s">
        <v>839</v>
      </c>
      <c r="AU708">
        <v>345.19756224690002</v>
      </c>
      <c r="AV708" t="s">
        <v>873</v>
      </c>
      <c r="AW708" t="s">
        <v>208</v>
      </c>
      <c r="AX708" t="s">
        <v>817</v>
      </c>
      <c r="AY708" t="s">
        <v>818</v>
      </c>
      <c r="AZ708" t="s">
        <v>764</v>
      </c>
      <c r="BA708" s="51" t="s">
        <v>764</v>
      </c>
      <c r="BB708" t="s">
        <v>815</v>
      </c>
      <c r="BC708" t="s">
        <v>819</v>
      </c>
      <c r="BD708" t="s">
        <v>820</v>
      </c>
      <c r="BE708" t="s">
        <v>821</v>
      </c>
      <c r="BF708" t="s">
        <v>874</v>
      </c>
      <c r="BG708" t="s">
        <v>822</v>
      </c>
      <c r="BH708">
        <v>2016</v>
      </c>
      <c r="BI708" t="s">
        <v>823</v>
      </c>
      <c r="BJ708" t="s">
        <v>824</v>
      </c>
      <c r="BK708" t="s">
        <v>824</v>
      </c>
    </row>
    <row r="709" spans="43:63" x14ac:dyDescent="0.25">
      <c r="AQ709" t="s">
        <v>9</v>
      </c>
      <c r="AR709">
        <v>2012</v>
      </c>
      <c r="AS709" t="s">
        <v>872</v>
      </c>
      <c r="AT709" t="s">
        <v>839</v>
      </c>
      <c r="AU709">
        <v>348.31834176797997</v>
      </c>
      <c r="AV709" t="s">
        <v>873</v>
      </c>
      <c r="AW709" t="s">
        <v>208</v>
      </c>
      <c r="AX709" t="s">
        <v>817</v>
      </c>
      <c r="AY709" t="s">
        <v>818</v>
      </c>
      <c r="AZ709" t="s">
        <v>764</v>
      </c>
      <c r="BA709" s="51" t="s">
        <v>764</v>
      </c>
      <c r="BB709" t="s">
        <v>815</v>
      </c>
      <c r="BC709" t="s">
        <v>819</v>
      </c>
      <c r="BD709" t="s">
        <v>820</v>
      </c>
      <c r="BE709" t="s">
        <v>821</v>
      </c>
      <c r="BF709" t="s">
        <v>874</v>
      </c>
      <c r="BG709" t="s">
        <v>822</v>
      </c>
      <c r="BH709">
        <v>2016</v>
      </c>
      <c r="BI709" t="s">
        <v>823</v>
      </c>
      <c r="BJ709" t="s">
        <v>824</v>
      </c>
      <c r="BK709" t="s">
        <v>824</v>
      </c>
    </row>
    <row r="710" spans="43:63" x14ac:dyDescent="0.25">
      <c r="AQ710" t="s">
        <v>9</v>
      </c>
      <c r="AR710">
        <v>2013</v>
      </c>
      <c r="AS710" t="s">
        <v>872</v>
      </c>
      <c r="AT710" t="s">
        <v>839</v>
      </c>
      <c r="AU710">
        <v>350.82035201129997</v>
      </c>
      <c r="AV710" t="s">
        <v>873</v>
      </c>
      <c r="AW710" t="s">
        <v>208</v>
      </c>
      <c r="AX710" t="s">
        <v>817</v>
      </c>
      <c r="AY710" t="s">
        <v>818</v>
      </c>
      <c r="AZ710" t="s">
        <v>764</v>
      </c>
      <c r="BA710" s="51" t="s">
        <v>764</v>
      </c>
      <c r="BB710" t="s">
        <v>815</v>
      </c>
      <c r="BC710" t="s">
        <v>819</v>
      </c>
      <c r="BD710" t="s">
        <v>820</v>
      </c>
      <c r="BE710" t="s">
        <v>821</v>
      </c>
      <c r="BF710" t="s">
        <v>874</v>
      </c>
      <c r="BG710" t="s">
        <v>822</v>
      </c>
      <c r="BH710">
        <v>2016</v>
      </c>
      <c r="BI710" t="s">
        <v>823</v>
      </c>
      <c r="BJ710" t="s">
        <v>824</v>
      </c>
      <c r="BK710" t="s">
        <v>824</v>
      </c>
    </row>
    <row r="711" spans="43:63" x14ac:dyDescent="0.25">
      <c r="AQ711" t="s">
        <v>27</v>
      </c>
      <c r="AR711">
        <v>2005</v>
      </c>
      <c r="AS711" t="s">
        <v>872</v>
      </c>
      <c r="AT711" t="s">
        <v>839</v>
      </c>
      <c r="AU711">
        <v>38.066600000000001</v>
      </c>
      <c r="AV711" t="s">
        <v>873</v>
      </c>
      <c r="AW711" t="s">
        <v>208</v>
      </c>
      <c r="AX711" t="s">
        <v>817</v>
      </c>
      <c r="AY711" t="s">
        <v>818</v>
      </c>
      <c r="AZ711" t="s">
        <v>764</v>
      </c>
      <c r="BA711" s="51" t="s">
        <v>764</v>
      </c>
      <c r="BB711" t="s">
        <v>815</v>
      </c>
      <c r="BC711" t="s">
        <v>819</v>
      </c>
      <c r="BD711" t="s">
        <v>820</v>
      </c>
      <c r="BE711" t="s">
        <v>821</v>
      </c>
      <c r="BF711" t="s">
        <v>874</v>
      </c>
      <c r="BG711" t="s">
        <v>822</v>
      </c>
      <c r="BH711">
        <v>2016</v>
      </c>
      <c r="BI711" t="s">
        <v>823</v>
      </c>
      <c r="BJ711" t="s">
        <v>824</v>
      </c>
      <c r="BK711" t="s">
        <v>824</v>
      </c>
    </row>
    <row r="712" spans="43:63" x14ac:dyDescent="0.25">
      <c r="AQ712" t="s">
        <v>27</v>
      </c>
      <c r="AR712">
        <v>2006</v>
      </c>
      <c r="AS712" t="s">
        <v>872</v>
      </c>
      <c r="AT712" t="s">
        <v>839</v>
      </c>
      <c r="AU712">
        <v>38.365859999999998</v>
      </c>
      <c r="AV712" t="s">
        <v>873</v>
      </c>
      <c r="AW712" t="s">
        <v>208</v>
      </c>
      <c r="AX712" t="s">
        <v>817</v>
      </c>
      <c r="AY712" t="s">
        <v>818</v>
      </c>
      <c r="AZ712" t="s">
        <v>764</v>
      </c>
      <c r="BA712" s="51" t="s">
        <v>764</v>
      </c>
      <c r="BB712" t="s">
        <v>815</v>
      </c>
      <c r="BC712" t="s">
        <v>819</v>
      </c>
      <c r="BD712" t="s">
        <v>820</v>
      </c>
      <c r="BE712" t="s">
        <v>821</v>
      </c>
      <c r="BF712" t="s">
        <v>874</v>
      </c>
      <c r="BG712" t="s">
        <v>822</v>
      </c>
      <c r="BH712">
        <v>2016</v>
      </c>
      <c r="BI712" t="s">
        <v>823</v>
      </c>
      <c r="BJ712" t="s">
        <v>824</v>
      </c>
      <c r="BK712" t="s">
        <v>824</v>
      </c>
    </row>
    <row r="713" spans="43:63" x14ac:dyDescent="0.25">
      <c r="AQ713" t="s">
        <v>27</v>
      </c>
      <c r="AR713">
        <v>2007</v>
      </c>
      <c r="AS713" t="s">
        <v>872</v>
      </c>
      <c r="AT713" t="s">
        <v>839</v>
      </c>
      <c r="AU713">
        <v>38.73874</v>
      </c>
      <c r="AV713" t="s">
        <v>873</v>
      </c>
      <c r="AW713" t="s">
        <v>208</v>
      </c>
      <c r="AX713" t="s">
        <v>817</v>
      </c>
      <c r="AY713" t="s">
        <v>818</v>
      </c>
      <c r="AZ713" t="s">
        <v>764</v>
      </c>
      <c r="BA713" s="51" t="s">
        <v>764</v>
      </c>
      <c r="BB713" t="s">
        <v>815</v>
      </c>
      <c r="BC713" t="s">
        <v>819</v>
      </c>
      <c r="BD713" t="s">
        <v>820</v>
      </c>
      <c r="BE713" t="s">
        <v>821</v>
      </c>
      <c r="BF713" t="s">
        <v>874</v>
      </c>
      <c r="BG713" t="s">
        <v>822</v>
      </c>
      <c r="BH713">
        <v>2016</v>
      </c>
      <c r="BI713" t="s">
        <v>823</v>
      </c>
      <c r="BJ713" t="s">
        <v>824</v>
      </c>
      <c r="BK713" t="s">
        <v>824</v>
      </c>
    </row>
    <row r="714" spans="43:63" x14ac:dyDescent="0.25">
      <c r="AQ714" t="s">
        <v>27</v>
      </c>
      <c r="AR714">
        <v>2008</v>
      </c>
      <c r="AS714" t="s">
        <v>872</v>
      </c>
      <c r="AT714" t="s">
        <v>839</v>
      </c>
      <c r="AU714">
        <v>39.292679999999997</v>
      </c>
      <c r="AV714" t="s">
        <v>873</v>
      </c>
      <c r="AW714" t="s">
        <v>208</v>
      </c>
      <c r="AX714" t="s">
        <v>817</v>
      </c>
      <c r="AY714" t="s">
        <v>818</v>
      </c>
      <c r="AZ714" t="s">
        <v>764</v>
      </c>
      <c r="BA714" s="51" t="s">
        <v>764</v>
      </c>
      <c r="BB714" t="s">
        <v>815</v>
      </c>
      <c r="BC714" t="s">
        <v>819</v>
      </c>
      <c r="BD714" t="s">
        <v>820</v>
      </c>
      <c r="BE714" t="s">
        <v>821</v>
      </c>
      <c r="BF714" t="s">
        <v>874</v>
      </c>
      <c r="BG714" t="s">
        <v>822</v>
      </c>
      <c r="BH714">
        <v>2016</v>
      </c>
      <c r="BI714" t="s">
        <v>823</v>
      </c>
      <c r="BJ714" t="s">
        <v>824</v>
      </c>
      <c r="BK714" t="s">
        <v>824</v>
      </c>
    </row>
    <row r="715" spans="43:63" x14ac:dyDescent="0.25">
      <c r="AQ715" t="s">
        <v>27</v>
      </c>
      <c r="AR715">
        <v>2009</v>
      </c>
      <c r="AS715" t="s">
        <v>872</v>
      </c>
      <c r="AT715" t="s">
        <v>839</v>
      </c>
      <c r="AU715">
        <v>39.810600000000001</v>
      </c>
      <c r="AV715" t="s">
        <v>873</v>
      </c>
      <c r="AW715" t="s">
        <v>208</v>
      </c>
      <c r="AX715" t="s">
        <v>817</v>
      </c>
      <c r="AY715" t="s">
        <v>818</v>
      </c>
      <c r="AZ715" t="s">
        <v>764</v>
      </c>
      <c r="BA715" s="51" t="s">
        <v>764</v>
      </c>
      <c r="BB715" t="s">
        <v>815</v>
      </c>
      <c r="BC715" t="s">
        <v>819</v>
      </c>
      <c r="BD715" t="s">
        <v>820</v>
      </c>
      <c r="BE715" t="s">
        <v>821</v>
      </c>
      <c r="BF715" t="s">
        <v>874</v>
      </c>
      <c r="BG715" t="s">
        <v>822</v>
      </c>
      <c r="BH715">
        <v>2016</v>
      </c>
      <c r="BI715" t="s">
        <v>823</v>
      </c>
      <c r="BJ715" t="s">
        <v>824</v>
      </c>
      <c r="BK715" t="s">
        <v>824</v>
      </c>
    </row>
    <row r="716" spans="43:63" x14ac:dyDescent="0.25">
      <c r="AQ716" t="s">
        <v>27</v>
      </c>
      <c r="AR716">
        <v>2010</v>
      </c>
      <c r="AS716" t="s">
        <v>872</v>
      </c>
      <c r="AT716" t="s">
        <v>839</v>
      </c>
      <c r="AU716">
        <v>40.06568</v>
      </c>
      <c r="AV716" t="s">
        <v>873</v>
      </c>
      <c r="AW716" t="s">
        <v>208</v>
      </c>
      <c r="AX716" t="s">
        <v>817</v>
      </c>
      <c r="AY716" t="s">
        <v>818</v>
      </c>
      <c r="AZ716" t="s">
        <v>764</v>
      </c>
      <c r="BA716" s="51" t="s">
        <v>764</v>
      </c>
      <c r="BB716" t="s">
        <v>815</v>
      </c>
      <c r="BC716" t="s">
        <v>819</v>
      </c>
      <c r="BD716" t="s">
        <v>820</v>
      </c>
      <c r="BE716" t="s">
        <v>821</v>
      </c>
      <c r="BF716" t="s">
        <v>874</v>
      </c>
      <c r="BG716" t="s">
        <v>822</v>
      </c>
      <c r="BH716">
        <v>2016</v>
      </c>
      <c r="BI716" t="s">
        <v>823</v>
      </c>
      <c r="BJ716" t="s">
        <v>824</v>
      </c>
      <c r="BK716" t="s">
        <v>824</v>
      </c>
    </row>
    <row r="717" spans="43:63" x14ac:dyDescent="0.25">
      <c r="AQ717" t="s">
        <v>27</v>
      </c>
      <c r="AR717">
        <v>2011</v>
      </c>
      <c r="AS717" t="s">
        <v>872</v>
      </c>
      <c r="AT717" t="s">
        <v>839</v>
      </c>
      <c r="AU717">
        <v>40.337850000000003</v>
      </c>
      <c r="AV717" t="s">
        <v>873</v>
      </c>
      <c r="AW717" t="s">
        <v>208</v>
      </c>
      <c r="AX717" t="s">
        <v>817</v>
      </c>
      <c r="AY717" t="s">
        <v>818</v>
      </c>
      <c r="AZ717" t="s">
        <v>764</v>
      </c>
      <c r="BA717" s="51" t="s">
        <v>764</v>
      </c>
      <c r="BB717" t="s">
        <v>815</v>
      </c>
      <c r="BC717" t="s">
        <v>819</v>
      </c>
      <c r="BD717" t="s">
        <v>820</v>
      </c>
      <c r="BE717" t="s">
        <v>821</v>
      </c>
      <c r="BF717" t="s">
        <v>874</v>
      </c>
      <c r="BG717" t="s">
        <v>822</v>
      </c>
      <c r="BH717">
        <v>2016</v>
      </c>
      <c r="BI717" t="s">
        <v>823</v>
      </c>
      <c r="BJ717" t="s">
        <v>824</v>
      </c>
      <c r="BK717" t="s">
        <v>824</v>
      </c>
    </row>
    <row r="718" spans="43:63" x14ac:dyDescent="0.25">
      <c r="AQ718" t="s">
        <v>27</v>
      </c>
      <c r="AR718">
        <v>2012</v>
      </c>
      <c r="AS718" t="s">
        <v>872</v>
      </c>
      <c r="AT718" t="s">
        <v>839</v>
      </c>
      <c r="AU718">
        <v>40.65204</v>
      </c>
      <c r="AV718" t="s">
        <v>873</v>
      </c>
      <c r="AW718" t="s">
        <v>208</v>
      </c>
      <c r="AX718" t="s">
        <v>817</v>
      </c>
      <c r="AY718" t="s">
        <v>818</v>
      </c>
      <c r="AZ718" t="s">
        <v>764</v>
      </c>
      <c r="BA718" s="51" t="s">
        <v>764</v>
      </c>
      <c r="BB718" t="s">
        <v>815</v>
      </c>
      <c r="BC718" t="s">
        <v>819</v>
      </c>
      <c r="BD718" t="s">
        <v>820</v>
      </c>
      <c r="BE718" t="s">
        <v>821</v>
      </c>
      <c r="BF718" t="s">
        <v>874</v>
      </c>
      <c r="BG718" t="s">
        <v>822</v>
      </c>
      <c r="BH718">
        <v>2016</v>
      </c>
      <c r="BI718" t="s">
        <v>823</v>
      </c>
      <c r="BJ718" t="s">
        <v>824</v>
      </c>
      <c r="BK718" t="s">
        <v>824</v>
      </c>
    </row>
    <row r="719" spans="43:63" x14ac:dyDescent="0.25">
      <c r="AQ719" t="s">
        <v>27</v>
      </c>
      <c r="AR719">
        <v>2013</v>
      </c>
      <c r="AS719" t="s">
        <v>872</v>
      </c>
      <c r="AT719" t="s">
        <v>839</v>
      </c>
      <c r="AU719">
        <v>41.009172875828398</v>
      </c>
      <c r="AV719" t="s">
        <v>873</v>
      </c>
      <c r="AW719" t="s">
        <v>208</v>
      </c>
      <c r="AX719" t="s">
        <v>817</v>
      </c>
      <c r="AY719" t="s">
        <v>818</v>
      </c>
      <c r="AZ719" t="s">
        <v>764</v>
      </c>
      <c r="BA719" s="51" t="s">
        <v>764</v>
      </c>
      <c r="BB719" t="s">
        <v>815</v>
      </c>
      <c r="BC719" t="s">
        <v>819</v>
      </c>
      <c r="BD719" t="s">
        <v>820</v>
      </c>
      <c r="BE719" t="s">
        <v>821</v>
      </c>
      <c r="BF719" t="s">
        <v>874</v>
      </c>
      <c r="BG719" t="s">
        <v>822</v>
      </c>
      <c r="BH719">
        <v>2016</v>
      </c>
      <c r="BI719" t="s">
        <v>823</v>
      </c>
      <c r="BJ719" t="s">
        <v>824</v>
      </c>
      <c r="BK719" t="s">
        <v>824</v>
      </c>
    </row>
    <row r="720" spans="43:63" x14ac:dyDescent="0.25">
      <c r="AQ720" t="s">
        <v>20</v>
      </c>
      <c r="AR720">
        <v>2005</v>
      </c>
      <c r="AS720" t="s">
        <v>872</v>
      </c>
      <c r="AT720" t="s">
        <v>839</v>
      </c>
      <c r="AU720">
        <v>536.19929500000001</v>
      </c>
      <c r="AV720" t="s">
        <v>873</v>
      </c>
      <c r="AW720" t="s">
        <v>208</v>
      </c>
      <c r="AX720" t="s">
        <v>817</v>
      </c>
      <c r="AY720" t="s">
        <v>818</v>
      </c>
      <c r="AZ720" t="s">
        <v>764</v>
      </c>
      <c r="BA720" s="51" t="s">
        <v>764</v>
      </c>
      <c r="BB720" t="s">
        <v>815</v>
      </c>
      <c r="BC720" t="s">
        <v>819</v>
      </c>
      <c r="BD720" t="s">
        <v>820</v>
      </c>
      <c r="BE720" t="s">
        <v>821</v>
      </c>
      <c r="BF720" t="s">
        <v>874</v>
      </c>
      <c r="BG720" t="s">
        <v>822</v>
      </c>
      <c r="BH720">
        <v>2016</v>
      </c>
      <c r="BI720" t="s">
        <v>823</v>
      </c>
      <c r="BJ720" t="s">
        <v>824</v>
      </c>
      <c r="BK720" t="s">
        <v>824</v>
      </c>
    </row>
    <row r="721" spans="43:63" x14ac:dyDescent="0.25">
      <c r="AQ721" t="s">
        <v>20</v>
      </c>
      <c r="AR721">
        <v>2006</v>
      </c>
      <c r="AS721" t="s">
        <v>872</v>
      </c>
      <c r="AT721" t="s">
        <v>839</v>
      </c>
      <c r="AU721">
        <v>546.85718999999995</v>
      </c>
      <c r="AV721" t="s">
        <v>873</v>
      </c>
      <c r="AW721" t="s">
        <v>208</v>
      </c>
      <c r="AX721" t="s">
        <v>817</v>
      </c>
      <c r="AY721" t="s">
        <v>818</v>
      </c>
      <c r="AZ721" t="s">
        <v>764</v>
      </c>
      <c r="BA721" s="51" t="s">
        <v>764</v>
      </c>
      <c r="BB721" t="s">
        <v>815</v>
      </c>
      <c r="BC721" t="s">
        <v>819</v>
      </c>
      <c r="BD721" t="s">
        <v>820</v>
      </c>
      <c r="BE721" t="s">
        <v>821</v>
      </c>
      <c r="BF721" t="s">
        <v>874</v>
      </c>
      <c r="BG721" t="s">
        <v>822</v>
      </c>
      <c r="BH721">
        <v>2016</v>
      </c>
      <c r="BI721" t="s">
        <v>823</v>
      </c>
      <c r="BJ721" t="s">
        <v>824</v>
      </c>
      <c r="BK721" t="s">
        <v>824</v>
      </c>
    </row>
    <row r="722" spans="43:63" x14ac:dyDescent="0.25">
      <c r="AQ722" t="s">
        <v>20</v>
      </c>
      <c r="AR722">
        <v>2007</v>
      </c>
      <c r="AS722" t="s">
        <v>872</v>
      </c>
      <c r="AT722" t="s">
        <v>839</v>
      </c>
      <c r="AU722">
        <v>555.17571499999997</v>
      </c>
      <c r="AV722" t="s">
        <v>873</v>
      </c>
      <c r="AW722" t="s">
        <v>208</v>
      </c>
      <c r="AX722" t="s">
        <v>817</v>
      </c>
      <c r="AY722" t="s">
        <v>818</v>
      </c>
      <c r="AZ722" t="s">
        <v>764</v>
      </c>
      <c r="BA722" s="51" t="s">
        <v>764</v>
      </c>
      <c r="BB722" t="s">
        <v>815</v>
      </c>
      <c r="BC722" t="s">
        <v>819</v>
      </c>
      <c r="BD722" t="s">
        <v>820</v>
      </c>
      <c r="BE722" t="s">
        <v>821</v>
      </c>
      <c r="BF722" t="s">
        <v>874</v>
      </c>
      <c r="BG722" t="s">
        <v>822</v>
      </c>
      <c r="BH722">
        <v>2016</v>
      </c>
      <c r="BI722" t="s">
        <v>823</v>
      </c>
      <c r="BJ722" t="s">
        <v>824</v>
      </c>
      <c r="BK722" t="s">
        <v>824</v>
      </c>
    </row>
    <row r="723" spans="43:63" x14ac:dyDescent="0.25">
      <c r="AQ723" t="s">
        <v>20</v>
      </c>
      <c r="AR723">
        <v>2008</v>
      </c>
      <c r="AS723" t="s">
        <v>872</v>
      </c>
      <c r="AT723" t="s">
        <v>839</v>
      </c>
      <c r="AU723">
        <v>561.94179999999994</v>
      </c>
      <c r="AV723" t="s">
        <v>873</v>
      </c>
      <c r="AW723" t="s">
        <v>208</v>
      </c>
      <c r="AX723" t="s">
        <v>817</v>
      </c>
      <c r="AY723" t="s">
        <v>818</v>
      </c>
      <c r="AZ723" t="s">
        <v>764</v>
      </c>
      <c r="BA723" s="51" t="s">
        <v>764</v>
      </c>
      <c r="BB723" t="s">
        <v>815</v>
      </c>
      <c r="BC723" t="s">
        <v>819</v>
      </c>
      <c r="BD723" t="s">
        <v>820</v>
      </c>
      <c r="BE723" t="s">
        <v>821</v>
      </c>
      <c r="BF723" t="s">
        <v>874</v>
      </c>
      <c r="BG723" t="s">
        <v>822</v>
      </c>
      <c r="BH723">
        <v>2016</v>
      </c>
      <c r="BI723" t="s">
        <v>823</v>
      </c>
      <c r="BJ723" t="s">
        <v>824</v>
      </c>
      <c r="BK723" t="s">
        <v>824</v>
      </c>
    </row>
    <row r="724" spans="43:63" x14ac:dyDescent="0.25">
      <c r="AQ724" t="s">
        <v>20</v>
      </c>
      <c r="AR724">
        <v>2009</v>
      </c>
      <c r="AS724" t="s">
        <v>872</v>
      </c>
      <c r="AT724" t="s">
        <v>839</v>
      </c>
      <c r="AU724">
        <v>567.16845000000001</v>
      </c>
      <c r="AV724" t="s">
        <v>873</v>
      </c>
      <c r="AW724" t="s">
        <v>208</v>
      </c>
      <c r="AX724" t="s">
        <v>817</v>
      </c>
      <c r="AY724" t="s">
        <v>818</v>
      </c>
      <c r="AZ724" t="s">
        <v>764</v>
      </c>
      <c r="BA724" s="51" t="s">
        <v>764</v>
      </c>
      <c r="BB724" t="s">
        <v>815</v>
      </c>
      <c r="BC724" t="s">
        <v>819</v>
      </c>
      <c r="BD724" t="s">
        <v>820</v>
      </c>
      <c r="BE724" t="s">
        <v>821</v>
      </c>
      <c r="BF724" t="s">
        <v>874</v>
      </c>
      <c r="BG724" t="s">
        <v>822</v>
      </c>
      <c r="BH724">
        <v>2016</v>
      </c>
      <c r="BI724" t="s">
        <v>823</v>
      </c>
      <c r="BJ724" t="s">
        <v>824</v>
      </c>
      <c r="BK724" t="s">
        <v>824</v>
      </c>
    </row>
    <row r="725" spans="43:63" x14ac:dyDescent="0.25">
      <c r="AQ725" t="s">
        <v>20</v>
      </c>
      <c r="AR725">
        <v>2010</v>
      </c>
      <c r="AS725" t="s">
        <v>872</v>
      </c>
      <c r="AT725" t="s">
        <v>839</v>
      </c>
      <c r="AU725">
        <v>571.53277500000002</v>
      </c>
      <c r="AV725" t="s">
        <v>873</v>
      </c>
      <c r="AW725" t="s">
        <v>208</v>
      </c>
      <c r="AX725" t="s">
        <v>817</v>
      </c>
      <c r="AY725" t="s">
        <v>818</v>
      </c>
      <c r="AZ725" t="s">
        <v>764</v>
      </c>
      <c r="BA725" s="51" t="s">
        <v>764</v>
      </c>
      <c r="BB725" t="s">
        <v>815</v>
      </c>
      <c r="BC725" t="s">
        <v>819</v>
      </c>
      <c r="BD725" t="s">
        <v>820</v>
      </c>
      <c r="BE725" t="s">
        <v>821</v>
      </c>
      <c r="BF725" t="s">
        <v>874</v>
      </c>
      <c r="BG725" t="s">
        <v>822</v>
      </c>
      <c r="BH725">
        <v>2016</v>
      </c>
      <c r="BI725" t="s">
        <v>823</v>
      </c>
      <c r="BJ725" t="s">
        <v>824</v>
      </c>
      <c r="BK725" t="s">
        <v>824</v>
      </c>
    </row>
    <row r="726" spans="43:63" x14ac:dyDescent="0.25">
      <c r="AQ726" t="s">
        <v>20</v>
      </c>
      <c r="AR726">
        <v>2011</v>
      </c>
      <c r="AS726" t="s">
        <v>872</v>
      </c>
      <c r="AT726" t="s">
        <v>839</v>
      </c>
      <c r="AU726">
        <v>574.08056499999998</v>
      </c>
      <c r="AV726" t="s">
        <v>873</v>
      </c>
      <c r="AW726" t="s">
        <v>208</v>
      </c>
      <c r="AX726" t="s">
        <v>817</v>
      </c>
      <c r="AY726" t="s">
        <v>818</v>
      </c>
      <c r="AZ726" t="s">
        <v>764</v>
      </c>
      <c r="BA726" s="51" t="s">
        <v>764</v>
      </c>
      <c r="BB726" t="s">
        <v>815</v>
      </c>
      <c r="BC726" t="s">
        <v>819</v>
      </c>
      <c r="BD726" t="s">
        <v>820</v>
      </c>
      <c r="BE726" t="s">
        <v>821</v>
      </c>
      <c r="BF726" t="s">
        <v>874</v>
      </c>
      <c r="BG726" t="s">
        <v>822</v>
      </c>
      <c r="BH726">
        <v>2016</v>
      </c>
      <c r="BI726" t="s">
        <v>823</v>
      </c>
      <c r="BJ726" t="s">
        <v>824</v>
      </c>
      <c r="BK726" t="s">
        <v>824</v>
      </c>
    </row>
    <row r="727" spans="43:63" x14ac:dyDescent="0.25">
      <c r="AQ727" t="s">
        <v>20</v>
      </c>
      <c r="AR727">
        <v>2012</v>
      </c>
      <c r="AS727" t="s">
        <v>872</v>
      </c>
      <c r="AT727" t="s">
        <v>839</v>
      </c>
      <c r="AU727">
        <v>571.53302489999999</v>
      </c>
      <c r="AV727" t="s">
        <v>873</v>
      </c>
      <c r="AW727" t="s">
        <v>208</v>
      </c>
      <c r="AX727" t="s">
        <v>817</v>
      </c>
      <c r="AY727" t="s">
        <v>818</v>
      </c>
      <c r="AZ727" t="s">
        <v>764</v>
      </c>
      <c r="BA727" s="51" t="s">
        <v>764</v>
      </c>
      <c r="BB727" t="s">
        <v>815</v>
      </c>
      <c r="BC727" t="s">
        <v>819</v>
      </c>
      <c r="BD727" t="s">
        <v>820</v>
      </c>
      <c r="BE727" t="s">
        <v>821</v>
      </c>
      <c r="BF727" t="s">
        <v>874</v>
      </c>
      <c r="BG727" t="s">
        <v>822</v>
      </c>
      <c r="BH727">
        <v>2016</v>
      </c>
      <c r="BI727" t="s">
        <v>823</v>
      </c>
      <c r="BJ727" t="s">
        <v>824</v>
      </c>
      <c r="BK727" t="s">
        <v>824</v>
      </c>
    </row>
    <row r="728" spans="43:63" x14ac:dyDescent="0.25">
      <c r="AQ728" t="s">
        <v>20</v>
      </c>
      <c r="AR728">
        <v>2013</v>
      </c>
      <c r="AS728" t="s">
        <v>872</v>
      </c>
      <c r="AT728" t="s">
        <v>839</v>
      </c>
      <c r="AU728">
        <v>576.67858999999999</v>
      </c>
      <c r="AV728" t="s">
        <v>873</v>
      </c>
      <c r="AW728" t="s">
        <v>208</v>
      </c>
      <c r="AX728" t="s">
        <v>817</v>
      </c>
      <c r="AY728" t="s">
        <v>818</v>
      </c>
      <c r="AZ728" t="s">
        <v>764</v>
      </c>
      <c r="BA728" s="51" t="s">
        <v>764</v>
      </c>
      <c r="BB728" t="s">
        <v>815</v>
      </c>
      <c r="BC728" t="s">
        <v>819</v>
      </c>
      <c r="BD728" t="s">
        <v>820</v>
      </c>
      <c r="BE728" t="s">
        <v>821</v>
      </c>
      <c r="BF728" t="s">
        <v>874</v>
      </c>
      <c r="BG728" t="s">
        <v>822</v>
      </c>
      <c r="BH728">
        <v>2016</v>
      </c>
      <c r="BI728" t="s">
        <v>823</v>
      </c>
      <c r="BJ728" t="s">
        <v>824</v>
      </c>
      <c r="BK728" t="s">
        <v>824</v>
      </c>
    </row>
    <row r="729" spans="43:63" x14ac:dyDescent="0.25">
      <c r="AQ729" t="s">
        <v>28</v>
      </c>
      <c r="AR729">
        <v>2005</v>
      </c>
      <c r="AS729" t="s">
        <v>872</v>
      </c>
      <c r="AT729" t="s">
        <v>839</v>
      </c>
      <c r="AU729">
        <v>2083.6280185109399</v>
      </c>
      <c r="AV729" t="s">
        <v>873</v>
      </c>
      <c r="AW729" t="s">
        <v>208</v>
      </c>
      <c r="AX729" t="s">
        <v>817</v>
      </c>
      <c r="AY729" t="s">
        <v>818</v>
      </c>
      <c r="AZ729" t="s">
        <v>764</v>
      </c>
      <c r="BA729" s="51" t="s">
        <v>764</v>
      </c>
      <c r="BB729" t="s">
        <v>815</v>
      </c>
      <c r="BC729" t="s">
        <v>819</v>
      </c>
      <c r="BD729" t="s">
        <v>820</v>
      </c>
      <c r="BE729" t="s">
        <v>821</v>
      </c>
      <c r="BF729" t="s">
        <v>874</v>
      </c>
      <c r="BG729" t="s">
        <v>822</v>
      </c>
      <c r="BH729">
        <v>2016</v>
      </c>
      <c r="BI729" t="s">
        <v>823</v>
      </c>
      <c r="BJ729" t="s">
        <v>824</v>
      </c>
      <c r="BK729" t="s">
        <v>824</v>
      </c>
    </row>
    <row r="730" spans="43:63" x14ac:dyDescent="0.25">
      <c r="AQ730" t="s">
        <v>28</v>
      </c>
      <c r="AR730">
        <v>2006</v>
      </c>
      <c r="AS730" t="s">
        <v>872</v>
      </c>
      <c r="AT730" t="s">
        <v>839</v>
      </c>
      <c r="AU730">
        <v>2146.7443348101201</v>
      </c>
      <c r="AV730" t="s">
        <v>873</v>
      </c>
      <c r="AW730" t="s">
        <v>208</v>
      </c>
      <c r="AX730" t="s">
        <v>817</v>
      </c>
      <c r="AY730" t="s">
        <v>818</v>
      </c>
      <c r="AZ730" t="s">
        <v>764</v>
      </c>
      <c r="BA730" s="51" t="s">
        <v>764</v>
      </c>
      <c r="BB730" t="s">
        <v>815</v>
      </c>
      <c r="BC730" t="s">
        <v>819</v>
      </c>
      <c r="BD730" t="s">
        <v>820</v>
      </c>
      <c r="BE730" t="s">
        <v>821</v>
      </c>
      <c r="BF730" t="s">
        <v>874</v>
      </c>
      <c r="BG730" t="s">
        <v>822</v>
      </c>
      <c r="BH730">
        <v>2016</v>
      </c>
      <c r="BI730" t="s">
        <v>823</v>
      </c>
      <c r="BJ730" t="s">
        <v>824</v>
      </c>
      <c r="BK730" t="s">
        <v>824</v>
      </c>
    </row>
    <row r="731" spans="43:63" x14ac:dyDescent="0.25">
      <c r="AQ731" t="s">
        <v>28</v>
      </c>
      <c r="AR731">
        <v>2007</v>
      </c>
      <c r="AS731" t="s">
        <v>872</v>
      </c>
      <c r="AT731" t="s">
        <v>839</v>
      </c>
      <c r="AU731">
        <v>2209.0698445369198</v>
      </c>
      <c r="AV731" t="s">
        <v>873</v>
      </c>
      <c r="AW731" t="s">
        <v>208</v>
      </c>
      <c r="AX731" t="s">
        <v>817</v>
      </c>
      <c r="AY731" t="s">
        <v>818</v>
      </c>
      <c r="AZ731" t="s">
        <v>764</v>
      </c>
      <c r="BA731" s="51" t="s">
        <v>764</v>
      </c>
      <c r="BB731" t="s">
        <v>815</v>
      </c>
      <c r="BC731" t="s">
        <v>819</v>
      </c>
      <c r="BD731" t="s">
        <v>820</v>
      </c>
      <c r="BE731" t="s">
        <v>821</v>
      </c>
      <c r="BF731" t="s">
        <v>874</v>
      </c>
      <c r="BG731" t="s">
        <v>822</v>
      </c>
      <c r="BH731">
        <v>2016</v>
      </c>
      <c r="BI731" t="s">
        <v>823</v>
      </c>
      <c r="BJ731" t="s">
        <v>824</v>
      </c>
      <c r="BK731" t="s">
        <v>824</v>
      </c>
    </row>
    <row r="732" spans="43:63" x14ac:dyDescent="0.25">
      <c r="AQ732" t="s">
        <v>28</v>
      </c>
      <c r="AR732">
        <v>2008</v>
      </c>
      <c r="AS732" t="s">
        <v>872</v>
      </c>
      <c r="AT732" t="s">
        <v>839</v>
      </c>
      <c r="AU732">
        <v>2270.5120480925202</v>
      </c>
      <c r="AV732" t="s">
        <v>873</v>
      </c>
      <c r="AW732" t="s">
        <v>208</v>
      </c>
      <c r="AX732" t="s">
        <v>817</v>
      </c>
      <c r="AY732" t="s">
        <v>818</v>
      </c>
      <c r="AZ732" t="s">
        <v>764</v>
      </c>
      <c r="BA732" s="51" t="s">
        <v>764</v>
      </c>
      <c r="BB732" t="s">
        <v>815</v>
      </c>
      <c r="BC732" t="s">
        <v>819</v>
      </c>
      <c r="BD732" t="s">
        <v>820</v>
      </c>
      <c r="BE732" t="s">
        <v>821</v>
      </c>
      <c r="BF732" t="s">
        <v>874</v>
      </c>
      <c r="BG732" t="s">
        <v>822</v>
      </c>
      <c r="BH732">
        <v>2016</v>
      </c>
      <c r="BI732" t="s">
        <v>823</v>
      </c>
      <c r="BJ732" t="s">
        <v>824</v>
      </c>
      <c r="BK732" t="s">
        <v>824</v>
      </c>
    </row>
    <row r="733" spans="43:63" x14ac:dyDescent="0.25">
      <c r="AQ733" t="s">
        <v>28</v>
      </c>
      <c r="AR733">
        <v>2009</v>
      </c>
      <c r="AS733" t="s">
        <v>872</v>
      </c>
      <c r="AT733" t="s">
        <v>839</v>
      </c>
      <c r="AU733">
        <v>2313.48170486358</v>
      </c>
      <c r="AV733" t="s">
        <v>873</v>
      </c>
      <c r="AW733" t="s">
        <v>208</v>
      </c>
      <c r="AX733" t="s">
        <v>817</v>
      </c>
      <c r="AY733" t="s">
        <v>818</v>
      </c>
      <c r="AZ733" t="s">
        <v>764</v>
      </c>
      <c r="BA733" s="51" t="s">
        <v>764</v>
      </c>
      <c r="BB733" t="s">
        <v>815</v>
      </c>
      <c r="BC733" t="s">
        <v>819</v>
      </c>
      <c r="BD733" t="s">
        <v>820</v>
      </c>
      <c r="BE733" t="s">
        <v>821</v>
      </c>
      <c r="BF733" t="s">
        <v>874</v>
      </c>
      <c r="BG733" t="s">
        <v>822</v>
      </c>
      <c r="BH733">
        <v>2016</v>
      </c>
      <c r="BI733" t="s">
        <v>823</v>
      </c>
      <c r="BJ733" t="s">
        <v>824</v>
      </c>
      <c r="BK733" t="s">
        <v>824</v>
      </c>
    </row>
    <row r="734" spans="43:63" x14ac:dyDescent="0.25">
      <c r="AQ734" t="s">
        <v>28</v>
      </c>
      <c r="AR734">
        <v>2010</v>
      </c>
      <c r="AS734" t="s">
        <v>872</v>
      </c>
      <c r="AT734" t="s">
        <v>839</v>
      </c>
      <c r="AU734">
        <v>2340.69038061321</v>
      </c>
      <c r="AV734" t="s">
        <v>873</v>
      </c>
      <c r="AW734" t="s">
        <v>208</v>
      </c>
      <c r="AX734" t="s">
        <v>817</v>
      </c>
      <c r="AY734" t="s">
        <v>818</v>
      </c>
      <c r="AZ734" t="s">
        <v>764</v>
      </c>
      <c r="BA734" s="51" t="s">
        <v>764</v>
      </c>
      <c r="BB734" t="s">
        <v>815</v>
      </c>
      <c r="BC734" t="s">
        <v>819</v>
      </c>
      <c r="BD734" t="s">
        <v>820</v>
      </c>
      <c r="BE734" t="s">
        <v>821</v>
      </c>
      <c r="BF734" t="s">
        <v>874</v>
      </c>
      <c r="BG734" t="s">
        <v>822</v>
      </c>
      <c r="BH734">
        <v>2016</v>
      </c>
      <c r="BI734" t="s">
        <v>823</v>
      </c>
      <c r="BJ734" t="s">
        <v>824</v>
      </c>
      <c r="BK734" t="s">
        <v>824</v>
      </c>
    </row>
    <row r="735" spans="43:63" x14ac:dyDescent="0.25">
      <c r="AQ735" t="s">
        <v>28</v>
      </c>
      <c r="AR735">
        <v>2011</v>
      </c>
      <c r="AS735" t="s">
        <v>872</v>
      </c>
      <c r="AT735" t="s">
        <v>839</v>
      </c>
      <c r="AU735">
        <v>2361.0667513991398</v>
      </c>
      <c r="AV735" t="s">
        <v>873</v>
      </c>
      <c r="AW735" t="s">
        <v>208</v>
      </c>
      <c r="AX735" t="s">
        <v>817</v>
      </c>
      <c r="AY735" t="s">
        <v>818</v>
      </c>
      <c r="AZ735" t="s">
        <v>764</v>
      </c>
      <c r="BA735" s="51" t="s">
        <v>764</v>
      </c>
      <c r="BB735" t="s">
        <v>815</v>
      </c>
      <c r="BC735" t="s">
        <v>819</v>
      </c>
      <c r="BD735" t="s">
        <v>820</v>
      </c>
      <c r="BE735" t="s">
        <v>821</v>
      </c>
      <c r="BF735" t="s">
        <v>874</v>
      </c>
      <c r="BG735" t="s">
        <v>822</v>
      </c>
      <c r="BH735">
        <v>2016</v>
      </c>
      <c r="BI735" t="s">
        <v>823</v>
      </c>
      <c r="BJ735" t="s">
        <v>824</v>
      </c>
      <c r="BK735" t="s">
        <v>824</v>
      </c>
    </row>
    <row r="736" spans="43:63" x14ac:dyDescent="0.25">
      <c r="AQ736" t="s">
        <v>28</v>
      </c>
      <c r="AR736">
        <v>2012</v>
      </c>
      <c r="AS736" t="s">
        <v>872</v>
      </c>
      <c r="AT736" t="s">
        <v>839</v>
      </c>
      <c r="AU736">
        <v>2377.9350368382302</v>
      </c>
      <c r="AV736" t="s">
        <v>873</v>
      </c>
      <c r="AW736" t="s">
        <v>208</v>
      </c>
      <c r="AX736" t="s">
        <v>817</v>
      </c>
      <c r="AY736" t="s">
        <v>818</v>
      </c>
      <c r="AZ736" t="s">
        <v>764</v>
      </c>
      <c r="BA736" s="51" t="s">
        <v>764</v>
      </c>
      <c r="BB736" t="s">
        <v>815</v>
      </c>
      <c r="BC736" t="s">
        <v>819</v>
      </c>
      <c r="BD736" t="s">
        <v>820</v>
      </c>
      <c r="BE736" t="s">
        <v>821</v>
      </c>
      <c r="BF736" t="s">
        <v>874</v>
      </c>
      <c r="BG736" t="s">
        <v>822</v>
      </c>
      <c r="BH736">
        <v>2016</v>
      </c>
      <c r="BI736" t="s">
        <v>823</v>
      </c>
      <c r="BJ736" t="s">
        <v>824</v>
      </c>
      <c r="BK736" t="s">
        <v>824</v>
      </c>
    </row>
    <row r="737" spans="43:63" x14ac:dyDescent="0.25">
      <c r="AQ737" t="s">
        <v>28</v>
      </c>
      <c r="AR737">
        <v>2013</v>
      </c>
      <c r="AS737" t="s">
        <v>872</v>
      </c>
      <c r="AT737" t="s">
        <v>839</v>
      </c>
      <c r="AU737">
        <v>2387.75015808952</v>
      </c>
      <c r="AV737" t="s">
        <v>873</v>
      </c>
      <c r="AW737" t="s">
        <v>208</v>
      </c>
      <c r="AX737" t="s">
        <v>817</v>
      </c>
      <c r="AY737" t="s">
        <v>818</v>
      </c>
      <c r="AZ737" t="s">
        <v>764</v>
      </c>
      <c r="BA737" s="51" t="s">
        <v>764</v>
      </c>
      <c r="BB737" t="s">
        <v>815</v>
      </c>
      <c r="BC737" t="s">
        <v>819</v>
      </c>
      <c r="BD737" t="s">
        <v>820</v>
      </c>
      <c r="BE737" t="s">
        <v>821</v>
      </c>
      <c r="BF737" t="s">
        <v>874</v>
      </c>
      <c r="BG737" t="s">
        <v>822</v>
      </c>
      <c r="BH737">
        <v>2016</v>
      </c>
      <c r="BI737" t="s">
        <v>823</v>
      </c>
      <c r="BJ737" t="s">
        <v>824</v>
      </c>
      <c r="BK737" t="s">
        <v>824</v>
      </c>
    </row>
    <row r="738" spans="43:63" x14ac:dyDescent="0.25">
      <c r="AQ738" t="s">
        <v>30</v>
      </c>
      <c r="AR738">
        <v>2005</v>
      </c>
      <c r="AS738" t="s">
        <v>872</v>
      </c>
      <c r="AT738" t="s">
        <v>839</v>
      </c>
      <c r="AU738">
        <v>255.65164997863999</v>
      </c>
      <c r="AV738" t="s">
        <v>873</v>
      </c>
      <c r="AW738" t="s">
        <v>208</v>
      </c>
      <c r="AX738" t="s">
        <v>817</v>
      </c>
      <c r="AY738" t="s">
        <v>818</v>
      </c>
      <c r="AZ738" t="s">
        <v>764</v>
      </c>
      <c r="BA738" s="51" t="s">
        <v>764</v>
      </c>
      <c r="BB738" t="s">
        <v>815</v>
      </c>
      <c r="BC738" t="s">
        <v>819</v>
      </c>
      <c r="BD738" t="s">
        <v>820</v>
      </c>
      <c r="BE738" t="s">
        <v>821</v>
      </c>
      <c r="BF738" t="s">
        <v>874</v>
      </c>
      <c r="BG738" t="s">
        <v>822</v>
      </c>
      <c r="BH738">
        <v>2016</v>
      </c>
      <c r="BI738" t="s">
        <v>823</v>
      </c>
      <c r="BJ738" t="s">
        <v>824</v>
      </c>
      <c r="BK738" t="s">
        <v>824</v>
      </c>
    </row>
    <row r="739" spans="43:63" x14ac:dyDescent="0.25">
      <c r="AQ739" t="s">
        <v>30</v>
      </c>
      <c r="AR739">
        <v>2006</v>
      </c>
      <c r="AS739" t="s">
        <v>872</v>
      </c>
      <c r="AT739" t="s">
        <v>839</v>
      </c>
      <c r="AU739">
        <v>260.52134411754997</v>
      </c>
      <c r="AV739" t="s">
        <v>873</v>
      </c>
      <c r="AW739" t="s">
        <v>208</v>
      </c>
      <c r="AX739" t="s">
        <v>817</v>
      </c>
      <c r="AY739" t="s">
        <v>818</v>
      </c>
      <c r="AZ739" t="s">
        <v>764</v>
      </c>
      <c r="BA739" s="51" t="s">
        <v>764</v>
      </c>
      <c r="BB739" t="s">
        <v>815</v>
      </c>
      <c r="BC739" t="s">
        <v>819</v>
      </c>
      <c r="BD739" t="s">
        <v>820</v>
      </c>
      <c r="BE739" t="s">
        <v>821</v>
      </c>
      <c r="BF739" t="s">
        <v>874</v>
      </c>
      <c r="BG739" t="s">
        <v>822</v>
      </c>
      <c r="BH739">
        <v>2016</v>
      </c>
      <c r="BI739" t="s">
        <v>823</v>
      </c>
      <c r="BJ739" t="s">
        <v>824</v>
      </c>
      <c r="BK739" t="s">
        <v>824</v>
      </c>
    </row>
    <row r="740" spans="43:63" x14ac:dyDescent="0.25">
      <c r="AQ740" t="s">
        <v>30</v>
      </c>
      <c r="AR740">
        <v>2007</v>
      </c>
      <c r="AS740" t="s">
        <v>872</v>
      </c>
      <c r="AT740" t="s">
        <v>839</v>
      </c>
      <c r="AU740">
        <v>264.21486210806</v>
      </c>
      <c r="AV740" t="s">
        <v>873</v>
      </c>
      <c r="AW740" t="s">
        <v>208</v>
      </c>
      <c r="AX740" t="s">
        <v>817</v>
      </c>
      <c r="AY740" t="s">
        <v>818</v>
      </c>
      <c r="AZ740" t="s">
        <v>764</v>
      </c>
      <c r="BA740" s="51" t="s">
        <v>764</v>
      </c>
      <c r="BB740" t="s">
        <v>815</v>
      </c>
      <c r="BC740" t="s">
        <v>819</v>
      </c>
      <c r="BD740" t="s">
        <v>820</v>
      </c>
      <c r="BE740" t="s">
        <v>821</v>
      </c>
      <c r="BF740" t="s">
        <v>874</v>
      </c>
      <c r="BG740" t="s">
        <v>822</v>
      </c>
      <c r="BH740">
        <v>2016</v>
      </c>
      <c r="BI740" t="s">
        <v>823</v>
      </c>
      <c r="BJ740" t="s">
        <v>824</v>
      </c>
      <c r="BK740" t="s">
        <v>824</v>
      </c>
    </row>
    <row r="741" spans="43:63" x14ac:dyDescent="0.25">
      <c r="AQ741" t="s">
        <v>30</v>
      </c>
      <c r="AR741">
        <v>2008</v>
      </c>
      <c r="AS741" t="s">
        <v>872</v>
      </c>
      <c r="AT741" t="s">
        <v>839</v>
      </c>
      <c r="AU741">
        <v>268.872359405</v>
      </c>
      <c r="AV741" t="s">
        <v>873</v>
      </c>
      <c r="AW741" t="s">
        <v>208</v>
      </c>
      <c r="AX741" t="s">
        <v>817</v>
      </c>
      <c r="AY741" t="s">
        <v>818</v>
      </c>
      <c r="AZ741" t="s">
        <v>764</v>
      </c>
      <c r="BA741" s="51" t="s">
        <v>764</v>
      </c>
      <c r="BB741" t="s">
        <v>815</v>
      </c>
      <c r="BC741" t="s">
        <v>819</v>
      </c>
      <c r="BD741" t="s">
        <v>820</v>
      </c>
      <c r="BE741" t="s">
        <v>821</v>
      </c>
      <c r="BF741" t="s">
        <v>874</v>
      </c>
      <c r="BG741" t="s">
        <v>822</v>
      </c>
      <c r="BH741">
        <v>2016</v>
      </c>
      <c r="BI741" t="s">
        <v>823</v>
      </c>
      <c r="BJ741" t="s">
        <v>824</v>
      </c>
      <c r="BK741" t="s">
        <v>824</v>
      </c>
    </row>
    <row r="742" spans="43:63" x14ac:dyDescent="0.25">
      <c r="AQ742" t="s">
        <v>30</v>
      </c>
      <c r="AR742">
        <v>2009</v>
      </c>
      <c r="AS742" t="s">
        <v>872</v>
      </c>
      <c r="AT742" t="s">
        <v>839</v>
      </c>
      <c r="AU742">
        <v>272.46881212514</v>
      </c>
      <c r="AV742" t="s">
        <v>873</v>
      </c>
      <c r="AW742" t="s">
        <v>208</v>
      </c>
      <c r="AX742" t="s">
        <v>817</v>
      </c>
      <c r="AY742" t="s">
        <v>818</v>
      </c>
      <c r="AZ742" t="s">
        <v>764</v>
      </c>
      <c r="BA742" s="51" t="s">
        <v>764</v>
      </c>
      <c r="BB742" t="s">
        <v>815</v>
      </c>
      <c r="BC742" t="s">
        <v>819</v>
      </c>
      <c r="BD742" t="s">
        <v>820</v>
      </c>
      <c r="BE742" t="s">
        <v>821</v>
      </c>
      <c r="BF742" t="s">
        <v>874</v>
      </c>
      <c r="BG742" t="s">
        <v>822</v>
      </c>
      <c r="BH742">
        <v>2016</v>
      </c>
      <c r="BI742" t="s">
        <v>823</v>
      </c>
      <c r="BJ742" t="s">
        <v>824</v>
      </c>
      <c r="BK742" t="s">
        <v>824</v>
      </c>
    </row>
    <row r="743" spans="43:63" x14ac:dyDescent="0.25">
      <c r="AQ743" t="s">
        <v>30</v>
      </c>
      <c r="AR743">
        <v>2010</v>
      </c>
      <c r="AS743" t="s">
        <v>872</v>
      </c>
      <c r="AT743" t="s">
        <v>839</v>
      </c>
      <c r="AU743">
        <v>274.02405492060001</v>
      </c>
      <c r="AV743" t="s">
        <v>873</v>
      </c>
      <c r="AW743" t="s">
        <v>208</v>
      </c>
      <c r="AX743" t="s">
        <v>817</v>
      </c>
      <c r="AY743" t="s">
        <v>818</v>
      </c>
      <c r="AZ743" t="s">
        <v>764</v>
      </c>
      <c r="BA743" s="51" t="s">
        <v>764</v>
      </c>
      <c r="BB743" t="s">
        <v>815</v>
      </c>
      <c r="BC743" t="s">
        <v>819</v>
      </c>
      <c r="BD743" t="s">
        <v>820</v>
      </c>
      <c r="BE743" t="s">
        <v>821</v>
      </c>
      <c r="BF743" t="s">
        <v>874</v>
      </c>
      <c r="BG743" t="s">
        <v>822</v>
      </c>
      <c r="BH743">
        <v>2016</v>
      </c>
      <c r="BI743" t="s">
        <v>823</v>
      </c>
      <c r="BJ743" t="s">
        <v>824</v>
      </c>
      <c r="BK743" t="s">
        <v>824</v>
      </c>
    </row>
    <row r="744" spans="43:63" x14ac:dyDescent="0.25">
      <c r="AQ744" t="s">
        <v>30</v>
      </c>
      <c r="AR744">
        <v>2011</v>
      </c>
      <c r="AS744" t="s">
        <v>872</v>
      </c>
      <c r="AT744" t="s">
        <v>839</v>
      </c>
      <c r="AU744">
        <v>278.12996498429999</v>
      </c>
      <c r="AV744" t="s">
        <v>873</v>
      </c>
      <c r="AW744" t="s">
        <v>208</v>
      </c>
      <c r="AX744" t="s">
        <v>817</v>
      </c>
      <c r="AY744" t="s">
        <v>818</v>
      </c>
      <c r="AZ744" t="s">
        <v>764</v>
      </c>
      <c r="BA744" s="51" t="s">
        <v>764</v>
      </c>
      <c r="BB744" t="s">
        <v>815</v>
      </c>
      <c r="BC744" t="s">
        <v>819</v>
      </c>
      <c r="BD744" t="s">
        <v>820</v>
      </c>
      <c r="BE744" t="s">
        <v>821</v>
      </c>
      <c r="BF744" t="s">
        <v>874</v>
      </c>
      <c r="BG744" t="s">
        <v>822</v>
      </c>
      <c r="BH744">
        <v>2016</v>
      </c>
      <c r="BI744" t="s">
        <v>823</v>
      </c>
      <c r="BJ744" t="s">
        <v>824</v>
      </c>
      <c r="BK744" t="s">
        <v>824</v>
      </c>
    </row>
    <row r="745" spans="43:63" x14ac:dyDescent="0.25">
      <c r="AQ745" t="s">
        <v>30</v>
      </c>
      <c r="AR745">
        <v>2012</v>
      </c>
      <c r="AS745" t="s">
        <v>872</v>
      </c>
      <c r="AT745" t="s">
        <v>839</v>
      </c>
      <c r="AU745">
        <v>282.08233019071997</v>
      </c>
      <c r="AV745" t="s">
        <v>873</v>
      </c>
      <c r="AW745" t="s">
        <v>208</v>
      </c>
      <c r="AX745" t="s">
        <v>817</v>
      </c>
      <c r="AY745" t="s">
        <v>818</v>
      </c>
      <c r="AZ745" t="s">
        <v>764</v>
      </c>
      <c r="BA745" s="51" t="s">
        <v>764</v>
      </c>
      <c r="BB745" t="s">
        <v>815</v>
      </c>
      <c r="BC745" t="s">
        <v>819</v>
      </c>
      <c r="BD745" t="s">
        <v>820</v>
      </c>
      <c r="BE745" t="s">
        <v>821</v>
      </c>
      <c r="BF745" t="s">
        <v>874</v>
      </c>
      <c r="BG745" t="s">
        <v>822</v>
      </c>
      <c r="BH745">
        <v>2016</v>
      </c>
      <c r="BI745" t="s">
        <v>823</v>
      </c>
      <c r="BJ745" t="s">
        <v>824</v>
      </c>
      <c r="BK745" t="s">
        <v>824</v>
      </c>
    </row>
    <row r="746" spans="43:63" x14ac:dyDescent="0.25">
      <c r="AQ746" t="s">
        <v>30</v>
      </c>
      <c r="AR746">
        <v>2013</v>
      </c>
      <c r="AS746" t="s">
        <v>872</v>
      </c>
      <c r="AT746" t="s">
        <v>839</v>
      </c>
      <c r="AU746">
        <v>285.44356454000001</v>
      </c>
      <c r="AV746" t="s">
        <v>873</v>
      </c>
      <c r="AW746" t="s">
        <v>208</v>
      </c>
      <c r="AX746" t="s">
        <v>817</v>
      </c>
      <c r="AY746" t="s">
        <v>818</v>
      </c>
      <c r="AZ746" t="s">
        <v>764</v>
      </c>
      <c r="BA746" s="51" t="s">
        <v>764</v>
      </c>
      <c r="BB746" t="s">
        <v>815</v>
      </c>
      <c r="BC746" t="s">
        <v>819</v>
      </c>
      <c r="BD746" t="s">
        <v>820</v>
      </c>
      <c r="BE746" t="s">
        <v>821</v>
      </c>
      <c r="BF746" t="s">
        <v>874</v>
      </c>
      <c r="BG746" t="s">
        <v>822</v>
      </c>
      <c r="BH746">
        <v>2016</v>
      </c>
      <c r="BI746" t="s">
        <v>823</v>
      </c>
      <c r="BJ746" t="s">
        <v>824</v>
      </c>
      <c r="BK746" t="s">
        <v>824</v>
      </c>
    </row>
    <row r="747" spans="43:63" x14ac:dyDescent="0.25">
      <c r="AQ747" t="s">
        <v>10</v>
      </c>
      <c r="AR747">
        <v>2005</v>
      </c>
      <c r="AS747" t="s">
        <v>872</v>
      </c>
      <c r="AT747" t="s">
        <v>839</v>
      </c>
      <c r="AU747">
        <v>2792.30249787</v>
      </c>
      <c r="AV747" t="s">
        <v>873</v>
      </c>
      <c r="AW747" t="s">
        <v>208</v>
      </c>
      <c r="AX747" t="s">
        <v>817</v>
      </c>
      <c r="AY747" t="s">
        <v>818</v>
      </c>
      <c r="AZ747" t="s">
        <v>764</v>
      </c>
      <c r="BA747" s="51" t="s">
        <v>764</v>
      </c>
      <c r="BB747" t="s">
        <v>815</v>
      </c>
      <c r="BC747" t="s">
        <v>819</v>
      </c>
      <c r="BD747" t="s">
        <v>820</v>
      </c>
      <c r="BE747" t="s">
        <v>821</v>
      </c>
      <c r="BF747" t="s">
        <v>874</v>
      </c>
      <c r="BG747" t="s">
        <v>822</v>
      </c>
      <c r="BH747">
        <v>2016</v>
      </c>
      <c r="BI747" t="s">
        <v>823</v>
      </c>
      <c r="BJ747" t="s">
        <v>824</v>
      </c>
      <c r="BK747" t="s">
        <v>824</v>
      </c>
    </row>
    <row r="748" spans="43:63" x14ac:dyDescent="0.25">
      <c r="AQ748" t="s">
        <v>10</v>
      </c>
      <c r="AR748">
        <v>2006</v>
      </c>
      <c r="AS748" t="s">
        <v>872</v>
      </c>
      <c r="AT748" t="s">
        <v>839</v>
      </c>
      <c r="AU748">
        <v>2840.0953399999898</v>
      </c>
      <c r="AV748" t="s">
        <v>873</v>
      </c>
      <c r="AW748" t="s">
        <v>208</v>
      </c>
      <c r="AX748" t="s">
        <v>817</v>
      </c>
      <c r="AY748" t="s">
        <v>818</v>
      </c>
      <c r="AZ748" t="s">
        <v>764</v>
      </c>
      <c r="BA748" s="51" t="s">
        <v>764</v>
      </c>
      <c r="BB748" t="s">
        <v>815</v>
      </c>
      <c r="BC748" t="s">
        <v>819</v>
      </c>
      <c r="BD748" t="s">
        <v>820</v>
      </c>
      <c r="BE748" t="s">
        <v>821</v>
      </c>
      <c r="BF748" t="s">
        <v>874</v>
      </c>
      <c r="BG748" t="s">
        <v>822</v>
      </c>
      <c r="BH748">
        <v>2016</v>
      </c>
      <c r="BI748" t="s">
        <v>823</v>
      </c>
      <c r="BJ748" t="s">
        <v>824</v>
      </c>
      <c r="BK748" t="s">
        <v>824</v>
      </c>
    </row>
    <row r="749" spans="43:63" x14ac:dyDescent="0.25">
      <c r="AQ749" t="s">
        <v>10</v>
      </c>
      <c r="AR749">
        <v>2007</v>
      </c>
      <c r="AS749" t="s">
        <v>872</v>
      </c>
      <c r="AT749" t="s">
        <v>839</v>
      </c>
      <c r="AU749">
        <v>2883.59875023</v>
      </c>
      <c r="AV749" t="s">
        <v>873</v>
      </c>
      <c r="AW749" t="s">
        <v>208</v>
      </c>
      <c r="AX749" t="s">
        <v>817</v>
      </c>
      <c r="AY749" t="s">
        <v>818</v>
      </c>
      <c r="AZ749" t="s">
        <v>764</v>
      </c>
      <c r="BA749" s="51" t="s">
        <v>764</v>
      </c>
      <c r="BB749" t="s">
        <v>815</v>
      </c>
      <c r="BC749" t="s">
        <v>819</v>
      </c>
      <c r="BD749" t="s">
        <v>820</v>
      </c>
      <c r="BE749" t="s">
        <v>821</v>
      </c>
      <c r="BF749" t="s">
        <v>874</v>
      </c>
      <c r="BG749" t="s">
        <v>822</v>
      </c>
      <c r="BH749">
        <v>2016</v>
      </c>
      <c r="BI749" t="s">
        <v>823</v>
      </c>
      <c r="BJ749" t="s">
        <v>824</v>
      </c>
      <c r="BK749" t="s">
        <v>824</v>
      </c>
    </row>
    <row r="750" spans="43:63" x14ac:dyDescent="0.25">
      <c r="AQ750" t="s">
        <v>10</v>
      </c>
      <c r="AR750">
        <v>2008</v>
      </c>
      <c r="AS750" t="s">
        <v>872</v>
      </c>
      <c r="AT750" t="s">
        <v>839</v>
      </c>
      <c r="AU750">
        <v>2919.14728913</v>
      </c>
      <c r="AV750" t="s">
        <v>873</v>
      </c>
      <c r="AW750" t="s">
        <v>208</v>
      </c>
      <c r="AX750" t="s">
        <v>817</v>
      </c>
      <c r="AY750" t="s">
        <v>818</v>
      </c>
      <c r="AZ750" t="s">
        <v>764</v>
      </c>
      <c r="BA750" s="51" t="s">
        <v>764</v>
      </c>
      <c r="BB750" t="s">
        <v>815</v>
      </c>
      <c r="BC750" t="s">
        <v>819</v>
      </c>
      <c r="BD750" t="s">
        <v>820</v>
      </c>
      <c r="BE750" t="s">
        <v>821</v>
      </c>
      <c r="BF750" t="s">
        <v>874</v>
      </c>
      <c r="BG750" t="s">
        <v>822</v>
      </c>
      <c r="BH750">
        <v>2016</v>
      </c>
      <c r="BI750" t="s">
        <v>823</v>
      </c>
      <c r="BJ750" t="s">
        <v>824</v>
      </c>
      <c r="BK750" t="s">
        <v>824</v>
      </c>
    </row>
    <row r="751" spans="43:63" x14ac:dyDescent="0.25">
      <c r="AQ751" t="s">
        <v>10</v>
      </c>
      <c r="AR751">
        <v>2009</v>
      </c>
      <c r="AS751" t="s">
        <v>872</v>
      </c>
      <c r="AT751" t="s">
        <v>839</v>
      </c>
      <c r="AU751">
        <v>2949.7692679800002</v>
      </c>
      <c r="AV751" t="s">
        <v>873</v>
      </c>
      <c r="AW751" t="s">
        <v>208</v>
      </c>
      <c r="AX751" t="s">
        <v>817</v>
      </c>
      <c r="AY751" t="s">
        <v>818</v>
      </c>
      <c r="AZ751" t="s">
        <v>764</v>
      </c>
      <c r="BA751" s="51" t="s">
        <v>764</v>
      </c>
      <c r="BB751" t="s">
        <v>815</v>
      </c>
      <c r="BC751" t="s">
        <v>819</v>
      </c>
      <c r="BD751" t="s">
        <v>820</v>
      </c>
      <c r="BE751" t="s">
        <v>821</v>
      </c>
      <c r="BF751" t="s">
        <v>874</v>
      </c>
      <c r="BG751" t="s">
        <v>822</v>
      </c>
      <c r="BH751">
        <v>2016</v>
      </c>
      <c r="BI751" t="s">
        <v>823</v>
      </c>
      <c r="BJ751" t="s">
        <v>824</v>
      </c>
      <c r="BK751" t="s">
        <v>824</v>
      </c>
    </row>
    <row r="752" spans="43:63" x14ac:dyDescent="0.25">
      <c r="AQ752" t="s">
        <v>10</v>
      </c>
      <c r="AR752">
        <v>2010</v>
      </c>
      <c r="AS752" t="s">
        <v>872</v>
      </c>
      <c r="AT752" t="s">
        <v>839</v>
      </c>
      <c r="AU752">
        <v>2979.9149160000002</v>
      </c>
      <c r="AV752" t="s">
        <v>873</v>
      </c>
      <c r="AW752" t="s">
        <v>208</v>
      </c>
      <c r="AX752" t="s">
        <v>817</v>
      </c>
      <c r="AY752" t="s">
        <v>818</v>
      </c>
      <c r="AZ752" t="s">
        <v>764</v>
      </c>
      <c r="BA752" s="51" t="s">
        <v>764</v>
      </c>
      <c r="BB752" t="s">
        <v>815</v>
      </c>
      <c r="BC752" t="s">
        <v>819</v>
      </c>
      <c r="BD752" t="s">
        <v>820</v>
      </c>
      <c r="BE752" t="s">
        <v>821</v>
      </c>
      <c r="BF752" t="s">
        <v>874</v>
      </c>
      <c r="BG752" t="s">
        <v>822</v>
      </c>
      <c r="BH752">
        <v>2016</v>
      </c>
      <c r="BI752" t="s">
        <v>823</v>
      </c>
      <c r="BJ752" t="s">
        <v>824</v>
      </c>
      <c r="BK752" t="s">
        <v>824</v>
      </c>
    </row>
    <row r="753" spans="43:63" x14ac:dyDescent="0.25">
      <c r="AQ753" t="s">
        <v>10</v>
      </c>
      <c r="AR753">
        <v>2011</v>
      </c>
      <c r="AS753" t="s">
        <v>872</v>
      </c>
      <c r="AT753" t="s">
        <v>839</v>
      </c>
      <c r="AU753">
        <v>3011.6341155999999</v>
      </c>
      <c r="AV753" t="s">
        <v>873</v>
      </c>
      <c r="AW753" t="s">
        <v>208</v>
      </c>
      <c r="AX753" t="s">
        <v>817</v>
      </c>
      <c r="AY753" t="s">
        <v>818</v>
      </c>
      <c r="AZ753" t="s">
        <v>764</v>
      </c>
      <c r="BA753" s="51" t="s">
        <v>764</v>
      </c>
      <c r="BB753" t="s">
        <v>815</v>
      </c>
      <c r="BC753" t="s">
        <v>819</v>
      </c>
      <c r="BD753" t="s">
        <v>820</v>
      </c>
      <c r="BE753" t="s">
        <v>821</v>
      </c>
      <c r="BF753" t="s">
        <v>874</v>
      </c>
      <c r="BG753" t="s">
        <v>822</v>
      </c>
      <c r="BH753">
        <v>2016</v>
      </c>
      <c r="BI753" t="s">
        <v>823</v>
      </c>
      <c r="BJ753" t="s">
        <v>824</v>
      </c>
      <c r="BK753" t="s">
        <v>824</v>
      </c>
    </row>
    <row r="754" spans="43:63" x14ac:dyDescent="0.25">
      <c r="AQ754" t="s">
        <v>10</v>
      </c>
      <c r="AR754">
        <v>2012</v>
      </c>
      <c r="AS754" t="s">
        <v>872</v>
      </c>
      <c r="AT754" t="s">
        <v>839</v>
      </c>
      <c r="AU754">
        <v>3043.7540024</v>
      </c>
      <c r="AV754" t="s">
        <v>873</v>
      </c>
      <c r="AW754" t="s">
        <v>208</v>
      </c>
      <c r="AX754" t="s">
        <v>817</v>
      </c>
      <c r="AY754" t="s">
        <v>818</v>
      </c>
      <c r="AZ754" t="s">
        <v>764</v>
      </c>
      <c r="BA754" s="51" t="s">
        <v>764</v>
      </c>
      <c r="BB754" t="s">
        <v>815</v>
      </c>
      <c r="BC754" t="s">
        <v>819</v>
      </c>
      <c r="BD754" t="s">
        <v>820</v>
      </c>
      <c r="BE754" t="s">
        <v>821</v>
      </c>
      <c r="BF754" t="s">
        <v>874</v>
      </c>
      <c r="BG754" t="s">
        <v>822</v>
      </c>
      <c r="BH754">
        <v>2016</v>
      </c>
      <c r="BI754" t="s">
        <v>823</v>
      </c>
      <c r="BJ754" t="s">
        <v>824</v>
      </c>
      <c r="BK754" t="s">
        <v>824</v>
      </c>
    </row>
    <row r="755" spans="43:63" x14ac:dyDescent="0.25">
      <c r="AQ755" t="s">
        <v>10</v>
      </c>
      <c r="AR755">
        <v>2013</v>
      </c>
      <c r="AS755" t="s">
        <v>872</v>
      </c>
      <c r="AT755" t="s">
        <v>839</v>
      </c>
      <c r="AU755">
        <v>3076.8794394000001</v>
      </c>
      <c r="AV755" t="s">
        <v>873</v>
      </c>
      <c r="AW755" t="s">
        <v>208</v>
      </c>
      <c r="AX755" t="s">
        <v>817</v>
      </c>
      <c r="AY755" t="s">
        <v>818</v>
      </c>
      <c r="AZ755" t="s">
        <v>764</v>
      </c>
      <c r="BA755" s="51" t="s">
        <v>764</v>
      </c>
      <c r="BB755" t="s">
        <v>815</v>
      </c>
      <c r="BC755" t="s">
        <v>819</v>
      </c>
      <c r="BD755" t="s">
        <v>820</v>
      </c>
      <c r="BE755" t="s">
        <v>821</v>
      </c>
      <c r="BF755" t="s">
        <v>874</v>
      </c>
      <c r="BG755" t="s">
        <v>822</v>
      </c>
      <c r="BH755">
        <v>2016</v>
      </c>
      <c r="BI755" t="s">
        <v>823</v>
      </c>
      <c r="BJ755" t="s">
        <v>824</v>
      </c>
      <c r="BK755" t="s">
        <v>824</v>
      </c>
    </row>
    <row r="756" spans="43:63" x14ac:dyDescent="0.25">
      <c r="AQ756" t="s">
        <v>24</v>
      </c>
      <c r="AR756">
        <v>2005</v>
      </c>
      <c r="AS756" t="s">
        <v>872</v>
      </c>
      <c r="AT756" t="s">
        <v>839</v>
      </c>
      <c r="AU756">
        <v>127.05542079999999</v>
      </c>
      <c r="AV756" t="s">
        <v>873</v>
      </c>
      <c r="AW756" t="s">
        <v>208</v>
      </c>
      <c r="AX756" t="s">
        <v>817</v>
      </c>
      <c r="AY756" t="s">
        <v>818</v>
      </c>
      <c r="AZ756" t="s">
        <v>764</v>
      </c>
      <c r="BA756" s="51" t="s">
        <v>764</v>
      </c>
      <c r="BB756" t="s">
        <v>815</v>
      </c>
      <c r="BC756" t="s">
        <v>819</v>
      </c>
      <c r="BD756" t="s">
        <v>820</v>
      </c>
      <c r="BE756" t="s">
        <v>821</v>
      </c>
      <c r="BF756" t="s">
        <v>874</v>
      </c>
      <c r="BG756" t="s">
        <v>822</v>
      </c>
      <c r="BH756">
        <v>2016</v>
      </c>
      <c r="BI756" t="s">
        <v>823</v>
      </c>
      <c r="BJ756" t="s">
        <v>824</v>
      </c>
      <c r="BK756" t="s">
        <v>824</v>
      </c>
    </row>
    <row r="757" spans="43:63" x14ac:dyDescent="0.25">
      <c r="AQ757" t="s">
        <v>24</v>
      </c>
      <c r="AR757">
        <v>2006</v>
      </c>
      <c r="AS757" t="s">
        <v>872</v>
      </c>
      <c r="AT757" t="s">
        <v>839</v>
      </c>
      <c r="AU757">
        <v>129.85607279999999</v>
      </c>
      <c r="AV757" t="s">
        <v>873</v>
      </c>
      <c r="AW757" t="s">
        <v>208</v>
      </c>
      <c r="AX757" t="s">
        <v>817</v>
      </c>
      <c r="AY757" t="s">
        <v>818</v>
      </c>
      <c r="AZ757" t="s">
        <v>764</v>
      </c>
      <c r="BA757" s="51" t="s">
        <v>764</v>
      </c>
      <c r="BB757" t="s">
        <v>815</v>
      </c>
      <c r="BC757" t="s">
        <v>819</v>
      </c>
      <c r="BD757" t="s">
        <v>820</v>
      </c>
      <c r="BE757" t="s">
        <v>821</v>
      </c>
      <c r="BF757" t="s">
        <v>874</v>
      </c>
      <c r="BG757" t="s">
        <v>822</v>
      </c>
      <c r="BH757">
        <v>2016</v>
      </c>
      <c r="BI757" t="s">
        <v>823</v>
      </c>
      <c r="BJ757" t="s">
        <v>824</v>
      </c>
      <c r="BK757" t="s">
        <v>824</v>
      </c>
    </row>
    <row r="758" spans="43:63" x14ac:dyDescent="0.25">
      <c r="AQ758" t="s">
        <v>24</v>
      </c>
      <c r="AR758">
        <v>2007</v>
      </c>
      <c r="AS758" t="s">
        <v>872</v>
      </c>
      <c r="AT758" t="s">
        <v>839</v>
      </c>
      <c r="AU758">
        <v>133.08099768</v>
      </c>
      <c r="AV758" t="s">
        <v>873</v>
      </c>
      <c r="AW758" t="s">
        <v>208</v>
      </c>
      <c r="AX758" t="s">
        <v>817</v>
      </c>
      <c r="AY758" t="s">
        <v>818</v>
      </c>
      <c r="AZ758" t="s">
        <v>764</v>
      </c>
      <c r="BA758" s="51" t="s">
        <v>764</v>
      </c>
      <c r="BB758" t="s">
        <v>815</v>
      </c>
      <c r="BC758" t="s">
        <v>819</v>
      </c>
      <c r="BD758" t="s">
        <v>820</v>
      </c>
      <c r="BE758" t="s">
        <v>821</v>
      </c>
      <c r="BF758" t="s">
        <v>874</v>
      </c>
      <c r="BG758" t="s">
        <v>822</v>
      </c>
      <c r="BH758">
        <v>2016</v>
      </c>
      <c r="BI758" t="s">
        <v>823</v>
      </c>
      <c r="BJ758" t="s">
        <v>824</v>
      </c>
      <c r="BK758" t="s">
        <v>824</v>
      </c>
    </row>
    <row r="759" spans="43:63" x14ac:dyDescent="0.25">
      <c r="AQ759" t="s">
        <v>24</v>
      </c>
      <c r="AR759">
        <v>2008</v>
      </c>
      <c r="AS759" t="s">
        <v>872</v>
      </c>
      <c r="AT759" t="s">
        <v>839</v>
      </c>
      <c r="AU759">
        <v>135.35732895000001</v>
      </c>
      <c r="AV759" t="s">
        <v>873</v>
      </c>
      <c r="AW759" t="s">
        <v>208</v>
      </c>
      <c r="AX759" t="s">
        <v>817</v>
      </c>
      <c r="AY759" t="s">
        <v>818</v>
      </c>
      <c r="AZ759" t="s">
        <v>764</v>
      </c>
      <c r="BA759" s="51" t="s">
        <v>764</v>
      </c>
      <c r="BB759" t="s">
        <v>815</v>
      </c>
      <c r="BC759" t="s">
        <v>819</v>
      </c>
      <c r="BD759" t="s">
        <v>820</v>
      </c>
      <c r="BE759" t="s">
        <v>821</v>
      </c>
      <c r="BF759" t="s">
        <v>874</v>
      </c>
      <c r="BG759" t="s">
        <v>822</v>
      </c>
      <c r="BH759">
        <v>2016</v>
      </c>
      <c r="BI759" t="s">
        <v>823</v>
      </c>
      <c r="BJ759" t="s">
        <v>824</v>
      </c>
      <c r="BK759" t="s">
        <v>824</v>
      </c>
    </row>
    <row r="760" spans="43:63" x14ac:dyDescent="0.25">
      <c r="AQ760" t="s">
        <v>24</v>
      </c>
      <c r="AR760">
        <v>2009</v>
      </c>
      <c r="AS760" t="s">
        <v>872</v>
      </c>
      <c r="AT760" t="s">
        <v>839</v>
      </c>
      <c r="AU760">
        <v>146.71034607999999</v>
      </c>
      <c r="AV760" t="s">
        <v>873</v>
      </c>
      <c r="AW760" t="s">
        <v>208</v>
      </c>
      <c r="AX760" t="s">
        <v>817</v>
      </c>
      <c r="AY760" t="s">
        <v>818</v>
      </c>
      <c r="AZ760" t="s">
        <v>764</v>
      </c>
      <c r="BA760" s="51" t="s">
        <v>764</v>
      </c>
      <c r="BB760" t="s">
        <v>815</v>
      </c>
      <c r="BC760" t="s">
        <v>819</v>
      </c>
      <c r="BD760" t="s">
        <v>820</v>
      </c>
      <c r="BE760" t="s">
        <v>821</v>
      </c>
      <c r="BF760" t="s">
        <v>874</v>
      </c>
      <c r="BG760" t="s">
        <v>822</v>
      </c>
      <c r="BH760">
        <v>2016</v>
      </c>
      <c r="BI760" t="s">
        <v>823</v>
      </c>
      <c r="BJ760" t="s">
        <v>824</v>
      </c>
      <c r="BK760" t="s">
        <v>824</v>
      </c>
    </row>
    <row r="761" spans="43:63" x14ac:dyDescent="0.25">
      <c r="AQ761" t="s">
        <v>24</v>
      </c>
      <c r="AR761">
        <v>2010</v>
      </c>
      <c r="AS761" t="s">
        <v>872</v>
      </c>
      <c r="AT761" t="s">
        <v>839</v>
      </c>
      <c r="AU761">
        <v>149.55474303</v>
      </c>
      <c r="AV761" t="s">
        <v>873</v>
      </c>
      <c r="AW761" t="s">
        <v>208</v>
      </c>
      <c r="AX761" t="s">
        <v>817</v>
      </c>
      <c r="AY761" t="s">
        <v>818</v>
      </c>
      <c r="AZ761" t="s">
        <v>764</v>
      </c>
      <c r="BA761" s="51" t="s">
        <v>764</v>
      </c>
      <c r="BB761" t="s">
        <v>815</v>
      </c>
      <c r="BC761" t="s">
        <v>819</v>
      </c>
      <c r="BD761" t="s">
        <v>820</v>
      </c>
      <c r="BE761" t="s">
        <v>821</v>
      </c>
      <c r="BF761" t="s">
        <v>874</v>
      </c>
      <c r="BG761" t="s">
        <v>822</v>
      </c>
      <c r="BH761">
        <v>2016</v>
      </c>
      <c r="BI761" t="s">
        <v>823</v>
      </c>
      <c r="BJ761" t="s">
        <v>824</v>
      </c>
      <c r="BK761" t="s">
        <v>824</v>
      </c>
    </row>
    <row r="762" spans="43:63" x14ac:dyDescent="0.25">
      <c r="AQ762" t="s">
        <v>24</v>
      </c>
      <c r="AR762">
        <v>2011</v>
      </c>
      <c r="AS762" t="s">
        <v>872</v>
      </c>
      <c r="AT762" t="s">
        <v>839</v>
      </c>
      <c r="AU762">
        <v>151.83477035999999</v>
      </c>
      <c r="AV762" t="s">
        <v>873</v>
      </c>
      <c r="AW762" t="s">
        <v>208</v>
      </c>
      <c r="AX762" t="s">
        <v>817</v>
      </c>
      <c r="AY762" t="s">
        <v>818</v>
      </c>
      <c r="AZ762" t="s">
        <v>764</v>
      </c>
      <c r="BA762" s="51" t="s">
        <v>764</v>
      </c>
      <c r="BB762" t="s">
        <v>815</v>
      </c>
      <c r="BC762" t="s">
        <v>819</v>
      </c>
      <c r="BD762" t="s">
        <v>820</v>
      </c>
      <c r="BE762" t="s">
        <v>821</v>
      </c>
      <c r="BF762" t="s">
        <v>874</v>
      </c>
      <c r="BG762" t="s">
        <v>822</v>
      </c>
      <c r="BH762">
        <v>2016</v>
      </c>
      <c r="BI762" t="s">
        <v>823</v>
      </c>
      <c r="BJ762" t="s">
        <v>824</v>
      </c>
      <c r="BK762" t="s">
        <v>824</v>
      </c>
    </row>
    <row r="763" spans="43:63" x14ac:dyDescent="0.25">
      <c r="AQ763" t="s">
        <v>24</v>
      </c>
      <c r="AR763">
        <v>2012</v>
      </c>
      <c r="AS763" t="s">
        <v>872</v>
      </c>
      <c r="AT763" t="s">
        <v>839</v>
      </c>
      <c r="AU763">
        <v>154.9717824</v>
      </c>
      <c r="AV763" t="s">
        <v>873</v>
      </c>
      <c r="AW763" t="s">
        <v>208</v>
      </c>
      <c r="AX763" t="s">
        <v>817</v>
      </c>
      <c r="AY763" t="s">
        <v>818</v>
      </c>
      <c r="AZ763" t="s">
        <v>764</v>
      </c>
      <c r="BA763" s="51" t="s">
        <v>764</v>
      </c>
      <c r="BB763" t="s">
        <v>815</v>
      </c>
      <c r="BC763" t="s">
        <v>819</v>
      </c>
      <c r="BD763" t="s">
        <v>820</v>
      </c>
      <c r="BE763" t="s">
        <v>821</v>
      </c>
      <c r="BF763" t="s">
        <v>874</v>
      </c>
      <c r="BG763" t="s">
        <v>822</v>
      </c>
      <c r="BH763">
        <v>2016</v>
      </c>
      <c r="BI763" t="s">
        <v>823</v>
      </c>
      <c r="BJ763" t="s">
        <v>824</v>
      </c>
      <c r="BK763" t="s">
        <v>824</v>
      </c>
    </row>
    <row r="764" spans="43:63" x14ac:dyDescent="0.25">
      <c r="AQ764" t="s">
        <v>24</v>
      </c>
      <c r="AR764">
        <v>2013</v>
      </c>
      <c r="AS764" t="s">
        <v>872</v>
      </c>
      <c r="AT764" t="s">
        <v>839</v>
      </c>
      <c r="AU764">
        <v>158.51492408824299</v>
      </c>
      <c r="AV764" t="s">
        <v>873</v>
      </c>
      <c r="AW764" t="s">
        <v>208</v>
      </c>
      <c r="AX764" t="s">
        <v>817</v>
      </c>
      <c r="AY764" t="s">
        <v>818</v>
      </c>
      <c r="AZ764" t="s">
        <v>764</v>
      </c>
      <c r="BA764" s="51" t="s">
        <v>764</v>
      </c>
      <c r="BB764" t="s">
        <v>815</v>
      </c>
      <c r="BC764" t="s">
        <v>819</v>
      </c>
      <c r="BD764" t="s">
        <v>820</v>
      </c>
      <c r="BE764" t="s">
        <v>821</v>
      </c>
      <c r="BF764" t="s">
        <v>874</v>
      </c>
      <c r="BG764" t="s">
        <v>822</v>
      </c>
      <c r="BH764">
        <v>2016</v>
      </c>
      <c r="BI764" t="s">
        <v>823</v>
      </c>
      <c r="BJ764" t="s">
        <v>824</v>
      </c>
      <c r="BK764" t="s">
        <v>824</v>
      </c>
    </row>
    <row r="765" spans="43:63" x14ac:dyDescent="0.25">
      <c r="AQ765" t="s">
        <v>16</v>
      </c>
      <c r="AR765">
        <v>2005</v>
      </c>
      <c r="AS765" t="s">
        <v>872</v>
      </c>
      <c r="AT765" t="s">
        <v>839</v>
      </c>
      <c r="AU765">
        <v>363.03246899999999</v>
      </c>
      <c r="AV765" t="s">
        <v>873</v>
      </c>
      <c r="AW765" t="s">
        <v>208</v>
      </c>
      <c r="AX765" t="s">
        <v>817</v>
      </c>
      <c r="AY765" t="s">
        <v>818</v>
      </c>
      <c r="AZ765" t="s">
        <v>764</v>
      </c>
      <c r="BA765" s="51" t="s">
        <v>764</v>
      </c>
      <c r="BB765" t="s">
        <v>815</v>
      </c>
      <c r="BC765" t="s">
        <v>819</v>
      </c>
      <c r="BD765" t="s">
        <v>820</v>
      </c>
      <c r="BE765" t="s">
        <v>821</v>
      </c>
      <c r="BF765" t="s">
        <v>874</v>
      </c>
      <c r="BG765" t="s">
        <v>822</v>
      </c>
      <c r="BH765">
        <v>2016</v>
      </c>
      <c r="BI765" t="s">
        <v>823</v>
      </c>
      <c r="BJ765" t="s">
        <v>824</v>
      </c>
      <c r="BK765" t="s">
        <v>824</v>
      </c>
    </row>
    <row r="766" spans="43:63" x14ac:dyDescent="0.25">
      <c r="AQ766" t="s">
        <v>16</v>
      </c>
      <c r="AR766">
        <v>2006</v>
      </c>
      <c r="AS766" t="s">
        <v>872</v>
      </c>
      <c r="AT766" t="s">
        <v>839</v>
      </c>
      <c r="AU766">
        <v>374.64300800000001</v>
      </c>
      <c r="AV766" t="s">
        <v>873</v>
      </c>
      <c r="AW766" t="s">
        <v>208</v>
      </c>
      <c r="AX766" t="s">
        <v>817</v>
      </c>
      <c r="AY766" t="s">
        <v>818</v>
      </c>
      <c r="AZ766" t="s">
        <v>764</v>
      </c>
      <c r="BA766" s="51" t="s">
        <v>764</v>
      </c>
      <c r="BB766" t="s">
        <v>815</v>
      </c>
      <c r="BC766" t="s">
        <v>819</v>
      </c>
      <c r="BD766" t="s">
        <v>820</v>
      </c>
      <c r="BE766" t="s">
        <v>821</v>
      </c>
      <c r="BF766" t="s">
        <v>874</v>
      </c>
      <c r="BG766" t="s">
        <v>822</v>
      </c>
      <c r="BH766">
        <v>2016</v>
      </c>
      <c r="BI766" t="s">
        <v>823</v>
      </c>
      <c r="BJ766" t="s">
        <v>824</v>
      </c>
      <c r="BK766" t="s">
        <v>824</v>
      </c>
    </row>
    <row r="767" spans="43:63" x14ac:dyDescent="0.25">
      <c r="AQ767" t="s">
        <v>16</v>
      </c>
      <c r="AR767">
        <v>2007</v>
      </c>
      <c r="AS767" t="s">
        <v>872</v>
      </c>
      <c r="AT767" t="s">
        <v>839</v>
      </c>
      <c r="AU767">
        <v>368.74532399999998</v>
      </c>
      <c r="AV767" t="s">
        <v>873</v>
      </c>
      <c r="AW767" t="s">
        <v>208</v>
      </c>
      <c r="AX767" t="s">
        <v>817</v>
      </c>
      <c r="AY767" t="s">
        <v>818</v>
      </c>
      <c r="AZ767" t="s">
        <v>764</v>
      </c>
      <c r="BA767" s="51" t="s">
        <v>764</v>
      </c>
      <c r="BB767" t="s">
        <v>815</v>
      </c>
      <c r="BC767" t="s">
        <v>819</v>
      </c>
      <c r="BD767" t="s">
        <v>820</v>
      </c>
      <c r="BE767" t="s">
        <v>821</v>
      </c>
      <c r="BF767" t="s">
        <v>874</v>
      </c>
      <c r="BG767" t="s">
        <v>822</v>
      </c>
      <c r="BH767">
        <v>2016</v>
      </c>
      <c r="BI767" t="s">
        <v>823</v>
      </c>
      <c r="BJ767" t="s">
        <v>824</v>
      </c>
      <c r="BK767" t="s">
        <v>824</v>
      </c>
    </row>
    <row r="768" spans="43:63" x14ac:dyDescent="0.25">
      <c r="AQ768" t="s">
        <v>16</v>
      </c>
      <c r="AR768">
        <v>2008</v>
      </c>
      <c r="AS768" t="s">
        <v>872</v>
      </c>
      <c r="AT768" t="s">
        <v>839</v>
      </c>
      <c r="AU768">
        <v>384.34473000000003</v>
      </c>
      <c r="AV768" t="s">
        <v>873</v>
      </c>
      <c r="AW768" t="s">
        <v>208</v>
      </c>
      <c r="AX768" t="s">
        <v>817</v>
      </c>
      <c r="AY768" t="s">
        <v>818</v>
      </c>
      <c r="AZ768" t="s">
        <v>764</v>
      </c>
      <c r="BA768" s="51" t="s">
        <v>764</v>
      </c>
      <c r="BB768" t="s">
        <v>815</v>
      </c>
      <c r="BC768" t="s">
        <v>819</v>
      </c>
      <c r="BD768" t="s">
        <v>820</v>
      </c>
      <c r="BE768" t="s">
        <v>821</v>
      </c>
      <c r="BF768" t="s">
        <v>874</v>
      </c>
      <c r="BG768" t="s">
        <v>822</v>
      </c>
      <c r="BH768">
        <v>2016</v>
      </c>
      <c r="BI768" t="s">
        <v>823</v>
      </c>
      <c r="BJ768" t="s">
        <v>824</v>
      </c>
      <c r="BK768" t="s">
        <v>824</v>
      </c>
    </row>
    <row r="769" spans="43:63" x14ac:dyDescent="0.25">
      <c r="AQ769" t="s">
        <v>16</v>
      </c>
      <c r="AR769">
        <v>2009</v>
      </c>
      <c r="AS769" t="s">
        <v>872</v>
      </c>
      <c r="AT769" t="s">
        <v>839</v>
      </c>
      <c r="AU769">
        <v>382.95160299999998</v>
      </c>
      <c r="AV769" t="s">
        <v>873</v>
      </c>
      <c r="AW769" t="s">
        <v>208</v>
      </c>
      <c r="AX769" t="s">
        <v>817</v>
      </c>
      <c r="AY769" t="s">
        <v>818</v>
      </c>
      <c r="AZ769" t="s">
        <v>764</v>
      </c>
      <c r="BA769" s="51" t="s">
        <v>764</v>
      </c>
      <c r="BB769" t="s">
        <v>815</v>
      </c>
      <c r="BC769" t="s">
        <v>819</v>
      </c>
      <c r="BD769" t="s">
        <v>820</v>
      </c>
      <c r="BE769" t="s">
        <v>821</v>
      </c>
      <c r="BF769" t="s">
        <v>874</v>
      </c>
      <c r="BG769" t="s">
        <v>822</v>
      </c>
      <c r="BH769">
        <v>2016</v>
      </c>
      <c r="BI769" t="s">
        <v>823</v>
      </c>
      <c r="BJ769" t="s">
        <v>824</v>
      </c>
      <c r="BK769" t="s">
        <v>824</v>
      </c>
    </row>
    <row r="770" spans="43:63" x14ac:dyDescent="0.25">
      <c r="AQ770" t="s">
        <v>16</v>
      </c>
      <c r="AR770">
        <v>2010</v>
      </c>
      <c r="AS770" t="s">
        <v>872</v>
      </c>
      <c r="AT770" t="s">
        <v>839</v>
      </c>
      <c r="AU770">
        <v>398.42265200000003</v>
      </c>
      <c r="AV770" t="s">
        <v>873</v>
      </c>
      <c r="AW770" t="s">
        <v>208</v>
      </c>
      <c r="AX770" t="s">
        <v>817</v>
      </c>
      <c r="AY770" t="s">
        <v>818</v>
      </c>
      <c r="AZ770" t="s">
        <v>764</v>
      </c>
      <c r="BA770" s="51" t="s">
        <v>764</v>
      </c>
      <c r="BB770" t="s">
        <v>815</v>
      </c>
      <c r="BC770" t="s">
        <v>819</v>
      </c>
      <c r="BD770" t="s">
        <v>820</v>
      </c>
      <c r="BE770" t="s">
        <v>821</v>
      </c>
      <c r="BF770" t="s">
        <v>874</v>
      </c>
      <c r="BG770" t="s">
        <v>822</v>
      </c>
      <c r="BH770">
        <v>2016</v>
      </c>
      <c r="BI770" t="s">
        <v>823</v>
      </c>
      <c r="BJ770" t="s">
        <v>824</v>
      </c>
      <c r="BK770" t="s">
        <v>824</v>
      </c>
    </row>
    <row r="771" spans="43:63" x14ac:dyDescent="0.25">
      <c r="AQ771" t="s">
        <v>16</v>
      </c>
      <c r="AR771">
        <v>2011</v>
      </c>
      <c r="AS771" t="s">
        <v>872</v>
      </c>
      <c r="AT771" t="s">
        <v>839</v>
      </c>
      <c r="AU771">
        <v>439.03019999999998</v>
      </c>
      <c r="AV771" t="s">
        <v>873</v>
      </c>
      <c r="AW771" t="s">
        <v>208</v>
      </c>
      <c r="AX771" t="s">
        <v>817</v>
      </c>
      <c r="AY771" t="s">
        <v>818</v>
      </c>
      <c r="AZ771" t="s">
        <v>764</v>
      </c>
      <c r="BA771" s="51" t="s">
        <v>764</v>
      </c>
      <c r="BB771" t="s">
        <v>815</v>
      </c>
      <c r="BC771" t="s">
        <v>819</v>
      </c>
      <c r="BD771" t="s">
        <v>820</v>
      </c>
      <c r="BE771" t="s">
        <v>821</v>
      </c>
      <c r="BF771" t="s">
        <v>874</v>
      </c>
      <c r="BG771" t="s">
        <v>822</v>
      </c>
      <c r="BH771">
        <v>2016</v>
      </c>
      <c r="BI771" t="s">
        <v>823</v>
      </c>
      <c r="BJ771" t="s">
        <v>824</v>
      </c>
      <c r="BK771" t="s">
        <v>824</v>
      </c>
    </row>
    <row r="772" spans="43:63" x14ac:dyDescent="0.25">
      <c r="AQ772" t="s">
        <v>16</v>
      </c>
      <c r="AR772">
        <v>2012</v>
      </c>
      <c r="AS772" t="s">
        <v>872</v>
      </c>
      <c r="AT772" t="s">
        <v>839</v>
      </c>
      <c r="AU772">
        <v>439.36309999999997</v>
      </c>
      <c r="AV772" t="s">
        <v>873</v>
      </c>
      <c r="AW772" t="s">
        <v>208</v>
      </c>
      <c r="AX772" t="s">
        <v>817</v>
      </c>
      <c r="AY772" t="s">
        <v>818</v>
      </c>
      <c r="AZ772" t="s">
        <v>764</v>
      </c>
      <c r="BA772" s="51" t="s">
        <v>764</v>
      </c>
      <c r="BB772" t="s">
        <v>815</v>
      </c>
      <c r="BC772" t="s">
        <v>819</v>
      </c>
      <c r="BD772" t="s">
        <v>820</v>
      </c>
      <c r="BE772" t="s">
        <v>821</v>
      </c>
      <c r="BF772" t="s">
        <v>874</v>
      </c>
      <c r="BG772" t="s">
        <v>822</v>
      </c>
      <c r="BH772">
        <v>2016</v>
      </c>
      <c r="BI772" t="s">
        <v>823</v>
      </c>
      <c r="BJ772" t="s">
        <v>824</v>
      </c>
      <c r="BK772" t="s">
        <v>824</v>
      </c>
    </row>
    <row r="773" spans="43:63" x14ac:dyDescent="0.25">
      <c r="AQ773" t="s">
        <v>16</v>
      </c>
      <c r="AR773">
        <v>2013</v>
      </c>
      <c r="AS773" t="s">
        <v>872</v>
      </c>
      <c r="AT773" t="s">
        <v>839</v>
      </c>
      <c r="AU773">
        <v>444.60280799999998</v>
      </c>
      <c r="AV773" t="s">
        <v>873</v>
      </c>
      <c r="AW773" t="s">
        <v>208</v>
      </c>
      <c r="AX773" t="s">
        <v>817</v>
      </c>
      <c r="AY773" t="s">
        <v>818</v>
      </c>
      <c r="AZ773" t="s">
        <v>764</v>
      </c>
      <c r="BA773" s="51" t="s">
        <v>764</v>
      </c>
      <c r="BB773" t="s">
        <v>815</v>
      </c>
      <c r="BC773" t="s">
        <v>819</v>
      </c>
      <c r="BD773" t="s">
        <v>820</v>
      </c>
      <c r="BE773" t="s">
        <v>821</v>
      </c>
      <c r="BF773" t="s">
        <v>874</v>
      </c>
      <c r="BG773" t="s">
        <v>822</v>
      </c>
      <c r="BH773">
        <v>2016</v>
      </c>
      <c r="BI773" t="s">
        <v>823</v>
      </c>
      <c r="BJ773" t="s">
        <v>824</v>
      </c>
      <c r="BK773" t="s">
        <v>824</v>
      </c>
    </row>
    <row r="774" spans="43:63" x14ac:dyDescent="0.25">
      <c r="AQ774" t="s">
        <v>5</v>
      </c>
      <c r="AR774">
        <v>2005</v>
      </c>
      <c r="AS774" t="s">
        <v>872</v>
      </c>
      <c r="AT774" t="s">
        <v>839</v>
      </c>
      <c r="AU774">
        <v>160.78284933736299</v>
      </c>
      <c r="AV774" t="s">
        <v>873</v>
      </c>
      <c r="AW774" t="s">
        <v>208</v>
      </c>
      <c r="AX774" t="s">
        <v>817</v>
      </c>
      <c r="AY774" t="s">
        <v>818</v>
      </c>
      <c r="AZ774" t="s">
        <v>764</v>
      </c>
      <c r="BA774" s="51" t="s">
        <v>764</v>
      </c>
      <c r="BB774" t="s">
        <v>815</v>
      </c>
      <c r="BC774" t="s">
        <v>819</v>
      </c>
      <c r="BD774" t="s">
        <v>820</v>
      </c>
      <c r="BE774" t="s">
        <v>821</v>
      </c>
      <c r="BF774" t="s">
        <v>874</v>
      </c>
      <c r="BG774" t="s">
        <v>822</v>
      </c>
      <c r="BH774">
        <v>2016</v>
      </c>
      <c r="BI774" t="s">
        <v>823</v>
      </c>
      <c r="BJ774" t="s">
        <v>824</v>
      </c>
      <c r="BK774" t="s">
        <v>824</v>
      </c>
    </row>
    <row r="775" spans="43:63" x14ac:dyDescent="0.25">
      <c r="AQ775" t="s">
        <v>5</v>
      </c>
      <c r="AR775">
        <v>2006</v>
      </c>
      <c r="AS775" t="s">
        <v>872</v>
      </c>
      <c r="AT775" t="s">
        <v>839</v>
      </c>
      <c r="AU775">
        <v>168.08604113135999</v>
      </c>
      <c r="AV775" t="s">
        <v>873</v>
      </c>
      <c r="AW775" t="s">
        <v>208</v>
      </c>
      <c r="AX775" t="s">
        <v>817</v>
      </c>
      <c r="AY775" t="s">
        <v>818</v>
      </c>
      <c r="AZ775" t="s">
        <v>764</v>
      </c>
      <c r="BA775" s="51" t="s">
        <v>764</v>
      </c>
      <c r="BB775" t="s">
        <v>815</v>
      </c>
      <c r="BC775" t="s">
        <v>819</v>
      </c>
      <c r="BD775" t="s">
        <v>820</v>
      </c>
      <c r="BE775" t="s">
        <v>821</v>
      </c>
      <c r="BF775" t="s">
        <v>874</v>
      </c>
      <c r="BG775" t="s">
        <v>822</v>
      </c>
      <c r="BH775">
        <v>2016</v>
      </c>
      <c r="BI775" t="s">
        <v>823</v>
      </c>
      <c r="BJ775" t="s">
        <v>824</v>
      </c>
      <c r="BK775" t="s">
        <v>824</v>
      </c>
    </row>
    <row r="776" spans="43:63" x14ac:dyDescent="0.25">
      <c r="AQ776" t="s">
        <v>5</v>
      </c>
      <c r="AR776">
        <v>2007</v>
      </c>
      <c r="AS776" t="s">
        <v>872</v>
      </c>
      <c r="AT776" t="s">
        <v>839</v>
      </c>
      <c r="AU776">
        <v>174.846289359872</v>
      </c>
      <c r="AV776" t="s">
        <v>873</v>
      </c>
      <c r="AW776" t="s">
        <v>208</v>
      </c>
      <c r="AX776" t="s">
        <v>817</v>
      </c>
      <c r="AY776" t="s">
        <v>818</v>
      </c>
      <c r="AZ776" t="s">
        <v>764</v>
      </c>
      <c r="BA776" s="51" t="s">
        <v>764</v>
      </c>
      <c r="BB776" t="s">
        <v>815</v>
      </c>
      <c r="BC776" t="s">
        <v>819</v>
      </c>
      <c r="BD776" t="s">
        <v>820</v>
      </c>
      <c r="BE776" t="s">
        <v>821</v>
      </c>
      <c r="BF776" t="s">
        <v>874</v>
      </c>
      <c r="BG776" t="s">
        <v>822</v>
      </c>
      <c r="BH776">
        <v>2016</v>
      </c>
      <c r="BI776" t="s">
        <v>823</v>
      </c>
      <c r="BJ776" t="s">
        <v>824</v>
      </c>
      <c r="BK776" t="s">
        <v>824</v>
      </c>
    </row>
    <row r="777" spans="43:63" x14ac:dyDescent="0.25">
      <c r="AQ777" t="s">
        <v>5</v>
      </c>
      <c r="AR777">
        <v>2008</v>
      </c>
      <c r="AS777" t="s">
        <v>872</v>
      </c>
      <c r="AT777" t="s">
        <v>839</v>
      </c>
      <c r="AU777">
        <v>181.071835273056</v>
      </c>
      <c r="AV777" t="s">
        <v>873</v>
      </c>
      <c r="AW777" t="s">
        <v>208</v>
      </c>
      <c r="AX777" t="s">
        <v>817</v>
      </c>
      <c r="AY777" t="s">
        <v>818</v>
      </c>
      <c r="AZ777" t="s">
        <v>764</v>
      </c>
      <c r="BA777" s="51" t="s">
        <v>764</v>
      </c>
      <c r="BB777" t="s">
        <v>815</v>
      </c>
      <c r="BC777" t="s">
        <v>819</v>
      </c>
      <c r="BD777" t="s">
        <v>820</v>
      </c>
      <c r="BE777" t="s">
        <v>821</v>
      </c>
      <c r="BF777" t="s">
        <v>874</v>
      </c>
      <c r="BG777" t="s">
        <v>822</v>
      </c>
      <c r="BH777">
        <v>2016</v>
      </c>
      <c r="BI777" t="s">
        <v>823</v>
      </c>
      <c r="BJ777" t="s">
        <v>824</v>
      </c>
      <c r="BK777" t="s">
        <v>824</v>
      </c>
    </row>
    <row r="778" spans="43:63" x14ac:dyDescent="0.25">
      <c r="AQ778" t="s">
        <v>5</v>
      </c>
      <c r="AR778">
        <v>2009</v>
      </c>
      <c r="AS778" t="s">
        <v>872</v>
      </c>
      <c r="AT778" t="s">
        <v>839</v>
      </c>
      <c r="AU778">
        <v>186.68312593392</v>
      </c>
      <c r="AV778" t="s">
        <v>873</v>
      </c>
      <c r="AW778" t="s">
        <v>208</v>
      </c>
      <c r="AX778" t="s">
        <v>817</v>
      </c>
      <c r="AY778" t="s">
        <v>818</v>
      </c>
      <c r="AZ778" t="s">
        <v>764</v>
      </c>
      <c r="BA778" s="51" t="s">
        <v>764</v>
      </c>
      <c r="BB778" t="s">
        <v>815</v>
      </c>
      <c r="BC778" t="s">
        <v>819</v>
      </c>
      <c r="BD778" t="s">
        <v>820</v>
      </c>
      <c r="BE778" t="s">
        <v>821</v>
      </c>
      <c r="BF778" t="s">
        <v>874</v>
      </c>
      <c r="BG778" t="s">
        <v>822</v>
      </c>
      <c r="BH778">
        <v>2016</v>
      </c>
      <c r="BI778" t="s">
        <v>823</v>
      </c>
      <c r="BJ778" t="s">
        <v>824</v>
      </c>
      <c r="BK778" t="s">
        <v>824</v>
      </c>
    </row>
    <row r="779" spans="43:63" x14ac:dyDescent="0.25">
      <c r="AQ779" t="s">
        <v>5</v>
      </c>
      <c r="AR779">
        <v>2010</v>
      </c>
      <c r="AS779" t="s">
        <v>872</v>
      </c>
      <c r="AT779" t="s">
        <v>839</v>
      </c>
      <c r="AU779">
        <v>191.77882954393601</v>
      </c>
      <c r="AV779" t="s">
        <v>873</v>
      </c>
      <c r="AW779" t="s">
        <v>208</v>
      </c>
      <c r="AX779" t="s">
        <v>817</v>
      </c>
      <c r="AY779" t="s">
        <v>818</v>
      </c>
      <c r="AZ779" t="s">
        <v>764</v>
      </c>
      <c r="BA779" s="51" t="s">
        <v>764</v>
      </c>
      <c r="BB779" t="s">
        <v>815</v>
      </c>
      <c r="BC779" t="s">
        <v>819</v>
      </c>
      <c r="BD779" t="s">
        <v>820</v>
      </c>
      <c r="BE779" t="s">
        <v>821</v>
      </c>
      <c r="BF779" t="s">
        <v>874</v>
      </c>
      <c r="BG779" t="s">
        <v>822</v>
      </c>
      <c r="BH779">
        <v>2016</v>
      </c>
      <c r="BI779" t="s">
        <v>823</v>
      </c>
      <c r="BJ779" t="s">
        <v>824</v>
      </c>
      <c r="BK779" t="s">
        <v>824</v>
      </c>
    </row>
    <row r="780" spans="43:63" x14ac:dyDescent="0.25">
      <c r="AQ780" t="s">
        <v>5</v>
      </c>
      <c r="AR780">
        <v>2011</v>
      </c>
      <c r="AS780" t="s">
        <v>872</v>
      </c>
      <c r="AT780" t="s">
        <v>839</v>
      </c>
      <c r="AU780">
        <v>196.84135685888</v>
      </c>
      <c r="AV780" t="s">
        <v>873</v>
      </c>
      <c r="AW780" t="s">
        <v>208</v>
      </c>
      <c r="AX780" t="s">
        <v>817</v>
      </c>
      <c r="AY780" t="s">
        <v>818</v>
      </c>
      <c r="AZ780" t="s">
        <v>764</v>
      </c>
      <c r="BA780" s="51" t="s">
        <v>764</v>
      </c>
      <c r="BB780" t="s">
        <v>815</v>
      </c>
      <c r="BC780" t="s">
        <v>819</v>
      </c>
      <c r="BD780" t="s">
        <v>820</v>
      </c>
      <c r="BE780" t="s">
        <v>821</v>
      </c>
      <c r="BF780" t="s">
        <v>874</v>
      </c>
      <c r="BG780" t="s">
        <v>822</v>
      </c>
      <c r="BH780">
        <v>2016</v>
      </c>
      <c r="BI780" t="s">
        <v>823</v>
      </c>
      <c r="BJ780" t="s">
        <v>824</v>
      </c>
      <c r="BK780" t="s">
        <v>824</v>
      </c>
    </row>
    <row r="781" spans="43:63" x14ac:dyDescent="0.25">
      <c r="AQ781" t="s">
        <v>5</v>
      </c>
      <c r="AR781">
        <v>2012</v>
      </c>
      <c r="AS781" t="s">
        <v>872</v>
      </c>
      <c r="AT781" t="s">
        <v>839</v>
      </c>
      <c r="AU781">
        <v>198.30137161296</v>
      </c>
      <c r="AV781" t="s">
        <v>873</v>
      </c>
      <c r="AW781" t="s">
        <v>208</v>
      </c>
      <c r="AX781" t="s">
        <v>817</v>
      </c>
      <c r="AY781" t="s">
        <v>818</v>
      </c>
      <c r="AZ781" t="s">
        <v>764</v>
      </c>
      <c r="BA781" s="51" t="s">
        <v>764</v>
      </c>
      <c r="BB781" t="s">
        <v>815</v>
      </c>
      <c r="BC781" t="s">
        <v>819</v>
      </c>
      <c r="BD781" t="s">
        <v>820</v>
      </c>
      <c r="BE781" t="s">
        <v>821</v>
      </c>
      <c r="BF781" t="s">
        <v>874</v>
      </c>
      <c r="BG781" t="s">
        <v>822</v>
      </c>
      <c r="BH781">
        <v>2016</v>
      </c>
      <c r="BI781" t="s">
        <v>823</v>
      </c>
      <c r="BJ781" t="s">
        <v>824</v>
      </c>
      <c r="BK781" t="s">
        <v>824</v>
      </c>
    </row>
    <row r="782" spans="43:63" x14ac:dyDescent="0.25">
      <c r="AQ782" t="s">
        <v>5</v>
      </c>
      <c r="AR782">
        <v>2013</v>
      </c>
      <c r="AS782" t="s">
        <v>872</v>
      </c>
      <c r="AT782" t="s">
        <v>839</v>
      </c>
      <c r="AU782">
        <v>203.93747570180099</v>
      </c>
      <c r="AV782" t="s">
        <v>873</v>
      </c>
      <c r="AW782" t="s">
        <v>208</v>
      </c>
      <c r="AX782" t="s">
        <v>817</v>
      </c>
      <c r="AY782" t="s">
        <v>818</v>
      </c>
      <c r="AZ782" t="s">
        <v>764</v>
      </c>
      <c r="BA782" s="51" t="s">
        <v>764</v>
      </c>
      <c r="BB782" t="s">
        <v>815</v>
      </c>
      <c r="BC782" t="s">
        <v>819</v>
      </c>
      <c r="BD782" t="s">
        <v>820</v>
      </c>
      <c r="BE782" t="s">
        <v>821</v>
      </c>
      <c r="BF782" t="s">
        <v>874</v>
      </c>
      <c r="BG782" t="s">
        <v>822</v>
      </c>
      <c r="BH782">
        <v>2016</v>
      </c>
      <c r="BI782" t="s">
        <v>823</v>
      </c>
      <c r="BJ782" t="s">
        <v>824</v>
      </c>
      <c r="BK782" t="s">
        <v>824</v>
      </c>
    </row>
    <row r="783" spans="43:63" x14ac:dyDescent="0.25">
      <c r="AQ783" t="s">
        <v>29</v>
      </c>
      <c r="AR783">
        <v>2005</v>
      </c>
      <c r="AS783" t="s">
        <v>872</v>
      </c>
      <c r="AT783" t="s">
        <v>839</v>
      </c>
      <c r="AU783">
        <v>2769.1990932475801</v>
      </c>
      <c r="AV783" t="s">
        <v>873</v>
      </c>
      <c r="AW783" t="s">
        <v>208</v>
      </c>
      <c r="AX783" t="s">
        <v>817</v>
      </c>
      <c r="AY783" t="s">
        <v>818</v>
      </c>
      <c r="AZ783" t="s">
        <v>764</v>
      </c>
      <c r="BA783" s="51" t="s">
        <v>764</v>
      </c>
      <c r="BB783" t="s">
        <v>815</v>
      </c>
      <c r="BC783" t="s">
        <v>819</v>
      </c>
      <c r="BD783" t="s">
        <v>820</v>
      </c>
      <c r="BE783" t="s">
        <v>821</v>
      </c>
      <c r="BF783" t="s">
        <v>874</v>
      </c>
      <c r="BG783" t="s">
        <v>822</v>
      </c>
      <c r="BH783">
        <v>2016</v>
      </c>
      <c r="BI783" t="s">
        <v>823</v>
      </c>
      <c r="BJ783" t="s">
        <v>824</v>
      </c>
      <c r="BK783" t="s">
        <v>824</v>
      </c>
    </row>
    <row r="784" spans="43:63" x14ac:dyDescent="0.25">
      <c r="AQ784" t="s">
        <v>29</v>
      </c>
      <c r="AR784">
        <v>2006</v>
      </c>
      <c r="AS784" t="s">
        <v>872</v>
      </c>
      <c r="AT784" t="s">
        <v>839</v>
      </c>
      <c r="AU784">
        <v>2798.3834299145201</v>
      </c>
      <c r="AV784" t="s">
        <v>873</v>
      </c>
      <c r="AW784" t="s">
        <v>208</v>
      </c>
      <c r="AX784" t="s">
        <v>817</v>
      </c>
      <c r="AY784" t="s">
        <v>818</v>
      </c>
      <c r="AZ784" t="s">
        <v>764</v>
      </c>
      <c r="BA784" s="51" t="s">
        <v>764</v>
      </c>
      <c r="BB784" t="s">
        <v>815</v>
      </c>
      <c r="BC784" t="s">
        <v>819</v>
      </c>
      <c r="BD784" t="s">
        <v>820</v>
      </c>
      <c r="BE784" t="s">
        <v>821</v>
      </c>
      <c r="BF784" t="s">
        <v>874</v>
      </c>
      <c r="BG784" t="s">
        <v>822</v>
      </c>
      <c r="BH784">
        <v>2016</v>
      </c>
      <c r="BI784" t="s">
        <v>823</v>
      </c>
      <c r="BJ784" t="s">
        <v>824</v>
      </c>
      <c r="BK784" t="s">
        <v>824</v>
      </c>
    </row>
    <row r="785" spans="43:63" x14ac:dyDescent="0.25">
      <c r="AQ785" t="s">
        <v>29</v>
      </c>
      <c r="AR785">
        <v>2007</v>
      </c>
      <c r="AS785" t="s">
        <v>872</v>
      </c>
      <c r="AT785" t="s">
        <v>839</v>
      </c>
      <c r="AU785">
        <v>2836.9282799004</v>
      </c>
      <c r="AV785" t="s">
        <v>873</v>
      </c>
      <c r="AW785" t="s">
        <v>208</v>
      </c>
      <c r="AX785" t="s">
        <v>817</v>
      </c>
      <c r="AY785" t="s">
        <v>818</v>
      </c>
      <c r="AZ785" t="s">
        <v>764</v>
      </c>
      <c r="BA785" s="51" t="s">
        <v>764</v>
      </c>
      <c r="BB785" t="s">
        <v>815</v>
      </c>
      <c r="BC785" t="s">
        <v>819</v>
      </c>
      <c r="BD785" t="s">
        <v>820</v>
      </c>
      <c r="BE785" t="s">
        <v>821</v>
      </c>
      <c r="BF785" t="s">
        <v>874</v>
      </c>
      <c r="BG785" t="s">
        <v>822</v>
      </c>
      <c r="BH785">
        <v>2016</v>
      </c>
      <c r="BI785" t="s">
        <v>823</v>
      </c>
      <c r="BJ785" t="s">
        <v>824</v>
      </c>
      <c r="BK785" t="s">
        <v>824</v>
      </c>
    </row>
    <row r="786" spans="43:63" x14ac:dyDescent="0.25">
      <c r="AQ786" t="s">
        <v>29</v>
      </c>
      <c r="AR786">
        <v>2008</v>
      </c>
      <c r="AS786" t="s">
        <v>872</v>
      </c>
      <c r="AT786" t="s">
        <v>839</v>
      </c>
      <c r="AU786">
        <v>2871.0074266106399</v>
      </c>
      <c r="AV786" t="s">
        <v>873</v>
      </c>
      <c r="AW786" t="s">
        <v>208</v>
      </c>
      <c r="AX786" t="s">
        <v>817</v>
      </c>
      <c r="AY786" t="s">
        <v>818</v>
      </c>
      <c r="AZ786" t="s">
        <v>764</v>
      </c>
      <c r="BA786" s="51" t="s">
        <v>764</v>
      </c>
      <c r="BB786" t="s">
        <v>815</v>
      </c>
      <c r="BC786" t="s">
        <v>819</v>
      </c>
      <c r="BD786" t="s">
        <v>820</v>
      </c>
      <c r="BE786" t="s">
        <v>821</v>
      </c>
      <c r="BF786" t="s">
        <v>874</v>
      </c>
      <c r="BG786" t="s">
        <v>822</v>
      </c>
      <c r="BH786">
        <v>2016</v>
      </c>
      <c r="BI786" t="s">
        <v>823</v>
      </c>
      <c r="BJ786" t="s">
        <v>824</v>
      </c>
      <c r="BK786" t="s">
        <v>824</v>
      </c>
    </row>
    <row r="787" spans="43:63" x14ac:dyDescent="0.25">
      <c r="AQ787" t="s">
        <v>29</v>
      </c>
      <c r="AR787">
        <v>2009</v>
      </c>
      <c r="AS787" t="s">
        <v>872</v>
      </c>
      <c r="AT787" t="s">
        <v>839</v>
      </c>
      <c r="AU787">
        <v>2901.1673587027999</v>
      </c>
      <c r="AV787" t="s">
        <v>873</v>
      </c>
      <c r="AW787" t="s">
        <v>208</v>
      </c>
      <c r="AX787" t="s">
        <v>817</v>
      </c>
      <c r="AY787" t="s">
        <v>818</v>
      </c>
      <c r="AZ787" t="s">
        <v>764</v>
      </c>
      <c r="BA787" s="51" t="s">
        <v>764</v>
      </c>
      <c r="BB787" t="s">
        <v>815</v>
      </c>
      <c r="BC787" t="s">
        <v>819</v>
      </c>
      <c r="BD787" t="s">
        <v>820</v>
      </c>
      <c r="BE787" t="s">
        <v>821</v>
      </c>
      <c r="BF787" t="s">
        <v>874</v>
      </c>
      <c r="BG787" t="s">
        <v>822</v>
      </c>
      <c r="BH787">
        <v>2016</v>
      </c>
      <c r="BI787" t="s">
        <v>823</v>
      </c>
      <c r="BJ787" t="s">
        <v>824</v>
      </c>
      <c r="BK787" t="s">
        <v>824</v>
      </c>
    </row>
    <row r="788" spans="43:63" x14ac:dyDescent="0.25">
      <c r="AQ788" t="s">
        <v>29</v>
      </c>
      <c r="AR788">
        <v>2010</v>
      </c>
      <c r="AS788" t="s">
        <v>872</v>
      </c>
      <c r="AT788" t="s">
        <v>839</v>
      </c>
      <c r="AU788">
        <v>2933.2381682713199</v>
      </c>
      <c r="AV788" t="s">
        <v>873</v>
      </c>
      <c r="AW788" t="s">
        <v>208</v>
      </c>
      <c r="AX788" t="s">
        <v>817</v>
      </c>
      <c r="AY788" t="s">
        <v>818</v>
      </c>
      <c r="AZ788" t="s">
        <v>764</v>
      </c>
      <c r="BA788" s="51" t="s">
        <v>764</v>
      </c>
      <c r="BB788" t="s">
        <v>815</v>
      </c>
      <c r="BC788" t="s">
        <v>819</v>
      </c>
      <c r="BD788" t="s">
        <v>820</v>
      </c>
      <c r="BE788" t="s">
        <v>821</v>
      </c>
      <c r="BF788" t="s">
        <v>874</v>
      </c>
      <c r="BG788" t="s">
        <v>822</v>
      </c>
      <c r="BH788">
        <v>2016</v>
      </c>
      <c r="BI788" t="s">
        <v>823</v>
      </c>
      <c r="BJ788" t="s">
        <v>824</v>
      </c>
      <c r="BK788" t="s">
        <v>824</v>
      </c>
    </row>
    <row r="789" spans="43:63" x14ac:dyDescent="0.25">
      <c r="AQ789" t="s">
        <v>29</v>
      </c>
      <c r="AR789">
        <v>2011</v>
      </c>
      <c r="AS789" t="s">
        <v>872</v>
      </c>
      <c r="AT789" t="s">
        <v>839</v>
      </c>
      <c r="AU789">
        <v>2942.9723374805699</v>
      </c>
      <c r="AV789" t="s">
        <v>873</v>
      </c>
      <c r="AW789" t="s">
        <v>208</v>
      </c>
      <c r="AX789" t="s">
        <v>817</v>
      </c>
      <c r="AY789" t="s">
        <v>818</v>
      </c>
      <c r="AZ789" t="s">
        <v>764</v>
      </c>
      <c r="BA789" s="51" t="s">
        <v>764</v>
      </c>
      <c r="BB789" t="s">
        <v>815</v>
      </c>
      <c r="BC789" t="s">
        <v>819</v>
      </c>
      <c r="BD789" t="s">
        <v>820</v>
      </c>
      <c r="BE789" t="s">
        <v>821</v>
      </c>
      <c r="BF789" t="s">
        <v>874</v>
      </c>
      <c r="BG789" t="s">
        <v>822</v>
      </c>
      <c r="BH789">
        <v>2016</v>
      </c>
      <c r="BI789" t="s">
        <v>823</v>
      </c>
      <c r="BJ789" t="s">
        <v>824</v>
      </c>
      <c r="BK789" t="s">
        <v>824</v>
      </c>
    </row>
    <row r="790" spans="43:63" x14ac:dyDescent="0.25">
      <c r="AQ790" t="s">
        <v>29</v>
      </c>
      <c r="AR790">
        <v>2012</v>
      </c>
      <c r="AS790" t="s">
        <v>872</v>
      </c>
      <c r="AT790" t="s">
        <v>839</v>
      </c>
      <c r="AU790">
        <v>2951.1722433063201</v>
      </c>
      <c r="AV790" t="s">
        <v>873</v>
      </c>
      <c r="AW790" t="s">
        <v>208</v>
      </c>
      <c r="AX790" t="s">
        <v>817</v>
      </c>
      <c r="AY790" t="s">
        <v>818</v>
      </c>
      <c r="AZ790" t="s">
        <v>764</v>
      </c>
      <c r="BA790" s="51" t="s">
        <v>764</v>
      </c>
      <c r="BB790" t="s">
        <v>815</v>
      </c>
      <c r="BC790" t="s">
        <v>819</v>
      </c>
      <c r="BD790" t="s">
        <v>820</v>
      </c>
      <c r="BE790" t="s">
        <v>821</v>
      </c>
      <c r="BF790" t="s">
        <v>874</v>
      </c>
      <c r="BG790" t="s">
        <v>822</v>
      </c>
      <c r="BH790">
        <v>2016</v>
      </c>
      <c r="BI790" t="s">
        <v>823</v>
      </c>
      <c r="BJ790" t="s">
        <v>824</v>
      </c>
      <c r="BK790" t="s">
        <v>824</v>
      </c>
    </row>
    <row r="791" spans="43:63" x14ac:dyDescent="0.25">
      <c r="AQ791" t="s">
        <v>29</v>
      </c>
      <c r="AR791">
        <v>2013</v>
      </c>
      <c r="AS791" t="s">
        <v>872</v>
      </c>
      <c r="AT791" t="s">
        <v>839</v>
      </c>
      <c r="AU791">
        <v>2958.8307537846399</v>
      </c>
      <c r="AV791" t="s">
        <v>873</v>
      </c>
      <c r="AW791" t="s">
        <v>208</v>
      </c>
      <c r="AX791" t="s">
        <v>817</v>
      </c>
      <c r="AY791" t="s">
        <v>818</v>
      </c>
      <c r="AZ791" t="s">
        <v>764</v>
      </c>
      <c r="BA791" s="51" t="s">
        <v>764</v>
      </c>
      <c r="BB791" t="s">
        <v>815</v>
      </c>
      <c r="BC791" t="s">
        <v>819</v>
      </c>
      <c r="BD791" t="s">
        <v>820</v>
      </c>
      <c r="BE791" t="s">
        <v>821</v>
      </c>
      <c r="BF791" t="s">
        <v>874</v>
      </c>
      <c r="BG791" t="s">
        <v>822</v>
      </c>
      <c r="BH791">
        <v>2016</v>
      </c>
      <c r="BI791" t="s">
        <v>823</v>
      </c>
      <c r="BJ791" t="s">
        <v>824</v>
      </c>
      <c r="BK791" t="s">
        <v>824</v>
      </c>
    </row>
    <row r="792" spans="43:63" x14ac:dyDescent="0.25">
      <c r="AQ792" t="s">
        <v>22</v>
      </c>
      <c r="AR792">
        <v>2005</v>
      </c>
      <c r="AS792" t="s">
        <v>872</v>
      </c>
      <c r="AT792" t="s">
        <v>839</v>
      </c>
      <c r="AU792">
        <v>79.659350000000003</v>
      </c>
      <c r="AV792" t="s">
        <v>873</v>
      </c>
      <c r="AW792" t="s">
        <v>208</v>
      </c>
      <c r="AX792" t="s">
        <v>817</v>
      </c>
      <c r="AY792" t="s">
        <v>818</v>
      </c>
      <c r="AZ792" t="s">
        <v>764</v>
      </c>
      <c r="BA792" s="51" t="s">
        <v>764</v>
      </c>
      <c r="BB792" t="s">
        <v>815</v>
      </c>
      <c r="BC792" t="s">
        <v>819</v>
      </c>
      <c r="BD792" t="s">
        <v>820</v>
      </c>
      <c r="BE792" t="s">
        <v>821</v>
      </c>
      <c r="BF792" t="s">
        <v>874</v>
      </c>
      <c r="BG792" t="s">
        <v>822</v>
      </c>
      <c r="BH792">
        <v>2016</v>
      </c>
      <c r="BI792" t="s">
        <v>823</v>
      </c>
      <c r="BJ792" t="s">
        <v>824</v>
      </c>
      <c r="BK792" t="s">
        <v>824</v>
      </c>
    </row>
    <row r="793" spans="43:63" x14ac:dyDescent="0.25">
      <c r="AQ793" t="s">
        <v>22</v>
      </c>
      <c r="AR793">
        <v>2006</v>
      </c>
      <c r="AS793" t="s">
        <v>872</v>
      </c>
      <c r="AT793" t="s">
        <v>839</v>
      </c>
      <c r="AU793">
        <v>80.282649599999999</v>
      </c>
      <c r="AV793" t="s">
        <v>873</v>
      </c>
      <c r="AW793" t="s">
        <v>208</v>
      </c>
      <c r="AX793" t="s">
        <v>817</v>
      </c>
      <c r="AY793" t="s">
        <v>818</v>
      </c>
      <c r="AZ793" t="s">
        <v>764</v>
      </c>
      <c r="BA793" s="51" t="s">
        <v>764</v>
      </c>
      <c r="BB793" t="s">
        <v>815</v>
      </c>
      <c r="BC793" t="s">
        <v>819</v>
      </c>
      <c r="BD793" t="s">
        <v>820</v>
      </c>
      <c r="BE793" t="s">
        <v>821</v>
      </c>
      <c r="BF793" t="s">
        <v>874</v>
      </c>
      <c r="BG793" t="s">
        <v>822</v>
      </c>
      <c r="BH793">
        <v>2016</v>
      </c>
      <c r="BI793" t="s">
        <v>823</v>
      </c>
      <c r="BJ793" t="s">
        <v>824</v>
      </c>
      <c r="BK793" t="s">
        <v>824</v>
      </c>
    </row>
    <row r="794" spans="43:63" x14ac:dyDescent="0.25">
      <c r="AQ794" t="s">
        <v>22</v>
      </c>
      <c r="AR794">
        <v>2007</v>
      </c>
      <c r="AS794" t="s">
        <v>872</v>
      </c>
      <c r="AT794" t="s">
        <v>839</v>
      </c>
      <c r="AU794">
        <v>81.048386699999995</v>
      </c>
      <c r="AV794" t="s">
        <v>873</v>
      </c>
      <c r="AW794" t="s">
        <v>208</v>
      </c>
      <c r="AX794" t="s">
        <v>817</v>
      </c>
      <c r="AY794" t="s">
        <v>818</v>
      </c>
      <c r="AZ794" t="s">
        <v>764</v>
      </c>
      <c r="BA794" s="51" t="s">
        <v>764</v>
      </c>
      <c r="BB794" t="s">
        <v>815</v>
      </c>
      <c r="BC794" t="s">
        <v>819</v>
      </c>
      <c r="BD794" t="s">
        <v>820</v>
      </c>
      <c r="BE794" t="s">
        <v>821</v>
      </c>
      <c r="BF794" t="s">
        <v>874</v>
      </c>
      <c r="BG794" t="s">
        <v>822</v>
      </c>
      <c r="BH794">
        <v>2016</v>
      </c>
      <c r="BI794" t="s">
        <v>823</v>
      </c>
      <c r="BJ794" t="s">
        <v>824</v>
      </c>
      <c r="BK794" t="s">
        <v>824</v>
      </c>
    </row>
    <row r="795" spans="43:63" x14ac:dyDescent="0.25">
      <c r="AQ795" t="s">
        <v>22</v>
      </c>
      <c r="AR795">
        <v>2008</v>
      </c>
      <c r="AS795" t="s">
        <v>872</v>
      </c>
      <c r="AT795" t="s">
        <v>839</v>
      </c>
      <c r="AU795">
        <v>82.243825700000002</v>
      </c>
      <c r="AV795" t="s">
        <v>873</v>
      </c>
      <c r="AW795" t="s">
        <v>208</v>
      </c>
      <c r="AX795" t="s">
        <v>817</v>
      </c>
      <c r="AY795" t="s">
        <v>818</v>
      </c>
      <c r="AZ795" t="s">
        <v>764</v>
      </c>
      <c r="BA795" s="51" t="s">
        <v>764</v>
      </c>
      <c r="BB795" t="s">
        <v>815</v>
      </c>
      <c r="BC795" t="s">
        <v>819</v>
      </c>
      <c r="BD795" t="s">
        <v>820</v>
      </c>
      <c r="BE795" t="s">
        <v>821</v>
      </c>
      <c r="BF795" t="s">
        <v>874</v>
      </c>
      <c r="BG795" t="s">
        <v>822</v>
      </c>
      <c r="BH795">
        <v>2016</v>
      </c>
      <c r="BI795" t="s">
        <v>823</v>
      </c>
      <c r="BJ795" t="s">
        <v>824</v>
      </c>
      <c r="BK795" t="s">
        <v>824</v>
      </c>
    </row>
    <row r="796" spans="43:63" x14ac:dyDescent="0.25">
      <c r="AQ796" t="s">
        <v>22</v>
      </c>
      <c r="AR796">
        <v>2009</v>
      </c>
      <c r="AS796" t="s">
        <v>872</v>
      </c>
      <c r="AT796" t="s">
        <v>839</v>
      </c>
      <c r="AU796">
        <v>82.9643856</v>
      </c>
      <c r="AV796" t="s">
        <v>873</v>
      </c>
      <c r="AW796" t="s">
        <v>208</v>
      </c>
      <c r="AX796" t="s">
        <v>817</v>
      </c>
      <c r="AY796" t="s">
        <v>818</v>
      </c>
      <c r="AZ796" t="s">
        <v>764</v>
      </c>
      <c r="BA796" s="51" t="s">
        <v>764</v>
      </c>
      <c r="BB796" t="s">
        <v>815</v>
      </c>
      <c r="BC796" t="s">
        <v>819</v>
      </c>
      <c r="BD796" t="s">
        <v>820</v>
      </c>
      <c r="BE796" t="s">
        <v>821</v>
      </c>
      <c r="BF796" t="s">
        <v>874</v>
      </c>
      <c r="BG796" t="s">
        <v>822</v>
      </c>
      <c r="BH796">
        <v>2016</v>
      </c>
      <c r="BI796" t="s">
        <v>823</v>
      </c>
      <c r="BJ796" t="s">
        <v>824</v>
      </c>
      <c r="BK796" t="s">
        <v>824</v>
      </c>
    </row>
    <row r="797" spans="43:63" x14ac:dyDescent="0.25">
      <c r="AQ797" t="s">
        <v>22</v>
      </c>
      <c r="AR797">
        <v>2010</v>
      </c>
      <c r="AS797" t="s">
        <v>872</v>
      </c>
      <c r="AT797" t="s">
        <v>839</v>
      </c>
      <c r="AU797">
        <v>83.691023000000001</v>
      </c>
      <c r="AV797" t="s">
        <v>873</v>
      </c>
      <c r="AW797" t="s">
        <v>208</v>
      </c>
      <c r="AX797" t="s">
        <v>817</v>
      </c>
      <c r="AY797" t="s">
        <v>818</v>
      </c>
      <c r="AZ797" t="s">
        <v>764</v>
      </c>
      <c r="BA797" s="51" t="s">
        <v>764</v>
      </c>
      <c r="BB797" t="s">
        <v>815</v>
      </c>
      <c r="BC797" t="s">
        <v>819</v>
      </c>
      <c r="BD797" t="s">
        <v>820</v>
      </c>
      <c r="BE797" t="s">
        <v>821</v>
      </c>
      <c r="BF797" t="s">
        <v>874</v>
      </c>
      <c r="BG797" t="s">
        <v>822</v>
      </c>
      <c r="BH797">
        <v>2016</v>
      </c>
      <c r="BI797" t="s">
        <v>823</v>
      </c>
      <c r="BJ797" t="s">
        <v>824</v>
      </c>
      <c r="BK797" t="s">
        <v>824</v>
      </c>
    </row>
    <row r="798" spans="43:63" x14ac:dyDescent="0.25">
      <c r="AQ798" t="s">
        <v>22</v>
      </c>
      <c r="AR798">
        <v>2011</v>
      </c>
      <c r="AS798" t="s">
        <v>872</v>
      </c>
      <c r="AT798" t="s">
        <v>839</v>
      </c>
      <c r="AU798">
        <v>85.158730399999996</v>
      </c>
      <c r="AV798" t="s">
        <v>873</v>
      </c>
      <c r="AW798" t="s">
        <v>208</v>
      </c>
      <c r="AX798" t="s">
        <v>817</v>
      </c>
      <c r="AY798" t="s">
        <v>818</v>
      </c>
      <c r="AZ798" t="s">
        <v>764</v>
      </c>
      <c r="BA798" s="51" t="s">
        <v>764</v>
      </c>
      <c r="BB798" t="s">
        <v>815</v>
      </c>
      <c r="BC798" t="s">
        <v>819</v>
      </c>
      <c r="BD798" t="s">
        <v>820</v>
      </c>
      <c r="BE798" t="s">
        <v>821</v>
      </c>
      <c r="BF798" t="s">
        <v>874</v>
      </c>
      <c r="BG798" t="s">
        <v>822</v>
      </c>
      <c r="BH798">
        <v>2016</v>
      </c>
      <c r="BI798" t="s">
        <v>823</v>
      </c>
      <c r="BJ798" t="s">
        <v>824</v>
      </c>
      <c r="BK798" t="s">
        <v>824</v>
      </c>
    </row>
    <row r="799" spans="43:63" x14ac:dyDescent="0.25">
      <c r="AQ799" t="s">
        <v>22</v>
      </c>
      <c r="AR799">
        <v>2012</v>
      </c>
      <c r="AS799" t="s">
        <v>872</v>
      </c>
      <c r="AT799" t="s">
        <v>839</v>
      </c>
      <c r="AU799">
        <v>85.852261799999994</v>
      </c>
      <c r="AV799" t="s">
        <v>873</v>
      </c>
      <c r="AW799" t="s">
        <v>208</v>
      </c>
      <c r="AX799" t="s">
        <v>817</v>
      </c>
      <c r="AY799" t="s">
        <v>818</v>
      </c>
      <c r="AZ799" t="s">
        <v>764</v>
      </c>
      <c r="BA799" s="51" t="s">
        <v>764</v>
      </c>
      <c r="BB799" t="s">
        <v>815</v>
      </c>
      <c r="BC799" t="s">
        <v>819</v>
      </c>
      <c r="BD799" t="s">
        <v>820</v>
      </c>
      <c r="BE799" t="s">
        <v>821</v>
      </c>
      <c r="BF799" t="s">
        <v>874</v>
      </c>
      <c r="BG799" t="s">
        <v>822</v>
      </c>
      <c r="BH799">
        <v>2016</v>
      </c>
      <c r="BI799" t="s">
        <v>823</v>
      </c>
      <c r="BJ799" t="s">
        <v>824</v>
      </c>
      <c r="BK799" t="s">
        <v>824</v>
      </c>
    </row>
    <row r="800" spans="43:63" x14ac:dyDescent="0.25">
      <c r="AQ800" t="s">
        <v>22</v>
      </c>
      <c r="AR800">
        <v>2013</v>
      </c>
      <c r="AS800" t="s">
        <v>872</v>
      </c>
      <c r="AT800" t="s">
        <v>839</v>
      </c>
      <c r="AU800">
        <v>86.199432020757698</v>
      </c>
      <c r="AV800" t="s">
        <v>873</v>
      </c>
      <c r="AW800" t="s">
        <v>208</v>
      </c>
      <c r="AX800" t="s">
        <v>817</v>
      </c>
      <c r="AY800" t="s">
        <v>818</v>
      </c>
      <c r="AZ800" t="s">
        <v>764</v>
      </c>
      <c r="BA800" s="51" t="s">
        <v>764</v>
      </c>
      <c r="BB800" t="s">
        <v>815</v>
      </c>
      <c r="BC800" t="s">
        <v>819</v>
      </c>
      <c r="BD800" t="s">
        <v>820</v>
      </c>
      <c r="BE800" t="s">
        <v>821</v>
      </c>
      <c r="BF800" t="s">
        <v>874</v>
      </c>
      <c r="BG800" t="s">
        <v>822</v>
      </c>
      <c r="BH800">
        <v>2016</v>
      </c>
      <c r="BI800" t="s">
        <v>823</v>
      </c>
      <c r="BJ800" t="s">
        <v>824</v>
      </c>
      <c r="BK800" t="s">
        <v>824</v>
      </c>
    </row>
    <row r="801" spans="43:63" x14ac:dyDescent="0.25">
      <c r="AQ801" t="s">
        <v>7</v>
      </c>
      <c r="AR801">
        <v>2005</v>
      </c>
      <c r="AS801" t="s">
        <v>872</v>
      </c>
      <c r="AT801" t="s">
        <v>839</v>
      </c>
      <c r="AU801">
        <v>24.309344936079999</v>
      </c>
      <c r="AV801" t="s">
        <v>873</v>
      </c>
      <c r="AW801" t="s">
        <v>208</v>
      </c>
      <c r="AX801" t="s">
        <v>817</v>
      </c>
      <c r="AY801" t="s">
        <v>818</v>
      </c>
      <c r="AZ801" t="s">
        <v>764</v>
      </c>
      <c r="BA801" s="51" t="s">
        <v>764</v>
      </c>
      <c r="BB801" t="s">
        <v>815</v>
      </c>
      <c r="BC801" t="s">
        <v>819</v>
      </c>
      <c r="BD801" t="s">
        <v>820</v>
      </c>
      <c r="BE801" t="s">
        <v>821</v>
      </c>
      <c r="BF801" t="s">
        <v>874</v>
      </c>
      <c r="BG801" t="s">
        <v>822</v>
      </c>
      <c r="BH801">
        <v>2016</v>
      </c>
      <c r="BI801" t="s">
        <v>823</v>
      </c>
      <c r="BJ801" t="s">
        <v>824</v>
      </c>
      <c r="BK801" t="s">
        <v>824</v>
      </c>
    </row>
    <row r="802" spans="43:63" x14ac:dyDescent="0.25">
      <c r="AQ802" t="s">
        <v>7</v>
      </c>
      <c r="AR802">
        <v>2006</v>
      </c>
      <c r="AS802" t="s">
        <v>872</v>
      </c>
      <c r="AT802" t="s">
        <v>839</v>
      </c>
      <c r="AU802">
        <v>24.722072421309999</v>
      </c>
      <c r="AV802" t="s">
        <v>873</v>
      </c>
      <c r="AW802" t="s">
        <v>208</v>
      </c>
      <c r="AX802" t="s">
        <v>817</v>
      </c>
      <c r="AY802" t="s">
        <v>818</v>
      </c>
      <c r="AZ802" t="s">
        <v>764</v>
      </c>
      <c r="BA802" s="51" t="s">
        <v>764</v>
      </c>
      <c r="BB802" t="s">
        <v>815</v>
      </c>
      <c r="BC802" t="s">
        <v>819</v>
      </c>
      <c r="BD802" t="s">
        <v>820</v>
      </c>
      <c r="BE802" t="s">
        <v>821</v>
      </c>
      <c r="BF802" t="s">
        <v>874</v>
      </c>
      <c r="BG802" t="s">
        <v>822</v>
      </c>
      <c r="BH802">
        <v>2016</v>
      </c>
      <c r="BI802" t="s">
        <v>823</v>
      </c>
      <c r="BJ802" t="s">
        <v>824</v>
      </c>
      <c r="BK802" t="s">
        <v>824</v>
      </c>
    </row>
    <row r="803" spans="43:63" x14ac:dyDescent="0.25">
      <c r="AQ803" t="s">
        <v>7</v>
      </c>
      <c r="AR803">
        <v>2007</v>
      </c>
      <c r="AS803" t="s">
        <v>872</v>
      </c>
      <c r="AT803" t="s">
        <v>839</v>
      </c>
      <c r="AU803">
        <v>25.085855304999999</v>
      </c>
      <c r="AV803" t="s">
        <v>873</v>
      </c>
      <c r="AW803" t="s">
        <v>208</v>
      </c>
      <c r="AX803" t="s">
        <v>817</v>
      </c>
      <c r="AY803" t="s">
        <v>818</v>
      </c>
      <c r="AZ803" t="s">
        <v>764</v>
      </c>
      <c r="BA803" s="51" t="s">
        <v>764</v>
      </c>
      <c r="BB803" t="s">
        <v>815</v>
      </c>
      <c r="BC803" t="s">
        <v>819</v>
      </c>
      <c r="BD803" t="s">
        <v>820</v>
      </c>
      <c r="BE803" t="s">
        <v>821</v>
      </c>
      <c r="BF803" t="s">
        <v>874</v>
      </c>
      <c r="BG803" t="s">
        <v>822</v>
      </c>
      <c r="BH803">
        <v>2016</v>
      </c>
      <c r="BI803" t="s">
        <v>823</v>
      </c>
      <c r="BJ803" t="s">
        <v>824</v>
      </c>
      <c r="BK803" t="s">
        <v>824</v>
      </c>
    </row>
    <row r="804" spans="43:63" x14ac:dyDescent="0.25">
      <c r="AQ804" t="s">
        <v>7</v>
      </c>
      <c r="AR804">
        <v>2008</v>
      </c>
      <c r="AS804" t="s">
        <v>872</v>
      </c>
      <c r="AT804" t="s">
        <v>839</v>
      </c>
      <c r="AU804">
        <v>25.486611743880001</v>
      </c>
      <c r="AV804" t="s">
        <v>873</v>
      </c>
      <c r="AW804" t="s">
        <v>208</v>
      </c>
      <c r="AX804" t="s">
        <v>817</v>
      </c>
      <c r="AY804" t="s">
        <v>818</v>
      </c>
      <c r="AZ804" t="s">
        <v>764</v>
      </c>
      <c r="BA804" s="51" t="s">
        <v>764</v>
      </c>
      <c r="BB804" t="s">
        <v>815</v>
      </c>
      <c r="BC804" t="s">
        <v>819</v>
      </c>
      <c r="BD804" t="s">
        <v>820</v>
      </c>
      <c r="BE804" t="s">
        <v>821</v>
      </c>
      <c r="BF804" t="s">
        <v>874</v>
      </c>
      <c r="BG804" t="s">
        <v>822</v>
      </c>
      <c r="BH804">
        <v>2016</v>
      </c>
      <c r="BI804" t="s">
        <v>823</v>
      </c>
      <c r="BJ804" t="s">
        <v>824</v>
      </c>
      <c r="BK804" t="s">
        <v>824</v>
      </c>
    </row>
    <row r="805" spans="43:63" x14ac:dyDescent="0.25">
      <c r="AQ805" t="s">
        <v>7</v>
      </c>
      <c r="AR805">
        <v>2009</v>
      </c>
      <c r="AS805" t="s">
        <v>872</v>
      </c>
      <c r="AT805" t="s">
        <v>839</v>
      </c>
      <c r="AU805">
        <v>26.028296445159999</v>
      </c>
      <c r="AV805" t="s">
        <v>873</v>
      </c>
      <c r="AW805" t="s">
        <v>208</v>
      </c>
      <c r="AX805" t="s">
        <v>817</v>
      </c>
      <c r="AY805" t="s">
        <v>818</v>
      </c>
      <c r="AZ805" t="s">
        <v>764</v>
      </c>
      <c r="BA805" s="51" t="s">
        <v>764</v>
      </c>
      <c r="BB805" t="s">
        <v>815</v>
      </c>
      <c r="BC805" t="s">
        <v>819</v>
      </c>
      <c r="BD805" t="s">
        <v>820</v>
      </c>
      <c r="BE805" t="s">
        <v>821</v>
      </c>
      <c r="BF805" t="s">
        <v>874</v>
      </c>
      <c r="BG805" t="s">
        <v>822</v>
      </c>
      <c r="BH805">
        <v>2016</v>
      </c>
      <c r="BI805" t="s">
        <v>823</v>
      </c>
      <c r="BJ805" t="s">
        <v>824</v>
      </c>
      <c r="BK805" t="s">
        <v>824</v>
      </c>
    </row>
    <row r="806" spans="43:63" x14ac:dyDescent="0.25">
      <c r="AQ806" t="s">
        <v>7</v>
      </c>
      <c r="AR806">
        <v>2010</v>
      </c>
      <c r="AS806" t="s">
        <v>872</v>
      </c>
      <c r="AT806" t="s">
        <v>839</v>
      </c>
      <c r="AU806">
        <v>26.501401568249999</v>
      </c>
      <c r="AV806" t="s">
        <v>873</v>
      </c>
      <c r="AW806" t="s">
        <v>208</v>
      </c>
      <c r="AX806" t="s">
        <v>817</v>
      </c>
      <c r="AY806" t="s">
        <v>818</v>
      </c>
      <c r="AZ806" t="s">
        <v>764</v>
      </c>
      <c r="BA806" s="51" t="s">
        <v>764</v>
      </c>
      <c r="BB806" t="s">
        <v>815</v>
      </c>
      <c r="BC806" t="s">
        <v>819</v>
      </c>
      <c r="BD806" t="s">
        <v>820</v>
      </c>
      <c r="BE806" t="s">
        <v>821</v>
      </c>
      <c r="BF806" t="s">
        <v>874</v>
      </c>
      <c r="BG806" t="s">
        <v>822</v>
      </c>
      <c r="BH806">
        <v>2016</v>
      </c>
      <c r="BI806" t="s">
        <v>823</v>
      </c>
      <c r="BJ806" t="s">
        <v>824</v>
      </c>
      <c r="BK806" t="s">
        <v>824</v>
      </c>
    </row>
    <row r="807" spans="43:63" x14ac:dyDescent="0.25">
      <c r="AQ807" t="s">
        <v>7</v>
      </c>
      <c r="AR807">
        <v>2011</v>
      </c>
      <c r="AS807" t="s">
        <v>872</v>
      </c>
      <c r="AT807" t="s">
        <v>839</v>
      </c>
      <c r="AU807">
        <v>27.0884222</v>
      </c>
      <c r="AV807" t="s">
        <v>873</v>
      </c>
      <c r="AW807" t="s">
        <v>208</v>
      </c>
      <c r="AX807" t="s">
        <v>817</v>
      </c>
      <c r="AY807" t="s">
        <v>818</v>
      </c>
      <c r="AZ807" t="s">
        <v>764</v>
      </c>
      <c r="BA807" s="51" t="s">
        <v>764</v>
      </c>
      <c r="BB807" t="s">
        <v>815</v>
      </c>
      <c r="BC807" t="s">
        <v>819</v>
      </c>
      <c r="BD807" t="s">
        <v>820</v>
      </c>
      <c r="BE807" t="s">
        <v>821</v>
      </c>
      <c r="BF807" t="s">
        <v>874</v>
      </c>
      <c r="BG807" t="s">
        <v>822</v>
      </c>
      <c r="BH807">
        <v>2016</v>
      </c>
      <c r="BI807" t="s">
        <v>823</v>
      </c>
      <c r="BJ807" t="s">
        <v>824</v>
      </c>
      <c r="BK807" t="s">
        <v>824</v>
      </c>
    </row>
    <row r="808" spans="43:63" x14ac:dyDescent="0.25">
      <c r="AQ808" t="s">
        <v>7</v>
      </c>
      <c r="AR808">
        <v>2012</v>
      </c>
      <c r="AS808" t="s">
        <v>872</v>
      </c>
      <c r="AT808" t="s">
        <v>839</v>
      </c>
      <c r="AU808">
        <v>27.687132030250002</v>
      </c>
      <c r="AV808" t="s">
        <v>873</v>
      </c>
      <c r="AW808" t="s">
        <v>208</v>
      </c>
      <c r="AX808" t="s">
        <v>817</v>
      </c>
      <c r="AY808" t="s">
        <v>818</v>
      </c>
      <c r="AZ808" t="s">
        <v>764</v>
      </c>
      <c r="BA808" s="51" t="s">
        <v>764</v>
      </c>
      <c r="BB808" t="s">
        <v>815</v>
      </c>
      <c r="BC808" t="s">
        <v>819</v>
      </c>
      <c r="BD808" t="s">
        <v>820</v>
      </c>
      <c r="BE808" t="s">
        <v>821</v>
      </c>
      <c r="BF808" t="s">
        <v>874</v>
      </c>
      <c r="BG808" t="s">
        <v>822</v>
      </c>
      <c r="BH808">
        <v>2016</v>
      </c>
      <c r="BI808" t="s">
        <v>823</v>
      </c>
      <c r="BJ808" t="s">
        <v>824</v>
      </c>
      <c r="BK808" t="s">
        <v>824</v>
      </c>
    </row>
    <row r="809" spans="43:63" x14ac:dyDescent="0.25">
      <c r="AQ809" t="s">
        <v>7</v>
      </c>
      <c r="AR809">
        <v>2013</v>
      </c>
      <c r="AS809" t="s">
        <v>872</v>
      </c>
      <c r="AT809" t="s">
        <v>839</v>
      </c>
      <c r="AU809">
        <v>28.2704850796</v>
      </c>
      <c r="AV809" t="s">
        <v>873</v>
      </c>
      <c r="AW809" t="s">
        <v>208</v>
      </c>
      <c r="AX809" t="s">
        <v>817</v>
      </c>
      <c r="AY809" t="s">
        <v>818</v>
      </c>
      <c r="AZ809" t="s">
        <v>764</v>
      </c>
      <c r="BA809" s="51" t="s">
        <v>764</v>
      </c>
      <c r="BB809" t="s">
        <v>815</v>
      </c>
      <c r="BC809" t="s">
        <v>819</v>
      </c>
      <c r="BD809" t="s">
        <v>820</v>
      </c>
      <c r="BE809" t="s">
        <v>821</v>
      </c>
      <c r="BF809" t="s">
        <v>874</v>
      </c>
      <c r="BG809" t="s">
        <v>822</v>
      </c>
      <c r="BH809">
        <v>2016</v>
      </c>
      <c r="BI809" t="s">
        <v>823</v>
      </c>
      <c r="BJ809" t="s">
        <v>824</v>
      </c>
      <c r="BK809" t="s">
        <v>824</v>
      </c>
    </row>
    <row r="810" spans="43:63" x14ac:dyDescent="0.25">
      <c r="AQ810" t="s">
        <v>25</v>
      </c>
      <c r="AR810">
        <v>2005</v>
      </c>
      <c r="AS810" t="s">
        <v>872</v>
      </c>
      <c r="AT810" t="s">
        <v>839</v>
      </c>
      <c r="AU810">
        <v>57.123855300599999</v>
      </c>
      <c r="AV810" t="s">
        <v>873</v>
      </c>
      <c r="AW810" t="s">
        <v>208</v>
      </c>
      <c r="AX810" t="s">
        <v>817</v>
      </c>
      <c r="AY810" t="s">
        <v>818</v>
      </c>
      <c r="AZ810" t="s">
        <v>764</v>
      </c>
      <c r="BA810" s="51" t="s">
        <v>764</v>
      </c>
      <c r="BB810" t="s">
        <v>815</v>
      </c>
      <c r="BC810" t="s">
        <v>819</v>
      </c>
      <c r="BD810" t="s">
        <v>820</v>
      </c>
      <c r="BE810" t="s">
        <v>821</v>
      </c>
      <c r="BF810" t="s">
        <v>874</v>
      </c>
      <c r="BG810" t="s">
        <v>822</v>
      </c>
      <c r="BH810">
        <v>2016</v>
      </c>
      <c r="BI810" t="s">
        <v>823</v>
      </c>
      <c r="BJ810" t="s">
        <v>824</v>
      </c>
      <c r="BK810" t="s">
        <v>824</v>
      </c>
    </row>
    <row r="811" spans="43:63" x14ac:dyDescent="0.25">
      <c r="AQ811" t="s">
        <v>25</v>
      </c>
      <c r="AR811">
        <v>2006</v>
      </c>
      <c r="AS811" t="s">
        <v>872</v>
      </c>
      <c r="AT811" t="s">
        <v>839</v>
      </c>
      <c r="AU811">
        <v>60.352730880000003</v>
      </c>
      <c r="AV811" t="s">
        <v>873</v>
      </c>
      <c r="AW811" t="s">
        <v>208</v>
      </c>
      <c r="AX811" t="s">
        <v>817</v>
      </c>
      <c r="AY811" t="s">
        <v>818</v>
      </c>
      <c r="AZ811" t="s">
        <v>764</v>
      </c>
      <c r="BA811" s="51" t="s">
        <v>764</v>
      </c>
      <c r="BB811" t="s">
        <v>815</v>
      </c>
      <c r="BC811" t="s">
        <v>819</v>
      </c>
      <c r="BD811" t="s">
        <v>820</v>
      </c>
      <c r="BE811" t="s">
        <v>821</v>
      </c>
      <c r="BF811" t="s">
        <v>874</v>
      </c>
      <c r="BG811" t="s">
        <v>822</v>
      </c>
      <c r="BH811">
        <v>2016</v>
      </c>
      <c r="BI811" t="s">
        <v>823</v>
      </c>
      <c r="BJ811" t="s">
        <v>824</v>
      </c>
      <c r="BK811" t="s">
        <v>824</v>
      </c>
    </row>
    <row r="812" spans="43:63" x14ac:dyDescent="0.25">
      <c r="AQ812" t="s">
        <v>25</v>
      </c>
      <c r="AR812">
        <v>2007</v>
      </c>
      <c r="AS812" t="s">
        <v>872</v>
      </c>
      <c r="AT812" t="s">
        <v>839</v>
      </c>
      <c r="AU812">
        <v>62.246351300000001</v>
      </c>
      <c r="AV812" t="s">
        <v>873</v>
      </c>
      <c r="AW812" t="s">
        <v>208</v>
      </c>
      <c r="AX812" t="s">
        <v>817</v>
      </c>
      <c r="AY812" t="s">
        <v>818</v>
      </c>
      <c r="AZ812" t="s">
        <v>764</v>
      </c>
      <c r="BA812" s="51" t="s">
        <v>764</v>
      </c>
      <c r="BB812" t="s">
        <v>815</v>
      </c>
      <c r="BC812" t="s">
        <v>819</v>
      </c>
      <c r="BD812" t="s">
        <v>820</v>
      </c>
      <c r="BE812" t="s">
        <v>821</v>
      </c>
      <c r="BF812" t="s">
        <v>874</v>
      </c>
      <c r="BG812" t="s">
        <v>822</v>
      </c>
      <c r="BH812">
        <v>2016</v>
      </c>
      <c r="BI812" t="s">
        <v>823</v>
      </c>
      <c r="BJ812" t="s">
        <v>824</v>
      </c>
      <c r="BK812" t="s">
        <v>824</v>
      </c>
    </row>
    <row r="813" spans="43:63" x14ac:dyDescent="0.25">
      <c r="AQ813" t="s">
        <v>25</v>
      </c>
      <c r="AR813">
        <v>2008</v>
      </c>
      <c r="AS813" t="s">
        <v>872</v>
      </c>
      <c r="AT813" t="s">
        <v>839</v>
      </c>
      <c r="AU813">
        <v>62.634296800000001</v>
      </c>
      <c r="AV813" t="s">
        <v>873</v>
      </c>
      <c r="AW813" t="s">
        <v>208</v>
      </c>
      <c r="AX813" t="s">
        <v>817</v>
      </c>
      <c r="AY813" t="s">
        <v>818</v>
      </c>
      <c r="AZ813" t="s">
        <v>764</v>
      </c>
      <c r="BA813" s="51" t="s">
        <v>764</v>
      </c>
      <c r="BB813" t="s">
        <v>815</v>
      </c>
      <c r="BC813" t="s">
        <v>819</v>
      </c>
      <c r="BD813" t="s">
        <v>820</v>
      </c>
      <c r="BE813" t="s">
        <v>821</v>
      </c>
      <c r="BF813" t="s">
        <v>874</v>
      </c>
      <c r="BG813" t="s">
        <v>822</v>
      </c>
      <c r="BH813">
        <v>2016</v>
      </c>
      <c r="BI813" t="s">
        <v>823</v>
      </c>
      <c r="BJ813" t="s">
        <v>824</v>
      </c>
      <c r="BK813" t="s">
        <v>824</v>
      </c>
    </row>
    <row r="814" spans="43:63" x14ac:dyDescent="0.25">
      <c r="AQ814" t="s">
        <v>25</v>
      </c>
      <c r="AR814">
        <v>2009</v>
      </c>
      <c r="AS814" t="s">
        <v>872</v>
      </c>
      <c r="AT814" t="s">
        <v>839</v>
      </c>
      <c r="AU814">
        <v>62.728635599999997</v>
      </c>
      <c r="AV814" t="s">
        <v>873</v>
      </c>
      <c r="AW814" t="s">
        <v>208</v>
      </c>
      <c r="AX814" t="s">
        <v>817</v>
      </c>
      <c r="AY814" t="s">
        <v>818</v>
      </c>
      <c r="AZ814" t="s">
        <v>764</v>
      </c>
      <c r="BA814" s="51" t="s">
        <v>764</v>
      </c>
      <c r="BB814" t="s">
        <v>815</v>
      </c>
      <c r="BC814" t="s">
        <v>819</v>
      </c>
      <c r="BD814" t="s">
        <v>820</v>
      </c>
      <c r="BE814" t="s">
        <v>821</v>
      </c>
      <c r="BF814" t="s">
        <v>874</v>
      </c>
      <c r="BG814" t="s">
        <v>822</v>
      </c>
      <c r="BH814">
        <v>2016</v>
      </c>
      <c r="BI814" t="s">
        <v>823</v>
      </c>
      <c r="BJ814" t="s">
        <v>824</v>
      </c>
      <c r="BK814" t="s">
        <v>824</v>
      </c>
    </row>
    <row r="815" spans="43:63" x14ac:dyDescent="0.25">
      <c r="AQ815" t="s">
        <v>25</v>
      </c>
      <c r="AR815">
        <v>2010</v>
      </c>
      <c r="AS815" t="s">
        <v>872</v>
      </c>
      <c r="AT815" t="s">
        <v>839</v>
      </c>
      <c r="AU815">
        <v>63.217575083</v>
      </c>
      <c r="AV815" t="s">
        <v>873</v>
      </c>
      <c r="AW815" t="s">
        <v>208</v>
      </c>
      <c r="AX815" t="s">
        <v>817</v>
      </c>
      <c r="AY815" t="s">
        <v>818</v>
      </c>
      <c r="AZ815" t="s">
        <v>764</v>
      </c>
      <c r="BA815" s="51" t="s">
        <v>764</v>
      </c>
      <c r="BB815" t="s">
        <v>815</v>
      </c>
      <c r="BC815" t="s">
        <v>819</v>
      </c>
      <c r="BD815" t="s">
        <v>820</v>
      </c>
      <c r="BE815" t="s">
        <v>821</v>
      </c>
      <c r="BF815" t="s">
        <v>874</v>
      </c>
      <c r="BG815" t="s">
        <v>822</v>
      </c>
      <c r="BH815">
        <v>2016</v>
      </c>
      <c r="BI815" t="s">
        <v>823</v>
      </c>
      <c r="BJ815" t="s">
        <v>824</v>
      </c>
      <c r="BK815" t="s">
        <v>824</v>
      </c>
    </row>
    <row r="816" spans="43:63" x14ac:dyDescent="0.25">
      <c r="AQ816" t="s">
        <v>25</v>
      </c>
      <c r="AR816">
        <v>2011</v>
      </c>
      <c r="AS816" t="s">
        <v>872</v>
      </c>
      <c r="AT816" t="s">
        <v>839</v>
      </c>
      <c r="AU816">
        <v>64.280481519999995</v>
      </c>
      <c r="AV816" t="s">
        <v>873</v>
      </c>
      <c r="AW816" t="s">
        <v>208</v>
      </c>
      <c r="AX816" t="s">
        <v>817</v>
      </c>
      <c r="AY816" t="s">
        <v>818</v>
      </c>
      <c r="AZ816" t="s">
        <v>764</v>
      </c>
      <c r="BA816" s="51" t="s">
        <v>764</v>
      </c>
      <c r="BB816" t="s">
        <v>815</v>
      </c>
      <c r="BC816" t="s">
        <v>819</v>
      </c>
      <c r="BD816" t="s">
        <v>820</v>
      </c>
      <c r="BE816" t="s">
        <v>821</v>
      </c>
      <c r="BF816" t="s">
        <v>874</v>
      </c>
      <c r="BG816" t="s">
        <v>822</v>
      </c>
      <c r="BH816">
        <v>2016</v>
      </c>
      <c r="BI816" t="s">
        <v>823</v>
      </c>
      <c r="BJ816" t="s">
        <v>824</v>
      </c>
      <c r="BK816" t="s">
        <v>824</v>
      </c>
    </row>
    <row r="817" spans="43:63" x14ac:dyDescent="0.25">
      <c r="AQ817" t="s">
        <v>25</v>
      </c>
      <c r="AR817">
        <v>2012</v>
      </c>
      <c r="AS817" t="s">
        <v>872</v>
      </c>
      <c r="AT817" t="s">
        <v>839</v>
      </c>
      <c r="AU817">
        <v>64.9375</v>
      </c>
      <c r="AV817" t="s">
        <v>873</v>
      </c>
      <c r="AW817" t="s">
        <v>208</v>
      </c>
      <c r="AX817" t="s">
        <v>817</v>
      </c>
      <c r="AY817" t="s">
        <v>818</v>
      </c>
      <c r="AZ817" t="s">
        <v>764</v>
      </c>
      <c r="BA817" s="51" t="s">
        <v>764</v>
      </c>
      <c r="BB817" t="s">
        <v>815</v>
      </c>
      <c r="BC817" t="s">
        <v>819</v>
      </c>
      <c r="BD817" t="s">
        <v>820</v>
      </c>
      <c r="BE817" t="s">
        <v>821</v>
      </c>
      <c r="BF817" t="s">
        <v>874</v>
      </c>
      <c r="BG817" t="s">
        <v>822</v>
      </c>
      <c r="BH817">
        <v>2016</v>
      </c>
      <c r="BI817" t="s">
        <v>823</v>
      </c>
      <c r="BJ817" t="s">
        <v>824</v>
      </c>
      <c r="BK817" t="s">
        <v>824</v>
      </c>
    </row>
    <row r="818" spans="43:63" x14ac:dyDescent="0.25">
      <c r="AQ818" t="s">
        <v>25</v>
      </c>
      <c r="AR818">
        <v>2013</v>
      </c>
      <c r="AS818" t="s">
        <v>872</v>
      </c>
      <c r="AT818" t="s">
        <v>839</v>
      </c>
      <c r="AU818">
        <v>67.071690672000003</v>
      </c>
      <c r="AV818" t="s">
        <v>873</v>
      </c>
      <c r="AW818" t="s">
        <v>208</v>
      </c>
      <c r="AX818" t="s">
        <v>817</v>
      </c>
      <c r="AY818" t="s">
        <v>818</v>
      </c>
      <c r="AZ818" t="s">
        <v>764</v>
      </c>
      <c r="BA818" s="51" t="s">
        <v>764</v>
      </c>
      <c r="BB818" t="s">
        <v>815</v>
      </c>
      <c r="BC818" t="s">
        <v>819</v>
      </c>
      <c r="BD818" t="s">
        <v>820</v>
      </c>
      <c r="BE818" t="s">
        <v>821</v>
      </c>
      <c r="BF818" t="s">
        <v>874</v>
      </c>
      <c r="BG818" t="s">
        <v>822</v>
      </c>
      <c r="BH818">
        <v>2016</v>
      </c>
      <c r="BI818" t="s">
        <v>823</v>
      </c>
      <c r="BJ818" t="s">
        <v>824</v>
      </c>
      <c r="BK818" t="s">
        <v>824</v>
      </c>
    </row>
    <row r="819" spans="43:63" x14ac:dyDescent="0.25">
      <c r="AQ819" t="s">
        <v>26</v>
      </c>
      <c r="AR819">
        <v>2005</v>
      </c>
      <c r="AS819" t="s">
        <v>872</v>
      </c>
      <c r="AT819" t="s">
        <v>839</v>
      </c>
      <c r="AU819">
        <v>16.962820000000001</v>
      </c>
      <c r="AV819" t="s">
        <v>873</v>
      </c>
      <c r="AW819" t="s">
        <v>208</v>
      </c>
      <c r="AX819" t="s">
        <v>817</v>
      </c>
      <c r="AY819" t="s">
        <v>818</v>
      </c>
      <c r="AZ819" t="s">
        <v>764</v>
      </c>
      <c r="BA819" s="51" t="s">
        <v>764</v>
      </c>
      <c r="BB819" t="s">
        <v>815</v>
      </c>
      <c r="BC819" t="s">
        <v>819</v>
      </c>
      <c r="BD819" t="s">
        <v>820</v>
      </c>
      <c r="BE819" t="s">
        <v>821</v>
      </c>
      <c r="BF819" t="s">
        <v>874</v>
      </c>
      <c r="BG819" t="s">
        <v>822</v>
      </c>
      <c r="BH819">
        <v>2016</v>
      </c>
      <c r="BI819" t="s">
        <v>823</v>
      </c>
      <c r="BJ819" t="s">
        <v>824</v>
      </c>
      <c r="BK819" t="s">
        <v>824</v>
      </c>
    </row>
    <row r="820" spans="43:63" x14ac:dyDescent="0.25">
      <c r="AQ820" t="s">
        <v>26</v>
      </c>
      <c r="AR820">
        <v>2006</v>
      </c>
      <c r="AS820" t="s">
        <v>872</v>
      </c>
      <c r="AT820" t="s">
        <v>839</v>
      </c>
      <c r="AU820">
        <v>17.062772160000002</v>
      </c>
      <c r="AV820" t="s">
        <v>873</v>
      </c>
      <c r="AW820" t="s">
        <v>208</v>
      </c>
      <c r="AX820" t="s">
        <v>817</v>
      </c>
      <c r="AY820" t="s">
        <v>818</v>
      </c>
      <c r="AZ820" t="s">
        <v>764</v>
      </c>
      <c r="BA820" s="51" t="s">
        <v>764</v>
      </c>
      <c r="BB820" t="s">
        <v>815</v>
      </c>
      <c r="BC820" t="s">
        <v>819</v>
      </c>
      <c r="BD820" t="s">
        <v>820</v>
      </c>
      <c r="BE820" t="s">
        <v>821</v>
      </c>
      <c r="BF820" t="s">
        <v>874</v>
      </c>
      <c r="BG820" t="s">
        <v>822</v>
      </c>
      <c r="BH820">
        <v>2016</v>
      </c>
      <c r="BI820" t="s">
        <v>823</v>
      </c>
      <c r="BJ820" t="s">
        <v>824</v>
      </c>
      <c r="BK820" t="s">
        <v>824</v>
      </c>
    </row>
    <row r="821" spans="43:63" x14ac:dyDescent="0.25">
      <c r="AQ821" t="s">
        <v>26</v>
      </c>
      <c r="AR821">
        <v>2007</v>
      </c>
      <c r="AS821" t="s">
        <v>872</v>
      </c>
      <c r="AT821" t="s">
        <v>839</v>
      </c>
      <c r="AU821">
        <v>17.460629424</v>
      </c>
      <c r="AV821" t="s">
        <v>873</v>
      </c>
      <c r="AW821" t="s">
        <v>208</v>
      </c>
      <c r="AX821" t="s">
        <v>817</v>
      </c>
      <c r="AY821" t="s">
        <v>818</v>
      </c>
      <c r="AZ821" t="s">
        <v>764</v>
      </c>
      <c r="BA821" s="51" t="s">
        <v>764</v>
      </c>
      <c r="BB821" t="s">
        <v>815</v>
      </c>
      <c r="BC821" t="s">
        <v>819</v>
      </c>
      <c r="BD821" t="s">
        <v>820</v>
      </c>
      <c r="BE821" t="s">
        <v>821</v>
      </c>
      <c r="BF821" t="s">
        <v>874</v>
      </c>
      <c r="BG821" t="s">
        <v>822</v>
      </c>
      <c r="BH821">
        <v>2016</v>
      </c>
      <c r="BI821" t="s">
        <v>823</v>
      </c>
      <c r="BJ821" t="s">
        <v>824</v>
      </c>
      <c r="BK821" t="s">
        <v>824</v>
      </c>
    </row>
    <row r="822" spans="43:63" x14ac:dyDescent="0.25">
      <c r="AQ822" t="s">
        <v>26</v>
      </c>
      <c r="AR822">
        <v>2008</v>
      </c>
      <c r="AS822" t="s">
        <v>872</v>
      </c>
      <c r="AT822" t="s">
        <v>839</v>
      </c>
      <c r="AU822">
        <v>17.858485624</v>
      </c>
      <c r="AV822" t="s">
        <v>873</v>
      </c>
      <c r="AW822" t="s">
        <v>208</v>
      </c>
      <c r="AX822" t="s">
        <v>817</v>
      </c>
      <c r="AY822" t="s">
        <v>818</v>
      </c>
      <c r="AZ822" t="s">
        <v>764</v>
      </c>
      <c r="BA822" s="51" t="s">
        <v>764</v>
      </c>
      <c r="BB822" t="s">
        <v>815</v>
      </c>
      <c r="BC822" t="s">
        <v>819</v>
      </c>
      <c r="BD822" t="s">
        <v>820</v>
      </c>
      <c r="BE822" t="s">
        <v>821</v>
      </c>
      <c r="BF822" t="s">
        <v>874</v>
      </c>
      <c r="BG822" t="s">
        <v>822</v>
      </c>
      <c r="BH822">
        <v>2016</v>
      </c>
      <c r="BI822" t="s">
        <v>823</v>
      </c>
      <c r="BJ822" t="s">
        <v>824</v>
      </c>
      <c r="BK822" t="s">
        <v>824</v>
      </c>
    </row>
    <row r="823" spans="43:63" x14ac:dyDescent="0.25">
      <c r="AQ823" t="s">
        <v>26</v>
      </c>
      <c r="AR823">
        <v>2009</v>
      </c>
      <c r="AS823" t="s">
        <v>872</v>
      </c>
      <c r="AT823" t="s">
        <v>839</v>
      </c>
      <c r="AU823">
        <v>18.256342887999999</v>
      </c>
      <c r="AV823" t="s">
        <v>873</v>
      </c>
      <c r="AW823" t="s">
        <v>208</v>
      </c>
      <c r="AX823" t="s">
        <v>817</v>
      </c>
      <c r="AY823" t="s">
        <v>818</v>
      </c>
      <c r="AZ823" t="s">
        <v>764</v>
      </c>
      <c r="BA823" s="51" t="s">
        <v>764</v>
      </c>
      <c r="BB823" t="s">
        <v>815</v>
      </c>
      <c r="BC823" t="s">
        <v>819</v>
      </c>
      <c r="BD823" t="s">
        <v>820</v>
      </c>
      <c r="BE823" t="s">
        <v>821</v>
      </c>
      <c r="BF823" t="s">
        <v>874</v>
      </c>
      <c r="BG823" t="s">
        <v>822</v>
      </c>
      <c r="BH823">
        <v>2016</v>
      </c>
      <c r="BI823" t="s">
        <v>823</v>
      </c>
      <c r="BJ823" t="s">
        <v>824</v>
      </c>
      <c r="BK823" t="s">
        <v>824</v>
      </c>
    </row>
    <row r="824" spans="43:63" x14ac:dyDescent="0.25">
      <c r="AQ824" t="s">
        <v>26</v>
      </c>
      <c r="AR824">
        <v>2010</v>
      </c>
      <c r="AS824" t="s">
        <v>872</v>
      </c>
      <c r="AT824" t="s">
        <v>839</v>
      </c>
      <c r="AU824">
        <v>18.654200152000001</v>
      </c>
      <c r="AV824" t="s">
        <v>873</v>
      </c>
      <c r="AW824" t="s">
        <v>208</v>
      </c>
      <c r="AX824" t="s">
        <v>817</v>
      </c>
      <c r="AY824" t="s">
        <v>818</v>
      </c>
      <c r="AZ824" t="s">
        <v>764</v>
      </c>
      <c r="BA824" s="51" t="s">
        <v>764</v>
      </c>
      <c r="BB824" t="s">
        <v>815</v>
      </c>
      <c r="BC824" t="s">
        <v>819</v>
      </c>
      <c r="BD824" t="s">
        <v>820</v>
      </c>
      <c r="BE824" t="s">
        <v>821</v>
      </c>
      <c r="BF824" t="s">
        <v>874</v>
      </c>
      <c r="BG824" t="s">
        <v>822</v>
      </c>
      <c r="BH824">
        <v>2016</v>
      </c>
      <c r="BI824" t="s">
        <v>823</v>
      </c>
      <c r="BJ824" t="s">
        <v>824</v>
      </c>
      <c r="BK824" t="s">
        <v>824</v>
      </c>
    </row>
    <row r="825" spans="43:63" x14ac:dyDescent="0.25">
      <c r="AQ825" t="s">
        <v>26</v>
      </c>
      <c r="AR825">
        <v>2011</v>
      </c>
      <c r="AS825" t="s">
        <v>872</v>
      </c>
      <c r="AT825" t="s">
        <v>839</v>
      </c>
      <c r="AU825">
        <v>23.817640000000001</v>
      </c>
      <c r="AV825" t="s">
        <v>873</v>
      </c>
      <c r="AW825" t="s">
        <v>208</v>
      </c>
      <c r="AX825" t="s">
        <v>817</v>
      </c>
      <c r="AY825" t="s">
        <v>818</v>
      </c>
      <c r="AZ825" t="s">
        <v>764</v>
      </c>
      <c r="BA825" s="51" t="s">
        <v>764</v>
      </c>
      <c r="BB825" t="s">
        <v>815</v>
      </c>
      <c r="BC825" t="s">
        <v>819</v>
      </c>
      <c r="BD825" t="s">
        <v>820</v>
      </c>
      <c r="BE825" t="s">
        <v>821</v>
      </c>
      <c r="BF825" t="s">
        <v>874</v>
      </c>
      <c r="BG825" t="s">
        <v>822</v>
      </c>
      <c r="BH825">
        <v>2016</v>
      </c>
      <c r="BI825" t="s">
        <v>823</v>
      </c>
      <c r="BJ825" t="s">
        <v>824</v>
      </c>
      <c r="BK825" t="s">
        <v>824</v>
      </c>
    </row>
    <row r="826" spans="43:63" x14ac:dyDescent="0.25">
      <c r="AQ826" t="s">
        <v>26</v>
      </c>
      <c r="AR826">
        <v>2012</v>
      </c>
      <c r="AS826" t="s">
        <v>872</v>
      </c>
      <c r="AT826" t="s">
        <v>839</v>
      </c>
      <c r="AU826">
        <v>24.666712229695701</v>
      </c>
      <c r="AV826" t="s">
        <v>873</v>
      </c>
      <c r="AW826" t="s">
        <v>208</v>
      </c>
      <c r="AX826" t="s">
        <v>817</v>
      </c>
      <c r="AY826" t="s">
        <v>818</v>
      </c>
      <c r="AZ826" t="s">
        <v>764</v>
      </c>
      <c r="BA826" s="51" t="s">
        <v>764</v>
      </c>
      <c r="BB826" t="s">
        <v>815</v>
      </c>
      <c r="BC826" t="s">
        <v>819</v>
      </c>
      <c r="BD826" t="s">
        <v>820</v>
      </c>
      <c r="BE826" t="s">
        <v>821</v>
      </c>
      <c r="BF826" t="s">
        <v>874</v>
      </c>
      <c r="BG826" t="s">
        <v>822</v>
      </c>
      <c r="BH826">
        <v>2016</v>
      </c>
      <c r="BI826" t="s">
        <v>823</v>
      </c>
      <c r="BJ826" t="s">
        <v>824</v>
      </c>
      <c r="BK826" t="s">
        <v>824</v>
      </c>
    </row>
    <row r="827" spans="43:63" x14ac:dyDescent="0.25">
      <c r="AQ827" t="s">
        <v>6</v>
      </c>
      <c r="AR827">
        <v>2005</v>
      </c>
      <c r="AS827" t="s">
        <v>872</v>
      </c>
      <c r="AT827" t="s">
        <v>839</v>
      </c>
      <c r="AU827">
        <v>750.20400639000002</v>
      </c>
      <c r="AV827" t="s">
        <v>873</v>
      </c>
      <c r="AW827" t="s">
        <v>208</v>
      </c>
      <c r="AX827" t="s">
        <v>817</v>
      </c>
      <c r="AY827" t="s">
        <v>818</v>
      </c>
      <c r="AZ827" t="s">
        <v>764</v>
      </c>
      <c r="BA827" s="51" t="s">
        <v>764</v>
      </c>
      <c r="BB827" t="s">
        <v>815</v>
      </c>
      <c r="BC827" t="s">
        <v>819</v>
      </c>
      <c r="BD827" t="s">
        <v>820</v>
      </c>
      <c r="BE827" t="s">
        <v>821</v>
      </c>
      <c r="BF827" t="s">
        <v>874</v>
      </c>
      <c r="BG827" t="s">
        <v>822</v>
      </c>
      <c r="BH827">
        <v>2016</v>
      </c>
      <c r="BI827" t="s">
        <v>823</v>
      </c>
      <c r="BJ827" t="s">
        <v>824</v>
      </c>
      <c r="BK827" t="s">
        <v>824</v>
      </c>
    </row>
    <row r="828" spans="43:63" x14ac:dyDescent="0.25">
      <c r="AQ828" t="s">
        <v>6</v>
      </c>
      <c r="AR828">
        <v>2006</v>
      </c>
      <c r="AS828" t="s">
        <v>872</v>
      </c>
      <c r="AT828" t="s">
        <v>839</v>
      </c>
      <c r="AU828">
        <v>764.06379341000002</v>
      </c>
      <c r="AV828" t="s">
        <v>873</v>
      </c>
      <c r="AW828" t="s">
        <v>208</v>
      </c>
      <c r="AX828" t="s">
        <v>817</v>
      </c>
      <c r="AY828" t="s">
        <v>818</v>
      </c>
      <c r="AZ828" t="s">
        <v>764</v>
      </c>
      <c r="BA828" s="51" t="s">
        <v>764</v>
      </c>
      <c r="BB828" t="s">
        <v>815</v>
      </c>
      <c r="BC828" t="s">
        <v>819</v>
      </c>
      <c r="BD828" t="s">
        <v>820</v>
      </c>
      <c r="BE828" t="s">
        <v>821</v>
      </c>
      <c r="BF828" t="s">
        <v>874</v>
      </c>
      <c r="BG828" t="s">
        <v>822</v>
      </c>
      <c r="BH828">
        <v>2016</v>
      </c>
      <c r="BI828" t="s">
        <v>823</v>
      </c>
      <c r="BJ828" t="s">
        <v>824</v>
      </c>
      <c r="BK828" t="s">
        <v>824</v>
      </c>
    </row>
    <row r="829" spans="43:63" x14ac:dyDescent="0.25">
      <c r="AQ829" t="s">
        <v>6</v>
      </c>
      <c r="AR829">
        <v>2007</v>
      </c>
      <c r="AS829" t="s">
        <v>872</v>
      </c>
      <c r="AT829" t="s">
        <v>839</v>
      </c>
      <c r="AU829">
        <v>778.54842401999997</v>
      </c>
      <c r="AV829" t="s">
        <v>873</v>
      </c>
      <c r="AW829" t="s">
        <v>208</v>
      </c>
      <c r="AX829" t="s">
        <v>817</v>
      </c>
      <c r="AY829" t="s">
        <v>818</v>
      </c>
      <c r="AZ829" t="s">
        <v>764</v>
      </c>
      <c r="BA829" s="51" t="s">
        <v>764</v>
      </c>
      <c r="BB829" t="s">
        <v>815</v>
      </c>
      <c r="BC829" t="s">
        <v>819</v>
      </c>
      <c r="BD829" t="s">
        <v>820</v>
      </c>
      <c r="BE829" t="s">
        <v>821</v>
      </c>
      <c r="BF829" t="s">
        <v>874</v>
      </c>
      <c r="BG829" t="s">
        <v>822</v>
      </c>
      <c r="BH829">
        <v>2016</v>
      </c>
      <c r="BI829" t="s">
        <v>823</v>
      </c>
      <c r="BJ829" t="s">
        <v>824</v>
      </c>
      <c r="BK829" t="s">
        <v>824</v>
      </c>
    </row>
    <row r="830" spans="43:63" x14ac:dyDescent="0.25">
      <c r="AQ830" t="s">
        <v>6</v>
      </c>
      <c r="AR830">
        <v>2008</v>
      </c>
      <c r="AS830" t="s">
        <v>872</v>
      </c>
      <c r="AT830" t="s">
        <v>839</v>
      </c>
      <c r="AU830">
        <v>794.34769013000005</v>
      </c>
      <c r="AV830" t="s">
        <v>873</v>
      </c>
      <c r="AW830" t="s">
        <v>208</v>
      </c>
      <c r="AX830" t="s">
        <v>817</v>
      </c>
      <c r="AY830" t="s">
        <v>818</v>
      </c>
      <c r="AZ830" t="s">
        <v>764</v>
      </c>
      <c r="BA830" s="51" t="s">
        <v>764</v>
      </c>
      <c r="BB830" t="s">
        <v>815</v>
      </c>
      <c r="BC830" t="s">
        <v>819</v>
      </c>
      <c r="BD830" t="s">
        <v>820</v>
      </c>
      <c r="BE830" t="s">
        <v>821</v>
      </c>
      <c r="BF830" t="s">
        <v>874</v>
      </c>
      <c r="BG830" t="s">
        <v>822</v>
      </c>
      <c r="BH830">
        <v>2016</v>
      </c>
      <c r="BI830" t="s">
        <v>823</v>
      </c>
      <c r="BJ830" t="s">
        <v>824</v>
      </c>
      <c r="BK830" t="s">
        <v>824</v>
      </c>
    </row>
    <row r="831" spans="43:63" x14ac:dyDescent="0.25">
      <c r="AQ831" t="s">
        <v>6</v>
      </c>
      <c r="AR831">
        <v>2009</v>
      </c>
      <c r="AS831" t="s">
        <v>872</v>
      </c>
      <c r="AT831" t="s">
        <v>839</v>
      </c>
      <c r="AU831">
        <v>810.58945291500004</v>
      </c>
      <c r="AV831" t="s">
        <v>873</v>
      </c>
      <c r="AW831" t="s">
        <v>208</v>
      </c>
      <c r="AX831" t="s">
        <v>817</v>
      </c>
      <c r="AY831" t="s">
        <v>818</v>
      </c>
      <c r="AZ831" t="s">
        <v>764</v>
      </c>
      <c r="BA831" s="51" t="s">
        <v>764</v>
      </c>
      <c r="BB831" t="s">
        <v>815</v>
      </c>
      <c r="BC831" t="s">
        <v>819</v>
      </c>
      <c r="BD831" t="s">
        <v>820</v>
      </c>
      <c r="BE831" t="s">
        <v>821</v>
      </c>
      <c r="BF831" t="s">
        <v>874</v>
      </c>
      <c r="BG831" t="s">
        <v>822</v>
      </c>
      <c r="BH831">
        <v>2016</v>
      </c>
      <c r="BI831" t="s">
        <v>823</v>
      </c>
      <c r="BJ831" t="s">
        <v>824</v>
      </c>
      <c r="BK831" t="s">
        <v>824</v>
      </c>
    </row>
    <row r="832" spans="43:63" x14ac:dyDescent="0.25">
      <c r="AQ832" t="s">
        <v>6</v>
      </c>
      <c r="AR832">
        <v>2010</v>
      </c>
      <c r="AS832" t="s">
        <v>872</v>
      </c>
      <c r="AT832" t="s">
        <v>839</v>
      </c>
      <c r="AU832">
        <v>825.27513399999998</v>
      </c>
      <c r="AV832" t="s">
        <v>873</v>
      </c>
      <c r="AW832" t="s">
        <v>208</v>
      </c>
      <c r="AX832" t="s">
        <v>817</v>
      </c>
      <c r="AY832" t="s">
        <v>818</v>
      </c>
      <c r="AZ832" t="s">
        <v>764</v>
      </c>
      <c r="BA832" s="51" t="s">
        <v>764</v>
      </c>
      <c r="BB832" t="s">
        <v>815</v>
      </c>
      <c r="BC832" t="s">
        <v>819</v>
      </c>
      <c r="BD832" t="s">
        <v>820</v>
      </c>
      <c r="BE832" t="s">
        <v>821</v>
      </c>
      <c r="BF832" t="s">
        <v>874</v>
      </c>
      <c r="BG832" t="s">
        <v>822</v>
      </c>
      <c r="BH832">
        <v>2016</v>
      </c>
      <c r="BI832" t="s">
        <v>823</v>
      </c>
      <c r="BJ832" t="s">
        <v>824</v>
      </c>
      <c r="BK832" t="s">
        <v>824</v>
      </c>
    </row>
    <row r="833" spans="43:63" x14ac:dyDescent="0.25">
      <c r="AQ833" t="s">
        <v>6</v>
      </c>
      <c r="AR833">
        <v>2011</v>
      </c>
      <c r="AS833" t="s">
        <v>872</v>
      </c>
      <c r="AT833" t="s">
        <v>839</v>
      </c>
      <c r="AU833">
        <v>838.99004520000005</v>
      </c>
      <c r="AV833" t="s">
        <v>873</v>
      </c>
      <c r="AW833" t="s">
        <v>208</v>
      </c>
      <c r="AX833" t="s">
        <v>817</v>
      </c>
      <c r="AY833" t="s">
        <v>818</v>
      </c>
      <c r="AZ833" t="s">
        <v>764</v>
      </c>
      <c r="BA833" s="51" t="s">
        <v>764</v>
      </c>
      <c r="BB833" t="s">
        <v>815</v>
      </c>
      <c r="BC833" t="s">
        <v>819</v>
      </c>
      <c r="BD833" t="s">
        <v>820</v>
      </c>
      <c r="BE833" t="s">
        <v>821</v>
      </c>
      <c r="BF833" t="s">
        <v>874</v>
      </c>
      <c r="BG833" t="s">
        <v>822</v>
      </c>
      <c r="BH833">
        <v>2016</v>
      </c>
      <c r="BI833" t="s">
        <v>823</v>
      </c>
      <c r="BJ833" t="s">
        <v>824</v>
      </c>
      <c r="BK833" t="s">
        <v>824</v>
      </c>
    </row>
    <row r="834" spans="43:63" x14ac:dyDescent="0.25">
      <c r="AQ834" t="s">
        <v>6</v>
      </c>
      <c r="AR834">
        <v>2012</v>
      </c>
      <c r="AS834" t="s">
        <v>872</v>
      </c>
      <c r="AT834" t="s">
        <v>839</v>
      </c>
      <c r="AU834">
        <v>853.08805981253897</v>
      </c>
      <c r="AV834" t="s">
        <v>873</v>
      </c>
      <c r="AW834" t="s">
        <v>208</v>
      </c>
      <c r="AX834" t="s">
        <v>817</v>
      </c>
      <c r="AY834" t="s">
        <v>818</v>
      </c>
      <c r="AZ834" t="s">
        <v>764</v>
      </c>
      <c r="BA834" s="51" t="s">
        <v>764</v>
      </c>
      <c r="BB834" t="s">
        <v>815</v>
      </c>
      <c r="BC834" t="s">
        <v>819</v>
      </c>
      <c r="BD834" t="s">
        <v>820</v>
      </c>
      <c r="BE834" t="s">
        <v>821</v>
      </c>
      <c r="BF834" t="s">
        <v>874</v>
      </c>
      <c r="BG834" t="s">
        <v>822</v>
      </c>
      <c r="BH834">
        <v>2016</v>
      </c>
      <c r="BI834" t="s">
        <v>823</v>
      </c>
      <c r="BJ834" t="s">
        <v>824</v>
      </c>
      <c r="BK834" t="s">
        <v>824</v>
      </c>
    </row>
    <row r="835" spans="43:63" x14ac:dyDescent="0.25">
      <c r="AQ835" t="s">
        <v>12</v>
      </c>
      <c r="AR835">
        <v>2005</v>
      </c>
      <c r="AS835" t="s">
        <v>872</v>
      </c>
      <c r="AT835" t="s">
        <v>839</v>
      </c>
      <c r="AU835">
        <v>885.07067581920001</v>
      </c>
      <c r="AV835" t="s">
        <v>873</v>
      </c>
      <c r="AW835" t="s">
        <v>208</v>
      </c>
      <c r="AX835" t="s">
        <v>817</v>
      </c>
      <c r="AY835" t="s">
        <v>818</v>
      </c>
      <c r="AZ835" t="s">
        <v>764</v>
      </c>
      <c r="BA835" s="51" t="s">
        <v>764</v>
      </c>
      <c r="BB835" t="s">
        <v>815</v>
      </c>
      <c r="BC835" t="s">
        <v>819</v>
      </c>
      <c r="BD835" t="s">
        <v>820</v>
      </c>
      <c r="BE835" t="s">
        <v>821</v>
      </c>
      <c r="BF835" t="s">
        <v>874</v>
      </c>
      <c r="BG835" t="s">
        <v>822</v>
      </c>
      <c r="BH835">
        <v>2016</v>
      </c>
      <c r="BI835" t="s">
        <v>823</v>
      </c>
      <c r="BJ835" t="s">
        <v>824</v>
      </c>
      <c r="BK835" t="s">
        <v>824</v>
      </c>
    </row>
    <row r="836" spans="43:63" x14ac:dyDescent="0.25">
      <c r="AQ836" t="s">
        <v>12</v>
      </c>
      <c r="AR836">
        <v>2006</v>
      </c>
      <c r="AS836" t="s">
        <v>872</v>
      </c>
      <c r="AT836" t="s">
        <v>839</v>
      </c>
      <c r="AU836">
        <v>895.05646109240001</v>
      </c>
      <c r="AV836" t="s">
        <v>873</v>
      </c>
      <c r="AW836" t="s">
        <v>208</v>
      </c>
      <c r="AX836" t="s">
        <v>817</v>
      </c>
      <c r="AY836" t="s">
        <v>818</v>
      </c>
      <c r="AZ836" t="s">
        <v>764</v>
      </c>
      <c r="BA836" s="51" t="s">
        <v>764</v>
      </c>
      <c r="BB836" t="s">
        <v>815</v>
      </c>
      <c r="BC836" t="s">
        <v>819</v>
      </c>
      <c r="BD836" t="s">
        <v>820</v>
      </c>
      <c r="BE836" t="s">
        <v>821</v>
      </c>
      <c r="BF836" t="s">
        <v>874</v>
      </c>
      <c r="BG836" t="s">
        <v>822</v>
      </c>
      <c r="BH836">
        <v>2016</v>
      </c>
      <c r="BI836" t="s">
        <v>823</v>
      </c>
      <c r="BJ836" t="s">
        <v>824</v>
      </c>
      <c r="BK836" t="s">
        <v>824</v>
      </c>
    </row>
    <row r="837" spans="43:63" x14ac:dyDescent="0.25">
      <c r="AQ837" t="s">
        <v>12</v>
      </c>
      <c r="AR837">
        <v>2007</v>
      </c>
      <c r="AS837" t="s">
        <v>872</v>
      </c>
      <c r="AT837" t="s">
        <v>839</v>
      </c>
      <c r="AU837">
        <v>906.96137680000004</v>
      </c>
      <c r="AV837" t="s">
        <v>873</v>
      </c>
      <c r="AW837" t="s">
        <v>208</v>
      </c>
      <c r="AX837" t="s">
        <v>817</v>
      </c>
      <c r="AY837" t="s">
        <v>818</v>
      </c>
      <c r="AZ837" t="s">
        <v>764</v>
      </c>
      <c r="BA837" s="51" t="s">
        <v>764</v>
      </c>
      <c r="BB837" t="s">
        <v>815</v>
      </c>
      <c r="BC837" t="s">
        <v>819</v>
      </c>
      <c r="BD837" t="s">
        <v>820</v>
      </c>
      <c r="BE837" t="s">
        <v>821</v>
      </c>
      <c r="BF837" t="s">
        <v>874</v>
      </c>
      <c r="BG837" t="s">
        <v>822</v>
      </c>
      <c r="BH837">
        <v>2016</v>
      </c>
      <c r="BI837" t="s">
        <v>823</v>
      </c>
      <c r="BJ837" t="s">
        <v>824</v>
      </c>
      <c r="BK837" t="s">
        <v>824</v>
      </c>
    </row>
    <row r="838" spans="43:63" x14ac:dyDescent="0.25">
      <c r="AQ838" t="s">
        <v>12</v>
      </c>
      <c r="AR838">
        <v>2008</v>
      </c>
      <c r="AS838" t="s">
        <v>872</v>
      </c>
      <c r="AT838" t="s">
        <v>839</v>
      </c>
      <c r="AU838">
        <v>923.15063880000002</v>
      </c>
      <c r="AV838" t="s">
        <v>873</v>
      </c>
      <c r="AW838" t="s">
        <v>208</v>
      </c>
      <c r="AX838" t="s">
        <v>817</v>
      </c>
      <c r="AY838" t="s">
        <v>818</v>
      </c>
      <c r="AZ838" t="s">
        <v>764</v>
      </c>
      <c r="BA838" s="51" t="s">
        <v>764</v>
      </c>
      <c r="BB838" t="s">
        <v>815</v>
      </c>
      <c r="BC838" t="s">
        <v>819</v>
      </c>
      <c r="BD838" t="s">
        <v>820</v>
      </c>
      <c r="BE838" t="s">
        <v>821</v>
      </c>
      <c r="BF838" t="s">
        <v>874</v>
      </c>
      <c r="BG838" t="s">
        <v>822</v>
      </c>
      <c r="BH838">
        <v>2016</v>
      </c>
      <c r="BI838" t="s">
        <v>823</v>
      </c>
      <c r="BJ838" t="s">
        <v>824</v>
      </c>
      <c r="BK838" t="s">
        <v>824</v>
      </c>
    </row>
    <row r="839" spans="43:63" x14ac:dyDescent="0.25">
      <c r="AQ839" t="s">
        <v>12</v>
      </c>
      <c r="AR839">
        <v>2009</v>
      </c>
      <c r="AS839" t="s">
        <v>872</v>
      </c>
      <c r="AT839" t="s">
        <v>839</v>
      </c>
      <c r="AU839">
        <v>937.8226545</v>
      </c>
      <c r="AV839" t="s">
        <v>873</v>
      </c>
      <c r="AW839" t="s">
        <v>208</v>
      </c>
      <c r="AX839" t="s">
        <v>817</v>
      </c>
      <c r="AY839" t="s">
        <v>818</v>
      </c>
      <c r="AZ839" t="s">
        <v>764</v>
      </c>
      <c r="BA839" s="51" t="s">
        <v>764</v>
      </c>
      <c r="BB839" t="s">
        <v>815</v>
      </c>
      <c r="BC839" t="s">
        <v>819</v>
      </c>
      <c r="BD839" t="s">
        <v>820</v>
      </c>
      <c r="BE839" t="s">
        <v>821</v>
      </c>
      <c r="BF839" t="s">
        <v>874</v>
      </c>
      <c r="BG839" t="s">
        <v>822</v>
      </c>
      <c r="BH839">
        <v>2016</v>
      </c>
      <c r="BI839" t="s">
        <v>823</v>
      </c>
      <c r="BJ839" t="s">
        <v>824</v>
      </c>
      <c r="BK839" t="s">
        <v>824</v>
      </c>
    </row>
    <row r="840" spans="43:63" x14ac:dyDescent="0.25">
      <c r="AQ840" t="s">
        <v>12</v>
      </c>
      <c r="AR840">
        <v>2010</v>
      </c>
      <c r="AS840" t="s">
        <v>872</v>
      </c>
      <c r="AT840" t="s">
        <v>839</v>
      </c>
      <c r="AU840">
        <v>973.91194440000004</v>
      </c>
      <c r="AV840" t="s">
        <v>873</v>
      </c>
      <c r="AW840" t="s">
        <v>208</v>
      </c>
      <c r="AX840" t="s">
        <v>817</v>
      </c>
      <c r="AY840" t="s">
        <v>818</v>
      </c>
      <c r="AZ840" t="s">
        <v>764</v>
      </c>
      <c r="BA840" s="51" t="s">
        <v>764</v>
      </c>
      <c r="BB840" t="s">
        <v>815</v>
      </c>
      <c r="BC840" t="s">
        <v>819</v>
      </c>
      <c r="BD840" t="s">
        <v>820</v>
      </c>
      <c r="BE840" t="s">
        <v>821</v>
      </c>
      <c r="BF840" t="s">
        <v>874</v>
      </c>
      <c r="BG840" t="s">
        <v>822</v>
      </c>
      <c r="BH840">
        <v>2016</v>
      </c>
      <c r="BI840" t="s">
        <v>823</v>
      </c>
      <c r="BJ840" t="s">
        <v>824</v>
      </c>
      <c r="BK840" t="s">
        <v>824</v>
      </c>
    </row>
    <row r="841" spans="43:63" x14ac:dyDescent="0.25">
      <c r="AQ841" t="s">
        <v>12</v>
      </c>
      <c r="AR841">
        <v>2011</v>
      </c>
      <c r="AS841" t="s">
        <v>872</v>
      </c>
      <c r="AT841" t="s">
        <v>839</v>
      </c>
      <c r="AU841">
        <v>986.44814399999996</v>
      </c>
      <c r="AV841" t="s">
        <v>873</v>
      </c>
      <c r="AW841" t="s">
        <v>208</v>
      </c>
      <c r="AX841" t="s">
        <v>817</v>
      </c>
      <c r="AY841" t="s">
        <v>818</v>
      </c>
      <c r="AZ841" t="s">
        <v>764</v>
      </c>
      <c r="BA841" s="51" t="s">
        <v>764</v>
      </c>
      <c r="BB841" t="s">
        <v>815</v>
      </c>
      <c r="BC841" t="s">
        <v>819</v>
      </c>
      <c r="BD841" t="s">
        <v>820</v>
      </c>
      <c r="BE841" t="s">
        <v>821</v>
      </c>
      <c r="BF841" t="s">
        <v>874</v>
      </c>
      <c r="BG841" t="s">
        <v>822</v>
      </c>
      <c r="BH841">
        <v>2016</v>
      </c>
      <c r="BI841" t="s">
        <v>823</v>
      </c>
      <c r="BJ841" t="s">
        <v>824</v>
      </c>
      <c r="BK841" t="s">
        <v>824</v>
      </c>
    </row>
    <row r="842" spans="43:63" x14ac:dyDescent="0.25">
      <c r="AQ842" t="s">
        <v>12</v>
      </c>
      <c r="AR842">
        <v>2012</v>
      </c>
      <c r="AS842" t="s">
        <v>872</v>
      </c>
      <c r="AT842" t="s">
        <v>839</v>
      </c>
      <c r="AU842">
        <v>999.01882079999996</v>
      </c>
      <c r="AV842" t="s">
        <v>873</v>
      </c>
      <c r="AW842" t="s">
        <v>208</v>
      </c>
      <c r="AX842" t="s">
        <v>817</v>
      </c>
      <c r="AY842" t="s">
        <v>818</v>
      </c>
      <c r="AZ842" t="s">
        <v>764</v>
      </c>
      <c r="BA842" s="51" t="s">
        <v>764</v>
      </c>
      <c r="BB842" t="s">
        <v>815</v>
      </c>
      <c r="BC842" t="s">
        <v>819</v>
      </c>
      <c r="BD842" t="s">
        <v>820</v>
      </c>
      <c r="BE842" t="s">
        <v>821</v>
      </c>
      <c r="BF842" t="s">
        <v>874</v>
      </c>
      <c r="BG842" t="s">
        <v>822</v>
      </c>
      <c r="BH842">
        <v>2016</v>
      </c>
      <c r="BI842" t="s">
        <v>823</v>
      </c>
      <c r="BJ842" t="s">
        <v>824</v>
      </c>
      <c r="BK842" t="s">
        <v>824</v>
      </c>
    </row>
    <row r="843" spans="43:63" x14ac:dyDescent="0.25">
      <c r="AQ843" t="s">
        <v>12</v>
      </c>
      <c r="AR843">
        <v>2013</v>
      </c>
      <c r="AS843" t="s">
        <v>872</v>
      </c>
      <c r="AT843" t="s">
        <v>839</v>
      </c>
      <c r="AU843">
        <v>1012.6466976</v>
      </c>
      <c r="AV843" t="s">
        <v>873</v>
      </c>
      <c r="AW843" t="s">
        <v>208</v>
      </c>
      <c r="AX843" t="s">
        <v>817</v>
      </c>
      <c r="AY843" t="s">
        <v>818</v>
      </c>
      <c r="AZ843" t="s">
        <v>764</v>
      </c>
      <c r="BA843" s="51" t="s">
        <v>764</v>
      </c>
      <c r="BB843" t="s">
        <v>815</v>
      </c>
      <c r="BC843" t="s">
        <v>819</v>
      </c>
      <c r="BD843" t="s">
        <v>820</v>
      </c>
      <c r="BE843" t="s">
        <v>821</v>
      </c>
      <c r="BF843" t="s">
        <v>874</v>
      </c>
      <c r="BG843" t="s">
        <v>822</v>
      </c>
      <c r="BH843">
        <v>2016</v>
      </c>
      <c r="BI843" t="s">
        <v>823</v>
      </c>
      <c r="BJ843" t="s">
        <v>824</v>
      </c>
      <c r="BK843" t="s">
        <v>824</v>
      </c>
    </row>
    <row r="844" spans="43:63" x14ac:dyDescent="0.25">
      <c r="AQ844" t="s">
        <v>14</v>
      </c>
      <c r="AR844">
        <v>2005</v>
      </c>
      <c r="AS844" t="s">
        <v>872</v>
      </c>
      <c r="AT844" t="s">
        <v>839</v>
      </c>
      <c r="AU844">
        <v>514.41375719999996</v>
      </c>
      <c r="AV844" t="s">
        <v>873</v>
      </c>
      <c r="AW844" t="s">
        <v>208</v>
      </c>
      <c r="AX844" t="s">
        <v>817</v>
      </c>
      <c r="AY844" t="s">
        <v>818</v>
      </c>
      <c r="AZ844" t="s">
        <v>764</v>
      </c>
      <c r="BA844" s="51" t="s">
        <v>764</v>
      </c>
      <c r="BB844" t="s">
        <v>815</v>
      </c>
      <c r="BC844" t="s">
        <v>819</v>
      </c>
      <c r="BD844" t="s">
        <v>820</v>
      </c>
      <c r="BE844" t="s">
        <v>821</v>
      </c>
      <c r="BF844" t="s">
        <v>874</v>
      </c>
      <c r="BG844" t="s">
        <v>822</v>
      </c>
      <c r="BH844">
        <v>2016</v>
      </c>
      <c r="BI844" t="s">
        <v>823</v>
      </c>
      <c r="BJ844" t="s">
        <v>824</v>
      </c>
      <c r="BK844" t="s">
        <v>824</v>
      </c>
    </row>
    <row r="845" spans="43:63" x14ac:dyDescent="0.25">
      <c r="AQ845" t="s">
        <v>14</v>
      </c>
      <c r="AR845">
        <v>2006</v>
      </c>
      <c r="AS845" t="s">
        <v>872</v>
      </c>
      <c r="AT845" t="s">
        <v>839</v>
      </c>
      <c r="AU845">
        <v>522.79808042000002</v>
      </c>
      <c r="AV845" t="s">
        <v>873</v>
      </c>
      <c r="AW845" t="s">
        <v>208</v>
      </c>
      <c r="AX845" t="s">
        <v>817</v>
      </c>
      <c r="AY845" t="s">
        <v>818</v>
      </c>
      <c r="AZ845" t="s">
        <v>764</v>
      </c>
      <c r="BA845" s="51" t="s">
        <v>764</v>
      </c>
      <c r="BB845" t="s">
        <v>815</v>
      </c>
      <c r="BC845" t="s">
        <v>819</v>
      </c>
      <c r="BD845" t="s">
        <v>820</v>
      </c>
      <c r="BE845" t="s">
        <v>821</v>
      </c>
      <c r="BF845" t="s">
        <v>874</v>
      </c>
      <c r="BG845" t="s">
        <v>822</v>
      </c>
      <c r="BH845">
        <v>2016</v>
      </c>
      <c r="BI845" t="s">
        <v>823</v>
      </c>
      <c r="BJ845" t="s">
        <v>824</v>
      </c>
      <c r="BK845" t="s">
        <v>824</v>
      </c>
    </row>
    <row r="846" spans="43:63" x14ac:dyDescent="0.25">
      <c r="AQ846" t="s">
        <v>14</v>
      </c>
      <c r="AR846">
        <v>2007</v>
      </c>
      <c r="AS846" t="s">
        <v>872</v>
      </c>
      <c r="AT846" t="s">
        <v>839</v>
      </c>
      <c r="AU846">
        <v>534.85408896000001</v>
      </c>
      <c r="AV846" t="s">
        <v>873</v>
      </c>
      <c r="AW846" t="s">
        <v>208</v>
      </c>
      <c r="AX846" t="s">
        <v>817</v>
      </c>
      <c r="AY846" t="s">
        <v>818</v>
      </c>
      <c r="AZ846" t="s">
        <v>764</v>
      </c>
      <c r="BA846" s="51" t="s">
        <v>764</v>
      </c>
      <c r="BB846" t="s">
        <v>815</v>
      </c>
      <c r="BC846" t="s">
        <v>819</v>
      </c>
      <c r="BD846" t="s">
        <v>820</v>
      </c>
      <c r="BE846" t="s">
        <v>821</v>
      </c>
      <c r="BF846" t="s">
        <v>874</v>
      </c>
      <c r="BG846" t="s">
        <v>822</v>
      </c>
      <c r="BH846">
        <v>2016</v>
      </c>
      <c r="BI846" t="s">
        <v>823</v>
      </c>
      <c r="BJ846" t="s">
        <v>824</v>
      </c>
      <c r="BK846" t="s">
        <v>824</v>
      </c>
    </row>
    <row r="847" spans="43:63" x14ac:dyDescent="0.25">
      <c r="AQ847" t="s">
        <v>14</v>
      </c>
      <c r="AR847">
        <v>2008</v>
      </c>
      <c r="AS847" t="s">
        <v>872</v>
      </c>
      <c r="AT847" t="s">
        <v>839</v>
      </c>
      <c r="AU847">
        <v>543.73731341303005</v>
      </c>
      <c r="AV847" t="s">
        <v>873</v>
      </c>
      <c r="AW847" t="s">
        <v>208</v>
      </c>
      <c r="AX847" t="s">
        <v>817</v>
      </c>
      <c r="AY847" t="s">
        <v>818</v>
      </c>
      <c r="AZ847" t="s">
        <v>764</v>
      </c>
      <c r="BA847" s="51" t="s">
        <v>764</v>
      </c>
      <c r="BB847" t="s">
        <v>815</v>
      </c>
      <c r="BC847" t="s">
        <v>819</v>
      </c>
      <c r="BD847" t="s">
        <v>820</v>
      </c>
      <c r="BE847" t="s">
        <v>821</v>
      </c>
      <c r="BF847" t="s">
        <v>874</v>
      </c>
      <c r="BG847" t="s">
        <v>822</v>
      </c>
      <c r="BH847">
        <v>2016</v>
      </c>
      <c r="BI847" t="s">
        <v>823</v>
      </c>
      <c r="BJ847" t="s">
        <v>824</v>
      </c>
      <c r="BK847" t="s">
        <v>824</v>
      </c>
    </row>
    <row r="848" spans="43:63" x14ac:dyDescent="0.25">
      <c r="AQ848" t="s">
        <v>14</v>
      </c>
      <c r="AR848">
        <v>2009</v>
      </c>
      <c r="AS848" t="s">
        <v>872</v>
      </c>
      <c r="AT848" t="s">
        <v>839</v>
      </c>
      <c r="AU848">
        <v>547.74049500471995</v>
      </c>
      <c r="AV848" t="s">
        <v>873</v>
      </c>
      <c r="AW848" t="s">
        <v>208</v>
      </c>
      <c r="AX848" t="s">
        <v>817</v>
      </c>
      <c r="AY848" t="s">
        <v>818</v>
      </c>
      <c r="AZ848" t="s">
        <v>764</v>
      </c>
      <c r="BA848" s="51" t="s">
        <v>764</v>
      </c>
      <c r="BB848" t="s">
        <v>815</v>
      </c>
      <c r="BC848" t="s">
        <v>819</v>
      </c>
      <c r="BD848" t="s">
        <v>820</v>
      </c>
      <c r="BE848" t="s">
        <v>821</v>
      </c>
      <c r="BF848" t="s">
        <v>874</v>
      </c>
      <c r="BG848" t="s">
        <v>822</v>
      </c>
      <c r="BH848">
        <v>2016</v>
      </c>
      <c r="BI848" t="s">
        <v>823</v>
      </c>
      <c r="BJ848" t="s">
        <v>824</v>
      </c>
      <c r="BK848" t="s">
        <v>824</v>
      </c>
    </row>
    <row r="849" spans="43:63" x14ac:dyDescent="0.25">
      <c r="AQ849" t="s">
        <v>14</v>
      </c>
      <c r="AR849">
        <v>2010</v>
      </c>
      <c r="AS849" t="s">
        <v>872</v>
      </c>
      <c r="AT849" t="s">
        <v>839</v>
      </c>
      <c r="AU849">
        <v>626.18390199999999</v>
      </c>
      <c r="AV849" t="s">
        <v>873</v>
      </c>
      <c r="AW849" t="s">
        <v>208</v>
      </c>
      <c r="AX849" t="s">
        <v>817</v>
      </c>
      <c r="AY849" t="s">
        <v>818</v>
      </c>
      <c r="AZ849" t="s">
        <v>764</v>
      </c>
      <c r="BA849" s="51" t="s">
        <v>764</v>
      </c>
      <c r="BB849" t="s">
        <v>815</v>
      </c>
      <c r="BC849" t="s">
        <v>819</v>
      </c>
      <c r="BD849" t="s">
        <v>820</v>
      </c>
      <c r="BE849" t="s">
        <v>821</v>
      </c>
      <c r="BF849" t="s">
        <v>874</v>
      </c>
      <c r="BG849" t="s">
        <v>822</v>
      </c>
      <c r="BH849">
        <v>2016</v>
      </c>
      <c r="BI849" t="s">
        <v>823</v>
      </c>
      <c r="BJ849" t="s">
        <v>824</v>
      </c>
      <c r="BK849" t="s">
        <v>824</v>
      </c>
    </row>
    <row r="850" spans="43:63" x14ac:dyDescent="0.25">
      <c r="AQ850" t="s">
        <v>14</v>
      </c>
      <c r="AR850">
        <v>2011</v>
      </c>
      <c r="AS850" t="s">
        <v>872</v>
      </c>
      <c r="AT850" t="s">
        <v>839</v>
      </c>
      <c r="AU850">
        <v>641.32778283000005</v>
      </c>
      <c r="AV850" t="s">
        <v>873</v>
      </c>
      <c r="AW850" t="s">
        <v>208</v>
      </c>
      <c r="AX850" t="s">
        <v>817</v>
      </c>
      <c r="AY850" t="s">
        <v>818</v>
      </c>
      <c r="AZ850" t="s">
        <v>764</v>
      </c>
      <c r="BA850" s="51" t="s">
        <v>764</v>
      </c>
      <c r="BB850" t="s">
        <v>815</v>
      </c>
      <c r="BC850" t="s">
        <v>819</v>
      </c>
      <c r="BD850" t="s">
        <v>820</v>
      </c>
      <c r="BE850" t="s">
        <v>821</v>
      </c>
      <c r="BF850" t="s">
        <v>874</v>
      </c>
      <c r="BG850" t="s">
        <v>822</v>
      </c>
      <c r="BH850">
        <v>2016</v>
      </c>
      <c r="BI850" t="s">
        <v>823</v>
      </c>
      <c r="BJ850" t="s">
        <v>824</v>
      </c>
      <c r="BK850" t="s">
        <v>824</v>
      </c>
    </row>
    <row r="851" spans="43:63" x14ac:dyDescent="0.25">
      <c r="AQ851" t="s">
        <v>14</v>
      </c>
      <c r="AR851">
        <v>2012</v>
      </c>
      <c r="AS851" t="s">
        <v>872</v>
      </c>
      <c r="AT851" t="s">
        <v>839</v>
      </c>
      <c r="AU851">
        <v>644.36866657999997</v>
      </c>
      <c r="AV851" t="s">
        <v>873</v>
      </c>
      <c r="AW851" t="s">
        <v>208</v>
      </c>
      <c r="AX851" t="s">
        <v>817</v>
      </c>
      <c r="AY851" t="s">
        <v>818</v>
      </c>
      <c r="AZ851" t="s">
        <v>764</v>
      </c>
      <c r="BA851" s="51" t="s">
        <v>764</v>
      </c>
      <c r="BB851" t="s">
        <v>815</v>
      </c>
      <c r="BC851" t="s">
        <v>819</v>
      </c>
      <c r="BD851" t="s">
        <v>820</v>
      </c>
      <c r="BE851" t="s">
        <v>821</v>
      </c>
      <c r="BF851" t="s">
        <v>874</v>
      </c>
      <c r="BG851" t="s">
        <v>822</v>
      </c>
      <c r="BH851">
        <v>2016</v>
      </c>
      <c r="BI851" t="s">
        <v>823</v>
      </c>
      <c r="BJ851" t="s">
        <v>824</v>
      </c>
      <c r="BK851" t="s">
        <v>824</v>
      </c>
    </row>
    <row r="852" spans="43:63" x14ac:dyDescent="0.25">
      <c r="AQ852" t="s">
        <v>14</v>
      </c>
      <c r="AR852">
        <v>2013</v>
      </c>
      <c r="AS852" t="s">
        <v>872</v>
      </c>
      <c r="AT852" t="s">
        <v>839</v>
      </c>
      <c r="AU852">
        <v>646.48653983999998</v>
      </c>
      <c r="AV852" t="s">
        <v>873</v>
      </c>
      <c r="AW852" t="s">
        <v>208</v>
      </c>
      <c r="AX852" t="s">
        <v>817</v>
      </c>
      <c r="AY852" t="s">
        <v>818</v>
      </c>
      <c r="AZ852" t="s">
        <v>764</v>
      </c>
      <c r="BA852" s="51" t="s">
        <v>764</v>
      </c>
      <c r="BB852" t="s">
        <v>815</v>
      </c>
      <c r="BC852" t="s">
        <v>819</v>
      </c>
      <c r="BD852" t="s">
        <v>820</v>
      </c>
      <c r="BE852" t="s">
        <v>821</v>
      </c>
      <c r="BF852" t="s">
        <v>874</v>
      </c>
      <c r="BG852" t="s">
        <v>822</v>
      </c>
      <c r="BH852">
        <v>2016</v>
      </c>
      <c r="BI852" t="s">
        <v>823</v>
      </c>
      <c r="BJ852" t="s">
        <v>824</v>
      </c>
      <c r="BK852" t="s">
        <v>824</v>
      </c>
    </row>
    <row r="853" spans="43:63" x14ac:dyDescent="0.25">
      <c r="AQ853" t="s">
        <v>13</v>
      </c>
      <c r="AR853">
        <v>2005</v>
      </c>
      <c r="AS853" t="s">
        <v>872</v>
      </c>
      <c r="AT853" t="s">
        <v>839</v>
      </c>
      <c r="AU853">
        <v>310.51774339999997</v>
      </c>
      <c r="AV853" t="s">
        <v>873</v>
      </c>
      <c r="AW853" t="s">
        <v>208</v>
      </c>
      <c r="AX853" t="s">
        <v>817</v>
      </c>
      <c r="AY853" t="s">
        <v>818</v>
      </c>
      <c r="AZ853" t="s">
        <v>764</v>
      </c>
      <c r="BA853" s="51" t="s">
        <v>764</v>
      </c>
      <c r="BB853" t="s">
        <v>815</v>
      </c>
      <c r="BC853" t="s">
        <v>819</v>
      </c>
      <c r="BD853" t="s">
        <v>820</v>
      </c>
      <c r="BE853" t="s">
        <v>821</v>
      </c>
      <c r="BF853" t="s">
        <v>874</v>
      </c>
      <c r="BG853" t="s">
        <v>822</v>
      </c>
      <c r="BH853">
        <v>2016</v>
      </c>
      <c r="BI853" t="s">
        <v>823</v>
      </c>
      <c r="BJ853" t="s">
        <v>824</v>
      </c>
      <c r="BK853" t="s">
        <v>824</v>
      </c>
    </row>
    <row r="854" spans="43:63" x14ac:dyDescent="0.25">
      <c r="AQ854" t="s">
        <v>13</v>
      </c>
      <c r="AR854">
        <v>2006</v>
      </c>
      <c r="AS854" t="s">
        <v>872</v>
      </c>
      <c r="AT854" t="s">
        <v>839</v>
      </c>
      <c r="AU854">
        <v>313.95009440000001</v>
      </c>
      <c r="AV854" t="s">
        <v>873</v>
      </c>
      <c r="AW854" t="s">
        <v>208</v>
      </c>
      <c r="AX854" t="s">
        <v>817</v>
      </c>
      <c r="AY854" t="s">
        <v>818</v>
      </c>
      <c r="AZ854" t="s">
        <v>764</v>
      </c>
      <c r="BA854" s="51" t="s">
        <v>764</v>
      </c>
      <c r="BB854" t="s">
        <v>815</v>
      </c>
      <c r="BC854" t="s">
        <v>819</v>
      </c>
      <c r="BD854" t="s">
        <v>820</v>
      </c>
      <c r="BE854" t="s">
        <v>821</v>
      </c>
      <c r="BF854" t="s">
        <v>874</v>
      </c>
      <c r="BG854" t="s">
        <v>822</v>
      </c>
      <c r="BH854">
        <v>2016</v>
      </c>
      <c r="BI854" t="s">
        <v>823</v>
      </c>
      <c r="BJ854" t="s">
        <v>824</v>
      </c>
      <c r="BK854" t="s">
        <v>824</v>
      </c>
    </row>
    <row r="855" spans="43:63" x14ac:dyDescent="0.25">
      <c r="AQ855" t="s">
        <v>13</v>
      </c>
      <c r="AR855">
        <v>2007</v>
      </c>
      <c r="AS855" t="s">
        <v>872</v>
      </c>
      <c r="AT855" t="s">
        <v>839</v>
      </c>
      <c r="AU855">
        <v>317.232238</v>
      </c>
      <c r="AV855" t="s">
        <v>873</v>
      </c>
      <c r="AW855" t="s">
        <v>208</v>
      </c>
      <c r="AX855" t="s">
        <v>817</v>
      </c>
      <c r="AY855" t="s">
        <v>818</v>
      </c>
      <c r="AZ855" t="s">
        <v>764</v>
      </c>
      <c r="BA855" s="51" t="s">
        <v>764</v>
      </c>
      <c r="BB855" t="s">
        <v>815</v>
      </c>
      <c r="BC855" t="s">
        <v>819</v>
      </c>
      <c r="BD855" t="s">
        <v>820</v>
      </c>
      <c r="BE855" t="s">
        <v>821</v>
      </c>
      <c r="BF855" t="s">
        <v>874</v>
      </c>
      <c r="BG855" t="s">
        <v>822</v>
      </c>
      <c r="BH855">
        <v>2016</v>
      </c>
      <c r="BI855" t="s">
        <v>823</v>
      </c>
      <c r="BJ855" t="s">
        <v>824</v>
      </c>
      <c r="BK855" t="s">
        <v>824</v>
      </c>
    </row>
    <row r="856" spans="43:63" x14ac:dyDescent="0.25">
      <c r="AQ856" t="s">
        <v>13</v>
      </c>
      <c r="AR856">
        <v>2008</v>
      </c>
      <c r="AS856" t="s">
        <v>872</v>
      </c>
      <c r="AT856" t="s">
        <v>839</v>
      </c>
      <c r="AU856">
        <v>321.40611519999999</v>
      </c>
      <c r="AV856" t="s">
        <v>873</v>
      </c>
      <c r="AW856" t="s">
        <v>208</v>
      </c>
      <c r="AX856" t="s">
        <v>817</v>
      </c>
      <c r="AY856" t="s">
        <v>818</v>
      </c>
      <c r="AZ856" t="s">
        <v>764</v>
      </c>
      <c r="BA856" s="51" t="s">
        <v>764</v>
      </c>
      <c r="BB856" t="s">
        <v>815</v>
      </c>
      <c r="BC856" t="s">
        <v>819</v>
      </c>
      <c r="BD856" t="s">
        <v>820</v>
      </c>
      <c r="BE856" t="s">
        <v>821</v>
      </c>
      <c r="BF856" t="s">
        <v>874</v>
      </c>
      <c r="BG856" t="s">
        <v>822</v>
      </c>
      <c r="BH856">
        <v>2016</v>
      </c>
      <c r="BI856" t="s">
        <v>823</v>
      </c>
      <c r="BJ856" t="s">
        <v>824</v>
      </c>
      <c r="BK856" t="s">
        <v>824</v>
      </c>
    </row>
    <row r="857" spans="43:63" x14ac:dyDescent="0.25">
      <c r="AQ857" t="s">
        <v>13</v>
      </c>
      <c r="AR857">
        <v>2009</v>
      </c>
      <c r="AS857" t="s">
        <v>872</v>
      </c>
      <c r="AT857" t="s">
        <v>839</v>
      </c>
      <c r="AU857">
        <v>328.09624574999998</v>
      </c>
      <c r="AV857" t="s">
        <v>873</v>
      </c>
      <c r="AW857" t="s">
        <v>208</v>
      </c>
      <c r="AX857" t="s">
        <v>817</v>
      </c>
      <c r="AY857" t="s">
        <v>818</v>
      </c>
      <c r="AZ857" t="s">
        <v>764</v>
      </c>
      <c r="BA857" s="51" t="s">
        <v>764</v>
      </c>
      <c r="BB857" t="s">
        <v>815</v>
      </c>
      <c r="BC857" t="s">
        <v>819</v>
      </c>
      <c r="BD857" t="s">
        <v>820</v>
      </c>
      <c r="BE857" t="s">
        <v>821</v>
      </c>
      <c r="BF857" t="s">
        <v>874</v>
      </c>
      <c r="BG857" t="s">
        <v>822</v>
      </c>
      <c r="BH857">
        <v>2016</v>
      </c>
      <c r="BI857" t="s">
        <v>823</v>
      </c>
      <c r="BJ857" t="s">
        <v>824</v>
      </c>
      <c r="BK857" t="s">
        <v>824</v>
      </c>
    </row>
    <row r="858" spans="43:63" x14ac:dyDescent="0.25">
      <c r="AQ858" t="s">
        <v>13</v>
      </c>
      <c r="AR858">
        <v>2010</v>
      </c>
      <c r="AS858" t="s">
        <v>872</v>
      </c>
      <c r="AT858" t="s">
        <v>839</v>
      </c>
      <c r="AU858">
        <v>332.41953583999998</v>
      </c>
      <c r="AV858" t="s">
        <v>873</v>
      </c>
      <c r="AW858" t="s">
        <v>208</v>
      </c>
      <c r="AX858" t="s">
        <v>817</v>
      </c>
      <c r="AY858" t="s">
        <v>818</v>
      </c>
      <c r="AZ858" t="s">
        <v>764</v>
      </c>
      <c r="BA858" s="51" t="s">
        <v>764</v>
      </c>
      <c r="BB858" t="s">
        <v>815</v>
      </c>
      <c r="BC858" t="s">
        <v>819</v>
      </c>
      <c r="BD858" t="s">
        <v>820</v>
      </c>
      <c r="BE858" t="s">
        <v>821</v>
      </c>
      <c r="BF858" t="s">
        <v>874</v>
      </c>
      <c r="BG858" t="s">
        <v>822</v>
      </c>
      <c r="BH858">
        <v>2016</v>
      </c>
      <c r="BI858" t="s">
        <v>823</v>
      </c>
      <c r="BJ858" t="s">
        <v>824</v>
      </c>
      <c r="BK858" t="s">
        <v>824</v>
      </c>
    </row>
    <row r="859" spans="43:63" x14ac:dyDescent="0.25">
      <c r="AQ859" t="s">
        <v>13</v>
      </c>
      <c r="AR859">
        <v>2011</v>
      </c>
      <c r="AS859" t="s">
        <v>872</v>
      </c>
      <c r="AT859" t="s">
        <v>839</v>
      </c>
      <c r="AU859">
        <v>346.78509968399999</v>
      </c>
      <c r="AV859" t="s">
        <v>873</v>
      </c>
      <c r="AW859" t="s">
        <v>208</v>
      </c>
      <c r="AX859" t="s">
        <v>817</v>
      </c>
      <c r="AY859" t="s">
        <v>818</v>
      </c>
      <c r="AZ859" t="s">
        <v>764</v>
      </c>
      <c r="BA859" s="51" t="s">
        <v>764</v>
      </c>
      <c r="BB859" t="s">
        <v>815</v>
      </c>
      <c r="BC859" t="s">
        <v>819</v>
      </c>
      <c r="BD859" t="s">
        <v>820</v>
      </c>
      <c r="BE859" t="s">
        <v>821</v>
      </c>
      <c r="BF859" t="s">
        <v>874</v>
      </c>
      <c r="BG859" t="s">
        <v>822</v>
      </c>
      <c r="BH859">
        <v>2016</v>
      </c>
      <c r="BI859" t="s">
        <v>823</v>
      </c>
      <c r="BJ859" t="s">
        <v>824</v>
      </c>
      <c r="BK859" t="s">
        <v>824</v>
      </c>
    </row>
    <row r="860" spans="43:63" x14ac:dyDescent="0.25">
      <c r="AQ860" t="s">
        <v>19</v>
      </c>
      <c r="AR860">
        <v>2005</v>
      </c>
      <c r="AS860" t="s">
        <v>872</v>
      </c>
      <c r="AT860" t="s">
        <v>839</v>
      </c>
      <c r="AU860">
        <v>449.10523297126099</v>
      </c>
      <c r="AV860" t="s">
        <v>873</v>
      </c>
      <c r="AW860" t="s">
        <v>208</v>
      </c>
      <c r="AX860" t="s">
        <v>817</v>
      </c>
      <c r="AY860" t="s">
        <v>818</v>
      </c>
      <c r="AZ860" t="s">
        <v>764</v>
      </c>
      <c r="BA860" s="51" t="s">
        <v>764</v>
      </c>
      <c r="BB860" t="s">
        <v>815</v>
      </c>
      <c r="BC860" t="s">
        <v>819</v>
      </c>
      <c r="BD860" t="s">
        <v>820</v>
      </c>
      <c r="BE860" t="s">
        <v>821</v>
      </c>
      <c r="BF860" t="s">
        <v>874</v>
      </c>
      <c r="BG860" t="s">
        <v>822</v>
      </c>
      <c r="BH860">
        <v>2016</v>
      </c>
      <c r="BI860" t="s">
        <v>823</v>
      </c>
      <c r="BJ860" t="s">
        <v>824</v>
      </c>
      <c r="BK860" t="s">
        <v>824</v>
      </c>
    </row>
    <row r="861" spans="43:63" x14ac:dyDescent="0.25">
      <c r="AQ861" t="s">
        <v>19</v>
      </c>
      <c r="AR861">
        <v>2006</v>
      </c>
      <c r="AS861" t="s">
        <v>872</v>
      </c>
      <c r="AT861" t="s">
        <v>839</v>
      </c>
      <c r="AU861">
        <v>450.286841423309</v>
      </c>
      <c r="AV861" t="s">
        <v>873</v>
      </c>
      <c r="AW861" t="s">
        <v>208</v>
      </c>
      <c r="AX861" t="s">
        <v>817</v>
      </c>
      <c r="AY861" t="s">
        <v>818</v>
      </c>
      <c r="AZ861" t="s">
        <v>764</v>
      </c>
      <c r="BA861" s="51" t="s">
        <v>764</v>
      </c>
      <c r="BB861" t="s">
        <v>815</v>
      </c>
      <c r="BC861" t="s">
        <v>819</v>
      </c>
      <c r="BD861" t="s">
        <v>820</v>
      </c>
      <c r="BE861" t="s">
        <v>821</v>
      </c>
      <c r="BF861" t="s">
        <v>874</v>
      </c>
      <c r="BG861" t="s">
        <v>822</v>
      </c>
      <c r="BH861">
        <v>2016</v>
      </c>
      <c r="BI861" t="s">
        <v>823</v>
      </c>
      <c r="BJ861" t="s">
        <v>824</v>
      </c>
      <c r="BK861" t="s">
        <v>824</v>
      </c>
    </row>
    <row r="862" spans="43:63" x14ac:dyDescent="0.25">
      <c r="AQ862" t="s">
        <v>19</v>
      </c>
      <c r="AR862">
        <v>2007</v>
      </c>
      <c r="AS862" t="s">
        <v>872</v>
      </c>
      <c r="AT862" t="s">
        <v>839</v>
      </c>
      <c r="AU862">
        <v>450.23153511804298</v>
      </c>
      <c r="AV862" t="s">
        <v>873</v>
      </c>
      <c r="AW862" t="s">
        <v>208</v>
      </c>
      <c r="AX862" t="s">
        <v>817</v>
      </c>
      <c r="AY862" t="s">
        <v>818</v>
      </c>
      <c r="AZ862" t="s">
        <v>764</v>
      </c>
      <c r="BA862" s="51" t="s">
        <v>764</v>
      </c>
      <c r="BB862" t="s">
        <v>815</v>
      </c>
      <c r="BC862" t="s">
        <v>819</v>
      </c>
      <c r="BD862" t="s">
        <v>820</v>
      </c>
      <c r="BE862" t="s">
        <v>821</v>
      </c>
      <c r="BF862" t="s">
        <v>874</v>
      </c>
      <c r="BG862" t="s">
        <v>822</v>
      </c>
      <c r="BH862">
        <v>2016</v>
      </c>
      <c r="BI862" t="s">
        <v>823</v>
      </c>
      <c r="BJ862" t="s">
        <v>824</v>
      </c>
      <c r="BK862" t="s">
        <v>824</v>
      </c>
    </row>
    <row r="863" spans="43:63" x14ac:dyDescent="0.25">
      <c r="AQ863" t="s">
        <v>19</v>
      </c>
      <c r="AR863">
        <v>2008</v>
      </c>
      <c r="AS863" t="s">
        <v>872</v>
      </c>
      <c r="AT863" t="s">
        <v>839</v>
      </c>
      <c r="AU863">
        <v>451.97498723108902</v>
      </c>
      <c r="AV863" t="s">
        <v>873</v>
      </c>
      <c r="AW863" t="s">
        <v>208</v>
      </c>
      <c r="AX863" t="s">
        <v>817</v>
      </c>
      <c r="AY863" t="s">
        <v>818</v>
      </c>
      <c r="AZ863" t="s">
        <v>764</v>
      </c>
      <c r="BA863" s="51" t="s">
        <v>764</v>
      </c>
      <c r="BB863" t="s">
        <v>815</v>
      </c>
      <c r="BC863" t="s">
        <v>819</v>
      </c>
      <c r="BD863" t="s">
        <v>820</v>
      </c>
      <c r="BE863" t="s">
        <v>821</v>
      </c>
      <c r="BF863" t="s">
        <v>874</v>
      </c>
      <c r="BG863" t="s">
        <v>822</v>
      </c>
      <c r="BH863">
        <v>2016</v>
      </c>
      <c r="BI863" t="s">
        <v>823</v>
      </c>
      <c r="BJ863" t="s">
        <v>824</v>
      </c>
      <c r="BK863" t="s">
        <v>824</v>
      </c>
    </row>
    <row r="864" spans="43:63" x14ac:dyDescent="0.25">
      <c r="AQ864" t="s">
        <v>19</v>
      </c>
      <c r="AR864">
        <v>2009</v>
      </c>
      <c r="AS864" t="s">
        <v>872</v>
      </c>
      <c r="AT864" t="s">
        <v>839</v>
      </c>
      <c r="AU864">
        <v>457.698127212261</v>
      </c>
      <c r="AV864" t="s">
        <v>873</v>
      </c>
      <c r="AW864" t="s">
        <v>208</v>
      </c>
      <c r="AX864" t="s">
        <v>817</v>
      </c>
      <c r="AY864" t="s">
        <v>818</v>
      </c>
      <c r="AZ864" t="s">
        <v>764</v>
      </c>
      <c r="BA864" s="51" t="s">
        <v>764</v>
      </c>
      <c r="BB864" t="s">
        <v>815</v>
      </c>
      <c r="BC864" t="s">
        <v>819</v>
      </c>
      <c r="BD864" t="s">
        <v>820</v>
      </c>
      <c r="BE864" t="s">
        <v>821</v>
      </c>
      <c r="BF864" t="s">
        <v>874</v>
      </c>
      <c r="BG864" t="s">
        <v>822</v>
      </c>
      <c r="BH864">
        <v>2016</v>
      </c>
      <c r="BI864" t="s">
        <v>823</v>
      </c>
      <c r="BJ864" t="s">
        <v>824</v>
      </c>
      <c r="BK864" t="s">
        <v>824</v>
      </c>
    </row>
    <row r="865" spans="43:63" x14ac:dyDescent="0.25">
      <c r="AQ865" t="s">
        <v>19</v>
      </c>
      <c r="AR865">
        <v>2010</v>
      </c>
      <c r="AS865" t="s">
        <v>872</v>
      </c>
      <c r="AT865" t="s">
        <v>839</v>
      </c>
      <c r="AU865">
        <v>462.48399999999998</v>
      </c>
      <c r="AV865" t="s">
        <v>873</v>
      </c>
      <c r="AW865" t="s">
        <v>208</v>
      </c>
      <c r="AX865" t="s">
        <v>817</v>
      </c>
      <c r="AY865" t="s">
        <v>818</v>
      </c>
      <c r="AZ865" t="s">
        <v>764</v>
      </c>
      <c r="BA865" s="51" t="s">
        <v>764</v>
      </c>
      <c r="BB865" t="s">
        <v>815</v>
      </c>
      <c r="BC865" t="s">
        <v>819</v>
      </c>
      <c r="BD865" t="s">
        <v>820</v>
      </c>
      <c r="BE865" t="s">
        <v>821</v>
      </c>
      <c r="BF865" t="s">
        <v>874</v>
      </c>
      <c r="BG865" t="s">
        <v>822</v>
      </c>
      <c r="BH865">
        <v>2016</v>
      </c>
      <c r="BI865" t="s">
        <v>823</v>
      </c>
      <c r="BJ865" t="s">
        <v>824</v>
      </c>
      <c r="BK865" t="s">
        <v>824</v>
      </c>
    </row>
    <row r="866" spans="43:63" x14ac:dyDescent="0.25">
      <c r="AQ866" t="s">
        <v>19</v>
      </c>
      <c r="AR866">
        <v>2011</v>
      </c>
      <c r="AS866" t="s">
        <v>872</v>
      </c>
      <c r="AT866" t="s">
        <v>839</v>
      </c>
      <c r="AU866">
        <v>468.76531484999998</v>
      </c>
      <c r="AV866" t="s">
        <v>873</v>
      </c>
      <c r="AW866" t="s">
        <v>208</v>
      </c>
      <c r="AX866" t="s">
        <v>817</v>
      </c>
      <c r="AY866" t="s">
        <v>818</v>
      </c>
      <c r="AZ866" t="s">
        <v>764</v>
      </c>
      <c r="BA866" s="51" t="s">
        <v>764</v>
      </c>
      <c r="BB866" t="s">
        <v>815</v>
      </c>
      <c r="BC866" t="s">
        <v>819</v>
      </c>
      <c r="BD866" t="s">
        <v>820</v>
      </c>
      <c r="BE866" t="s">
        <v>821</v>
      </c>
      <c r="BF866" t="s">
        <v>874</v>
      </c>
      <c r="BG866" t="s">
        <v>822</v>
      </c>
      <c r="BH866">
        <v>2016</v>
      </c>
      <c r="BI866" t="s">
        <v>823</v>
      </c>
      <c r="BJ866" t="s">
        <v>824</v>
      </c>
      <c r="BK866" t="s">
        <v>824</v>
      </c>
    </row>
    <row r="867" spans="43:63" x14ac:dyDescent="0.25">
      <c r="AQ867" t="s">
        <v>19</v>
      </c>
      <c r="AR867">
        <v>2012</v>
      </c>
      <c r="AS867" t="s">
        <v>872</v>
      </c>
      <c r="AT867" t="s">
        <v>839</v>
      </c>
      <c r="AU867">
        <v>471.15569862000001</v>
      </c>
      <c r="AV867" t="s">
        <v>873</v>
      </c>
      <c r="AW867" t="s">
        <v>208</v>
      </c>
      <c r="AX867" t="s">
        <v>817</v>
      </c>
      <c r="AY867" t="s">
        <v>818</v>
      </c>
      <c r="AZ867" t="s">
        <v>764</v>
      </c>
      <c r="BA867" s="51" t="s">
        <v>764</v>
      </c>
      <c r="BB867" t="s">
        <v>815</v>
      </c>
      <c r="BC867" t="s">
        <v>819</v>
      </c>
      <c r="BD867" t="s">
        <v>820</v>
      </c>
      <c r="BE867" t="s">
        <v>821</v>
      </c>
      <c r="BF867" t="s">
        <v>874</v>
      </c>
      <c r="BG867" t="s">
        <v>822</v>
      </c>
      <c r="BH867">
        <v>2016</v>
      </c>
      <c r="BI867" t="s">
        <v>823</v>
      </c>
      <c r="BJ867" t="s">
        <v>824</v>
      </c>
      <c r="BK867" t="s">
        <v>824</v>
      </c>
    </row>
    <row r="868" spans="43:63" x14ac:dyDescent="0.25">
      <c r="AQ868" t="s">
        <v>19</v>
      </c>
      <c r="AR868">
        <v>2013</v>
      </c>
      <c r="AS868" t="s">
        <v>872</v>
      </c>
      <c r="AT868" t="s">
        <v>839</v>
      </c>
      <c r="AU868">
        <v>473.66991753999997</v>
      </c>
      <c r="AV868" t="s">
        <v>873</v>
      </c>
      <c r="AW868" t="s">
        <v>208</v>
      </c>
      <c r="AX868" t="s">
        <v>817</v>
      </c>
      <c r="AY868" t="s">
        <v>818</v>
      </c>
      <c r="AZ868" t="s">
        <v>764</v>
      </c>
      <c r="BA868" s="51" t="s">
        <v>764</v>
      </c>
      <c r="BB868" t="s">
        <v>815</v>
      </c>
      <c r="BC868" t="s">
        <v>819</v>
      </c>
      <c r="BD868" t="s">
        <v>820</v>
      </c>
      <c r="BE868" t="s">
        <v>821</v>
      </c>
      <c r="BF868" t="s">
        <v>874</v>
      </c>
      <c r="BG868" t="s">
        <v>822</v>
      </c>
      <c r="BH868">
        <v>2016</v>
      </c>
      <c r="BI868" t="s">
        <v>823</v>
      </c>
      <c r="BJ868" t="s">
        <v>824</v>
      </c>
      <c r="BK868" t="s">
        <v>824</v>
      </c>
    </row>
    <row r="869" spans="43:63" x14ac:dyDescent="0.25">
      <c r="AQ869" t="s">
        <v>8</v>
      </c>
      <c r="AR869">
        <v>2005</v>
      </c>
      <c r="AS869" t="s">
        <v>872</v>
      </c>
      <c r="AT869" t="s">
        <v>839</v>
      </c>
      <c r="AU869">
        <v>62.976142486530001</v>
      </c>
      <c r="AV869" t="s">
        <v>873</v>
      </c>
      <c r="AW869" t="s">
        <v>208</v>
      </c>
      <c r="AX869" t="s">
        <v>817</v>
      </c>
      <c r="AY869" t="s">
        <v>818</v>
      </c>
      <c r="AZ869" t="s">
        <v>764</v>
      </c>
      <c r="BA869" s="51" t="s">
        <v>764</v>
      </c>
      <c r="BB869" t="s">
        <v>815</v>
      </c>
      <c r="BC869" t="s">
        <v>819</v>
      </c>
      <c r="BD869" t="s">
        <v>820</v>
      </c>
      <c r="BE869" t="s">
        <v>821</v>
      </c>
      <c r="BF869" t="s">
        <v>874</v>
      </c>
      <c r="BG869" t="s">
        <v>822</v>
      </c>
      <c r="BH869">
        <v>2016</v>
      </c>
      <c r="BI869" t="s">
        <v>823</v>
      </c>
      <c r="BJ869" t="s">
        <v>824</v>
      </c>
      <c r="BK869" t="s">
        <v>824</v>
      </c>
    </row>
    <row r="870" spans="43:63" x14ac:dyDescent="0.25">
      <c r="AQ870" t="s">
        <v>8</v>
      </c>
      <c r="AR870">
        <v>2006</v>
      </c>
      <c r="AS870" t="s">
        <v>872</v>
      </c>
      <c r="AT870" t="s">
        <v>839</v>
      </c>
      <c r="AU870">
        <v>64.717350441899995</v>
      </c>
      <c r="AV870" t="s">
        <v>873</v>
      </c>
      <c r="AW870" t="s">
        <v>208</v>
      </c>
      <c r="AX870" t="s">
        <v>817</v>
      </c>
      <c r="AY870" t="s">
        <v>818</v>
      </c>
      <c r="AZ870" t="s">
        <v>764</v>
      </c>
      <c r="BA870" s="51" t="s">
        <v>764</v>
      </c>
      <c r="BB870" t="s">
        <v>815</v>
      </c>
      <c r="BC870" t="s">
        <v>819</v>
      </c>
      <c r="BD870" t="s">
        <v>820</v>
      </c>
      <c r="BE870" t="s">
        <v>821</v>
      </c>
      <c r="BF870" t="s">
        <v>874</v>
      </c>
      <c r="BG870" t="s">
        <v>822</v>
      </c>
      <c r="BH870">
        <v>2016</v>
      </c>
      <c r="BI870" t="s">
        <v>823</v>
      </c>
      <c r="BJ870" t="s">
        <v>824</v>
      </c>
      <c r="BK870" t="s">
        <v>824</v>
      </c>
    </row>
    <row r="871" spans="43:63" x14ac:dyDescent="0.25">
      <c r="AQ871" t="s">
        <v>8</v>
      </c>
      <c r="AR871">
        <v>2007</v>
      </c>
      <c r="AS871" t="s">
        <v>872</v>
      </c>
      <c r="AT871" t="s">
        <v>839</v>
      </c>
      <c r="AU871">
        <v>65.639358987999998</v>
      </c>
      <c r="AV871" t="s">
        <v>873</v>
      </c>
      <c r="AW871" t="s">
        <v>208</v>
      </c>
      <c r="AX871" t="s">
        <v>817</v>
      </c>
      <c r="AY871" t="s">
        <v>818</v>
      </c>
      <c r="AZ871" t="s">
        <v>764</v>
      </c>
      <c r="BA871" s="51" t="s">
        <v>764</v>
      </c>
      <c r="BB871" t="s">
        <v>815</v>
      </c>
      <c r="BC871" t="s">
        <v>819</v>
      </c>
      <c r="BD871" t="s">
        <v>820</v>
      </c>
      <c r="BE871" t="s">
        <v>821</v>
      </c>
      <c r="BF871" t="s">
        <v>874</v>
      </c>
      <c r="BG871" t="s">
        <v>822</v>
      </c>
      <c r="BH871">
        <v>2016</v>
      </c>
      <c r="BI871" t="s">
        <v>823</v>
      </c>
      <c r="BJ871" t="s">
        <v>824</v>
      </c>
      <c r="BK871" t="s">
        <v>824</v>
      </c>
    </row>
    <row r="872" spans="43:63" x14ac:dyDescent="0.25">
      <c r="AQ872" t="s">
        <v>8</v>
      </c>
      <c r="AR872">
        <v>2008</v>
      </c>
      <c r="AS872" t="s">
        <v>872</v>
      </c>
      <c r="AT872" t="s">
        <v>839</v>
      </c>
      <c r="AU872">
        <v>66.721543493949994</v>
      </c>
      <c r="AV872" t="s">
        <v>873</v>
      </c>
      <c r="AW872" t="s">
        <v>208</v>
      </c>
      <c r="AX872" t="s">
        <v>817</v>
      </c>
      <c r="AY872" t="s">
        <v>818</v>
      </c>
      <c r="AZ872" t="s">
        <v>764</v>
      </c>
      <c r="BA872" s="51" t="s">
        <v>764</v>
      </c>
      <c r="BB872" t="s">
        <v>815</v>
      </c>
      <c r="BC872" t="s">
        <v>819</v>
      </c>
      <c r="BD872" t="s">
        <v>820</v>
      </c>
      <c r="BE872" t="s">
        <v>821</v>
      </c>
      <c r="BF872" t="s">
        <v>874</v>
      </c>
      <c r="BG872" t="s">
        <v>822</v>
      </c>
      <c r="BH872">
        <v>2016</v>
      </c>
      <c r="BI872" t="s">
        <v>823</v>
      </c>
      <c r="BJ872" t="s">
        <v>824</v>
      </c>
      <c r="BK872" t="s">
        <v>824</v>
      </c>
    </row>
    <row r="873" spans="43:63" x14ac:dyDescent="0.25">
      <c r="AQ873" t="s">
        <v>8</v>
      </c>
      <c r="AR873">
        <v>2009</v>
      </c>
      <c r="AS873" t="s">
        <v>872</v>
      </c>
      <c r="AT873" t="s">
        <v>839</v>
      </c>
      <c r="AU873">
        <v>67.703669295360001</v>
      </c>
      <c r="AV873" t="s">
        <v>873</v>
      </c>
      <c r="AW873" t="s">
        <v>208</v>
      </c>
      <c r="AX873" t="s">
        <v>817</v>
      </c>
      <c r="AY873" t="s">
        <v>818</v>
      </c>
      <c r="AZ873" t="s">
        <v>764</v>
      </c>
      <c r="BA873" s="51" t="s">
        <v>764</v>
      </c>
      <c r="BB873" t="s">
        <v>815</v>
      </c>
      <c r="BC873" t="s">
        <v>819</v>
      </c>
      <c r="BD873" t="s">
        <v>820</v>
      </c>
      <c r="BE873" t="s">
        <v>821</v>
      </c>
      <c r="BF873" t="s">
        <v>874</v>
      </c>
      <c r="BG873" t="s">
        <v>822</v>
      </c>
      <c r="BH873">
        <v>2016</v>
      </c>
      <c r="BI873" t="s">
        <v>823</v>
      </c>
      <c r="BJ873" t="s">
        <v>824</v>
      </c>
      <c r="BK873" t="s">
        <v>824</v>
      </c>
    </row>
    <row r="874" spans="43:63" x14ac:dyDescent="0.25">
      <c r="AQ874" t="s">
        <v>8</v>
      </c>
      <c r="AR874">
        <v>2010</v>
      </c>
      <c r="AS874" t="s">
        <v>872</v>
      </c>
      <c r="AT874" t="s">
        <v>839</v>
      </c>
      <c r="AU874">
        <v>68.554569977759996</v>
      </c>
      <c r="AV874" t="s">
        <v>873</v>
      </c>
      <c r="AW874" t="s">
        <v>208</v>
      </c>
      <c r="AX874" t="s">
        <v>817</v>
      </c>
      <c r="AY874" t="s">
        <v>818</v>
      </c>
      <c r="AZ874" t="s">
        <v>764</v>
      </c>
      <c r="BA874" s="51" t="s">
        <v>764</v>
      </c>
      <c r="BB874" t="s">
        <v>815</v>
      </c>
      <c r="BC874" t="s">
        <v>819</v>
      </c>
      <c r="BD874" t="s">
        <v>820</v>
      </c>
      <c r="BE874" t="s">
        <v>821</v>
      </c>
      <c r="BF874" t="s">
        <v>874</v>
      </c>
      <c r="BG874" t="s">
        <v>822</v>
      </c>
      <c r="BH874">
        <v>2016</v>
      </c>
      <c r="BI874" t="s">
        <v>823</v>
      </c>
      <c r="BJ874" t="s">
        <v>824</v>
      </c>
      <c r="BK874" t="s">
        <v>824</v>
      </c>
    </row>
    <row r="875" spans="43:63" x14ac:dyDescent="0.25">
      <c r="AQ875" t="s">
        <v>8</v>
      </c>
      <c r="AR875">
        <v>2011</v>
      </c>
      <c r="AS875" t="s">
        <v>872</v>
      </c>
      <c r="AT875" t="s">
        <v>839</v>
      </c>
      <c r="AU875">
        <v>69.276790694249996</v>
      </c>
      <c r="AV875" t="s">
        <v>873</v>
      </c>
      <c r="AW875" t="s">
        <v>208</v>
      </c>
      <c r="AX875" t="s">
        <v>817</v>
      </c>
      <c r="AY875" t="s">
        <v>818</v>
      </c>
      <c r="AZ875" t="s">
        <v>764</v>
      </c>
      <c r="BA875" s="51" t="s">
        <v>764</v>
      </c>
      <c r="BB875" t="s">
        <v>815</v>
      </c>
      <c r="BC875" t="s">
        <v>819</v>
      </c>
      <c r="BD875" t="s">
        <v>820</v>
      </c>
      <c r="BE875" t="s">
        <v>821</v>
      </c>
      <c r="BF875" t="s">
        <v>874</v>
      </c>
      <c r="BG875" t="s">
        <v>822</v>
      </c>
      <c r="BH875">
        <v>2016</v>
      </c>
      <c r="BI875" t="s">
        <v>823</v>
      </c>
      <c r="BJ875" t="s">
        <v>824</v>
      </c>
      <c r="BK875" t="s">
        <v>824</v>
      </c>
    </row>
    <row r="876" spans="43:63" x14ac:dyDescent="0.25">
      <c r="AQ876" t="s">
        <v>8</v>
      </c>
      <c r="AR876">
        <v>2012</v>
      </c>
      <c r="AS876" t="s">
        <v>872</v>
      </c>
      <c r="AT876" t="s">
        <v>839</v>
      </c>
      <c r="AU876">
        <v>69.874352310000006</v>
      </c>
      <c r="AV876" t="s">
        <v>873</v>
      </c>
      <c r="AW876" t="s">
        <v>208</v>
      </c>
      <c r="AX876" t="s">
        <v>817</v>
      </c>
      <c r="AY876" t="s">
        <v>818</v>
      </c>
      <c r="AZ876" t="s">
        <v>764</v>
      </c>
      <c r="BA876" s="51" t="s">
        <v>764</v>
      </c>
      <c r="BB876" t="s">
        <v>815</v>
      </c>
      <c r="BC876" t="s">
        <v>819</v>
      </c>
      <c r="BD876" t="s">
        <v>820</v>
      </c>
      <c r="BE876" t="s">
        <v>821</v>
      </c>
      <c r="BF876" t="s">
        <v>874</v>
      </c>
      <c r="BG876" t="s">
        <v>822</v>
      </c>
      <c r="BH876">
        <v>2016</v>
      </c>
      <c r="BI876" t="s">
        <v>823</v>
      </c>
      <c r="BJ876" t="s">
        <v>824</v>
      </c>
      <c r="BK876" t="s">
        <v>824</v>
      </c>
    </row>
    <row r="877" spans="43:63" x14ac:dyDescent="0.25">
      <c r="AQ877" t="s">
        <v>8</v>
      </c>
      <c r="AR877">
        <v>2013</v>
      </c>
      <c r="AS877" t="s">
        <v>872</v>
      </c>
      <c r="AT877" t="s">
        <v>839</v>
      </c>
      <c r="AU877">
        <v>70.364336913179997</v>
      </c>
      <c r="AV877" t="s">
        <v>873</v>
      </c>
      <c r="AW877" t="s">
        <v>208</v>
      </c>
      <c r="AX877" t="s">
        <v>817</v>
      </c>
      <c r="AY877" t="s">
        <v>818</v>
      </c>
      <c r="AZ877" t="s">
        <v>764</v>
      </c>
      <c r="BA877" s="51" t="s">
        <v>764</v>
      </c>
      <c r="BB877" t="s">
        <v>815</v>
      </c>
      <c r="BC877" t="s">
        <v>819</v>
      </c>
      <c r="BD877" t="s">
        <v>820</v>
      </c>
      <c r="BE877" t="s">
        <v>821</v>
      </c>
      <c r="BF877" t="s">
        <v>874</v>
      </c>
      <c r="BG877" t="s">
        <v>822</v>
      </c>
      <c r="BH877">
        <v>2016</v>
      </c>
      <c r="BI877" t="s">
        <v>823</v>
      </c>
      <c r="BJ877" t="s">
        <v>824</v>
      </c>
      <c r="BK877" t="s">
        <v>824</v>
      </c>
    </row>
    <row r="878" spans="43:63" x14ac:dyDescent="0.25">
      <c r="AQ878" t="s">
        <v>18</v>
      </c>
      <c r="AR878">
        <v>2005</v>
      </c>
      <c r="AS878" t="s">
        <v>872</v>
      </c>
      <c r="AT878" t="s">
        <v>839</v>
      </c>
      <c r="AU878">
        <v>162.68494952</v>
      </c>
      <c r="AV878" t="s">
        <v>873</v>
      </c>
      <c r="AW878" t="s">
        <v>208</v>
      </c>
      <c r="AX878" t="s">
        <v>817</v>
      </c>
      <c r="AY878" t="s">
        <v>818</v>
      </c>
      <c r="AZ878" t="s">
        <v>764</v>
      </c>
      <c r="BA878" s="51" t="s">
        <v>764</v>
      </c>
      <c r="BB878" t="s">
        <v>815</v>
      </c>
      <c r="BC878" t="s">
        <v>819</v>
      </c>
      <c r="BD878" t="s">
        <v>820</v>
      </c>
      <c r="BE878" t="s">
        <v>821</v>
      </c>
      <c r="BF878" t="s">
        <v>874</v>
      </c>
      <c r="BG878" t="s">
        <v>822</v>
      </c>
      <c r="BH878">
        <v>2016</v>
      </c>
      <c r="BI878" t="s">
        <v>823</v>
      </c>
      <c r="BJ878" t="s">
        <v>824</v>
      </c>
      <c r="BK878" t="s">
        <v>824</v>
      </c>
    </row>
    <row r="879" spans="43:63" x14ac:dyDescent="0.25">
      <c r="AQ879" t="s">
        <v>18</v>
      </c>
      <c r="AR879">
        <v>2006</v>
      </c>
      <c r="AS879" t="s">
        <v>872</v>
      </c>
      <c r="AT879" t="s">
        <v>839</v>
      </c>
      <c r="AU879">
        <v>163.30413078000001</v>
      </c>
      <c r="AV879" t="s">
        <v>873</v>
      </c>
      <c r="AW879" t="s">
        <v>208</v>
      </c>
      <c r="AX879" t="s">
        <v>817</v>
      </c>
      <c r="AY879" t="s">
        <v>818</v>
      </c>
      <c r="AZ879" t="s">
        <v>764</v>
      </c>
      <c r="BA879" s="51" t="s">
        <v>764</v>
      </c>
      <c r="BB879" t="s">
        <v>815</v>
      </c>
      <c r="BC879" t="s">
        <v>819</v>
      </c>
      <c r="BD879" t="s">
        <v>820</v>
      </c>
      <c r="BE879" t="s">
        <v>821</v>
      </c>
      <c r="BF879" t="s">
        <v>874</v>
      </c>
      <c r="BG879" t="s">
        <v>822</v>
      </c>
      <c r="BH879">
        <v>2016</v>
      </c>
      <c r="BI879" t="s">
        <v>823</v>
      </c>
      <c r="BJ879" t="s">
        <v>824</v>
      </c>
      <c r="BK879" t="s">
        <v>824</v>
      </c>
    </row>
    <row r="880" spans="43:63" x14ac:dyDescent="0.25">
      <c r="AQ880" t="s">
        <v>18</v>
      </c>
      <c r="AR880">
        <v>2007</v>
      </c>
      <c r="AS880" t="s">
        <v>872</v>
      </c>
      <c r="AT880" t="s">
        <v>839</v>
      </c>
      <c r="AU880">
        <v>164.15701265999999</v>
      </c>
      <c r="AV880" t="s">
        <v>873</v>
      </c>
      <c r="AW880" t="s">
        <v>208</v>
      </c>
      <c r="AX880" t="s">
        <v>817</v>
      </c>
      <c r="AY880" t="s">
        <v>818</v>
      </c>
      <c r="AZ880" t="s">
        <v>764</v>
      </c>
      <c r="BA880" s="51" t="s">
        <v>764</v>
      </c>
      <c r="BB880" t="s">
        <v>815</v>
      </c>
      <c r="BC880" t="s">
        <v>819</v>
      </c>
      <c r="BD880" t="s">
        <v>820</v>
      </c>
      <c r="BE880" t="s">
        <v>821</v>
      </c>
      <c r="BF880" t="s">
        <v>874</v>
      </c>
      <c r="BG880" t="s">
        <v>822</v>
      </c>
      <c r="BH880">
        <v>2016</v>
      </c>
      <c r="BI880" t="s">
        <v>823</v>
      </c>
      <c r="BJ880" t="s">
        <v>824</v>
      </c>
      <c r="BK880" t="s">
        <v>824</v>
      </c>
    </row>
    <row r="881" spans="43:63" x14ac:dyDescent="0.25">
      <c r="AQ881" t="s">
        <v>18</v>
      </c>
      <c r="AR881">
        <v>2008</v>
      </c>
      <c r="AS881" t="s">
        <v>872</v>
      </c>
      <c r="AT881" t="s">
        <v>839</v>
      </c>
      <c r="AU881">
        <v>163.83986759999999</v>
      </c>
      <c r="AV881" t="s">
        <v>873</v>
      </c>
      <c r="AW881" t="s">
        <v>208</v>
      </c>
      <c r="AX881" t="s">
        <v>817</v>
      </c>
      <c r="AY881" t="s">
        <v>818</v>
      </c>
      <c r="AZ881" t="s">
        <v>764</v>
      </c>
      <c r="BA881" s="51" t="s">
        <v>764</v>
      </c>
      <c r="BB881" t="s">
        <v>815</v>
      </c>
      <c r="BC881" t="s">
        <v>819</v>
      </c>
      <c r="BD881" t="s">
        <v>820</v>
      </c>
      <c r="BE881" t="s">
        <v>821</v>
      </c>
      <c r="BF881" t="s">
        <v>874</v>
      </c>
      <c r="BG881" t="s">
        <v>822</v>
      </c>
      <c r="BH881">
        <v>2016</v>
      </c>
      <c r="BI881" t="s">
        <v>823</v>
      </c>
      <c r="BJ881" t="s">
        <v>824</v>
      </c>
      <c r="BK881" t="s">
        <v>824</v>
      </c>
    </row>
    <row r="882" spans="43:63" x14ac:dyDescent="0.25">
      <c r="AQ882" t="s">
        <v>18</v>
      </c>
      <c r="AR882">
        <v>2009</v>
      </c>
      <c r="AS882" t="s">
        <v>872</v>
      </c>
      <c r="AT882" t="s">
        <v>839</v>
      </c>
      <c r="AU882">
        <v>165.23822407840001</v>
      </c>
      <c r="AV882" t="s">
        <v>873</v>
      </c>
      <c r="AW882" t="s">
        <v>208</v>
      </c>
      <c r="AX882" t="s">
        <v>817</v>
      </c>
      <c r="AY882" t="s">
        <v>818</v>
      </c>
      <c r="AZ882" t="s">
        <v>764</v>
      </c>
      <c r="BA882" s="51" t="s">
        <v>764</v>
      </c>
      <c r="BB882" t="s">
        <v>815</v>
      </c>
      <c r="BC882" t="s">
        <v>819</v>
      </c>
      <c r="BD882" t="s">
        <v>820</v>
      </c>
      <c r="BE882" t="s">
        <v>821</v>
      </c>
      <c r="BF882" t="s">
        <v>874</v>
      </c>
      <c r="BG882" t="s">
        <v>822</v>
      </c>
      <c r="BH882">
        <v>2016</v>
      </c>
      <c r="BI882" t="s">
        <v>823</v>
      </c>
      <c r="BJ882" t="s">
        <v>824</v>
      </c>
      <c r="BK882" t="s">
        <v>824</v>
      </c>
    </row>
    <row r="883" spans="43:63" x14ac:dyDescent="0.25">
      <c r="AQ883" t="s">
        <v>18</v>
      </c>
      <c r="AR883">
        <v>2010</v>
      </c>
      <c r="AS883" t="s">
        <v>872</v>
      </c>
      <c r="AT883" t="s">
        <v>839</v>
      </c>
      <c r="AU883">
        <v>166.66807080000001</v>
      </c>
      <c r="AV883" t="s">
        <v>873</v>
      </c>
      <c r="AW883" t="s">
        <v>208</v>
      </c>
      <c r="AX883" t="s">
        <v>817</v>
      </c>
      <c r="AY883" t="s">
        <v>818</v>
      </c>
      <c r="AZ883" t="s">
        <v>764</v>
      </c>
      <c r="BA883" s="51" t="s">
        <v>764</v>
      </c>
      <c r="BB883" t="s">
        <v>815</v>
      </c>
      <c r="BC883" t="s">
        <v>819</v>
      </c>
      <c r="BD883" t="s">
        <v>820</v>
      </c>
      <c r="BE883" t="s">
        <v>821</v>
      </c>
      <c r="BF883" t="s">
        <v>874</v>
      </c>
      <c r="BG883" t="s">
        <v>822</v>
      </c>
      <c r="BH883">
        <v>2016</v>
      </c>
      <c r="BI883" t="s">
        <v>823</v>
      </c>
      <c r="BJ883" t="s">
        <v>824</v>
      </c>
      <c r="BK883" t="s">
        <v>824</v>
      </c>
    </row>
    <row r="884" spans="43:63" x14ac:dyDescent="0.25">
      <c r="AQ884" t="s">
        <v>18</v>
      </c>
      <c r="AR884">
        <v>2011</v>
      </c>
      <c r="AS884" t="s">
        <v>872</v>
      </c>
      <c r="AT884" t="s">
        <v>839</v>
      </c>
      <c r="AU884">
        <v>167.92156672799999</v>
      </c>
      <c r="AV884" t="s">
        <v>873</v>
      </c>
      <c r="AW884" t="s">
        <v>208</v>
      </c>
      <c r="AX884" t="s">
        <v>817</v>
      </c>
      <c r="AY884" t="s">
        <v>818</v>
      </c>
      <c r="AZ884" t="s">
        <v>764</v>
      </c>
      <c r="BA884" s="51" t="s">
        <v>764</v>
      </c>
      <c r="BB884" t="s">
        <v>815</v>
      </c>
      <c r="BC884" t="s">
        <v>819</v>
      </c>
      <c r="BD884" t="s">
        <v>820</v>
      </c>
      <c r="BE884" t="s">
        <v>821</v>
      </c>
      <c r="BF884" t="s">
        <v>874</v>
      </c>
      <c r="BG884" t="s">
        <v>822</v>
      </c>
      <c r="BH884">
        <v>2016</v>
      </c>
      <c r="BI884" t="s">
        <v>823</v>
      </c>
      <c r="BJ884" t="s">
        <v>824</v>
      </c>
      <c r="BK884" t="s">
        <v>824</v>
      </c>
    </row>
    <row r="885" spans="43:63" x14ac:dyDescent="0.25">
      <c r="AQ885" t="s">
        <v>18</v>
      </c>
      <c r="AR885">
        <v>2012</v>
      </c>
      <c r="AS885" t="s">
        <v>872</v>
      </c>
      <c r="AT885" t="s">
        <v>839</v>
      </c>
      <c r="AU885">
        <v>169.24107420000001</v>
      </c>
      <c r="AV885" t="s">
        <v>873</v>
      </c>
      <c r="AW885" t="s">
        <v>208</v>
      </c>
      <c r="AX885" t="s">
        <v>817</v>
      </c>
      <c r="AY885" t="s">
        <v>818</v>
      </c>
      <c r="AZ885" t="s">
        <v>764</v>
      </c>
      <c r="BA885" s="51" t="s">
        <v>764</v>
      </c>
      <c r="BB885" t="s">
        <v>815</v>
      </c>
      <c r="BC885" t="s">
        <v>819</v>
      </c>
      <c r="BD885" t="s">
        <v>820</v>
      </c>
      <c r="BE885" t="s">
        <v>821</v>
      </c>
      <c r="BF885" t="s">
        <v>874</v>
      </c>
      <c r="BG885" t="s">
        <v>822</v>
      </c>
      <c r="BH885">
        <v>2016</v>
      </c>
      <c r="BI885" t="s">
        <v>823</v>
      </c>
      <c r="BJ885" t="s">
        <v>824</v>
      </c>
      <c r="BK885" t="s">
        <v>824</v>
      </c>
    </row>
    <row r="886" spans="43:63" x14ac:dyDescent="0.25">
      <c r="AQ886" t="s">
        <v>18</v>
      </c>
      <c r="AR886">
        <v>2013</v>
      </c>
      <c r="AS886" t="s">
        <v>872</v>
      </c>
      <c r="AT886" t="s">
        <v>839</v>
      </c>
      <c r="AU886">
        <v>170.60025229999999</v>
      </c>
      <c r="AV886" t="s">
        <v>873</v>
      </c>
      <c r="AW886" t="s">
        <v>208</v>
      </c>
      <c r="AX886" t="s">
        <v>817</v>
      </c>
      <c r="AY886" t="s">
        <v>818</v>
      </c>
      <c r="AZ886" t="s">
        <v>764</v>
      </c>
      <c r="BA886" s="51" t="s">
        <v>764</v>
      </c>
      <c r="BB886" t="s">
        <v>815</v>
      </c>
      <c r="BC886" t="s">
        <v>819</v>
      </c>
      <c r="BD886" t="s">
        <v>820</v>
      </c>
      <c r="BE886" t="s">
        <v>821</v>
      </c>
      <c r="BF886" t="s">
        <v>874</v>
      </c>
      <c r="BG886" t="s">
        <v>822</v>
      </c>
      <c r="BH886">
        <v>2016</v>
      </c>
      <c r="BI886" t="s">
        <v>823</v>
      </c>
      <c r="BJ886" t="s">
        <v>824</v>
      </c>
      <c r="BK886" t="s">
        <v>824</v>
      </c>
    </row>
    <row r="887" spans="43:63" x14ac:dyDescent="0.25">
      <c r="AQ887" t="s">
        <v>4</v>
      </c>
      <c r="AR887">
        <v>2005</v>
      </c>
      <c r="AS887" t="s">
        <v>872</v>
      </c>
      <c r="AT887" t="s">
        <v>839</v>
      </c>
      <c r="AU887">
        <v>2325.80022852</v>
      </c>
      <c r="AV887" t="s">
        <v>873</v>
      </c>
      <c r="AW887" t="s">
        <v>208</v>
      </c>
      <c r="AX887" t="s">
        <v>817</v>
      </c>
      <c r="AY887" t="s">
        <v>818</v>
      </c>
      <c r="AZ887" t="s">
        <v>764</v>
      </c>
      <c r="BA887" s="51" t="s">
        <v>764</v>
      </c>
      <c r="BB887" t="s">
        <v>815</v>
      </c>
      <c r="BC887" t="s">
        <v>819</v>
      </c>
      <c r="BD887" t="s">
        <v>820</v>
      </c>
      <c r="BE887" t="s">
        <v>821</v>
      </c>
      <c r="BF887" t="s">
        <v>874</v>
      </c>
      <c r="BG887" t="s">
        <v>822</v>
      </c>
      <c r="BH887">
        <v>2016</v>
      </c>
      <c r="BI887" t="s">
        <v>823</v>
      </c>
      <c r="BJ887" t="s">
        <v>824</v>
      </c>
      <c r="BK887" t="s">
        <v>824</v>
      </c>
    </row>
    <row r="888" spans="43:63" x14ac:dyDescent="0.25">
      <c r="AQ888" t="s">
        <v>4</v>
      </c>
      <c r="AR888">
        <v>2006</v>
      </c>
      <c r="AS888" t="s">
        <v>872</v>
      </c>
      <c r="AT888" t="s">
        <v>839</v>
      </c>
      <c r="AU888">
        <v>2402.8693136000002</v>
      </c>
      <c r="AV888" t="s">
        <v>873</v>
      </c>
      <c r="AW888" t="s">
        <v>208</v>
      </c>
      <c r="AX888" t="s">
        <v>817</v>
      </c>
      <c r="AY888" t="s">
        <v>818</v>
      </c>
      <c r="AZ888" t="s">
        <v>764</v>
      </c>
      <c r="BA888" s="51" t="s">
        <v>764</v>
      </c>
      <c r="BB888" t="s">
        <v>815</v>
      </c>
      <c r="BC888" t="s">
        <v>819</v>
      </c>
      <c r="BD888" t="s">
        <v>820</v>
      </c>
      <c r="BE888" t="s">
        <v>821</v>
      </c>
      <c r="BF888" t="s">
        <v>874</v>
      </c>
      <c r="BG888" t="s">
        <v>822</v>
      </c>
      <c r="BH888">
        <v>2016</v>
      </c>
      <c r="BI888" t="s">
        <v>823</v>
      </c>
      <c r="BJ888" t="s">
        <v>824</v>
      </c>
      <c r="BK888" t="s">
        <v>824</v>
      </c>
    </row>
    <row r="889" spans="43:63" x14ac:dyDescent="0.25">
      <c r="AQ889" t="s">
        <v>4</v>
      </c>
      <c r="AR889">
        <v>2007</v>
      </c>
      <c r="AS889" t="s">
        <v>872</v>
      </c>
      <c r="AT889" t="s">
        <v>839</v>
      </c>
      <c r="AU889">
        <v>2426.0679312000002</v>
      </c>
      <c r="AV889" t="s">
        <v>873</v>
      </c>
      <c r="AW889" t="s">
        <v>208</v>
      </c>
      <c r="AX889" t="s">
        <v>817</v>
      </c>
      <c r="AY889" t="s">
        <v>818</v>
      </c>
      <c r="AZ889" t="s">
        <v>764</v>
      </c>
      <c r="BA889" s="51" t="s">
        <v>764</v>
      </c>
      <c r="BB889" t="s">
        <v>815</v>
      </c>
      <c r="BC889" t="s">
        <v>819</v>
      </c>
      <c r="BD889" t="s">
        <v>820</v>
      </c>
      <c r="BE889" t="s">
        <v>821</v>
      </c>
      <c r="BF889" t="s">
        <v>874</v>
      </c>
      <c r="BG889" t="s">
        <v>822</v>
      </c>
      <c r="BH889">
        <v>2016</v>
      </c>
      <c r="BI889" t="s">
        <v>823</v>
      </c>
      <c r="BJ889" t="s">
        <v>824</v>
      </c>
      <c r="BK889" t="s">
        <v>824</v>
      </c>
    </row>
    <row r="890" spans="43:63" x14ac:dyDescent="0.25">
      <c r="AQ890" t="s">
        <v>4</v>
      </c>
      <c r="AR890">
        <v>2008</v>
      </c>
      <c r="AS890" t="s">
        <v>872</v>
      </c>
      <c r="AT890" t="s">
        <v>839</v>
      </c>
      <c r="AU890">
        <v>2467.94543785</v>
      </c>
      <c r="AV890" t="s">
        <v>873</v>
      </c>
      <c r="AW890" t="s">
        <v>208</v>
      </c>
      <c r="AX890" t="s">
        <v>817</v>
      </c>
      <c r="AY890" t="s">
        <v>818</v>
      </c>
      <c r="AZ890" t="s">
        <v>764</v>
      </c>
      <c r="BA890" s="51" t="s">
        <v>764</v>
      </c>
      <c r="BB890" t="s">
        <v>815</v>
      </c>
      <c r="BC890" t="s">
        <v>819</v>
      </c>
      <c r="BD890" t="s">
        <v>820</v>
      </c>
      <c r="BE890" t="s">
        <v>821</v>
      </c>
      <c r="BF890" t="s">
        <v>874</v>
      </c>
      <c r="BG890" t="s">
        <v>822</v>
      </c>
      <c r="BH890">
        <v>2016</v>
      </c>
      <c r="BI890" t="s">
        <v>823</v>
      </c>
      <c r="BJ890" t="s">
        <v>824</v>
      </c>
      <c r="BK890" t="s">
        <v>824</v>
      </c>
    </row>
    <row r="891" spans="43:63" x14ac:dyDescent="0.25">
      <c r="AQ891" t="s">
        <v>4</v>
      </c>
      <c r="AR891">
        <v>2009</v>
      </c>
      <c r="AS891" t="s">
        <v>872</v>
      </c>
      <c r="AT891" t="s">
        <v>839</v>
      </c>
      <c r="AU891">
        <v>2483.4966166600002</v>
      </c>
      <c r="AV891" t="s">
        <v>873</v>
      </c>
      <c r="AW891" t="s">
        <v>208</v>
      </c>
      <c r="AX891" t="s">
        <v>817</v>
      </c>
      <c r="AY891" t="s">
        <v>818</v>
      </c>
      <c r="AZ891" t="s">
        <v>764</v>
      </c>
      <c r="BA891" s="51" t="s">
        <v>764</v>
      </c>
      <c r="BB891" t="s">
        <v>815</v>
      </c>
      <c r="BC891" t="s">
        <v>819</v>
      </c>
      <c r="BD891" t="s">
        <v>820</v>
      </c>
      <c r="BE891" t="s">
        <v>821</v>
      </c>
      <c r="BF891" t="s">
        <v>874</v>
      </c>
      <c r="BG891" t="s">
        <v>822</v>
      </c>
      <c r="BH891">
        <v>2016</v>
      </c>
      <c r="BI891" t="s">
        <v>823</v>
      </c>
      <c r="BJ891" t="s">
        <v>824</v>
      </c>
      <c r="BK891" t="s">
        <v>824</v>
      </c>
    </row>
    <row r="892" spans="43:63" x14ac:dyDescent="0.25">
      <c r="AQ892" t="s">
        <v>4</v>
      </c>
      <c r="AR892">
        <v>2010</v>
      </c>
      <c r="AS892" t="s">
        <v>872</v>
      </c>
      <c r="AT892" t="s">
        <v>839</v>
      </c>
      <c r="AU892">
        <v>2515.4557656799998</v>
      </c>
      <c r="AV892" t="s">
        <v>873</v>
      </c>
      <c r="AW892" t="s">
        <v>208</v>
      </c>
      <c r="AX892" t="s">
        <v>817</v>
      </c>
      <c r="AY892" t="s">
        <v>818</v>
      </c>
      <c r="AZ892" t="s">
        <v>764</v>
      </c>
      <c r="BA892" s="51" t="s">
        <v>764</v>
      </c>
      <c r="BB892" t="s">
        <v>815</v>
      </c>
      <c r="BC892" t="s">
        <v>819</v>
      </c>
      <c r="BD892" t="s">
        <v>820</v>
      </c>
      <c r="BE892" t="s">
        <v>821</v>
      </c>
      <c r="BF892" t="s">
        <v>874</v>
      </c>
      <c r="BG892" t="s">
        <v>822</v>
      </c>
      <c r="BH892">
        <v>2016</v>
      </c>
      <c r="BI892" t="s">
        <v>823</v>
      </c>
      <c r="BJ892" t="s">
        <v>824</v>
      </c>
      <c r="BK892" t="s">
        <v>824</v>
      </c>
    </row>
    <row r="893" spans="43:63" x14ac:dyDescent="0.25">
      <c r="AQ893" t="s">
        <v>4</v>
      </c>
      <c r="AR893">
        <v>2011</v>
      </c>
      <c r="AS893" t="s">
        <v>872</v>
      </c>
      <c r="AT893" t="s">
        <v>839</v>
      </c>
      <c r="AU893">
        <v>2518.8877769199999</v>
      </c>
      <c r="AV893" t="s">
        <v>873</v>
      </c>
      <c r="AW893" t="s">
        <v>208</v>
      </c>
      <c r="AX893" t="s">
        <v>817</v>
      </c>
      <c r="AY893" t="s">
        <v>818</v>
      </c>
      <c r="AZ893" t="s">
        <v>764</v>
      </c>
      <c r="BA893" s="51" t="s">
        <v>764</v>
      </c>
      <c r="BB893" t="s">
        <v>815</v>
      </c>
      <c r="BC893" t="s">
        <v>819</v>
      </c>
      <c r="BD893" t="s">
        <v>820</v>
      </c>
      <c r="BE893" t="s">
        <v>821</v>
      </c>
      <c r="BF893" t="s">
        <v>874</v>
      </c>
      <c r="BG893" t="s">
        <v>822</v>
      </c>
      <c r="BH893">
        <v>2016</v>
      </c>
      <c r="BI893" t="s">
        <v>823</v>
      </c>
      <c r="BJ893" t="s">
        <v>824</v>
      </c>
      <c r="BK893" t="s">
        <v>824</v>
      </c>
    </row>
    <row r="894" spans="43:63" x14ac:dyDescent="0.25">
      <c r="AQ894" t="s">
        <v>4</v>
      </c>
      <c r="AR894">
        <v>2012</v>
      </c>
      <c r="AS894" t="s">
        <v>872</v>
      </c>
      <c r="AT894" t="s">
        <v>839</v>
      </c>
      <c r="AU894">
        <v>2563.3397603499998</v>
      </c>
      <c r="AV894" t="s">
        <v>873</v>
      </c>
      <c r="AW894" t="s">
        <v>208</v>
      </c>
      <c r="AX894" t="s">
        <v>817</v>
      </c>
      <c r="AY894" t="s">
        <v>818</v>
      </c>
      <c r="AZ894" t="s">
        <v>764</v>
      </c>
      <c r="BA894" s="51" t="s">
        <v>764</v>
      </c>
      <c r="BB894" t="s">
        <v>815</v>
      </c>
      <c r="BC894" t="s">
        <v>819</v>
      </c>
      <c r="BD894" t="s">
        <v>820</v>
      </c>
      <c r="BE894" t="s">
        <v>821</v>
      </c>
      <c r="BF894" t="s">
        <v>874</v>
      </c>
      <c r="BG894" t="s">
        <v>822</v>
      </c>
      <c r="BH894">
        <v>2016</v>
      </c>
      <c r="BI894" t="s">
        <v>823</v>
      </c>
      <c r="BJ894" t="s">
        <v>824</v>
      </c>
      <c r="BK894" t="s">
        <v>824</v>
      </c>
    </row>
    <row r="895" spans="43:63" x14ac:dyDescent="0.25">
      <c r="AQ895" t="s">
        <v>4</v>
      </c>
      <c r="AR895">
        <v>2013</v>
      </c>
      <c r="AS895" t="s">
        <v>872</v>
      </c>
      <c r="AT895" t="s">
        <v>839</v>
      </c>
      <c r="AU895">
        <v>2659.8530418800001</v>
      </c>
      <c r="AV895" t="s">
        <v>873</v>
      </c>
      <c r="AW895" t="s">
        <v>208</v>
      </c>
      <c r="AX895" t="s">
        <v>817</v>
      </c>
      <c r="AY895" t="s">
        <v>818</v>
      </c>
      <c r="AZ895" t="s">
        <v>764</v>
      </c>
      <c r="BA895" s="51" t="s">
        <v>764</v>
      </c>
      <c r="BB895" t="s">
        <v>815</v>
      </c>
      <c r="BC895" t="s">
        <v>819</v>
      </c>
      <c r="BD895" t="s">
        <v>820</v>
      </c>
      <c r="BE895" t="s">
        <v>821</v>
      </c>
      <c r="BF895" t="s">
        <v>874</v>
      </c>
      <c r="BG895" t="s">
        <v>822</v>
      </c>
      <c r="BH895">
        <v>2016</v>
      </c>
      <c r="BI895" t="s">
        <v>823</v>
      </c>
      <c r="BJ895" t="s">
        <v>824</v>
      </c>
      <c r="BK895" t="s">
        <v>824</v>
      </c>
    </row>
    <row r="896" spans="43:63" x14ac:dyDescent="0.25">
      <c r="AQ896" t="s">
        <v>17</v>
      </c>
      <c r="AR896">
        <v>2012</v>
      </c>
      <c r="AS896" t="s">
        <v>872</v>
      </c>
      <c r="AT896" t="s">
        <v>839</v>
      </c>
      <c r="AU896">
        <v>367.39449999999999</v>
      </c>
      <c r="AV896" t="s">
        <v>873</v>
      </c>
      <c r="AW896" t="s">
        <v>270</v>
      </c>
      <c r="AX896" t="s">
        <v>817</v>
      </c>
      <c r="AY896" t="s">
        <v>818</v>
      </c>
      <c r="AZ896" t="s">
        <v>764</v>
      </c>
      <c r="BA896" s="51" t="s">
        <v>764</v>
      </c>
      <c r="BB896" t="s">
        <v>815</v>
      </c>
      <c r="BC896" t="s">
        <v>819</v>
      </c>
      <c r="BD896" t="s">
        <v>820</v>
      </c>
      <c r="BE896" t="s">
        <v>821</v>
      </c>
      <c r="BF896" t="s">
        <v>830</v>
      </c>
      <c r="BG896" t="s">
        <v>822</v>
      </c>
      <c r="BH896">
        <v>2016</v>
      </c>
      <c r="BI896" t="s">
        <v>823</v>
      </c>
      <c r="BJ896" t="s">
        <v>824</v>
      </c>
      <c r="BK896" t="s">
        <v>824</v>
      </c>
    </row>
    <row r="897" spans="43:63" x14ac:dyDescent="0.25">
      <c r="AQ897" t="s">
        <v>11</v>
      </c>
      <c r="AR897">
        <v>2012</v>
      </c>
      <c r="AS897" t="s">
        <v>872</v>
      </c>
      <c r="AT897" t="s">
        <v>839</v>
      </c>
      <c r="AU897">
        <v>576.49096999999995</v>
      </c>
      <c r="AV897" t="s">
        <v>873</v>
      </c>
      <c r="AW897" t="s">
        <v>270</v>
      </c>
      <c r="AX897" t="s">
        <v>817</v>
      </c>
      <c r="AY897" t="s">
        <v>818</v>
      </c>
      <c r="AZ897" t="s">
        <v>764</v>
      </c>
      <c r="BA897" s="51" t="s">
        <v>764</v>
      </c>
      <c r="BB897" t="s">
        <v>815</v>
      </c>
      <c r="BC897" t="s">
        <v>819</v>
      </c>
      <c r="BD897" t="s">
        <v>820</v>
      </c>
      <c r="BE897" t="s">
        <v>821</v>
      </c>
      <c r="BF897" t="s">
        <v>830</v>
      </c>
      <c r="BG897" t="s">
        <v>822</v>
      </c>
      <c r="BH897">
        <v>2016</v>
      </c>
      <c r="BI897" t="s">
        <v>823</v>
      </c>
      <c r="BJ897" t="s">
        <v>824</v>
      </c>
      <c r="BK897" t="s">
        <v>824</v>
      </c>
    </row>
    <row r="898" spans="43:63" x14ac:dyDescent="0.25">
      <c r="AQ898" t="s">
        <v>21</v>
      </c>
      <c r="AR898">
        <v>2012</v>
      </c>
      <c r="AS898" t="s">
        <v>872</v>
      </c>
      <c r="AT898" t="s">
        <v>839</v>
      </c>
      <c r="AU898">
        <v>203.816</v>
      </c>
      <c r="AV898" t="s">
        <v>873</v>
      </c>
      <c r="AW898" t="s">
        <v>270</v>
      </c>
      <c r="AX898" t="s">
        <v>817</v>
      </c>
      <c r="AY898" t="s">
        <v>818</v>
      </c>
      <c r="AZ898" t="s">
        <v>764</v>
      </c>
      <c r="BA898" s="51" t="s">
        <v>764</v>
      </c>
      <c r="BB898" t="s">
        <v>815</v>
      </c>
      <c r="BC898" t="s">
        <v>819</v>
      </c>
      <c r="BD898" t="s">
        <v>820</v>
      </c>
      <c r="BE898" t="s">
        <v>821</v>
      </c>
      <c r="BF898" t="s">
        <v>830</v>
      </c>
      <c r="BG898" t="s">
        <v>822</v>
      </c>
      <c r="BH898">
        <v>2016</v>
      </c>
      <c r="BI898" t="s">
        <v>823</v>
      </c>
      <c r="BJ898" t="s">
        <v>824</v>
      </c>
      <c r="BK898" t="s">
        <v>824</v>
      </c>
    </row>
    <row r="899" spans="43:63" x14ac:dyDescent="0.25">
      <c r="AQ899" t="s">
        <v>15</v>
      </c>
      <c r="AR899">
        <v>2012</v>
      </c>
      <c r="AS899" t="s">
        <v>872</v>
      </c>
      <c r="AT899" t="s">
        <v>839</v>
      </c>
      <c r="AU899">
        <v>41.769559999999998</v>
      </c>
      <c r="AV899" t="s">
        <v>873</v>
      </c>
      <c r="AW899" t="s">
        <v>614</v>
      </c>
      <c r="AX899" t="s">
        <v>817</v>
      </c>
      <c r="AY899" t="s">
        <v>818</v>
      </c>
      <c r="AZ899" t="s">
        <v>764</v>
      </c>
      <c r="BA899" s="51" t="s">
        <v>764</v>
      </c>
      <c r="BB899" t="s">
        <v>815</v>
      </c>
      <c r="BC899" t="s">
        <v>819</v>
      </c>
      <c r="BD899" t="s">
        <v>820</v>
      </c>
      <c r="BE899" t="s">
        <v>821</v>
      </c>
      <c r="BF899" t="s">
        <v>875</v>
      </c>
      <c r="BG899" t="s">
        <v>822</v>
      </c>
      <c r="BH899">
        <v>2016</v>
      </c>
      <c r="BI899" t="s">
        <v>823</v>
      </c>
      <c r="BJ899" t="s">
        <v>824</v>
      </c>
      <c r="BK899" t="s">
        <v>824</v>
      </c>
    </row>
    <row r="900" spans="43:63" x14ac:dyDescent="0.25">
      <c r="AQ900" t="s">
        <v>15</v>
      </c>
      <c r="AR900">
        <v>2014</v>
      </c>
      <c r="AS900" t="s">
        <v>872</v>
      </c>
      <c r="AT900" t="s">
        <v>839</v>
      </c>
      <c r="AU900">
        <v>521848</v>
      </c>
      <c r="AV900" t="s">
        <v>873</v>
      </c>
      <c r="AW900" t="s">
        <v>614</v>
      </c>
      <c r="AX900" t="s">
        <v>817</v>
      </c>
      <c r="AY900" t="s">
        <v>818</v>
      </c>
      <c r="AZ900" t="s">
        <v>764</v>
      </c>
      <c r="BA900" s="51" t="s">
        <v>764</v>
      </c>
      <c r="BB900" t="s">
        <v>815</v>
      </c>
      <c r="BC900" t="s">
        <v>819</v>
      </c>
      <c r="BD900" t="s">
        <v>820</v>
      </c>
      <c r="BE900" t="s">
        <v>821</v>
      </c>
      <c r="BF900" t="s">
        <v>875</v>
      </c>
      <c r="BG900" t="s">
        <v>822</v>
      </c>
      <c r="BH900">
        <v>2016</v>
      </c>
      <c r="BI900" t="s">
        <v>823</v>
      </c>
      <c r="BJ900" t="s">
        <v>824</v>
      </c>
      <c r="BK900" t="s">
        <v>824</v>
      </c>
    </row>
    <row r="901" spans="43:63" x14ac:dyDescent="0.25">
      <c r="AQ901" t="s">
        <v>23</v>
      </c>
      <c r="AR901">
        <v>2005</v>
      </c>
      <c r="AS901" t="s">
        <v>872</v>
      </c>
      <c r="AT901" t="s">
        <v>839</v>
      </c>
      <c r="AU901">
        <v>294.86756372000002</v>
      </c>
      <c r="AV901" t="s">
        <v>873</v>
      </c>
      <c r="AW901" t="s">
        <v>208</v>
      </c>
      <c r="AX901" t="s">
        <v>817</v>
      </c>
      <c r="AY901" t="s">
        <v>818</v>
      </c>
      <c r="AZ901" t="s">
        <v>764</v>
      </c>
      <c r="BA901" s="51" t="s">
        <v>764</v>
      </c>
      <c r="BB901" t="s">
        <v>815</v>
      </c>
      <c r="BC901" t="s">
        <v>819</v>
      </c>
      <c r="BD901" t="s">
        <v>820</v>
      </c>
      <c r="BE901" t="s">
        <v>821</v>
      </c>
      <c r="BF901" t="s">
        <v>876</v>
      </c>
      <c r="BG901" t="s">
        <v>822</v>
      </c>
      <c r="BH901">
        <v>2016</v>
      </c>
      <c r="BI901" t="s">
        <v>823</v>
      </c>
      <c r="BJ901" t="s">
        <v>824</v>
      </c>
      <c r="BK901" t="s">
        <v>824</v>
      </c>
    </row>
    <row r="902" spans="43:63" x14ac:dyDescent="0.25">
      <c r="AQ902" t="s">
        <v>23</v>
      </c>
      <c r="AR902">
        <v>2006</v>
      </c>
      <c r="AS902" t="s">
        <v>872</v>
      </c>
      <c r="AT902" t="s">
        <v>839</v>
      </c>
      <c r="AU902">
        <v>297.94436560000003</v>
      </c>
      <c r="AV902" t="s">
        <v>873</v>
      </c>
      <c r="AW902" t="s">
        <v>208</v>
      </c>
      <c r="AX902" t="s">
        <v>817</v>
      </c>
      <c r="AY902" t="s">
        <v>818</v>
      </c>
      <c r="AZ902" t="s">
        <v>764</v>
      </c>
      <c r="BA902" s="51" t="s">
        <v>764</v>
      </c>
      <c r="BB902" t="s">
        <v>815</v>
      </c>
      <c r="BC902" t="s">
        <v>819</v>
      </c>
      <c r="BD902" t="s">
        <v>820</v>
      </c>
      <c r="BE902" t="s">
        <v>821</v>
      </c>
      <c r="BF902" t="s">
        <v>876</v>
      </c>
      <c r="BG902" t="s">
        <v>822</v>
      </c>
      <c r="BH902">
        <v>2016</v>
      </c>
      <c r="BI902" t="s">
        <v>823</v>
      </c>
      <c r="BJ902" t="s">
        <v>824</v>
      </c>
      <c r="BK902" t="s">
        <v>824</v>
      </c>
    </row>
    <row r="903" spans="43:63" x14ac:dyDescent="0.25">
      <c r="AQ903" t="s">
        <v>23</v>
      </c>
      <c r="AR903">
        <v>2007</v>
      </c>
      <c r="AS903" t="s">
        <v>872</v>
      </c>
      <c r="AT903" t="s">
        <v>839</v>
      </c>
      <c r="AU903">
        <v>300.90521740499997</v>
      </c>
      <c r="AV903" t="s">
        <v>873</v>
      </c>
      <c r="AW903" t="s">
        <v>208</v>
      </c>
      <c r="AX903" t="s">
        <v>817</v>
      </c>
      <c r="AY903" t="s">
        <v>818</v>
      </c>
      <c r="AZ903" t="s">
        <v>764</v>
      </c>
      <c r="BA903" s="51" t="s">
        <v>764</v>
      </c>
      <c r="BB903" t="s">
        <v>815</v>
      </c>
      <c r="BC903" t="s">
        <v>819</v>
      </c>
      <c r="BD903" t="s">
        <v>820</v>
      </c>
      <c r="BE903" t="s">
        <v>821</v>
      </c>
      <c r="BF903" t="s">
        <v>876</v>
      </c>
      <c r="BG903" t="s">
        <v>822</v>
      </c>
      <c r="BH903">
        <v>2016</v>
      </c>
      <c r="BI903" t="s">
        <v>823</v>
      </c>
      <c r="BJ903" t="s">
        <v>824</v>
      </c>
      <c r="BK903" t="s">
        <v>824</v>
      </c>
    </row>
    <row r="904" spans="43:63" x14ac:dyDescent="0.25">
      <c r="AQ904" s="10" t="s">
        <v>23</v>
      </c>
      <c r="AR904" s="10">
        <v>2008</v>
      </c>
      <c r="AS904" s="10" t="s">
        <v>872</v>
      </c>
      <c r="AT904" s="10" t="s">
        <v>839</v>
      </c>
      <c r="AU904" s="10">
        <v>305.84599816000002</v>
      </c>
      <c r="AV904" s="10" t="s">
        <v>873</v>
      </c>
      <c r="AW904" t="s">
        <v>208</v>
      </c>
      <c r="AX904" t="s">
        <v>817</v>
      </c>
      <c r="AY904" t="s">
        <v>818</v>
      </c>
      <c r="AZ904" t="s">
        <v>764</v>
      </c>
      <c r="BA904" s="51" t="s">
        <v>764</v>
      </c>
      <c r="BB904" t="s">
        <v>815</v>
      </c>
      <c r="BC904" t="s">
        <v>819</v>
      </c>
      <c r="BD904" t="s">
        <v>820</v>
      </c>
      <c r="BE904" t="s">
        <v>821</v>
      </c>
      <c r="BF904" t="s">
        <v>876</v>
      </c>
      <c r="BG904" t="s">
        <v>822</v>
      </c>
      <c r="BH904">
        <v>2016</v>
      </c>
      <c r="BI904" t="s">
        <v>823</v>
      </c>
      <c r="BJ904" t="s">
        <v>824</v>
      </c>
      <c r="BK904" t="s">
        <v>824</v>
      </c>
    </row>
    <row r="905" spans="43:63" x14ac:dyDescent="0.25">
      <c r="AQ905" s="10" t="s">
        <v>23</v>
      </c>
      <c r="AR905" s="10">
        <v>2009</v>
      </c>
      <c r="AS905" s="10" t="s">
        <v>872</v>
      </c>
      <c r="AT905" s="10" t="s">
        <v>839</v>
      </c>
      <c r="AU905" s="10">
        <v>311.44006924799999</v>
      </c>
      <c r="AV905" s="10" t="s">
        <v>873</v>
      </c>
      <c r="AW905" t="s">
        <v>208</v>
      </c>
      <c r="AX905" t="s">
        <v>817</v>
      </c>
      <c r="AY905" t="s">
        <v>818</v>
      </c>
      <c r="AZ905" t="s">
        <v>764</v>
      </c>
      <c r="BA905" s="51" t="s">
        <v>764</v>
      </c>
      <c r="BB905" t="s">
        <v>815</v>
      </c>
      <c r="BC905" t="s">
        <v>819</v>
      </c>
      <c r="BD905" t="s">
        <v>820</v>
      </c>
      <c r="BE905" t="s">
        <v>821</v>
      </c>
      <c r="BF905" t="s">
        <v>876</v>
      </c>
      <c r="BG905" t="s">
        <v>822</v>
      </c>
      <c r="BH905">
        <v>2016</v>
      </c>
      <c r="BI905" t="s">
        <v>823</v>
      </c>
      <c r="BJ905" t="s">
        <v>824</v>
      </c>
      <c r="BK905" t="s">
        <v>824</v>
      </c>
    </row>
    <row r="906" spans="43:63" x14ac:dyDescent="0.25">
      <c r="AQ906" s="10" t="s">
        <v>23</v>
      </c>
      <c r="AR906" s="10">
        <v>2010</v>
      </c>
      <c r="AS906" s="10" t="s">
        <v>872</v>
      </c>
      <c r="AT906" s="10" t="s">
        <v>839</v>
      </c>
      <c r="AU906" s="10">
        <v>316.0154284962</v>
      </c>
      <c r="AV906" s="10" t="s">
        <v>873</v>
      </c>
      <c r="AW906" t="s">
        <v>208</v>
      </c>
      <c r="AX906" t="s">
        <v>817</v>
      </c>
      <c r="AY906" t="s">
        <v>818</v>
      </c>
      <c r="AZ906" t="s">
        <v>764</v>
      </c>
      <c r="BA906" s="51" t="s">
        <v>764</v>
      </c>
      <c r="BB906" t="s">
        <v>815</v>
      </c>
      <c r="BC906" t="s">
        <v>819</v>
      </c>
      <c r="BD906" t="s">
        <v>820</v>
      </c>
      <c r="BE906" t="s">
        <v>821</v>
      </c>
      <c r="BF906" t="s">
        <v>876</v>
      </c>
      <c r="BG906" t="s">
        <v>822</v>
      </c>
      <c r="BH906">
        <v>2016</v>
      </c>
      <c r="BI906" t="s">
        <v>823</v>
      </c>
      <c r="BJ906" t="s">
        <v>824</v>
      </c>
      <c r="BK906" t="s">
        <v>824</v>
      </c>
    </row>
    <row r="907" spans="43:63" x14ac:dyDescent="0.25">
      <c r="AQ907" s="10" t="s">
        <v>23</v>
      </c>
      <c r="AR907" s="10">
        <v>2011</v>
      </c>
      <c r="AS907" s="10" t="s">
        <v>872</v>
      </c>
      <c r="AT907" s="10" t="s">
        <v>839</v>
      </c>
      <c r="AU907" s="10">
        <v>315.47362636650001</v>
      </c>
      <c r="AV907" s="10" t="s">
        <v>873</v>
      </c>
      <c r="AW907" t="s">
        <v>208</v>
      </c>
      <c r="AX907" t="s">
        <v>817</v>
      </c>
      <c r="AY907" t="s">
        <v>818</v>
      </c>
      <c r="AZ907" t="s">
        <v>764</v>
      </c>
      <c r="BA907" s="51" t="s">
        <v>764</v>
      </c>
      <c r="BB907" t="s">
        <v>815</v>
      </c>
      <c r="BC907" t="s">
        <v>819</v>
      </c>
      <c r="BD907" t="s">
        <v>820</v>
      </c>
      <c r="BE907" t="s">
        <v>821</v>
      </c>
      <c r="BF907" t="s">
        <v>876</v>
      </c>
      <c r="BG907" t="s">
        <v>822</v>
      </c>
      <c r="BH907">
        <v>2016</v>
      </c>
      <c r="BI907" t="s">
        <v>823</v>
      </c>
      <c r="BJ907" t="s">
        <v>824</v>
      </c>
      <c r="BK907" t="s">
        <v>824</v>
      </c>
    </row>
    <row r="908" spans="43:63" x14ac:dyDescent="0.25">
      <c r="AQ908" s="10" t="s">
        <v>23</v>
      </c>
      <c r="AR908" s="10">
        <v>2012</v>
      </c>
      <c r="AS908" s="10" t="s">
        <v>872</v>
      </c>
      <c r="AT908" s="10" t="s">
        <v>839</v>
      </c>
      <c r="AU908" s="10">
        <v>320.10609137429998</v>
      </c>
      <c r="AV908" s="10" t="s">
        <v>873</v>
      </c>
      <c r="AW908" t="s">
        <v>208</v>
      </c>
      <c r="AX908" t="s">
        <v>817</v>
      </c>
      <c r="AY908" t="s">
        <v>818</v>
      </c>
      <c r="AZ908" t="s">
        <v>764</v>
      </c>
      <c r="BA908" s="51" t="s">
        <v>764</v>
      </c>
      <c r="BB908" t="s">
        <v>815</v>
      </c>
      <c r="BC908" t="s">
        <v>819</v>
      </c>
      <c r="BD908" t="s">
        <v>820</v>
      </c>
      <c r="BE908" t="s">
        <v>821</v>
      </c>
      <c r="BF908" t="s">
        <v>876</v>
      </c>
      <c r="BG908" t="s">
        <v>822</v>
      </c>
      <c r="BH908">
        <v>2016</v>
      </c>
      <c r="BI908" t="s">
        <v>823</v>
      </c>
      <c r="BJ908" t="s">
        <v>824</v>
      </c>
      <c r="BK908" t="s">
        <v>824</v>
      </c>
    </row>
    <row r="909" spans="43:63" x14ac:dyDescent="0.25">
      <c r="AQ909" s="10" t="s">
        <v>1</v>
      </c>
      <c r="AR909" s="10">
        <v>2012</v>
      </c>
      <c r="AS909" s="10" t="s">
        <v>872</v>
      </c>
      <c r="AT909" s="10" t="s">
        <v>839</v>
      </c>
      <c r="AU909" s="10">
        <v>3693.3632299999999</v>
      </c>
      <c r="AV909" s="10" t="s">
        <v>873</v>
      </c>
      <c r="AW909" t="s">
        <v>270</v>
      </c>
      <c r="AX909" t="s">
        <v>817</v>
      </c>
      <c r="AY909" t="s">
        <v>818</v>
      </c>
      <c r="AZ909" t="s">
        <v>764</v>
      </c>
      <c r="BA909" s="51" t="s">
        <v>764</v>
      </c>
      <c r="BB909" t="s">
        <v>815</v>
      </c>
      <c r="BC909" t="s">
        <v>819</v>
      </c>
      <c r="BD909" t="s">
        <v>820</v>
      </c>
      <c r="BE909" t="s">
        <v>821</v>
      </c>
      <c r="BF909" t="s">
        <v>830</v>
      </c>
      <c r="BG909" t="s">
        <v>822</v>
      </c>
      <c r="BH909">
        <v>2016</v>
      </c>
      <c r="BI909" t="s">
        <v>823</v>
      </c>
      <c r="BJ909" t="s">
        <v>824</v>
      </c>
      <c r="BK909" t="s">
        <v>824</v>
      </c>
    </row>
    <row r="910" spans="43:63" x14ac:dyDescent="0.25">
      <c r="AQ910" s="10" t="s">
        <v>9</v>
      </c>
      <c r="AR910" s="10">
        <v>2011</v>
      </c>
      <c r="AS910" s="10" t="s">
        <v>872</v>
      </c>
      <c r="AT910" s="10" t="s">
        <v>839</v>
      </c>
      <c r="AU910" s="10">
        <v>296.13799999999998</v>
      </c>
      <c r="AV910" s="10" t="s">
        <v>873</v>
      </c>
      <c r="AW910" t="s">
        <v>219</v>
      </c>
      <c r="AX910" t="s">
        <v>817</v>
      </c>
      <c r="AY910" t="s">
        <v>818</v>
      </c>
      <c r="AZ910" t="s">
        <v>764</v>
      </c>
      <c r="BA910" s="51" t="s">
        <v>764</v>
      </c>
      <c r="BB910" t="s">
        <v>815</v>
      </c>
      <c r="BC910" t="s">
        <v>819</v>
      </c>
      <c r="BD910" t="s">
        <v>820</v>
      </c>
      <c r="BE910" t="s">
        <v>821</v>
      </c>
      <c r="BF910" t="s">
        <v>877</v>
      </c>
      <c r="BG910" t="s">
        <v>822</v>
      </c>
      <c r="BH910">
        <v>2016</v>
      </c>
      <c r="BI910" t="s">
        <v>823</v>
      </c>
      <c r="BJ910" t="s">
        <v>824</v>
      </c>
      <c r="BK910" t="s">
        <v>824</v>
      </c>
    </row>
    <row r="911" spans="43:63" x14ac:dyDescent="0.25">
      <c r="AQ911" s="10" t="s">
        <v>9</v>
      </c>
      <c r="AR911" s="10">
        <v>2012</v>
      </c>
      <c r="AS911" s="10" t="s">
        <v>872</v>
      </c>
      <c r="AT911" s="10" t="s">
        <v>839</v>
      </c>
      <c r="AU911" s="10">
        <v>297.95499999999998</v>
      </c>
      <c r="AV911" s="10" t="s">
        <v>873</v>
      </c>
      <c r="AW911" t="s">
        <v>219</v>
      </c>
      <c r="AX911" t="s">
        <v>817</v>
      </c>
      <c r="AY911" t="s">
        <v>818</v>
      </c>
      <c r="AZ911" t="s">
        <v>764</v>
      </c>
      <c r="BA911" s="51" t="s">
        <v>764</v>
      </c>
      <c r="BB911" t="s">
        <v>815</v>
      </c>
      <c r="BC911" t="s">
        <v>819</v>
      </c>
      <c r="BD911" t="s">
        <v>820</v>
      </c>
      <c r="BE911" t="s">
        <v>821</v>
      </c>
      <c r="BF911" t="s">
        <v>877</v>
      </c>
      <c r="BG911" t="s">
        <v>822</v>
      </c>
      <c r="BH911">
        <v>2016</v>
      </c>
      <c r="BI911" t="s">
        <v>823</v>
      </c>
      <c r="BJ911" t="s">
        <v>824</v>
      </c>
      <c r="BK911" t="s">
        <v>824</v>
      </c>
    </row>
    <row r="912" spans="43:63" x14ac:dyDescent="0.25">
      <c r="AQ912" t="s">
        <v>9</v>
      </c>
      <c r="AR912">
        <v>2013</v>
      </c>
      <c r="AS912" t="s">
        <v>872</v>
      </c>
      <c r="AT912" t="s">
        <v>839</v>
      </c>
      <c r="AU912">
        <v>300.04199999999997</v>
      </c>
      <c r="AV912" t="s">
        <v>873</v>
      </c>
      <c r="AW912" t="s">
        <v>219</v>
      </c>
      <c r="AX912" t="s">
        <v>817</v>
      </c>
      <c r="AY912" t="s">
        <v>818</v>
      </c>
      <c r="AZ912" t="s">
        <v>764</v>
      </c>
      <c r="BA912" s="51" t="s">
        <v>764</v>
      </c>
      <c r="BB912" t="s">
        <v>815</v>
      </c>
      <c r="BC912" t="s">
        <v>819</v>
      </c>
      <c r="BD912" t="s">
        <v>820</v>
      </c>
      <c r="BE912" t="s">
        <v>821</v>
      </c>
      <c r="BF912" t="s">
        <v>877</v>
      </c>
      <c r="BG912" t="s">
        <v>822</v>
      </c>
      <c r="BH912">
        <v>2016</v>
      </c>
      <c r="BI912" t="s">
        <v>823</v>
      </c>
      <c r="BJ912" t="s">
        <v>824</v>
      </c>
      <c r="BK912" t="s">
        <v>824</v>
      </c>
    </row>
    <row r="913" spans="43:63" x14ac:dyDescent="0.25">
      <c r="AQ913" t="s">
        <v>9</v>
      </c>
      <c r="AR913">
        <v>2014</v>
      </c>
      <c r="AS913" t="s">
        <v>872</v>
      </c>
      <c r="AT913" t="s">
        <v>839</v>
      </c>
      <c r="AU913">
        <v>302.05900000000003</v>
      </c>
      <c r="AV913" t="s">
        <v>873</v>
      </c>
      <c r="AW913" t="s">
        <v>219</v>
      </c>
      <c r="AX913" t="s">
        <v>817</v>
      </c>
      <c r="AY913" t="s">
        <v>818</v>
      </c>
      <c r="AZ913" t="s">
        <v>764</v>
      </c>
      <c r="BA913" s="51" t="s">
        <v>764</v>
      </c>
      <c r="BB913" t="s">
        <v>815</v>
      </c>
      <c r="BC913" t="s">
        <v>819</v>
      </c>
      <c r="BD913" t="s">
        <v>820</v>
      </c>
      <c r="BE913" t="s">
        <v>821</v>
      </c>
      <c r="BF913" t="s">
        <v>877</v>
      </c>
      <c r="BG913" t="s">
        <v>822</v>
      </c>
      <c r="BH913">
        <v>2016</v>
      </c>
      <c r="BI913" t="s">
        <v>823</v>
      </c>
      <c r="BJ913" t="s">
        <v>824</v>
      </c>
      <c r="BK913" t="s">
        <v>824</v>
      </c>
    </row>
    <row r="914" spans="43:63" x14ac:dyDescent="0.25">
      <c r="AQ914" t="s">
        <v>27</v>
      </c>
      <c r="AR914">
        <v>2012</v>
      </c>
      <c r="AS914" t="s">
        <v>872</v>
      </c>
      <c r="AT914" t="s">
        <v>839</v>
      </c>
      <c r="AU914">
        <v>37.205260000000003</v>
      </c>
      <c r="AV914" t="s">
        <v>873</v>
      </c>
      <c r="AW914" t="s">
        <v>270</v>
      </c>
      <c r="AX914" t="s">
        <v>817</v>
      </c>
      <c r="AY914" t="s">
        <v>818</v>
      </c>
      <c r="AZ914" t="s">
        <v>764</v>
      </c>
      <c r="BA914" s="51" t="s">
        <v>764</v>
      </c>
      <c r="BB914" t="s">
        <v>815</v>
      </c>
      <c r="BC914" t="s">
        <v>819</v>
      </c>
      <c r="BD914" t="s">
        <v>820</v>
      </c>
      <c r="BE914" t="s">
        <v>821</v>
      </c>
      <c r="BF914" t="s">
        <v>830</v>
      </c>
      <c r="BG914" t="s">
        <v>822</v>
      </c>
      <c r="BH914">
        <v>2016</v>
      </c>
      <c r="BI914" t="s">
        <v>823</v>
      </c>
      <c r="BJ914" t="s">
        <v>824</v>
      </c>
      <c r="BK914" t="s">
        <v>824</v>
      </c>
    </row>
    <row r="915" spans="43:63" x14ac:dyDescent="0.25">
      <c r="AQ915" t="s">
        <v>20</v>
      </c>
      <c r="AR915">
        <v>2012</v>
      </c>
      <c r="AS915" t="s">
        <v>872</v>
      </c>
      <c r="AT915" t="s">
        <v>839</v>
      </c>
      <c r="AU915">
        <v>384.0367</v>
      </c>
      <c r="AV915" t="s">
        <v>873</v>
      </c>
      <c r="AW915" t="s">
        <v>270</v>
      </c>
      <c r="AX915" t="s">
        <v>817</v>
      </c>
      <c r="AY915" t="s">
        <v>818</v>
      </c>
      <c r="AZ915" t="s">
        <v>764</v>
      </c>
      <c r="BA915" s="51" t="s">
        <v>764</v>
      </c>
      <c r="BB915" t="s">
        <v>815</v>
      </c>
      <c r="BC915" t="s">
        <v>819</v>
      </c>
      <c r="BD915" t="s">
        <v>820</v>
      </c>
      <c r="BE915" t="s">
        <v>821</v>
      </c>
      <c r="BF915" t="s">
        <v>830</v>
      </c>
      <c r="BG915" t="s">
        <v>822</v>
      </c>
      <c r="BH915">
        <v>2016</v>
      </c>
      <c r="BI915" t="s">
        <v>823</v>
      </c>
      <c r="BJ915" t="s">
        <v>824</v>
      </c>
      <c r="BK915" t="s">
        <v>824</v>
      </c>
    </row>
    <row r="916" spans="43:63" x14ac:dyDescent="0.25">
      <c r="AQ916" t="s">
        <v>28</v>
      </c>
      <c r="AR916">
        <v>2012</v>
      </c>
      <c r="AS916" t="s">
        <v>872</v>
      </c>
      <c r="AT916" t="s">
        <v>839</v>
      </c>
      <c r="AU916">
        <v>1792.80819</v>
      </c>
      <c r="AV916" t="s">
        <v>873</v>
      </c>
      <c r="AW916" t="s">
        <v>270</v>
      </c>
      <c r="AX916" t="s">
        <v>817</v>
      </c>
      <c r="AY916" t="s">
        <v>818</v>
      </c>
      <c r="AZ916" t="s">
        <v>764</v>
      </c>
      <c r="BA916" s="51" t="s">
        <v>764</v>
      </c>
      <c r="BB916" t="s">
        <v>815</v>
      </c>
      <c r="BC916" t="s">
        <v>819</v>
      </c>
      <c r="BD916" t="s">
        <v>820</v>
      </c>
      <c r="BE916" t="s">
        <v>821</v>
      </c>
      <c r="BF916" t="s">
        <v>830</v>
      </c>
      <c r="BG916" t="s">
        <v>822</v>
      </c>
      <c r="BH916">
        <v>2016</v>
      </c>
      <c r="BI916" t="s">
        <v>823</v>
      </c>
      <c r="BJ916" t="s">
        <v>824</v>
      </c>
      <c r="BK916" t="s">
        <v>824</v>
      </c>
    </row>
    <row r="917" spans="43:63" x14ac:dyDescent="0.25">
      <c r="AQ917" t="s">
        <v>30</v>
      </c>
      <c r="AR917">
        <v>2014</v>
      </c>
      <c r="AS917" t="s">
        <v>872</v>
      </c>
      <c r="AT917" t="s">
        <v>839</v>
      </c>
      <c r="AU917">
        <v>290.43</v>
      </c>
      <c r="AV917" t="s">
        <v>873</v>
      </c>
      <c r="AW917" t="s">
        <v>695</v>
      </c>
      <c r="AX917" t="s">
        <v>817</v>
      </c>
      <c r="AY917" t="s">
        <v>818</v>
      </c>
      <c r="AZ917" t="s">
        <v>764</v>
      </c>
      <c r="BA917" s="51" t="s">
        <v>764</v>
      </c>
      <c r="BB917" t="s">
        <v>815</v>
      </c>
      <c r="BC917" t="s">
        <v>819</v>
      </c>
      <c r="BD917" t="s">
        <v>820</v>
      </c>
      <c r="BE917" t="s">
        <v>821</v>
      </c>
      <c r="BF917" t="s">
        <v>842</v>
      </c>
      <c r="BG917" t="s">
        <v>822</v>
      </c>
      <c r="BH917">
        <v>2016</v>
      </c>
      <c r="BI917" t="s">
        <v>823</v>
      </c>
      <c r="BJ917" t="s">
        <v>824</v>
      </c>
      <c r="BK917" t="s">
        <v>824</v>
      </c>
    </row>
    <row r="918" spans="43:63" x14ac:dyDescent="0.25">
      <c r="AQ918" t="s">
        <v>10</v>
      </c>
      <c r="AR918">
        <v>2012</v>
      </c>
      <c r="AS918" t="s">
        <v>872</v>
      </c>
      <c r="AT918" t="s">
        <v>839</v>
      </c>
      <c r="AU918">
        <v>2592.4541199999999</v>
      </c>
      <c r="AV918" t="s">
        <v>873</v>
      </c>
      <c r="AW918" t="s">
        <v>270</v>
      </c>
      <c r="AX918" t="s">
        <v>817</v>
      </c>
      <c r="AY918" t="s">
        <v>818</v>
      </c>
      <c r="AZ918" t="s">
        <v>764</v>
      </c>
      <c r="BA918" s="51" t="s">
        <v>764</v>
      </c>
      <c r="BB918" t="s">
        <v>815</v>
      </c>
      <c r="BC918" t="s">
        <v>819</v>
      </c>
      <c r="BD918" t="s">
        <v>820</v>
      </c>
      <c r="BE918" t="s">
        <v>821</v>
      </c>
      <c r="BF918" t="s">
        <v>830</v>
      </c>
      <c r="BG918" t="s">
        <v>822</v>
      </c>
      <c r="BH918">
        <v>2016</v>
      </c>
      <c r="BI918" t="s">
        <v>823</v>
      </c>
      <c r="BJ918" t="s">
        <v>824</v>
      </c>
      <c r="BK918" t="s">
        <v>824</v>
      </c>
    </row>
    <row r="919" spans="43:63" x14ac:dyDescent="0.25">
      <c r="AQ919" t="s">
        <v>24</v>
      </c>
      <c r="AR919">
        <v>2012</v>
      </c>
      <c r="AS919" t="s">
        <v>872</v>
      </c>
      <c r="AT919" t="s">
        <v>839</v>
      </c>
      <c r="AU919">
        <v>123.9504</v>
      </c>
      <c r="AV919" t="s">
        <v>873</v>
      </c>
      <c r="AW919" t="s">
        <v>270</v>
      </c>
      <c r="AX919" t="s">
        <v>817</v>
      </c>
      <c r="AY919" t="s">
        <v>818</v>
      </c>
      <c r="AZ919" t="s">
        <v>764</v>
      </c>
      <c r="BA919" s="51" t="s">
        <v>764</v>
      </c>
      <c r="BB919" t="s">
        <v>815</v>
      </c>
      <c r="BC919" t="s">
        <v>819</v>
      </c>
      <c r="BD919" t="s">
        <v>820</v>
      </c>
      <c r="BE919" t="s">
        <v>821</v>
      </c>
      <c r="BF919" t="s">
        <v>830</v>
      </c>
      <c r="BG919" t="s">
        <v>822</v>
      </c>
      <c r="BH919">
        <v>2016</v>
      </c>
      <c r="BI919" t="s">
        <v>823</v>
      </c>
      <c r="BJ919" t="s">
        <v>824</v>
      </c>
      <c r="BK919" t="s">
        <v>824</v>
      </c>
    </row>
    <row r="920" spans="43:63" x14ac:dyDescent="0.25">
      <c r="AQ920" t="s">
        <v>16</v>
      </c>
      <c r="AR920">
        <v>2012</v>
      </c>
      <c r="AS920" t="s">
        <v>872</v>
      </c>
      <c r="AT920" t="s">
        <v>839</v>
      </c>
      <c r="AU920">
        <v>316.21769999999998</v>
      </c>
      <c r="AV920" t="s">
        <v>873</v>
      </c>
      <c r="AW920" t="s">
        <v>270</v>
      </c>
      <c r="AX920" t="s">
        <v>817</v>
      </c>
      <c r="AY920" t="s">
        <v>818</v>
      </c>
      <c r="AZ920" t="s">
        <v>764</v>
      </c>
      <c r="BA920" s="51" t="s">
        <v>764</v>
      </c>
      <c r="BB920" t="s">
        <v>815</v>
      </c>
      <c r="BC920" t="s">
        <v>819</v>
      </c>
      <c r="BD920" t="s">
        <v>820</v>
      </c>
      <c r="BE920" t="s">
        <v>821</v>
      </c>
      <c r="BF920" t="s">
        <v>830</v>
      </c>
      <c r="BG920" t="s">
        <v>822</v>
      </c>
      <c r="BH920">
        <v>2016</v>
      </c>
      <c r="BI920" t="s">
        <v>823</v>
      </c>
      <c r="BJ920" t="s">
        <v>824</v>
      </c>
      <c r="BK920" t="s">
        <v>824</v>
      </c>
    </row>
    <row r="921" spans="43:63" x14ac:dyDescent="0.25">
      <c r="AQ921" t="s">
        <v>5</v>
      </c>
      <c r="AR921">
        <v>2011</v>
      </c>
      <c r="AS921" t="s">
        <v>872</v>
      </c>
      <c r="AT921" t="s">
        <v>839</v>
      </c>
      <c r="AU921">
        <v>187.23749699999999</v>
      </c>
      <c r="AV921" t="s">
        <v>873</v>
      </c>
      <c r="AW921" t="s">
        <v>270</v>
      </c>
      <c r="AX921" t="s">
        <v>817</v>
      </c>
      <c r="AY921" t="s">
        <v>818</v>
      </c>
      <c r="AZ921" t="s">
        <v>764</v>
      </c>
      <c r="BA921" s="51" t="s">
        <v>764</v>
      </c>
      <c r="BB921" t="s">
        <v>815</v>
      </c>
      <c r="BC921" t="s">
        <v>819</v>
      </c>
      <c r="BD921" t="s">
        <v>820</v>
      </c>
      <c r="BE921" t="s">
        <v>821</v>
      </c>
      <c r="BF921" t="s">
        <v>830</v>
      </c>
      <c r="BG921" t="s">
        <v>822</v>
      </c>
      <c r="BH921">
        <v>2016</v>
      </c>
      <c r="BI921" t="s">
        <v>823</v>
      </c>
      <c r="BJ921" t="s">
        <v>824</v>
      </c>
      <c r="BK921" t="s">
        <v>824</v>
      </c>
    </row>
    <row r="922" spans="43:63" x14ac:dyDescent="0.25">
      <c r="AQ922" t="s">
        <v>5</v>
      </c>
      <c r="AR922">
        <v>2012</v>
      </c>
      <c r="AS922" t="s">
        <v>872</v>
      </c>
      <c r="AT922" t="s">
        <v>839</v>
      </c>
      <c r="AU922">
        <v>137.61048</v>
      </c>
      <c r="AV922" t="s">
        <v>873</v>
      </c>
      <c r="AW922" t="s">
        <v>270</v>
      </c>
      <c r="AX922" t="s">
        <v>817</v>
      </c>
      <c r="AY922" t="s">
        <v>818</v>
      </c>
      <c r="AZ922" t="s">
        <v>764</v>
      </c>
      <c r="BA922" s="51" t="s">
        <v>764</v>
      </c>
      <c r="BB922" t="s">
        <v>815</v>
      </c>
      <c r="BC922" t="s">
        <v>819</v>
      </c>
      <c r="BD922" t="s">
        <v>820</v>
      </c>
      <c r="BE922" t="s">
        <v>821</v>
      </c>
      <c r="BF922" t="s">
        <v>830</v>
      </c>
      <c r="BG922" t="s">
        <v>822</v>
      </c>
      <c r="BH922">
        <v>2016</v>
      </c>
      <c r="BI922" t="s">
        <v>823</v>
      </c>
      <c r="BJ922" t="s">
        <v>824</v>
      </c>
      <c r="BK922" t="s">
        <v>824</v>
      </c>
    </row>
    <row r="923" spans="43:63" x14ac:dyDescent="0.25">
      <c r="AQ923" t="s">
        <v>29</v>
      </c>
      <c r="AR923">
        <v>2012</v>
      </c>
      <c r="AS923" t="s">
        <v>872</v>
      </c>
      <c r="AT923" t="s">
        <v>839</v>
      </c>
      <c r="AU923">
        <v>2360.85583</v>
      </c>
      <c r="AV923" t="s">
        <v>873</v>
      </c>
      <c r="AW923" t="s">
        <v>270</v>
      </c>
      <c r="AX923" t="s">
        <v>817</v>
      </c>
      <c r="AY923" t="s">
        <v>818</v>
      </c>
      <c r="AZ923" t="s">
        <v>764</v>
      </c>
      <c r="BA923" s="51" t="s">
        <v>764</v>
      </c>
      <c r="BB923" t="s">
        <v>815</v>
      </c>
      <c r="BC923" t="s">
        <v>819</v>
      </c>
      <c r="BD923" t="s">
        <v>820</v>
      </c>
      <c r="BE923" t="s">
        <v>821</v>
      </c>
      <c r="BF923" t="s">
        <v>830</v>
      </c>
      <c r="BG923" t="s">
        <v>822</v>
      </c>
      <c r="BH923">
        <v>2016</v>
      </c>
      <c r="BI923" t="s">
        <v>823</v>
      </c>
      <c r="BJ923" t="s">
        <v>824</v>
      </c>
      <c r="BK923" t="s">
        <v>824</v>
      </c>
    </row>
    <row r="924" spans="43:63" x14ac:dyDescent="0.25">
      <c r="AQ924" t="s">
        <v>22</v>
      </c>
      <c r="AR924">
        <v>2012</v>
      </c>
      <c r="AS924" t="s">
        <v>872</v>
      </c>
      <c r="AT924" t="s">
        <v>839</v>
      </c>
      <c r="AU924">
        <v>83.847440000000006</v>
      </c>
      <c r="AV924" t="s">
        <v>873</v>
      </c>
      <c r="AW924" t="s">
        <v>270</v>
      </c>
      <c r="AX924" t="s">
        <v>817</v>
      </c>
      <c r="AY924" t="s">
        <v>818</v>
      </c>
      <c r="AZ924" t="s">
        <v>764</v>
      </c>
      <c r="BA924" s="51" t="s">
        <v>764</v>
      </c>
      <c r="BB924" t="s">
        <v>815</v>
      </c>
      <c r="BC924" t="s">
        <v>819</v>
      </c>
      <c r="BD924" t="s">
        <v>820</v>
      </c>
      <c r="BE924" t="s">
        <v>821</v>
      </c>
      <c r="BF924" t="s">
        <v>830</v>
      </c>
      <c r="BG924" t="s">
        <v>822</v>
      </c>
      <c r="BH924">
        <v>2016</v>
      </c>
      <c r="BI924" t="s">
        <v>823</v>
      </c>
      <c r="BJ924" t="s">
        <v>824</v>
      </c>
      <c r="BK924" t="s">
        <v>824</v>
      </c>
    </row>
    <row r="925" spans="43:63" x14ac:dyDescent="0.25">
      <c r="AQ925" t="s">
        <v>7</v>
      </c>
      <c r="AR925">
        <v>2012</v>
      </c>
      <c r="AS925" t="s">
        <v>872</v>
      </c>
      <c r="AT925" t="s">
        <v>839</v>
      </c>
      <c r="AU925">
        <v>28.396260000000002</v>
      </c>
      <c r="AV925" t="s">
        <v>873</v>
      </c>
      <c r="AW925" t="s">
        <v>270</v>
      </c>
      <c r="AX925" t="s">
        <v>817</v>
      </c>
      <c r="AY925" t="s">
        <v>818</v>
      </c>
      <c r="AZ925" t="s">
        <v>764</v>
      </c>
      <c r="BA925" s="51" t="s">
        <v>764</v>
      </c>
      <c r="BB925" t="s">
        <v>815</v>
      </c>
      <c r="BC925" t="s">
        <v>819</v>
      </c>
      <c r="BD925" t="s">
        <v>820</v>
      </c>
      <c r="BE925" t="s">
        <v>821</v>
      </c>
      <c r="BF925" t="s">
        <v>830</v>
      </c>
      <c r="BG925" t="s">
        <v>822</v>
      </c>
      <c r="BH925">
        <v>2016</v>
      </c>
      <c r="BI925" t="s">
        <v>823</v>
      </c>
      <c r="BJ925" t="s">
        <v>824</v>
      </c>
      <c r="BK925" t="s">
        <v>824</v>
      </c>
    </row>
    <row r="926" spans="43:63" x14ac:dyDescent="0.25">
      <c r="AQ926" t="s">
        <v>25</v>
      </c>
      <c r="AR926">
        <v>2012</v>
      </c>
      <c r="AS926" t="s">
        <v>872</v>
      </c>
      <c r="AT926" t="s">
        <v>839</v>
      </c>
      <c r="AU926">
        <v>52.03125</v>
      </c>
      <c r="AV926" t="s">
        <v>873</v>
      </c>
      <c r="AW926" t="s">
        <v>270</v>
      </c>
      <c r="AX926" t="s">
        <v>817</v>
      </c>
      <c r="AY926" t="s">
        <v>818</v>
      </c>
      <c r="AZ926" t="s">
        <v>764</v>
      </c>
      <c r="BA926" s="51" t="s">
        <v>764</v>
      </c>
      <c r="BB926" t="s">
        <v>815</v>
      </c>
      <c r="BC926" t="s">
        <v>819</v>
      </c>
      <c r="BD926" t="s">
        <v>820</v>
      </c>
      <c r="BE926" t="s">
        <v>821</v>
      </c>
      <c r="BF926" t="s">
        <v>830</v>
      </c>
      <c r="BG926" t="s">
        <v>822</v>
      </c>
      <c r="BH926">
        <v>2016</v>
      </c>
      <c r="BI926" t="s">
        <v>823</v>
      </c>
      <c r="BJ926" t="s">
        <v>824</v>
      </c>
      <c r="BK926" t="s">
        <v>824</v>
      </c>
    </row>
    <row r="927" spans="43:63" x14ac:dyDescent="0.25">
      <c r="AQ927" t="s">
        <v>6</v>
      </c>
      <c r="AR927">
        <v>2012</v>
      </c>
      <c r="AS927" t="s">
        <v>872</v>
      </c>
      <c r="AT927" t="s">
        <v>839</v>
      </c>
      <c r="AU927">
        <v>795.14973999999995</v>
      </c>
      <c r="AV927" t="s">
        <v>873</v>
      </c>
      <c r="AW927" t="s">
        <v>270</v>
      </c>
      <c r="AX927" t="s">
        <v>817</v>
      </c>
      <c r="AY927" t="s">
        <v>818</v>
      </c>
      <c r="AZ927" t="s">
        <v>764</v>
      </c>
      <c r="BA927" s="51" t="s">
        <v>764</v>
      </c>
      <c r="BB927" t="s">
        <v>815</v>
      </c>
      <c r="BC927" t="s">
        <v>819</v>
      </c>
      <c r="BD927" t="s">
        <v>820</v>
      </c>
      <c r="BE927" t="s">
        <v>821</v>
      </c>
      <c r="BF927" t="s">
        <v>830</v>
      </c>
      <c r="BG927" t="s">
        <v>822</v>
      </c>
      <c r="BH927">
        <v>2016</v>
      </c>
      <c r="BI927" t="s">
        <v>823</v>
      </c>
      <c r="BJ927" t="s">
        <v>824</v>
      </c>
      <c r="BK927" t="s">
        <v>824</v>
      </c>
    </row>
    <row r="928" spans="43:63" x14ac:dyDescent="0.25">
      <c r="AQ928" t="s">
        <v>12</v>
      </c>
      <c r="AR928">
        <v>2012</v>
      </c>
      <c r="AS928" t="s">
        <v>872</v>
      </c>
      <c r="AT928" t="s">
        <v>839</v>
      </c>
      <c r="AU928">
        <v>1011.01136</v>
      </c>
      <c r="AV928" t="s">
        <v>873</v>
      </c>
      <c r="AW928" t="s">
        <v>270</v>
      </c>
      <c r="AX928" t="s">
        <v>817</v>
      </c>
      <c r="AY928" t="s">
        <v>818</v>
      </c>
      <c r="AZ928" t="s">
        <v>764</v>
      </c>
      <c r="BA928" s="51" t="s">
        <v>764</v>
      </c>
      <c r="BB928" t="s">
        <v>815</v>
      </c>
      <c r="BC928" t="s">
        <v>819</v>
      </c>
      <c r="BD928" t="s">
        <v>820</v>
      </c>
      <c r="BE928" t="s">
        <v>821</v>
      </c>
      <c r="BF928" t="s">
        <v>830</v>
      </c>
      <c r="BG928" t="s">
        <v>822</v>
      </c>
      <c r="BH928">
        <v>2016</v>
      </c>
      <c r="BI928" t="s">
        <v>823</v>
      </c>
      <c r="BJ928" t="s">
        <v>824</v>
      </c>
      <c r="BK928" t="s">
        <v>824</v>
      </c>
    </row>
    <row r="929" spans="43:63" x14ac:dyDescent="0.25">
      <c r="AQ929" t="s">
        <v>14</v>
      </c>
      <c r="AR929">
        <v>2012</v>
      </c>
      <c r="AS929" t="s">
        <v>872</v>
      </c>
      <c r="AT929" t="s">
        <v>839</v>
      </c>
      <c r="AU929">
        <v>426.93</v>
      </c>
      <c r="AV929" t="s">
        <v>873</v>
      </c>
      <c r="AW929" t="s">
        <v>270</v>
      </c>
      <c r="AX929" t="s">
        <v>817</v>
      </c>
      <c r="AY929" t="s">
        <v>818</v>
      </c>
      <c r="AZ929" t="s">
        <v>764</v>
      </c>
      <c r="BA929" s="51" t="s">
        <v>764</v>
      </c>
      <c r="BB929" t="s">
        <v>815</v>
      </c>
      <c r="BC929" t="s">
        <v>819</v>
      </c>
      <c r="BD929" t="s">
        <v>820</v>
      </c>
      <c r="BE929" t="s">
        <v>821</v>
      </c>
      <c r="BF929" t="s">
        <v>830</v>
      </c>
      <c r="BG929" t="s">
        <v>822</v>
      </c>
      <c r="BH929">
        <v>2016</v>
      </c>
      <c r="BI929" t="s">
        <v>823</v>
      </c>
      <c r="BJ929" t="s">
        <v>824</v>
      </c>
      <c r="BK929" t="s">
        <v>824</v>
      </c>
    </row>
    <row r="930" spans="43:63" x14ac:dyDescent="0.25">
      <c r="AQ930" t="s">
        <v>13</v>
      </c>
      <c r="AR930">
        <v>2005</v>
      </c>
      <c r="AS930" t="s">
        <v>872</v>
      </c>
      <c r="AT930" t="s">
        <v>839</v>
      </c>
      <c r="AU930">
        <v>312.02</v>
      </c>
      <c r="AV930" t="s">
        <v>873</v>
      </c>
      <c r="AW930" t="s">
        <v>270</v>
      </c>
      <c r="AX930" t="s">
        <v>817</v>
      </c>
      <c r="AY930" t="s">
        <v>818</v>
      </c>
      <c r="AZ930" t="s">
        <v>764</v>
      </c>
      <c r="BA930" s="51" t="s">
        <v>764</v>
      </c>
      <c r="BB930" t="s">
        <v>815</v>
      </c>
      <c r="BC930" t="s">
        <v>819</v>
      </c>
      <c r="BD930" t="s">
        <v>820</v>
      </c>
      <c r="BE930" t="s">
        <v>821</v>
      </c>
      <c r="BF930" t="s">
        <v>830</v>
      </c>
      <c r="BG930" t="s">
        <v>822</v>
      </c>
      <c r="BH930">
        <v>2016</v>
      </c>
      <c r="BI930" t="s">
        <v>823</v>
      </c>
      <c r="BJ930" t="s">
        <v>824</v>
      </c>
      <c r="BK930" t="s">
        <v>824</v>
      </c>
    </row>
    <row r="931" spans="43:63" x14ac:dyDescent="0.25">
      <c r="AQ931" t="s">
        <v>13</v>
      </c>
      <c r="AR931">
        <v>2006</v>
      </c>
      <c r="AS931" t="s">
        <v>872</v>
      </c>
      <c r="AT931" t="s">
        <v>839</v>
      </c>
      <c r="AU931">
        <v>314.54199999999997</v>
      </c>
      <c r="AV931" t="s">
        <v>873</v>
      </c>
      <c r="AW931" t="s">
        <v>270</v>
      </c>
      <c r="AX931" t="s">
        <v>817</v>
      </c>
      <c r="AY931" t="s">
        <v>818</v>
      </c>
      <c r="AZ931" t="s">
        <v>764</v>
      </c>
      <c r="BA931" s="51" t="s">
        <v>764</v>
      </c>
      <c r="BB931" t="s">
        <v>815</v>
      </c>
      <c r="BC931" t="s">
        <v>819</v>
      </c>
      <c r="BD931" t="s">
        <v>820</v>
      </c>
      <c r="BE931" t="s">
        <v>821</v>
      </c>
      <c r="BF931" t="s">
        <v>830</v>
      </c>
      <c r="BG931" t="s">
        <v>822</v>
      </c>
      <c r="BH931">
        <v>2016</v>
      </c>
      <c r="BI931" t="s">
        <v>823</v>
      </c>
      <c r="BJ931" t="s">
        <v>824</v>
      </c>
      <c r="BK931" t="s">
        <v>824</v>
      </c>
    </row>
    <row r="932" spans="43:63" x14ac:dyDescent="0.25">
      <c r="AQ932" t="s">
        <v>13</v>
      </c>
      <c r="AR932">
        <v>2007</v>
      </c>
      <c r="AS932" t="s">
        <v>872</v>
      </c>
      <c r="AT932" t="s">
        <v>839</v>
      </c>
      <c r="AU932">
        <v>317.834</v>
      </c>
      <c r="AV932" t="s">
        <v>873</v>
      </c>
      <c r="AW932" t="s">
        <v>270</v>
      </c>
      <c r="AX932" t="s">
        <v>817</v>
      </c>
      <c r="AY932" t="s">
        <v>818</v>
      </c>
      <c r="AZ932" t="s">
        <v>764</v>
      </c>
      <c r="BA932" s="51" t="s">
        <v>764</v>
      </c>
      <c r="BB932" t="s">
        <v>815</v>
      </c>
      <c r="BC932" t="s">
        <v>819</v>
      </c>
      <c r="BD932" t="s">
        <v>820</v>
      </c>
      <c r="BE932" t="s">
        <v>821</v>
      </c>
      <c r="BF932" t="s">
        <v>830</v>
      </c>
      <c r="BG932" t="s">
        <v>822</v>
      </c>
      <c r="BH932">
        <v>2016</v>
      </c>
      <c r="BI932" t="s">
        <v>823</v>
      </c>
      <c r="BJ932" t="s">
        <v>824</v>
      </c>
      <c r="BK932" t="s">
        <v>824</v>
      </c>
    </row>
    <row r="933" spans="43:63" x14ac:dyDescent="0.25">
      <c r="AQ933" t="s">
        <v>13</v>
      </c>
      <c r="AR933">
        <v>2008</v>
      </c>
      <c r="AS933" t="s">
        <v>872</v>
      </c>
      <c r="AT933" t="s">
        <v>839</v>
      </c>
      <c r="AU933">
        <v>322.20499999999998</v>
      </c>
      <c r="AV933" t="s">
        <v>873</v>
      </c>
      <c r="AW933" t="s">
        <v>270</v>
      </c>
      <c r="AX933" t="s">
        <v>817</v>
      </c>
      <c r="AY933" t="s">
        <v>818</v>
      </c>
      <c r="AZ933" t="s">
        <v>764</v>
      </c>
      <c r="BA933" s="51" t="s">
        <v>764</v>
      </c>
      <c r="BB933" t="s">
        <v>815</v>
      </c>
      <c r="BC933" t="s">
        <v>819</v>
      </c>
      <c r="BD933" t="s">
        <v>820</v>
      </c>
      <c r="BE933" t="s">
        <v>821</v>
      </c>
      <c r="BF933" t="s">
        <v>830</v>
      </c>
      <c r="BG933" t="s">
        <v>822</v>
      </c>
      <c r="BH933">
        <v>2016</v>
      </c>
      <c r="BI933" t="s">
        <v>823</v>
      </c>
      <c r="BJ933" t="s">
        <v>824</v>
      </c>
      <c r="BK933" t="s">
        <v>824</v>
      </c>
    </row>
    <row r="934" spans="43:63" x14ac:dyDescent="0.25">
      <c r="AQ934" t="s">
        <v>13</v>
      </c>
      <c r="AR934">
        <v>2009</v>
      </c>
      <c r="AS934" t="s">
        <v>872</v>
      </c>
      <c r="AT934" t="s">
        <v>839</v>
      </c>
      <c r="AU934">
        <v>326.41300000000001</v>
      </c>
      <c r="AV934" t="s">
        <v>873</v>
      </c>
      <c r="AW934" t="s">
        <v>270</v>
      </c>
      <c r="AX934" t="s">
        <v>817</v>
      </c>
      <c r="AY934" t="s">
        <v>818</v>
      </c>
      <c r="AZ934" t="s">
        <v>764</v>
      </c>
      <c r="BA934" s="51" t="s">
        <v>764</v>
      </c>
      <c r="BB934" t="s">
        <v>815</v>
      </c>
      <c r="BC934" t="s">
        <v>819</v>
      </c>
      <c r="BD934" t="s">
        <v>820</v>
      </c>
      <c r="BE934" t="s">
        <v>821</v>
      </c>
      <c r="BF934" t="s">
        <v>830</v>
      </c>
      <c r="BG934" t="s">
        <v>822</v>
      </c>
      <c r="BH934">
        <v>2016</v>
      </c>
      <c r="BI934" t="s">
        <v>823</v>
      </c>
      <c r="BJ934" t="s">
        <v>824</v>
      </c>
      <c r="BK934" t="s">
        <v>824</v>
      </c>
    </row>
    <row r="935" spans="43:63" x14ac:dyDescent="0.25">
      <c r="AQ935" t="s">
        <v>13</v>
      </c>
      <c r="AR935">
        <v>2010</v>
      </c>
      <c r="AS935" t="s">
        <v>872</v>
      </c>
      <c r="AT935" t="s">
        <v>839</v>
      </c>
      <c r="AU935">
        <v>330.00799999999998</v>
      </c>
      <c r="AV935" t="s">
        <v>873</v>
      </c>
      <c r="AW935" t="s">
        <v>270</v>
      </c>
      <c r="AX935" t="s">
        <v>817</v>
      </c>
      <c r="AY935" t="s">
        <v>818</v>
      </c>
      <c r="AZ935" t="s">
        <v>764</v>
      </c>
      <c r="BA935" s="51" t="s">
        <v>764</v>
      </c>
      <c r="BB935" t="s">
        <v>815</v>
      </c>
      <c r="BC935" t="s">
        <v>819</v>
      </c>
      <c r="BD935" t="s">
        <v>820</v>
      </c>
      <c r="BE935" t="s">
        <v>821</v>
      </c>
      <c r="BF935" t="s">
        <v>830</v>
      </c>
      <c r="BG935" t="s">
        <v>822</v>
      </c>
      <c r="BH935">
        <v>2016</v>
      </c>
      <c r="BI935" t="s">
        <v>823</v>
      </c>
      <c r="BJ935" t="s">
        <v>824</v>
      </c>
      <c r="BK935" t="s">
        <v>824</v>
      </c>
    </row>
    <row r="936" spans="43:63" x14ac:dyDescent="0.25">
      <c r="AQ936" t="s">
        <v>13</v>
      </c>
      <c r="AR936">
        <v>2011</v>
      </c>
      <c r="AS936" t="s">
        <v>872</v>
      </c>
      <c r="AT936" t="s">
        <v>839</v>
      </c>
      <c r="AU936">
        <v>407.43700000000001</v>
      </c>
      <c r="AV936" t="s">
        <v>873</v>
      </c>
      <c r="AW936" t="s">
        <v>270</v>
      </c>
      <c r="AX936" t="s">
        <v>817</v>
      </c>
      <c r="AY936" t="s">
        <v>818</v>
      </c>
      <c r="AZ936" t="s">
        <v>764</v>
      </c>
      <c r="BA936" s="51" t="s">
        <v>764</v>
      </c>
      <c r="BB936" t="s">
        <v>815</v>
      </c>
      <c r="BC936" t="s">
        <v>819</v>
      </c>
      <c r="BD936" t="s">
        <v>820</v>
      </c>
      <c r="BE936" t="s">
        <v>821</v>
      </c>
      <c r="BF936" t="s">
        <v>830</v>
      </c>
      <c r="BG936" t="s">
        <v>822</v>
      </c>
      <c r="BH936">
        <v>2016</v>
      </c>
      <c r="BI936" t="s">
        <v>823</v>
      </c>
      <c r="BJ936" t="s">
        <v>824</v>
      </c>
      <c r="BK936" t="s">
        <v>824</v>
      </c>
    </row>
    <row r="937" spans="43:63" x14ac:dyDescent="0.25">
      <c r="AQ937" t="s">
        <v>13</v>
      </c>
      <c r="AR937">
        <v>2012</v>
      </c>
      <c r="AS937" t="s">
        <v>872</v>
      </c>
      <c r="AT937" t="s">
        <v>839</v>
      </c>
      <c r="AU937">
        <v>410.61</v>
      </c>
      <c r="AV937" t="s">
        <v>873</v>
      </c>
      <c r="AW937" t="s">
        <v>270</v>
      </c>
      <c r="AX937" t="s">
        <v>817</v>
      </c>
      <c r="AY937" t="s">
        <v>818</v>
      </c>
      <c r="AZ937" t="s">
        <v>764</v>
      </c>
      <c r="BA937" s="51" t="s">
        <v>764</v>
      </c>
      <c r="BB937" t="s">
        <v>815</v>
      </c>
      <c r="BC937" t="s">
        <v>819</v>
      </c>
      <c r="BD937" t="s">
        <v>820</v>
      </c>
      <c r="BE937" t="s">
        <v>821</v>
      </c>
      <c r="BF937" t="s">
        <v>830</v>
      </c>
      <c r="BG937" t="s">
        <v>822</v>
      </c>
      <c r="BH937">
        <v>2016</v>
      </c>
      <c r="BI937" t="s">
        <v>823</v>
      </c>
      <c r="BJ937" t="s">
        <v>824</v>
      </c>
      <c r="BK937" t="s">
        <v>824</v>
      </c>
    </row>
    <row r="938" spans="43:63" x14ac:dyDescent="0.25">
      <c r="AQ938" t="s">
        <v>13</v>
      </c>
      <c r="AR938">
        <v>2013</v>
      </c>
      <c r="AS938" t="s">
        <v>872</v>
      </c>
      <c r="AT938" t="s">
        <v>839</v>
      </c>
      <c r="AU938">
        <v>413.76400000000001</v>
      </c>
      <c r="AV938" t="s">
        <v>873</v>
      </c>
      <c r="AW938" t="s">
        <v>270</v>
      </c>
      <c r="AX938" t="s">
        <v>817</v>
      </c>
      <c r="AY938" t="s">
        <v>818</v>
      </c>
      <c r="AZ938" t="s">
        <v>764</v>
      </c>
      <c r="BA938" s="51" t="s">
        <v>764</v>
      </c>
      <c r="BB938" t="s">
        <v>815</v>
      </c>
      <c r="BC938" t="s">
        <v>819</v>
      </c>
      <c r="BD938" t="s">
        <v>820</v>
      </c>
      <c r="BE938" t="s">
        <v>821</v>
      </c>
      <c r="BF938" t="s">
        <v>830</v>
      </c>
      <c r="BG938" t="s">
        <v>822</v>
      </c>
      <c r="BH938">
        <v>2016</v>
      </c>
      <c r="BI938" t="s">
        <v>823</v>
      </c>
      <c r="BJ938" t="s">
        <v>824</v>
      </c>
      <c r="BK938" t="s">
        <v>824</v>
      </c>
    </row>
    <row r="939" spans="43:63" x14ac:dyDescent="0.25">
      <c r="AQ939" t="s">
        <v>19</v>
      </c>
      <c r="AR939">
        <v>2012</v>
      </c>
      <c r="AS939" t="s">
        <v>872</v>
      </c>
      <c r="AT939" t="s">
        <v>839</v>
      </c>
      <c r="AU939">
        <v>474.18335999999999</v>
      </c>
      <c r="AV939" t="s">
        <v>873</v>
      </c>
      <c r="AW939" t="s">
        <v>270</v>
      </c>
      <c r="AX939" t="s">
        <v>817</v>
      </c>
      <c r="AY939" t="s">
        <v>818</v>
      </c>
      <c r="AZ939" t="s">
        <v>764</v>
      </c>
      <c r="BA939" s="51" t="s">
        <v>764</v>
      </c>
      <c r="BB939" t="s">
        <v>815</v>
      </c>
      <c r="BC939" t="s">
        <v>819</v>
      </c>
      <c r="BD939" t="s">
        <v>820</v>
      </c>
      <c r="BE939" t="s">
        <v>821</v>
      </c>
      <c r="BF939" t="s">
        <v>830</v>
      </c>
      <c r="BG939" t="s">
        <v>822</v>
      </c>
      <c r="BH939">
        <v>2016</v>
      </c>
      <c r="BI939" t="s">
        <v>823</v>
      </c>
      <c r="BJ939" t="s">
        <v>824</v>
      </c>
      <c r="BK939" t="s">
        <v>824</v>
      </c>
    </row>
    <row r="940" spans="43:63" x14ac:dyDescent="0.25">
      <c r="AQ940" t="s">
        <v>8</v>
      </c>
      <c r="AR940">
        <v>2012</v>
      </c>
      <c r="AS940" t="s">
        <v>872</v>
      </c>
      <c r="AT940" t="s">
        <v>839</v>
      </c>
      <c r="AU940">
        <v>67.636690000000002</v>
      </c>
      <c r="AV940" t="s">
        <v>873</v>
      </c>
      <c r="AW940" t="s">
        <v>270</v>
      </c>
      <c r="AX940" t="s">
        <v>817</v>
      </c>
      <c r="AY940" t="s">
        <v>818</v>
      </c>
      <c r="AZ940" t="s">
        <v>764</v>
      </c>
      <c r="BA940" s="51" t="s">
        <v>764</v>
      </c>
      <c r="BB940" t="s">
        <v>815</v>
      </c>
      <c r="BC940" t="s">
        <v>819</v>
      </c>
      <c r="BD940" t="s">
        <v>820</v>
      </c>
      <c r="BE940" t="s">
        <v>821</v>
      </c>
      <c r="BF940" t="s">
        <v>830</v>
      </c>
      <c r="BG940" t="s">
        <v>822</v>
      </c>
      <c r="BH940">
        <v>2016</v>
      </c>
      <c r="BI940" t="s">
        <v>823</v>
      </c>
      <c r="BJ940" t="s">
        <v>824</v>
      </c>
      <c r="BK940" t="s">
        <v>824</v>
      </c>
    </row>
    <row r="941" spans="43:63" x14ac:dyDescent="0.25">
      <c r="AQ941" t="s">
        <v>8</v>
      </c>
      <c r="AR941">
        <v>2013</v>
      </c>
      <c r="AS941" t="s">
        <v>872</v>
      </c>
      <c r="AT941" t="s">
        <v>839</v>
      </c>
      <c r="AU941">
        <v>63.8968701859718</v>
      </c>
      <c r="AV941" t="s">
        <v>873</v>
      </c>
      <c r="AW941" t="s">
        <v>270</v>
      </c>
      <c r="AX941" t="s">
        <v>817</v>
      </c>
      <c r="AY941" t="s">
        <v>818</v>
      </c>
      <c r="AZ941" t="s">
        <v>764</v>
      </c>
      <c r="BA941" s="51" t="s">
        <v>764</v>
      </c>
      <c r="BB941" t="s">
        <v>815</v>
      </c>
      <c r="BC941" t="s">
        <v>819</v>
      </c>
      <c r="BD941" t="s">
        <v>820</v>
      </c>
      <c r="BE941" t="s">
        <v>821</v>
      </c>
      <c r="BF941" t="s">
        <v>830</v>
      </c>
      <c r="BG941" t="s">
        <v>822</v>
      </c>
      <c r="BH941">
        <v>2016</v>
      </c>
      <c r="BI941" t="s">
        <v>823</v>
      </c>
      <c r="BJ941" t="s">
        <v>824</v>
      </c>
      <c r="BK941" t="s">
        <v>824</v>
      </c>
    </row>
    <row r="942" spans="43:63" x14ac:dyDescent="0.25">
      <c r="AQ942" t="s">
        <v>18</v>
      </c>
      <c r="AR942">
        <v>2012</v>
      </c>
      <c r="AS942" t="s">
        <v>872</v>
      </c>
      <c r="AT942" t="s">
        <v>839</v>
      </c>
      <c r="AU942">
        <v>158.30761999999999</v>
      </c>
      <c r="AV942" t="s">
        <v>873</v>
      </c>
      <c r="AW942" t="s">
        <v>270</v>
      </c>
      <c r="AX942" t="s">
        <v>817</v>
      </c>
      <c r="AY942" t="s">
        <v>818</v>
      </c>
      <c r="AZ942" t="s">
        <v>764</v>
      </c>
      <c r="BA942" s="51" t="s">
        <v>764</v>
      </c>
      <c r="BB942" t="s">
        <v>815</v>
      </c>
      <c r="BC942" t="s">
        <v>819</v>
      </c>
      <c r="BD942" t="s">
        <v>820</v>
      </c>
      <c r="BE942" t="s">
        <v>821</v>
      </c>
      <c r="BF942" t="s">
        <v>830</v>
      </c>
      <c r="BG942" t="s">
        <v>822</v>
      </c>
      <c r="BH942">
        <v>2016</v>
      </c>
      <c r="BI942" t="s">
        <v>823</v>
      </c>
      <c r="BJ942" t="s">
        <v>824</v>
      </c>
      <c r="BK942" t="s">
        <v>824</v>
      </c>
    </row>
    <row r="943" spans="43:63" x14ac:dyDescent="0.25">
      <c r="AQ943" t="s">
        <v>17</v>
      </c>
      <c r="AR943">
        <v>2013</v>
      </c>
      <c r="AS943" t="s">
        <v>872</v>
      </c>
      <c r="AT943" t="s">
        <v>839</v>
      </c>
      <c r="AU943">
        <v>277.99052799999998</v>
      </c>
      <c r="AV943" t="s">
        <v>873</v>
      </c>
      <c r="AW943" t="s">
        <v>208</v>
      </c>
      <c r="AX943" t="s">
        <v>817</v>
      </c>
      <c r="AY943" t="s">
        <v>818</v>
      </c>
      <c r="AZ943" t="s">
        <v>764</v>
      </c>
      <c r="BA943" s="51" t="s">
        <v>764</v>
      </c>
      <c r="BB943" t="s">
        <v>815</v>
      </c>
      <c r="BC943" t="s">
        <v>819</v>
      </c>
      <c r="BD943" t="s">
        <v>820</v>
      </c>
      <c r="BE943" t="s">
        <v>821</v>
      </c>
      <c r="BF943" t="s">
        <v>876</v>
      </c>
      <c r="BG943" t="s">
        <v>822</v>
      </c>
      <c r="BH943">
        <v>2016</v>
      </c>
      <c r="BI943" t="s">
        <v>823</v>
      </c>
      <c r="BJ943" t="s">
        <v>824</v>
      </c>
      <c r="BK943" t="s">
        <v>824</v>
      </c>
    </row>
    <row r="944" spans="43:63" x14ac:dyDescent="0.25">
      <c r="AQ944" t="s">
        <v>21</v>
      </c>
      <c r="AR944">
        <v>2012</v>
      </c>
      <c r="AS944" t="s">
        <v>872</v>
      </c>
      <c r="AT944" t="s">
        <v>839</v>
      </c>
      <c r="AU944">
        <v>156.746837316746</v>
      </c>
      <c r="AV944" t="s">
        <v>873</v>
      </c>
      <c r="AW944" t="s">
        <v>208</v>
      </c>
      <c r="AX944" t="s">
        <v>817</v>
      </c>
      <c r="AY944" t="s">
        <v>818</v>
      </c>
      <c r="AZ944" t="s">
        <v>764</v>
      </c>
      <c r="BA944" s="51" t="s">
        <v>764</v>
      </c>
      <c r="BB944" t="s">
        <v>815</v>
      </c>
      <c r="BC944" t="s">
        <v>819</v>
      </c>
      <c r="BD944" t="s">
        <v>820</v>
      </c>
      <c r="BE944" t="s">
        <v>821</v>
      </c>
      <c r="BF944" t="s">
        <v>874</v>
      </c>
      <c r="BG944" t="s">
        <v>822</v>
      </c>
      <c r="BH944">
        <v>2016</v>
      </c>
      <c r="BI944" t="s">
        <v>823</v>
      </c>
      <c r="BJ944" t="s">
        <v>824</v>
      </c>
      <c r="BK944" t="s">
        <v>824</v>
      </c>
    </row>
    <row r="945" spans="43:63" x14ac:dyDescent="0.25">
      <c r="AQ945" t="s">
        <v>23</v>
      </c>
      <c r="AR945">
        <v>2011</v>
      </c>
      <c r="AS945" t="s">
        <v>872</v>
      </c>
      <c r="AT945" t="s">
        <v>839</v>
      </c>
      <c r="AU945">
        <v>171.14442454719401</v>
      </c>
      <c r="AV945" t="s">
        <v>873</v>
      </c>
      <c r="AW945" t="s">
        <v>208</v>
      </c>
      <c r="AX945" t="s">
        <v>817</v>
      </c>
      <c r="AY945" t="s">
        <v>818</v>
      </c>
      <c r="AZ945" t="s">
        <v>764</v>
      </c>
      <c r="BA945" s="51" t="s">
        <v>764</v>
      </c>
      <c r="BB945" t="s">
        <v>815</v>
      </c>
      <c r="BC945" t="s">
        <v>819</v>
      </c>
      <c r="BD945" t="s">
        <v>820</v>
      </c>
      <c r="BE945" t="s">
        <v>821</v>
      </c>
      <c r="BF945" t="s">
        <v>874</v>
      </c>
      <c r="BG945" t="s">
        <v>822</v>
      </c>
      <c r="BH945">
        <v>2016</v>
      </c>
      <c r="BI945" t="s">
        <v>823</v>
      </c>
      <c r="BJ945" t="s">
        <v>824</v>
      </c>
      <c r="BK945" t="s">
        <v>824</v>
      </c>
    </row>
    <row r="946" spans="43:63" x14ac:dyDescent="0.25">
      <c r="AQ946" t="s">
        <v>1</v>
      </c>
      <c r="AR946">
        <v>2005</v>
      </c>
      <c r="AS946" t="s">
        <v>872</v>
      </c>
      <c r="AT946" t="s">
        <v>839</v>
      </c>
      <c r="AU946">
        <v>1988.70669551675</v>
      </c>
      <c r="AV946" t="s">
        <v>873</v>
      </c>
      <c r="AW946" t="s">
        <v>208</v>
      </c>
      <c r="AX946" t="s">
        <v>817</v>
      </c>
      <c r="AY946" t="s">
        <v>818</v>
      </c>
      <c r="AZ946" t="s">
        <v>764</v>
      </c>
      <c r="BA946" s="51" t="s">
        <v>764</v>
      </c>
      <c r="BB946" t="s">
        <v>815</v>
      </c>
      <c r="BC946" t="s">
        <v>819</v>
      </c>
      <c r="BD946" t="s">
        <v>820</v>
      </c>
      <c r="BE946" t="s">
        <v>821</v>
      </c>
      <c r="BF946" t="s">
        <v>874</v>
      </c>
      <c r="BG946" t="s">
        <v>822</v>
      </c>
      <c r="BH946">
        <v>2016</v>
      </c>
      <c r="BI946" t="s">
        <v>823</v>
      </c>
      <c r="BJ946" t="s">
        <v>824</v>
      </c>
      <c r="BK946" t="s">
        <v>824</v>
      </c>
    </row>
    <row r="947" spans="43:63" x14ac:dyDescent="0.25">
      <c r="AQ947" t="s">
        <v>1</v>
      </c>
      <c r="AR947">
        <v>2006</v>
      </c>
      <c r="AS947" t="s">
        <v>872</v>
      </c>
      <c r="AT947" t="s">
        <v>839</v>
      </c>
      <c r="AU947">
        <v>2011.37273304008</v>
      </c>
      <c r="AV947" t="s">
        <v>873</v>
      </c>
      <c r="AW947" t="s">
        <v>208</v>
      </c>
      <c r="AX947" t="s">
        <v>817</v>
      </c>
      <c r="AY947" t="s">
        <v>818</v>
      </c>
      <c r="AZ947" t="s">
        <v>764</v>
      </c>
      <c r="BA947" t="s">
        <v>764</v>
      </c>
      <c r="BB947" t="s">
        <v>815</v>
      </c>
      <c r="BC947" t="s">
        <v>819</v>
      </c>
      <c r="BD947" t="s">
        <v>820</v>
      </c>
      <c r="BE947" t="s">
        <v>821</v>
      </c>
      <c r="BF947" t="s">
        <v>874</v>
      </c>
      <c r="BG947" t="s">
        <v>822</v>
      </c>
      <c r="BH947">
        <v>2016</v>
      </c>
      <c r="BI947" t="s">
        <v>823</v>
      </c>
      <c r="BJ947" t="s">
        <v>824</v>
      </c>
      <c r="BK947" t="s">
        <v>824</v>
      </c>
    </row>
    <row r="948" spans="43:63" x14ac:dyDescent="0.25">
      <c r="AQ948" t="s">
        <v>1</v>
      </c>
      <c r="AR948">
        <v>2007</v>
      </c>
      <c r="AS948" t="s">
        <v>872</v>
      </c>
      <c r="AT948" t="s">
        <v>839</v>
      </c>
      <c r="AU948">
        <v>2028.7709113718399</v>
      </c>
      <c r="AV948" t="s">
        <v>873</v>
      </c>
      <c r="AW948" t="s">
        <v>208</v>
      </c>
      <c r="AX948" t="s">
        <v>817</v>
      </c>
      <c r="AY948" t="s">
        <v>818</v>
      </c>
      <c r="AZ948" t="s">
        <v>764</v>
      </c>
      <c r="BA948" t="s">
        <v>764</v>
      </c>
      <c r="BB948" t="s">
        <v>815</v>
      </c>
      <c r="BC948" t="s">
        <v>819</v>
      </c>
      <c r="BD948" t="s">
        <v>820</v>
      </c>
      <c r="BE948" t="s">
        <v>821</v>
      </c>
      <c r="BF948" t="s">
        <v>874</v>
      </c>
      <c r="BG948" t="s">
        <v>822</v>
      </c>
      <c r="BH948">
        <v>2016</v>
      </c>
      <c r="BI948" t="s">
        <v>823</v>
      </c>
      <c r="BJ948" t="s">
        <v>824</v>
      </c>
      <c r="BK948" t="s">
        <v>824</v>
      </c>
    </row>
    <row r="949" spans="43:63" x14ac:dyDescent="0.25">
      <c r="AQ949" t="s">
        <v>1</v>
      </c>
      <c r="AR949">
        <v>2008</v>
      </c>
      <c r="AS949" t="s">
        <v>872</v>
      </c>
      <c r="AT949" t="s">
        <v>839</v>
      </c>
      <c r="AU949">
        <v>2043.1367567269999</v>
      </c>
      <c r="AV949" t="s">
        <v>873</v>
      </c>
      <c r="AW949" t="s">
        <v>208</v>
      </c>
      <c r="AX949" t="s">
        <v>817</v>
      </c>
      <c r="AY949" t="s">
        <v>818</v>
      </c>
      <c r="AZ949" t="s">
        <v>764</v>
      </c>
      <c r="BA949" t="s">
        <v>764</v>
      </c>
      <c r="BB949" t="s">
        <v>815</v>
      </c>
      <c r="BC949" t="s">
        <v>819</v>
      </c>
      <c r="BD949" t="s">
        <v>820</v>
      </c>
      <c r="BE949" t="s">
        <v>821</v>
      </c>
      <c r="BF949" t="s">
        <v>874</v>
      </c>
      <c r="BG949" t="s">
        <v>822</v>
      </c>
      <c r="BH949">
        <v>2016</v>
      </c>
      <c r="BI949" t="s">
        <v>823</v>
      </c>
      <c r="BJ949" t="s">
        <v>824</v>
      </c>
      <c r="BK949" t="s">
        <v>824</v>
      </c>
    </row>
    <row r="950" spans="43:63" x14ac:dyDescent="0.25">
      <c r="AQ950" t="s">
        <v>1</v>
      </c>
      <c r="AR950">
        <v>2009</v>
      </c>
      <c r="AS950" t="s">
        <v>872</v>
      </c>
      <c r="AT950" t="s">
        <v>839</v>
      </c>
      <c r="AU950">
        <v>2055.7550530881899</v>
      </c>
      <c r="AV950" t="s">
        <v>873</v>
      </c>
      <c r="AW950" t="s">
        <v>208</v>
      </c>
      <c r="AX950" t="s">
        <v>817</v>
      </c>
      <c r="AY950" t="s">
        <v>818</v>
      </c>
      <c r="AZ950" t="s">
        <v>764</v>
      </c>
      <c r="BA950" t="s">
        <v>764</v>
      </c>
      <c r="BB950" t="s">
        <v>815</v>
      </c>
      <c r="BC950" t="s">
        <v>819</v>
      </c>
      <c r="BD950" t="s">
        <v>820</v>
      </c>
      <c r="BE950" t="s">
        <v>821</v>
      </c>
      <c r="BF950" t="s">
        <v>874</v>
      </c>
      <c r="BG950" t="s">
        <v>822</v>
      </c>
      <c r="BH950">
        <v>2016</v>
      </c>
      <c r="BI950" t="s">
        <v>823</v>
      </c>
      <c r="BJ950" t="s">
        <v>824</v>
      </c>
      <c r="BK950" t="s">
        <v>824</v>
      </c>
    </row>
    <row r="951" spans="43:63" x14ac:dyDescent="0.25">
      <c r="AQ951" t="s">
        <v>1</v>
      </c>
      <c r="AR951">
        <v>2010</v>
      </c>
      <c r="AS951" t="s">
        <v>872</v>
      </c>
      <c r="AT951" t="s">
        <v>839</v>
      </c>
      <c r="AU951">
        <v>2105.2976552729901</v>
      </c>
      <c r="AV951" t="s">
        <v>873</v>
      </c>
      <c r="AW951" t="s">
        <v>208</v>
      </c>
      <c r="AX951" t="s">
        <v>817</v>
      </c>
      <c r="AY951" t="s">
        <v>818</v>
      </c>
      <c r="AZ951" t="s">
        <v>764</v>
      </c>
      <c r="BA951" t="s">
        <v>764</v>
      </c>
      <c r="BB951" t="s">
        <v>815</v>
      </c>
      <c r="BC951" t="s">
        <v>819</v>
      </c>
      <c r="BD951" t="s">
        <v>820</v>
      </c>
      <c r="BE951" t="s">
        <v>821</v>
      </c>
      <c r="BF951" t="s">
        <v>874</v>
      </c>
      <c r="BG951" t="s">
        <v>822</v>
      </c>
      <c r="BH951">
        <v>2016</v>
      </c>
      <c r="BI951" t="s">
        <v>823</v>
      </c>
      <c r="BJ951" t="s">
        <v>824</v>
      </c>
      <c r="BK951" t="s">
        <v>824</v>
      </c>
    </row>
    <row r="952" spans="43:63" x14ac:dyDescent="0.25">
      <c r="AQ952" t="s">
        <v>1</v>
      </c>
      <c r="AR952">
        <v>2011</v>
      </c>
      <c r="AS952" t="s">
        <v>872</v>
      </c>
      <c r="AT952" t="s">
        <v>839</v>
      </c>
      <c r="AU952">
        <v>2120.3871205576202</v>
      </c>
      <c r="AV952" t="s">
        <v>873</v>
      </c>
      <c r="AW952" t="s">
        <v>208</v>
      </c>
      <c r="AX952" t="s">
        <v>817</v>
      </c>
      <c r="AY952" t="s">
        <v>818</v>
      </c>
      <c r="AZ952" t="s">
        <v>764</v>
      </c>
      <c r="BA952" t="s">
        <v>764</v>
      </c>
      <c r="BB952" t="s">
        <v>815</v>
      </c>
      <c r="BC952" t="s">
        <v>819</v>
      </c>
      <c r="BD952" t="s">
        <v>820</v>
      </c>
      <c r="BE952" t="s">
        <v>821</v>
      </c>
      <c r="BF952" t="s">
        <v>874</v>
      </c>
      <c r="BG952" t="s">
        <v>822</v>
      </c>
      <c r="BH952">
        <v>2016</v>
      </c>
      <c r="BI952" t="s">
        <v>823</v>
      </c>
      <c r="BJ952" t="s">
        <v>824</v>
      </c>
      <c r="BK952" t="s">
        <v>824</v>
      </c>
    </row>
    <row r="953" spans="43:63" x14ac:dyDescent="0.25">
      <c r="AQ953" t="s">
        <v>1</v>
      </c>
      <c r="AR953">
        <v>2012</v>
      </c>
      <c r="AS953" t="s">
        <v>872</v>
      </c>
      <c r="AT953" t="s">
        <v>839</v>
      </c>
      <c r="AU953">
        <v>2136.5369223303301</v>
      </c>
      <c r="AV953" t="s">
        <v>873</v>
      </c>
      <c r="AW953" t="s">
        <v>208</v>
      </c>
      <c r="AX953" t="s">
        <v>817</v>
      </c>
      <c r="AY953" t="s">
        <v>818</v>
      </c>
      <c r="AZ953" t="s">
        <v>764</v>
      </c>
      <c r="BA953" t="s">
        <v>764</v>
      </c>
      <c r="BB953" t="s">
        <v>815</v>
      </c>
      <c r="BC953" t="s">
        <v>819</v>
      </c>
      <c r="BD953" t="s">
        <v>820</v>
      </c>
      <c r="BE953" t="s">
        <v>821</v>
      </c>
      <c r="BF953" t="s">
        <v>874</v>
      </c>
      <c r="BG953" t="s">
        <v>822</v>
      </c>
      <c r="BH953">
        <v>2016</v>
      </c>
      <c r="BI953" t="s">
        <v>823</v>
      </c>
      <c r="BJ953" t="s">
        <v>824</v>
      </c>
      <c r="BK953" t="s">
        <v>824</v>
      </c>
    </row>
    <row r="954" spans="43:63" x14ac:dyDescent="0.25">
      <c r="AQ954" t="s">
        <v>1</v>
      </c>
      <c r="AR954">
        <v>2013</v>
      </c>
      <c r="AS954" t="s">
        <v>872</v>
      </c>
      <c r="AT954" t="s">
        <v>839</v>
      </c>
      <c r="AU954">
        <v>2481.0603214930502</v>
      </c>
      <c r="AV954" t="s">
        <v>873</v>
      </c>
      <c r="AW954" t="s">
        <v>208</v>
      </c>
      <c r="AX954" t="s">
        <v>817</v>
      </c>
      <c r="AY954" t="s">
        <v>818</v>
      </c>
      <c r="AZ954" t="s">
        <v>764</v>
      </c>
      <c r="BA954" t="s">
        <v>764</v>
      </c>
      <c r="BB954" t="s">
        <v>815</v>
      </c>
      <c r="BC954" t="s">
        <v>819</v>
      </c>
      <c r="BD954" t="s">
        <v>820</v>
      </c>
      <c r="BE954" t="s">
        <v>821</v>
      </c>
      <c r="BF954" t="s">
        <v>874</v>
      </c>
      <c r="BG954" t="s">
        <v>822</v>
      </c>
      <c r="BH954">
        <v>2016</v>
      </c>
      <c r="BI954" t="s">
        <v>823</v>
      </c>
      <c r="BJ954" t="s">
        <v>824</v>
      </c>
      <c r="BK954" t="s">
        <v>824</v>
      </c>
    </row>
    <row r="955" spans="43:63" x14ac:dyDescent="0.25">
      <c r="AQ955" t="s">
        <v>9</v>
      </c>
      <c r="AR955">
        <v>2010</v>
      </c>
      <c r="AS955" t="s">
        <v>872</v>
      </c>
      <c r="AT955" t="s">
        <v>839</v>
      </c>
      <c r="AU955">
        <v>243.74576468320001</v>
      </c>
      <c r="AV955" t="s">
        <v>873</v>
      </c>
      <c r="AW955" t="s">
        <v>208</v>
      </c>
      <c r="AX955" t="s">
        <v>817</v>
      </c>
      <c r="AY955" t="s">
        <v>818</v>
      </c>
      <c r="AZ955" t="s">
        <v>764</v>
      </c>
      <c r="BA955" t="s">
        <v>764</v>
      </c>
      <c r="BB955" t="s">
        <v>815</v>
      </c>
      <c r="BC955" t="s">
        <v>819</v>
      </c>
      <c r="BD955" t="s">
        <v>820</v>
      </c>
      <c r="BE955" t="s">
        <v>821</v>
      </c>
      <c r="BF955" t="s">
        <v>874</v>
      </c>
      <c r="BG955" t="s">
        <v>822</v>
      </c>
      <c r="BH955">
        <v>2016</v>
      </c>
      <c r="BI955" t="s">
        <v>823</v>
      </c>
      <c r="BJ955" t="s">
        <v>824</v>
      </c>
      <c r="BK955" t="s">
        <v>824</v>
      </c>
    </row>
    <row r="956" spans="43:63" x14ac:dyDescent="0.25">
      <c r="AQ956" t="s">
        <v>9</v>
      </c>
      <c r="AR956">
        <v>2011</v>
      </c>
      <c r="AS956" t="s">
        <v>872</v>
      </c>
      <c r="AT956" t="s">
        <v>839</v>
      </c>
      <c r="AU956">
        <v>261.13379906848002</v>
      </c>
      <c r="AV956" t="s">
        <v>873</v>
      </c>
      <c r="AW956" t="s">
        <v>208</v>
      </c>
      <c r="AX956" t="s">
        <v>817</v>
      </c>
      <c r="AY956" t="s">
        <v>818</v>
      </c>
      <c r="AZ956" t="s">
        <v>764</v>
      </c>
      <c r="BA956" t="s">
        <v>764</v>
      </c>
      <c r="BB956" t="s">
        <v>815</v>
      </c>
      <c r="BC956" t="s">
        <v>819</v>
      </c>
      <c r="BD956" t="s">
        <v>820</v>
      </c>
      <c r="BE956" t="s">
        <v>821</v>
      </c>
      <c r="BF956" t="s">
        <v>874</v>
      </c>
      <c r="BG956" t="s">
        <v>822</v>
      </c>
      <c r="BH956">
        <v>2016</v>
      </c>
      <c r="BI956" t="s">
        <v>823</v>
      </c>
      <c r="BJ956" t="s">
        <v>824</v>
      </c>
      <c r="BK956" t="s">
        <v>824</v>
      </c>
    </row>
    <row r="957" spans="43:63" x14ac:dyDescent="0.25">
      <c r="AQ957" t="s">
        <v>9</v>
      </c>
      <c r="AR957">
        <v>2012</v>
      </c>
      <c r="AS957" t="s">
        <v>872</v>
      </c>
      <c r="AT957" t="s">
        <v>839</v>
      </c>
      <c r="AU957">
        <v>264.06395780182999</v>
      </c>
      <c r="AV957" t="s">
        <v>873</v>
      </c>
      <c r="AW957" t="s">
        <v>208</v>
      </c>
      <c r="AX957" t="s">
        <v>817</v>
      </c>
      <c r="AY957" t="s">
        <v>818</v>
      </c>
      <c r="AZ957" t="s">
        <v>764</v>
      </c>
      <c r="BA957" t="s">
        <v>764</v>
      </c>
      <c r="BB957" t="s">
        <v>815</v>
      </c>
      <c r="BC957" t="s">
        <v>819</v>
      </c>
      <c r="BD957" t="s">
        <v>820</v>
      </c>
      <c r="BE957" t="s">
        <v>821</v>
      </c>
      <c r="BF957" t="s">
        <v>874</v>
      </c>
      <c r="BG957" t="s">
        <v>822</v>
      </c>
      <c r="BH957">
        <v>2016</v>
      </c>
      <c r="BI957" t="s">
        <v>823</v>
      </c>
      <c r="BJ957" t="s">
        <v>824</v>
      </c>
      <c r="BK957" t="s">
        <v>824</v>
      </c>
    </row>
    <row r="958" spans="43:63" x14ac:dyDescent="0.25">
      <c r="AQ958" t="s">
        <v>9</v>
      </c>
      <c r="AR958">
        <v>2013</v>
      </c>
      <c r="AS958" t="s">
        <v>872</v>
      </c>
      <c r="AT958" t="s">
        <v>839</v>
      </c>
      <c r="AU958">
        <v>266.01083069689997</v>
      </c>
      <c r="AV958" t="s">
        <v>873</v>
      </c>
      <c r="AW958" t="s">
        <v>208</v>
      </c>
      <c r="AX958" t="s">
        <v>817</v>
      </c>
      <c r="AY958" t="s">
        <v>818</v>
      </c>
      <c r="AZ958" t="s">
        <v>764</v>
      </c>
      <c r="BA958" t="s">
        <v>764</v>
      </c>
      <c r="BB958" t="s">
        <v>815</v>
      </c>
      <c r="BC958" t="s">
        <v>819</v>
      </c>
      <c r="BD958" t="s">
        <v>820</v>
      </c>
      <c r="BE958" t="s">
        <v>821</v>
      </c>
      <c r="BF958" t="s">
        <v>874</v>
      </c>
      <c r="BG958" t="s">
        <v>822</v>
      </c>
      <c r="BH958">
        <v>2016</v>
      </c>
      <c r="BI958" t="s">
        <v>823</v>
      </c>
      <c r="BJ958" t="s">
        <v>824</v>
      </c>
      <c r="BK958" t="s">
        <v>824</v>
      </c>
    </row>
    <row r="959" spans="43:63" x14ac:dyDescent="0.25">
      <c r="AQ959" t="s">
        <v>30</v>
      </c>
      <c r="AR959">
        <v>2005</v>
      </c>
      <c r="AS959" t="s">
        <v>872</v>
      </c>
      <c r="AT959" t="s">
        <v>839</v>
      </c>
      <c r="AU959">
        <v>150.924881316702</v>
      </c>
      <c r="AV959" t="s">
        <v>873</v>
      </c>
      <c r="AW959" t="s">
        <v>208</v>
      </c>
      <c r="AX959" t="s">
        <v>817</v>
      </c>
      <c r="AY959" t="s">
        <v>818</v>
      </c>
      <c r="AZ959" t="s">
        <v>764</v>
      </c>
      <c r="BA959" t="s">
        <v>764</v>
      </c>
      <c r="BB959" t="s">
        <v>815</v>
      </c>
      <c r="BC959" t="s">
        <v>819</v>
      </c>
      <c r="BD959" t="s">
        <v>820</v>
      </c>
      <c r="BE959" t="s">
        <v>821</v>
      </c>
      <c r="BF959" t="s">
        <v>874</v>
      </c>
      <c r="BG959" t="s">
        <v>822</v>
      </c>
      <c r="BH959">
        <v>2016</v>
      </c>
      <c r="BI959" t="s">
        <v>823</v>
      </c>
      <c r="BJ959" t="s">
        <v>824</v>
      </c>
      <c r="BK959" t="s">
        <v>824</v>
      </c>
    </row>
    <row r="960" spans="43:63" x14ac:dyDescent="0.25">
      <c r="AQ960" t="s">
        <v>30</v>
      </c>
      <c r="AR960">
        <v>2006</v>
      </c>
      <c r="AS960" t="s">
        <v>872</v>
      </c>
      <c r="AT960" t="s">
        <v>839</v>
      </c>
      <c r="AU960">
        <v>153.04616766253099</v>
      </c>
      <c r="AV960" t="s">
        <v>873</v>
      </c>
      <c r="AW960" t="s">
        <v>208</v>
      </c>
      <c r="AX960" t="s">
        <v>817</v>
      </c>
      <c r="AY960" t="s">
        <v>818</v>
      </c>
      <c r="AZ960" t="s">
        <v>764</v>
      </c>
      <c r="BA960" t="s">
        <v>764</v>
      </c>
      <c r="BB960" t="s">
        <v>815</v>
      </c>
      <c r="BC960" t="s">
        <v>819</v>
      </c>
      <c r="BD960" t="s">
        <v>820</v>
      </c>
      <c r="BE960" t="s">
        <v>821</v>
      </c>
      <c r="BF960" t="s">
        <v>874</v>
      </c>
      <c r="BG960" t="s">
        <v>822</v>
      </c>
      <c r="BH960">
        <v>2016</v>
      </c>
      <c r="BI960" t="s">
        <v>823</v>
      </c>
      <c r="BJ960" t="s">
        <v>824</v>
      </c>
      <c r="BK960" t="s">
        <v>824</v>
      </c>
    </row>
    <row r="961" spans="43:63" x14ac:dyDescent="0.25">
      <c r="AQ961" t="s">
        <v>30</v>
      </c>
      <c r="AR961">
        <v>2007</v>
      </c>
      <c r="AS961" t="s">
        <v>872</v>
      </c>
      <c r="AT961" t="s">
        <v>839</v>
      </c>
      <c r="AU961">
        <v>154.62830931147801</v>
      </c>
      <c r="AV961" t="s">
        <v>873</v>
      </c>
      <c r="AW961" t="s">
        <v>208</v>
      </c>
      <c r="AX961" t="s">
        <v>817</v>
      </c>
      <c r="AY961" t="s">
        <v>818</v>
      </c>
      <c r="AZ961" t="s">
        <v>764</v>
      </c>
      <c r="BA961" t="s">
        <v>764</v>
      </c>
      <c r="BB961" t="s">
        <v>815</v>
      </c>
      <c r="BC961" t="s">
        <v>819</v>
      </c>
      <c r="BD961" t="s">
        <v>820</v>
      </c>
      <c r="BE961" t="s">
        <v>821</v>
      </c>
      <c r="BF961" t="s">
        <v>874</v>
      </c>
      <c r="BG961" t="s">
        <v>822</v>
      </c>
      <c r="BH961">
        <v>2016</v>
      </c>
      <c r="BI961" t="s">
        <v>823</v>
      </c>
      <c r="BJ961" t="s">
        <v>824</v>
      </c>
      <c r="BK961" t="s">
        <v>824</v>
      </c>
    </row>
    <row r="962" spans="43:63" x14ac:dyDescent="0.25">
      <c r="AQ962" t="s">
        <v>30</v>
      </c>
      <c r="AR962">
        <v>2008</v>
      </c>
      <c r="AS962" t="s">
        <v>872</v>
      </c>
      <c r="AT962" t="s">
        <v>839</v>
      </c>
      <c r="AU962">
        <v>157.07972359881799</v>
      </c>
      <c r="AV962" t="s">
        <v>873</v>
      </c>
      <c r="AW962" t="s">
        <v>208</v>
      </c>
      <c r="AX962" t="s">
        <v>817</v>
      </c>
      <c r="AY962" t="s">
        <v>818</v>
      </c>
      <c r="AZ962" t="s">
        <v>764</v>
      </c>
      <c r="BA962" t="s">
        <v>764</v>
      </c>
      <c r="BB962" t="s">
        <v>815</v>
      </c>
      <c r="BC962" t="s">
        <v>819</v>
      </c>
      <c r="BD962" t="s">
        <v>820</v>
      </c>
      <c r="BE962" t="s">
        <v>821</v>
      </c>
      <c r="BF962" t="s">
        <v>874</v>
      </c>
      <c r="BG962" t="s">
        <v>822</v>
      </c>
      <c r="BH962">
        <v>2016</v>
      </c>
      <c r="BI962" t="s">
        <v>823</v>
      </c>
      <c r="BJ962" t="s">
        <v>824</v>
      </c>
      <c r="BK962" t="s">
        <v>824</v>
      </c>
    </row>
    <row r="963" spans="43:63" x14ac:dyDescent="0.25">
      <c r="AQ963" t="s">
        <v>30</v>
      </c>
      <c r="AR963">
        <v>2009</v>
      </c>
      <c r="AS963" t="s">
        <v>872</v>
      </c>
      <c r="AT963" t="s">
        <v>839</v>
      </c>
      <c r="AU963">
        <v>159.135209682805</v>
      </c>
      <c r="AV963" t="s">
        <v>873</v>
      </c>
      <c r="AW963" t="s">
        <v>208</v>
      </c>
      <c r="AX963" t="s">
        <v>817</v>
      </c>
      <c r="AY963" t="s">
        <v>818</v>
      </c>
      <c r="AZ963" t="s">
        <v>764</v>
      </c>
      <c r="BA963" t="s">
        <v>764</v>
      </c>
      <c r="BB963" t="s">
        <v>815</v>
      </c>
      <c r="BC963" t="s">
        <v>819</v>
      </c>
      <c r="BD963" t="s">
        <v>820</v>
      </c>
      <c r="BE963" t="s">
        <v>821</v>
      </c>
      <c r="BF963" t="s">
        <v>874</v>
      </c>
      <c r="BG963" t="s">
        <v>822</v>
      </c>
      <c r="BH963">
        <v>2016</v>
      </c>
      <c r="BI963" t="s">
        <v>823</v>
      </c>
      <c r="BJ963" t="s">
        <v>824</v>
      </c>
      <c r="BK963" t="s">
        <v>824</v>
      </c>
    </row>
    <row r="964" spans="43:63" x14ac:dyDescent="0.25">
      <c r="AQ964" t="s">
        <v>30</v>
      </c>
      <c r="AR964">
        <v>2010</v>
      </c>
      <c r="AS964" t="s">
        <v>872</v>
      </c>
      <c r="AT964" t="s">
        <v>839</v>
      </c>
      <c r="AU964">
        <v>160.661690172715</v>
      </c>
      <c r="AV964" t="s">
        <v>873</v>
      </c>
      <c r="AW964" t="s">
        <v>208</v>
      </c>
      <c r="AX964" t="s">
        <v>817</v>
      </c>
      <c r="AY964" t="s">
        <v>818</v>
      </c>
      <c r="AZ964" t="s">
        <v>764</v>
      </c>
      <c r="BA964" t="s">
        <v>764</v>
      </c>
      <c r="BB964" t="s">
        <v>815</v>
      </c>
      <c r="BC964" t="s">
        <v>819</v>
      </c>
      <c r="BD964" t="s">
        <v>820</v>
      </c>
      <c r="BE964" t="s">
        <v>821</v>
      </c>
      <c r="BF964" t="s">
        <v>874</v>
      </c>
      <c r="BG964" t="s">
        <v>822</v>
      </c>
      <c r="BH964">
        <v>2016</v>
      </c>
      <c r="BI964" t="s">
        <v>823</v>
      </c>
      <c r="BJ964" t="s">
        <v>824</v>
      </c>
      <c r="BK964" t="s">
        <v>824</v>
      </c>
    </row>
    <row r="965" spans="43:63" x14ac:dyDescent="0.25">
      <c r="AQ965" t="s">
        <v>30</v>
      </c>
      <c r="AR965">
        <v>2011</v>
      </c>
      <c r="AS965" t="s">
        <v>872</v>
      </c>
      <c r="AT965" t="s">
        <v>839</v>
      </c>
      <c r="AU965">
        <v>162.66782811638799</v>
      </c>
      <c r="AV965" t="s">
        <v>873</v>
      </c>
      <c r="AW965" t="s">
        <v>208</v>
      </c>
      <c r="AX965" t="s">
        <v>817</v>
      </c>
      <c r="AY965" t="s">
        <v>818</v>
      </c>
      <c r="AZ965" t="s">
        <v>764</v>
      </c>
      <c r="BA965" t="s">
        <v>764</v>
      </c>
      <c r="BB965" t="s">
        <v>815</v>
      </c>
      <c r="BC965" t="s">
        <v>819</v>
      </c>
      <c r="BD965" t="s">
        <v>820</v>
      </c>
      <c r="BE965" t="s">
        <v>821</v>
      </c>
      <c r="BF965" t="s">
        <v>874</v>
      </c>
      <c r="BG965" t="s">
        <v>822</v>
      </c>
      <c r="BH965">
        <v>2016</v>
      </c>
      <c r="BI965" t="s">
        <v>823</v>
      </c>
      <c r="BJ965" t="s">
        <v>824</v>
      </c>
      <c r="BK965" t="s">
        <v>824</v>
      </c>
    </row>
    <row r="966" spans="43:63" x14ac:dyDescent="0.25">
      <c r="AQ966" t="s">
        <v>30</v>
      </c>
      <c r="AR966">
        <v>2012</v>
      </c>
      <c r="AS966" t="s">
        <v>872</v>
      </c>
      <c r="AT966" t="s">
        <v>839</v>
      </c>
      <c r="AU966">
        <v>164.98897762898201</v>
      </c>
      <c r="AV966" t="s">
        <v>873</v>
      </c>
      <c r="AW966" t="s">
        <v>208</v>
      </c>
      <c r="AX966" t="s">
        <v>817</v>
      </c>
      <c r="AY966" t="s">
        <v>818</v>
      </c>
      <c r="AZ966" t="s">
        <v>764</v>
      </c>
      <c r="BA966" t="s">
        <v>764</v>
      </c>
      <c r="BB966" t="s">
        <v>815</v>
      </c>
      <c r="BC966" t="s">
        <v>819</v>
      </c>
      <c r="BD966" t="s">
        <v>820</v>
      </c>
      <c r="BE966" t="s">
        <v>821</v>
      </c>
      <c r="BF966" t="s">
        <v>874</v>
      </c>
      <c r="BG966" t="s">
        <v>822</v>
      </c>
      <c r="BH966">
        <v>2016</v>
      </c>
      <c r="BI966" t="s">
        <v>823</v>
      </c>
      <c r="BJ966" t="s">
        <v>824</v>
      </c>
      <c r="BK966" t="s">
        <v>824</v>
      </c>
    </row>
    <row r="967" spans="43:63" x14ac:dyDescent="0.25">
      <c r="AQ967" t="s">
        <v>30</v>
      </c>
      <c r="AR967">
        <v>2013</v>
      </c>
      <c r="AS967" t="s">
        <v>872</v>
      </c>
      <c r="AT967" t="s">
        <v>839</v>
      </c>
      <c r="AU967">
        <v>166.472872028149</v>
      </c>
      <c r="AV967" t="s">
        <v>873</v>
      </c>
      <c r="AW967" t="s">
        <v>208</v>
      </c>
      <c r="AX967" t="s">
        <v>817</v>
      </c>
      <c r="AY967" t="s">
        <v>818</v>
      </c>
      <c r="AZ967" t="s">
        <v>764</v>
      </c>
      <c r="BA967" t="s">
        <v>764</v>
      </c>
      <c r="BB967" t="s">
        <v>815</v>
      </c>
      <c r="BC967" t="s">
        <v>819</v>
      </c>
      <c r="BD967" t="s">
        <v>820</v>
      </c>
      <c r="BE967" t="s">
        <v>821</v>
      </c>
      <c r="BF967" t="s">
        <v>874</v>
      </c>
      <c r="BG967" t="s">
        <v>822</v>
      </c>
      <c r="BH967">
        <v>2016</v>
      </c>
      <c r="BI967" t="s">
        <v>823</v>
      </c>
      <c r="BJ967" t="s">
        <v>824</v>
      </c>
      <c r="BK967" t="s">
        <v>824</v>
      </c>
    </row>
    <row r="968" spans="43:63" x14ac:dyDescent="0.25">
      <c r="AQ968" t="s">
        <v>10</v>
      </c>
      <c r="AR968">
        <v>2005</v>
      </c>
      <c r="AS968" t="s">
        <v>872</v>
      </c>
      <c r="AT968" t="s">
        <v>839</v>
      </c>
      <c r="AU968">
        <v>1911.10376512892</v>
      </c>
      <c r="AV968" t="s">
        <v>873</v>
      </c>
      <c r="AW968" t="s">
        <v>208</v>
      </c>
      <c r="AX968" t="s">
        <v>817</v>
      </c>
      <c r="AY968" t="s">
        <v>818</v>
      </c>
      <c r="AZ968" t="s">
        <v>764</v>
      </c>
      <c r="BA968" t="s">
        <v>764</v>
      </c>
      <c r="BB968" t="s">
        <v>815</v>
      </c>
      <c r="BC968" t="s">
        <v>819</v>
      </c>
      <c r="BD968" t="s">
        <v>820</v>
      </c>
      <c r="BE968" t="s">
        <v>821</v>
      </c>
      <c r="BF968" t="s">
        <v>874</v>
      </c>
      <c r="BG968" t="s">
        <v>822</v>
      </c>
      <c r="BH968">
        <v>2016</v>
      </c>
      <c r="BI968" t="s">
        <v>823</v>
      </c>
      <c r="BJ968" t="s">
        <v>824</v>
      </c>
      <c r="BK968" t="s">
        <v>824</v>
      </c>
    </row>
    <row r="969" spans="43:63" x14ac:dyDescent="0.25">
      <c r="AQ969" t="s">
        <v>10</v>
      </c>
      <c r="AR969">
        <v>2006</v>
      </c>
      <c r="AS969" t="s">
        <v>872</v>
      </c>
      <c r="AT969" t="s">
        <v>839</v>
      </c>
      <c r="AU969">
        <v>1947.27777641331</v>
      </c>
      <c r="AV969" t="s">
        <v>873</v>
      </c>
      <c r="AW969" t="s">
        <v>208</v>
      </c>
      <c r="AX969" t="s">
        <v>817</v>
      </c>
      <c r="AY969" t="s">
        <v>818</v>
      </c>
      <c r="AZ969" t="s">
        <v>764</v>
      </c>
      <c r="BA969" t="s">
        <v>764</v>
      </c>
      <c r="BB969" t="s">
        <v>815</v>
      </c>
      <c r="BC969" t="s">
        <v>819</v>
      </c>
      <c r="BD969" t="s">
        <v>820</v>
      </c>
      <c r="BE969" t="s">
        <v>821</v>
      </c>
      <c r="BF969" t="s">
        <v>874</v>
      </c>
      <c r="BG969" t="s">
        <v>822</v>
      </c>
      <c r="BH969">
        <v>2016</v>
      </c>
      <c r="BI969" t="s">
        <v>823</v>
      </c>
      <c r="BJ969" t="s">
        <v>824</v>
      </c>
      <c r="BK969" t="s">
        <v>824</v>
      </c>
    </row>
    <row r="970" spans="43:63" x14ac:dyDescent="0.25">
      <c r="AQ970" t="s">
        <v>10</v>
      </c>
      <c r="AR970">
        <v>2007</v>
      </c>
      <c r="AS970" t="s">
        <v>872</v>
      </c>
      <c r="AT970" t="s">
        <v>839</v>
      </c>
      <c r="AU970">
        <v>1977.2206688629999</v>
      </c>
      <c r="AV970" t="s">
        <v>873</v>
      </c>
      <c r="AW970" t="s">
        <v>208</v>
      </c>
      <c r="AX970" t="s">
        <v>817</v>
      </c>
      <c r="AY970" t="s">
        <v>818</v>
      </c>
      <c r="AZ970" t="s">
        <v>764</v>
      </c>
      <c r="BA970" t="s">
        <v>764</v>
      </c>
      <c r="BB970" t="s">
        <v>815</v>
      </c>
      <c r="BC970" t="s">
        <v>819</v>
      </c>
      <c r="BD970" t="s">
        <v>820</v>
      </c>
      <c r="BE970" t="s">
        <v>821</v>
      </c>
      <c r="BF970" t="s">
        <v>874</v>
      </c>
      <c r="BG970" t="s">
        <v>822</v>
      </c>
      <c r="BH970">
        <v>2016</v>
      </c>
      <c r="BI970" t="s">
        <v>823</v>
      </c>
      <c r="BJ970" t="s">
        <v>824</v>
      </c>
      <c r="BK970" t="s">
        <v>824</v>
      </c>
    </row>
    <row r="971" spans="43:63" x14ac:dyDescent="0.25">
      <c r="AQ971" t="s">
        <v>10</v>
      </c>
      <c r="AR971">
        <v>2008</v>
      </c>
      <c r="AS971" t="s">
        <v>872</v>
      </c>
      <c r="AT971" t="s">
        <v>839</v>
      </c>
      <c r="AU971">
        <v>2000.4899430698399</v>
      </c>
      <c r="AV971" t="s">
        <v>873</v>
      </c>
      <c r="AW971" t="s">
        <v>208</v>
      </c>
      <c r="AX971" t="s">
        <v>817</v>
      </c>
      <c r="AY971" t="s">
        <v>818</v>
      </c>
      <c r="AZ971" t="s">
        <v>764</v>
      </c>
      <c r="BA971" t="s">
        <v>764</v>
      </c>
      <c r="BB971" t="s">
        <v>815</v>
      </c>
      <c r="BC971" t="s">
        <v>819</v>
      </c>
      <c r="BD971" t="s">
        <v>820</v>
      </c>
      <c r="BE971" t="s">
        <v>821</v>
      </c>
      <c r="BF971" t="s">
        <v>874</v>
      </c>
      <c r="BG971" t="s">
        <v>822</v>
      </c>
      <c r="BH971">
        <v>2016</v>
      </c>
      <c r="BI971" t="s">
        <v>823</v>
      </c>
      <c r="BJ971" t="s">
        <v>824</v>
      </c>
      <c r="BK971" t="s">
        <v>824</v>
      </c>
    </row>
    <row r="972" spans="43:63" x14ac:dyDescent="0.25">
      <c r="AQ972" t="s">
        <v>10</v>
      </c>
      <c r="AR972">
        <v>2009</v>
      </c>
      <c r="AS972" t="s">
        <v>872</v>
      </c>
      <c r="AT972" t="s">
        <v>839</v>
      </c>
      <c r="AU972">
        <v>2018.86298683831</v>
      </c>
      <c r="AV972" t="s">
        <v>873</v>
      </c>
      <c r="AW972" t="s">
        <v>208</v>
      </c>
      <c r="AX972" t="s">
        <v>817</v>
      </c>
      <c r="AY972" t="s">
        <v>818</v>
      </c>
      <c r="AZ972" t="s">
        <v>764</v>
      </c>
      <c r="BA972" t="s">
        <v>764</v>
      </c>
      <c r="BB972" t="s">
        <v>815</v>
      </c>
      <c r="BC972" t="s">
        <v>819</v>
      </c>
      <c r="BD972" t="s">
        <v>820</v>
      </c>
      <c r="BE972" t="s">
        <v>821</v>
      </c>
      <c r="BF972" t="s">
        <v>874</v>
      </c>
      <c r="BG972" t="s">
        <v>822</v>
      </c>
      <c r="BH972">
        <v>2016</v>
      </c>
      <c r="BI972" t="s">
        <v>823</v>
      </c>
      <c r="BJ972" t="s">
        <v>824</v>
      </c>
      <c r="BK972" t="s">
        <v>824</v>
      </c>
    </row>
    <row r="973" spans="43:63" x14ac:dyDescent="0.25">
      <c r="AQ973" t="s">
        <v>10</v>
      </c>
      <c r="AR973">
        <v>2010</v>
      </c>
      <c r="AS973" t="s">
        <v>872</v>
      </c>
      <c r="AT973" t="s">
        <v>839</v>
      </c>
      <c r="AU973">
        <v>2037.3772036293999</v>
      </c>
      <c r="AV973" t="s">
        <v>873</v>
      </c>
      <c r="AW973" t="s">
        <v>208</v>
      </c>
      <c r="AX973" t="s">
        <v>817</v>
      </c>
      <c r="AY973" t="s">
        <v>818</v>
      </c>
      <c r="AZ973" t="s">
        <v>764</v>
      </c>
      <c r="BA973" t="s">
        <v>764</v>
      </c>
      <c r="BB973" t="s">
        <v>815</v>
      </c>
      <c r="BC973" t="s">
        <v>819</v>
      </c>
      <c r="BD973" t="s">
        <v>820</v>
      </c>
      <c r="BE973" t="s">
        <v>821</v>
      </c>
      <c r="BF973" t="s">
        <v>874</v>
      </c>
      <c r="BG973" t="s">
        <v>822</v>
      </c>
      <c r="BH973">
        <v>2016</v>
      </c>
      <c r="BI973" t="s">
        <v>823</v>
      </c>
      <c r="BJ973" t="s">
        <v>824</v>
      </c>
      <c r="BK973" t="s">
        <v>824</v>
      </c>
    </row>
    <row r="974" spans="43:63" x14ac:dyDescent="0.25">
      <c r="AQ974" t="s">
        <v>10</v>
      </c>
      <c r="AR974">
        <v>2011</v>
      </c>
      <c r="AS974" t="s">
        <v>872</v>
      </c>
      <c r="AT974" t="s">
        <v>839</v>
      </c>
      <c r="AU974">
        <v>2057.74087714805</v>
      </c>
      <c r="AV974" t="s">
        <v>873</v>
      </c>
      <c r="AW974" t="s">
        <v>208</v>
      </c>
      <c r="AX974" t="s">
        <v>817</v>
      </c>
      <c r="AY974" t="s">
        <v>818</v>
      </c>
      <c r="AZ974" t="s">
        <v>764</v>
      </c>
      <c r="BA974" t="s">
        <v>764</v>
      </c>
      <c r="BB974" t="s">
        <v>815</v>
      </c>
      <c r="BC974" t="s">
        <v>819</v>
      </c>
      <c r="BD974" t="s">
        <v>820</v>
      </c>
      <c r="BE974" t="s">
        <v>821</v>
      </c>
      <c r="BF974" t="s">
        <v>874</v>
      </c>
      <c r="BG974" t="s">
        <v>822</v>
      </c>
      <c r="BH974">
        <v>2016</v>
      </c>
      <c r="BI974" t="s">
        <v>823</v>
      </c>
      <c r="BJ974" t="s">
        <v>824</v>
      </c>
      <c r="BK974" t="s">
        <v>824</v>
      </c>
    </row>
    <row r="975" spans="43:63" x14ac:dyDescent="0.25">
      <c r="AQ975" t="s">
        <v>10</v>
      </c>
      <c r="AR975">
        <v>2012</v>
      </c>
      <c r="AS975" t="s">
        <v>872</v>
      </c>
      <c r="AT975" t="s">
        <v>839</v>
      </c>
      <c r="AU975">
        <v>2078.7690161351302</v>
      </c>
      <c r="AV975" t="s">
        <v>873</v>
      </c>
      <c r="AW975" t="s">
        <v>208</v>
      </c>
      <c r="AX975" t="s">
        <v>817</v>
      </c>
      <c r="AY975" t="s">
        <v>818</v>
      </c>
      <c r="AZ975" t="s">
        <v>764</v>
      </c>
      <c r="BA975" t="s">
        <v>764</v>
      </c>
      <c r="BB975" t="s">
        <v>815</v>
      </c>
      <c r="BC975" t="s">
        <v>819</v>
      </c>
      <c r="BD975" t="s">
        <v>820</v>
      </c>
      <c r="BE975" t="s">
        <v>821</v>
      </c>
      <c r="BF975" t="s">
        <v>874</v>
      </c>
      <c r="BG975" t="s">
        <v>822</v>
      </c>
      <c r="BH975">
        <v>2016</v>
      </c>
      <c r="BI975" t="s">
        <v>823</v>
      </c>
      <c r="BJ975" t="s">
        <v>824</v>
      </c>
      <c r="BK975" t="s">
        <v>824</v>
      </c>
    </row>
    <row r="976" spans="43:63" x14ac:dyDescent="0.25">
      <c r="AQ976" t="s">
        <v>10</v>
      </c>
      <c r="AR976">
        <v>2013</v>
      </c>
      <c r="AS976" t="s">
        <v>872</v>
      </c>
      <c r="AT976" t="s">
        <v>839</v>
      </c>
      <c r="AU976">
        <v>2100.2847090648402</v>
      </c>
      <c r="AV976" t="s">
        <v>873</v>
      </c>
      <c r="AW976" t="s">
        <v>208</v>
      </c>
      <c r="AX976" t="s">
        <v>817</v>
      </c>
      <c r="AY976" t="s">
        <v>818</v>
      </c>
      <c r="AZ976" t="s">
        <v>764</v>
      </c>
      <c r="BA976" t="s">
        <v>764</v>
      </c>
      <c r="BB976" t="s">
        <v>815</v>
      </c>
      <c r="BC976" t="s">
        <v>819</v>
      </c>
      <c r="BD976" t="s">
        <v>820</v>
      </c>
      <c r="BE976" t="s">
        <v>821</v>
      </c>
      <c r="BF976" t="s">
        <v>874</v>
      </c>
      <c r="BG976" t="s">
        <v>822</v>
      </c>
      <c r="BH976">
        <v>2016</v>
      </c>
      <c r="BI976" t="s">
        <v>823</v>
      </c>
      <c r="BJ976" t="s">
        <v>824</v>
      </c>
      <c r="BK976" t="s">
        <v>824</v>
      </c>
    </row>
    <row r="977" spans="43:63" x14ac:dyDescent="0.25">
      <c r="AQ977" t="s">
        <v>29</v>
      </c>
      <c r="AR977">
        <v>2011</v>
      </c>
      <c r="AS977" t="s">
        <v>872</v>
      </c>
      <c r="AT977" t="s">
        <v>839</v>
      </c>
      <c r="AU977">
        <v>719.24009748018</v>
      </c>
      <c r="AV977" t="s">
        <v>873</v>
      </c>
      <c r="AW977" t="s">
        <v>208</v>
      </c>
      <c r="AX977" t="s">
        <v>817</v>
      </c>
      <c r="AY977" t="s">
        <v>818</v>
      </c>
      <c r="AZ977" t="s">
        <v>764</v>
      </c>
      <c r="BA977" t="s">
        <v>764</v>
      </c>
      <c r="BB977" t="s">
        <v>815</v>
      </c>
      <c r="BC977" t="s">
        <v>819</v>
      </c>
      <c r="BD977" t="s">
        <v>820</v>
      </c>
      <c r="BE977" t="s">
        <v>821</v>
      </c>
      <c r="BF977" t="s">
        <v>874</v>
      </c>
      <c r="BG977" t="s">
        <v>822</v>
      </c>
      <c r="BH977">
        <v>2016</v>
      </c>
      <c r="BI977" t="s">
        <v>823</v>
      </c>
      <c r="BJ977" t="s">
        <v>824</v>
      </c>
      <c r="BK977" t="s">
        <v>824</v>
      </c>
    </row>
    <row r="978" spans="43:63" x14ac:dyDescent="0.25">
      <c r="AQ978" t="s">
        <v>7</v>
      </c>
      <c r="AR978">
        <v>2011</v>
      </c>
      <c r="AS978" t="s">
        <v>872</v>
      </c>
      <c r="AT978" t="s">
        <v>839</v>
      </c>
      <c r="AU978">
        <v>18.7390886036133</v>
      </c>
      <c r="AV978" t="s">
        <v>873</v>
      </c>
      <c r="AW978" t="s">
        <v>208</v>
      </c>
      <c r="AX978" t="s">
        <v>817</v>
      </c>
      <c r="AY978" t="s">
        <v>818</v>
      </c>
      <c r="AZ978" t="s">
        <v>764</v>
      </c>
      <c r="BA978" t="s">
        <v>764</v>
      </c>
      <c r="BB978" t="s">
        <v>815</v>
      </c>
      <c r="BC978" t="s">
        <v>819</v>
      </c>
      <c r="BD978" t="s">
        <v>820</v>
      </c>
      <c r="BE978" t="s">
        <v>821</v>
      </c>
      <c r="BF978" t="s">
        <v>874</v>
      </c>
      <c r="BG978" t="s">
        <v>822</v>
      </c>
      <c r="BH978">
        <v>2016</v>
      </c>
      <c r="BI978" t="s">
        <v>823</v>
      </c>
      <c r="BJ978" t="s">
        <v>824</v>
      </c>
      <c r="BK978" t="s">
        <v>824</v>
      </c>
    </row>
    <row r="979" spans="43:63" x14ac:dyDescent="0.25">
      <c r="AQ979" t="s">
        <v>25</v>
      </c>
      <c r="AR979">
        <v>2011</v>
      </c>
      <c r="AS979" t="s">
        <v>872</v>
      </c>
      <c r="AT979" t="s">
        <v>839</v>
      </c>
      <c r="AU979">
        <v>32.249299999999998</v>
      </c>
      <c r="AV979" t="s">
        <v>873</v>
      </c>
      <c r="AW979" t="s">
        <v>208</v>
      </c>
      <c r="AX979" t="s">
        <v>817</v>
      </c>
      <c r="AY979" t="s">
        <v>818</v>
      </c>
      <c r="AZ979" t="s">
        <v>764</v>
      </c>
      <c r="BA979" t="s">
        <v>764</v>
      </c>
      <c r="BB979" t="s">
        <v>815</v>
      </c>
      <c r="BC979" t="s">
        <v>819</v>
      </c>
      <c r="BD979" t="s">
        <v>820</v>
      </c>
      <c r="BE979" t="s">
        <v>821</v>
      </c>
      <c r="BF979" t="s">
        <v>874</v>
      </c>
      <c r="BG979" t="s">
        <v>822</v>
      </c>
      <c r="BH979">
        <v>2016</v>
      </c>
      <c r="BI979" t="s">
        <v>823</v>
      </c>
      <c r="BJ979" t="s">
        <v>824</v>
      </c>
      <c r="BK979" t="s">
        <v>824</v>
      </c>
    </row>
    <row r="980" spans="43:63" x14ac:dyDescent="0.25">
      <c r="AQ980" t="s">
        <v>25</v>
      </c>
      <c r="AR980">
        <v>2012</v>
      </c>
      <c r="AS980" t="s">
        <v>872</v>
      </c>
      <c r="AT980" t="s">
        <v>839</v>
      </c>
      <c r="AU980">
        <v>32.6320623865793</v>
      </c>
      <c r="AV980" t="s">
        <v>873</v>
      </c>
      <c r="AW980" t="s">
        <v>208</v>
      </c>
      <c r="AX980" t="s">
        <v>817</v>
      </c>
      <c r="AY980" t="s">
        <v>818</v>
      </c>
      <c r="AZ980" t="s">
        <v>764</v>
      </c>
      <c r="BA980" t="s">
        <v>764</v>
      </c>
      <c r="BB980" t="s">
        <v>815</v>
      </c>
      <c r="BC980" t="s">
        <v>819</v>
      </c>
      <c r="BD980" t="s">
        <v>820</v>
      </c>
      <c r="BE980" t="s">
        <v>821</v>
      </c>
      <c r="BF980" t="s">
        <v>874</v>
      </c>
      <c r="BG980" t="s">
        <v>822</v>
      </c>
      <c r="BH980">
        <v>2016</v>
      </c>
      <c r="BI980" t="s">
        <v>823</v>
      </c>
      <c r="BJ980" t="s">
        <v>824</v>
      </c>
      <c r="BK980" t="s">
        <v>824</v>
      </c>
    </row>
    <row r="981" spans="43:63" x14ac:dyDescent="0.25">
      <c r="AQ981" t="s">
        <v>25</v>
      </c>
      <c r="AR981">
        <v>2013</v>
      </c>
      <c r="AS981" t="s">
        <v>872</v>
      </c>
      <c r="AT981" t="s">
        <v>839</v>
      </c>
      <c r="AU981">
        <v>33.024657419714401</v>
      </c>
      <c r="AV981" t="s">
        <v>873</v>
      </c>
      <c r="AW981" t="s">
        <v>208</v>
      </c>
      <c r="AX981" t="s">
        <v>817</v>
      </c>
      <c r="AY981" t="s">
        <v>818</v>
      </c>
      <c r="AZ981" t="s">
        <v>764</v>
      </c>
      <c r="BA981" t="s">
        <v>764</v>
      </c>
      <c r="BB981" t="s">
        <v>815</v>
      </c>
      <c r="BC981" t="s">
        <v>819</v>
      </c>
      <c r="BD981" t="s">
        <v>820</v>
      </c>
      <c r="BE981" t="s">
        <v>821</v>
      </c>
      <c r="BF981" t="s">
        <v>874</v>
      </c>
      <c r="BG981" t="s">
        <v>822</v>
      </c>
      <c r="BH981">
        <v>2016</v>
      </c>
      <c r="BI981" t="s">
        <v>823</v>
      </c>
      <c r="BJ981" t="s">
        <v>824</v>
      </c>
      <c r="BK981" t="s">
        <v>824</v>
      </c>
    </row>
    <row r="982" spans="43:63" x14ac:dyDescent="0.25">
      <c r="AQ982" t="s">
        <v>6</v>
      </c>
      <c r="AR982">
        <v>2011</v>
      </c>
      <c r="AS982" t="s">
        <v>872</v>
      </c>
      <c r="AT982" t="s">
        <v>839</v>
      </c>
      <c r="AU982">
        <v>638.74405479310599</v>
      </c>
      <c r="AV982" t="s">
        <v>873</v>
      </c>
      <c r="AW982" t="s">
        <v>208</v>
      </c>
      <c r="AX982" t="s">
        <v>817</v>
      </c>
      <c r="AY982" t="s">
        <v>818</v>
      </c>
      <c r="AZ982" t="s">
        <v>764</v>
      </c>
      <c r="BA982" t="s">
        <v>764</v>
      </c>
      <c r="BB982" t="s">
        <v>815</v>
      </c>
      <c r="BC982" t="s">
        <v>819</v>
      </c>
      <c r="BD982" t="s">
        <v>820</v>
      </c>
      <c r="BE982" t="s">
        <v>821</v>
      </c>
      <c r="BF982" t="s">
        <v>874</v>
      </c>
      <c r="BG982" t="s">
        <v>822</v>
      </c>
      <c r="BH982">
        <v>2016</v>
      </c>
      <c r="BI982" t="s">
        <v>823</v>
      </c>
      <c r="BJ982" t="s">
        <v>824</v>
      </c>
      <c r="BK982" t="s">
        <v>824</v>
      </c>
    </row>
    <row r="983" spans="43:63" x14ac:dyDescent="0.25">
      <c r="AQ983" t="s">
        <v>6</v>
      </c>
      <c r="AR983">
        <v>2012</v>
      </c>
      <c r="AS983" t="s">
        <v>872</v>
      </c>
      <c r="AT983" t="s">
        <v>839</v>
      </c>
      <c r="AU983">
        <v>649.306330455291</v>
      </c>
      <c r="AV983" t="s">
        <v>873</v>
      </c>
      <c r="AW983" t="s">
        <v>208</v>
      </c>
      <c r="AX983" t="s">
        <v>817</v>
      </c>
      <c r="AY983" t="s">
        <v>818</v>
      </c>
      <c r="AZ983" t="s">
        <v>764</v>
      </c>
      <c r="BA983" t="s">
        <v>764</v>
      </c>
      <c r="BB983" t="s">
        <v>815</v>
      </c>
      <c r="BC983" t="s">
        <v>819</v>
      </c>
      <c r="BD983" t="s">
        <v>820</v>
      </c>
      <c r="BE983" t="s">
        <v>821</v>
      </c>
      <c r="BF983" t="s">
        <v>874</v>
      </c>
      <c r="BG983" t="s">
        <v>822</v>
      </c>
      <c r="BH983">
        <v>2016</v>
      </c>
      <c r="BI983" t="s">
        <v>823</v>
      </c>
      <c r="BJ983" t="s">
        <v>824</v>
      </c>
      <c r="BK983" t="s">
        <v>824</v>
      </c>
    </row>
    <row r="984" spans="43:63" x14ac:dyDescent="0.25">
      <c r="AQ984" t="s">
        <v>14</v>
      </c>
      <c r="AR984">
        <v>2010</v>
      </c>
      <c r="AS984" t="s">
        <v>872</v>
      </c>
      <c r="AT984" t="s">
        <v>839</v>
      </c>
      <c r="AU984">
        <v>393.58167220000001</v>
      </c>
      <c r="AV984" t="s">
        <v>873</v>
      </c>
      <c r="AW984" t="s">
        <v>208</v>
      </c>
      <c r="AX984" t="s">
        <v>817</v>
      </c>
      <c r="AY984" t="s">
        <v>818</v>
      </c>
      <c r="AZ984" t="s">
        <v>764</v>
      </c>
      <c r="BA984" t="s">
        <v>764</v>
      </c>
      <c r="BB984" t="s">
        <v>815</v>
      </c>
      <c r="BC984" t="s">
        <v>819</v>
      </c>
      <c r="BD984" t="s">
        <v>820</v>
      </c>
      <c r="BE984" t="s">
        <v>821</v>
      </c>
      <c r="BF984" t="s">
        <v>874</v>
      </c>
      <c r="BG984" t="s">
        <v>822</v>
      </c>
      <c r="BH984">
        <v>2016</v>
      </c>
      <c r="BI984" t="s">
        <v>823</v>
      </c>
      <c r="BJ984" t="s">
        <v>824</v>
      </c>
      <c r="BK984" t="s">
        <v>824</v>
      </c>
    </row>
    <row r="985" spans="43:63" x14ac:dyDescent="0.25">
      <c r="AQ985" t="s">
        <v>14</v>
      </c>
      <c r="AR985">
        <v>2011</v>
      </c>
      <c r="AS985" t="s">
        <v>872</v>
      </c>
      <c r="AT985" t="s">
        <v>839</v>
      </c>
      <c r="AU985">
        <v>410.43630328629303</v>
      </c>
      <c r="AV985" t="s">
        <v>873</v>
      </c>
      <c r="AW985" t="s">
        <v>208</v>
      </c>
      <c r="AX985" t="s">
        <v>817</v>
      </c>
      <c r="AY985" t="s">
        <v>818</v>
      </c>
      <c r="AZ985" t="s">
        <v>764</v>
      </c>
      <c r="BA985" t="s">
        <v>764</v>
      </c>
      <c r="BB985" t="s">
        <v>815</v>
      </c>
      <c r="BC985" t="s">
        <v>819</v>
      </c>
      <c r="BD985" t="s">
        <v>820</v>
      </c>
      <c r="BE985" t="s">
        <v>821</v>
      </c>
      <c r="BF985" t="s">
        <v>874</v>
      </c>
      <c r="BG985" t="s">
        <v>822</v>
      </c>
      <c r="BH985">
        <v>2016</v>
      </c>
      <c r="BI985" t="s">
        <v>823</v>
      </c>
      <c r="BJ985" t="s">
        <v>824</v>
      </c>
      <c r="BK985" t="s">
        <v>824</v>
      </c>
    </row>
    <row r="986" spans="43:63" x14ac:dyDescent="0.25">
      <c r="AQ986" t="s">
        <v>13</v>
      </c>
      <c r="AR986">
        <v>2011</v>
      </c>
      <c r="AS986" t="s">
        <v>872</v>
      </c>
      <c r="AT986" t="s">
        <v>839</v>
      </c>
      <c r="AU986">
        <v>229.585428483257</v>
      </c>
      <c r="AV986" t="s">
        <v>873</v>
      </c>
      <c r="AW986" t="s">
        <v>208</v>
      </c>
      <c r="AX986" t="s">
        <v>817</v>
      </c>
      <c r="AY986" t="s">
        <v>818</v>
      </c>
      <c r="AZ986" t="s">
        <v>764</v>
      </c>
      <c r="BA986" t="s">
        <v>764</v>
      </c>
      <c r="BB986" t="s">
        <v>815</v>
      </c>
      <c r="BC986" t="s">
        <v>819</v>
      </c>
      <c r="BD986" t="s">
        <v>820</v>
      </c>
      <c r="BE986" t="s">
        <v>821</v>
      </c>
      <c r="BF986" t="s">
        <v>874</v>
      </c>
      <c r="BG986" t="s">
        <v>822</v>
      </c>
      <c r="BH986">
        <v>2016</v>
      </c>
      <c r="BI986" t="s">
        <v>823</v>
      </c>
      <c r="BJ986" t="s">
        <v>824</v>
      </c>
      <c r="BK986" t="s">
        <v>824</v>
      </c>
    </row>
    <row r="987" spans="43:63" x14ac:dyDescent="0.25">
      <c r="AQ987" t="s">
        <v>19</v>
      </c>
      <c r="AR987">
        <v>2010</v>
      </c>
      <c r="AS987" t="s">
        <v>872</v>
      </c>
      <c r="AT987" t="s">
        <v>839</v>
      </c>
      <c r="AU987">
        <v>277.88031074531102</v>
      </c>
      <c r="AV987" t="s">
        <v>873</v>
      </c>
      <c r="AW987" t="s">
        <v>208</v>
      </c>
      <c r="AX987" t="s">
        <v>817</v>
      </c>
      <c r="AY987" t="s">
        <v>818</v>
      </c>
      <c r="AZ987" t="s">
        <v>764</v>
      </c>
      <c r="BA987" t="s">
        <v>764</v>
      </c>
      <c r="BB987" t="s">
        <v>815</v>
      </c>
      <c r="BC987" t="s">
        <v>819</v>
      </c>
      <c r="BD987" t="s">
        <v>820</v>
      </c>
      <c r="BE987" t="s">
        <v>821</v>
      </c>
      <c r="BF987" t="s">
        <v>874</v>
      </c>
      <c r="BG987" t="s">
        <v>822</v>
      </c>
      <c r="BH987">
        <v>2016</v>
      </c>
      <c r="BI987" t="s">
        <v>823</v>
      </c>
      <c r="BJ987" t="s">
        <v>824</v>
      </c>
      <c r="BK987" t="s">
        <v>824</v>
      </c>
    </row>
    <row r="988" spans="43:63" x14ac:dyDescent="0.25">
      <c r="AQ988" t="s">
        <v>19</v>
      </c>
      <c r="AR988">
        <v>2011</v>
      </c>
      <c r="AS988" t="s">
        <v>872</v>
      </c>
      <c r="AT988" t="s">
        <v>839</v>
      </c>
      <c r="AU988">
        <v>274.38167331821398</v>
      </c>
      <c r="AV988" t="s">
        <v>873</v>
      </c>
      <c r="AW988" t="s">
        <v>208</v>
      </c>
      <c r="AX988" t="s">
        <v>817</v>
      </c>
      <c r="AY988" t="s">
        <v>818</v>
      </c>
      <c r="AZ988" t="s">
        <v>764</v>
      </c>
      <c r="BA988" t="s">
        <v>764</v>
      </c>
      <c r="BB988" t="s">
        <v>815</v>
      </c>
      <c r="BC988" t="s">
        <v>819</v>
      </c>
      <c r="BD988" t="s">
        <v>820</v>
      </c>
      <c r="BE988" t="s">
        <v>821</v>
      </c>
      <c r="BF988" t="s">
        <v>874</v>
      </c>
      <c r="BG988" t="s">
        <v>822</v>
      </c>
      <c r="BH988">
        <v>2016</v>
      </c>
      <c r="BI988" t="s">
        <v>823</v>
      </c>
      <c r="BJ988" t="s">
        <v>824</v>
      </c>
      <c r="BK988" t="s">
        <v>824</v>
      </c>
    </row>
    <row r="989" spans="43:63" x14ac:dyDescent="0.25">
      <c r="AQ989" t="s">
        <v>19</v>
      </c>
      <c r="AR989">
        <v>2012</v>
      </c>
      <c r="AS989" t="s">
        <v>872</v>
      </c>
      <c r="AT989" t="s">
        <v>839</v>
      </c>
      <c r="AU989">
        <v>275.52761582525301</v>
      </c>
      <c r="AV989" t="s">
        <v>873</v>
      </c>
      <c r="AW989" t="s">
        <v>208</v>
      </c>
      <c r="AX989" t="s">
        <v>817</v>
      </c>
      <c r="AY989" t="s">
        <v>818</v>
      </c>
      <c r="AZ989" t="s">
        <v>764</v>
      </c>
      <c r="BA989" t="s">
        <v>764</v>
      </c>
      <c r="BB989" t="s">
        <v>815</v>
      </c>
      <c r="BC989" t="s">
        <v>819</v>
      </c>
      <c r="BD989" t="s">
        <v>820</v>
      </c>
      <c r="BE989" t="s">
        <v>821</v>
      </c>
      <c r="BF989" t="s">
        <v>874</v>
      </c>
      <c r="BG989" t="s">
        <v>822</v>
      </c>
      <c r="BH989">
        <v>2016</v>
      </c>
      <c r="BI989" t="s">
        <v>823</v>
      </c>
      <c r="BJ989" t="s">
        <v>824</v>
      </c>
      <c r="BK989" t="s">
        <v>824</v>
      </c>
    </row>
    <row r="990" spans="43:63" x14ac:dyDescent="0.25">
      <c r="AQ990" t="s">
        <v>19</v>
      </c>
      <c r="AR990">
        <v>2013</v>
      </c>
      <c r="AS990" t="s">
        <v>872</v>
      </c>
      <c r="AT990" t="s">
        <v>839</v>
      </c>
      <c r="AU990">
        <v>277.410671967817</v>
      </c>
      <c r="AV990" t="s">
        <v>873</v>
      </c>
      <c r="AW990" t="s">
        <v>208</v>
      </c>
      <c r="AX990" t="s">
        <v>817</v>
      </c>
      <c r="AY990" t="s">
        <v>818</v>
      </c>
      <c r="AZ990" t="s">
        <v>764</v>
      </c>
      <c r="BA990" t="s">
        <v>764</v>
      </c>
      <c r="BB990" t="s">
        <v>815</v>
      </c>
      <c r="BC990" t="s">
        <v>819</v>
      </c>
      <c r="BD990" t="s">
        <v>820</v>
      </c>
      <c r="BE990" t="s">
        <v>821</v>
      </c>
      <c r="BF990" t="s">
        <v>874</v>
      </c>
      <c r="BG990" t="s">
        <v>822</v>
      </c>
      <c r="BH990">
        <v>2016</v>
      </c>
      <c r="BI990" t="s">
        <v>823</v>
      </c>
      <c r="BJ990" t="s">
        <v>824</v>
      </c>
      <c r="BK990" t="s">
        <v>824</v>
      </c>
    </row>
    <row r="991" spans="43:63" x14ac:dyDescent="0.25">
      <c r="AQ991" t="s">
        <v>8</v>
      </c>
      <c r="AR991">
        <v>2011</v>
      </c>
      <c r="AS991" t="s">
        <v>872</v>
      </c>
      <c r="AT991" t="s">
        <v>839</v>
      </c>
      <c r="AU991">
        <v>51.328760331754701</v>
      </c>
      <c r="AV991" t="s">
        <v>873</v>
      </c>
      <c r="AW991" t="s">
        <v>208</v>
      </c>
      <c r="AX991" t="s">
        <v>817</v>
      </c>
      <c r="AY991" t="s">
        <v>818</v>
      </c>
      <c r="AZ991" t="s">
        <v>764</v>
      </c>
      <c r="BA991" t="s">
        <v>764</v>
      </c>
      <c r="BB991" t="s">
        <v>815</v>
      </c>
      <c r="BC991" t="s">
        <v>819</v>
      </c>
      <c r="BD991" t="s">
        <v>820</v>
      </c>
      <c r="BE991" t="s">
        <v>821</v>
      </c>
      <c r="BF991" t="s">
        <v>874</v>
      </c>
      <c r="BG991" t="s">
        <v>822</v>
      </c>
      <c r="BH991">
        <v>2016</v>
      </c>
      <c r="BI991" t="s">
        <v>823</v>
      </c>
      <c r="BJ991" t="s">
        <v>824</v>
      </c>
      <c r="BK991" t="s">
        <v>824</v>
      </c>
    </row>
    <row r="992" spans="43:63" x14ac:dyDescent="0.25">
      <c r="AQ992" t="s">
        <v>8</v>
      </c>
      <c r="AR992">
        <v>2012</v>
      </c>
      <c r="AS992" t="s">
        <v>872</v>
      </c>
      <c r="AT992" t="s">
        <v>839</v>
      </c>
      <c r="AU992">
        <v>51.608950343702602</v>
      </c>
      <c r="AV992" t="s">
        <v>873</v>
      </c>
      <c r="AW992" t="s">
        <v>208</v>
      </c>
      <c r="AX992" t="s">
        <v>817</v>
      </c>
      <c r="AY992" t="s">
        <v>818</v>
      </c>
      <c r="AZ992" t="s">
        <v>764</v>
      </c>
      <c r="BA992" t="s">
        <v>764</v>
      </c>
      <c r="BB992" t="s">
        <v>815</v>
      </c>
      <c r="BC992" t="s">
        <v>819</v>
      </c>
      <c r="BD992" t="s">
        <v>820</v>
      </c>
      <c r="BE992" t="s">
        <v>821</v>
      </c>
      <c r="BF992" t="s">
        <v>874</v>
      </c>
      <c r="BG992" t="s">
        <v>822</v>
      </c>
      <c r="BH992">
        <v>2016</v>
      </c>
      <c r="BI992" t="s">
        <v>823</v>
      </c>
      <c r="BJ992" t="s">
        <v>824</v>
      </c>
      <c r="BK992" t="s">
        <v>824</v>
      </c>
    </row>
    <row r="993" spans="43:63" x14ac:dyDescent="0.25">
      <c r="AQ993" t="s">
        <v>8</v>
      </c>
      <c r="AR993">
        <v>2013</v>
      </c>
      <c r="AS993" t="s">
        <v>872</v>
      </c>
      <c r="AT993" t="s">
        <v>839</v>
      </c>
      <c r="AU993">
        <v>51.837875690084999</v>
      </c>
      <c r="AV993" t="s">
        <v>873</v>
      </c>
      <c r="AW993" t="s">
        <v>208</v>
      </c>
      <c r="AX993" t="s">
        <v>817</v>
      </c>
      <c r="AY993" t="s">
        <v>818</v>
      </c>
      <c r="AZ993" t="s">
        <v>764</v>
      </c>
      <c r="BA993" t="s">
        <v>764</v>
      </c>
      <c r="BB993" t="s">
        <v>815</v>
      </c>
      <c r="BC993" t="s">
        <v>819</v>
      </c>
      <c r="BD993" t="s">
        <v>820</v>
      </c>
      <c r="BE993" t="s">
        <v>821</v>
      </c>
      <c r="BF993" t="s">
        <v>874</v>
      </c>
      <c r="BG993" t="s">
        <v>822</v>
      </c>
      <c r="BH993">
        <v>2016</v>
      </c>
      <c r="BI993" t="s">
        <v>823</v>
      </c>
      <c r="BJ993" t="s">
        <v>824</v>
      </c>
      <c r="BK993" t="s">
        <v>824</v>
      </c>
    </row>
    <row r="994" spans="43:63" x14ac:dyDescent="0.25">
      <c r="AQ994" t="s">
        <v>18</v>
      </c>
      <c r="AR994">
        <v>2011</v>
      </c>
      <c r="AS994" t="s">
        <v>872</v>
      </c>
      <c r="AT994" t="s">
        <v>839</v>
      </c>
      <c r="AU994">
        <v>104.133801013717</v>
      </c>
      <c r="AV994" t="s">
        <v>873</v>
      </c>
      <c r="AW994" t="s">
        <v>208</v>
      </c>
      <c r="AX994" t="s">
        <v>817</v>
      </c>
      <c r="AY994" t="s">
        <v>818</v>
      </c>
      <c r="AZ994" t="s">
        <v>764</v>
      </c>
      <c r="BA994" t="s">
        <v>764</v>
      </c>
      <c r="BB994" t="s">
        <v>815</v>
      </c>
      <c r="BC994" t="s">
        <v>819</v>
      </c>
      <c r="BD994" t="s">
        <v>820</v>
      </c>
      <c r="BE994" t="s">
        <v>821</v>
      </c>
      <c r="BF994" t="s">
        <v>874</v>
      </c>
      <c r="BG994" t="s">
        <v>822</v>
      </c>
      <c r="BH994">
        <v>2016</v>
      </c>
      <c r="BI994" t="s">
        <v>823</v>
      </c>
      <c r="BJ994" t="s">
        <v>824</v>
      </c>
      <c r="BK994" t="s">
        <v>824</v>
      </c>
    </row>
    <row r="995" spans="43:63" x14ac:dyDescent="0.25">
      <c r="AQ995" t="s">
        <v>18</v>
      </c>
      <c r="AR995">
        <v>2012</v>
      </c>
      <c r="AS995" t="s">
        <v>872</v>
      </c>
      <c r="AT995" t="s">
        <v>839</v>
      </c>
      <c r="AU995">
        <v>104.95802259681</v>
      </c>
      <c r="AV995" t="s">
        <v>873</v>
      </c>
      <c r="AW995" t="s">
        <v>208</v>
      </c>
      <c r="AX995" t="s">
        <v>817</v>
      </c>
      <c r="AY995" t="s">
        <v>818</v>
      </c>
      <c r="AZ995" t="s">
        <v>764</v>
      </c>
      <c r="BA995" t="s">
        <v>764</v>
      </c>
      <c r="BB995" t="s">
        <v>815</v>
      </c>
      <c r="BC995" t="s">
        <v>819</v>
      </c>
      <c r="BD995" t="s">
        <v>820</v>
      </c>
      <c r="BE995" t="s">
        <v>821</v>
      </c>
      <c r="BF995" t="s">
        <v>874</v>
      </c>
      <c r="BG995" t="s">
        <v>822</v>
      </c>
      <c r="BH995">
        <v>2016</v>
      </c>
      <c r="BI995" t="s">
        <v>823</v>
      </c>
      <c r="BJ995" t="s">
        <v>824</v>
      </c>
      <c r="BK995" t="s">
        <v>824</v>
      </c>
    </row>
    <row r="996" spans="43:63" x14ac:dyDescent="0.25">
      <c r="AQ996" t="s">
        <v>18</v>
      </c>
      <c r="AR996">
        <v>2013</v>
      </c>
      <c r="AS996" t="s">
        <v>872</v>
      </c>
      <c r="AT996" t="s">
        <v>839</v>
      </c>
      <c r="AU996">
        <v>105.811526393645</v>
      </c>
      <c r="AV996" t="s">
        <v>873</v>
      </c>
      <c r="AW996" t="s">
        <v>208</v>
      </c>
      <c r="AX996" t="s">
        <v>817</v>
      </c>
      <c r="AY996" t="s">
        <v>818</v>
      </c>
      <c r="AZ996" t="s">
        <v>764</v>
      </c>
      <c r="BA996" t="s">
        <v>764</v>
      </c>
      <c r="BB996" t="s">
        <v>815</v>
      </c>
      <c r="BC996" t="s">
        <v>819</v>
      </c>
      <c r="BD996" t="s">
        <v>820</v>
      </c>
      <c r="BE996" t="s">
        <v>821</v>
      </c>
      <c r="BF996" t="s">
        <v>874</v>
      </c>
      <c r="BG996" t="s">
        <v>822</v>
      </c>
      <c r="BH996">
        <v>2016</v>
      </c>
      <c r="BI996" t="s">
        <v>823</v>
      </c>
      <c r="BJ996" t="s">
        <v>824</v>
      </c>
      <c r="BK996" t="s">
        <v>824</v>
      </c>
    </row>
    <row r="997" spans="43:63" x14ac:dyDescent="0.25">
      <c r="AQ997" t="s">
        <v>17</v>
      </c>
      <c r="AR997">
        <v>2013</v>
      </c>
      <c r="AS997" t="s">
        <v>872</v>
      </c>
      <c r="AT997" t="s">
        <v>839</v>
      </c>
      <c r="AU997">
        <v>170.99712</v>
      </c>
      <c r="AV997" t="s">
        <v>873</v>
      </c>
      <c r="AW997" t="s">
        <v>208</v>
      </c>
      <c r="AX997" t="s">
        <v>817</v>
      </c>
      <c r="AY997" t="s">
        <v>818</v>
      </c>
      <c r="AZ997" t="s">
        <v>764</v>
      </c>
      <c r="BA997" t="s">
        <v>764</v>
      </c>
      <c r="BB997" t="s">
        <v>815</v>
      </c>
      <c r="BC997" t="s">
        <v>819</v>
      </c>
      <c r="BD997" t="s">
        <v>820</v>
      </c>
      <c r="BE997" t="s">
        <v>821</v>
      </c>
      <c r="BF997" t="s">
        <v>876</v>
      </c>
      <c r="BG997" t="s">
        <v>822</v>
      </c>
      <c r="BH997">
        <v>2016</v>
      </c>
      <c r="BI997" t="s">
        <v>823</v>
      </c>
      <c r="BJ997" t="s">
        <v>824</v>
      </c>
      <c r="BK997" t="s">
        <v>824</v>
      </c>
    </row>
    <row r="998" spans="43:63" x14ac:dyDescent="0.25">
      <c r="AQ998" t="s">
        <v>21</v>
      </c>
      <c r="AR998">
        <v>2012</v>
      </c>
      <c r="AS998" t="s">
        <v>872</v>
      </c>
      <c r="AT998" t="s">
        <v>839</v>
      </c>
      <c r="AU998">
        <v>128.91328676517401</v>
      </c>
      <c r="AV998" t="s">
        <v>873</v>
      </c>
      <c r="AW998" t="s">
        <v>208</v>
      </c>
      <c r="AX998" t="s">
        <v>817</v>
      </c>
      <c r="AY998" t="s">
        <v>818</v>
      </c>
      <c r="AZ998" t="s">
        <v>764</v>
      </c>
      <c r="BA998" t="s">
        <v>764</v>
      </c>
      <c r="BB998" t="s">
        <v>815</v>
      </c>
      <c r="BC998" t="s">
        <v>819</v>
      </c>
      <c r="BD998" t="s">
        <v>820</v>
      </c>
      <c r="BE998" t="s">
        <v>821</v>
      </c>
      <c r="BF998" t="s">
        <v>874</v>
      </c>
      <c r="BG998" t="s">
        <v>822</v>
      </c>
      <c r="BH998">
        <v>2016</v>
      </c>
      <c r="BI998" t="s">
        <v>823</v>
      </c>
      <c r="BJ998" t="s">
        <v>824</v>
      </c>
      <c r="BK998" t="s">
        <v>824</v>
      </c>
    </row>
    <row r="999" spans="43:63" x14ac:dyDescent="0.25">
      <c r="AQ999" t="s">
        <v>23</v>
      </c>
      <c r="AR999">
        <v>2011</v>
      </c>
      <c r="AS999" t="s">
        <v>872</v>
      </c>
      <c r="AT999" t="s">
        <v>839</v>
      </c>
      <c r="AU999">
        <v>137.350915456336</v>
      </c>
      <c r="AV999" t="s">
        <v>873</v>
      </c>
      <c r="AW999" t="s">
        <v>208</v>
      </c>
      <c r="AX999" t="s">
        <v>817</v>
      </c>
      <c r="AY999" t="s">
        <v>818</v>
      </c>
      <c r="AZ999" t="s">
        <v>764</v>
      </c>
      <c r="BA999" t="s">
        <v>764</v>
      </c>
      <c r="BB999" t="s">
        <v>815</v>
      </c>
      <c r="BC999" t="s">
        <v>819</v>
      </c>
      <c r="BD999" t="s">
        <v>820</v>
      </c>
      <c r="BE999" t="s">
        <v>821</v>
      </c>
      <c r="BF999" t="s">
        <v>874</v>
      </c>
      <c r="BG999" t="s">
        <v>822</v>
      </c>
      <c r="BH999">
        <v>2016</v>
      </c>
      <c r="BI999" t="s">
        <v>823</v>
      </c>
      <c r="BJ999" t="s">
        <v>824</v>
      </c>
      <c r="BK999" t="s">
        <v>824</v>
      </c>
    </row>
    <row r="1000" spans="43:63" x14ac:dyDescent="0.25">
      <c r="AQ1000" t="s">
        <v>1</v>
      </c>
      <c r="AR1000">
        <v>2005</v>
      </c>
      <c r="AS1000" t="s">
        <v>872</v>
      </c>
      <c r="AT1000" t="s">
        <v>839</v>
      </c>
      <c r="AU1000">
        <v>1404.9532940537399</v>
      </c>
      <c r="AV1000" t="s">
        <v>873</v>
      </c>
      <c r="AW1000" t="s">
        <v>208</v>
      </c>
      <c r="AX1000" t="s">
        <v>817</v>
      </c>
      <c r="AY1000" t="s">
        <v>818</v>
      </c>
      <c r="AZ1000" t="s">
        <v>764</v>
      </c>
      <c r="BA1000" t="s">
        <v>764</v>
      </c>
      <c r="BB1000" t="s">
        <v>815</v>
      </c>
      <c r="BC1000" t="s">
        <v>819</v>
      </c>
      <c r="BD1000" t="s">
        <v>820</v>
      </c>
      <c r="BE1000" t="s">
        <v>821</v>
      </c>
      <c r="BF1000" t="s">
        <v>874</v>
      </c>
      <c r="BG1000" t="s">
        <v>822</v>
      </c>
      <c r="BH1000">
        <v>2016</v>
      </c>
      <c r="BI1000" t="s">
        <v>823</v>
      </c>
      <c r="BJ1000" t="s">
        <v>824</v>
      </c>
      <c r="BK1000" t="s">
        <v>824</v>
      </c>
    </row>
    <row r="1001" spans="43:63" x14ac:dyDescent="0.25">
      <c r="AQ1001" t="s">
        <v>1</v>
      </c>
      <c r="AR1001">
        <v>2006</v>
      </c>
      <c r="AS1001" t="s">
        <v>872</v>
      </c>
      <c r="AT1001" t="s">
        <v>839</v>
      </c>
      <c r="AU1001">
        <v>1410.5320285497401</v>
      </c>
      <c r="AV1001" t="s">
        <v>873</v>
      </c>
      <c r="AW1001" t="s">
        <v>208</v>
      </c>
      <c r="AX1001" t="s">
        <v>817</v>
      </c>
      <c r="AY1001" t="s">
        <v>818</v>
      </c>
      <c r="AZ1001" t="s">
        <v>764</v>
      </c>
      <c r="BA1001" t="s">
        <v>764</v>
      </c>
      <c r="BB1001" t="s">
        <v>815</v>
      </c>
      <c r="BC1001" t="s">
        <v>819</v>
      </c>
      <c r="BD1001" t="s">
        <v>820</v>
      </c>
      <c r="BE1001" t="s">
        <v>821</v>
      </c>
      <c r="BF1001" t="s">
        <v>874</v>
      </c>
      <c r="BG1001" t="s">
        <v>822</v>
      </c>
      <c r="BH1001">
        <v>2016</v>
      </c>
      <c r="BI1001" t="s">
        <v>823</v>
      </c>
      <c r="BJ1001" t="s">
        <v>824</v>
      </c>
      <c r="BK1001" t="s">
        <v>824</v>
      </c>
    </row>
    <row r="1002" spans="43:63" x14ac:dyDescent="0.25">
      <c r="AQ1002" t="s">
        <v>1</v>
      </c>
      <c r="AR1002">
        <v>2007</v>
      </c>
      <c r="AS1002" t="s">
        <v>872</v>
      </c>
      <c r="AT1002" t="s">
        <v>839</v>
      </c>
      <c r="AU1002">
        <v>1414.1725976750599</v>
      </c>
      <c r="AV1002" t="s">
        <v>873</v>
      </c>
      <c r="AW1002" t="s">
        <v>208</v>
      </c>
      <c r="AX1002" t="s">
        <v>817</v>
      </c>
      <c r="AY1002" t="s">
        <v>818</v>
      </c>
      <c r="AZ1002" t="s">
        <v>764</v>
      </c>
      <c r="BA1002" t="s">
        <v>764</v>
      </c>
      <c r="BB1002" t="s">
        <v>815</v>
      </c>
      <c r="BC1002" t="s">
        <v>819</v>
      </c>
      <c r="BD1002" t="s">
        <v>820</v>
      </c>
      <c r="BE1002" t="s">
        <v>821</v>
      </c>
      <c r="BF1002" t="s">
        <v>874</v>
      </c>
      <c r="BG1002" t="s">
        <v>822</v>
      </c>
      <c r="BH1002">
        <v>2016</v>
      </c>
      <c r="BI1002" t="s">
        <v>823</v>
      </c>
      <c r="BJ1002" t="s">
        <v>824</v>
      </c>
      <c r="BK1002" t="s">
        <v>824</v>
      </c>
    </row>
    <row r="1003" spans="43:63" x14ac:dyDescent="0.25">
      <c r="AQ1003" t="s">
        <v>1</v>
      </c>
      <c r="AR1003">
        <v>2008</v>
      </c>
      <c r="AS1003" t="s">
        <v>872</v>
      </c>
      <c r="AT1003" t="s">
        <v>839</v>
      </c>
      <c r="AU1003">
        <v>1418.53096624866</v>
      </c>
      <c r="AV1003" t="s">
        <v>873</v>
      </c>
      <c r="AW1003" t="s">
        <v>208</v>
      </c>
      <c r="AX1003" t="s">
        <v>817</v>
      </c>
      <c r="AY1003" t="s">
        <v>818</v>
      </c>
      <c r="AZ1003" t="s">
        <v>764</v>
      </c>
      <c r="BA1003" t="s">
        <v>764</v>
      </c>
      <c r="BB1003" t="s">
        <v>815</v>
      </c>
      <c r="BC1003" t="s">
        <v>819</v>
      </c>
      <c r="BD1003" t="s">
        <v>820</v>
      </c>
      <c r="BE1003" t="s">
        <v>821</v>
      </c>
      <c r="BF1003" t="s">
        <v>874</v>
      </c>
      <c r="BG1003" t="s">
        <v>822</v>
      </c>
      <c r="BH1003">
        <v>2016</v>
      </c>
      <c r="BI1003" t="s">
        <v>823</v>
      </c>
      <c r="BJ1003" t="s">
        <v>824</v>
      </c>
      <c r="BK1003" t="s">
        <v>824</v>
      </c>
    </row>
    <row r="1004" spans="43:63" x14ac:dyDescent="0.25">
      <c r="AQ1004" t="s">
        <v>1</v>
      </c>
      <c r="AR1004">
        <v>2009</v>
      </c>
      <c r="AS1004" t="s">
        <v>872</v>
      </c>
      <c r="AT1004" t="s">
        <v>839</v>
      </c>
      <c r="AU1004">
        <v>1422.71786376471</v>
      </c>
      <c r="AV1004" t="s">
        <v>873</v>
      </c>
      <c r="AW1004" t="s">
        <v>208</v>
      </c>
      <c r="AX1004" t="s">
        <v>817</v>
      </c>
      <c r="AY1004" t="s">
        <v>818</v>
      </c>
      <c r="AZ1004" t="s">
        <v>764</v>
      </c>
      <c r="BA1004" t="s">
        <v>764</v>
      </c>
      <c r="BB1004" t="s">
        <v>815</v>
      </c>
      <c r="BC1004" t="s">
        <v>819</v>
      </c>
      <c r="BD1004" t="s">
        <v>820</v>
      </c>
      <c r="BE1004" t="s">
        <v>821</v>
      </c>
      <c r="BF1004" t="s">
        <v>874</v>
      </c>
      <c r="BG1004" t="s">
        <v>822</v>
      </c>
      <c r="BH1004">
        <v>2016</v>
      </c>
      <c r="BI1004" t="s">
        <v>823</v>
      </c>
      <c r="BJ1004" t="s">
        <v>824</v>
      </c>
      <c r="BK1004" t="s">
        <v>824</v>
      </c>
    </row>
    <row r="1005" spans="43:63" x14ac:dyDescent="0.25">
      <c r="AQ1005" t="s">
        <v>1</v>
      </c>
      <c r="AR1005">
        <v>2010</v>
      </c>
      <c r="AS1005" t="s">
        <v>872</v>
      </c>
      <c r="AT1005" t="s">
        <v>839</v>
      </c>
      <c r="AU1005">
        <v>1465.28442037985</v>
      </c>
      <c r="AV1005" t="s">
        <v>873</v>
      </c>
      <c r="AW1005" t="s">
        <v>208</v>
      </c>
      <c r="AX1005" t="s">
        <v>817</v>
      </c>
      <c r="AY1005" t="s">
        <v>818</v>
      </c>
      <c r="AZ1005" t="s">
        <v>764</v>
      </c>
      <c r="BA1005" t="s">
        <v>764</v>
      </c>
      <c r="BB1005" t="s">
        <v>815</v>
      </c>
      <c r="BC1005" t="s">
        <v>819</v>
      </c>
      <c r="BD1005" t="s">
        <v>820</v>
      </c>
      <c r="BE1005" t="s">
        <v>821</v>
      </c>
      <c r="BF1005" t="s">
        <v>874</v>
      </c>
      <c r="BG1005" t="s">
        <v>822</v>
      </c>
      <c r="BH1005">
        <v>2016</v>
      </c>
      <c r="BI1005" t="s">
        <v>823</v>
      </c>
      <c r="BJ1005" t="s">
        <v>824</v>
      </c>
      <c r="BK1005" t="s">
        <v>824</v>
      </c>
    </row>
    <row r="1006" spans="43:63" x14ac:dyDescent="0.25">
      <c r="AQ1006" t="s">
        <v>1</v>
      </c>
      <c r="AR1006">
        <v>2011</v>
      </c>
      <c r="AS1006" t="s">
        <v>872</v>
      </c>
      <c r="AT1006" t="s">
        <v>839</v>
      </c>
      <c r="AU1006">
        <v>1470.1646461732701</v>
      </c>
      <c r="AV1006" t="s">
        <v>873</v>
      </c>
      <c r="AW1006" t="s">
        <v>208</v>
      </c>
      <c r="AX1006" t="s">
        <v>817</v>
      </c>
      <c r="AY1006" t="s">
        <v>818</v>
      </c>
      <c r="AZ1006" t="s">
        <v>764</v>
      </c>
      <c r="BA1006" t="s">
        <v>764</v>
      </c>
      <c r="BB1006" t="s">
        <v>815</v>
      </c>
      <c r="BC1006" t="s">
        <v>819</v>
      </c>
      <c r="BD1006" t="s">
        <v>820</v>
      </c>
      <c r="BE1006" t="s">
        <v>821</v>
      </c>
      <c r="BF1006" t="s">
        <v>874</v>
      </c>
      <c r="BG1006" t="s">
        <v>822</v>
      </c>
      <c r="BH1006">
        <v>2016</v>
      </c>
      <c r="BI1006" t="s">
        <v>823</v>
      </c>
      <c r="BJ1006" t="s">
        <v>824</v>
      </c>
      <c r="BK1006" t="s">
        <v>824</v>
      </c>
    </row>
    <row r="1007" spans="43:63" x14ac:dyDescent="0.25">
      <c r="AQ1007" t="s">
        <v>1</v>
      </c>
      <c r="AR1007">
        <v>2012</v>
      </c>
      <c r="AS1007" t="s">
        <v>872</v>
      </c>
      <c r="AT1007" t="s">
        <v>839</v>
      </c>
      <c r="AU1007">
        <v>1477.36804779672</v>
      </c>
      <c r="AV1007" t="s">
        <v>873</v>
      </c>
      <c r="AW1007" t="s">
        <v>208</v>
      </c>
      <c r="AX1007" t="s">
        <v>817</v>
      </c>
      <c r="AY1007" t="s">
        <v>818</v>
      </c>
      <c r="AZ1007" t="s">
        <v>764</v>
      </c>
      <c r="BA1007" t="s">
        <v>764</v>
      </c>
      <c r="BB1007" t="s">
        <v>815</v>
      </c>
      <c r="BC1007" t="s">
        <v>819</v>
      </c>
      <c r="BD1007" t="s">
        <v>820</v>
      </c>
      <c r="BE1007" t="s">
        <v>821</v>
      </c>
      <c r="BF1007" t="s">
        <v>874</v>
      </c>
      <c r="BG1007" t="s">
        <v>822</v>
      </c>
      <c r="BH1007">
        <v>2016</v>
      </c>
      <c r="BI1007" t="s">
        <v>823</v>
      </c>
      <c r="BJ1007" t="s">
        <v>824</v>
      </c>
      <c r="BK1007" t="s">
        <v>824</v>
      </c>
    </row>
    <row r="1008" spans="43:63" x14ac:dyDescent="0.25">
      <c r="AQ1008" t="s">
        <v>1</v>
      </c>
      <c r="AR1008">
        <v>2013</v>
      </c>
      <c r="AS1008" t="s">
        <v>872</v>
      </c>
      <c r="AT1008" t="s">
        <v>839</v>
      </c>
      <c r="AU1008">
        <v>1475.1112324867199</v>
      </c>
      <c r="AV1008" t="s">
        <v>873</v>
      </c>
      <c r="AW1008" t="s">
        <v>208</v>
      </c>
      <c r="AX1008" t="s">
        <v>817</v>
      </c>
      <c r="AY1008" t="s">
        <v>818</v>
      </c>
      <c r="AZ1008" t="s">
        <v>764</v>
      </c>
      <c r="BA1008" t="s">
        <v>764</v>
      </c>
      <c r="BB1008" t="s">
        <v>815</v>
      </c>
      <c r="BC1008" t="s">
        <v>819</v>
      </c>
      <c r="BD1008" t="s">
        <v>820</v>
      </c>
      <c r="BE1008" t="s">
        <v>821</v>
      </c>
      <c r="BF1008" t="s">
        <v>874</v>
      </c>
      <c r="BG1008" t="s">
        <v>822</v>
      </c>
      <c r="BH1008">
        <v>2016</v>
      </c>
      <c r="BI1008" t="s">
        <v>823</v>
      </c>
      <c r="BJ1008" t="s">
        <v>824</v>
      </c>
      <c r="BK1008" t="s">
        <v>824</v>
      </c>
    </row>
    <row r="1009" spans="43:63" x14ac:dyDescent="0.25">
      <c r="AQ1009" t="s">
        <v>9</v>
      </c>
      <c r="AR1009">
        <v>2010</v>
      </c>
      <c r="AS1009" t="s">
        <v>872</v>
      </c>
      <c r="AT1009" t="s">
        <v>839</v>
      </c>
      <c r="AU1009">
        <v>88.400525999999999</v>
      </c>
      <c r="AV1009" t="s">
        <v>873</v>
      </c>
      <c r="AW1009" t="s">
        <v>208</v>
      </c>
      <c r="AX1009" t="s">
        <v>817</v>
      </c>
      <c r="AY1009" t="s">
        <v>818</v>
      </c>
      <c r="AZ1009" t="s">
        <v>764</v>
      </c>
      <c r="BA1009" t="s">
        <v>764</v>
      </c>
      <c r="BB1009" t="s">
        <v>815</v>
      </c>
      <c r="BC1009" t="s">
        <v>819</v>
      </c>
      <c r="BD1009" t="s">
        <v>820</v>
      </c>
      <c r="BE1009" t="s">
        <v>821</v>
      </c>
      <c r="BF1009" t="s">
        <v>874</v>
      </c>
      <c r="BG1009" t="s">
        <v>822</v>
      </c>
      <c r="BH1009">
        <v>2016</v>
      </c>
      <c r="BI1009" t="s">
        <v>823</v>
      </c>
      <c r="BJ1009" t="s">
        <v>824</v>
      </c>
      <c r="BK1009" t="s">
        <v>824</v>
      </c>
    </row>
    <row r="1010" spans="43:63" x14ac:dyDescent="0.25">
      <c r="AQ1010" t="s">
        <v>9</v>
      </c>
      <c r="AR1010">
        <v>2011</v>
      </c>
      <c r="AS1010" t="s">
        <v>872</v>
      </c>
      <c r="AT1010" t="s">
        <v>839</v>
      </c>
      <c r="AU1010">
        <v>89.808496377560004</v>
      </c>
      <c r="AV1010" t="s">
        <v>873</v>
      </c>
      <c r="AW1010" t="s">
        <v>208</v>
      </c>
      <c r="AX1010" t="s">
        <v>817</v>
      </c>
      <c r="AY1010" t="s">
        <v>818</v>
      </c>
      <c r="AZ1010" t="s">
        <v>764</v>
      </c>
      <c r="BA1010" t="s">
        <v>764</v>
      </c>
      <c r="BB1010" t="s">
        <v>815</v>
      </c>
      <c r="BC1010" t="s">
        <v>819</v>
      </c>
      <c r="BD1010" t="s">
        <v>820</v>
      </c>
      <c r="BE1010" t="s">
        <v>821</v>
      </c>
      <c r="BF1010" t="s">
        <v>874</v>
      </c>
      <c r="BG1010" t="s">
        <v>822</v>
      </c>
      <c r="BH1010">
        <v>2016</v>
      </c>
      <c r="BI1010" t="s">
        <v>823</v>
      </c>
      <c r="BJ1010" t="s">
        <v>824</v>
      </c>
      <c r="BK1010" t="s">
        <v>824</v>
      </c>
    </row>
    <row r="1011" spans="43:63" x14ac:dyDescent="0.25">
      <c r="AQ1011" t="s">
        <v>9</v>
      </c>
      <c r="AR1011">
        <v>2012</v>
      </c>
      <c r="AS1011" t="s">
        <v>872</v>
      </c>
      <c r="AT1011" t="s">
        <v>839</v>
      </c>
      <c r="AU1011">
        <v>90.142858704000005</v>
      </c>
      <c r="AV1011" t="s">
        <v>873</v>
      </c>
      <c r="AW1011" t="s">
        <v>208</v>
      </c>
      <c r="AX1011" t="s">
        <v>817</v>
      </c>
      <c r="AY1011" t="s">
        <v>818</v>
      </c>
      <c r="AZ1011" t="s">
        <v>764</v>
      </c>
      <c r="BA1011" t="s">
        <v>764</v>
      </c>
      <c r="BB1011" t="s">
        <v>815</v>
      </c>
      <c r="BC1011" t="s">
        <v>819</v>
      </c>
      <c r="BD1011" t="s">
        <v>820</v>
      </c>
      <c r="BE1011" t="s">
        <v>821</v>
      </c>
      <c r="BF1011" t="s">
        <v>874</v>
      </c>
      <c r="BG1011" t="s">
        <v>822</v>
      </c>
      <c r="BH1011">
        <v>2016</v>
      </c>
      <c r="BI1011" t="s">
        <v>823</v>
      </c>
      <c r="BJ1011" t="s">
        <v>824</v>
      </c>
      <c r="BK1011" t="s">
        <v>824</v>
      </c>
    </row>
    <row r="1012" spans="43:63" x14ac:dyDescent="0.25">
      <c r="AQ1012" t="s">
        <v>9</v>
      </c>
      <c r="AR1012">
        <v>2013</v>
      </c>
      <c r="AS1012" t="s">
        <v>872</v>
      </c>
      <c r="AT1012" t="s">
        <v>839</v>
      </c>
      <c r="AU1012">
        <v>90.778883034000003</v>
      </c>
      <c r="AV1012" t="s">
        <v>873</v>
      </c>
      <c r="AW1012" t="s">
        <v>208</v>
      </c>
      <c r="AX1012" t="s">
        <v>817</v>
      </c>
      <c r="AY1012" t="s">
        <v>818</v>
      </c>
      <c r="AZ1012" t="s">
        <v>764</v>
      </c>
      <c r="BA1012" t="s">
        <v>764</v>
      </c>
      <c r="BB1012" t="s">
        <v>815</v>
      </c>
      <c r="BC1012" t="s">
        <v>819</v>
      </c>
      <c r="BD1012" t="s">
        <v>820</v>
      </c>
      <c r="BE1012" t="s">
        <v>821</v>
      </c>
      <c r="BF1012" t="s">
        <v>874</v>
      </c>
      <c r="BG1012" t="s">
        <v>822</v>
      </c>
      <c r="BH1012">
        <v>2016</v>
      </c>
      <c r="BI1012" t="s">
        <v>823</v>
      </c>
      <c r="BJ1012" t="s">
        <v>824</v>
      </c>
      <c r="BK1012" t="s">
        <v>824</v>
      </c>
    </row>
    <row r="1013" spans="43:63" x14ac:dyDescent="0.25">
      <c r="AQ1013" t="s">
        <v>30</v>
      </c>
      <c r="AR1013">
        <v>2005</v>
      </c>
      <c r="AS1013" t="s">
        <v>872</v>
      </c>
      <c r="AT1013" t="s">
        <v>839</v>
      </c>
      <c r="AU1013">
        <v>101.551829330137</v>
      </c>
      <c r="AV1013" t="s">
        <v>873</v>
      </c>
      <c r="AW1013" t="s">
        <v>208</v>
      </c>
      <c r="AX1013" t="s">
        <v>817</v>
      </c>
      <c r="AY1013" t="s">
        <v>818</v>
      </c>
      <c r="AZ1013" t="s">
        <v>764</v>
      </c>
      <c r="BA1013" t="s">
        <v>764</v>
      </c>
      <c r="BB1013" t="s">
        <v>815</v>
      </c>
      <c r="BC1013" t="s">
        <v>819</v>
      </c>
      <c r="BD1013" t="s">
        <v>820</v>
      </c>
      <c r="BE1013" t="s">
        <v>821</v>
      </c>
      <c r="BF1013" t="s">
        <v>874</v>
      </c>
      <c r="BG1013" t="s">
        <v>822</v>
      </c>
      <c r="BH1013">
        <v>2016</v>
      </c>
      <c r="BI1013" t="s">
        <v>823</v>
      </c>
      <c r="BJ1013" t="s">
        <v>824</v>
      </c>
      <c r="BK1013" t="s">
        <v>824</v>
      </c>
    </row>
    <row r="1014" spans="43:63" x14ac:dyDescent="0.25">
      <c r="AQ1014" t="s">
        <v>30</v>
      </c>
      <c r="AR1014">
        <v>2006</v>
      </c>
      <c r="AS1014" t="s">
        <v>872</v>
      </c>
      <c r="AT1014" t="s">
        <v>839</v>
      </c>
      <c r="AU1014">
        <v>103.505167392844</v>
      </c>
      <c r="AV1014" t="s">
        <v>873</v>
      </c>
      <c r="AW1014" t="s">
        <v>208</v>
      </c>
      <c r="AX1014" t="s">
        <v>817</v>
      </c>
      <c r="AY1014" t="s">
        <v>818</v>
      </c>
      <c r="AZ1014" t="s">
        <v>764</v>
      </c>
      <c r="BA1014" t="s">
        <v>764</v>
      </c>
      <c r="BB1014" t="s">
        <v>815</v>
      </c>
      <c r="BC1014" t="s">
        <v>819</v>
      </c>
      <c r="BD1014" t="s">
        <v>820</v>
      </c>
      <c r="BE1014" t="s">
        <v>821</v>
      </c>
      <c r="BF1014" t="s">
        <v>874</v>
      </c>
      <c r="BG1014" t="s">
        <v>822</v>
      </c>
      <c r="BH1014">
        <v>2016</v>
      </c>
      <c r="BI1014" t="s">
        <v>823</v>
      </c>
      <c r="BJ1014" t="s">
        <v>824</v>
      </c>
      <c r="BK1014" t="s">
        <v>824</v>
      </c>
    </row>
    <row r="1015" spans="43:63" x14ac:dyDescent="0.25">
      <c r="AQ1015" t="s">
        <v>30</v>
      </c>
      <c r="AR1015">
        <v>2007</v>
      </c>
      <c r="AS1015" t="s">
        <v>872</v>
      </c>
      <c r="AT1015" t="s">
        <v>839</v>
      </c>
      <c r="AU1015">
        <v>104.776542012183</v>
      </c>
      <c r="AV1015" t="s">
        <v>873</v>
      </c>
      <c r="AW1015" t="s">
        <v>208</v>
      </c>
      <c r="AX1015" t="s">
        <v>817</v>
      </c>
      <c r="AY1015" t="s">
        <v>818</v>
      </c>
      <c r="AZ1015" t="s">
        <v>764</v>
      </c>
      <c r="BA1015" t="s">
        <v>764</v>
      </c>
      <c r="BB1015" t="s">
        <v>815</v>
      </c>
      <c r="BC1015" t="s">
        <v>819</v>
      </c>
      <c r="BD1015" t="s">
        <v>820</v>
      </c>
      <c r="BE1015" t="s">
        <v>821</v>
      </c>
      <c r="BF1015" t="s">
        <v>874</v>
      </c>
      <c r="BG1015" t="s">
        <v>822</v>
      </c>
      <c r="BH1015">
        <v>2016</v>
      </c>
      <c r="BI1015" t="s">
        <v>823</v>
      </c>
      <c r="BJ1015" t="s">
        <v>824</v>
      </c>
      <c r="BK1015" t="s">
        <v>824</v>
      </c>
    </row>
    <row r="1016" spans="43:63" x14ac:dyDescent="0.25">
      <c r="AQ1016" t="s">
        <v>30</v>
      </c>
      <c r="AR1016">
        <v>2008</v>
      </c>
      <c r="AS1016" t="s">
        <v>872</v>
      </c>
      <c r="AT1016" t="s">
        <v>839</v>
      </c>
      <c r="AU1016">
        <v>107.44430519022499</v>
      </c>
      <c r="AV1016" t="s">
        <v>873</v>
      </c>
      <c r="AW1016" t="s">
        <v>208</v>
      </c>
      <c r="AX1016" t="s">
        <v>817</v>
      </c>
      <c r="AY1016" t="s">
        <v>818</v>
      </c>
      <c r="AZ1016" t="s">
        <v>764</v>
      </c>
      <c r="BA1016" t="s">
        <v>764</v>
      </c>
      <c r="BB1016" t="s">
        <v>815</v>
      </c>
      <c r="BC1016" t="s">
        <v>819</v>
      </c>
      <c r="BD1016" t="s">
        <v>820</v>
      </c>
      <c r="BE1016" t="s">
        <v>821</v>
      </c>
      <c r="BF1016" t="s">
        <v>874</v>
      </c>
      <c r="BG1016" t="s">
        <v>822</v>
      </c>
      <c r="BH1016">
        <v>2016</v>
      </c>
      <c r="BI1016" t="s">
        <v>823</v>
      </c>
      <c r="BJ1016" t="s">
        <v>824</v>
      </c>
      <c r="BK1016" t="s">
        <v>824</v>
      </c>
    </row>
    <row r="1017" spans="43:63" x14ac:dyDescent="0.25">
      <c r="AQ1017" t="s">
        <v>30</v>
      </c>
      <c r="AR1017">
        <v>2009</v>
      </c>
      <c r="AS1017" t="s">
        <v>872</v>
      </c>
      <c r="AT1017" t="s">
        <v>839</v>
      </c>
      <c r="AU1017">
        <v>107.90172095358</v>
      </c>
      <c r="AV1017" t="s">
        <v>873</v>
      </c>
      <c r="AW1017" t="s">
        <v>208</v>
      </c>
      <c r="AX1017" t="s">
        <v>817</v>
      </c>
      <c r="AY1017" t="s">
        <v>818</v>
      </c>
      <c r="AZ1017" t="s">
        <v>764</v>
      </c>
      <c r="BA1017" t="s">
        <v>764</v>
      </c>
      <c r="BB1017" t="s">
        <v>815</v>
      </c>
      <c r="BC1017" t="s">
        <v>819</v>
      </c>
      <c r="BD1017" t="s">
        <v>820</v>
      </c>
      <c r="BE1017" t="s">
        <v>821</v>
      </c>
      <c r="BF1017" t="s">
        <v>874</v>
      </c>
      <c r="BG1017" t="s">
        <v>822</v>
      </c>
      <c r="BH1017">
        <v>2016</v>
      </c>
      <c r="BI1017" t="s">
        <v>823</v>
      </c>
      <c r="BJ1017" t="s">
        <v>824</v>
      </c>
      <c r="BK1017" t="s">
        <v>824</v>
      </c>
    </row>
    <row r="1018" spans="43:63" x14ac:dyDescent="0.25">
      <c r="AQ1018" t="s">
        <v>30</v>
      </c>
      <c r="AR1018">
        <v>2010</v>
      </c>
      <c r="AS1018" t="s">
        <v>872</v>
      </c>
      <c r="AT1018" t="s">
        <v>839</v>
      </c>
      <c r="AU1018">
        <v>107.808240560223</v>
      </c>
      <c r="AV1018" t="s">
        <v>873</v>
      </c>
      <c r="AW1018" t="s">
        <v>208</v>
      </c>
      <c r="AX1018" t="s">
        <v>817</v>
      </c>
      <c r="AY1018" t="s">
        <v>818</v>
      </c>
      <c r="AZ1018" t="s">
        <v>764</v>
      </c>
      <c r="BA1018" t="s">
        <v>764</v>
      </c>
      <c r="BB1018" t="s">
        <v>815</v>
      </c>
      <c r="BC1018" t="s">
        <v>819</v>
      </c>
      <c r="BD1018" t="s">
        <v>820</v>
      </c>
      <c r="BE1018" t="s">
        <v>821</v>
      </c>
      <c r="BF1018" t="s">
        <v>874</v>
      </c>
      <c r="BG1018" t="s">
        <v>822</v>
      </c>
      <c r="BH1018">
        <v>2016</v>
      </c>
      <c r="BI1018" t="s">
        <v>823</v>
      </c>
      <c r="BJ1018" t="s">
        <v>824</v>
      </c>
      <c r="BK1018" t="s">
        <v>824</v>
      </c>
    </row>
    <row r="1019" spans="43:63" x14ac:dyDescent="0.25">
      <c r="AQ1019" t="s">
        <v>30</v>
      </c>
      <c r="AR1019">
        <v>2011</v>
      </c>
      <c r="AS1019" t="s">
        <v>872</v>
      </c>
      <c r="AT1019" t="s">
        <v>839</v>
      </c>
      <c r="AU1019">
        <v>109.284497239354</v>
      </c>
      <c r="AV1019" t="s">
        <v>873</v>
      </c>
      <c r="AW1019" t="s">
        <v>208</v>
      </c>
      <c r="AX1019" t="s">
        <v>817</v>
      </c>
      <c r="AY1019" t="s">
        <v>818</v>
      </c>
      <c r="AZ1019" t="s">
        <v>764</v>
      </c>
      <c r="BA1019" t="s">
        <v>764</v>
      </c>
      <c r="BB1019" t="s">
        <v>815</v>
      </c>
      <c r="BC1019" t="s">
        <v>819</v>
      </c>
      <c r="BD1019" t="s">
        <v>820</v>
      </c>
      <c r="BE1019" t="s">
        <v>821</v>
      </c>
      <c r="BF1019" t="s">
        <v>874</v>
      </c>
      <c r="BG1019" t="s">
        <v>822</v>
      </c>
      <c r="BH1019">
        <v>2016</v>
      </c>
      <c r="BI1019" t="s">
        <v>823</v>
      </c>
      <c r="BJ1019" t="s">
        <v>824</v>
      </c>
      <c r="BK1019" t="s">
        <v>824</v>
      </c>
    </row>
    <row r="1020" spans="43:63" x14ac:dyDescent="0.25">
      <c r="AQ1020" t="s">
        <v>30</v>
      </c>
      <c r="AR1020">
        <v>2012</v>
      </c>
      <c r="AS1020" t="s">
        <v>872</v>
      </c>
      <c r="AT1020" t="s">
        <v>839</v>
      </c>
      <c r="AU1020">
        <v>110.80211515251</v>
      </c>
      <c r="AV1020" t="s">
        <v>873</v>
      </c>
      <c r="AW1020" t="s">
        <v>208</v>
      </c>
      <c r="AX1020" t="s">
        <v>817</v>
      </c>
      <c r="AY1020" t="s">
        <v>818</v>
      </c>
      <c r="AZ1020" t="s">
        <v>764</v>
      </c>
      <c r="BA1020" t="s">
        <v>764</v>
      </c>
      <c r="BB1020" t="s">
        <v>815</v>
      </c>
      <c r="BC1020" t="s">
        <v>819</v>
      </c>
      <c r="BD1020" t="s">
        <v>820</v>
      </c>
      <c r="BE1020" t="s">
        <v>821</v>
      </c>
      <c r="BF1020" t="s">
        <v>874</v>
      </c>
      <c r="BG1020" t="s">
        <v>822</v>
      </c>
      <c r="BH1020">
        <v>2016</v>
      </c>
      <c r="BI1020" t="s">
        <v>823</v>
      </c>
      <c r="BJ1020" t="s">
        <v>824</v>
      </c>
      <c r="BK1020" t="s">
        <v>824</v>
      </c>
    </row>
    <row r="1021" spans="43:63" x14ac:dyDescent="0.25">
      <c r="AQ1021" t="s">
        <v>30</v>
      </c>
      <c r="AR1021">
        <v>2013</v>
      </c>
      <c r="AS1021" t="s">
        <v>872</v>
      </c>
      <c r="AT1021" t="s">
        <v>839</v>
      </c>
      <c r="AU1021">
        <v>112.73422081554401</v>
      </c>
      <c r="AV1021" t="s">
        <v>873</v>
      </c>
      <c r="AW1021" t="s">
        <v>208</v>
      </c>
      <c r="AX1021" t="s">
        <v>817</v>
      </c>
      <c r="AY1021" t="s">
        <v>818</v>
      </c>
      <c r="AZ1021" t="s">
        <v>764</v>
      </c>
      <c r="BA1021" t="s">
        <v>764</v>
      </c>
      <c r="BB1021" t="s">
        <v>815</v>
      </c>
      <c r="BC1021" t="s">
        <v>819</v>
      </c>
      <c r="BD1021" t="s">
        <v>820</v>
      </c>
      <c r="BE1021" t="s">
        <v>821</v>
      </c>
      <c r="BF1021" t="s">
        <v>874</v>
      </c>
      <c r="BG1021" t="s">
        <v>822</v>
      </c>
      <c r="BH1021">
        <v>2016</v>
      </c>
      <c r="BI1021" t="s">
        <v>823</v>
      </c>
      <c r="BJ1021" t="s">
        <v>824</v>
      </c>
      <c r="BK1021" t="s">
        <v>824</v>
      </c>
    </row>
    <row r="1022" spans="43:63" x14ac:dyDescent="0.25">
      <c r="AQ1022" t="s">
        <v>10</v>
      </c>
      <c r="AR1022">
        <v>2005</v>
      </c>
      <c r="AS1022" t="s">
        <v>872</v>
      </c>
      <c r="AT1022" t="s">
        <v>839</v>
      </c>
      <c r="AU1022">
        <v>880.23979278536899</v>
      </c>
      <c r="AV1022" t="s">
        <v>873</v>
      </c>
      <c r="AW1022" t="s">
        <v>208</v>
      </c>
      <c r="AX1022" t="s">
        <v>817</v>
      </c>
      <c r="AY1022" t="s">
        <v>818</v>
      </c>
      <c r="AZ1022" t="s">
        <v>764</v>
      </c>
      <c r="BA1022" t="s">
        <v>764</v>
      </c>
      <c r="BB1022" t="s">
        <v>815</v>
      </c>
      <c r="BC1022" t="s">
        <v>819</v>
      </c>
      <c r="BD1022" t="s">
        <v>820</v>
      </c>
      <c r="BE1022" t="s">
        <v>821</v>
      </c>
      <c r="BF1022" t="s">
        <v>874</v>
      </c>
      <c r="BG1022" t="s">
        <v>822</v>
      </c>
      <c r="BH1022">
        <v>2016</v>
      </c>
      <c r="BI1022" t="s">
        <v>823</v>
      </c>
      <c r="BJ1022" t="s">
        <v>824</v>
      </c>
      <c r="BK1022" t="s">
        <v>824</v>
      </c>
    </row>
    <row r="1023" spans="43:63" x14ac:dyDescent="0.25">
      <c r="AQ1023" t="s">
        <v>10</v>
      </c>
      <c r="AR1023">
        <v>2006</v>
      </c>
      <c r="AS1023" t="s">
        <v>872</v>
      </c>
      <c r="AT1023" t="s">
        <v>839</v>
      </c>
      <c r="AU1023">
        <v>891.86451688531895</v>
      </c>
      <c r="AV1023" t="s">
        <v>873</v>
      </c>
      <c r="AW1023" t="s">
        <v>208</v>
      </c>
      <c r="AX1023" t="s">
        <v>817</v>
      </c>
      <c r="AY1023" t="s">
        <v>818</v>
      </c>
      <c r="AZ1023" t="s">
        <v>764</v>
      </c>
      <c r="BA1023" t="s">
        <v>764</v>
      </c>
      <c r="BB1023" t="s">
        <v>815</v>
      </c>
      <c r="BC1023" t="s">
        <v>819</v>
      </c>
      <c r="BD1023" t="s">
        <v>820</v>
      </c>
      <c r="BE1023" t="s">
        <v>821</v>
      </c>
      <c r="BF1023" t="s">
        <v>874</v>
      </c>
      <c r="BG1023" t="s">
        <v>822</v>
      </c>
      <c r="BH1023">
        <v>2016</v>
      </c>
      <c r="BI1023" t="s">
        <v>823</v>
      </c>
      <c r="BJ1023" t="s">
        <v>824</v>
      </c>
      <c r="BK1023" t="s">
        <v>824</v>
      </c>
    </row>
    <row r="1024" spans="43:63" x14ac:dyDescent="0.25">
      <c r="AQ1024" t="s">
        <v>10</v>
      </c>
      <c r="AR1024">
        <v>2007</v>
      </c>
      <c r="AS1024" t="s">
        <v>872</v>
      </c>
      <c r="AT1024" t="s">
        <v>839</v>
      </c>
      <c r="AU1024">
        <v>904.03996712336402</v>
      </c>
      <c r="AV1024" t="s">
        <v>873</v>
      </c>
      <c r="AW1024" t="s">
        <v>208</v>
      </c>
      <c r="AX1024" t="s">
        <v>817</v>
      </c>
      <c r="AY1024" t="s">
        <v>818</v>
      </c>
      <c r="AZ1024" t="s">
        <v>764</v>
      </c>
      <c r="BA1024" t="s">
        <v>764</v>
      </c>
      <c r="BB1024" t="s">
        <v>815</v>
      </c>
      <c r="BC1024" t="s">
        <v>819</v>
      </c>
      <c r="BD1024" t="s">
        <v>820</v>
      </c>
      <c r="BE1024" t="s">
        <v>821</v>
      </c>
      <c r="BF1024" t="s">
        <v>874</v>
      </c>
      <c r="BG1024" t="s">
        <v>822</v>
      </c>
      <c r="BH1024">
        <v>2016</v>
      </c>
      <c r="BI1024" t="s">
        <v>823</v>
      </c>
      <c r="BJ1024" t="s">
        <v>824</v>
      </c>
      <c r="BK1024" t="s">
        <v>824</v>
      </c>
    </row>
    <row r="1025" spans="43:63" x14ac:dyDescent="0.25">
      <c r="AQ1025" t="s">
        <v>10</v>
      </c>
      <c r="AR1025">
        <v>2008</v>
      </c>
      <c r="AS1025" t="s">
        <v>872</v>
      </c>
      <c r="AT1025" t="s">
        <v>839</v>
      </c>
      <c r="AU1025">
        <v>915.08639517347694</v>
      </c>
      <c r="AV1025" t="s">
        <v>873</v>
      </c>
      <c r="AW1025" t="s">
        <v>208</v>
      </c>
      <c r="AX1025" t="s">
        <v>817</v>
      </c>
      <c r="AY1025" t="s">
        <v>818</v>
      </c>
      <c r="AZ1025" t="s">
        <v>764</v>
      </c>
      <c r="BA1025" t="s">
        <v>764</v>
      </c>
      <c r="BB1025" t="s">
        <v>815</v>
      </c>
      <c r="BC1025" t="s">
        <v>819</v>
      </c>
      <c r="BD1025" t="s">
        <v>820</v>
      </c>
      <c r="BE1025" t="s">
        <v>821</v>
      </c>
      <c r="BF1025" t="s">
        <v>874</v>
      </c>
      <c r="BG1025" t="s">
        <v>822</v>
      </c>
      <c r="BH1025">
        <v>2016</v>
      </c>
      <c r="BI1025" t="s">
        <v>823</v>
      </c>
      <c r="BJ1025" t="s">
        <v>824</v>
      </c>
      <c r="BK1025" t="s">
        <v>824</v>
      </c>
    </row>
    <row r="1026" spans="43:63" x14ac:dyDescent="0.25">
      <c r="AQ1026" t="s">
        <v>10</v>
      </c>
      <c r="AR1026">
        <v>2009</v>
      </c>
      <c r="AS1026" t="s">
        <v>872</v>
      </c>
      <c r="AT1026" t="s">
        <v>839</v>
      </c>
      <c r="AU1026">
        <v>926.08836336545505</v>
      </c>
      <c r="AV1026" t="s">
        <v>873</v>
      </c>
      <c r="AW1026" t="s">
        <v>208</v>
      </c>
      <c r="AX1026" t="s">
        <v>817</v>
      </c>
      <c r="AY1026" t="s">
        <v>818</v>
      </c>
      <c r="AZ1026" t="s">
        <v>764</v>
      </c>
      <c r="BA1026" t="s">
        <v>764</v>
      </c>
      <c r="BB1026" t="s">
        <v>815</v>
      </c>
      <c r="BC1026" t="s">
        <v>819</v>
      </c>
      <c r="BD1026" t="s">
        <v>820</v>
      </c>
      <c r="BE1026" t="s">
        <v>821</v>
      </c>
      <c r="BF1026" t="s">
        <v>874</v>
      </c>
      <c r="BG1026" t="s">
        <v>822</v>
      </c>
      <c r="BH1026">
        <v>2016</v>
      </c>
      <c r="BI1026" t="s">
        <v>823</v>
      </c>
      <c r="BJ1026" t="s">
        <v>824</v>
      </c>
      <c r="BK1026" t="s">
        <v>824</v>
      </c>
    </row>
    <row r="1027" spans="43:63" x14ac:dyDescent="0.25">
      <c r="AQ1027" t="s">
        <v>10</v>
      </c>
      <c r="AR1027">
        <v>2010</v>
      </c>
      <c r="AS1027" t="s">
        <v>872</v>
      </c>
      <c r="AT1027" t="s">
        <v>839</v>
      </c>
      <c r="AU1027">
        <v>936.70922748999305</v>
      </c>
      <c r="AV1027" t="s">
        <v>873</v>
      </c>
      <c r="AW1027" t="s">
        <v>208</v>
      </c>
      <c r="AX1027" t="s">
        <v>817</v>
      </c>
      <c r="AY1027" t="s">
        <v>818</v>
      </c>
      <c r="AZ1027" t="s">
        <v>764</v>
      </c>
      <c r="BA1027" t="s">
        <v>764</v>
      </c>
      <c r="BB1027" t="s">
        <v>815</v>
      </c>
      <c r="BC1027" t="s">
        <v>819</v>
      </c>
      <c r="BD1027" t="s">
        <v>820</v>
      </c>
      <c r="BE1027" t="s">
        <v>821</v>
      </c>
      <c r="BF1027" t="s">
        <v>874</v>
      </c>
      <c r="BG1027" t="s">
        <v>822</v>
      </c>
      <c r="BH1027">
        <v>2016</v>
      </c>
      <c r="BI1027" t="s">
        <v>823</v>
      </c>
      <c r="BJ1027" t="s">
        <v>824</v>
      </c>
      <c r="BK1027" t="s">
        <v>824</v>
      </c>
    </row>
    <row r="1028" spans="43:63" x14ac:dyDescent="0.25">
      <c r="AQ1028" t="s">
        <v>10</v>
      </c>
      <c r="AR1028">
        <v>2011</v>
      </c>
      <c r="AS1028" t="s">
        <v>872</v>
      </c>
      <c r="AT1028" t="s">
        <v>839</v>
      </c>
      <c r="AU1028">
        <v>947.53370826734204</v>
      </c>
      <c r="AV1028" t="s">
        <v>873</v>
      </c>
      <c r="AW1028" t="s">
        <v>208</v>
      </c>
      <c r="AX1028" t="s">
        <v>817</v>
      </c>
      <c r="AY1028" t="s">
        <v>818</v>
      </c>
      <c r="AZ1028" t="s">
        <v>764</v>
      </c>
      <c r="BA1028" t="s">
        <v>764</v>
      </c>
      <c r="BB1028" t="s">
        <v>815</v>
      </c>
      <c r="BC1028" t="s">
        <v>819</v>
      </c>
      <c r="BD1028" t="s">
        <v>820</v>
      </c>
      <c r="BE1028" t="s">
        <v>821</v>
      </c>
      <c r="BF1028" t="s">
        <v>874</v>
      </c>
      <c r="BG1028" t="s">
        <v>822</v>
      </c>
      <c r="BH1028">
        <v>2016</v>
      </c>
      <c r="BI1028" t="s">
        <v>823</v>
      </c>
      <c r="BJ1028" t="s">
        <v>824</v>
      </c>
      <c r="BK1028" t="s">
        <v>824</v>
      </c>
    </row>
    <row r="1029" spans="43:63" x14ac:dyDescent="0.25">
      <c r="AQ1029" t="s">
        <v>10</v>
      </c>
      <c r="AR1029">
        <v>2012</v>
      </c>
      <c r="AS1029" t="s">
        <v>872</v>
      </c>
      <c r="AT1029" t="s">
        <v>839</v>
      </c>
      <c r="AU1029">
        <v>958.06865774954099</v>
      </c>
      <c r="AV1029" t="s">
        <v>873</v>
      </c>
      <c r="AW1029" t="s">
        <v>208</v>
      </c>
      <c r="AX1029" t="s">
        <v>817</v>
      </c>
      <c r="AY1029" t="s">
        <v>818</v>
      </c>
      <c r="AZ1029" t="s">
        <v>764</v>
      </c>
      <c r="BA1029" t="s">
        <v>764</v>
      </c>
      <c r="BB1029" t="s">
        <v>815</v>
      </c>
      <c r="BC1029" t="s">
        <v>819</v>
      </c>
      <c r="BD1029" t="s">
        <v>820</v>
      </c>
      <c r="BE1029" t="s">
        <v>821</v>
      </c>
      <c r="BF1029" t="s">
        <v>874</v>
      </c>
      <c r="BG1029" t="s">
        <v>822</v>
      </c>
      <c r="BH1029">
        <v>2016</v>
      </c>
      <c r="BI1029" t="s">
        <v>823</v>
      </c>
      <c r="BJ1029" t="s">
        <v>824</v>
      </c>
      <c r="BK1029" t="s">
        <v>824</v>
      </c>
    </row>
    <row r="1030" spans="43:63" x14ac:dyDescent="0.25">
      <c r="AQ1030" t="s">
        <v>10</v>
      </c>
      <c r="AR1030">
        <v>2013</v>
      </c>
      <c r="AS1030" t="s">
        <v>872</v>
      </c>
      <c r="AT1030" t="s">
        <v>839</v>
      </c>
      <c r="AU1030">
        <v>969.68687064945698</v>
      </c>
      <c r="AV1030" t="s">
        <v>873</v>
      </c>
      <c r="AW1030" t="s">
        <v>208</v>
      </c>
      <c r="AX1030" t="s">
        <v>817</v>
      </c>
      <c r="AY1030" t="s">
        <v>818</v>
      </c>
      <c r="AZ1030" t="s">
        <v>764</v>
      </c>
      <c r="BA1030" t="s">
        <v>764</v>
      </c>
      <c r="BB1030" t="s">
        <v>815</v>
      </c>
      <c r="BC1030" t="s">
        <v>819</v>
      </c>
      <c r="BD1030" t="s">
        <v>820</v>
      </c>
      <c r="BE1030" t="s">
        <v>821</v>
      </c>
      <c r="BF1030" t="s">
        <v>874</v>
      </c>
      <c r="BG1030" t="s">
        <v>822</v>
      </c>
      <c r="BH1030">
        <v>2016</v>
      </c>
      <c r="BI1030" t="s">
        <v>823</v>
      </c>
      <c r="BJ1030" t="s">
        <v>824</v>
      </c>
      <c r="BK1030" t="s">
        <v>824</v>
      </c>
    </row>
    <row r="1031" spans="43:63" x14ac:dyDescent="0.25">
      <c r="AQ1031" t="s">
        <v>29</v>
      </c>
      <c r="AR1031">
        <v>2011</v>
      </c>
      <c r="AS1031" t="s">
        <v>872</v>
      </c>
      <c r="AT1031" t="s">
        <v>839</v>
      </c>
      <c r="AU1031">
        <v>2238.3774011956202</v>
      </c>
      <c r="AV1031" t="s">
        <v>873</v>
      </c>
      <c r="AW1031" t="s">
        <v>208</v>
      </c>
      <c r="AX1031" t="s">
        <v>817</v>
      </c>
      <c r="AY1031" t="s">
        <v>818</v>
      </c>
      <c r="AZ1031" t="s">
        <v>764</v>
      </c>
      <c r="BA1031" t="s">
        <v>764</v>
      </c>
      <c r="BB1031" t="s">
        <v>815</v>
      </c>
      <c r="BC1031" t="s">
        <v>819</v>
      </c>
      <c r="BD1031" t="s">
        <v>820</v>
      </c>
      <c r="BE1031" t="s">
        <v>821</v>
      </c>
      <c r="BF1031" t="s">
        <v>874</v>
      </c>
      <c r="BG1031" t="s">
        <v>822</v>
      </c>
      <c r="BH1031">
        <v>2016</v>
      </c>
      <c r="BI1031" t="s">
        <v>823</v>
      </c>
      <c r="BJ1031" t="s">
        <v>824</v>
      </c>
      <c r="BK1031" t="s">
        <v>824</v>
      </c>
    </row>
    <row r="1032" spans="43:63" x14ac:dyDescent="0.25">
      <c r="AQ1032" t="s">
        <v>7</v>
      </c>
      <c r="AR1032">
        <v>2011</v>
      </c>
      <c r="AS1032" t="s">
        <v>872</v>
      </c>
      <c r="AT1032" t="s">
        <v>839</v>
      </c>
      <c r="AU1032">
        <v>7.5619917037523203</v>
      </c>
      <c r="AV1032" t="s">
        <v>873</v>
      </c>
      <c r="AW1032" t="s">
        <v>208</v>
      </c>
      <c r="AX1032" t="s">
        <v>817</v>
      </c>
      <c r="AY1032" t="s">
        <v>818</v>
      </c>
      <c r="AZ1032" t="s">
        <v>764</v>
      </c>
      <c r="BA1032" t="s">
        <v>764</v>
      </c>
      <c r="BB1032" t="s">
        <v>815</v>
      </c>
      <c r="BC1032" t="s">
        <v>819</v>
      </c>
      <c r="BD1032" t="s">
        <v>820</v>
      </c>
      <c r="BE1032" t="s">
        <v>821</v>
      </c>
      <c r="BF1032" t="s">
        <v>874</v>
      </c>
      <c r="BG1032" t="s">
        <v>822</v>
      </c>
      <c r="BH1032">
        <v>2016</v>
      </c>
      <c r="BI1032" t="s">
        <v>823</v>
      </c>
      <c r="BJ1032" t="s">
        <v>824</v>
      </c>
      <c r="BK1032" t="s">
        <v>824</v>
      </c>
    </row>
    <row r="1033" spans="43:63" x14ac:dyDescent="0.25">
      <c r="AQ1033" t="s">
        <v>25</v>
      </c>
      <c r="AR1033">
        <v>2011</v>
      </c>
      <c r="AS1033" t="s">
        <v>872</v>
      </c>
      <c r="AT1033" t="s">
        <v>839</v>
      </c>
      <c r="AU1033">
        <v>37.848566507999998</v>
      </c>
      <c r="AV1033" t="s">
        <v>873</v>
      </c>
      <c r="AW1033" t="s">
        <v>208</v>
      </c>
      <c r="AX1033" t="s">
        <v>817</v>
      </c>
      <c r="AY1033" t="s">
        <v>818</v>
      </c>
      <c r="AZ1033" t="s">
        <v>764</v>
      </c>
      <c r="BA1033" t="s">
        <v>764</v>
      </c>
      <c r="BB1033" t="s">
        <v>815</v>
      </c>
      <c r="BC1033" t="s">
        <v>819</v>
      </c>
      <c r="BD1033" t="s">
        <v>820</v>
      </c>
      <c r="BE1033" t="s">
        <v>821</v>
      </c>
      <c r="BF1033" t="s">
        <v>874</v>
      </c>
      <c r="BG1033" t="s">
        <v>822</v>
      </c>
      <c r="BH1033">
        <v>2016</v>
      </c>
      <c r="BI1033" t="s">
        <v>823</v>
      </c>
      <c r="BJ1033" t="s">
        <v>824</v>
      </c>
      <c r="BK1033" t="s">
        <v>824</v>
      </c>
    </row>
    <row r="1034" spans="43:63" x14ac:dyDescent="0.25">
      <c r="AQ1034" t="s">
        <v>25</v>
      </c>
      <c r="AR1034">
        <v>2012</v>
      </c>
      <c r="AS1034" t="s">
        <v>872</v>
      </c>
      <c r="AT1034" t="s">
        <v>839</v>
      </c>
      <c r="AU1034">
        <v>38.074583891390198</v>
      </c>
      <c r="AV1034" t="s">
        <v>873</v>
      </c>
      <c r="AW1034" t="s">
        <v>208</v>
      </c>
      <c r="AX1034" t="s">
        <v>817</v>
      </c>
      <c r="AY1034" t="s">
        <v>818</v>
      </c>
      <c r="AZ1034" t="s">
        <v>764</v>
      </c>
      <c r="BA1034" t="s">
        <v>764</v>
      </c>
      <c r="BB1034" t="s">
        <v>815</v>
      </c>
      <c r="BC1034" t="s">
        <v>819</v>
      </c>
      <c r="BD1034" t="s">
        <v>820</v>
      </c>
      <c r="BE1034" t="s">
        <v>821</v>
      </c>
      <c r="BF1034" t="s">
        <v>874</v>
      </c>
      <c r="BG1034" t="s">
        <v>822</v>
      </c>
      <c r="BH1034">
        <v>2016</v>
      </c>
      <c r="BI1034" t="s">
        <v>823</v>
      </c>
      <c r="BJ1034" t="s">
        <v>824</v>
      </c>
      <c r="BK1034" t="s">
        <v>824</v>
      </c>
    </row>
    <row r="1035" spans="43:63" x14ac:dyDescent="0.25">
      <c r="AQ1035" t="s">
        <v>25</v>
      </c>
      <c r="AR1035">
        <v>2013</v>
      </c>
      <c r="AS1035" t="s">
        <v>872</v>
      </c>
      <c r="AT1035" t="s">
        <v>839</v>
      </c>
      <c r="AU1035">
        <v>38.529162656715599</v>
      </c>
      <c r="AV1035" t="s">
        <v>873</v>
      </c>
      <c r="AW1035" t="s">
        <v>208</v>
      </c>
      <c r="AX1035" t="s">
        <v>817</v>
      </c>
      <c r="AY1035" t="s">
        <v>818</v>
      </c>
      <c r="AZ1035" t="s">
        <v>764</v>
      </c>
      <c r="BA1035" t="s">
        <v>764</v>
      </c>
      <c r="BB1035" t="s">
        <v>815</v>
      </c>
      <c r="BC1035" t="s">
        <v>819</v>
      </c>
      <c r="BD1035" t="s">
        <v>820</v>
      </c>
      <c r="BE1035" t="s">
        <v>821</v>
      </c>
      <c r="BF1035" t="s">
        <v>874</v>
      </c>
      <c r="BG1035" t="s">
        <v>822</v>
      </c>
      <c r="BH1035">
        <v>2016</v>
      </c>
      <c r="BI1035" t="s">
        <v>823</v>
      </c>
      <c r="BJ1035" t="s">
        <v>824</v>
      </c>
      <c r="BK1035" t="s">
        <v>824</v>
      </c>
    </row>
    <row r="1036" spans="43:63" x14ac:dyDescent="0.25">
      <c r="AQ1036" t="s">
        <v>6</v>
      </c>
      <c r="AR1036">
        <v>2011</v>
      </c>
      <c r="AS1036" t="s">
        <v>872</v>
      </c>
      <c r="AT1036" t="s">
        <v>839</v>
      </c>
      <c r="AU1036">
        <v>188.323290531975</v>
      </c>
      <c r="AV1036" t="s">
        <v>873</v>
      </c>
      <c r="AW1036" t="s">
        <v>208</v>
      </c>
      <c r="AX1036" t="s">
        <v>817</v>
      </c>
      <c r="AY1036" t="s">
        <v>818</v>
      </c>
      <c r="AZ1036" t="s">
        <v>764</v>
      </c>
      <c r="BA1036" t="s">
        <v>764</v>
      </c>
      <c r="BB1036" t="s">
        <v>815</v>
      </c>
      <c r="BC1036" t="s">
        <v>819</v>
      </c>
      <c r="BD1036" t="s">
        <v>820</v>
      </c>
      <c r="BE1036" t="s">
        <v>821</v>
      </c>
      <c r="BF1036" t="s">
        <v>874</v>
      </c>
      <c r="BG1036" t="s">
        <v>822</v>
      </c>
      <c r="BH1036">
        <v>2016</v>
      </c>
      <c r="BI1036" t="s">
        <v>823</v>
      </c>
      <c r="BJ1036" t="s">
        <v>824</v>
      </c>
      <c r="BK1036" t="s">
        <v>824</v>
      </c>
    </row>
    <row r="1037" spans="43:63" x14ac:dyDescent="0.25">
      <c r="AQ1037" t="s">
        <v>6</v>
      </c>
      <c r="AR1037">
        <v>2012</v>
      </c>
      <c r="AS1037" t="s">
        <v>872</v>
      </c>
      <c r="AT1037" t="s">
        <v>839</v>
      </c>
      <c r="AU1037">
        <v>191.29501607679401</v>
      </c>
      <c r="AV1037" t="s">
        <v>873</v>
      </c>
      <c r="AW1037" t="s">
        <v>208</v>
      </c>
      <c r="AX1037" t="s">
        <v>817</v>
      </c>
      <c r="AY1037" t="s">
        <v>818</v>
      </c>
      <c r="AZ1037" t="s">
        <v>764</v>
      </c>
      <c r="BA1037" t="s">
        <v>764</v>
      </c>
      <c r="BB1037" t="s">
        <v>815</v>
      </c>
      <c r="BC1037" t="s">
        <v>819</v>
      </c>
      <c r="BD1037" t="s">
        <v>820</v>
      </c>
      <c r="BE1037" t="s">
        <v>821</v>
      </c>
      <c r="BF1037" t="s">
        <v>874</v>
      </c>
      <c r="BG1037" t="s">
        <v>822</v>
      </c>
      <c r="BH1037">
        <v>2016</v>
      </c>
      <c r="BI1037" t="s">
        <v>823</v>
      </c>
      <c r="BJ1037" t="s">
        <v>824</v>
      </c>
      <c r="BK1037" t="s">
        <v>824</v>
      </c>
    </row>
    <row r="1038" spans="43:63" x14ac:dyDescent="0.25">
      <c r="AQ1038" t="s">
        <v>14</v>
      </c>
      <c r="AR1038">
        <v>2010</v>
      </c>
      <c r="AS1038" t="s">
        <v>872</v>
      </c>
      <c r="AT1038" t="s">
        <v>839</v>
      </c>
      <c r="AU1038">
        <v>237.808561185</v>
      </c>
      <c r="AV1038" t="s">
        <v>873</v>
      </c>
      <c r="AW1038" t="s">
        <v>208</v>
      </c>
      <c r="AX1038" t="s">
        <v>817</v>
      </c>
      <c r="AY1038" t="s">
        <v>818</v>
      </c>
      <c r="AZ1038" t="s">
        <v>764</v>
      </c>
      <c r="BA1038" t="s">
        <v>764</v>
      </c>
      <c r="BB1038" t="s">
        <v>815</v>
      </c>
      <c r="BC1038" t="s">
        <v>819</v>
      </c>
      <c r="BD1038" t="s">
        <v>820</v>
      </c>
      <c r="BE1038" t="s">
        <v>821</v>
      </c>
      <c r="BF1038" t="s">
        <v>874</v>
      </c>
      <c r="BG1038" t="s">
        <v>822</v>
      </c>
      <c r="BH1038">
        <v>2016</v>
      </c>
      <c r="BI1038" t="s">
        <v>823</v>
      </c>
      <c r="BJ1038" t="s">
        <v>824</v>
      </c>
      <c r="BK1038" t="s">
        <v>824</v>
      </c>
    </row>
    <row r="1039" spans="43:63" x14ac:dyDescent="0.25">
      <c r="AQ1039" t="s">
        <v>14</v>
      </c>
      <c r="AR1039">
        <v>2011</v>
      </c>
      <c r="AS1039" t="s">
        <v>872</v>
      </c>
      <c r="AT1039" t="s">
        <v>839</v>
      </c>
      <c r="AU1039">
        <v>237.44427724494301</v>
      </c>
      <c r="AV1039" t="s">
        <v>873</v>
      </c>
      <c r="AW1039" t="s">
        <v>208</v>
      </c>
      <c r="AX1039" t="s">
        <v>817</v>
      </c>
      <c r="AY1039" t="s">
        <v>818</v>
      </c>
      <c r="AZ1039" t="s">
        <v>764</v>
      </c>
      <c r="BA1039" t="s">
        <v>764</v>
      </c>
      <c r="BB1039" t="s">
        <v>815</v>
      </c>
      <c r="BC1039" t="s">
        <v>819</v>
      </c>
      <c r="BD1039" t="s">
        <v>820</v>
      </c>
      <c r="BE1039" t="s">
        <v>821</v>
      </c>
      <c r="BF1039" t="s">
        <v>874</v>
      </c>
      <c r="BG1039" t="s">
        <v>822</v>
      </c>
      <c r="BH1039">
        <v>2016</v>
      </c>
      <c r="BI1039" t="s">
        <v>823</v>
      </c>
      <c r="BJ1039" t="s">
        <v>824</v>
      </c>
      <c r="BK1039" t="s">
        <v>824</v>
      </c>
    </row>
    <row r="1040" spans="43:63" x14ac:dyDescent="0.25">
      <c r="AQ1040" t="s">
        <v>13</v>
      </c>
      <c r="AR1040">
        <v>2011</v>
      </c>
      <c r="AS1040" t="s">
        <v>872</v>
      </c>
      <c r="AT1040" t="s">
        <v>839</v>
      </c>
      <c r="AU1040">
        <v>121.163588220001</v>
      </c>
      <c r="AV1040" t="s">
        <v>873</v>
      </c>
      <c r="AW1040" t="s">
        <v>208</v>
      </c>
      <c r="AX1040" t="s">
        <v>817</v>
      </c>
      <c r="AY1040" t="s">
        <v>818</v>
      </c>
      <c r="AZ1040" t="s">
        <v>764</v>
      </c>
      <c r="BA1040" t="s">
        <v>764</v>
      </c>
      <c r="BB1040" t="s">
        <v>815</v>
      </c>
      <c r="BC1040" t="s">
        <v>819</v>
      </c>
      <c r="BD1040" t="s">
        <v>820</v>
      </c>
      <c r="BE1040" t="s">
        <v>821</v>
      </c>
      <c r="BF1040" t="s">
        <v>874</v>
      </c>
      <c r="BG1040" t="s">
        <v>822</v>
      </c>
      <c r="BH1040">
        <v>2016</v>
      </c>
      <c r="BI1040" t="s">
        <v>823</v>
      </c>
      <c r="BJ1040" t="s">
        <v>824</v>
      </c>
      <c r="BK1040" t="s">
        <v>824</v>
      </c>
    </row>
    <row r="1041" spans="43:63" x14ac:dyDescent="0.25">
      <c r="AQ1041" t="s">
        <v>19</v>
      </c>
      <c r="AR1041">
        <v>2010</v>
      </c>
      <c r="AS1041" t="s">
        <v>872</v>
      </c>
      <c r="AT1041" t="s">
        <v>839</v>
      </c>
      <c r="AU1041">
        <v>187.626461378719</v>
      </c>
      <c r="AV1041" t="s">
        <v>873</v>
      </c>
      <c r="AW1041" t="s">
        <v>208</v>
      </c>
      <c r="AX1041" t="s">
        <v>817</v>
      </c>
      <c r="AY1041" t="s">
        <v>818</v>
      </c>
      <c r="AZ1041" t="s">
        <v>764</v>
      </c>
      <c r="BA1041" t="s">
        <v>764</v>
      </c>
      <c r="BB1041" t="s">
        <v>815</v>
      </c>
      <c r="BC1041" t="s">
        <v>819</v>
      </c>
      <c r="BD1041" t="s">
        <v>820</v>
      </c>
      <c r="BE1041" t="s">
        <v>821</v>
      </c>
      <c r="BF1041" t="s">
        <v>874</v>
      </c>
      <c r="BG1041" t="s">
        <v>822</v>
      </c>
      <c r="BH1041">
        <v>2016</v>
      </c>
      <c r="BI1041" t="s">
        <v>823</v>
      </c>
      <c r="BJ1041" t="s">
        <v>824</v>
      </c>
      <c r="BK1041" t="s">
        <v>824</v>
      </c>
    </row>
    <row r="1042" spans="43:63" x14ac:dyDescent="0.25">
      <c r="AQ1042" t="s">
        <v>19</v>
      </c>
      <c r="AR1042">
        <v>2011</v>
      </c>
      <c r="AS1042" t="s">
        <v>872</v>
      </c>
      <c r="AT1042" t="s">
        <v>839</v>
      </c>
      <c r="AU1042">
        <v>192.608027620288</v>
      </c>
      <c r="AV1042" t="s">
        <v>873</v>
      </c>
      <c r="AW1042" t="s">
        <v>208</v>
      </c>
      <c r="AX1042" t="s">
        <v>817</v>
      </c>
      <c r="AY1042" t="s">
        <v>818</v>
      </c>
      <c r="AZ1042" t="s">
        <v>764</v>
      </c>
      <c r="BA1042" t="s">
        <v>764</v>
      </c>
      <c r="BB1042" t="s">
        <v>815</v>
      </c>
      <c r="BC1042" t="s">
        <v>819</v>
      </c>
      <c r="BD1042" t="s">
        <v>820</v>
      </c>
      <c r="BE1042" t="s">
        <v>821</v>
      </c>
      <c r="BF1042" t="s">
        <v>874</v>
      </c>
      <c r="BG1042" t="s">
        <v>822</v>
      </c>
      <c r="BH1042">
        <v>2016</v>
      </c>
      <c r="BI1042" t="s">
        <v>823</v>
      </c>
      <c r="BJ1042" t="s">
        <v>824</v>
      </c>
      <c r="BK1042" t="s">
        <v>824</v>
      </c>
    </row>
    <row r="1043" spans="43:63" x14ac:dyDescent="0.25">
      <c r="AQ1043" t="s">
        <v>19</v>
      </c>
      <c r="AR1043">
        <v>2012</v>
      </c>
      <c r="AS1043" t="s">
        <v>872</v>
      </c>
      <c r="AT1043" t="s">
        <v>839</v>
      </c>
      <c r="AU1043">
        <v>192.91593426313699</v>
      </c>
      <c r="AV1043" t="s">
        <v>873</v>
      </c>
      <c r="AW1043" t="s">
        <v>208</v>
      </c>
      <c r="AX1043" t="s">
        <v>817</v>
      </c>
      <c r="AY1043" t="s">
        <v>818</v>
      </c>
      <c r="AZ1043" t="s">
        <v>764</v>
      </c>
      <c r="BA1043" t="s">
        <v>764</v>
      </c>
      <c r="BB1043" t="s">
        <v>815</v>
      </c>
      <c r="BC1043" t="s">
        <v>819</v>
      </c>
      <c r="BD1043" t="s">
        <v>820</v>
      </c>
      <c r="BE1043" t="s">
        <v>821</v>
      </c>
      <c r="BF1043" t="s">
        <v>874</v>
      </c>
      <c r="BG1043" t="s">
        <v>822</v>
      </c>
      <c r="BH1043">
        <v>2016</v>
      </c>
      <c r="BI1043" t="s">
        <v>823</v>
      </c>
      <c r="BJ1043" t="s">
        <v>824</v>
      </c>
      <c r="BK1043" t="s">
        <v>824</v>
      </c>
    </row>
    <row r="1044" spans="43:63" x14ac:dyDescent="0.25">
      <c r="AQ1044" t="s">
        <v>19</v>
      </c>
      <c r="AR1044">
        <v>2013</v>
      </c>
      <c r="AS1044" t="s">
        <v>872</v>
      </c>
      <c r="AT1044" t="s">
        <v>839</v>
      </c>
      <c r="AU1044">
        <v>197.271031741179</v>
      </c>
      <c r="AV1044" t="s">
        <v>873</v>
      </c>
      <c r="AW1044" t="s">
        <v>208</v>
      </c>
      <c r="AX1044" t="s">
        <v>817</v>
      </c>
      <c r="AY1044" t="s">
        <v>818</v>
      </c>
      <c r="AZ1044" t="s">
        <v>764</v>
      </c>
      <c r="BA1044" t="s">
        <v>764</v>
      </c>
      <c r="BB1044" t="s">
        <v>815</v>
      </c>
      <c r="BC1044" t="s">
        <v>819</v>
      </c>
      <c r="BD1044" t="s">
        <v>820</v>
      </c>
      <c r="BE1044" t="s">
        <v>821</v>
      </c>
      <c r="BF1044" t="s">
        <v>874</v>
      </c>
      <c r="BG1044" t="s">
        <v>822</v>
      </c>
      <c r="BH1044">
        <v>2016</v>
      </c>
      <c r="BI1044" t="s">
        <v>823</v>
      </c>
      <c r="BJ1044" t="s">
        <v>824</v>
      </c>
      <c r="BK1044" t="s">
        <v>824</v>
      </c>
    </row>
    <row r="1045" spans="43:63" x14ac:dyDescent="0.25">
      <c r="AQ1045" t="s">
        <v>8</v>
      </c>
      <c r="AR1045">
        <v>2011</v>
      </c>
      <c r="AS1045" t="s">
        <v>872</v>
      </c>
      <c r="AT1045" t="s">
        <v>839</v>
      </c>
      <c r="AU1045">
        <v>18.3868311073734</v>
      </c>
      <c r="AV1045" t="s">
        <v>873</v>
      </c>
      <c r="AW1045" t="s">
        <v>208</v>
      </c>
      <c r="AX1045" t="s">
        <v>817</v>
      </c>
      <c r="AY1045" t="s">
        <v>818</v>
      </c>
      <c r="AZ1045" t="s">
        <v>764</v>
      </c>
      <c r="BA1045" t="s">
        <v>764</v>
      </c>
      <c r="BB1045" t="s">
        <v>815</v>
      </c>
      <c r="BC1045" t="s">
        <v>819</v>
      </c>
      <c r="BD1045" t="s">
        <v>820</v>
      </c>
      <c r="BE1045" t="s">
        <v>821</v>
      </c>
      <c r="BF1045" t="s">
        <v>874</v>
      </c>
      <c r="BG1045" t="s">
        <v>822</v>
      </c>
      <c r="BH1045">
        <v>2016</v>
      </c>
      <c r="BI1045" t="s">
        <v>823</v>
      </c>
      <c r="BJ1045" t="s">
        <v>824</v>
      </c>
      <c r="BK1045" t="s">
        <v>824</v>
      </c>
    </row>
    <row r="1046" spans="43:63" x14ac:dyDescent="0.25">
      <c r="AQ1046" t="s">
        <v>8</v>
      </c>
      <c r="AR1046">
        <v>2012</v>
      </c>
      <c r="AS1046" t="s">
        <v>872</v>
      </c>
      <c r="AT1046" t="s">
        <v>839</v>
      </c>
      <c r="AU1046">
        <v>18.5956715406518</v>
      </c>
      <c r="AV1046" t="s">
        <v>873</v>
      </c>
      <c r="AW1046" t="s">
        <v>208</v>
      </c>
      <c r="AX1046" t="s">
        <v>817</v>
      </c>
      <c r="AY1046" t="s">
        <v>818</v>
      </c>
      <c r="AZ1046" t="s">
        <v>764</v>
      </c>
      <c r="BA1046" t="s">
        <v>764</v>
      </c>
      <c r="BB1046" t="s">
        <v>815</v>
      </c>
      <c r="BC1046" t="s">
        <v>819</v>
      </c>
      <c r="BD1046" t="s">
        <v>820</v>
      </c>
      <c r="BE1046" t="s">
        <v>821</v>
      </c>
      <c r="BF1046" t="s">
        <v>874</v>
      </c>
      <c r="BG1046" t="s">
        <v>822</v>
      </c>
      <c r="BH1046">
        <v>2016</v>
      </c>
      <c r="BI1046" t="s">
        <v>823</v>
      </c>
      <c r="BJ1046" t="s">
        <v>824</v>
      </c>
      <c r="BK1046" t="s">
        <v>824</v>
      </c>
    </row>
    <row r="1047" spans="43:63" x14ac:dyDescent="0.25">
      <c r="AQ1047" t="s">
        <v>8</v>
      </c>
      <c r="AR1047">
        <v>2013</v>
      </c>
      <c r="AS1047" t="s">
        <v>872</v>
      </c>
      <c r="AT1047" t="s">
        <v>839</v>
      </c>
      <c r="AU1047">
        <v>18.756514312306098</v>
      </c>
      <c r="AV1047" t="s">
        <v>873</v>
      </c>
      <c r="AW1047" t="s">
        <v>208</v>
      </c>
      <c r="AX1047" t="s">
        <v>817</v>
      </c>
      <c r="AY1047" t="s">
        <v>818</v>
      </c>
      <c r="AZ1047" t="s">
        <v>764</v>
      </c>
      <c r="BA1047" t="s">
        <v>764</v>
      </c>
      <c r="BB1047" t="s">
        <v>815</v>
      </c>
      <c r="BC1047" t="s">
        <v>819</v>
      </c>
      <c r="BD1047" t="s">
        <v>820</v>
      </c>
      <c r="BE1047" t="s">
        <v>821</v>
      </c>
      <c r="BF1047" t="s">
        <v>874</v>
      </c>
      <c r="BG1047" t="s">
        <v>822</v>
      </c>
      <c r="BH1047">
        <v>2016</v>
      </c>
      <c r="BI1047" t="s">
        <v>823</v>
      </c>
      <c r="BJ1047" t="s">
        <v>824</v>
      </c>
      <c r="BK1047" t="s">
        <v>824</v>
      </c>
    </row>
    <row r="1048" spans="43:63" x14ac:dyDescent="0.25">
      <c r="AQ1048" t="s">
        <v>18</v>
      </c>
      <c r="AR1048">
        <v>2011</v>
      </c>
      <c r="AS1048" t="s">
        <v>872</v>
      </c>
      <c r="AT1048" t="s">
        <v>839</v>
      </c>
      <c r="AU1048">
        <v>64.071364125777507</v>
      </c>
      <c r="AV1048" t="s">
        <v>873</v>
      </c>
      <c r="AW1048" t="s">
        <v>208</v>
      </c>
      <c r="AX1048" t="s">
        <v>817</v>
      </c>
      <c r="AY1048" t="s">
        <v>818</v>
      </c>
      <c r="AZ1048" t="s">
        <v>764</v>
      </c>
      <c r="BA1048" t="s">
        <v>764</v>
      </c>
      <c r="BB1048" t="s">
        <v>815</v>
      </c>
      <c r="BC1048" t="s">
        <v>819</v>
      </c>
      <c r="BD1048" t="s">
        <v>820</v>
      </c>
      <c r="BE1048" t="s">
        <v>821</v>
      </c>
      <c r="BF1048" t="s">
        <v>874</v>
      </c>
      <c r="BG1048" t="s">
        <v>822</v>
      </c>
      <c r="BH1048">
        <v>2016</v>
      </c>
      <c r="BI1048" t="s">
        <v>823</v>
      </c>
      <c r="BJ1048" t="s">
        <v>824</v>
      </c>
      <c r="BK1048" t="s">
        <v>824</v>
      </c>
    </row>
    <row r="1049" spans="43:63" x14ac:dyDescent="0.25">
      <c r="AQ1049" t="s">
        <v>18</v>
      </c>
      <c r="AR1049">
        <v>2012</v>
      </c>
      <c r="AS1049" t="s">
        <v>872</v>
      </c>
      <c r="AT1049" t="s">
        <v>839</v>
      </c>
      <c r="AU1049">
        <v>64.523158923764498</v>
      </c>
      <c r="AV1049" t="s">
        <v>873</v>
      </c>
      <c r="AW1049" t="s">
        <v>208</v>
      </c>
      <c r="AX1049" t="s">
        <v>817</v>
      </c>
      <c r="AY1049" t="s">
        <v>818</v>
      </c>
      <c r="AZ1049" t="s">
        <v>764</v>
      </c>
      <c r="BA1049" t="s">
        <v>764</v>
      </c>
      <c r="BB1049" t="s">
        <v>815</v>
      </c>
      <c r="BC1049" t="s">
        <v>819</v>
      </c>
      <c r="BD1049" t="s">
        <v>820</v>
      </c>
      <c r="BE1049" t="s">
        <v>821</v>
      </c>
      <c r="BF1049" t="s">
        <v>874</v>
      </c>
      <c r="BG1049" t="s">
        <v>822</v>
      </c>
      <c r="BH1049">
        <v>2016</v>
      </c>
      <c r="BI1049" t="s">
        <v>823</v>
      </c>
      <c r="BJ1049" t="s">
        <v>824</v>
      </c>
      <c r="BK1049" t="s">
        <v>824</v>
      </c>
    </row>
    <row r="1050" spans="43:63" x14ac:dyDescent="0.25">
      <c r="AQ1050" t="s">
        <v>18</v>
      </c>
      <c r="AR1050">
        <v>2013</v>
      </c>
      <c r="AS1050" t="s">
        <v>872</v>
      </c>
      <c r="AT1050" t="s">
        <v>839</v>
      </c>
      <c r="AU1050">
        <v>64.975316017834999</v>
      </c>
      <c r="AV1050" t="s">
        <v>873</v>
      </c>
      <c r="AW1050" t="s">
        <v>208</v>
      </c>
      <c r="AX1050" t="s">
        <v>817</v>
      </c>
      <c r="AY1050" t="s">
        <v>818</v>
      </c>
      <c r="AZ1050" t="s">
        <v>764</v>
      </c>
      <c r="BA1050" t="s">
        <v>764</v>
      </c>
      <c r="BB1050" t="s">
        <v>815</v>
      </c>
      <c r="BC1050" t="s">
        <v>819</v>
      </c>
      <c r="BD1050" t="s">
        <v>820</v>
      </c>
      <c r="BE1050" t="s">
        <v>821</v>
      </c>
      <c r="BF1050" t="s">
        <v>874</v>
      </c>
      <c r="BG1050" t="s">
        <v>822</v>
      </c>
      <c r="BH1050">
        <v>2016</v>
      </c>
      <c r="BI1050" t="s">
        <v>823</v>
      </c>
      <c r="BJ1050" t="s">
        <v>824</v>
      </c>
      <c r="BK1050" t="s">
        <v>824</v>
      </c>
    </row>
    <row r="1051" spans="43:63" x14ac:dyDescent="0.25">
      <c r="AQ1051" t="s">
        <v>17</v>
      </c>
      <c r="AR1051">
        <v>2005</v>
      </c>
      <c r="AS1051" t="s">
        <v>872</v>
      </c>
      <c r="AT1051" t="s">
        <v>839</v>
      </c>
      <c r="AU1051">
        <v>129.4</v>
      </c>
      <c r="AV1051" t="s">
        <v>775</v>
      </c>
      <c r="AW1051" t="s">
        <v>208</v>
      </c>
      <c r="AX1051" t="s">
        <v>817</v>
      </c>
      <c r="AY1051" t="s">
        <v>818</v>
      </c>
      <c r="AZ1051" t="s">
        <v>764</v>
      </c>
      <c r="BA1051" t="s">
        <v>764</v>
      </c>
      <c r="BB1051" t="s">
        <v>815</v>
      </c>
      <c r="BC1051" t="s">
        <v>819</v>
      </c>
      <c r="BD1051" t="s">
        <v>820</v>
      </c>
      <c r="BE1051" t="s">
        <v>821</v>
      </c>
      <c r="BF1051" t="s">
        <v>876</v>
      </c>
      <c r="BG1051" t="s">
        <v>822</v>
      </c>
      <c r="BH1051">
        <v>2016</v>
      </c>
      <c r="BI1051" t="s">
        <v>823</v>
      </c>
      <c r="BJ1051" t="s">
        <v>824</v>
      </c>
      <c r="BK1051" t="s">
        <v>824</v>
      </c>
    </row>
    <row r="1052" spans="43:63" x14ac:dyDescent="0.25">
      <c r="AQ1052" t="s">
        <v>17</v>
      </c>
      <c r="AR1052">
        <v>2006</v>
      </c>
      <c r="AS1052" t="s">
        <v>872</v>
      </c>
      <c r="AT1052" t="s">
        <v>839</v>
      </c>
      <c r="AU1052">
        <v>131.69999999999999</v>
      </c>
      <c r="AV1052" t="s">
        <v>775</v>
      </c>
      <c r="AW1052" t="s">
        <v>208</v>
      </c>
      <c r="AX1052" t="s">
        <v>817</v>
      </c>
      <c r="AY1052" t="s">
        <v>818</v>
      </c>
      <c r="AZ1052" t="s">
        <v>764</v>
      </c>
      <c r="BA1052" t="s">
        <v>764</v>
      </c>
      <c r="BB1052" t="s">
        <v>815</v>
      </c>
      <c r="BC1052" t="s">
        <v>819</v>
      </c>
      <c r="BD1052" t="s">
        <v>820</v>
      </c>
      <c r="BE1052" t="s">
        <v>821</v>
      </c>
      <c r="BF1052" t="s">
        <v>876</v>
      </c>
      <c r="BG1052" t="s">
        <v>822</v>
      </c>
      <c r="BH1052">
        <v>2016</v>
      </c>
      <c r="BI1052" t="s">
        <v>823</v>
      </c>
      <c r="BJ1052" t="s">
        <v>824</v>
      </c>
      <c r="BK1052" t="s">
        <v>824</v>
      </c>
    </row>
    <row r="1053" spans="43:63" x14ac:dyDescent="0.25">
      <c r="AQ1053" t="s">
        <v>17</v>
      </c>
      <c r="AR1053">
        <v>2007</v>
      </c>
      <c r="AS1053" t="s">
        <v>872</v>
      </c>
      <c r="AT1053" t="s">
        <v>839</v>
      </c>
      <c r="AU1053">
        <v>132.4</v>
      </c>
      <c r="AV1053" t="s">
        <v>775</v>
      </c>
      <c r="AW1053" t="s">
        <v>208</v>
      </c>
      <c r="AX1053" t="s">
        <v>817</v>
      </c>
      <c r="AY1053" t="s">
        <v>818</v>
      </c>
      <c r="AZ1053" t="s">
        <v>764</v>
      </c>
      <c r="BA1053" t="s">
        <v>764</v>
      </c>
      <c r="BB1053" t="s">
        <v>815</v>
      </c>
      <c r="BC1053" t="s">
        <v>819</v>
      </c>
      <c r="BD1053" t="s">
        <v>820</v>
      </c>
      <c r="BE1053" t="s">
        <v>821</v>
      </c>
      <c r="BF1053" t="s">
        <v>876</v>
      </c>
      <c r="BG1053" t="s">
        <v>822</v>
      </c>
      <c r="BH1053">
        <v>2016</v>
      </c>
      <c r="BI1053" t="s">
        <v>823</v>
      </c>
      <c r="BJ1053" t="s">
        <v>824</v>
      </c>
      <c r="BK1053" t="s">
        <v>824</v>
      </c>
    </row>
    <row r="1054" spans="43:63" x14ac:dyDescent="0.25">
      <c r="AQ1054" t="s">
        <v>17</v>
      </c>
      <c r="AR1054">
        <v>2008</v>
      </c>
      <c r="AS1054" t="s">
        <v>872</v>
      </c>
      <c r="AT1054" t="s">
        <v>839</v>
      </c>
      <c r="AU1054">
        <v>133.69999999999999</v>
      </c>
      <c r="AV1054" t="s">
        <v>775</v>
      </c>
      <c r="AW1054" t="s">
        <v>208</v>
      </c>
      <c r="AX1054" t="s">
        <v>817</v>
      </c>
      <c r="AY1054" t="s">
        <v>818</v>
      </c>
      <c r="AZ1054" t="s">
        <v>764</v>
      </c>
      <c r="BA1054" t="s">
        <v>764</v>
      </c>
      <c r="BB1054" t="s">
        <v>815</v>
      </c>
      <c r="BC1054" t="s">
        <v>819</v>
      </c>
      <c r="BD1054" t="s">
        <v>820</v>
      </c>
      <c r="BE1054" t="s">
        <v>821</v>
      </c>
      <c r="BF1054" t="s">
        <v>876</v>
      </c>
      <c r="BG1054" t="s">
        <v>822</v>
      </c>
      <c r="BH1054">
        <v>2016</v>
      </c>
      <c r="BI1054" t="s">
        <v>823</v>
      </c>
      <c r="BJ1054" t="s">
        <v>824</v>
      </c>
      <c r="BK1054" t="s">
        <v>824</v>
      </c>
    </row>
    <row r="1055" spans="43:63" x14ac:dyDescent="0.25">
      <c r="AQ1055" t="s">
        <v>17</v>
      </c>
      <c r="AR1055">
        <v>2009</v>
      </c>
      <c r="AS1055" t="s">
        <v>872</v>
      </c>
      <c r="AT1055" t="s">
        <v>839</v>
      </c>
      <c r="AU1055">
        <v>134.69999999999999</v>
      </c>
      <c r="AV1055" t="s">
        <v>775</v>
      </c>
      <c r="AW1055" t="s">
        <v>208</v>
      </c>
      <c r="AX1055" t="s">
        <v>817</v>
      </c>
      <c r="AY1055" t="s">
        <v>818</v>
      </c>
      <c r="AZ1055" t="s">
        <v>764</v>
      </c>
      <c r="BA1055" t="s">
        <v>764</v>
      </c>
      <c r="BB1055" t="s">
        <v>815</v>
      </c>
      <c r="BC1055" t="s">
        <v>819</v>
      </c>
      <c r="BD1055" t="s">
        <v>820</v>
      </c>
      <c r="BE1055" t="s">
        <v>821</v>
      </c>
      <c r="BF1055" t="s">
        <v>876</v>
      </c>
      <c r="BG1055" t="s">
        <v>822</v>
      </c>
      <c r="BH1055">
        <v>2016</v>
      </c>
      <c r="BI1055" t="s">
        <v>823</v>
      </c>
      <c r="BJ1055" t="s">
        <v>824</v>
      </c>
      <c r="BK1055" t="s">
        <v>824</v>
      </c>
    </row>
    <row r="1056" spans="43:63" x14ac:dyDescent="0.25">
      <c r="AQ1056" t="s">
        <v>17</v>
      </c>
      <c r="AR1056">
        <v>2010</v>
      </c>
      <c r="AS1056" t="s">
        <v>872</v>
      </c>
      <c r="AT1056" t="s">
        <v>839</v>
      </c>
      <c r="AU1056">
        <v>135.4</v>
      </c>
      <c r="AV1056" t="s">
        <v>775</v>
      </c>
      <c r="AW1056" t="s">
        <v>208</v>
      </c>
      <c r="AX1056" t="s">
        <v>817</v>
      </c>
      <c r="AY1056" t="s">
        <v>818</v>
      </c>
      <c r="AZ1056" t="s">
        <v>764</v>
      </c>
      <c r="BA1056" t="s">
        <v>764</v>
      </c>
      <c r="BB1056" t="s">
        <v>815</v>
      </c>
      <c r="BC1056" t="s">
        <v>819</v>
      </c>
      <c r="BD1056" t="s">
        <v>820</v>
      </c>
      <c r="BE1056" t="s">
        <v>821</v>
      </c>
      <c r="BF1056" t="s">
        <v>876</v>
      </c>
      <c r="BG1056" t="s">
        <v>822</v>
      </c>
      <c r="BH1056">
        <v>2016</v>
      </c>
      <c r="BI1056" t="s">
        <v>823</v>
      </c>
      <c r="BJ1056" t="s">
        <v>824</v>
      </c>
      <c r="BK1056" t="s">
        <v>824</v>
      </c>
    </row>
    <row r="1057" spans="43:63" x14ac:dyDescent="0.25">
      <c r="AQ1057" t="s">
        <v>17</v>
      </c>
      <c r="AR1057">
        <v>2011</v>
      </c>
      <c r="AS1057" t="s">
        <v>872</v>
      </c>
      <c r="AT1057" t="s">
        <v>839</v>
      </c>
      <c r="AU1057">
        <v>136.1</v>
      </c>
      <c r="AV1057" t="s">
        <v>775</v>
      </c>
      <c r="AW1057" t="s">
        <v>208</v>
      </c>
      <c r="AX1057" t="s">
        <v>817</v>
      </c>
      <c r="AY1057" t="s">
        <v>818</v>
      </c>
      <c r="AZ1057" t="s">
        <v>764</v>
      </c>
      <c r="BA1057" t="s">
        <v>764</v>
      </c>
      <c r="BB1057" t="s">
        <v>815</v>
      </c>
      <c r="BC1057" t="s">
        <v>819</v>
      </c>
      <c r="BD1057" t="s">
        <v>820</v>
      </c>
      <c r="BE1057" t="s">
        <v>821</v>
      </c>
      <c r="BF1057" t="s">
        <v>876</v>
      </c>
      <c r="BG1057" t="s">
        <v>822</v>
      </c>
      <c r="BH1057">
        <v>2016</v>
      </c>
      <c r="BI1057" t="s">
        <v>823</v>
      </c>
      <c r="BJ1057" t="s">
        <v>824</v>
      </c>
      <c r="BK1057" t="s">
        <v>824</v>
      </c>
    </row>
    <row r="1058" spans="43:63" x14ac:dyDescent="0.25">
      <c r="AQ1058" t="s">
        <v>17</v>
      </c>
      <c r="AR1058">
        <v>2012</v>
      </c>
      <c r="AS1058" t="s">
        <v>872</v>
      </c>
      <c r="AT1058" t="s">
        <v>839</v>
      </c>
      <c r="AU1058">
        <v>136.6</v>
      </c>
      <c r="AV1058" t="s">
        <v>775</v>
      </c>
      <c r="AW1058" t="s">
        <v>208</v>
      </c>
      <c r="AX1058" t="s">
        <v>817</v>
      </c>
      <c r="AY1058" t="s">
        <v>818</v>
      </c>
      <c r="AZ1058" t="s">
        <v>764</v>
      </c>
      <c r="BA1058" t="s">
        <v>764</v>
      </c>
      <c r="BB1058" t="s">
        <v>815</v>
      </c>
      <c r="BC1058" t="s">
        <v>819</v>
      </c>
      <c r="BD1058" t="s">
        <v>820</v>
      </c>
      <c r="BE1058" t="s">
        <v>821</v>
      </c>
      <c r="BF1058" t="s">
        <v>876</v>
      </c>
      <c r="BG1058" t="s">
        <v>822</v>
      </c>
      <c r="BH1058">
        <v>2016</v>
      </c>
      <c r="BI1058" t="s">
        <v>823</v>
      </c>
      <c r="BJ1058" t="s">
        <v>824</v>
      </c>
      <c r="BK1058" t="s">
        <v>824</v>
      </c>
    </row>
    <row r="1059" spans="43:63" x14ac:dyDescent="0.25">
      <c r="AQ1059" t="s">
        <v>17</v>
      </c>
      <c r="AR1059">
        <v>2013</v>
      </c>
      <c r="AS1059" t="s">
        <v>872</v>
      </c>
      <c r="AT1059" t="s">
        <v>839</v>
      </c>
      <c r="AU1059">
        <v>137.6</v>
      </c>
      <c r="AV1059" t="s">
        <v>775</v>
      </c>
      <c r="AW1059" t="s">
        <v>208</v>
      </c>
      <c r="AX1059" t="s">
        <v>817</v>
      </c>
      <c r="AY1059" t="s">
        <v>818</v>
      </c>
      <c r="AZ1059" t="s">
        <v>764</v>
      </c>
      <c r="BA1059" t="s">
        <v>764</v>
      </c>
      <c r="BB1059" t="s">
        <v>815</v>
      </c>
      <c r="BC1059" t="s">
        <v>819</v>
      </c>
      <c r="BD1059" t="s">
        <v>820</v>
      </c>
      <c r="BE1059" t="s">
        <v>821</v>
      </c>
      <c r="BF1059" t="s">
        <v>876</v>
      </c>
      <c r="BG1059" t="s">
        <v>822</v>
      </c>
      <c r="BH1059">
        <v>2016</v>
      </c>
      <c r="BI1059" t="s">
        <v>823</v>
      </c>
      <c r="BJ1059" t="s">
        <v>824</v>
      </c>
      <c r="BK1059" t="s">
        <v>824</v>
      </c>
    </row>
    <row r="1060" spans="43:63" x14ac:dyDescent="0.25">
      <c r="AQ1060" t="s">
        <v>23</v>
      </c>
      <c r="AR1060">
        <v>2011</v>
      </c>
      <c r="AS1060" t="s">
        <v>872</v>
      </c>
      <c r="AT1060" t="s">
        <v>839</v>
      </c>
      <c r="AU1060">
        <v>80.900000000000006</v>
      </c>
      <c r="AV1060" t="s">
        <v>775</v>
      </c>
      <c r="AW1060" t="s">
        <v>618</v>
      </c>
      <c r="AX1060" t="s">
        <v>817</v>
      </c>
      <c r="AY1060" t="s">
        <v>818</v>
      </c>
      <c r="AZ1060" t="s">
        <v>764</v>
      </c>
      <c r="BA1060" t="s">
        <v>764</v>
      </c>
      <c r="BB1060" t="s">
        <v>815</v>
      </c>
      <c r="BC1060" t="s">
        <v>819</v>
      </c>
      <c r="BD1060" t="s">
        <v>820</v>
      </c>
      <c r="BE1060" t="s">
        <v>821</v>
      </c>
      <c r="BF1060" t="s">
        <v>834</v>
      </c>
      <c r="BG1060" t="s">
        <v>822</v>
      </c>
      <c r="BH1060">
        <v>2016</v>
      </c>
      <c r="BI1060" t="s">
        <v>823</v>
      </c>
      <c r="BJ1060" t="s">
        <v>824</v>
      </c>
      <c r="BK1060" t="s">
        <v>824</v>
      </c>
    </row>
    <row r="1061" spans="43:63" x14ac:dyDescent="0.25">
      <c r="AQ1061" t="s">
        <v>1</v>
      </c>
      <c r="AR1061">
        <v>2005</v>
      </c>
      <c r="AS1061" t="s">
        <v>872</v>
      </c>
      <c r="AT1061" t="s">
        <v>839</v>
      </c>
      <c r="AU1061">
        <v>107.78211</v>
      </c>
      <c r="AV1061" t="s">
        <v>775</v>
      </c>
      <c r="AW1061" t="s">
        <v>208</v>
      </c>
      <c r="AX1061" t="s">
        <v>817</v>
      </c>
      <c r="AY1061" t="s">
        <v>818</v>
      </c>
      <c r="AZ1061" t="s">
        <v>764</v>
      </c>
      <c r="BA1061" t="s">
        <v>764</v>
      </c>
      <c r="BB1061" t="s">
        <v>815</v>
      </c>
      <c r="BC1061" t="s">
        <v>819</v>
      </c>
      <c r="BD1061" t="s">
        <v>820</v>
      </c>
      <c r="BE1061" t="s">
        <v>821</v>
      </c>
      <c r="BF1061" t="s">
        <v>878</v>
      </c>
      <c r="BG1061" t="s">
        <v>822</v>
      </c>
      <c r="BH1061">
        <v>2016</v>
      </c>
      <c r="BI1061" t="s">
        <v>823</v>
      </c>
      <c r="BJ1061" t="s">
        <v>824</v>
      </c>
      <c r="BK1061" t="s">
        <v>824</v>
      </c>
    </row>
    <row r="1062" spans="43:63" x14ac:dyDescent="0.25">
      <c r="AQ1062" t="s">
        <v>1</v>
      </c>
      <c r="AR1062">
        <v>2006</v>
      </c>
      <c r="AS1062" t="s">
        <v>872</v>
      </c>
      <c r="AT1062" t="s">
        <v>839</v>
      </c>
      <c r="AU1062">
        <v>108.1</v>
      </c>
      <c r="AV1062" t="s">
        <v>775</v>
      </c>
      <c r="AW1062" t="s">
        <v>208</v>
      </c>
      <c r="AX1062" t="s">
        <v>817</v>
      </c>
      <c r="AY1062" t="s">
        <v>818</v>
      </c>
      <c r="AZ1062" t="s">
        <v>764</v>
      </c>
      <c r="BA1062" t="s">
        <v>764</v>
      </c>
      <c r="BB1062" t="s">
        <v>815</v>
      </c>
      <c r="BC1062" t="s">
        <v>819</v>
      </c>
      <c r="BD1062" t="s">
        <v>820</v>
      </c>
      <c r="BE1062" t="s">
        <v>821</v>
      </c>
      <c r="BF1062" t="s">
        <v>878</v>
      </c>
      <c r="BG1062" t="s">
        <v>822</v>
      </c>
      <c r="BH1062">
        <v>2016</v>
      </c>
      <c r="BI1062" t="s">
        <v>823</v>
      </c>
      <c r="BJ1062" t="s">
        <v>824</v>
      </c>
      <c r="BK1062" t="s">
        <v>824</v>
      </c>
    </row>
    <row r="1063" spans="43:63" x14ac:dyDescent="0.25">
      <c r="AQ1063" t="s">
        <v>1</v>
      </c>
      <c r="AR1063">
        <v>2007</v>
      </c>
      <c r="AS1063" t="s">
        <v>872</v>
      </c>
      <c r="AT1063" t="s">
        <v>839</v>
      </c>
      <c r="AU1063">
        <v>108.28976</v>
      </c>
      <c r="AV1063" t="s">
        <v>775</v>
      </c>
      <c r="AW1063" t="s">
        <v>208</v>
      </c>
      <c r="AX1063" t="s">
        <v>817</v>
      </c>
      <c r="AY1063" t="s">
        <v>818</v>
      </c>
      <c r="AZ1063" t="s">
        <v>764</v>
      </c>
      <c r="BA1063" t="s">
        <v>764</v>
      </c>
      <c r="BB1063" t="s">
        <v>815</v>
      </c>
      <c r="BC1063" t="s">
        <v>819</v>
      </c>
      <c r="BD1063" t="s">
        <v>820</v>
      </c>
      <c r="BE1063" t="s">
        <v>821</v>
      </c>
      <c r="BF1063" t="s">
        <v>878</v>
      </c>
      <c r="BG1063" t="s">
        <v>822</v>
      </c>
      <c r="BH1063">
        <v>2016</v>
      </c>
      <c r="BI1063" t="s">
        <v>823</v>
      </c>
      <c r="BJ1063" t="s">
        <v>824</v>
      </c>
      <c r="BK1063" t="s">
        <v>824</v>
      </c>
    </row>
    <row r="1064" spans="43:63" x14ac:dyDescent="0.25">
      <c r="AQ1064" t="s">
        <v>1</v>
      </c>
      <c r="AR1064">
        <v>2008</v>
      </c>
      <c r="AS1064" t="s">
        <v>872</v>
      </c>
      <c r="AT1064" t="s">
        <v>839</v>
      </c>
      <c r="AU1064">
        <v>108.48506</v>
      </c>
      <c r="AV1064" t="s">
        <v>775</v>
      </c>
      <c r="AW1064" t="s">
        <v>208</v>
      </c>
      <c r="AX1064" t="s">
        <v>817</v>
      </c>
      <c r="AY1064" t="s">
        <v>818</v>
      </c>
      <c r="AZ1064" t="s">
        <v>764</v>
      </c>
      <c r="BA1064" t="s">
        <v>764</v>
      </c>
      <c r="BB1064" t="s">
        <v>815</v>
      </c>
      <c r="BC1064" t="s">
        <v>819</v>
      </c>
      <c r="BD1064" t="s">
        <v>820</v>
      </c>
      <c r="BE1064" t="s">
        <v>821</v>
      </c>
      <c r="BF1064" t="s">
        <v>878</v>
      </c>
      <c r="BG1064" t="s">
        <v>822</v>
      </c>
      <c r="BH1064">
        <v>2016</v>
      </c>
      <c r="BI1064" t="s">
        <v>823</v>
      </c>
      <c r="BJ1064" t="s">
        <v>824</v>
      </c>
      <c r="BK1064" t="s">
        <v>824</v>
      </c>
    </row>
    <row r="1065" spans="43:63" x14ac:dyDescent="0.25">
      <c r="AQ1065" t="s">
        <v>1</v>
      </c>
      <c r="AR1065">
        <v>2009</v>
      </c>
      <c r="AS1065" t="s">
        <v>872</v>
      </c>
      <c r="AT1065" t="s">
        <v>839</v>
      </c>
      <c r="AU1065">
        <v>108.65886</v>
      </c>
      <c r="AV1065" t="s">
        <v>775</v>
      </c>
      <c r="AW1065" t="s">
        <v>208</v>
      </c>
      <c r="AX1065" t="s">
        <v>817</v>
      </c>
      <c r="AY1065" t="s">
        <v>818</v>
      </c>
      <c r="AZ1065" t="s">
        <v>764</v>
      </c>
      <c r="BA1065" t="s">
        <v>764</v>
      </c>
      <c r="BB1065" t="s">
        <v>815</v>
      </c>
      <c r="BC1065" t="s">
        <v>819</v>
      </c>
      <c r="BD1065" t="s">
        <v>820</v>
      </c>
      <c r="BE1065" t="s">
        <v>821</v>
      </c>
      <c r="BF1065" t="s">
        <v>878</v>
      </c>
      <c r="BG1065" t="s">
        <v>822</v>
      </c>
      <c r="BH1065">
        <v>2016</v>
      </c>
      <c r="BI1065" t="s">
        <v>823</v>
      </c>
      <c r="BJ1065" t="s">
        <v>824</v>
      </c>
      <c r="BK1065" t="s">
        <v>824</v>
      </c>
    </row>
    <row r="1066" spans="43:63" x14ac:dyDescent="0.25">
      <c r="AQ1066" t="s">
        <v>1</v>
      </c>
      <c r="AR1066">
        <v>2010</v>
      </c>
      <c r="AS1066" t="s">
        <v>872</v>
      </c>
      <c r="AT1066" t="s">
        <v>839</v>
      </c>
      <c r="AU1066">
        <v>108.83691</v>
      </c>
      <c r="AV1066" t="s">
        <v>775</v>
      </c>
      <c r="AW1066" t="s">
        <v>208</v>
      </c>
      <c r="AX1066" t="s">
        <v>817</v>
      </c>
      <c r="AY1066" t="s">
        <v>818</v>
      </c>
      <c r="AZ1066" t="s">
        <v>764</v>
      </c>
      <c r="BA1066" t="s">
        <v>764</v>
      </c>
      <c r="BB1066" t="s">
        <v>815</v>
      </c>
      <c r="BC1066" t="s">
        <v>819</v>
      </c>
      <c r="BD1066" t="s">
        <v>820</v>
      </c>
      <c r="BE1066" t="s">
        <v>821</v>
      </c>
      <c r="BF1066" t="s">
        <v>878</v>
      </c>
      <c r="BG1066" t="s">
        <v>822</v>
      </c>
      <c r="BH1066">
        <v>2016</v>
      </c>
      <c r="BI1066" t="s">
        <v>823</v>
      </c>
      <c r="BJ1066" t="s">
        <v>824</v>
      </c>
      <c r="BK1066" t="s">
        <v>824</v>
      </c>
    </row>
    <row r="1067" spans="43:63" x14ac:dyDescent="0.25">
      <c r="AQ1067" t="s">
        <v>1</v>
      </c>
      <c r="AR1067">
        <v>2011</v>
      </c>
      <c r="AS1067" t="s">
        <v>872</v>
      </c>
      <c r="AT1067" t="s">
        <v>839</v>
      </c>
      <c r="AU1067">
        <v>109.03975</v>
      </c>
      <c r="AV1067" t="s">
        <v>775</v>
      </c>
      <c r="AW1067" t="s">
        <v>208</v>
      </c>
      <c r="AX1067" t="s">
        <v>817</v>
      </c>
      <c r="AY1067" t="s">
        <v>818</v>
      </c>
      <c r="AZ1067" t="s">
        <v>764</v>
      </c>
      <c r="BA1067" t="s">
        <v>764</v>
      </c>
      <c r="BB1067" t="s">
        <v>815</v>
      </c>
      <c r="BC1067" t="s">
        <v>819</v>
      </c>
      <c r="BD1067" t="s">
        <v>820</v>
      </c>
      <c r="BE1067" t="s">
        <v>821</v>
      </c>
      <c r="BF1067" t="s">
        <v>878</v>
      </c>
      <c r="BG1067" t="s">
        <v>822</v>
      </c>
      <c r="BH1067">
        <v>2016</v>
      </c>
      <c r="BI1067" t="s">
        <v>823</v>
      </c>
      <c r="BJ1067" t="s">
        <v>824</v>
      </c>
      <c r="BK1067" t="s">
        <v>824</v>
      </c>
    </row>
    <row r="1068" spans="43:63" x14ac:dyDescent="0.25">
      <c r="AQ1068" t="s">
        <v>1</v>
      </c>
      <c r="AR1068">
        <v>2012</v>
      </c>
      <c r="AS1068" t="s">
        <v>872</v>
      </c>
      <c r="AT1068" t="s">
        <v>839</v>
      </c>
      <c r="AU1068">
        <v>109.2</v>
      </c>
      <c r="AV1068" t="s">
        <v>775</v>
      </c>
      <c r="AW1068" t="s">
        <v>208</v>
      </c>
      <c r="AX1068" t="s">
        <v>817</v>
      </c>
      <c r="AY1068" t="s">
        <v>818</v>
      </c>
      <c r="AZ1068" t="s">
        <v>764</v>
      </c>
      <c r="BA1068" t="s">
        <v>764</v>
      </c>
      <c r="BB1068" t="s">
        <v>815</v>
      </c>
      <c r="BC1068" t="s">
        <v>819</v>
      </c>
      <c r="BD1068" t="s">
        <v>820</v>
      </c>
      <c r="BE1068" t="s">
        <v>821</v>
      </c>
      <c r="BF1068" t="s">
        <v>878</v>
      </c>
      <c r="BG1068" t="s">
        <v>822</v>
      </c>
      <c r="BH1068">
        <v>2016</v>
      </c>
      <c r="BI1068" t="s">
        <v>823</v>
      </c>
      <c r="BJ1068" t="s">
        <v>824</v>
      </c>
      <c r="BK1068" t="s">
        <v>824</v>
      </c>
    </row>
    <row r="1069" spans="43:63" x14ac:dyDescent="0.25">
      <c r="AQ1069" t="s">
        <v>1</v>
      </c>
      <c r="AR1069">
        <v>2013</v>
      </c>
      <c r="AS1069" t="s">
        <v>872</v>
      </c>
      <c r="AT1069" t="s">
        <v>839</v>
      </c>
      <c r="AU1069">
        <v>128.5</v>
      </c>
      <c r="AV1069" t="s">
        <v>775</v>
      </c>
      <c r="AW1069" t="s">
        <v>208</v>
      </c>
      <c r="AX1069" t="s">
        <v>817</v>
      </c>
      <c r="AY1069" t="s">
        <v>818</v>
      </c>
      <c r="AZ1069" t="s">
        <v>764</v>
      </c>
      <c r="BA1069" t="s">
        <v>764</v>
      </c>
      <c r="BB1069" t="s">
        <v>815</v>
      </c>
      <c r="BC1069" t="s">
        <v>819</v>
      </c>
      <c r="BD1069" t="s">
        <v>820</v>
      </c>
      <c r="BE1069" t="s">
        <v>821</v>
      </c>
      <c r="BF1069" t="s">
        <v>878</v>
      </c>
      <c r="BG1069" t="s">
        <v>822</v>
      </c>
      <c r="BH1069">
        <v>2016</v>
      </c>
      <c r="BI1069" t="s">
        <v>823</v>
      </c>
      <c r="BJ1069" t="s">
        <v>824</v>
      </c>
      <c r="BK1069" t="s">
        <v>824</v>
      </c>
    </row>
    <row r="1070" spans="43:63" x14ac:dyDescent="0.25">
      <c r="AQ1070" t="s">
        <v>9</v>
      </c>
      <c r="AR1070">
        <v>2005</v>
      </c>
      <c r="AS1070" t="s">
        <v>872</v>
      </c>
      <c r="AT1070" t="s">
        <v>839</v>
      </c>
      <c r="AU1070">
        <v>132.31231</v>
      </c>
      <c r="AV1070" t="s">
        <v>775</v>
      </c>
      <c r="AW1070" t="s">
        <v>208</v>
      </c>
      <c r="AX1070" t="s">
        <v>817</v>
      </c>
      <c r="AY1070" t="s">
        <v>818</v>
      </c>
      <c r="AZ1070" t="s">
        <v>764</v>
      </c>
      <c r="BA1070" t="s">
        <v>764</v>
      </c>
      <c r="BB1070" t="s">
        <v>815</v>
      </c>
      <c r="BC1070" t="s">
        <v>819</v>
      </c>
      <c r="BD1070" t="s">
        <v>820</v>
      </c>
      <c r="BE1070" t="s">
        <v>821</v>
      </c>
      <c r="BF1070" t="s">
        <v>876</v>
      </c>
      <c r="BG1070" t="s">
        <v>822</v>
      </c>
      <c r="BH1070">
        <v>2016</v>
      </c>
      <c r="BI1070" t="s">
        <v>823</v>
      </c>
      <c r="BJ1070" t="s">
        <v>824</v>
      </c>
      <c r="BK1070" t="s">
        <v>824</v>
      </c>
    </row>
    <row r="1071" spans="43:63" x14ac:dyDescent="0.25">
      <c r="AQ1071" t="s">
        <v>9</v>
      </c>
      <c r="AR1071">
        <v>2006</v>
      </c>
      <c r="AS1071" t="s">
        <v>872</v>
      </c>
      <c r="AT1071" t="s">
        <v>839</v>
      </c>
      <c r="AU1071">
        <v>132.70471000000001</v>
      </c>
      <c r="AV1071" t="s">
        <v>775</v>
      </c>
      <c r="AW1071" t="s">
        <v>208</v>
      </c>
      <c r="AX1071" t="s">
        <v>817</v>
      </c>
      <c r="AY1071" t="s">
        <v>818</v>
      </c>
      <c r="AZ1071" t="s">
        <v>764</v>
      </c>
      <c r="BA1071" t="s">
        <v>764</v>
      </c>
      <c r="BB1071" t="s">
        <v>815</v>
      </c>
      <c r="BC1071" t="s">
        <v>819</v>
      </c>
      <c r="BD1071" t="s">
        <v>820</v>
      </c>
      <c r="BE1071" t="s">
        <v>821</v>
      </c>
      <c r="BF1071" t="s">
        <v>876</v>
      </c>
      <c r="BG1071" t="s">
        <v>822</v>
      </c>
      <c r="BH1071">
        <v>2016</v>
      </c>
      <c r="BI1071" t="s">
        <v>823</v>
      </c>
      <c r="BJ1071" t="s">
        <v>824</v>
      </c>
      <c r="BK1071" t="s">
        <v>824</v>
      </c>
    </row>
    <row r="1072" spans="43:63" x14ac:dyDescent="0.25">
      <c r="AQ1072" t="s">
        <v>9</v>
      </c>
      <c r="AR1072">
        <v>2007</v>
      </c>
      <c r="AS1072" t="s">
        <v>872</v>
      </c>
      <c r="AT1072" t="s">
        <v>839</v>
      </c>
      <c r="AU1072">
        <v>133.18342000000001</v>
      </c>
      <c r="AV1072" t="s">
        <v>775</v>
      </c>
      <c r="AW1072" t="s">
        <v>208</v>
      </c>
      <c r="AX1072" t="s">
        <v>817</v>
      </c>
      <c r="AY1072" t="s">
        <v>818</v>
      </c>
      <c r="AZ1072" t="s">
        <v>764</v>
      </c>
      <c r="BA1072" t="s">
        <v>764</v>
      </c>
      <c r="BB1072" t="s">
        <v>815</v>
      </c>
      <c r="BC1072" t="s">
        <v>819</v>
      </c>
      <c r="BD1072" t="s">
        <v>820</v>
      </c>
      <c r="BE1072" t="s">
        <v>821</v>
      </c>
      <c r="BF1072" t="s">
        <v>876</v>
      </c>
      <c r="BG1072" t="s">
        <v>822</v>
      </c>
      <c r="BH1072">
        <v>2016</v>
      </c>
      <c r="BI1072" t="s">
        <v>823</v>
      </c>
      <c r="BJ1072" t="s">
        <v>824</v>
      </c>
      <c r="BK1072" t="s">
        <v>824</v>
      </c>
    </row>
    <row r="1073" spans="43:63" x14ac:dyDescent="0.25">
      <c r="AQ1073" t="s">
        <v>9</v>
      </c>
      <c r="AR1073">
        <v>2008</v>
      </c>
      <c r="AS1073" t="s">
        <v>872</v>
      </c>
      <c r="AT1073" t="s">
        <v>839</v>
      </c>
      <c r="AU1073">
        <v>133.66882000000001</v>
      </c>
      <c r="AV1073" t="s">
        <v>775</v>
      </c>
      <c r="AW1073" t="s">
        <v>208</v>
      </c>
      <c r="AX1073" t="s">
        <v>817</v>
      </c>
      <c r="AY1073" t="s">
        <v>818</v>
      </c>
      <c r="AZ1073" t="s">
        <v>764</v>
      </c>
      <c r="BA1073" t="s">
        <v>764</v>
      </c>
      <c r="BB1073" t="s">
        <v>815</v>
      </c>
      <c r="BC1073" t="s">
        <v>819</v>
      </c>
      <c r="BD1073" t="s">
        <v>820</v>
      </c>
      <c r="BE1073" t="s">
        <v>821</v>
      </c>
      <c r="BF1073" t="s">
        <v>876</v>
      </c>
      <c r="BG1073" t="s">
        <v>822</v>
      </c>
      <c r="BH1073">
        <v>2016</v>
      </c>
      <c r="BI1073" t="s">
        <v>823</v>
      </c>
      <c r="BJ1073" t="s">
        <v>824</v>
      </c>
      <c r="BK1073" t="s">
        <v>824</v>
      </c>
    </row>
    <row r="1074" spans="43:63" x14ac:dyDescent="0.25">
      <c r="AQ1074" t="s">
        <v>9</v>
      </c>
      <c r="AR1074">
        <v>2009</v>
      </c>
      <c r="AS1074" t="s">
        <v>872</v>
      </c>
      <c r="AT1074" t="s">
        <v>839</v>
      </c>
      <c r="AU1074">
        <v>134.18883</v>
      </c>
      <c r="AV1074" t="s">
        <v>775</v>
      </c>
      <c r="AW1074" t="s">
        <v>208</v>
      </c>
      <c r="AX1074" t="s">
        <v>817</v>
      </c>
      <c r="AY1074" t="s">
        <v>818</v>
      </c>
      <c r="AZ1074" t="s">
        <v>764</v>
      </c>
      <c r="BA1074" t="s">
        <v>764</v>
      </c>
      <c r="BB1074" t="s">
        <v>815</v>
      </c>
      <c r="BC1074" t="s">
        <v>819</v>
      </c>
      <c r="BD1074" t="s">
        <v>820</v>
      </c>
      <c r="BE1074" t="s">
        <v>821</v>
      </c>
      <c r="BF1074" t="s">
        <v>876</v>
      </c>
      <c r="BG1074" t="s">
        <v>822</v>
      </c>
      <c r="BH1074">
        <v>2016</v>
      </c>
      <c r="BI1074" t="s">
        <v>823</v>
      </c>
      <c r="BJ1074" t="s">
        <v>824</v>
      </c>
      <c r="BK1074" t="s">
        <v>824</v>
      </c>
    </row>
    <row r="1075" spans="43:63" x14ac:dyDescent="0.25">
      <c r="AQ1075" t="s">
        <v>9</v>
      </c>
      <c r="AR1075">
        <v>2010</v>
      </c>
      <c r="AS1075" t="s">
        <v>872</v>
      </c>
      <c r="AT1075" t="s">
        <v>839</v>
      </c>
      <c r="AU1075">
        <v>134.05072000000001</v>
      </c>
      <c r="AV1075" t="s">
        <v>775</v>
      </c>
      <c r="AW1075" t="s">
        <v>208</v>
      </c>
      <c r="AX1075" t="s">
        <v>817</v>
      </c>
      <c r="AY1075" t="s">
        <v>818</v>
      </c>
      <c r="AZ1075" t="s">
        <v>764</v>
      </c>
      <c r="BA1075" t="s">
        <v>764</v>
      </c>
      <c r="BB1075" t="s">
        <v>815</v>
      </c>
      <c r="BC1075" t="s">
        <v>819</v>
      </c>
      <c r="BD1075" t="s">
        <v>820</v>
      </c>
      <c r="BE1075" t="s">
        <v>821</v>
      </c>
      <c r="BF1075" t="s">
        <v>876</v>
      </c>
      <c r="BG1075" t="s">
        <v>822</v>
      </c>
      <c r="BH1075">
        <v>2016</v>
      </c>
      <c r="BI1075" t="s">
        <v>823</v>
      </c>
      <c r="BJ1075" t="s">
        <v>824</v>
      </c>
      <c r="BK1075" t="s">
        <v>824</v>
      </c>
    </row>
    <row r="1076" spans="43:63" x14ac:dyDescent="0.25">
      <c r="AQ1076" t="s">
        <v>9</v>
      </c>
      <c r="AR1076">
        <v>2011</v>
      </c>
      <c r="AS1076" t="s">
        <v>872</v>
      </c>
      <c r="AT1076" t="s">
        <v>839</v>
      </c>
      <c r="AU1076">
        <v>142.89221000000001</v>
      </c>
      <c r="AV1076" t="s">
        <v>775</v>
      </c>
      <c r="AW1076" t="s">
        <v>208</v>
      </c>
      <c r="AX1076" t="s">
        <v>817</v>
      </c>
      <c r="AY1076" t="s">
        <v>818</v>
      </c>
      <c r="AZ1076" t="s">
        <v>764</v>
      </c>
      <c r="BA1076" t="s">
        <v>764</v>
      </c>
      <c r="BB1076" t="s">
        <v>815</v>
      </c>
      <c r="BC1076" t="s">
        <v>819</v>
      </c>
      <c r="BD1076" t="s">
        <v>820</v>
      </c>
      <c r="BE1076" t="s">
        <v>821</v>
      </c>
      <c r="BF1076" t="s">
        <v>876</v>
      </c>
      <c r="BG1076" t="s">
        <v>822</v>
      </c>
      <c r="BH1076">
        <v>2016</v>
      </c>
      <c r="BI1076" t="s">
        <v>823</v>
      </c>
      <c r="BJ1076" t="s">
        <v>824</v>
      </c>
      <c r="BK1076" t="s">
        <v>824</v>
      </c>
    </row>
    <row r="1077" spans="43:63" x14ac:dyDescent="0.25">
      <c r="AQ1077" t="s">
        <v>9</v>
      </c>
      <c r="AR1077">
        <v>2012</v>
      </c>
      <c r="AS1077" t="s">
        <v>872</v>
      </c>
      <c r="AT1077" t="s">
        <v>839</v>
      </c>
      <c r="AU1077">
        <v>143.79193000000001</v>
      </c>
      <c r="AV1077" t="s">
        <v>775</v>
      </c>
      <c r="AW1077" t="s">
        <v>208</v>
      </c>
      <c r="AX1077" t="s">
        <v>817</v>
      </c>
      <c r="AY1077" t="s">
        <v>818</v>
      </c>
      <c r="AZ1077" t="s">
        <v>764</v>
      </c>
      <c r="BA1077" t="s">
        <v>764</v>
      </c>
      <c r="BB1077" t="s">
        <v>815</v>
      </c>
      <c r="BC1077" t="s">
        <v>819</v>
      </c>
      <c r="BD1077" t="s">
        <v>820</v>
      </c>
      <c r="BE1077" t="s">
        <v>821</v>
      </c>
      <c r="BF1077" t="s">
        <v>876</v>
      </c>
      <c r="BG1077" t="s">
        <v>822</v>
      </c>
      <c r="BH1077">
        <v>2016</v>
      </c>
      <c r="BI1077" t="s">
        <v>823</v>
      </c>
      <c r="BJ1077" t="s">
        <v>824</v>
      </c>
      <c r="BK1077" t="s">
        <v>824</v>
      </c>
    </row>
    <row r="1078" spans="43:63" x14ac:dyDescent="0.25">
      <c r="AQ1078" t="s">
        <v>9</v>
      </c>
      <c r="AR1078">
        <v>2013</v>
      </c>
      <c r="AS1078" t="s">
        <v>872</v>
      </c>
      <c r="AT1078" t="s">
        <v>839</v>
      </c>
      <c r="AU1078">
        <v>144.24694</v>
      </c>
      <c r="AV1078" t="s">
        <v>775</v>
      </c>
      <c r="AW1078" t="s">
        <v>208</v>
      </c>
      <c r="AX1078" t="s">
        <v>817</v>
      </c>
      <c r="AY1078" t="s">
        <v>818</v>
      </c>
      <c r="AZ1078" t="s">
        <v>764</v>
      </c>
      <c r="BA1078" t="s">
        <v>764</v>
      </c>
      <c r="BB1078" t="s">
        <v>815</v>
      </c>
      <c r="BC1078" t="s">
        <v>819</v>
      </c>
      <c r="BD1078" t="s">
        <v>820</v>
      </c>
      <c r="BE1078" t="s">
        <v>821</v>
      </c>
      <c r="BF1078" t="s">
        <v>876</v>
      </c>
      <c r="BG1078" t="s">
        <v>822</v>
      </c>
      <c r="BH1078">
        <v>2016</v>
      </c>
      <c r="BI1078" t="s">
        <v>823</v>
      </c>
      <c r="BJ1078" t="s">
        <v>824</v>
      </c>
      <c r="BK1078" t="s">
        <v>824</v>
      </c>
    </row>
    <row r="1079" spans="43:63" x14ac:dyDescent="0.25">
      <c r="AQ1079" t="s">
        <v>27</v>
      </c>
      <c r="AR1079">
        <v>2007</v>
      </c>
      <c r="AS1079" t="s">
        <v>872</v>
      </c>
      <c r="AT1079" t="s">
        <v>839</v>
      </c>
      <c r="AU1079">
        <v>90.17</v>
      </c>
      <c r="AV1079" t="s">
        <v>775</v>
      </c>
      <c r="AW1079" t="s">
        <v>208</v>
      </c>
      <c r="AX1079" t="s">
        <v>817</v>
      </c>
      <c r="AY1079" t="s">
        <v>818</v>
      </c>
      <c r="AZ1079" t="s">
        <v>764</v>
      </c>
      <c r="BA1079" t="s">
        <v>764</v>
      </c>
      <c r="BB1079" t="s">
        <v>815</v>
      </c>
      <c r="BC1079" t="s">
        <v>819</v>
      </c>
      <c r="BD1079" t="s">
        <v>820</v>
      </c>
      <c r="BE1079" t="s">
        <v>821</v>
      </c>
      <c r="BF1079" t="s">
        <v>878</v>
      </c>
      <c r="BG1079" t="s">
        <v>822</v>
      </c>
      <c r="BH1079">
        <v>2016</v>
      </c>
      <c r="BI1079" t="s">
        <v>823</v>
      </c>
      <c r="BJ1079" t="s">
        <v>824</v>
      </c>
      <c r="BK1079" t="s">
        <v>824</v>
      </c>
    </row>
    <row r="1080" spans="43:63" x14ac:dyDescent="0.25">
      <c r="AQ1080" t="s">
        <v>30</v>
      </c>
      <c r="AR1080">
        <v>2005</v>
      </c>
      <c r="AS1080" t="s">
        <v>872</v>
      </c>
      <c r="AT1080" t="s">
        <v>839</v>
      </c>
      <c r="AU1080">
        <v>118.52589999999999</v>
      </c>
      <c r="AV1080" t="s">
        <v>775</v>
      </c>
      <c r="AW1080" t="s">
        <v>208</v>
      </c>
      <c r="AX1080" t="s">
        <v>817</v>
      </c>
      <c r="AY1080" t="s">
        <v>818</v>
      </c>
      <c r="AZ1080" t="s">
        <v>764</v>
      </c>
      <c r="BA1080" t="s">
        <v>764</v>
      </c>
      <c r="BB1080" t="s">
        <v>815</v>
      </c>
      <c r="BC1080" t="s">
        <v>819</v>
      </c>
      <c r="BD1080" t="s">
        <v>820</v>
      </c>
      <c r="BE1080" t="s">
        <v>821</v>
      </c>
      <c r="BF1080" t="s">
        <v>878</v>
      </c>
      <c r="BG1080" t="s">
        <v>822</v>
      </c>
      <c r="BH1080">
        <v>2016</v>
      </c>
      <c r="BI1080" t="s">
        <v>823</v>
      </c>
      <c r="BJ1080" t="s">
        <v>824</v>
      </c>
      <c r="BK1080" t="s">
        <v>824</v>
      </c>
    </row>
    <row r="1081" spans="43:63" x14ac:dyDescent="0.25">
      <c r="AQ1081" t="s">
        <v>30</v>
      </c>
      <c r="AR1081">
        <v>2006</v>
      </c>
      <c r="AS1081" t="s">
        <v>872</v>
      </c>
      <c r="AT1081" t="s">
        <v>839</v>
      </c>
      <c r="AU1081">
        <v>120.03308</v>
      </c>
      <c r="AV1081" t="s">
        <v>775</v>
      </c>
      <c r="AW1081" t="s">
        <v>208</v>
      </c>
      <c r="AX1081" t="s">
        <v>817</v>
      </c>
      <c r="AY1081" t="s">
        <v>818</v>
      </c>
      <c r="AZ1081" t="s">
        <v>764</v>
      </c>
      <c r="BA1081" t="s">
        <v>764</v>
      </c>
      <c r="BB1081" t="s">
        <v>815</v>
      </c>
      <c r="BC1081" t="s">
        <v>819</v>
      </c>
      <c r="BD1081" t="s">
        <v>820</v>
      </c>
      <c r="BE1081" t="s">
        <v>821</v>
      </c>
      <c r="BF1081" t="s">
        <v>878</v>
      </c>
      <c r="BG1081" t="s">
        <v>822</v>
      </c>
      <c r="BH1081">
        <v>2016</v>
      </c>
      <c r="BI1081" t="s">
        <v>823</v>
      </c>
      <c r="BJ1081" t="s">
        <v>824</v>
      </c>
      <c r="BK1081" t="s">
        <v>824</v>
      </c>
    </row>
    <row r="1082" spans="43:63" x14ac:dyDescent="0.25">
      <c r="AQ1082" t="s">
        <v>30</v>
      </c>
      <c r="AR1082">
        <v>2007</v>
      </c>
      <c r="AS1082" t="s">
        <v>872</v>
      </c>
      <c r="AT1082" t="s">
        <v>839</v>
      </c>
      <c r="AU1082">
        <v>120.06464</v>
      </c>
      <c r="AV1082" t="s">
        <v>775</v>
      </c>
      <c r="AW1082" t="s">
        <v>208</v>
      </c>
      <c r="AX1082" t="s">
        <v>817</v>
      </c>
      <c r="AY1082" t="s">
        <v>818</v>
      </c>
      <c r="AZ1082" t="s">
        <v>764</v>
      </c>
      <c r="BA1082" t="s">
        <v>764</v>
      </c>
      <c r="BB1082" t="s">
        <v>815</v>
      </c>
      <c r="BC1082" t="s">
        <v>819</v>
      </c>
      <c r="BD1082" t="s">
        <v>820</v>
      </c>
      <c r="BE1082" t="s">
        <v>821</v>
      </c>
      <c r="BF1082" t="s">
        <v>878</v>
      </c>
      <c r="BG1082" t="s">
        <v>822</v>
      </c>
      <c r="BH1082">
        <v>2016</v>
      </c>
      <c r="BI1082" t="s">
        <v>823</v>
      </c>
      <c r="BJ1082" t="s">
        <v>824</v>
      </c>
      <c r="BK1082" t="s">
        <v>824</v>
      </c>
    </row>
    <row r="1083" spans="43:63" x14ac:dyDescent="0.25">
      <c r="AQ1083" t="s">
        <v>30</v>
      </c>
      <c r="AR1083">
        <v>2008</v>
      </c>
      <c r="AS1083" t="s">
        <v>872</v>
      </c>
      <c r="AT1083" t="s">
        <v>839</v>
      </c>
      <c r="AU1083">
        <v>120.6361</v>
      </c>
      <c r="AV1083" t="s">
        <v>775</v>
      </c>
      <c r="AW1083" t="s">
        <v>208</v>
      </c>
      <c r="AX1083" t="s">
        <v>817</v>
      </c>
      <c r="AY1083" t="s">
        <v>818</v>
      </c>
      <c r="AZ1083" t="s">
        <v>764</v>
      </c>
      <c r="BA1083" t="s">
        <v>764</v>
      </c>
      <c r="BB1083" t="s">
        <v>815</v>
      </c>
      <c r="BC1083" t="s">
        <v>819</v>
      </c>
      <c r="BD1083" t="s">
        <v>820</v>
      </c>
      <c r="BE1083" t="s">
        <v>821</v>
      </c>
      <c r="BF1083" t="s">
        <v>878</v>
      </c>
      <c r="BG1083" t="s">
        <v>822</v>
      </c>
      <c r="BH1083">
        <v>2016</v>
      </c>
      <c r="BI1083" t="s">
        <v>823</v>
      </c>
      <c r="BJ1083" t="s">
        <v>824</v>
      </c>
      <c r="BK1083" t="s">
        <v>824</v>
      </c>
    </row>
    <row r="1084" spans="43:63" x14ac:dyDescent="0.25">
      <c r="AQ1084" t="s">
        <v>30</v>
      </c>
      <c r="AR1084">
        <v>2009</v>
      </c>
      <c r="AS1084" t="s">
        <v>872</v>
      </c>
      <c r="AT1084" t="s">
        <v>839</v>
      </c>
      <c r="AU1084">
        <v>121.65796</v>
      </c>
      <c r="AV1084" t="s">
        <v>775</v>
      </c>
      <c r="AW1084" t="s">
        <v>208</v>
      </c>
      <c r="AX1084" t="s">
        <v>817</v>
      </c>
      <c r="AY1084" t="s">
        <v>818</v>
      </c>
      <c r="AZ1084" t="s">
        <v>764</v>
      </c>
      <c r="BA1084" t="s">
        <v>764</v>
      </c>
      <c r="BB1084" t="s">
        <v>815</v>
      </c>
      <c r="BC1084" t="s">
        <v>819</v>
      </c>
      <c r="BD1084" t="s">
        <v>820</v>
      </c>
      <c r="BE1084" t="s">
        <v>821</v>
      </c>
      <c r="BF1084" t="s">
        <v>878</v>
      </c>
      <c r="BG1084" t="s">
        <v>822</v>
      </c>
      <c r="BH1084">
        <v>2016</v>
      </c>
      <c r="BI1084" t="s">
        <v>823</v>
      </c>
      <c r="BJ1084" t="s">
        <v>824</v>
      </c>
      <c r="BK1084" t="s">
        <v>824</v>
      </c>
    </row>
    <row r="1085" spans="43:63" x14ac:dyDescent="0.25">
      <c r="AQ1085" t="s">
        <v>30</v>
      </c>
      <c r="AR1085">
        <v>2010</v>
      </c>
      <c r="AS1085" t="s">
        <v>872</v>
      </c>
      <c r="AT1085" t="s">
        <v>839</v>
      </c>
      <c r="AU1085">
        <v>121.34963999999999</v>
      </c>
      <c r="AV1085" t="s">
        <v>775</v>
      </c>
      <c r="AW1085" t="s">
        <v>208</v>
      </c>
      <c r="AX1085" t="s">
        <v>817</v>
      </c>
      <c r="AY1085" t="s">
        <v>818</v>
      </c>
      <c r="AZ1085" t="s">
        <v>764</v>
      </c>
      <c r="BA1085" t="s">
        <v>764</v>
      </c>
      <c r="BB1085" t="s">
        <v>815</v>
      </c>
      <c r="BC1085" t="s">
        <v>819</v>
      </c>
      <c r="BD1085" t="s">
        <v>820</v>
      </c>
      <c r="BE1085" t="s">
        <v>821</v>
      </c>
      <c r="BF1085" t="s">
        <v>878</v>
      </c>
      <c r="BG1085" t="s">
        <v>822</v>
      </c>
      <c r="BH1085">
        <v>2016</v>
      </c>
      <c r="BI1085" t="s">
        <v>823</v>
      </c>
      <c r="BJ1085" t="s">
        <v>824</v>
      </c>
      <c r="BK1085" t="s">
        <v>824</v>
      </c>
    </row>
    <row r="1086" spans="43:63" x14ac:dyDescent="0.25">
      <c r="AQ1086" t="s">
        <v>30</v>
      </c>
      <c r="AR1086">
        <v>2011</v>
      </c>
      <c r="AS1086" t="s">
        <v>872</v>
      </c>
      <c r="AT1086" t="s">
        <v>839</v>
      </c>
      <c r="AU1086">
        <v>121.96747000000001</v>
      </c>
      <c r="AV1086" t="s">
        <v>775</v>
      </c>
      <c r="AW1086" t="s">
        <v>208</v>
      </c>
      <c r="AX1086" t="s">
        <v>817</v>
      </c>
      <c r="AY1086" t="s">
        <v>818</v>
      </c>
      <c r="AZ1086" t="s">
        <v>764</v>
      </c>
      <c r="BA1086" t="s">
        <v>764</v>
      </c>
      <c r="BB1086" t="s">
        <v>815</v>
      </c>
      <c r="BC1086" t="s">
        <v>819</v>
      </c>
      <c r="BD1086" t="s">
        <v>820</v>
      </c>
      <c r="BE1086" t="s">
        <v>821</v>
      </c>
      <c r="BF1086" t="s">
        <v>878</v>
      </c>
      <c r="BG1086" t="s">
        <v>822</v>
      </c>
      <c r="BH1086">
        <v>2016</v>
      </c>
      <c r="BI1086" t="s">
        <v>823</v>
      </c>
      <c r="BJ1086" t="s">
        <v>824</v>
      </c>
      <c r="BK1086" t="s">
        <v>824</v>
      </c>
    </row>
    <row r="1087" spans="43:63" x14ac:dyDescent="0.25">
      <c r="AQ1087" t="s">
        <v>30</v>
      </c>
      <c r="AR1087">
        <v>2012</v>
      </c>
      <c r="AS1087" t="s">
        <v>872</v>
      </c>
      <c r="AT1087" t="s">
        <v>839</v>
      </c>
      <c r="AU1087">
        <v>122.63554999999999</v>
      </c>
      <c r="AV1087" t="s">
        <v>775</v>
      </c>
      <c r="AW1087" t="s">
        <v>208</v>
      </c>
      <c r="AX1087" t="s">
        <v>817</v>
      </c>
      <c r="AY1087" t="s">
        <v>818</v>
      </c>
      <c r="AZ1087" t="s">
        <v>764</v>
      </c>
      <c r="BA1087" t="s">
        <v>764</v>
      </c>
      <c r="BB1087" t="s">
        <v>815</v>
      </c>
      <c r="BC1087" t="s">
        <v>819</v>
      </c>
      <c r="BD1087" t="s">
        <v>820</v>
      </c>
      <c r="BE1087" t="s">
        <v>821</v>
      </c>
      <c r="BF1087" t="s">
        <v>878</v>
      </c>
      <c r="BG1087" t="s">
        <v>822</v>
      </c>
      <c r="BH1087">
        <v>2016</v>
      </c>
      <c r="BI1087" t="s">
        <v>823</v>
      </c>
      <c r="BJ1087" t="s">
        <v>824</v>
      </c>
      <c r="BK1087" t="s">
        <v>824</v>
      </c>
    </row>
    <row r="1088" spans="43:63" x14ac:dyDescent="0.25">
      <c r="AQ1088" t="s">
        <v>30</v>
      </c>
      <c r="AR1088">
        <v>2013</v>
      </c>
      <c r="AS1088" t="s">
        <v>872</v>
      </c>
      <c r="AT1088" t="s">
        <v>839</v>
      </c>
      <c r="AU1088">
        <v>122.78873</v>
      </c>
      <c r="AV1088" t="s">
        <v>775</v>
      </c>
      <c r="AW1088" t="s">
        <v>208</v>
      </c>
      <c r="AX1088" t="s">
        <v>817</v>
      </c>
      <c r="AY1088" t="s">
        <v>818</v>
      </c>
      <c r="AZ1088" t="s">
        <v>764</v>
      </c>
      <c r="BA1088" t="s">
        <v>764</v>
      </c>
      <c r="BB1088" t="s">
        <v>815</v>
      </c>
      <c r="BC1088" t="s">
        <v>819</v>
      </c>
      <c r="BD1088" t="s">
        <v>820</v>
      </c>
      <c r="BE1088" t="s">
        <v>821</v>
      </c>
      <c r="BF1088" t="s">
        <v>878</v>
      </c>
      <c r="BG1088" t="s">
        <v>822</v>
      </c>
      <c r="BH1088">
        <v>2016</v>
      </c>
      <c r="BI1088" t="s">
        <v>823</v>
      </c>
      <c r="BJ1088" t="s">
        <v>824</v>
      </c>
      <c r="BK1088" t="s">
        <v>824</v>
      </c>
    </row>
    <row r="1089" spans="43:63" x14ac:dyDescent="0.25">
      <c r="AQ1089" t="s">
        <v>10</v>
      </c>
      <c r="AR1089">
        <v>2005</v>
      </c>
      <c r="AS1089" t="s">
        <v>872</v>
      </c>
      <c r="AT1089" t="s">
        <v>839</v>
      </c>
      <c r="AU1089">
        <v>110.69840000000001</v>
      </c>
      <c r="AV1089" t="s">
        <v>775</v>
      </c>
      <c r="AW1089" t="s">
        <v>208</v>
      </c>
      <c r="AX1089" t="s">
        <v>817</v>
      </c>
      <c r="AY1089" t="s">
        <v>818</v>
      </c>
      <c r="AZ1089" t="s">
        <v>764</v>
      </c>
      <c r="BA1089" t="s">
        <v>764</v>
      </c>
      <c r="BB1089" t="s">
        <v>815</v>
      </c>
      <c r="BC1089" t="s">
        <v>819</v>
      </c>
      <c r="BD1089" t="s">
        <v>820</v>
      </c>
      <c r="BE1089" t="s">
        <v>821</v>
      </c>
      <c r="BF1089" t="s">
        <v>876</v>
      </c>
      <c r="BG1089" t="s">
        <v>822</v>
      </c>
      <c r="BH1089">
        <v>2016</v>
      </c>
      <c r="BI1089" t="s">
        <v>823</v>
      </c>
      <c r="BJ1089" t="s">
        <v>824</v>
      </c>
      <c r="BK1089" t="s">
        <v>824</v>
      </c>
    </row>
    <row r="1090" spans="43:63" x14ac:dyDescent="0.25">
      <c r="AQ1090" t="s">
        <v>10</v>
      </c>
      <c r="AR1090">
        <v>2006</v>
      </c>
      <c r="AS1090" t="s">
        <v>872</v>
      </c>
      <c r="AT1090" t="s">
        <v>839</v>
      </c>
      <c r="AU1090">
        <v>111.2993</v>
      </c>
      <c r="AV1090" t="s">
        <v>775</v>
      </c>
      <c r="AW1090" t="s">
        <v>208</v>
      </c>
      <c r="AX1090" t="s">
        <v>817</v>
      </c>
      <c r="AY1090" t="s">
        <v>818</v>
      </c>
      <c r="AZ1090" t="s">
        <v>764</v>
      </c>
      <c r="BA1090" t="s">
        <v>764</v>
      </c>
      <c r="BB1090" t="s">
        <v>815</v>
      </c>
      <c r="BC1090" t="s">
        <v>819</v>
      </c>
      <c r="BD1090" t="s">
        <v>820</v>
      </c>
      <c r="BE1090" t="s">
        <v>821</v>
      </c>
      <c r="BF1090" t="s">
        <v>876</v>
      </c>
      <c r="BG1090" t="s">
        <v>822</v>
      </c>
      <c r="BH1090">
        <v>2016</v>
      </c>
      <c r="BI1090" t="s">
        <v>823</v>
      </c>
      <c r="BJ1090" t="s">
        <v>824</v>
      </c>
      <c r="BK1090" t="s">
        <v>824</v>
      </c>
    </row>
    <row r="1091" spans="43:63" x14ac:dyDescent="0.25">
      <c r="AQ1091" t="s">
        <v>10</v>
      </c>
      <c r="AR1091">
        <v>2007</v>
      </c>
      <c r="AS1091" t="s">
        <v>872</v>
      </c>
      <c r="AT1091" t="s">
        <v>839</v>
      </c>
      <c r="AU1091">
        <v>111.55165</v>
      </c>
      <c r="AV1091" t="s">
        <v>775</v>
      </c>
      <c r="AW1091" t="s">
        <v>208</v>
      </c>
      <c r="AX1091" t="s">
        <v>817</v>
      </c>
      <c r="AY1091" t="s">
        <v>818</v>
      </c>
      <c r="AZ1091" t="s">
        <v>764</v>
      </c>
      <c r="BA1091" t="s">
        <v>764</v>
      </c>
      <c r="BB1091" t="s">
        <v>815</v>
      </c>
      <c r="BC1091" t="s">
        <v>819</v>
      </c>
      <c r="BD1091" t="s">
        <v>820</v>
      </c>
      <c r="BE1091" t="s">
        <v>821</v>
      </c>
      <c r="BF1091" t="s">
        <v>876</v>
      </c>
      <c r="BG1091" t="s">
        <v>822</v>
      </c>
      <c r="BH1091">
        <v>2016</v>
      </c>
      <c r="BI1091" t="s">
        <v>823</v>
      </c>
      <c r="BJ1091" t="s">
        <v>824</v>
      </c>
      <c r="BK1091" t="s">
        <v>824</v>
      </c>
    </row>
    <row r="1092" spans="43:63" x14ac:dyDescent="0.25">
      <c r="AQ1092" t="s">
        <v>10</v>
      </c>
      <c r="AR1092">
        <v>2008</v>
      </c>
      <c r="AS1092" t="s">
        <v>872</v>
      </c>
      <c r="AT1092" t="s">
        <v>839</v>
      </c>
      <c r="AU1092">
        <v>111.56083</v>
      </c>
      <c r="AV1092" t="s">
        <v>775</v>
      </c>
      <c r="AW1092" t="s">
        <v>208</v>
      </c>
      <c r="AX1092" t="s">
        <v>817</v>
      </c>
      <c r="AY1092" t="s">
        <v>818</v>
      </c>
      <c r="AZ1092" t="s">
        <v>764</v>
      </c>
      <c r="BA1092" t="s">
        <v>764</v>
      </c>
      <c r="BB1092" t="s">
        <v>815</v>
      </c>
      <c r="BC1092" t="s">
        <v>819</v>
      </c>
      <c r="BD1092" t="s">
        <v>820</v>
      </c>
      <c r="BE1092" t="s">
        <v>821</v>
      </c>
      <c r="BF1092" t="s">
        <v>876</v>
      </c>
      <c r="BG1092" t="s">
        <v>822</v>
      </c>
      <c r="BH1092">
        <v>2016</v>
      </c>
      <c r="BI1092" t="s">
        <v>823</v>
      </c>
      <c r="BJ1092" t="s">
        <v>824</v>
      </c>
      <c r="BK1092" t="s">
        <v>824</v>
      </c>
    </row>
    <row r="1093" spans="43:63" x14ac:dyDescent="0.25">
      <c r="AQ1093" t="s">
        <v>10</v>
      </c>
      <c r="AR1093">
        <v>2009</v>
      </c>
      <c r="AS1093" t="s">
        <v>872</v>
      </c>
      <c r="AT1093" t="s">
        <v>839</v>
      </c>
      <c r="AU1093">
        <v>111.43482</v>
      </c>
      <c r="AV1093" t="s">
        <v>775</v>
      </c>
      <c r="AW1093" t="s">
        <v>208</v>
      </c>
      <c r="AX1093" t="s">
        <v>817</v>
      </c>
      <c r="AY1093" t="s">
        <v>818</v>
      </c>
      <c r="AZ1093" t="s">
        <v>764</v>
      </c>
      <c r="BA1093" t="s">
        <v>764</v>
      </c>
      <c r="BB1093" t="s">
        <v>815</v>
      </c>
      <c r="BC1093" t="s">
        <v>819</v>
      </c>
      <c r="BD1093" t="s">
        <v>820</v>
      </c>
      <c r="BE1093" t="s">
        <v>821</v>
      </c>
      <c r="BF1093" t="s">
        <v>876</v>
      </c>
      <c r="BG1093" t="s">
        <v>822</v>
      </c>
      <c r="BH1093">
        <v>2016</v>
      </c>
      <c r="BI1093" t="s">
        <v>823</v>
      </c>
      <c r="BJ1093" t="s">
        <v>824</v>
      </c>
      <c r="BK1093" t="s">
        <v>824</v>
      </c>
    </row>
    <row r="1094" spans="43:63" x14ac:dyDescent="0.25">
      <c r="AQ1094" t="s">
        <v>10</v>
      </c>
      <c r="AR1094">
        <v>2010</v>
      </c>
      <c r="AS1094" t="s">
        <v>872</v>
      </c>
      <c r="AT1094" t="s">
        <v>839</v>
      </c>
      <c r="AU1094">
        <v>111.3613</v>
      </c>
      <c r="AV1094" t="s">
        <v>775</v>
      </c>
      <c r="AW1094" t="s">
        <v>208</v>
      </c>
      <c r="AX1094" t="s">
        <v>817</v>
      </c>
      <c r="AY1094" t="s">
        <v>818</v>
      </c>
      <c r="AZ1094" t="s">
        <v>764</v>
      </c>
      <c r="BA1094" t="s">
        <v>764</v>
      </c>
      <c r="BB1094" t="s">
        <v>815</v>
      </c>
      <c r="BC1094" t="s">
        <v>819</v>
      </c>
      <c r="BD1094" t="s">
        <v>820</v>
      </c>
      <c r="BE1094" t="s">
        <v>821</v>
      </c>
      <c r="BF1094" t="s">
        <v>876</v>
      </c>
      <c r="BG1094" t="s">
        <v>822</v>
      </c>
      <c r="BH1094">
        <v>2016</v>
      </c>
      <c r="BI1094" t="s">
        <v>823</v>
      </c>
      <c r="BJ1094" t="s">
        <v>824</v>
      </c>
      <c r="BK1094" t="s">
        <v>824</v>
      </c>
    </row>
    <row r="1095" spans="43:63" x14ac:dyDescent="0.25">
      <c r="AQ1095" t="s">
        <v>10</v>
      </c>
      <c r="AR1095">
        <v>2011</v>
      </c>
      <c r="AS1095" t="s">
        <v>872</v>
      </c>
      <c r="AT1095" t="s">
        <v>839</v>
      </c>
      <c r="AU1095">
        <v>111.34584</v>
      </c>
      <c r="AV1095" t="s">
        <v>775</v>
      </c>
      <c r="AW1095" t="s">
        <v>208</v>
      </c>
      <c r="AX1095" t="s">
        <v>817</v>
      </c>
      <c r="AY1095" t="s">
        <v>818</v>
      </c>
      <c r="AZ1095" t="s">
        <v>764</v>
      </c>
      <c r="BA1095" t="s">
        <v>764</v>
      </c>
      <c r="BB1095" t="s">
        <v>815</v>
      </c>
      <c r="BC1095" t="s">
        <v>819</v>
      </c>
      <c r="BD1095" t="s">
        <v>820</v>
      </c>
      <c r="BE1095" t="s">
        <v>821</v>
      </c>
      <c r="BF1095" t="s">
        <v>876</v>
      </c>
      <c r="BG1095" t="s">
        <v>822</v>
      </c>
      <c r="BH1095">
        <v>2016</v>
      </c>
      <c r="BI1095" t="s">
        <v>823</v>
      </c>
      <c r="BJ1095" t="s">
        <v>824</v>
      </c>
      <c r="BK1095" t="s">
        <v>824</v>
      </c>
    </row>
    <row r="1096" spans="43:63" x14ac:dyDescent="0.25">
      <c r="AQ1096" t="s">
        <v>10</v>
      </c>
      <c r="AR1096">
        <v>2012</v>
      </c>
      <c r="AS1096" t="s">
        <v>872</v>
      </c>
      <c r="AT1096" t="s">
        <v>839</v>
      </c>
      <c r="AU1096">
        <v>111.4027</v>
      </c>
      <c r="AV1096" t="s">
        <v>775</v>
      </c>
      <c r="AW1096" t="s">
        <v>208</v>
      </c>
      <c r="AX1096" t="s">
        <v>817</v>
      </c>
      <c r="AY1096" t="s">
        <v>818</v>
      </c>
      <c r="AZ1096" t="s">
        <v>764</v>
      </c>
      <c r="BA1096" t="s">
        <v>764</v>
      </c>
      <c r="BB1096" t="s">
        <v>815</v>
      </c>
      <c r="BC1096" t="s">
        <v>819</v>
      </c>
      <c r="BD1096" t="s">
        <v>820</v>
      </c>
      <c r="BE1096" t="s">
        <v>821</v>
      </c>
      <c r="BF1096" t="s">
        <v>876</v>
      </c>
      <c r="BG1096" t="s">
        <v>822</v>
      </c>
      <c r="BH1096">
        <v>2016</v>
      </c>
      <c r="BI1096" t="s">
        <v>823</v>
      </c>
      <c r="BJ1096" t="s">
        <v>824</v>
      </c>
      <c r="BK1096" t="s">
        <v>824</v>
      </c>
    </row>
    <row r="1097" spans="43:63" x14ac:dyDescent="0.25">
      <c r="AQ1097" t="s">
        <v>10</v>
      </c>
      <c r="AR1097">
        <v>2013</v>
      </c>
      <c r="AS1097" t="s">
        <v>872</v>
      </c>
      <c r="AT1097" t="s">
        <v>839</v>
      </c>
      <c r="AU1097">
        <v>111.41924</v>
      </c>
      <c r="AV1097" t="s">
        <v>775</v>
      </c>
      <c r="AW1097" t="s">
        <v>208</v>
      </c>
      <c r="AX1097" t="s">
        <v>817</v>
      </c>
      <c r="AY1097" t="s">
        <v>818</v>
      </c>
      <c r="AZ1097" t="s">
        <v>764</v>
      </c>
      <c r="BA1097" t="s">
        <v>764</v>
      </c>
      <c r="BB1097" t="s">
        <v>815</v>
      </c>
      <c r="BC1097" t="s">
        <v>819</v>
      </c>
      <c r="BD1097" t="s">
        <v>820</v>
      </c>
      <c r="BE1097" t="s">
        <v>821</v>
      </c>
      <c r="BF1097" t="s">
        <v>876</v>
      </c>
      <c r="BG1097" t="s">
        <v>822</v>
      </c>
      <c r="BH1097">
        <v>2016</v>
      </c>
      <c r="BI1097" t="s">
        <v>823</v>
      </c>
      <c r="BJ1097" t="s">
        <v>824</v>
      </c>
      <c r="BK1097" t="s">
        <v>824</v>
      </c>
    </row>
    <row r="1098" spans="43:63" x14ac:dyDescent="0.25">
      <c r="AQ1098" t="s">
        <v>16</v>
      </c>
      <c r="AR1098">
        <v>2005</v>
      </c>
      <c r="AS1098" t="s">
        <v>872</v>
      </c>
      <c r="AT1098" t="s">
        <v>839</v>
      </c>
      <c r="AU1098">
        <v>87.8</v>
      </c>
      <c r="AV1098" t="s">
        <v>775</v>
      </c>
      <c r="AW1098" t="s">
        <v>208</v>
      </c>
      <c r="AX1098" t="s">
        <v>817</v>
      </c>
      <c r="AY1098" t="s">
        <v>818</v>
      </c>
      <c r="AZ1098" t="s">
        <v>764</v>
      </c>
      <c r="BA1098" t="s">
        <v>764</v>
      </c>
      <c r="BB1098" t="s">
        <v>815</v>
      </c>
      <c r="BC1098" t="s">
        <v>819</v>
      </c>
      <c r="BD1098" t="s">
        <v>820</v>
      </c>
      <c r="BE1098" t="s">
        <v>821</v>
      </c>
      <c r="BF1098" t="s">
        <v>876</v>
      </c>
      <c r="BG1098" t="s">
        <v>822</v>
      </c>
      <c r="BH1098">
        <v>2016</v>
      </c>
      <c r="BI1098" t="s">
        <v>823</v>
      </c>
      <c r="BJ1098" t="s">
        <v>824</v>
      </c>
      <c r="BK1098" t="s">
        <v>824</v>
      </c>
    </row>
    <row r="1099" spans="43:63" x14ac:dyDescent="0.25">
      <c r="AQ1099" t="s">
        <v>7</v>
      </c>
      <c r="AR1099">
        <v>2011</v>
      </c>
      <c r="AS1099" t="s">
        <v>872</v>
      </c>
      <c r="AT1099" t="s">
        <v>839</v>
      </c>
      <c r="AU1099">
        <v>160.6</v>
      </c>
      <c r="AV1099" t="s">
        <v>775</v>
      </c>
      <c r="AW1099" t="s">
        <v>208</v>
      </c>
      <c r="AX1099" t="s">
        <v>817</v>
      </c>
      <c r="AY1099" t="s">
        <v>818</v>
      </c>
      <c r="AZ1099" t="s">
        <v>764</v>
      </c>
      <c r="BA1099" t="s">
        <v>764</v>
      </c>
      <c r="BB1099" t="s">
        <v>815</v>
      </c>
      <c r="BC1099" t="s">
        <v>819</v>
      </c>
      <c r="BD1099" t="s">
        <v>820</v>
      </c>
      <c r="BE1099" t="s">
        <v>821</v>
      </c>
      <c r="BF1099" t="s">
        <v>876</v>
      </c>
      <c r="BG1099" t="s">
        <v>822</v>
      </c>
      <c r="BH1099">
        <v>2016</v>
      </c>
      <c r="BI1099" t="s">
        <v>823</v>
      </c>
      <c r="BJ1099" t="s">
        <v>824</v>
      </c>
      <c r="BK1099" t="s">
        <v>824</v>
      </c>
    </row>
    <row r="1100" spans="43:63" x14ac:dyDescent="0.25">
      <c r="AQ1100" t="s">
        <v>25</v>
      </c>
      <c r="AR1100">
        <v>2005</v>
      </c>
      <c r="AS1100" t="s">
        <v>872</v>
      </c>
      <c r="AT1100" t="s">
        <v>839</v>
      </c>
      <c r="AU1100">
        <v>83</v>
      </c>
      <c r="AV1100" t="s">
        <v>775</v>
      </c>
      <c r="AW1100" t="s">
        <v>208</v>
      </c>
      <c r="AX1100" t="s">
        <v>817</v>
      </c>
      <c r="AY1100" t="s">
        <v>818</v>
      </c>
      <c r="AZ1100" t="s">
        <v>764</v>
      </c>
      <c r="BA1100" t="s">
        <v>764</v>
      </c>
      <c r="BB1100" t="s">
        <v>815</v>
      </c>
      <c r="BC1100" t="s">
        <v>819</v>
      </c>
      <c r="BD1100" t="s">
        <v>820</v>
      </c>
      <c r="BE1100" t="s">
        <v>821</v>
      </c>
      <c r="BF1100" t="s">
        <v>876</v>
      </c>
      <c r="BG1100" t="s">
        <v>822</v>
      </c>
      <c r="BH1100">
        <v>2016</v>
      </c>
      <c r="BI1100" t="s">
        <v>823</v>
      </c>
      <c r="BJ1100" t="s">
        <v>824</v>
      </c>
      <c r="BK1100" t="s">
        <v>824</v>
      </c>
    </row>
    <row r="1101" spans="43:63" x14ac:dyDescent="0.25">
      <c r="AQ1101" t="s">
        <v>25</v>
      </c>
      <c r="AR1101">
        <v>2006</v>
      </c>
      <c r="AS1101" t="s">
        <v>872</v>
      </c>
      <c r="AT1101" t="s">
        <v>839</v>
      </c>
      <c r="AU1101">
        <v>87</v>
      </c>
      <c r="AV1101" t="s">
        <v>775</v>
      </c>
      <c r="AW1101" t="s">
        <v>208</v>
      </c>
      <c r="AX1101" t="s">
        <v>817</v>
      </c>
      <c r="AY1101" t="s">
        <v>818</v>
      </c>
      <c r="AZ1101" t="s">
        <v>764</v>
      </c>
      <c r="BA1101" t="s">
        <v>764</v>
      </c>
      <c r="BB1101" t="s">
        <v>815</v>
      </c>
      <c r="BC1101" t="s">
        <v>819</v>
      </c>
      <c r="BD1101" t="s">
        <v>820</v>
      </c>
      <c r="BE1101" t="s">
        <v>821</v>
      </c>
      <c r="BF1101" t="s">
        <v>876</v>
      </c>
      <c r="BG1101" t="s">
        <v>822</v>
      </c>
      <c r="BH1101">
        <v>2016</v>
      </c>
      <c r="BI1101" t="s">
        <v>823</v>
      </c>
      <c r="BJ1101" t="s">
        <v>824</v>
      </c>
      <c r="BK1101" t="s">
        <v>824</v>
      </c>
    </row>
    <row r="1102" spans="43:63" x14ac:dyDescent="0.25">
      <c r="AQ1102" t="s">
        <v>25</v>
      </c>
      <c r="AR1102">
        <v>2007</v>
      </c>
      <c r="AS1102" t="s">
        <v>872</v>
      </c>
      <c r="AT1102" t="s">
        <v>839</v>
      </c>
      <c r="AU1102">
        <v>91</v>
      </c>
      <c r="AV1102" t="s">
        <v>775</v>
      </c>
      <c r="AW1102" t="s">
        <v>208</v>
      </c>
      <c r="AX1102" t="s">
        <v>817</v>
      </c>
      <c r="AY1102" t="s">
        <v>818</v>
      </c>
      <c r="AZ1102" t="s">
        <v>764</v>
      </c>
      <c r="BA1102" t="s">
        <v>764</v>
      </c>
      <c r="BB1102" t="s">
        <v>815</v>
      </c>
      <c r="BC1102" t="s">
        <v>819</v>
      </c>
      <c r="BD1102" t="s">
        <v>820</v>
      </c>
      <c r="BE1102" t="s">
        <v>821</v>
      </c>
      <c r="BF1102" t="s">
        <v>876</v>
      </c>
      <c r="BG1102" t="s">
        <v>822</v>
      </c>
      <c r="BH1102">
        <v>2016</v>
      </c>
      <c r="BI1102" t="s">
        <v>823</v>
      </c>
      <c r="BJ1102" t="s">
        <v>824</v>
      </c>
      <c r="BK1102" t="s">
        <v>824</v>
      </c>
    </row>
    <row r="1103" spans="43:63" x14ac:dyDescent="0.25">
      <c r="AQ1103" t="s">
        <v>25</v>
      </c>
      <c r="AR1103">
        <v>2008</v>
      </c>
      <c r="AS1103" t="s">
        <v>872</v>
      </c>
      <c r="AT1103" t="s">
        <v>839</v>
      </c>
      <c r="AU1103">
        <v>96</v>
      </c>
      <c r="AV1103" t="s">
        <v>775</v>
      </c>
      <c r="AW1103" t="s">
        <v>208</v>
      </c>
      <c r="AX1103" t="s">
        <v>817</v>
      </c>
      <c r="AY1103" t="s">
        <v>818</v>
      </c>
      <c r="AZ1103" t="s">
        <v>764</v>
      </c>
      <c r="BA1103" t="s">
        <v>764</v>
      </c>
      <c r="BB1103" t="s">
        <v>815</v>
      </c>
      <c r="BC1103" t="s">
        <v>819</v>
      </c>
      <c r="BD1103" t="s">
        <v>820</v>
      </c>
      <c r="BE1103" t="s">
        <v>821</v>
      </c>
      <c r="BF1103" t="s">
        <v>876</v>
      </c>
      <c r="BG1103" t="s">
        <v>822</v>
      </c>
      <c r="BH1103">
        <v>2016</v>
      </c>
      <c r="BI1103" t="s">
        <v>823</v>
      </c>
      <c r="BJ1103" t="s">
        <v>824</v>
      </c>
      <c r="BK1103" t="s">
        <v>824</v>
      </c>
    </row>
    <row r="1104" spans="43:63" x14ac:dyDescent="0.25">
      <c r="AQ1104" t="s">
        <v>25</v>
      </c>
      <c r="AR1104">
        <v>2009</v>
      </c>
      <c r="AS1104" t="s">
        <v>872</v>
      </c>
      <c r="AT1104" t="s">
        <v>839</v>
      </c>
      <c r="AU1104">
        <v>95</v>
      </c>
      <c r="AV1104" t="s">
        <v>775</v>
      </c>
      <c r="AW1104" t="s">
        <v>208</v>
      </c>
      <c r="AX1104" t="s">
        <v>817</v>
      </c>
      <c r="AY1104" t="s">
        <v>818</v>
      </c>
      <c r="AZ1104" t="s">
        <v>764</v>
      </c>
      <c r="BA1104" t="s">
        <v>764</v>
      </c>
      <c r="BB1104" t="s">
        <v>815</v>
      </c>
      <c r="BC1104" t="s">
        <v>819</v>
      </c>
      <c r="BD1104" t="s">
        <v>820</v>
      </c>
      <c r="BE1104" t="s">
        <v>821</v>
      </c>
      <c r="BF1104" t="s">
        <v>876</v>
      </c>
      <c r="BG1104" t="s">
        <v>822</v>
      </c>
      <c r="BH1104">
        <v>2016</v>
      </c>
      <c r="BI1104" t="s">
        <v>823</v>
      </c>
      <c r="BJ1104" t="s">
        <v>824</v>
      </c>
      <c r="BK1104" t="s">
        <v>824</v>
      </c>
    </row>
    <row r="1105" spans="43:63" x14ac:dyDescent="0.25">
      <c r="AQ1105" t="s">
        <v>25</v>
      </c>
      <c r="AR1105">
        <v>2010</v>
      </c>
      <c r="AS1105" t="s">
        <v>872</v>
      </c>
      <c r="AT1105" t="s">
        <v>839</v>
      </c>
      <c r="AU1105">
        <v>103</v>
      </c>
      <c r="AV1105" t="s">
        <v>775</v>
      </c>
      <c r="AW1105" t="s">
        <v>208</v>
      </c>
      <c r="AX1105" t="s">
        <v>817</v>
      </c>
      <c r="AY1105" t="s">
        <v>818</v>
      </c>
      <c r="AZ1105" t="s">
        <v>764</v>
      </c>
      <c r="BA1105" t="s">
        <v>764</v>
      </c>
      <c r="BB1105" t="s">
        <v>815</v>
      </c>
      <c r="BC1105" t="s">
        <v>819</v>
      </c>
      <c r="BD1105" t="s">
        <v>820</v>
      </c>
      <c r="BE1105" t="s">
        <v>821</v>
      </c>
      <c r="BF1105" t="s">
        <v>876</v>
      </c>
      <c r="BG1105" t="s">
        <v>822</v>
      </c>
      <c r="BH1105">
        <v>2016</v>
      </c>
      <c r="BI1105" t="s">
        <v>823</v>
      </c>
      <c r="BJ1105" t="s">
        <v>824</v>
      </c>
      <c r="BK1105" t="s">
        <v>824</v>
      </c>
    </row>
    <row r="1106" spans="43:63" x14ac:dyDescent="0.25">
      <c r="AQ1106" t="s">
        <v>25</v>
      </c>
      <c r="AR1106">
        <v>2011</v>
      </c>
      <c r="AS1106" t="s">
        <v>872</v>
      </c>
      <c r="AT1106" t="s">
        <v>839</v>
      </c>
      <c r="AU1106">
        <v>103</v>
      </c>
      <c r="AV1106" t="s">
        <v>775</v>
      </c>
      <c r="AW1106" t="s">
        <v>208</v>
      </c>
      <c r="AX1106" t="s">
        <v>817</v>
      </c>
      <c r="AY1106" t="s">
        <v>818</v>
      </c>
      <c r="AZ1106" t="s">
        <v>764</v>
      </c>
      <c r="BA1106" t="s">
        <v>764</v>
      </c>
      <c r="BB1106" t="s">
        <v>815</v>
      </c>
      <c r="BC1106" t="s">
        <v>819</v>
      </c>
      <c r="BD1106" t="s">
        <v>820</v>
      </c>
      <c r="BE1106" t="s">
        <v>821</v>
      </c>
      <c r="BF1106" t="s">
        <v>876</v>
      </c>
      <c r="BG1106" t="s">
        <v>822</v>
      </c>
      <c r="BH1106">
        <v>2016</v>
      </c>
      <c r="BI1106" t="s">
        <v>823</v>
      </c>
      <c r="BJ1106" t="s">
        <v>824</v>
      </c>
      <c r="BK1106" t="s">
        <v>824</v>
      </c>
    </row>
    <row r="1107" spans="43:63" x14ac:dyDescent="0.25">
      <c r="AQ1107" t="s">
        <v>25</v>
      </c>
      <c r="AR1107">
        <v>2012</v>
      </c>
      <c r="AS1107" t="s">
        <v>872</v>
      </c>
      <c r="AT1107" t="s">
        <v>839</v>
      </c>
      <c r="AU1107">
        <v>104</v>
      </c>
      <c r="AV1107" t="s">
        <v>775</v>
      </c>
      <c r="AW1107" t="s">
        <v>208</v>
      </c>
      <c r="AX1107" t="s">
        <v>817</v>
      </c>
      <c r="AY1107" t="s">
        <v>818</v>
      </c>
      <c r="AZ1107" t="s">
        <v>764</v>
      </c>
      <c r="BA1107" t="s">
        <v>764</v>
      </c>
      <c r="BB1107" t="s">
        <v>815</v>
      </c>
      <c r="BC1107" t="s">
        <v>819</v>
      </c>
      <c r="BD1107" t="s">
        <v>820</v>
      </c>
      <c r="BE1107" t="s">
        <v>821</v>
      </c>
      <c r="BF1107" t="s">
        <v>876</v>
      </c>
      <c r="BG1107" t="s">
        <v>822</v>
      </c>
      <c r="BH1107">
        <v>2016</v>
      </c>
      <c r="BI1107" t="s">
        <v>823</v>
      </c>
      <c r="BJ1107" t="s">
        <v>824</v>
      </c>
      <c r="BK1107" t="s">
        <v>824</v>
      </c>
    </row>
    <row r="1108" spans="43:63" x14ac:dyDescent="0.25">
      <c r="AQ1108" t="s">
        <v>25</v>
      </c>
      <c r="AR1108">
        <v>2013</v>
      </c>
      <c r="AS1108" t="s">
        <v>872</v>
      </c>
      <c r="AT1108" t="s">
        <v>839</v>
      </c>
      <c r="AU1108">
        <v>105</v>
      </c>
      <c r="AV1108" t="s">
        <v>775</v>
      </c>
      <c r="AW1108" t="s">
        <v>208</v>
      </c>
      <c r="AX1108" t="s">
        <v>817</v>
      </c>
      <c r="AY1108" t="s">
        <v>818</v>
      </c>
      <c r="AZ1108" t="s">
        <v>764</v>
      </c>
      <c r="BA1108" t="s">
        <v>764</v>
      </c>
      <c r="BB1108" t="s">
        <v>815</v>
      </c>
      <c r="BC1108" t="s">
        <v>819</v>
      </c>
      <c r="BD1108" t="s">
        <v>820</v>
      </c>
      <c r="BE1108" t="s">
        <v>821</v>
      </c>
      <c r="BF1108" t="s">
        <v>876</v>
      </c>
      <c r="BG1108" t="s">
        <v>822</v>
      </c>
      <c r="BH1108">
        <v>2016</v>
      </c>
      <c r="BI1108" t="s">
        <v>823</v>
      </c>
      <c r="BJ1108" t="s">
        <v>824</v>
      </c>
      <c r="BK1108" t="s">
        <v>824</v>
      </c>
    </row>
    <row r="1109" spans="43:63" x14ac:dyDescent="0.25">
      <c r="AQ1109" t="s">
        <v>6</v>
      </c>
      <c r="AR1109">
        <v>2005</v>
      </c>
      <c r="AS1109" t="s">
        <v>872</v>
      </c>
      <c r="AT1109" t="s">
        <v>839</v>
      </c>
      <c r="AU1109">
        <v>123.10164</v>
      </c>
      <c r="AV1109" t="s">
        <v>775</v>
      </c>
      <c r="AW1109" t="s">
        <v>208</v>
      </c>
      <c r="AX1109" t="s">
        <v>817</v>
      </c>
      <c r="AY1109" t="s">
        <v>818</v>
      </c>
      <c r="AZ1109" t="s">
        <v>764</v>
      </c>
      <c r="BA1109" t="s">
        <v>764</v>
      </c>
      <c r="BB1109" t="s">
        <v>815</v>
      </c>
      <c r="BC1109" t="s">
        <v>819</v>
      </c>
      <c r="BD1109" t="s">
        <v>820</v>
      </c>
      <c r="BE1109" t="s">
        <v>821</v>
      </c>
      <c r="BF1109" t="s">
        <v>876</v>
      </c>
      <c r="BG1109" t="s">
        <v>822</v>
      </c>
      <c r="BH1109">
        <v>2016</v>
      </c>
      <c r="BI1109" t="s">
        <v>823</v>
      </c>
      <c r="BJ1109" t="s">
        <v>824</v>
      </c>
      <c r="BK1109" t="s">
        <v>824</v>
      </c>
    </row>
    <row r="1110" spans="43:63" x14ac:dyDescent="0.25">
      <c r="AQ1110" t="s">
        <v>6</v>
      </c>
      <c r="AR1110">
        <v>2006</v>
      </c>
      <c r="AS1110" t="s">
        <v>872</v>
      </c>
      <c r="AT1110" t="s">
        <v>839</v>
      </c>
      <c r="AU1110">
        <v>124.94426</v>
      </c>
      <c r="AV1110" t="s">
        <v>775</v>
      </c>
      <c r="AW1110" t="s">
        <v>208</v>
      </c>
      <c r="AX1110" t="s">
        <v>817</v>
      </c>
      <c r="AY1110" t="s">
        <v>818</v>
      </c>
      <c r="AZ1110" t="s">
        <v>764</v>
      </c>
      <c r="BA1110" t="s">
        <v>764</v>
      </c>
      <c r="BB1110" t="s">
        <v>815</v>
      </c>
      <c r="BC1110" t="s">
        <v>819</v>
      </c>
      <c r="BD1110" t="s">
        <v>820</v>
      </c>
      <c r="BE1110" t="s">
        <v>821</v>
      </c>
      <c r="BF1110" t="s">
        <v>876</v>
      </c>
      <c r="BG1110" t="s">
        <v>822</v>
      </c>
      <c r="BH1110">
        <v>2016</v>
      </c>
      <c r="BI1110" t="s">
        <v>823</v>
      </c>
      <c r="BJ1110" t="s">
        <v>824</v>
      </c>
      <c r="BK1110" t="s">
        <v>824</v>
      </c>
    </row>
    <row r="1111" spans="43:63" x14ac:dyDescent="0.25">
      <c r="AQ1111" t="s">
        <v>6</v>
      </c>
      <c r="AR1111">
        <v>2007</v>
      </c>
      <c r="AS1111" t="s">
        <v>872</v>
      </c>
      <c r="AT1111" t="s">
        <v>839</v>
      </c>
      <c r="AU1111">
        <v>126.78688</v>
      </c>
      <c r="AV1111" t="s">
        <v>775</v>
      </c>
      <c r="AW1111" t="s">
        <v>208</v>
      </c>
      <c r="AX1111" t="s">
        <v>817</v>
      </c>
      <c r="AY1111" t="s">
        <v>818</v>
      </c>
      <c r="AZ1111" t="s">
        <v>764</v>
      </c>
      <c r="BA1111" t="s">
        <v>764</v>
      </c>
      <c r="BB1111" t="s">
        <v>815</v>
      </c>
      <c r="BC1111" t="s">
        <v>819</v>
      </c>
      <c r="BD1111" t="s">
        <v>820</v>
      </c>
      <c r="BE1111" t="s">
        <v>821</v>
      </c>
      <c r="BF1111" t="s">
        <v>876</v>
      </c>
      <c r="BG1111" t="s">
        <v>822</v>
      </c>
      <c r="BH1111">
        <v>2016</v>
      </c>
      <c r="BI1111" t="s">
        <v>823</v>
      </c>
      <c r="BJ1111" t="s">
        <v>824</v>
      </c>
      <c r="BK1111" t="s">
        <v>824</v>
      </c>
    </row>
    <row r="1112" spans="43:63" x14ac:dyDescent="0.25">
      <c r="AQ1112" t="s">
        <v>6</v>
      </c>
      <c r="AR1112">
        <v>2008</v>
      </c>
      <c r="AS1112" t="s">
        <v>872</v>
      </c>
      <c r="AT1112" t="s">
        <v>839</v>
      </c>
      <c r="AU1112">
        <v>128.62951000000001</v>
      </c>
      <c r="AV1112" t="s">
        <v>775</v>
      </c>
      <c r="AW1112" t="s">
        <v>208</v>
      </c>
      <c r="AX1112" t="s">
        <v>817</v>
      </c>
      <c r="AY1112" t="s">
        <v>818</v>
      </c>
      <c r="AZ1112" t="s">
        <v>764</v>
      </c>
      <c r="BA1112" t="s">
        <v>764</v>
      </c>
      <c r="BB1112" t="s">
        <v>815</v>
      </c>
      <c r="BC1112" t="s">
        <v>819</v>
      </c>
      <c r="BD1112" t="s">
        <v>820</v>
      </c>
      <c r="BE1112" t="s">
        <v>821</v>
      </c>
      <c r="BF1112" t="s">
        <v>876</v>
      </c>
      <c r="BG1112" t="s">
        <v>822</v>
      </c>
      <c r="BH1112">
        <v>2016</v>
      </c>
      <c r="BI1112" t="s">
        <v>823</v>
      </c>
      <c r="BJ1112" t="s">
        <v>824</v>
      </c>
      <c r="BK1112" t="s">
        <v>824</v>
      </c>
    </row>
    <row r="1113" spans="43:63" x14ac:dyDescent="0.25">
      <c r="AQ1113" t="s">
        <v>6</v>
      </c>
      <c r="AR1113">
        <v>2009</v>
      </c>
      <c r="AS1113" t="s">
        <v>872</v>
      </c>
      <c r="AT1113" t="s">
        <v>839</v>
      </c>
      <c r="AU1113">
        <v>130.47212999999999</v>
      </c>
      <c r="AV1113" t="s">
        <v>775</v>
      </c>
      <c r="AW1113" t="s">
        <v>208</v>
      </c>
      <c r="AX1113" t="s">
        <v>817</v>
      </c>
      <c r="AY1113" t="s">
        <v>818</v>
      </c>
      <c r="AZ1113" t="s">
        <v>764</v>
      </c>
      <c r="BA1113" t="s">
        <v>764</v>
      </c>
      <c r="BB1113" t="s">
        <v>815</v>
      </c>
      <c r="BC1113" t="s">
        <v>819</v>
      </c>
      <c r="BD1113" t="s">
        <v>820</v>
      </c>
      <c r="BE1113" t="s">
        <v>821</v>
      </c>
      <c r="BF1113" t="s">
        <v>876</v>
      </c>
      <c r="BG1113" t="s">
        <v>822</v>
      </c>
      <c r="BH1113">
        <v>2016</v>
      </c>
      <c r="BI1113" t="s">
        <v>823</v>
      </c>
      <c r="BJ1113" t="s">
        <v>824</v>
      </c>
      <c r="BK1113" t="s">
        <v>824</v>
      </c>
    </row>
    <row r="1114" spans="43:63" x14ac:dyDescent="0.25">
      <c r="AQ1114" t="s">
        <v>6</v>
      </c>
      <c r="AR1114">
        <v>2010</v>
      </c>
      <c r="AS1114" t="s">
        <v>872</v>
      </c>
      <c r="AT1114" t="s">
        <v>839</v>
      </c>
      <c r="AU1114">
        <v>132.31475</v>
      </c>
      <c r="AV1114" t="s">
        <v>775</v>
      </c>
      <c r="AW1114" t="s">
        <v>208</v>
      </c>
      <c r="AX1114" t="s">
        <v>817</v>
      </c>
      <c r="AY1114" t="s">
        <v>818</v>
      </c>
      <c r="AZ1114" t="s">
        <v>764</v>
      </c>
      <c r="BA1114" t="s">
        <v>764</v>
      </c>
      <c r="BB1114" t="s">
        <v>815</v>
      </c>
      <c r="BC1114" t="s">
        <v>819</v>
      </c>
      <c r="BD1114" t="s">
        <v>820</v>
      </c>
      <c r="BE1114" t="s">
        <v>821</v>
      </c>
      <c r="BF1114" t="s">
        <v>876</v>
      </c>
      <c r="BG1114" t="s">
        <v>822</v>
      </c>
      <c r="BH1114">
        <v>2016</v>
      </c>
      <c r="BI1114" t="s">
        <v>823</v>
      </c>
      <c r="BJ1114" t="s">
        <v>824</v>
      </c>
      <c r="BK1114" t="s">
        <v>824</v>
      </c>
    </row>
    <row r="1115" spans="43:63" x14ac:dyDescent="0.25">
      <c r="AQ1115" t="s">
        <v>6</v>
      </c>
      <c r="AR1115">
        <v>2011</v>
      </c>
      <c r="AS1115" t="s">
        <v>872</v>
      </c>
      <c r="AT1115" t="s">
        <v>839</v>
      </c>
      <c r="AU1115">
        <v>134.15737999999999</v>
      </c>
      <c r="AV1115" t="s">
        <v>775</v>
      </c>
      <c r="AW1115" t="s">
        <v>208</v>
      </c>
      <c r="AX1115" t="s">
        <v>817</v>
      </c>
      <c r="AY1115" t="s">
        <v>818</v>
      </c>
      <c r="AZ1115" t="s">
        <v>764</v>
      </c>
      <c r="BA1115" t="s">
        <v>764</v>
      </c>
      <c r="BB1115" t="s">
        <v>815</v>
      </c>
      <c r="BC1115" t="s">
        <v>819</v>
      </c>
      <c r="BD1115" t="s">
        <v>820</v>
      </c>
      <c r="BE1115" t="s">
        <v>821</v>
      </c>
      <c r="BF1115" t="s">
        <v>876</v>
      </c>
      <c r="BG1115" t="s">
        <v>822</v>
      </c>
      <c r="BH1115">
        <v>2016</v>
      </c>
      <c r="BI1115" t="s">
        <v>823</v>
      </c>
      <c r="BJ1115" t="s">
        <v>824</v>
      </c>
      <c r="BK1115" t="s">
        <v>824</v>
      </c>
    </row>
    <row r="1116" spans="43:63" x14ac:dyDescent="0.25">
      <c r="AQ1116" t="s">
        <v>6</v>
      </c>
      <c r="AR1116">
        <v>2012</v>
      </c>
      <c r="AS1116" t="s">
        <v>872</v>
      </c>
      <c r="AT1116" t="s">
        <v>839</v>
      </c>
      <c r="AU1116">
        <v>136</v>
      </c>
      <c r="AV1116" t="s">
        <v>775</v>
      </c>
      <c r="AW1116" t="s">
        <v>208</v>
      </c>
      <c r="AX1116" t="s">
        <v>817</v>
      </c>
      <c r="AY1116" t="s">
        <v>818</v>
      </c>
      <c r="AZ1116" t="s">
        <v>764</v>
      </c>
      <c r="BA1116" t="s">
        <v>764</v>
      </c>
      <c r="BB1116" t="s">
        <v>815</v>
      </c>
      <c r="BC1116" t="s">
        <v>819</v>
      </c>
      <c r="BD1116" t="s">
        <v>820</v>
      </c>
      <c r="BE1116" t="s">
        <v>821</v>
      </c>
      <c r="BF1116" t="s">
        <v>876</v>
      </c>
      <c r="BG1116" t="s">
        <v>822</v>
      </c>
      <c r="BH1116">
        <v>2016</v>
      </c>
      <c r="BI1116" t="s">
        <v>823</v>
      </c>
      <c r="BJ1116" t="s">
        <v>824</v>
      </c>
      <c r="BK1116" t="s">
        <v>824</v>
      </c>
    </row>
    <row r="1117" spans="43:63" x14ac:dyDescent="0.25">
      <c r="AQ1117" t="s">
        <v>14</v>
      </c>
      <c r="AR1117">
        <v>2010</v>
      </c>
      <c r="AS1117" t="s">
        <v>872</v>
      </c>
      <c r="AT1117" t="s">
        <v>839</v>
      </c>
      <c r="AU1117">
        <v>116</v>
      </c>
      <c r="AV1117" t="s">
        <v>775</v>
      </c>
      <c r="AW1117" t="s">
        <v>208</v>
      </c>
      <c r="AX1117" t="s">
        <v>817</v>
      </c>
      <c r="AY1117" t="s">
        <v>818</v>
      </c>
      <c r="AZ1117" t="s">
        <v>764</v>
      </c>
      <c r="BA1117" t="s">
        <v>764</v>
      </c>
      <c r="BB1117" t="s">
        <v>815</v>
      </c>
      <c r="BC1117" t="s">
        <v>819</v>
      </c>
      <c r="BD1117" t="s">
        <v>820</v>
      </c>
      <c r="BE1117" t="s">
        <v>821</v>
      </c>
      <c r="BF1117" t="s">
        <v>876</v>
      </c>
      <c r="BG1117" t="s">
        <v>822</v>
      </c>
      <c r="BH1117">
        <v>2016</v>
      </c>
      <c r="BI1117" t="s">
        <v>823</v>
      </c>
      <c r="BJ1117" t="s">
        <v>824</v>
      </c>
      <c r="BK1117" t="s">
        <v>824</v>
      </c>
    </row>
    <row r="1118" spans="43:63" x14ac:dyDescent="0.25">
      <c r="AQ1118" t="s">
        <v>14</v>
      </c>
      <c r="AR1118">
        <v>2011</v>
      </c>
      <c r="AS1118" t="s">
        <v>872</v>
      </c>
      <c r="AT1118" t="s">
        <v>839</v>
      </c>
      <c r="AU1118">
        <v>118.26579</v>
      </c>
      <c r="AV1118" t="s">
        <v>775</v>
      </c>
      <c r="AW1118" t="s">
        <v>208</v>
      </c>
      <c r="AX1118" t="s">
        <v>817</v>
      </c>
      <c r="AY1118" t="s">
        <v>818</v>
      </c>
      <c r="AZ1118" t="s">
        <v>764</v>
      </c>
      <c r="BA1118" t="s">
        <v>764</v>
      </c>
      <c r="BB1118" t="s">
        <v>815</v>
      </c>
      <c r="BC1118" t="s">
        <v>819</v>
      </c>
      <c r="BD1118" t="s">
        <v>820</v>
      </c>
      <c r="BE1118" t="s">
        <v>821</v>
      </c>
      <c r="BF1118" t="s">
        <v>876</v>
      </c>
      <c r="BG1118" t="s">
        <v>822</v>
      </c>
      <c r="BH1118">
        <v>2016</v>
      </c>
      <c r="BI1118" t="s">
        <v>823</v>
      </c>
      <c r="BJ1118" t="s">
        <v>824</v>
      </c>
      <c r="BK1118" t="s">
        <v>824</v>
      </c>
    </row>
    <row r="1119" spans="43:63" x14ac:dyDescent="0.25">
      <c r="AQ1119" t="s">
        <v>13</v>
      </c>
      <c r="AR1119">
        <v>2005</v>
      </c>
      <c r="AS1119" t="s">
        <v>872</v>
      </c>
      <c r="AT1119" t="s">
        <v>839</v>
      </c>
      <c r="AU1119">
        <v>40.537199999999999</v>
      </c>
      <c r="AV1119" t="s">
        <v>775</v>
      </c>
      <c r="AW1119" t="s">
        <v>208</v>
      </c>
      <c r="AX1119" t="s">
        <v>817</v>
      </c>
      <c r="AY1119" t="s">
        <v>818</v>
      </c>
      <c r="AZ1119" t="s">
        <v>764</v>
      </c>
      <c r="BA1119" t="s">
        <v>764</v>
      </c>
      <c r="BB1119" t="s">
        <v>815</v>
      </c>
      <c r="BC1119" t="s">
        <v>819</v>
      </c>
      <c r="BD1119" t="s">
        <v>820</v>
      </c>
      <c r="BE1119" t="s">
        <v>821</v>
      </c>
      <c r="BF1119" t="s">
        <v>878</v>
      </c>
      <c r="BG1119" t="s">
        <v>822</v>
      </c>
      <c r="BH1119">
        <v>2016</v>
      </c>
      <c r="BI1119" t="s">
        <v>823</v>
      </c>
      <c r="BJ1119" t="s">
        <v>824</v>
      </c>
      <c r="BK1119" t="s">
        <v>824</v>
      </c>
    </row>
    <row r="1120" spans="43:63" x14ac:dyDescent="0.25">
      <c r="AQ1120" t="s">
        <v>13</v>
      </c>
      <c r="AR1120">
        <v>2006</v>
      </c>
      <c r="AS1120" t="s">
        <v>872</v>
      </c>
      <c r="AT1120" t="s">
        <v>839</v>
      </c>
      <c r="AU1120">
        <v>41.026620000000001</v>
      </c>
      <c r="AV1120" t="s">
        <v>775</v>
      </c>
      <c r="AW1120" t="s">
        <v>208</v>
      </c>
      <c r="AX1120" t="s">
        <v>817</v>
      </c>
      <c r="AY1120" t="s">
        <v>818</v>
      </c>
      <c r="AZ1120" t="s">
        <v>764</v>
      </c>
      <c r="BA1120" t="s">
        <v>764</v>
      </c>
      <c r="BB1120" t="s">
        <v>815</v>
      </c>
      <c r="BC1120" t="s">
        <v>819</v>
      </c>
      <c r="BD1120" t="s">
        <v>820</v>
      </c>
      <c r="BE1120" t="s">
        <v>821</v>
      </c>
      <c r="BF1120" t="s">
        <v>878</v>
      </c>
      <c r="BG1120" t="s">
        <v>822</v>
      </c>
      <c r="BH1120">
        <v>2016</v>
      </c>
      <c r="BI1120" t="s">
        <v>823</v>
      </c>
      <c r="BJ1120" t="s">
        <v>824</v>
      </c>
      <c r="BK1120" t="s">
        <v>824</v>
      </c>
    </row>
    <row r="1121" spans="43:63" x14ac:dyDescent="0.25">
      <c r="AQ1121" t="s">
        <v>13</v>
      </c>
      <c r="AR1121">
        <v>2007</v>
      </c>
      <c r="AS1121" t="s">
        <v>872</v>
      </c>
      <c r="AT1121" t="s">
        <v>839</v>
      </c>
      <c r="AU1121">
        <v>41.645769999999999</v>
      </c>
      <c r="AV1121" t="s">
        <v>775</v>
      </c>
      <c r="AW1121" t="s">
        <v>208</v>
      </c>
      <c r="AX1121" t="s">
        <v>817</v>
      </c>
      <c r="AY1121" t="s">
        <v>818</v>
      </c>
      <c r="AZ1121" t="s">
        <v>764</v>
      </c>
      <c r="BA1121" t="s">
        <v>764</v>
      </c>
      <c r="BB1121" t="s">
        <v>815</v>
      </c>
      <c r="BC1121" t="s">
        <v>819</v>
      </c>
      <c r="BD1121" t="s">
        <v>820</v>
      </c>
      <c r="BE1121" t="s">
        <v>821</v>
      </c>
      <c r="BF1121" t="s">
        <v>878</v>
      </c>
      <c r="BG1121" t="s">
        <v>822</v>
      </c>
      <c r="BH1121">
        <v>2016</v>
      </c>
      <c r="BI1121" t="s">
        <v>823</v>
      </c>
      <c r="BJ1121" t="s">
        <v>824</v>
      </c>
      <c r="BK1121" t="s">
        <v>824</v>
      </c>
    </row>
    <row r="1122" spans="43:63" x14ac:dyDescent="0.25">
      <c r="AQ1122" t="s">
        <v>13</v>
      </c>
      <c r="AR1122">
        <v>2008</v>
      </c>
      <c r="AS1122" t="s">
        <v>872</v>
      </c>
      <c r="AT1122" t="s">
        <v>839</v>
      </c>
      <c r="AU1122">
        <v>42.418219999999998</v>
      </c>
      <c r="AV1122" t="s">
        <v>775</v>
      </c>
      <c r="AW1122" t="s">
        <v>208</v>
      </c>
      <c r="AX1122" t="s">
        <v>817</v>
      </c>
      <c r="AY1122" t="s">
        <v>818</v>
      </c>
      <c r="AZ1122" t="s">
        <v>764</v>
      </c>
      <c r="BA1122" t="s">
        <v>764</v>
      </c>
      <c r="BB1122" t="s">
        <v>815</v>
      </c>
      <c r="BC1122" t="s">
        <v>819</v>
      </c>
      <c r="BD1122" t="s">
        <v>820</v>
      </c>
      <c r="BE1122" t="s">
        <v>821</v>
      </c>
      <c r="BF1122" t="s">
        <v>878</v>
      </c>
      <c r="BG1122" t="s">
        <v>822</v>
      </c>
      <c r="BH1122">
        <v>2016</v>
      </c>
      <c r="BI1122" t="s">
        <v>823</v>
      </c>
      <c r="BJ1122" t="s">
        <v>824</v>
      </c>
      <c r="BK1122" t="s">
        <v>824</v>
      </c>
    </row>
    <row r="1123" spans="43:63" x14ac:dyDescent="0.25">
      <c r="AQ1123" t="s">
        <v>13</v>
      </c>
      <c r="AR1123">
        <v>2009</v>
      </c>
      <c r="AS1123" t="s">
        <v>872</v>
      </c>
      <c r="AT1123" t="s">
        <v>839</v>
      </c>
      <c r="AU1123">
        <v>43.029580000000003</v>
      </c>
      <c r="AV1123" t="s">
        <v>775</v>
      </c>
      <c r="AW1123" t="s">
        <v>208</v>
      </c>
      <c r="AX1123" t="s">
        <v>817</v>
      </c>
      <c r="AY1123" t="s">
        <v>818</v>
      </c>
      <c r="AZ1123" t="s">
        <v>764</v>
      </c>
      <c r="BA1123" t="s">
        <v>764</v>
      </c>
      <c r="BB1123" t="s">
        <v>815</v>
      </c>
      <c r="BC1123" t="s">
        <v>819</v>
      </c>
      <c r="BD1123" t="s">
        <v>820</v>
      </c>
      <c r="BE1123" t="s">
        <v>821</v>
      </c>
      <c r="BF1123" t="s">
        <v>878</v>
      </c>
      <c r="BG1123" t="s">
        <v>822</v>
      </c>
      <c r="BH1123">
        <v>2016</v>
      </c>
      <c r="BI1123" t="s">
        <v>823</v>
      </c>
      <c r="BJ1123" t="s">
        <v>824</v>
      </c>
      <c r="BK1123" t="s">
        <v>824</v>
      </c>
    </row>
    <row r="1124" spans="43:63" x14ac:dyDescent="0.25">
      <c r="AQ1124" t="s">
        <v>13</v>
      </c>
      <c r="AR1124">
        <v>2010</v>
      </c>
      <c r="AS1124" t="s">
        <v>872</v>
      </c>
      <c r="AT1124" t="s">
        <v>839</v>
      </c>
      <c r="AU1124">
        <v>43.751080000000002</v>
      </c>
      <c r="AV1124" t="s">
        <v>775</v>
      </c>
      <c r="AW1124" t="s">
        <v>208</v>
      </c>
      <c r="AX1124" t="s">
        <v>817</v>
      </c>
      <c r="AY1124" t="s">
        <v>818</v>
      </c>
      <c r="AZ1124" t="s">
        <v>764</v>
      </c>
      <c r="BA1124" t="s">
        <v>764</v>
      </c>
      <c r="BB1124" t="s">
        <v>815</v>
      </c>
      <c r="BC1124" t="s">
        <v>819</v>
      </c>
      <c r="BD1124" t="s">
        <v>820</v>
      </c>
      <c r="BE1124" t="s">
        <v>821</v>
      </c>
      <c r="BF1124" t="s">
        <v>878</v>
      </c>
      <c r="BG1124" t="s">
        <v>822</v>
      </c>
      <c r="BH1124">
        <v>2016</v>
      </c>
      <c r="BI1124" t="s">
        <v>823</v>
      </c>
      <c r="BJ1124" t="s">
        <v>824</v>
      </c>
      <c r="BK1124" t="s">
        <v>824</v>
      </c>
    </row>
    <row r="1125" spans="43:63" x14ac:dyDescent="0.25">
      <c r="AQ1125" t="s">
        <v>13</v>
      </c>
      <c r="AR1125">
        <v>2011</v>
      </c>
      <c r="AS1125" t="s">
        <v>872</v>
      </c>
      <c r="AT1125" t="s">
        <v>839</v>
      </c>
      <c r="AU1125">
        <v>44.484999999999999</v>
      </c>
      <c r="AV1125" t="s">
        <v>775</v>
      </c>
      <c r="AW1125" t="s">
        <v>208</v>
      </c>
      <c r="AX1125" t="s">
        <v>817</v>
      </c>
      <c r="AY1125" t="s">
        <v>818</v>
      </c>
      <c r="AZ1125" t="s">
        <v>764</v>
      </c>
      <c r="BA1125" t="s">
        <v>764</v>
      </c>
      <c r="BB1125" t="s">
        <v>815</v>
      </c>
      <c r="BC1125" t="s">
        <v>819</v>
      </c>
      <c r="BD1125" t="s">
        <v>820</v>
      </c>
      <c r="BE1125" t="s">
        <v>821</v>
      </c>
      <c r="BF1125" t="s">
        <v>878</v>
      </c>
      <c r="BG1125" t="s">
        <v>822</v>
      </c>
      <c r="BH1125">
        <v>2016</v>
      </c>
      <c r="BI1125" t="s">
        <v>823</v>
      </c>
      <c r="BJ1125" t="s">
        <v>824</v>
      </c>
      <c r="BK1125" t="s">
        <v>824</v>
      </c>
    </row>
    <row r="1126" spans="43:63" x14ac:dyDescent="0.25">
      <c r="AQ1126" t="s">
        <v>19</v>
      </c>
      <c r="AR1126">
        <v>2005</v>
      </c>
      <c r="AS1126" t="s">
        <v>872</v>
      </c>
      <c r="AT1126" t="s">
        <v>839</v>
      </c>
      <c r="AU1126">
        <v>123.79586999999999</v>
      </c>
      <c r="AV1126" t="s">
        <v>775</v>
      </c>
      <c r="AW1126" t="s">
        <v>208</v>
      </c>
      <c r="AX1126" t="s">
        <v>817</v>
      </c>
      <c r="AY1126" t="s">
        <v>818</v>
      </c>
      <c r="AZ1126" t="s">
        <v>764</v>
      </c>
      <c r="BA1126" t="s">
        <v>764</v>
      </c>
      <c r="BB1126" t="s">
        <v>815</v>
      </c>
      <c r="BC1126" t="s">
        <v>819</v>
      </c>
      <c r="BD1126" t="s">
        <v>820</v>
      </c>
      <c r="BE1126" t="s">
        <v>821</v>
      </c>
      <c r="BF1126" t="s">
        <v>876</v>
      </c>
      <c r="BG1126" t="s">
        <v>822</v>
      </c>
      <c r="BH1126">
        <v>2016</v>
      </c>
      <c r="BI1126" t="s">
        <v>823</v>
      </c>
      <c r="BJ1126" t="s">
        <v>824</v>
      </c>
      <c r="BK1126" t="s">
        <v>824</v>
      </c>
    </row>
    <row r="1127" spans="43:63" x14ac:dyDescent="0.25">
      <c r="AQ1127" t="s">
        <v>19</v>
      </c>
      <c r="AR1127">
        <v>2006</v>
      </c>
      <c r="AS1127" t="s">
        <v>872</v>
      </c>
      <c r="AT1127" t="s">
        <v>839</v>
      </c>
      <c r="AU1127">
        <v>124.97143</v>
      </c>
      <c r="AV1127" t="s">
        <v>775</v>
      </c>
      <c r="AW1127" t="s">
        <v>208</v>
      </c>
      <c r="AX1127" t="s">
        <v>817</v>
      </c>
      <c r="AY1127" t="s">
        <v>818</v>
      </c>
      <c r="AZ1127" t="s">
        <v>764</v>
      </c>
      <c r="BA1127" t="s">
        <v>764</v>
      </c>
      <c r="BB1127" t="s">
        <v>815</v>
      </c>
      <c r="BC1127" t="s">
        <v>819</v>
      </c>
      <c r="BD1127" t="s">
        <v>820</v>
      </c>
      <c r="BE1127" t="s">
        <v>821</v>
      </c>
      <c r="BF1127" t="s">
        <v>876</v>
      </c>
      <c r="BG1127" t="s">
        <v>822</v>
      </c>
      <c r="BH1127">
        <v>2016</v>
      </c>
      <c r="BI1127" t="s">
        <v>823</v>
      </c>
      <c r="BJ1127" t="s">
        <v>824</v>
      </c>
      <c r="BK1127" t="s">
        <v>824</v>
      </c>
    </row>
    <row r="1128" spans="43:63" x14ac:dyDescent="0.25">
      <c r="AQ1128" t="s">
        <v>19</v>
      </c>
      <c r="AR1128">
        <v>2007</v>
      </c>
      <c r="AS1128" t="s">
        <v>872</v>
      </c>
      <c r="AT1128" t="s">
        <v>839</v>
      </c>
      <c r="AU1128">
        <v>125.4755</v>
      </c>
      <c r="AV1128" t="s">
        <v>775</v>
      </c>
      <c r="AW1128" t="s">
        <v>208</v>
      </c>
      <c r="AX1128" t="s">
        <v>817</v>
      </c>
      <c r="AY1128" t="s">
        <v>818</v>
      </c>
      <c r="AZ1128" t="s">
        <v>764</v>
      </c>
      <c r="BA1128" t="s">
        <v>764</v>
      </c>
      <c r="BB1128" t="s">
        <v>815</v>
      </c>
      <c r="BC1128" t="s">
        <v>819</v>
      </c>
      <c r="BD1128" t="s">
        <v>820</v>
      </c>
      <c r="BE1128" t="s">
        <v>821</v>
      </c>
      <c r="BF1128" t="s">
        <v>876</v>
      </c>
      <c r="BG1128" t="s">
        <v>822</v>
      </c>
      <c r="BH1128">
        <v>2016</v>
      </c>
      <c r="BI1128" t="s">
        <v>823</v>
      </c>
      <c r="BJ1128" t="s">
        <v>824</v>
      </c>
      <c r="BK1128" t="s">
        <v>824</v>
      </c>
    </row>
    <row r="1129" spans="43:63" x14ac:dyDescent="0.25">
      <c r="AQ1129" t="s">
        <v>19</v>
      </c>
      <c r="AR1129">
        <v>2008</v>
      </c>
      <c r="AS1129" t="s">
        <v>872</v>
      </c>
      <c r="AT1129" t="s">
        <v>839</v>
      </c>
      <c r="AU1129">
        <v>124.67010999999999</v>
      </c>
      <c r="AV1129" t="s">
        <v>775</v>
      </c>
      <c r="AW1129" t="s">
        <v>208</v>
      </c>
      <c r="AX1129" t="s">
        <v>817</v>
      </c>
      <c r="AY1129" t="s">
        <v>818</v>
      </c>
      <c r="AZ1129" t="s">
        <v>764</v>
      </c>
      <c r="BA1129" t="s">
        <v>764</v>
      </c>
      <c r="BB1129" t="s">
        <v>815</v>
      </c>
      <c r="BC1129" t="s">
        <v>819</v>
      </c>
      <c r="BD1129" t="s">
        <v>820</v>
      </c>
      <c r="BE1129" t="s">
        <v>821</v>
      </c>
      <c r="BF1129" t="s">
        <v>876</v>
      </c>
      <c r="BG1129" t="s">
        <v>822</v>
      </c>
      <c r="BH1129">
        <v>2016</v>
      </c>
      <c r="BI1129" t="s">
        <v>823</v>
      </c>
      <c r="BJ1129" t="s">
        <v>824</v>
      </c>
      <c r="BK1129" t="s">
        <v>824</v>
      </c>
    </row>
    <row r="1130" spans="43:63" x14ac:dyDescent="0.25">
      <c r="AQ1130" t="s">
        <v>19</v>
      </c>
      <c r="AR1130">
        <v>2009</v>
      </c>
      <c r="AS1130" t="s">
        <v>872</v>
      </c>
      <c r="AT1130" t="s">
        <v>839</v>
      </c>
      <c r="AU1130">
        <v>123.93209</v>
      </c>
      <c r="AV1130" t="s">
        <v>775</v>
      </c>
      <c r="AW1130" t="s">
        <v>208</v>
      </c>
      <c r="AX1130" t="s">
        <v>817</v>
      </c>
      <c r="AY1130" t="s">
        <v>818</v>
      </c>
      <c r="AZ1130" t="s">
        <v>764</v>
      </c>
      <c r="BA1130" t="s">
        <v>764</v>
      </c>
      <c r="BB1130" t="s">
        <v>815</v>
      </c>
      <c r="BC1130" t="s">
        <v>819</v>
      </c>
      <c r="BD1130" t="s">
        <v>820</v>
      </c>
      <c r="BE1130" t="s">
        <v>821</v>
      </c>
      <c r="BF1130" t="s">
        <v>876</v>
      </c>
      <c r="BG1130" t="s">
        <v>822</v>
      </c>
      <c r="BH1130">
        <v>2016</v>
      </c>
      <c r="BI1130" t="s">
        <v>823</v>
      </c>
      <c r="BJ1130" t="s">
        <v>824</v>
      </c>
      <c r="BK1130" t="s">
        <v>824</v>
      </c>
    </row>
    <row r="1131" spans="43:63" x14ac:dyDescent="0.25">
      <c r="AQ1131" t="s">
        <v>19</v>
      </c>
      <c r="AR1131">
        <v>2010</v>
      </c>
      <c r="AS1131" t="s">
        <v>872</v>
      </c>
      <c r="AT1131" t="s">
        <v>839</v>
      </c>
      <c r="AU1131">
        <v>124.8</v>
      </c>
      <c r="AV1131" t="s">
        <v>775</v>
      </c>
      <c r="AW1131" t="s">
        <v>208</v>
      </c>
      <c r="AX1131" t="s">
        <v>817</v>
      </c>
      <c r="AY1131" t="s">
        <v>818</v>
      </c>
      <c r="AZ1131" t="s">
        <v>764</v>
      </c>
      <c r="BA1131" t="s">
        <v>764</v>
      </c>
      <c r="BB1131" t="s">
        <v>815</v>
      </c>
      <c r="BC1131" t="s">
        <v>819</v>
      </c>
      <c r="BD1131" t="s">
        <v>820</v>
      </c>
      <c r="BE1131" t="s">
        <v>821</v>
      </c>
      <c r="BF1131" t="s">
        <v>876</v>
      </c>
      <c r="BG1131" t="s">
        <v>822</v>
      </c>
      <c r="BH1131">
        <v>2016</v>
      </c>
      <c r="BI1131" t="s">
        <v>823</v>
      </c>
      <c r="BJ1131" t="s">
        <v>824</v>
      </c>
      <c r="BK1131" t="s">
        <v>824</v>
      </c>
    </row>
    <row r="1132" spans="43:63" x14ac:dyDescent="0.25">
      <c r="AQ1132" t="s">
        <v>19</v>
      </c>
      <c r="AR1132">
        <v>2011</v>
      </c>
      <c r="AS1132" t="s">
        <v>872</v>
      </c>
      <c r="AT1132" t="s">
        <v>839</v>
      </c>
      <c r="AU1132">
        <v>123.49614</v>
      </c>
      <c r="AV1132" t="s">
        <v>775</v>
      </c>
      <c r="AW1132" t="s">
        <v>208</v>
      </c>
      <c r="AX1132" t="s">
        <v>817</v>
      </c>
      <c r="AY1132" t="s">
        <v>818</v>
      </c>
      <c r="AZ1132" t="s">
        <v>764</v>
      </c>
      <c r="BA1132" t="s">
        <v>764</v>
      </c>
      <c r="BB1132" t="s">
        <v>815</v>
      </c>
      <c r="BC1132" t="s">
        <v>819</v>
      </c>
      <c r="BD1132" t="s">
        <v>820</v>
      </c>
      <c r="BE1132" t="s">
        <v>821</v>
      </c>
      <c r="BF1132" t="s">
        <v>876</v>
      </c>
      <c r="BG1132" t="s">
        <v>822</v>
      </c>
      <c r="BH1132">
        <v>2016</v>
      </c>
      <c r="BI1132" t="s">
        <v>823</v>
      </c>
      <c r="BJ1132" t="s">
        <v>824</v>
      </c>
      <c r="BK1132" t="s">
        <v>824</v>
      </c>
    </row>
    <row r="1133" spans="43:63" x14ac:dyDescent="0.25">
      <c r="AQ1133" t="s">
        <v>19</v>
      </c>
      <c r="AR1133">
        <v>2012</v>
      </c>
      <c r="AS1133" t="s">
        <v>872</v>
      </c>
      <c r="AT1133" t="s">
        <v>839</v>
      </c>
      <c r="AU1133">
        <v>123.05739</v>
      </c>
      <c r="AV1133" t="s">
        <v>775</v>
      </c>
      <c r="AW1133" t="s">
        <v>208</v>
      </c>
      <c r="AX1133" t="s">
        <v>817</v>
      </c>
      <c r="AY1133" t="s">
        <v>818</v>
      </c>
      <c r="AZ1133" t="s">
        <v>764</v>
      </c>
      <c r="BA1133" t="s">
        <v>764</v>
      </c>
      <c r="BB1133" t="s">
        <v>815</v>
      </c>
      <c r="BC1133" t="s">
        <v>819</v>
      </c>
      <c r="BD1133" t="s">
        <v>820</v>
      </c>
      <c r="BE1133" t="s">
        <v>821</v>
      </c>
      <c r="BF1133" t="s">
        <v>876</v>
      </c>
      <c r="BG1133" t="s">
        <v>822</v>
      </c>
      <c r="BH1133">
        <v>2016</v>
      </c>
      <c r="BI1133" t="s">
        <v>823</v>
      </c>
      <c r="BJ1133" t="s">
        <v>824</v>
      </c>
      <c r="BK1133" t="s">
        <v>824</v>
      </c>
    </row>
    <row r="1134" spans="43:63" x14ac:dyDescent="0.25">
      <c r="AQ1134" t="s">
        <v>19</v>
      </c>
      <c r="AR1134">
        <v>2013</v>
      </c>
      <c r="AS1134" t="s">
        <v>872</v>
      </c>
      <c r="AT1134" t="s">
        <v>839</v>
      </c>
      <c r="AU1134">
        <v>123.82653000000001</v>
      </c>
      <c r="AV1134" t="s">
        <v>775</v>
      </c>
      <c r="AW1134" t="s">
        <v>208</v>
      </c>
      <c r="AX1134" t="s">
        <v>817</v>
      </c>
      <c r="AY1134" t="s">
        <v>818</v>
      </c>
      <c r="AZ1134" t="s">
        <v>764</v>
      </c>
      <c r="BA1134" t="s">
        <v>764</v>
      </c>
      <c r="BB1134" t="s">
        <v>815</v>
      </c>
      <c r="BC1134" t="s">
        <v>819</v>
      </c>
      <c r="BD1134" t="s">
        <v>820</v>
      </c>
      <c r="BE1134" t="s">
        <v>821</v>
      </c>
      <c r="BF1134" t="s">
        <v>876</v>
      </c>
      <c r="BG1134" t="s">
        <v>822</v>
      </c>
      <c r="BH1134">
        <v>2016</v>
      </c>
      <c r="BI1134" t="s">
        <v>823</v>
      </c>
      <c r="BJ1134" t="s">
        <v>824</v>
      </c>
      <c r="BK1134" t="s">
        <v>824</v>
      </c>
    </row>
    <row r="1135" spans="43:63" x14ac:dyDescent="0.25">
      <c r="AQ1135" t="s">
        <v>8</v>
      </c>
      <c r="AR1135">
        <v>2005</v>
      </c>
      <c r="AS1135" t="s">
        <v>872</v>
      </c>
      <c r="AT1135" t="s">
        <v>839</v>
      </c>
      <c r="AU1135">
        <v>100.61893000000001</v>
      </c>
      <c r="AV1135" t="s">
        <v>775</v>
      </c>
      <c r="AW1135" t="s">
        <v>208</v>
      </c>
      <c r="AX1135" t="s">
        <v>817</v>
      </c>
      <c r="AY1135" t="s">
        <v>818</v>
      </c>
      <c r="AZ1135" t="s">
        <v>764</v>
      </c>
      <c r="BA1135" t="s">
        <v>764</v>
      </c>
      <c r="BB1135" t="s">
        <v>815</v>
      </c>
      <c r="BC1135" t="s">
        <v>819</v>
      </c>
      <c r="BD1135" t="s">
        <v>820</v>
      </c>
      <c r="BE1135" t="s">
        <v>821</v>
      </c>
      <c r="BF1135" t="s">
        <v>876</v>
      </c>
      <c r="BG1135" t="s">
        <v>822</v>
      </c>
      <c r="BH1135">
        <v>2016</v>
      </c>
      <c r="BI1135" t="s">
        <v>823</v>
      </c>
      <c r="BJ1135" t="s">
        <v>824</v>
      </c>
      <c r="BK1135" t="s">
        <v>824</v>
      </c>
    </row>
    <row r="1136" spans="43:63" x14ac:dyDescent="0.25">
      <c r="AQ1136" t="s">
        <v>8</v>
      </c>
      <c r="AR1136">
        <v>2006</v>
      </c>
      <c r="AS1136" t="s">
        <v>872</v>
      </c>
      <c r="AT1136" t="s">
        <v>839</v>
      </c>
      <c r="AU1136">
        <v>94.924199999999999</v>
      </c>
      <c r="AV1136" t="s">
        <v>775</v>
      </c>
      <c r="AW1136" t="s">
        <v>208</v>
      </c>
      <c r="AX1136" t="s">
        <v>817</v>
      </c>
      <c r="AY1136" t="s">
        <v>818</v>
      </c>
      <c r="AZ1136" t="s">
        <v>764</v>
      </c>
      <c r="BA1136" t="s">
        <v>764</v>
      </c>
      <c r="BB1136" t="s">
        <v>815</v>
      </c>
      <c r="BC1136" t="s">
        <v>819</v>
      </c>
      <c r="BD1136" t="s">
        <v>820</v>
      </c>
      <c r="BE1136" t="s">
        <v>821</v>
      </c>
      <c r="BF1136" t="s">
        <v>876</v>
      </c>
      <c r="BG1136" t="s">
        <v>822</v>
      </c>
      <c r="BH1136">
        <v>2016</v>
      </c>
      <c r="BI1136" t="s">
        <v>823</v>
      </c>
      <c r="BJ1136" t="s">
        <v>824</v>
      </c>
      <c r="BK1136" t="s">
        <v>824</v>
      </c>
    </row>
    <row r="1137" spans="43:63" x14ac:dyDescent="0.25">
      <c r="AQ1137" t="s">
        <v>8</v>
      </c>
      <c r="AR1137">
        <v>2007</v>
      </c>
      <c r="AS1137" t="s">
        <v>872</v>
      </c>
      <c r="AT1137" t="s">
        <v>839</v>
      </c>
      <c r="AU1137">
        <v>95.425020000000004</v>
      </c>
      <c r="AV1137" t="s">
        <v>775</v>
      </c>
      <c r="AW1137" t="s">
        <v>208</v>
      </c>
      <c r="AX1137" t="s">
        <v>817</v>
      </c>
      <c r="AY1137" t="s">
        <v>818</v>
      </c>
      <c r="AZ1137" t="s">
        <v>764</v>
      </c>
      <c r="BA1137" t="s">
        <v>764</v>
      </c>
      <c r="BB1137" t="s">
        <v>815</v>
      </c>
      <c r="BC1137" t="s">
        <v>819</v>
      </c>
      <c r="BD1137" t="s">
        <v>820</v>
      </c>
      <c r="BE1137" t="s">
        <v>821</v>
      </c>
      <c r="BF1137" t="s">
        <v>876</v>
      </c>
      <c r="BG1137" t="s">
        <v>822</v>
      </c>
      <c r="BH1137">
        <v>2016</v>
      </c>
      <c r="BI1137" t="s">
        <v>823</v>
      </c>
      <c r="BJ1137" t="s">
        <v>824</v>
      </c>
      <c r="BK1137" t="s">
        <v>824</v>
      </c>
    </row>
    <row r="1138" spans="43:63" x14ac:dyDescent="0.25">
      <c r="AQ1138" t="s">
        <v>8</v>
      </c>
      <c r="AR1138">
        <v>2008</v>
      </c>
      <c r="AS1138" t="s">
        <v>872</v>
      </c>
      <c r="AT1138" t="s">
        <v>839</v>
      </c>
      <c r="AU1138">
        <v>96.042159999999996</v>
      </c>
      <c r="AV1138" t="s">
        <v>775</v>
      </c>
      <c r="AW1138" t="s">
        <v>208</v>
      </c>
      <c r="AX1138" t="s">
        <v>817</v>
      </c>
      <c r="AY1138" t="s">
        <v>818</v>
      </c>
      <c r="AZ1138" t="s">
        <v>764</v>
      </c>
      <c r="BA1138" t="s">
        <v>764</v>
      </c>
      <c r="BB1138" t="s">
        <v>815</v>
      </c>
      <c r="BC1138" t="s">
        <v>819</v>
      </c>
      <c r="BD1138" t="s">
        <v>820</v>
      </c>
      <c r="BE1138" t="s">
        <v>821</v>
      </c>
      <c r="BF1138" t="s">
        <v>876</v>
      </c>
      <c r="BG1138" t="s">
        <v>822</v>
      </c>
      <c r="BH1138">
        <v>2016</v>
      </c>
      <c r="BI1138" t="s">
        <v>823</v>
      </c>
      <c r="BJ1138" t="s">
        <v>824</v>
      </c>
      <c r="BK1138" t="s">
        <v>824</v>
      </c>
    </row>
    <row r="1139" spans="43:63" x14ac:dyDescent="0.25">
      <c r="AQ1139" t="s">
        <v>8</v>
      </c>
      <c r="AR1139">
        <v>2009</v>
      </c>
      <c r="AS1139" t="s">
        <v>872</v>
      </c>
      <c r="AT1139" t="s">
        <v>839</v>
      </c>
      <c r="AU1139">
        <v>96.64049</v>
      </c>
      <c r="AV1139" t="s">
        <v>775</v>
      </c>
      <c r="AW1139" t="s">
        <v>208</v>
      </c>
      <c r="AX1139" t="s">
        <v>817</v>
      </c>
      <c r="AY1139" t="s">
        <v>818</v>
      </c>
      <c r="AZ1139" t="s">
        <v>764</v>
      </c>
      <c r="BA1139" t="s">
        <v>764</v>
      </c>
      <c r="BB1139" t="s">
        <v>815</v>
      </c>
      <c r="BC1139" t="s">
        <v>819</v>
      </c>
      <c r="BD1139" t="s">
        <v>820</v>
      </c>
      <c r="BE1139" t="s">
        <v>821</v>
      </c>
      <c r="BF1139" t="s">
        <v>876</v>
      </c>
      <c r="BG1139" t="s">
        <v>822</v>
      </c>
      <c r="BH1139">
        <v>2016</v>
      </c>
      <c r="BI1139" t="s">
        <v>823</v>
      </c>
      <c r="BJ1139" t="s">
        <v>824</v>
      </c>
      <c r="BK1139" t="s">
        <v>824</v>
      </c>
    </row>
    <row r="1140" spans="43:63" x14ac:dyDescent="0.25">
      <c r="AQ1140" t="s">
        <v>8</v>
      </c>
      <c r="AR1140">
        <v>2010</v>
      </c>
      <c r="AS1140" t="s">
        <v>872</v>
      </c>
      <c r="AT1140" t="s">
        <v>839</v>
      </c>
      <c r="AU1140">
        <v>97.222999999999999</v>
      </c>
      <c r="AV1140" t="s">
        <v>775</v>
      </c>
      <c r="AW1140" t="s">
        <v>208</v>
      </c>
      <c r="AX1140" t="s">
        <v>817</v>
      </c>
      <c r="AY1140" t="s">
        <v>818</v>
      </c>
      <c r="AZ1140" t="s">
        <v>764</v>
      </c>
      <c r="BA1140" t="s">
        <v>764</v>
      </c>
      <c r="BB1140" t="s">
        <v>815</v>
      </c>
      <c r="BC1140" t="s">
        <v>819</v>
      </c>
      <c r="BD1140" t="s">
        <v>820</v>
      </c>
      <c r="BE1140" t="s">
        <v>821</v>
      </c>
      <c r="BF1140" t="s">
        <v>876</v>
      </c>
      <c r="BG1140" t="s">
        <v>822</v>
      </c>
      <c r="BH1140">
        <v>2016</v>
      </c>
      <c r="BI1140" t="s">
        <v>823</v>
      </c>
      <c r="BJ1140" t="s">
        <v>824</v>
      </c>
      <c r="BK1140" t="s">
        <v>824</v>
      </c>
    </row>
    <row r="1141" spans="43:63" x14ac:dyDescent="0.25">
      <c r="AQ1141" t="s">
        <v>8</v>
      </c>
      <c r="AR1141">
        <v>2011</v>
      </c>
      <c r="AS1141" t="s">
        <v>872</v>
      </c>
      <c r="AT1141" t="s">
        <v>839</v>
      </c>
      <c r="AU1141">
        <v>97.759190000000004</v>
      </c>
      <c r="AV1141" t="s">
        <v>775</v>
      </c>
      <c r="AW1141" t="s">
        <v>208</v>
      </c>
      <c r="AX1141" t="s">
        <v>817</v>
      </c>
      <c r="AY1141" t="s">
        <v>818</v>
      </c>
      <c r="AZ1141" t="s">
        <v>764</v>
      </c>
      <c r="BA1141" t="s">
        <v>764</v>
      </c>
      <c r="BB1141" t="s">
        <v>815</v>
      </c>
      <c r="BC1141" t="s">
        <v>819</v>
      </c>
      <c r="BD1141" t="s">
        <v>820</v>
      </c>
      <c r="BE1141" t="s">
        <v>821</v>
      </c>
      <c r="BF1141" t="s">
        <v>876</v>
      </c>
      <c r="BG1141" t="s">
        <v>822</v>
      </c>
      <c r="BH1141">
        <v>2016</v>
      </c>
      <c r="BI1141" t="s">
        <v>823</v>
      </c>
      <c r="BJ1141" t="s">
        <v>824</v>
      </c>
      <c r="BK1141" t="s">
        <v>824</v>
      </c>
    </row>
    <row r="1142" spans="43:63" x14ac:dyDescent="0.25">
      <c r="AQ1142" t="s">
        <v>8</v>
      </c>
      <c r="AR1142">
        <v>2012</v>
      </c>
      <c r="AS1142" t="s">
        <v>872</v>
      </c>
      <c r="AT1142" t="s">
        <v>839</v>
      </c>
      <c r="AU1142">
        <v>98.202430000000007</v>
      </c>
      <c r="AV1142" t="s">
        <v>775</v>
      </c>
      <c r="AW1142" t="s">
        <v>208</v>
      </c>
      <c r="AX1142" t="s">
        <v>817</v>
      </c>
      <c r="AY1142" t="s">
        <v>818</v>
      </c>
      <c r="AZ1142" t="s">
        <v>764</v>
      </c>
      <c r="BA1142" t="s">
        <v>764</v>
      </c>
      <c r="BB1142" t="s">
        <v>815</v>
      </c>
      <c r="BC1142" t="s">
        <v>819</v>
      </c>
      <c r="BD1142" t="s">
        <v>820</v>
      </c>
      <c r="BE1142" t="s">
        <v>821</v>
      </c>
      <c r="BF1142" t="s">
        <v>876</v>
      </c>
      <c r="BG1142" t="s">
        <v>822</v>
      </c>
      <c r="BH1142">
        <v>2016</v>
      </c>
      <c r="BI1142" t="s">
        <v>823</v>
      </c>
      <c r="BJ1142" t="s">
        <v>824</v>
      </c>
      <c r="BK1142" t="s">
        <v>824</v>
      </c>
    </row>
    <row r="1143" spans="43:63" x14ac:dyDescent="0.25">
      <c r="AQ1143" t="s">
        <v>8</v>
      </c>
      <c r="AR1143">
        <v>2013</v>
      </c>
      <c r="AS1143" t="s">
        <v>872</v>
      </c>
      <c r="AT1143" t="s">
        <v>839</v>
      </c>
      <c r="AU1143">
        <v>98.567329999999998</v>
      </c>
      <c r="AV1143" t="s">
        <v>775</v>
      </c>
      <c r="AW1143" t="s">
        <v>208</v>
      </c>
      <c r="AX1143" t="s">
        <v>817</v>
      </c>
      <c r="AY1143" t="s">
        <v>818</v>
      </c>
      <c r="AZ1143" t="s">
        <v>764</v>
      </c>
      <c r="BA1143" t="s">
        <v>764</v>
      </c>
      <c r="BB1143" t="s">
        <v>815</v>
      </c>
      <c r="BC1143" t="s">
        <v>819</v>
      </c>
      <c r="BD1143" t="s">
        <v>820</v>
      </c>
      <c r="BE1143" t="s">
        <v>821</v>
      </c>
      <c r="BF1143" t="s">
        <v>876</v>
      </c>
      <c r="BG1143" t="s">
        <v>822</v>
      </c>
      <c r="BH1143">
        <v>2016</v>
      </c>
      <c r="BI1143" t="s">
        <v>823</v>
      </c>
      <c r="BJ1143" t="s">
        <v>824</v>
      </c>
      <c r="BK1143" t="s">
        <v>824</v>
      </c>
    </row>
    <row r="1144" spans="43:63" x14ac:dyDescent="0.25">
      <c r="AQ1144" t="s">
        <v>18</v>
      </c>
      <c r="AR1144">
        <v>2005</v>
      </c>
      <c r="AS1144" t="s">
        <v>872</v>
      </c>
      <c r="AT1144" t="s">
        <v>839</v>
      </c>
      <c r="AU1144">
        <v>105.82135</v>
      </c>
      <c r="AV1144" t="s">
        <v>775</v>
      </c>
      <c r="AW1144" t="s">
        <v>208</v>
      </c>
      <c r="AX1144" t="s">
        <v>817</v>
      </c>
      <c r="AY1144" t="s">
        <v>818</v>
      </c>
      <c r="AZ1144" t="s">
        <v>764</v>
      </c>
      <c r="BA1144" t="s">
        <v>764</v>
      </c>
      <c r="BB1144" t="s">
        <v>815</v>
      </c>
      <c r="BC1144" t="s">
        <v>819</v>
      </c>
      <c r="BD1144" t="s">
        <v>820</v>
      </c>
      <c r="BE1144" t="s">
        <v>821</v>
      </c>
      <c r="BF1144" t="s">
        <v>876</v>
      </c>
      <c r="BG1144" t="s">
        <v>822</v>
      </c>
      <c r="BH1144">
        <v>2016</v>
      </c>
      <c r="BI1144" t="s">
        <v>823</v>
      </c>
      <c r="BJ1144" t="s">
        <v>824</v>
      </c>
      <c r="BK1144" t="s">
        <v>824</v>
      </c>
    </row>
    <row r="1145" spans="43:63" x14ac:dyDescent="0.25">
      <c r="AQ1145" t="s">
        <v>18</v>
      </c>
      <c r="AR1145">
        <v>2006</v>
      </c>
      <c r="AS1145" t="s">
        <v>872</v>
      </c>
      <c r="AT1145" t="s">
        <v>839</v>
      </c>
      <c r="AU1145">
        <v>105.72971</v>
      </c>
      <c r="AV1145" t="s">
        <v>775</v>
      </c>
      <c r="AW1145" t="s">
        <v>208</v>
      </c>
      <c r="AX1145" t="s">
        <v>817</v>
      </c>
      <c r="AY1145" t="s">
        <v>818</v>
      </c>
      <c r="AZ1145" t="s">
        <v>764</v>
      </c>
      <c r="BA1145" t="s">
        <v>764</v>
      </c>
      <c r="BB1145" t="s">
        <v>815</v>
      </c>
      <c r="BC1145" t="s">
        <v>819</v>
      </c>
      <c r="BD1145" t="s">
        <v>820</v>
      </c>
      <c r="BE1145" t="s">
        <v>821</v>
      </c>
      <c r="BF1145" t="s">
        <v>876</v>
      </c>
      <c r="BG1145" t="s">
        <v>822</v>
      </c>
      <c r="BH1145">
        <v>2016</v>
      </c>
      <c r="BI1145" t="s">
        <v>823</v>
      </c>
      <c r="BJ1145" t="s">
        <v>824</v>
      </c>
      <c r="BK1145" t="s">
        <v>824</v>
      </c>
    </row>
    <row r="1146" spans="43:63" x14ac:dyDescent="0.25">
      <c r="AQ1146" t="s">
        <v>18</v>
      </c>
      <c r="AR1146">
        <v>2007</v>
      </c>
      <c r="AS1146" t="s">
        <v>872</v>
      </c>
      <c r="AT1146" t="s">
        <v>839</v>
      </c>
      <c r="AU1146">
        <v>105.63091</v>
      </c>
      <c r="AV1146" t="s">
        <v>775</v>
      </c>
      <c r="AW1146" t="s">
        <v>208</v>
      </c>
      <c r="AX1146" t="s">
        <v>817</v>
      </c>
      <c r="AY1146" t="s">
        <v>818</v>
      </c>
      <c r="AZ1146" t="s">
        <v>764</v>
      </c>
      <c r="BA1146" t="s">
        <v>764</v>
      </c>
      <c r="BB1146" t="s">
        <v>815</v>
      </c>
      <c r="BC1146" t="s">
        <v>819</v>
      </c>
      <c r="BD1146" t="s">
        <v>820</v>
      </c>
      <c r="BE1146" t="s">
        <v>821</v>
      </c>
      <c r="BF1146" t="s">
        <v>876</v>
      </c>
      <c r="BG1146" t="s">
        <v>822</v>
      </c>
      <c r="BH1146">
        <v>2016</v>
      </c>
      <c r="BI1146" t="s">
        <v>823</v>
      </c>
      <c r="BJ1146" t="s">
        <v>824</v>
      </c>
      <c r="BK1146" t="s">
        <v>824</v>
      </c>
    </row>
    <row r="1147" spans="43:63" x14ac:dyDescent="0.25">
      <c r="AQ1147" t="s">
        <v>18</v>
      </c>
      <c r="AR1147">
        <v>2008</v>
      </c>
      <c r="AS1147" t="s">
        <v>872</v>
      </c>
      <c r="AT1147" t="s">
        <v>839</v>
      </c>
      <c r="AU1147">
        <v>105.96</v>
      </c>
      <c r="AV1147" t="s">
        <v>775</v>
      </c>
      <c r="AW1147" t="s">
        <v>208</v>
      </c>
      <c r="AX1147" t="s">
        <v>817</v>
      </c>
      <c r="AY1147" t="s">
        <v>818</v>
      </c>
      <c r="AZ1147" t="s">
        <v>764</v>
      </c>
      <c r="BA1147" t="s">
        <v>764</v>
      </c>
      <c r="BB1147" t="s">
        <v>815</v>
      </c>
      <c r="BC1147" t="s">
        <v>819</v>
      </c>
      <c r="BD1147" t="s">
        <v>820</v>
      </c>
      <c r="BE1147" t="s">
        <v>821</v>
      </c>
      <c r="BF1147" t="s">
        <v>876</v>
      </c>
      <c r="BG1147" t="s">
        <v>822</v>
      </c>
      <c r="BH1147">
        <v>2016</v>
      </c>
      <c r="BI1147" t="s">
        <v>823</v>
      </c>
      <c r="BJ1147" t="s">
        <v>824</v>
      </c>
      <c r="BK1147" t="s">
        <v>824</v>
      </c>
    </row>
    <row r="1148" spans="43:63" x14ac:dyDescent="0.25">
      <c r="AQ1148" t="s">
        <v>18</v>
      </c>
      <c r="AR1148">
        <v>2009</v>
      </c>
      <c r="AS1148" t="s">
        <v>872</v>
      </c>
      <c r="AT1148" t="s">
        <v>839</v>
      </c>
      <c r="AU1148">
        <v>106.3578</v>
      </c>
      <c r="AV1148" t="s">
        <v>775</v>
      </c>
      <c r="AW1148" t="s">
        <v>208</v>
      </c>
      <c r="AX1148" t="s">
        <v>817</v>
      </c>
      <c r="AY1148" t="s">
        <v>818</v>
      </c>
      <c r="AZ1148" t="s">
        <v>764</v>
      </c>
      <c r="BA1148" t="s">
        <v>764</v>
      </c>
      <c r="BB1148" t="s">
        <v>815</v>
      </c>
      <c r="BC1148" t="s">
        <v>819</v>
      </c>
      <c r="BD1148" t="s">
        <v>820</v>
      </c>
      <c r="BE1148" t="s">
        <v>821</v>
      </c>
      <c r="BF1148" t="s">
        <v>876</v>
      </c>
      <c r="BG1148" t="s">
        <v>822</v>
      </c>
      <c r="BH1148">
        <v>2016</v>
      </c>
      <c r="BI1148" t="s">
        <v>823</v>
      </c>
      <c r="BJ1148" t="s">
        <v>824</v>
      </c>
      <c r="BK1148" t="s">
        <v>824</v>
      </c>
    </row>
    <row r="1149" spans="43:63" x14ac:dyDescent="0.25">
      <c r="AQ1149" t="s">
        <v>18</v>
      </c>
      <c r="AR1149">
        <v>2010</v>
      </c>
      <c r="AS1149" t="s">
        <v>872</v>
      </c>
      <c r="AT1149" t="s">
        <v>839</v>
      </c>
      <c r="AU1149">
        <v>106.74299999999999</v>
      </c>
      <c r="AV1149" t="s">
        <v>775</v>
      </c>
      <c r="AW1149" t="s">
        <v>208</v>
      </c>
      <c r="AX1149" t="s">
        <v>817</v>
      </c>
      <c r="AY1149" t="s">
        <v>818</v>
      </c>
      <c r="AZ1149" t="s">
        <v>764</v>
      </c>
      <c r="BA1149" t="s">
        <v>764</v>
      </c>
      <c r="BB1149" t="s">
        <v>815</v>
      </c>
      <c r="BC1149" t="s">
        <v>819</v>
      </c>
      <c r="BD1149" t="s">
        <v>820</v>
      </c>
      <c r="BE1149" t="s">
        <v>821</v>
      </c>
      <c r="BF1149" t="s">
        <v>876</v>
      </c>
      <c r="BG1149" t="s">
        <v>822</v>
      </c>
      <c r="BH1149">
        <v>2016</v>
      </c>
      <c r="BI1149" t="s">
        <v>823</v>
      </c>
      <c r="BJ1149" t="s">
        <v>824</v>
      </c>
      <c r="BK1149" t="s">
        <v>824</v>
      </c>
    </row>
    <row r="1150" spans="43:63" x14ac:dyDescent="0.25">
      <c r="AQ1150" t="s">
        <v>18</v>
      </c>
      <c r="AR1150">
        <v>2011</v>
      </c>
      <c r="AS1150" t="s">
        <v>872</v>
      </c>
      <c r="AT1150" t="s">
        <v>839</v>
      </c>
      <c r="AU1150">
        <v>107.04507</v>
      </c>
      <c r="AV1150" t="s">
        <v>775</v>
      </c>
      <c r="AW1150" t="s">
        <v>208</v>
      </c>
      <c r="AX1150" t="s">
        <v>817</v>
      </c>
      <c r="AY1150" t="s">
        <v>818</v>
      </c>
      <c r="AZ1150" t="s">
        <v>764</v>
      </c>
      <c r="BA1150" t="s">
        <v>764</v>
      </c>
      <c r="BB1150" t="s">
        <v>815</v>
      </c>
      <c r="BC1150" t="s">
        <v>819</v>
      </c>
      <c r="BD1150" t="s">
        <v>820</v>
      </c>
      <c r="BE1150" t="s">
        <v>821</v>
      </c>
      <c r="BF1150" t="s">
        <v>876</v>
      </c>
      <c r="BG1150" t="s">
        <v>822</v>
      </c>
      <c r="BH1150">
        <v>2016</v>
      </c>
      <c r="BI1150" t="s">
        <v>823</v>
      </c>
      <c r="BJ1150" t="s">
        <v>824</v>
      </c>
      <c r="BK1150" t="s">
        <v>824</v>
      </c>
    </row>
    <row r="1151" spans="43:63" x14ac:dyDescent="0.25">
      <c r="AQ1151" t="s">
        <v>18</v>
      </c>
      <c r="AR1151">
        <v>2012</v>
      </c>
      <c r="AS1151" t="s">
        <v>872</v>
      </c>
      <c r="AT1151" t="s">
        <v>839</v>
      </c>
      <c r="AU1151">
        <v>107.36922</v>
      </c>
      <c r="AV1151" t="s">
        <v>775</v>
      </c>
      <c r="AW1151" t="s">
        <v>208</v>
      </c>
      <c r="AX1151" t="s">
        <v>817</v>
      </c>
      <c r="AY1151" t="s">
        <v>818</v>
      </c>
      <c r="AZ1151" t="s">
        <v>764</v>
      </c>
      <c r="BA1151" t="s">
        <v>764</v>
      </c>
      <c r="BB1151" t="s">
        <v>815</v>
      </c>
      <c r="BC1151" t="s">
        <v>819</v>
      </c>
      <c r="BD1151" t="s">
        <v>820</v>
      </c>
      <c r="BE1151" t="s">
        <v>821</v>
      </c>
      <c r="BF1151" t="s">
        <v>876</v>
      </c>
      <c r="BG1151" t="s">
        <v>822</v>
      </c>
      <c r="BH1151">
        <v>2016</v>
      </c>
      <c r="BI1151" t="s">
        <v>823</v>
      </c>
      <c r="BJ1151" t="s">
        <v>824</v>
      </c>
      <c r="BK1151" t="s">
        <v>824</v>
      </c>
    </row>
    <row r="1152" spans="43:63" x14ac:dyDescent="0.25">
      <c r="AQ1152" t="s">
        <v>18</v>
      </c>
      <c r="AR1152">
        <v>2013</v>
      </c>
      <c r="AS1152" t="s">
        <v>872</v>
      </c>
      <c r="AT1152" t="s">
        <v>839</v>
      </c>
      <c r="AU1152">
        <v>107.69840000000001</v>
      </c>
      <c r="AV1152" t="s">
        <v>775</v>
      </c>
      <c r="AW1152" t="s">
        <v>208</v>
      </c>
      <c r="AX1152" t="s">
        <v>817</v>
      </c>
      <c r="AY1152" t="s">
        <v>818</v>
      </c>
      <c r="AZ1152" t="s">
        <v>764</v>
      </c>
      <c r="BA1152" t="s">
        <v>764</v>
      </c>
      <c r="BB1152" t="s">
        <v>815</v>
      </c>
      <c r="BC1152" t="s">
        <v>819</v>
      </c>
      <c r="BD1152" t="s">
        <v>820</v>
      </c>
      <c r="BE1152" t="s">
        <v>821</v>
      </c>
      <c r="BF1152" t="s">
        <v>876</v>
      </c>
      <c r="BG1152" t="s">
        <v>822</v>
      </c>
      <c r="BH1152">
        <v>2016</v>
      </c>
      <c r="BI1152" t="s">
        <v>823</v>
      </c>
      <c r="BJ1152" t="s">
        <v>824</v>
      </c>
      <c r="BK1152" t="s">
        <v>824</v>
      </c>
    </row>
    <row r="1153" spans="43:63" x14ac:dyDescent="0.25">
      <c r="AQ1153" t="s">
        <v>17</v>
      </c>
      <c r="AR1153">
        <v>2005</v>
      </c>
      <c r="AS1153" t="s">
        <v>872</v>
      </c>
      <c r="AT1153" t="s">
        <v>839</v>
      </c>
      <c r="AU1153">
        <v>70.400000000000006</v>
      </c>
      <c r="AV1153" t="s">
        <v>775</v>
      </c>
      <c r="AW1153" t="s">
        <v>208</v>
      </c>
      <c r="AX1153" t="s">
        <v>817</v>
      </c>
      <c r="AY1153" t="s">
        <v>818</v>
      </c>
      <c r="AZ1153" t="s">
        <v>764</v>
      </c>
      <c r="BA1153" t="s">
        <v>764</v>
      </c>
      <c r="BB1153" t="s">
        <v>815</v>
      </c>
      <c r="BC1153" t="s">
        <v>819</v>
      </c>
      <c r="BD1153" t="s">
        <v>820</v>
      </c>
      <c r="BE1153" t="s">
        <v>821</v>
      </c>
      <c r="BF1153" t="s">
        <v>876</v>
      </c>
      <c r="BG1153" t="s">
        <v>822</v>
      </c>
      <c r="BH1153">
        <v>2016</v>
      </c>
      <c r="BI1153" t="s">
        <v>823</v>
      </c>
      <c r="BJ1153" t="s">
        <v>824</v>
      </c>
      <c r="BK1153" t="s">
        <v>824</v>
      </c>
    </row>
    <row r="1154" spans="43:63" x14ac:dyDescent="0.25">
      <c r="AQ1154" t="s">
        <v>17</v>
      </c>
      <c r="AR1154">
        <v>2006</v>
      </c>
      <c r="AS1154" t="s">
        <v>872</v>
      </c>
      <c r="AT1154" t="s">
        <v>839</v>
      </c>
      <c r="AU1154">
        <v>70.3</v>
      </c>
      <c r="AV1154" t="s">
        <v>775</v>
      </c>
      <c r="AW1154" t="s">
        <v>208</v>
      </c>
      <c r="AX1154" t="s">
        <v>817</v>
      </c>
      <c r="AY1154" t="s">
        <v>818</v>
      </c>
      <c r="AZ1154" t="s">
        <v>764</v>
      </c>
      <c r="BA1154" t="s">
        <v>764</v>
      </c>
      <c r="BB1154" t="s">
        <v>815</v>
      </c>
      <c r="BC1154" t="s">
        <v>819</v>
      </c>
      <c r="BD1154" t="s">
        <v>820</v>
      </c>
      <c r="BE1154" t="s">
        <v>821</v>
      </c>
      <c r="BF1154" t="s">
        <v>876</v>
      </c>
      <c r="BG1154" t="s">
        <v>822</v>
      </c>
      <c r="BH1154">
        <v>2016</v>
      </c>
      <c r="BI1154" t="s">
        <v>823</v>
      </c>
      <c r="BJ1154" t="s">
        <v>824</v>
      </c>
      <c r="BK1154" t="s">
        <v>824</v>
      </c>
    </row>
    <row r="1155" spans="43:63" x14ac:dyDescent="0.25">
      <c r="AQ1155" t="s">
        <v>17</v>
      </c>
      <c r="AR1155">
        <v>2007</v>
      </c>
      <c r="AS1155" t="s">
        <v>872</v>
      </c>
      <c r="AT1155" t="s">
        <v>839</v>
      </c>
      <c r="AU1155">
        <v>70.3</v>
      </c>
      <c r="AV1155" t="s">
        <v>775</v>
      </c>
      <c r="AW1155" t="s">
        <v>208</v>
      </c>
      <c r="AX1155" t="s">
        <v>817</v>
      </c>
      <c r="AY1155" t="s">
        <v>818</v>
      </c>
      <c r="AZ1155" t="s">
        <v>764</v>
      </c>
      <c r="BA1155" t="s">
        <v>764</v>
      </c>
      <c r="BB1155" t="s">
        <v>815</v>
      </c>
      <c r="BC1155" t="s">
        <v>819</v>
      </c>
      <c r="BD1155" t="s">
        <v>820</v>
      </c>
      <c r="BE1155" t="s">
        <v>821</v>
      </c>
      <c r="BF1155" t="s">
        <v>876</v>
      </c>
      <c r="BG1155" t="s">
        <v>822</v>
      </c>
      <c r="BH1155">
        <v>2016</v>
      </c>
      <c r="BI1155" t="s">
        <v>823</v>
      </c>
      <c r="BJ1155" t="s">
        <v>824</v>
      </c>
      <c r="BK1155" t="s">
        <v>824</v>
      </c>
    </row>
    <row r="1156" spans="43:63" x14ac:dyDescent="0.25">
      <c r="AQ1156" t="s">
        <v>17</v>
      </c>
      <c r="AR1156">
        <v>2008</v>
      </c>
      <c r="AS1156" t="s">
        <v>872</v>
      </c>
      <c r="AT1156" t="s">
        <v>839</v>
      </c>
      <c r="AU1156">
        <v>70.8</v>
      </c>
      <c r="AV1156" t="s">
        <v>775</v>
      </c>
      <c r="AW1156" t="s">
        <v>208</v>
      </c>
      <c r="AX1156" t="s">
        <v>817</v>
      </c>
      <c r="AY1156" t="s">
        <v>818</v>
      </c>
      <c r="AZ1156" t="s">
        <v>764</v>
      </c>
      <c r="BA1156" t="s">
        <v>764</v>
      </c>
      <c r="BB1156" t="s">
        <v>815</v>
      </c>
      <c r="BC1156" t="s">
        <v>819</v>
      </c>
      <c r="BD1156" t="s">
        <v>820</v>
      </c>
      <c r="BE1156" t="s">
        <v>821</v>
      </c>
      <c r="BF1156" t="s">
        <v>876</v>
      </c>
      <c r="BG1156" t="s">
        <v>822</v>
      </c>
      <c r="BH1156">
        <v>2016</v>
      </c>
      <c r="BI1156" t="s">
        <v>823</v>
      </c>
      <c r="BJ1156" t="s">
        <v>824</v>
      </c>
      <c r="BK1156" t="s">
        <v>824</v>
      </c>
    </row>
    <row r="1157" spans="43:63" x14ac:dyDescent="0.25">
      <c r="AQ1157" t="s">
        <v>17</v>
      </c>
      <c r="AR1157">
        <v>2009</v>
      </c>
      <c r="AS1157" t="s">
        <v>872</v>
      </c>
      <c r="AT1157" t="s">
        <v>839</v>
      </c>
      <c r="AU1157">
        <v>71.2</v>
      </c>
      <c r="AV1157" t="s">
        <v>775</v>
      </c>
      <c r="AW1157" t="s">
        <v>208</v>
      </c>
      <c r="AX1157" t="s">
        <v>817</v>
      </c>
      <c r="AY1157" t="s">
        <v>818</v>
      </c>
      <c r="AZ1157" t="s">
        <v>764</v>
      </c>
      <c r="BA1157" t="s">
        <v>764</v>
      </c>
      <c r="BB1157" t="s">
        <v>815</v>
      </c>
      <c r="BC1157" t="s">
        <v>819</v>
      </c>
      <c r="BD1157" t="s">
        <v>820</v>
      </c>
      <c r="BE1157" t="s">
        <v>821</v>
      </c>
      <c r="BF1157" t="s">
        <v>876</v>
      </c>
      <c r="BG1157" t="s">
        <v>822</v>
      </c>
      <c r="BH1157">
        <v>2016</v>
      </c>
      <c r="BI1157" t="s">
        <v>823</v>
      </c>
      <c r="BJ1157" t="s">
        <v>824</v>
      </c>
      <c r="BK1157" t="s">
        <v>824</v>
      </c>
    </row>
    <row r="1158" spans="43:63" x14ac:dyDescent="0.25">
      <c r="AQ1158" t="s">
        <v>17</v>
      </c>
      <c r="AR1158">
        <v>2010</v>
      </c>
      <c r="AS1158" t="s">
        <v>872</v>
      </c>
      <c r="AT1158" t="s">
        <v>839</v>
      </c>
      <c r="AU1158">
        <v>71.7</v>
      </c>
      <c r="AV1158" t="s">
        <v>775</v>
      </c>
      <c r="AW1158" t="s">
        <v>208</v>
      </c>
      <c r="AX1158" t="s">
        <v>817</v>
      </c>
      <c r="AY1158" t="s">
        <v>818</v>
      </c>
      <c r="AZ1158" t="s">
        <v>764</v>
      </c>
      <c r="BA1158" t="s">
        <v>764</v>
      </c>
      <c r="BB1158" t="s">
        <v>815</v>
      </c>
      <c r="BC1158" t="s">
        <v>819</v>
      </c>
      <c r="BD1158" t="s">
        <v>820</v>
      </c>
      <c r="BE1158" t="s">
        <v>821</v>
      </c>
      <c r="BF1158" t="s">
        <v>876</v>
      </c>
      <c r="BG1158" t="s">
        <v>822</v>
      </c>
      <c r="BH1158">
        <v>2016</v>
      </c>
      <c r="BI1158" t="s">
        <v>823</v>
      </c>
      <c r="BJ1158" t="s">
        <v>824</v>
      </c>
      <c r="BK1158" t="s">
        <v>824</v>
      </c>
    </row>
    <row r="1159" spans="43:63" x14ac:dyDescent="0.25">
      <c r="AQ1159" t="s">
        <v>17</v>
      </c>
      <c r="AR1159">
        <v>2011</v>
      </c>
      <c r="AS1159" t="s">
        <v>872</v>
      </c>
      <c r="AT1159" t="s">
        <v>839</v>
      </c>
      <c r="AU1159">
        <v>71.3</v>
      </c>
      <c r="AV1159" t="s">
        <v>775</v>
      </c>
      <c r="AW1159" t="s">
        <v>208</v>
      </c>
      <c r="AX1159" t="s">
        <v>817</v>
      </c>
      <c r="AY1159" t="s">
        <v>818</v>
      </c>
      <c r="AZ1159" t="s">
        <v>764</v>
      </c>
      <c r="BA1159" t="s">
        <v>764</v>
      </c>
      <c r="BB1159" t="s">
        <v>815</v>
      </c>
      <c r="BC1159" t="s">
        <v>819</v>
      </c>
      <c r="BD1159" t="s">
        <v>820</v>
      </c>
      <c r="BE1159" t="s">
        <v>821</v>
      </c>
      <c r="BF1159" t="s">
        <v>876</v>
      </c>
      <c r="BG1159" t="s">
        <v>822</v>
      </c>
      <c r="BH1159">
        <v>2016</v>
      </c>
      <c r="BI1159" t="s">
        <v>823</v>
      </c>
      <c r="BJ1159" t="s">
        <v>824</v>
      </c>
      <c r="BK1159" t="s">
        <v>824</v>
      </c>
    </row>
    <row r="1160" spans="43:63" x14ac:dyDescent="0.25">
      <c r="AQ1160" t="s">
        <v>17</v>
      </c>
      <c r="AR1160">
        <v>2012</v>
      </c>
      <c r="AS1160" t="s">
        <v>872</v>
      </c>
      <c r="AT1160" t="s">
        <v>839</v>
      </c>
      <c r="AU1160">
        <v>71.3</v>
      </c>
      <c r="AV1160" t="s">
        <v>775</v>
      </c>
      <c r="AW1160" t="s">
        <v>208</v>
      </c>
      <c r="AX1160" t="s">
        <v>817</v>
      </c>
      <c r="AY1160" t="s">
        <v>818</v>
      </c>
      <c r="AZ1160" t="s">
        <v>764</v>
      </c>
      <c r="BA1160" t="s">
        <v>764</v>
      </c>
      <c r="BB1160" t="s">
        <v>815</v>
      </c>
      <c r="BC1160" t="s">
        <v>819</v>
      </c>
      <c r="BD1160" t="s">
        <v>820</v>
      </c>
      <c r="BE1160" t="s">
        <v>821</v>
      </c>
      <c r="BF1160" t="s">
        <v>876</v>
      </c>
      <c r="BG1160" t="s">
        <v>822</v>
      </c>
      <c r="BH1160">
        <v>2016</v>
      </c>
      <c r="BI1160" t="s">
        <v>823</v>
      </c>
      <c r="BJ1160" t="s">
        <v>824</v>
      </c>
      <c r="BK1160" t="s">
        <v>824</v>
      </c>
    </row>
    <row r="1161" spans="43:63" x14ac:dyDescent="0.25">
      <c r="AQ1161" t="s">
        <v>17</v>
      </c>
      <c r="AR1161">
        <v>2013</v>
      </c>
      <c r="AS1161" t="s">
        <v>872</v>
      </c>
      <c r="AT1161" t="s">
        <v>839</v>
      </c>
      <c r="AU1161">
        <v>72</v>
      </c>
      <c r="AV1161" t="s">
        <v>775</v>
      </c>
      <c r="AW1161" t="s">
        <v>208</v>
      </c>
      <c r="AX1161" t="s">
        <v>817</v>
      </c>
      <c r="AY1161" t="s">
        <v>818</v>
      </c>
      <c r="AZ1161" t="s">
        <v>764</v>
      </c>
      <c r="BA1161" t="s">
        <v>764</v>
      </c>
      <c r="BB1161" t="s">
        <v>815</v>
      </c>
      <c r="BC1161" t="s">
        <v>819</v>
      </c>
      <c r="BD1161" t="s">
        <v>820</v>
      </c>
      <c r="BE1161" t="s">
        <v>821</v>
      </c>
      <c r="BF1161" t="s">
        <v>876</v>
      </c>
      <c r="BG1161" t="s">
        <v>822</v>
      </c>
      <c r="BH1161">
        <v>2016</v>
      </c>
      <c r="BI1161" t="s">
        <v>823</v>
      </c>
      <c r="BJ1161" t="s">
        <v>824</v>
      </c>
      <c r="BK1161" t="s">
        <v>824</v>
      </c>
    </row>
    <row r="1162" spans="43:63" x14ac:dyDescent="0.25">
      <c r="AQ1162" t="s">
        <v>23</v>
      </c>
      <c r="AR1162">
        <v>2011</v>
      </c>
      <c r="AS1162" t="s">
        <v>872</v>
      </c>
      <c r="AT1162" t="s">
        <v>839</v>
      </c>
      <c r="AU1162">
        <v>52.6</v>
      </c>
      <c r="AV1162" t="s">
        <v>775</v>
      </c>
      <c r="AW1162" t="s">
        <v>618</v>
      </c>
      <c r="AX1162" t="s">
        <v>817</v>
      </c>
      <c r="AY1162" t="s">
        <v>818</v>
      </c>
      <c r="AZ1162" t="s">
        <v>764</v>
      </c>
      <c r="BA1162" t="s">
        <v>764</v>
      </c>
      <c r="BB1162" t="s">
        <v>815</v>
      </c>
      <c r="BC1162" t="s">
        <v>819</v>
      </c>
      <c r="BD1162" t="s">
        <v>820</v>
      </c>
      <c r="BE1162" t="s">
        <v>821</v>
      </c>
      <c r="BF1162" t="s">
        <v>834</v>
      </c>
      <c r="BG1162" t="s">
        <v>822</v>
      </c>
      <c r="BH1162">
        <v>2016</v>
      </c>
      <c r="BI1162" t="s">
        <v>823</v>
      </c>
      <c r="BJ1162" t="s">
        <v>824</v>
      </c>
      <c r="BK1162" t="s">
        <v>824</v>
      </c>
    </row>
    <row r="1163" spans="43:63" x14ac:dyDescent="0.25">
      <c r="AQ1163" t="s">
        <v>1</v>
      </c>
      <c r="AR1163">
        <v>2005</v>
      </c>
      <c r="AS1163" t="s">
        <v>872</v>
      </c>
      <c r="AT1163" t="s">
        <v>839</v>
      </c>
      <c r="AU1163">
        <v>66.586020000000005</v>
      </c>
      <c r="AV1163" t="s">
        <v>775</v>
      </c>
      <c r="AW1163" t="s">
        <v>208</v>
      </c>
      <c r="AX1163" t="s">
        <v>817</v>
      </c>
      <c r="AY1163" t="s">
        <v>818</v>
      </c>
      <c r="AZ1163" t="s">
        <v>764</v>
      </c>
      <c r="BA1163" t="s">
        <v>764</v>
      </c>
      <c r="BB1163" t="s">
        <v>815</v>
      </c>
      <c r="BC1163" t="s">
        <v>819</v>
      </c>
      <c r="BD1163" t="s">
        <v>820</v>
      </c>
      <c r="BE1163" t="s">
        <v>821</v>
      </c>
      <c r="BF1163" t="s">
        <v>878</v>
      </c>
      <c r="BG1163" t="s">
        <v>822</v>
      </c>
      <c r="BH1163">
        <v>2016</v>
      </c>
      <c r="BI1163" t="s">
        <v>823</v>
      </c>
      <c r="BJ1163" t="s">
        <v>824</v>
      </c>
      <c r="BK1163" t="s">
        <v>824</v>
      </c>
    </row>
    <row r="1164" spans="43:63" x14ac:dyDescent="0.25">
      <c r="AQ1164" t="s">
        <v>1</v>
      </c>
      <c r="AR1164">
        <v>2006</v>
      </c>
      <c r="AS1164" t="s">
        <v>872</v>
      </c>
      <c r="AT1164" t="s">
        <v>839</v>
      </c>
      <c r="AU1164">
        <v>66.7</v>
      </c>
      <c r="AV1164" t="s">
        <v>775</v>
      </c>
      <c r="AW1164" t="s">
        <v>208</v>
      </c>
      <c r="AX1164" t="s">
        <v>817</v>
      </c>
      <c r="AY1164" t="s">
        <v>818</v>
      </c>
      <c r="AZ1164" t="s">
        <v>764</v>
      </c>
      <c r="BA1164" t="s">
        <v>764</v>
      </c>
      <c r="BB1164" t="s">
        <v>815</v>
      </c>
      <c r="BC1164" t="s">
        <v>819</v>
      </c>
      <c r="BD1164" t="s">
        <v>820</v>
      </c>
      <c r="BE1164" t="s">
        <v>821</v>
      </c>
      <c r="BF1164" t="s">
        <v>878</v>
      </c>
      <c r="BG1164" t="s">
        <v>822</v>
      </c>
      <c r="BH1164">
        <v>2016</v>
      </c>
      <c r="BI1164" t="s">
        <v>823</v>
      </c>
      <c r="BJ1164" t="s">
        <v>824</v>
      </c>
      <c r="BK1164" t="s">
        <v>824</v>
      </c>
    </row>
    <row r="1165" spans="43:63" x14ac:dyDescent="0.25">
      <c r="AQ1165" t="s">
        <v>1</v>
      </c>
      <c r="AR1165">
        <v>2007</v>
      </c>
      <c r="AS1165" t="s">
        <v>872</v>
      </c>
      <c r="AT1165" t="s">
        <v>839</v>
      </c>
      <c r="AU1165">
        <v>66.758690000000001</v>
      </c>
      <c r="AV1165" t="s">
        <v>775</v>
      </c>
      <c r="AW1165" t="s">
        <v>208</v>
      </c>
      <c r="AX1165" t="s">
        <v>817</v>
      </c>
      <c r="AY1165" t="s">
        <v>818</v>
      </c>
      <c r="AZ1165" t="s">
        <v>764</v>
      </c>
      <c r="BA1165" t="s">
        <v>764</v>
      </c>
      <c r="BB1165" t="s">
        <v>815</v>
      </c>
      <c r="BC1165" t="s">
        <v>819</v>
      </c>
      <c r="BD1165" t="s">
        <v>820</v>
      </c>
      <c r="BE1165" t="s">
        <v>821</v>
      </c>
      <c r="BF1165" t="s">
        <v>878</v>
      </c>
      <c r="BG1165" t="s">
        <v>822</v>
      </c>
      <c r="BH1165">
        <v>2016</v>
      </c>
      <c r="BI1165" t="s">
        <v>823</v>
      </c>
      <c r="BJ1165" t="s">
        <v>824</v>
      </c>
      <c r="BK1165" t="s">
        <v>824</v>
      </c>
    </row>
    <row r="1166" spans="43:63" x14ac:dyDescent="0.25">
      <c r="AQ1166" t="s">
        <v>1</v>
      </c>
      <c r="AR1166">
        <v>2008</v>
      </c>
      <c r="AS1166" t="s">
        <v>872</v>
      </c>
      <c r="AT1166" t="s">
        <v>839</v>
      </c>
      <c r="AU1166">
        <v>66.834530000000001</v>
      </c>
      <c r="AV1166" t="s">
        <v>775</v>
      </c>
      <c r="AW1166" t="s">
        <v>208</v>
      </c>
      <c r="AX1166" t="s">
        <v>817</v>
      </c>
      <c r="AY1166" t="s">
        <v>818</v>
      </c>
      <c r="AZ1166" t="s">
        <v>764</v>
      </c>
      <c r="BA1166" t="s">
        <v>764</v>
      </c>
      <c r="BB1166" t="s">
        <v>815</v>
      </c>
      <c r="BC1166" t="s">
        <v>819</v>
      </c>
      <c r="BD1166" t="s">
        <v>820</v>
      </c>
      <c r="BE1166" t="s">
        <v>821</v>
      </c>
      <c r="BF1166" t="s">
        <v>878</v>
      </c>
      <c r="BG1166" t="s">
        <v>822</v>
      </c>
      <c r="BH1166">
        <v>2016</v>
      </c>
      <c r="BI1166" t="s">
        <v>823</v>
      </c>
      <c r="BJ1166" t="s">
        <v>824</v>
      </c>
      <c r="BK1166" t="s">
        <v>824</v>
      </c>
    </row>
    <row r="1167" spans="43:63" x14ac:dyDescent="0.25">
      <c r="AQ1167" t="s">
        <v>1</v>
      </c>
      <c r="AR1167">
        <v>2009</v>
      </c>
      <c r="AS1167" t="s">
        <v>872</v>
      </c>
      <c r="AT1167" t="s">
        <v>839</v>
      </c>
      <c r="AU1167">
        <v>66.906679999999994</v>
      </c>
      <c r="AV1167" t="s">
        <v>775</v>
      </c>
      <c r="AW1167" t="s">
        <v>208</v>
      </c>
      <c r="AX1167" t="s">
        <v>817</v>
      </c>
      <c r="AY1167" t="s">
        <v>818</v>
      </c>
      <c r="AZ1167" t="s">
        <v>764</v>
      </c>
      <c r="BA1167" t="s">
        <v>764</v>
      </c>
      <c r="BB1167" t="s">
        <v>815</v>
      </c>
      <c r="BC1167" t="s">
        <v>819</v>
      </c>
      <c r="BD1167" t="s">
        <v>820</v>
      </c>
      <c r="BE1167" t="s">
        <v>821</v>
      </c>
      <c r="BF1167" t="s">
        <v>878</v>
      </c>
      <c r="BG1167" t="s">
        <v>822</v>
      </c>
      <c r="BH1167">
        <v>2016</v>
      </c>
      <c r="BI1167" t="s">
        <v>823</v>
      </c>
      <c r="BJ1167" t="s">
        <v>824</v>
      </c>
      <c r="BK1167" t="s">
        <v>824</v>
      </c>
    </row>
    <row r="1168" spans="43:63" x14ac:dyDescent="0.25">
      <c r="AQ1168" t="s">
        <v>1</v>
      </c>
      <c r="AR1168">
        <v>2010</v>
      </c>
      <c r="AS1168" t="s">
        <v>872</v>
      </c>
      <c r="AT1168" t="s">
        <v>839</v>
      </c>
      <c r="AU1168">
        <v>66.970960000000005</v>
      </c>
      <c r="AV1168" t="s">
        <v>775</v>
      </c>
      <c r="AW1168" t="s">
        <v>208</v>
      </c>
      <c r="AX1168" t="s">
        <v>817</v>
      </c>
      <c r="AY1168" t="s">
        <v>818</v>
      </c>
      <c r="AZ1168" t="s">
        <v>764</v>
      </c>
      <c r="BA1168" t="s">
        <v>764</v>
      </c>
      <c r="BB1168" t="s">
        <v>815</v>
      </c>
      <c r="BC1168" t="s">
        <v>819</v>
      </c>
      <c r="BD1168" t="s">
        <v>820</v>
      </c>
      <c r="BE1168" t="s">
        <v>821</v>
      </c>
      <c r="BF1168" t="s">
        <v>878</v>
      </c>
      <c r="BG1168" t="s">
        <v>822</v>
      </c>
      <c r="BH1168">
        <v>2016</v>
      </c>
      <c r="BI1168" t="s">
        <v>823</v>
      </c>
      <c r="BJ1168" t="s">
        <v>824</v>
      </c>
      <c r="BK1168" t="s">
        <v>824</v>
      </c>
    </row>
    <row r="1169" spans="43:63" x14ac:dyDescent="0.25">
      <c r="AQ1169" t="s">
        <v>1</v>
      </c>
      <c r="AR1169">
        <v>2011</v>
      </c>
      <c r="AS1169" t="s">
        <v>872</v>
      </c>
      <c r="AT1169" t="s">
        <v>839</v>
      </c>
      <c r="AU1169">
        <v>67.045090000000002</v>
      </c>
      <c r="AV1169" t="s">
        <v>775</v>
      </c>
      <c r="AW1169" t="s">
        <v>208</v>
      </c>
      <c r="AX1169" t="s">
        <v>817</v>
      </c>
      <c r="AY1169" t="s">
        <v>818</v>
      </c>
      <c r="AZ1169" t="s">
        <v>764</v>
      </c>
      <c r="BA1169" t="s">
        <v>764</v>
      </c>
      <c r="BB1169" t="s">
        <v>815</v>
      </c>
      <c r="BC1169" t="s">
        <v>819</v>
      </c>
      <c r="BD1169" t="s">
        <v>820</v>
      </c>
      <c r="BE1169" t="s">
        <v>821</v>
      </c>
      <c r="BF1169" t="s">
        <v>878</v>
      </c>
      <c r="BG1169" t="s">
        <v>822</v>
      </c>
      <c r="BH1169">
        <v>2016</v>
      </c>
      <c r="BI1169" t="s">
        <v>823</v>
      </c>
      <c r="BJ1169" t="s">
        <v>824</v>
      </c>
      <c r="BK1169" t="s">
        <v>824</v>
      </c>
    </row>
    <row r="1170" spans="43:63" x14ac:dyDescent="0.25">
      <c r="AQ1170" t="s">
        <v>1</v>
      </c>
      <c r="AR1170">
        <v>2012</v>
      </c>
      <c r="AS1170" t="s">
        <v>872</v>
      </c>
      <c r="AT1170" t="s">
        <v>839</v>
      </c>
      <c r="AU1170">
        <v>67.2</v>
      </c>
      <c r="AV1170" t="s">
        <v>775</v>
      </c>
      <c r="AW1170" t="s">
        <v>208</v>
      </c>
      <c r="AX1170" t="s">
        <v>817</v>
      </c>
      <c r="AY1170" t="s">
        <v>818</v>
      </c>
      <c r="AZ1170" t="s">
        <v>764</v>
      </c>
      <c r="BA1170" t="s">
        <v>764</v>
      </c>
      <c r="BB1170" t="s">
        <v>815</v>
      </c>
      <c r="BC1170" t="s">
        <v>819</v>
      </c>
      <c r="BD1170" t="s">
        <v>820</v>
      </c>
      <c r="BE1170" t="s">
        <v>821</v>
      </c>
      <c r="BF1170" t="s">
        <v>878</v>
      </c>
      <c r="BG1170" t="s">
        <v>822</v>
      </c>
      <c r="BH1170">
        <v>2016</v>
      </c>
      <c r="BI1170" t="s">
        <v>823</v>
      </c>
      <c r="BJ1170" t="s">
        <v>824</v>
      </c>
      <c r="BK1170" t="s">
        <v>824</v>
      </c>
    </row>
    <row r="1171" spans="43:63" x14ac:dyDescent="0.25">
      <c r="AQ1171" t="s">
        <v>1</v>
      </c>
      <c r="AR1171">
        <v>2013</v>
      </c>
      <c r="AS1171" t="s">
        <v>872</v>
      </c>
      <c r="AT1171" t="s">
        <v>839</v>
      </c>
      <c r="AU1171">
        <v>68</v>
      </c>
      <c r="AV1171" t="s">
        <v>775</v>
      </c>
      <c r="AW1171" t="s">
        <v>208</v>
      </c>
      <c r="AX1171" t="s">
        <v>817</v>
      </c>
      <c r="AY1171" t="s">
        <v>818</v>
      </c>
      <c r="AZ1171" t="s">
        <v>764</v>
      </c>
      <c r="BA1171" t="s">
        <v>764</v>
      </c>
      <c r="BB1171" t="s">
        <v>815</v>
      </c>
      <c r="BC1171" t="s">
        <v>819</v>
      </c>
      <c r="BD1171" t="s">
        <v>820</v>
      </c>
      <c r="BE1171" t="s">
        <v>821</v>
      </c>
      <c r="BF1171" t="s">
        <v>878</v>
      </c>
      <c r="BG1171" t="s">
        <v>822</v>
      </c>
      <c r="BH1171">
        <v>2016</v>
      </c>
      <c r="BI1171" t="s">
        <v>823</v>
      </c>
      <c r="BJ1171" t="s">
        <v>824</v>
      </c>
      <c r="BK1171" t="s">
        <v>824</v>
      </c>
    </row>
    <row r="1172" spans="43:63" x14ac:dyDescent="0.25">
      <c r="AQ1172" t="s">
        <v>9</v>
      </c>
      <c r="AR1172">
        <v>2005</v>
      </c>
      <c r="AS1172" t="s">
        <v>872</v>
      </c>
      <c r="AT1172" t="s">
        <v>839</v>
      </c>
      <c r="AU1172">
        <v>77.5</v>
      </c>
      <c r="AV1172" t="s">
        <v>775</v>
      </c>
      <c r="AW1172" t="s">
        <v>208</v>
      </c>
      <c r="AX1172" t="s">
        <v>817</v>
      </c>
      <c r="AY1172" t="s">
        <v>818</v>
      </c>
      <c r="AZ1172" t="s">
        <v>764</v>
      </c>
      <c r="BA1172" t="s">
        <v>764</v>
      </c>
      <c r="BB1172" t="s">
        <v>815</v>
      </c>
      <c r="BC1172" t="s">
        <v>819</v>
      </c>
      <c r="BD1172" t="s">
        <v>820</v>
      </c>
      <c r="BE1172" t="s">
        <v>821</v>
      </c>
      <c r="BF1172" t="s">
        <v>876</v>
      </c>
      <c r="BG1172" t="s">
        <v>822</v>
      </c>
      <c r="BH1172">
        <v>2016</v>
      </c>
      <c r="BI1172" t="s">
        <v>823</v>
      </c>
      <c r="BJ1172" t="s">
        <v>824</v>
      </c>
      <c r="BK1172" t="s">
        <v>824</v>
      </c>
    </row>
    <row r="1173" spans="43:63" x14ac:dyDescent="0.25">
      <c r="AQ1173" t="s">
        <v>9</v>
      </c>
      <c r="AR1173">
        <v>2006</v>
      </c>
      <c r="AS1173" t="s">
        <v>872</v>
      </c>
      <c r="AT1173" t="s">
        <v>839</v>
      </c>
      <c r="AU1173">
        <v>77.599999999999994</v>
      </c>
      <c r="AV1173" t="s">
        <v>775</v>
      </c>
      <c r="AW1173" t="s">
        <v>208</v>
      </c>
      <c r="AX1173" t="s">
        <v>817</v>
      </c>
      <c r="AY1173" t="s">
        <v>818</v>
      </c>
      <c r="AZ1173" t="s">
        <v>764</v>
      </c>
      <c r="BA1173" t="s">
        <v>764</v>
      </c>
      <c r="BB1173" t="s">
        <v>815</v>
      </c>
      <c r="BC1173" t="s">
        <v>819</v>
      </c>
      <c r="BD1173" t="s">
        <v>820</v>
      </c>
      <c r="BE1173" t="s">
        <v>821</v>
      </c>
      <c r="BF1173" t="s">
        <v>876</v>
      </c>
      <c r="BG1173" t="s">
        <v>822</v>
      </c>
      <c r="BH1173">
        <v>2016</v>
      </c>
      <c r="BI1173" t="s">
        <v>823</v>
      </c>
      <c r="BJ1173" t="s">
        <v>824</v>
      </c>
      <c r="BK1173" t="s">
        <v>824</v>
      </c>
    </row>
    <row r="1174" spans="43:63" x14ac:dyDescent="0.25">
      <c r="AQ1174" t="s">
        <v>9</v>
      </c>
      <c r="AR1174">
        <v>2007</v>
      </c>
      <c r="AS1174" t="s">
        <v>872</v>
      </c>
      <c r="AT1174" t="s">
        <v>839</v>
      </c>
      <c r="AU1174">
        <v>78.2</v>
      </c>
      <c r="AV1174" t="s">
        <v>775</v>
      </c>
      <c r="AW1174" t="s">
        <v>208</v>
      </c>
      <c r="AX1174" t="s">
        <v>817</v>
      </c>
      <c r="AY1174" t="s">
        <v>818</v>
      </c>
      <c r="AZ1174" t="s">
        <v>764</v>
      </c>
      <c r="BA1174" t="s">
        <v>764</v>
      </c>
      <c r="BB1174" t="s">
        <v>815</v>
      </c>
      <c r="BC1174" t="s">
        <v>819</v>
      </c>
      <c r="BD1174" t="s">
        <v>820</v>
      </c>
      <c r="BE1174" t="s">
        <v>821</v>
      </c>
      <c r="BF1174" t="s">
        <v>876</v>
      </c>
      <c r="BG1174" t="s">
        <v>822</v>
      </c>
      <c r="BH1174">
        <v>2016</v>
      </c>
      <c r="BI1174" t="s">
        <v>823</v>
      </c>
      <c r="BJ1174" t="s">
        <v>824</v>
      </c>
      <c r="BK1174" t="s">
        <v>824</v>
      </c>
    </row>
    <row r="1175" spans="43:63" x14ac:dyDescent="0.25">
      <c r="AQ1175" t="s">
        <v>9</v>
      </c>
      <c r="AR1175">
        <v>2008</v>
      </c>
      <c r="AS1175" t="s">
        <v>872</v>
      </c>
      <c r="AT1175" t="s">
        <v>839</v>
      </c>
      <c r="AU1175">
        <v>78.400000000000006</v>
      </c>
      <c r="AV1175" t="s">
        <v>775</v>
      </c>
      <c r="AW1175" t="s">
        <v>208</v>
      </c>
      <c r="AX1175" t="s">
        <v>817</v>
      </c>
      <c r="AY1175" t="s">
        <v>818</v>
      </c>
      <c r="AZ1175" t="s">
        <v>764</v>
      </c>
      <c r="BA1175" t="s">
        <v>764</v>
      </c>
      <c r="BB1175" t="s">
        <v>815</v>
      </c>
      <c r="BC1175" t="s">
        <v>819</v>
      </c>
      <c r="BD1175" t="s">
        <v>820</v>
      </c>
      <c r="BE1175" t="s">
        <v>821</v>
      </c>
      <c r="BF1175" t="s">
        <v>876</v>
      </c>
      <c r="BG1175" t="s">
        <v>822</v>
      </c>
      <c r="BH1175">
        <v>2016</v>
      </c>
      <c r="BI1175" t="s">
        <v>823</v>
      </c>
      <c r="BJ1175" t="s">
        <v>824</v>
      </c>
      <c r="BK1175" t="s">
        <v>824</v>
      </c>
    </row>
    <row r="1176" spans="43:63" x14ac:dyDescent="0.25">
      <c r="AQ1176" t="s">
        <v>9</v>
      </c>
      <c r="AR1176">
        <v>2009</v>
      </c>
      <c r="AS1176" t="s">
        <v>872</v>
      </c>
      <c r="AT1176" t="s">
        <v>839</v>
      </c>
      <c r="AU1176">
        <v>79</v>
      </c>
      <c r="AV1176" t="s">
        <v>775</v>
      </c>
      <c r="AW1176" t="s">
        <v>208</v>
      </c>
      <c r="AX1176" t="s">
        <v>817</v>
      </c>
      <c r="AY1176" t="s">
        <v>818</v>
      </c>
      <c r="AZ1176" t="s">
        <v>764</v>
      </c>
      <c r="BA1176" t="s">
        <v>764</v>
      </c>
      <c r="BB1176" t="s">
        <v>815</v>
      </c>
      <c r="BC1176" t="s">
        <v>819</v>
      </c>
      <c r="BD1176" t="s">
        <v>820</v>
      </c>
      <c r="BE1176" t="s">
        <v>821</v>
      </c>
      <c r="BF1176" t="s">
        <v>876</v>
      </c>
      <c r="BG1176" t="s">
        <v>822</v>
      </c>
      <c r="BH1176">
        <v>2016</v>
      </c>
      <c r="BI1176" t="s">
        <v>823</v>
      </c>
      <c r="BJ1176" t="s">
        <v>824</v>
      </c>
      <c r="BK1176" t="s">
        <v>824</v>
      </c>
    </row>
    <row r="1177" spans="43:63" x14ac:dyDescent="0.25">
      <c r="AQ1177" t="s">
        <v>9</v>
      </c>
      <c r="AR1177">
        <v>2010</v>
      </c>
      <c r="AS1177" t="s">
        <v>872</v>
      </c>
      <c r="AT1177" t="s">
        <v>839</v>
      </c>
      <c r="AU1177">
        <v>79</v>
      </c>
      <c r="AV1177" t="s">
        <v>775</v>
      </c>
      <c r="AW1177" t="s">
        <v>208</v>
      </c>
      <c r="AX1177" t="s">
        <v>817</v>
      </c>
      <c r="AY1177" t="s">
        <v>818</v>
      </c>
      <c r="AZ1177" t="s">
        <v>764</v>
      </c>
      <c r="BA1177" t="s">
        <v>764</v>
      </c>
      <c r="BB1177" t="s">
        <v>815</v>
      </c>
      <c r="BC1177" t="s">
        <v>819</v>
      </c>
      <c r="BD1177" t="s">
        <v>820</v>
      </c>
      <c r="BE1177" t="s">
        <v>821</v>
      </c>
      <c r="BF1177" t="s">
        <v>876</v>
      </c>
      <c r="BG1177" t="s">
        <v>822</v>
      </c>
      <c r="BH1177">
        <v>2016</v>
      </c>
      <c r="BI1177" t="s">
        <v>823</v>
      </c>
      <c r="BJ1177" t="s">
        <v>824</v>
      </c>
      <c r="BK1177" t="s">
        <v>824</v>
      </c>
    </row>
    <row r="1178" spans="43:63" x14ac:dyDescent="0.25">
      <c r="AQ1178" t="s">
        <v>9</v>
      </c>
      <c r="AR1178">
        <v>2011</v>
      </c>
      <c r="AS1178" t="s">
        <v>872</v>
      </c>
      <c r="AT1178" t="s">
        <v>839</v>
      </c>
      <c r="AU1178">
        <v>79.961479999999995</v>
      </c>
      <c r="AV1178" t="s">
        <v>775</v>
      </c>
      <c r="AW1178" t="s">
        <v>208</v>
      </c>
      <c r="AX1178" t="s">
        <v>817</v>
      </c>
      <c r="AY1178" t="s">
        <v>818</v>
      </c>
      <c r="AZ1178" t="s">
        <v>764</v>
      </c>
      <c r="BA1178" t="s">
        <v>764</v>
      </c>
      <c r="BB1178" t="s">
        <v>815</v>
      </c>
      <c r="BC1178" t="s">
        <v>819</v>
      </c>
      <c r="BD1178" t="s">
        <v>820</v>
      </c>
      <c r="BE1178" t="s">
        <v>821</v>
      </c>
      <c r="BF1178" t="s">
        <v>876</v>
      </c>
      <c r="BG1178" t="s">
        <v>822</v>
      </c>
      <c r="BH1178">
        <v>2016</v>
      </c>
      <c r="BI1178" t="s">
        <v>823</v>
      </c>
      <c r="BJ1178" t="s">
        <v>824</v>
      </c>
      <c r="BK1178" t="s">
        <v>824</v>
      </c>
    </row>
    <row r="1179" spans="43:63" x14ac:dyDescent="0.25">
      <c r="AQ1179" t="s">
        <v>9</v>
      </c>
      <c r="AR1179">
        <v>2012</v>
      </c>
      <c r="AS1179" t="s">
        <v>872</v>
      </c>
      <c r="AT1179" t="s">
        <v>839</v>
      </c>
      <c r="AU1179">
        <v>80.049000000000007</v>
      </c>
      <c r="AV1179" t="s">
        <v>775</v>
      </c>
      <c r="AW1179" t="s">
        <v>208</v>
      </c>
      <c r="AX1179" t="s">
        <v>817</v>
      </c>
      <c r="AY1179" t="s">
        <v>818</v>
      </c>
      <c r="AZ1179" t="s">
        <v>764</v>
      </c>
      <c r="BA1179" t="s">
        <v>764</v>
      </c>
      <c r="BB1179" t="s">
        <v>815</v>
      </c>
      <c r="BC1179" t="s">
        <v>819</v>
      </c>
      <c r="BD1179" t="s">
        <v>820</v>
      </c>
      <c r="BE1179" t="s">
        <v>821</v>
      </c>
      <c r="BF1179" t="s">
        <v>876</v>
      </c>
      <c r="BG1179" t="s">
        <v>822</v>
      </c>
      <c r="BH1179">
        <v>2016</v>
      </c>
      <c r="BI1179" t="s">
        <v>823</v>
      </c>
      <c r="BJ1179" t="s">
        <v>824</v>
      </c>
      <c r="BK1179" t="s">
        <v>824</v>
      </c>
    </row>
    <row r="1180" spans="43:63" x14ac:dyDescent="0.25">
      <c r="AQ1180" t="s">
        <v>9</v>
      </c>
      <c r="AR1180">
        <v>2013</v>
      </c>
      <c r="AS1180" t="s">
        <v>872</v>
      </c>
      <c r="AT1180" t="s">
        <v>839</v>
      </c>
      <c r="AU1180">
        <v>80.148399999999995</v>
      </c>
      <c r="AV1180" t="s">
        <v>775</v>
      </c>
      <c r="AW1180" t="s">
        <v>208</v>
      </c>
      <c r="AX1180" t="s">
        <v>817</v>
      </c>
      <c r="AY1180" t="s">
        <v>818</v>
      </c>
      <c r="AZ1180" t="s">
        <v>764</v>
      </c>
      <c r="BA1180" t="s">
        <v>764</v>
      </c>
      <c r="BB1180" t="s">
        <v>815</v>
      </c>
      <c r="BC1180" t="s">
        <v>819</v>
      </c>
      <c r="BD1180" t="s">
        <v>820</v>
      </c>
      <c r="BE1180" t="s">
        <v>821</v>
      </c>
      <c r="BF1180" t="s">
        <v>876</v>
      </c>
      <c r="BG1180" t="s">
        <v>822</v>
      </c>
      <c r="BH1180">
        <v>2016</v>
      </c>
      <c r="BI1180" t="s">
        <v>823</v>
      </c>
      <c r="BJ1180" t="s">
        <v>824</v>
      </c>
      <c r="BK1180" t="s">
        <v>824</v>
      </c>
    </row>
    <row r="1181" spans="43:63" x14ac:dyDescent="0.25">
      <c r="AQ1181" t="s">
        <v>27</v>
      </c>
      <c r="AR1181">
        <v>2007</v>
      </c>
      <c r="AS1181" t="s">
        <v>872</v>
      </c>
      <c r="AT1181" t="s">
        <v>839</v>
      </c>
      <c r="AU1181">
        <v>50.3</v>
      </c>
      <c r="AV1181" t="s">
        <v>775</v>
      </c>
      <c r="AW1181" t="s">
        <v>208</v>
      </c>
      <c r="AX1181" t="s">
        <v>817</v>
      </c>
      <c r="AY1181" t="s">
        <v>818</v>
      </c>
      <c r="AZ1181" t="s">
        <v>764</v>
      </c>
      <c r="BA1181" t="s">
        <v>764</v>
      </c>
      <c r="BB1181" t="s">
        <v>815</v>
      </c>
      <c r="BC1181" t="s">
        <v>819</v>
      </c>
      <c r="BD1181" t="s">
        <v>820</v>
      </c>
      <c r="BE1181" t="s">
        <v>821</v>
      </c>
      <c r="BF1181" t="s">
        <v>878</v>
      </c>
      <c r="BG1181" t="s">
        <v>822</v>
      </c>
      <c r="BH1181">
        <v>2016</v>
      </c>
      <c r="BI1181" t="s">
        <v>823</v>
      </c>
      <c r="BJ1181" t="s">
        <v>824</v>
      </c>
      <c r="BK1181" t="s">
        <v>824</v>
      </c>
    </row>
    <row r="1182" spans="43:63" x14ac:dyDescent="0.25">
      <c r="AQ1182" t="s">
        <v>30</v>
      </c>
      <c r="AR1182">
        <v>2005</v>
      </c>
      <c r="AS1182" t="s">
        <v>872</v>
      </c>
      <c r="AT1182" t="s">
        <v>839</v>
      </c>
      <c r="AU1182">
        <v>72.881510000000006</v>
      </c>
      <c r="AV1182" t="s">
        <v>775</v>
      </c>
      <c r="AW1182" t="s">
        <v>208</v>
      </c>
      <c r="AX1182" t="s">
        <v>817</v>
      </c>
      <c r="AY1182" t="s">
        <v>818</v>
      </c>
      <c r="AZ1182" t="s">
        <v>764</v>
      </c>
      <c r="BA1182" t="s">
        <v>764</v>
      </c>
      <c r="BB1182" t="s">
        <v>815</v>
      </c>
      <c r="BC1182" t="s">
        <v>819</v>
      </c>
      <c r="BD1182" t="s">
        <v>820</v>
      </c>
      <c r="BE1182" t="s">
        <v>821</v>
      </c>
      <c r="BF1182" t="s">
        <v>878</v>
      </c>
      <c r="BG1182" t="s">
        <v>822</v>
      </c>
      <c r="BH1182">
        <v>2016</v>
      </c>
      <c r="BI1182" t="s">
        <v>823</v>
      </c>
      <c r="BJ1182" t="s">
        <v>824</v>
      </c>
      <c r="BK1182" t="s">
        <v>824</v>
      </c>
    </row>
    <row r="1183" spans="43:63" x14ac:dyDescent="0.25">
      <c r="AQ1183" t="s">
        <v>30</v>
      </c>
      <c r="AR1183">
        <v>2006</v>
      </c>
      <c r="AS1183" t="s">
        <v>872</v>
      </c>
      <c r="AT1183" t="s">
        <v>839</v>
      </c>
      <c r="AU1183">
        <v>72.617279999999994</v>
      </c>
      <c r="AV1183" t="s">
        <v>775</v>
      </c>
      <c r="AW1183" t="s">
        <v>208</v>
      </c>
      <c r="AX1183" t="s">
        <v>817</v>
      </c>
      <c r="AY1183" t="s">
        <v>818</v>
      </c>
      <c r="AZ1183" t="s">
        <v>764</v>
      </c>
      <c r="BA1183" t="s">
        <v>764</v>
      </c>
      <c r="BB1183" t="s">
        <v>815</v>
      </c>
      <c r="BC1183" t="s">
        <v>819</v>
      </c>
      <c r="BD1183" t="s">
        <v>820</v>
      </c>
      <c r="BE1183" t="s">
        <v>821</v>
      </c>
      <c r="BF1183" t="s">
        <v>878</v>
      </c>
      <c r="BG1183" t="s">
        <v>822</v>
      </c>
      <c r="BH1183">
        <v>2016</v>
      </c>
      <c r="BI1183" t="s">
        <v>823</v>
      </c>
      <c r="BJ1183" t="s">
        <v>824</v>
      </c>
      <c r="BK1183" t="s">
        <v>824</v>
      </c>
    </row>
    <row r="1184" spans="43:63" x14ac:dyDescent="0.25">
      <c r="AQ1184" t="s">
        <v>30</v>
      </c>
      <c r="AR1184">
        <v>2007</v>
      </c>
      <c r="AS1184" t="s">
        <v>872</v>
      </c>
      <c r="AT1184" t="s">
        <v>839</v>
      </c>
      <c r="AU1184">
        <v>72.562420000000003</v>
      </c>
      <c r="AV1184" t="s">
        <v>775</v>
      </c>
      <c r="AW1184" t="s">
        <v>208</v>
      </c>
      <c r="AX1184" t="s">
        <v>817</v>
      </c>
      <c r="AY1184" t="s">
        <v>818</v>
      </c>
      <c r="AZ1184" t="s">
        <v>764</v>
      </c>
      <c r="BA1184" t="s">
        <v>764</v>
      </c>
      <c r="BB1184" t="s">
        <v>815</v>
      </c>
      <c r="BC1184" t="s">
        <v>819</v>
      </c>
      <c r="BD1184" t="s">
        <v>820</v>
      </c>
      <c r="BE1184" t="s">
        <v>821</v>
      </c>
      <c r="BF1184" t="s">
        <v>878</v>
      </c>
      <c r="BG1184" t="s">
        <v>822</v>
      </c>
      <c r="BH1184">
        <v>2016</v>
      </c>
      <c r="BI1184" t="s">
        <v>823</v>
      </c>
      <c r="BJ1184" t="s">
        <v>824</v>
      </c>
      <c r="BK1184" t="s">
        <v>824</v>
      </c>
    </row>
    <row r="1185" spans="43:63" x14ac:dyDescent="0.25">
      <c r="AQ1185" t="s">
        <v>30</v>
      </c>
      <c r="AR1185">
        <v>2008</v>
      </c>
      <c r="AS1185" t="s">
        <v>872</v>
      </c>
      <c r="AT1185" t="s">
        <v>839</v>
      </c>
      <c r="AU1185">
        <v>73.299319999999994</v>
      </c>
      <c r="AV1185" t="s">
        <v>775</v>
      </c>
      <c r="AW1185" t="s">
        <v>208</v>
      </c>
      <c r="AX1185" t="s">
        <v>817</v>
      </c>
      <c r="AY1185" t="s">
        <v>818</v>
      </c>
      <c r="AZ1185" t="s">
        <v>764</v>
      </c>
      <c r="BA1185" t="s">
        <v>764</v>
      </c>
      <c r="BB1185" t="s">
        <v>815</v>
      </c>
      <c r="BC1185" t="s">
        <v>819</v>
      </c>
      <c r="BD1185" t="s">
        <v>820</v>
      </c>
      <c r="BE1185" t="s">
        <v>821</v>
      </c>
      <c r="BF1185" t="s">
        <v>878</v>
      </c>
      <c r="BG1185" t="s">
        <v>822</v>
      </c>
      <c r="BH1185">
        <v>2016</v>
      </c>
      <c r="BI1185" t="s">
        <v>823</v>
      </c>
      <c r="BJ1185" t="s">
        <v>824</v>
      </c>
      <c r="BK1185" t="s">
        <v>824</v>
      </c>
    </row>
    <row r="1186" spans="43:63" x14ac:dyDescent="0.25">
      <c r="AQ1186" t="s">
        <v>30</v>
      </c>
      <c r="AR1186">
        <v>2009</v>
      </c>
      <c r="AS1186" t="s">
        <v>872</v>
      </c>
      <c r="AT1186" t="s">
        <v>839</v>
      </c>
      <c r="AU1186">
        <v>73.083609999999993</v>
      </c>
      <c r="AV1186" t="s">
        <v>775</v>
      </c>
      <c r="AW1186" t="s">
        <v>208</v>
      </c>
      <c r="AX1186" t="s">
        <v>817</v>
      </c>
      <c r="AY1186" t="s">
        <v>818</v>
      </c>
      <c r="AZ1186" t="s">
        <v>764</v>
      </c>
      <c r="BA1186" t="s">
        <v>764</v>
      </c>
      <c r="BB1186" t="s">
        <v>815</v>
      </c>
      <c r="BC1186" t="s">
        <v>819</v>
      </c>
      <c r="BD1186" t="s">
        <v>820</v>
      </c>
      <c r="BE1186" t="s">
        <v>821</v>
      </c>
      <c r="BF1186" t="s">
        <v>878</v>
      </c>
      <c r="BG1186" t="s">
        <v>822</v>
      </c>
      <c r="BH1186">
        <v>2016</v>
      </c>
      <c r="BI1186" t="s">
        <v>823</v>
      </c>
      <c r="BJ1186" t="s">
        <v>824</v>
      </c>
      <c r="BK1186" t="s">
        <v>824</v>
      </c>
    </row>
    <row r="1187" spans="43:63" x14ac:dyDescent="0.25">
      <c r="AQ1187" t="s">
        <v>30</v>
      </c>
      <c r="AR1187">
        <v>2010</v>
      </c>
      <c r="AS1187" t="s">
        <v>872</v>
      </c>
      <c r="AT1187" t="s">
        <v>839</v>
      </c>
      <c r="AU1187">
        <v>72.66919</v>
      </c>
      <c r="AV1187" t="s">
        <v>775</v>
      </c>
      <c r="AW1187" t="s">
        <v>208</v>
      </c>
      <c r="AX1187" t="s">
        <v>817</v>
      </c>
      <c r="AY1187" t="s">
        <v>818</v>
      </c>
      <c r="AZ1187" t="s">
        <v>764</v>
      </c>
      <c r="BA1187" t="s">
        <v>764</v>
      </c>
      <c r="BB1187" t="s">
        <v>815</v>
      </c>
      <c r="BC1187" t="s">
        <v>819</v>
      </c>
      <c r="BD1187" t="s">
        <v>820</v>
      </c>
      <c r="BE1187" t="s">
        <v>821</v>
      </c>
      <c r="BF1187" t="s">
        <v>878</v>
      </c>
      <c r="BG1187" t="s">
        <v>822</v>
      </c>
      <c r="BH1187">
        <v>2016</v>
      </c>
      <c r="BI1187" t="s">
        <v>823</v>
      </c>
      <c r="BJ1187" t="s">
        <v>824</v>
      </c>
      <c r="BK1187" t="s">
        <v>824</v>
      </c>
    </row>
    <row r="1188" spans="43:63" x14ac:dyDescent="0.25">
      <c r="AQ1188" t="s">
        <v>30</v>
      </c>
      <c r="AR1188">
        <v>2011</v>
      </c>
      <c r="AS1188" t="s">
        <v>872</v>
      </c>
      <c r="AT1188" t="s">
        <v>839</v>
      </c>
      <c r="AU1188">
        <v>72.762200000000007</v>
      </c>
      <c r="AV1188" t="s">
        <v>775</v>
      </c>
      <c r="AW1188" t="s">
        <v>208</v>
      </c>
      <c r="AX1188" t="s">
        <v>817</v>
      </c>
      <c r="AY1188" t="s">
        <v>818</v>
      </c>
      <c r="AZ1188" t="s">
        <v>764</v>
      </c>
      <c r="BA1188" t="s">
        <v>764</v>
      </c>
      <c r="BB1188" t="s">
        <v>815</v>
      </c>
      <c r="BC1188" t="s">
        <v>819</v>
      </c>
      <c r="BD1188" t="s">
        <v>820</v>
      </c>
      <c r="BE1188" t="s">
        <v>821</v>
      </c>
      <c r="BF1188" t="s">
        <v>878</v>
      </c>
      <c r="BG1188" t="s">
        <v>822</v>
      </c>
      <c r="BH1188">
        <v>2016</v>
      </c>
      <c r="BI1188" t="s">
        <v>823</v>
      </c>
      <c r="BJ1188" t="s">
        <v>824</v>
      </c>
      <c r="BK1188" t="s">
        <v>824</v>
      </c>
    </row>
    <row r="1189" spans="43:63" x14ac:dyDescent="0.25">
      <c r="AQ1189" t="s">
        <v>30</v>
      </c>
      <c r="AR1189">
        <v>2012</v>
      </c>
      <c r="AS1189" t="s">
        <v>872</v>
      </c>
      <c r="AT1189" t="s">
        <v>839</v>
      </c>
      <c r="AU1189">
        <v>72.886160000000004</v>
      </c>
      <c r="AV1189" t="s">
        <v>775</v>
      </c>
      <c r="AW1189" t="s">
        <v>208</v>
      </c>
      <c r="AX1189" t="s">
        <v>817</v>
      </c>
      <c r="AY1189" t="s">
        <v>818</v>
      </c>
      <c r="AZ1189" t="s">
        <v>764</v>
      </c>
      <c r="BA1189" t="s">
        <v>764</v>
      </c>
      <c r="BB1189" t="s">
        <v>815</v>
      </c>
      <c r="BC1189" t="s">
        <v>819</v>
      </c>
      <c r="BD1189" t="s">
        <v>820</v>
      </c>
      <c r="BE1189" t="s">
        <v>821</v>
      </c>
      <c r="BF1189" t="s">
        <v>878</v>
      </c>
      <c r="BG1189" t="s">
        <v>822</v>
      </c>
      <c r="BH1189">
        <v>2016</v>
      </c>
      <c r="BI1189" t="s">
        <v>823</v>
      </c>
      <c r="BJ1189" t="s">
        <v>824</v>
      </c>
      <c r="BK1189" t="s">
        <v>824</v>
      </c>
    </row>
    <row r="1190" spans="43:63" x14ac:dyDescent="0.25">
      <c r="AQ1190" t="s">
        <v>30</v>
      </c>
      <c r="AR1190">
        <v>2013</v>
      </c>
      <c r="AS1190" t="s">
        <v>872</v>
      </c>
      <c r="AT1190" t="s">
        <v>839</v>
      </c>
      <c r="AU1190">
        <v>72.72081</v>
      </c>
      <c r="AV1190" t="s">
        <v>775</v>
      </c>
      <c r="AW1190" t="s">
        <v>208</v>
      </c>
      <c r="AX1190" t="s">
        <v>817</v>
      </c>
      <c r="AY1190" t="s">
        <v>818</v>
      </c>
      <c r="AZ1190" t="s">
        <v>764</v>
      </c>
      <c r="BA1190" t="s">
        <v>764</v>
      </c>
      <c r="BB1190" t="s">
        <v>815</v>
      </c>
      <c r="BC1190" t="s">
        <v>819</v>
      </c>
      <c r="BD1190" t="s">
        <v>820</v>
      </c>
      <c r="BE1190" t="s">
        <v>821</v>
      </c>
      <c r="BF1190" t="s">
        <v>878</v>
      </c>
      <c r="BG1190" t="s">
        <v>822</v>
      </c>
      <c r="BH1190">
        <v>2016</v>
      </c>
      <c r="BI1190" t="s">
        <v>823</v>
      </c>
      <c r="BJ1190" t="s">
        <v>824</v>
      </c>
      <c r="BK1190" t="s">
        <v>824</v>
      </c>
    </row>
    <row r="1191" spans="43:63" x14ac:dyDescent="0.25">
      <c r="AQ1191" t="s">
        <v>10</v>
      </c>
      <c r="AR1191">
        <v>2005</v>
      </c>
      <c r="AS1191" t="s">
        <v>872</v>
      </c>
      <c r="AT1191" t="s">
        <v>839</v>
      </c>
      <c r="AU1191">
        <v>65.577269999999999</v>
      </c>
      <c r="AV1191" t="s">
        <v>775</v>
      </c>
      <c r="AW1191" t="s">
        <v>208</v>
      </c>
      <c r="AX1191" t="s">
        <v>817</v>
      </c>
      <c r="AY1191" t="s">
        <v>818</v>
      </c>
      <c r="AZ1191" t="s">
        <v>764</v>
      </c>
      <c r="BA1191" t="s">
        <v>764</v>
      </c>
      <c r="BB1191" t="s">
        <v>815</v>
      </c>
      <c r="BC1191" t="s">
        <v>819</v>
      </c>
      <c r="BD1191" t="s">
        <v>820</v>
      </c>
      <c r="BE1191" t="s">
        <v>821</v>
      </c>
      <c r="BF1191" t="s">
        <v>876</v>
      </c>
      <c r="BG1191" t="s">
        <v>822</v>
      </c>
      <c r="BH1191">
        <v>2016</v>
      </c>
      <c r="BI1191" t="s">
        <v>823</v>
      </c>
      <c r="BJ1191" t="s">
        <v>824</v>
      </c>
      <c r="BK1191" t="s">
        <v>824</v>
      </c>
    </row>
    <row r="1192" spans="43:63" x14ac:dyDescent="0.25">
      <c r="AQ1192" t="s">
        <v>10</v>
      </c>
      <c r="AR1192">
        <v>2006</v>
      </c>
      <c r="AS1192" t="s">
        <v>872</v>
      </c>
      <c r="AT1192" t="s">
        <v>839</v>
      </c>
      <c r="AU1192">
        <v>65.751679999999993</v>
      </c>
      <c r="AV1192" t="s">
        <v>775</v>
      </c>
      <c r="AW1192" t="s">
        <v>208</v>
      </c>
      <c r="AX1192" t="s">
        <v>817</v>
      </c>
      <c r="AY1192" t="s">
        <v>818</v>
      </c>
      <c r="AZ1192" t="s">
        <v>764</v>
      </c>
      <c r="BA1192" t="s">
        <v>764</v>
      </c>
      <c r="BB1192" t="s">
        <v>815</v>
      </c>
      <c r="BC1192" t="s">
        <v>819</v>
      </c>
      <c r="BD1192" t="s">
        <v>820</v>
      </c>
      <c r="BE1192" t="s">
        <v>821</v>
      </c>
      <c r="BF1192" t="s">
        <v>876</v>
      </c>
      <c r="BG1192" t="s">
        <v>822</v>
      </c>
      <c r="BH1192">
        <v>2016</v>
      </c>
      <c r="BI1192" t="s">
        <v>823</v>
      </c>
      <c r="BJ1192" t="s">
        <v>824</v>
      </c>
      <c r="BK1192" t="s">
        <v>824</v>
      </c>
    </row>
    <row r="1193" spans="43:63" x14ac:dyDescent="0.25">
      <c r="AQ1193" t="s">
        <v>10</v>
      </c>
      <c r="AR1193">
        <v>2007</v>
      </c>
      <c r="AS1193" t="s">
        <v>872</v>
      </c>
      <c r="AT1193" t="s">
        <v>839</v>
      </c>
      <c r="AU1193">
        <v>65.871530000000007</v>
      </c>
      <c r="AV1193" t="s">
        <v>775</v>
      </c>
      <c r="AW1193" t="s">
        <v>208</v>
      </c>
      <c r="AX1193" t="s">
        <v>817</v>
      </c>
      <c r="AY1193" t="s">
        <v>818</v>
      </c>
      <c r="AZ1193" t="s">
        <v>764</v>
      </c>
      <c r="BA1193" t="s">
        <v>764</v>
      </c>
      <c r="BB1193" t="s">
        <v>815</v>
      </c>
      <c r="BC1193" t="s">
        <v>819</v>
      </c>
      <c r="BD1193" t="s">
        <v>820</v>
      </c>
      <c r="BE1193" t="s">
        <v>821</v>
      </c>
      <c r="BF1193" t="s">
        <v>876</v>
      </c>
      <c r="BG1193" t="s">
        <v>822</v>
      </c>
      <c r="BH1193">
        <v>2016</v>
      </c>
      <c r="BI1193" t="s">
        <v>823</v>
      </c>
      <c r="BJ1193" t="s">
        <v>824</v>
      </c>
      <c r="BK1193" t="s">
        <v>824</v>
      </c>
    </row>
    <row r="1194" spans="43:63" x14ac:dyDescent="0.25">
      <c r="AQ1194" t="s">
        <v>10</v>
      </c>
      <c r="AR1194">
        <v>2008</v>
      </c>
      <c r="AS1194" t="s">
        <v>872</v>
      </c>
      <c r="AT1194" t="s">
        <v>839</v>
      </c>
      <c r="AU1194">
        <v>65.894379999999998</v>
      </c>
      <c r="AV1194" t="s">
        <v>775</v>
      </c>
      <c r="AW1194" t="s">
        <v>208</v>
      </c>
      <c r="AX1194" t="s">
        <v>817</v>
      </c>
      <c r="AY1194" t="s">
        <v>818</v>
      </c>
      <c r="AZ1194" t="s">
        <v>764</v>
      </c>
      <c r="BA1194" t="s">
        <v>764</v>
      </c>
      <c r="BB1194" t="s">
        <v>815</v>
      </c>
      <c r="BC1194" t="s">
        <v>819</v>
      </c>
      <c r="BD1194" t="s">
        <v>820</v>
      </c>
      <c r="BE1194" t="s">
        <v>821</v>
      </c>
      <c r="BF1194" t="s">
        <v>876</v>
      </c>
      <c r="BG1194" t="s">
        <v>822</v>
      </c>
      <c r="BH1194">
        <v>2016</v>
      </c>
      <c r="BI1194" t="s">
        <v>823</v>
      </c>
      <c r="BJ1194" t="s">
        <v>824</v>
      </c>
      <c r="BK1194" t="s">
        <v>824</v>
      </c>
    </row>
    <row r="1195" spans="43:63" x14ac:dyDescent="0.25">
      <c r="AQ1195" t="s">
        <v>10</v>
      </c>
      <c r="AR1195">
        <v>2009</v>
      </c>
      <c r="AS1195" t="s">
        <v>872</v>
      </c>
      <c r="AT1195" t="s">
        <v>839</v>
      </c>
      <c r="AU1195">
        <v>65.880870000000002</v>
      </c>
      <c r="AV1195" t="s">
        <v>775</v>
      </c>
      <c r="AW1195" t="s">
        <v>208</v>
      </c>
      <c r="AX1195" t="s">
        <v>817</v>
      </c>
      <c r="AY1195" t="s">
        <v>818</v>
      </c>
      <c r="AZ1195" t="s">
        <v>764</v>
      </c>
      <c r="BA1195" t="s">
        <v>764</v>
      </c>
      <c r="BB1195" t="s">
        <v>815</v>
      </c>
      <c r="BC1195" t="s">
        <v>819</v>
      </c>
      <c r="BD1195" t="s">
        <v>820</v>
      </c>
      <c r="BE1195" t="s">
        <v>821</v>
      </c>
      <c r="BF1195" t="s">
        <v>876</v>
      </c>
      <c r="BG1195" t="s">
        <v>822</v>
      </c>
      <c r="BH1195">
        <v>2016</v>
      </c>
      <c r="BI1195" t="s">
        <v>823</v>
      </c>
      <c r="BJ1195" t="s">
        <v>824</v>
      </c>
      <c r="BK1195" t="s">
        <v>824</v>
      </c>
    </row>
    <row r="1196" spans="43:63" x14ac:dyDescent="0.25">
      <c r="AQ1196" t="s">
        <v>10</v>
      </c>
      <c r="AR1196">
        <v>2010</v>
      </c>
      <c r="AS1196" t="s">
        <v>872</v>
      </c>
      <c r="AT1196" t="s">
        <v>839</v>
      </c>
      <c r="AU1196">
        <v>65.850430000000003</v>
      </c>
      <c r="AV1196" t="s">
        <v>775</v>
      </c>
      <c r="AW1196" t="s">
        <v>208</v>
      </c>
      <c r="AX1196" t="s">
        <v>817</v>
      </c>
      <c r="AY1196" t="s">
        <v>818</v>
      </c>
      <c r="AZ1196" t="s">
        <v>764</v>
      </c>
      <c r="BA1196" t="s">
        <v>764</v>
      </c>
      <c r="BB1196" t="s">
        <v>815</v>
      </c>
      <c r="BC1196" t="s">
        <v>819</v>
      </c>
      <c r="BD1196" t="s">
        <v>820</v>
      </c>
      <c r="BE1196" t="s">
        <v>821</v>
      </c>
      <c r="BF1196" t="s">
        <v>876</v>
      </c>
      <c r="BG1196" t="s">
        <v>822</v>
      </c>
      <c r="BH1196">
        <v>2016</v>
      </c>
      <c r="BI1196" t="s">
        <v>823</v>
      </c>
      <c r="BJ1196" t="s">
        <v>824</v>
      </c>
      <c r="BK1196" t="s">
        <v>824</v>
      </c>
    </row>
    <row r="1197" spans="43:63" x14ac:dyDescent="0.25">
      <c r="AQ1197" t="s">
        <v>10</v>
      </c>
      <c r="AR1197">
        <v>2011</v>
      </c>
      <c r="AS1197" t="s">
        <v>872</v>
      </c>
      <c r="AT1197" t="s">
        <v>839</v>
      </c>
      <c r="AU1197">
        <v>65.895340000000004</v>
      </c>
      <c r="AV1197" t="s">
        <v>775</v>
      </c>
      <c r="AW1197" t="s">
        <v>208</v>
      </c>
      <c r="AX1197" t="s">
        <v>817</v>
      </c>
      <c r="AY1197" t="s">
        <v>818</v>
      </c>
      <c r="AZ1197" t="s">
        <v>764</v>
      </c>
      <c r="BA1197" t="s">
        <v>764</v>
      </c>
      <c r="BB1197" t="s">
        <v>815</v>
      </c>
      <c r="BC1197" t="s">
        <v>819</v>
      </c>
      <c r="BD1197" t="s">
        <v>820</v>
      </c>
      <c r="BE1197" t="s">
        <v>821</v>
      </c>
      <c r="BF1197" t="s">
        <v>876</v>
      </c>
      <c r="BG1197" t="s">
        <v>822</v>
      </c>
      <c r="BH1197">
        <v>2016</v>
      </c>
      <c r="BI1197" t="s">
        <v>823</v>
      </c>
      <c r="BJ1197" t="s">
        <v>824</v>
      </c>
      <c r="BK1197" t="s">
        <v>824</v>
      </c>
    </row>
    <row r="1198" spans="43:63" x14ac:dyDescent="0.25">
      <c r="AQ1198" t="s">
        <v>10</v>
      </c>
      <c r="AR1198">
        <v>2012</v>
      </c>
      <c r="AS1198" t="s">
        <v>872</v>
      </c>
      <c r="AT1198" t="s">
        <v>839</v>
      </c>
      <c r="AU1198">
        <v>65.937060000000002</v>
      </c>
      <c r="AV1198" t="s">
        <v>775</v>
      </c>
      <c r="AW1198" t="s">
        <v>208</v>
      </c>
      <c r="AX1198" t="s">
        <v>817</v>
      </c>
      <c r="AY1198" t="s">
        <v>818</v>
      </c>
      <c r="AZ1198" t="s">
        <v>764</v>
      </c>
      <c r="BA1198" t="s">
        <v>764</v>
      </c>
      <c r="BB1198" t="s">
        <v>815</v>
      </c>
      <c r="BC1198" t="s">
        <v>819</v>
      </c>
      <c r="BD1198" t="s">
        <v>820</v>
      </c>
      <c r="BE1198" t="s">
        <v>821</v>
      </c>
      <c r="BF1198" t="s">
        <v>876</v>
      </c>
      <c r="BG1198" t="s">
        <v>822</v>
      </c>
      <c r="BH1198">
        <v>2016</v>
      </c>
      <c r="BI1198" t="s">
        <v>823</v>
      </c>
      <c r="BJ1198" t="s">
        <v>824</v>
      </c>
      <c r="BK1198" t="s">
        <v>824</v>
      </c>
    </row>
    <row r="1199" spans="43:63" x14ac:dyDescent="0.25">
      <c r="AQ1199" t="s">
        <v>10</v>
      </c>
      <c r="AR1199">
        <v>2013</v>
      </c>
      <c r="AS1199" t="s">
        <v>872</v>
      </c>
      <c r="AT1199" t="s">
        <v>839</v>
      </c>
      <c r="AU1199">
        <v>66.011290000000002</v>
      </c>
      <c r="AV1199" t="s">
        <v>775</v>
      </c>
      <c r="AW1199" t="s">
        <v>208</v>
      </c>
      <c r="AX1199" t="s">
        <v>817</v>
      </c>
      <c r="AY1199" t="s">
        <v>818</v>
      </c>
      <c r="AZ1199" t="s">
        <v>764</v>
      </c>
      <c r="BA1199" t="s">
        <v>764</v>
      </c>
      <c r="BB1199" t="s">
        <v>815</v>
      </c>
      <c r="BC1199" t="s">
        <v>819</v>
      </c>
      <c r="BD1199" t="s">
        <v>820</v>
      </c>
      <c r="BE1199" t="s">
        <v>821</v>
      </c>
      <c r="BF1199" t="s">
        <v>876</v>
      </c>
      <c r="BG1199" t="s">
        <v>822</v>
      </c>
      <c r="BH1199">
        <v>2016</v>
      </c>
      <c r="BI1199" t="s">
        <v>823</v>
      </c>
      <c r="BJ1199" t="s">
        <v>824</v>
      </c>
      <c r="BK1199" t="s">
        <v>824</v>
      </c>
    </row>
    <row r="1200" spans="43:63" x14ac:dyDescent="0.25">
      <c r="AQ1200" t="s">
        <v>16</v>
      </c>
      <c r="AR1200">
        <v>2005</v>
      </c>
      <c r="AS1200" t="s">
        <v>872</v>
      </c>
      <c r="AT1200" t="s">
        <v>839</v>
      </c>
      <c r="AU1200">
        <v>57.6</v>
      </c>
      <c r="AV1200" t="s">
        <v>775</v>
      </c>
      <c r="AW1200" t="s">
        <v>208</v>
      </c>
      <c r="AX1200" t="s">
        <v>817</v>
      </c>
      <c r="AY1200" t="s">
        <v>818</v>
      </c>
      <c r="AZ1200" t="s">
        <v>764</v>
      </c>
      <c r="BA1200" t="s">
        <v>764</v>
      </c>
      <c r="BB1200" t="s">
        <v>815</v>
      </c>
      <c r="BC1200" t="s">
        <v>819</v>
      </c>
      <c r="BD1200" t="s">
        <v>820</v>
      </c>
      <c r="BE1200" t="s">
        <v>821</v>
      </c>
      <c r="BF1200" t="s">
        <v>876</v>
      </c>
      <c r="BG1200" t="s">
        <v>822</v>
      </c>
      <c r="BH1200">
        <v>2016</v>
      </c>
      <c r="BI1200" t="s">
        <v>823</v>
      </c>
      <c r="BJ1200" t="s">
        <v>824</v>
      </c>
      <c r="BK1200" t="s">
        <v>824</v>
      </c>
    </row>
    <row r="1201" spans="43:63" x14ac:dyDescent="0.25">
      <c r="AQ1201" t="s">
        <v>7</v>
      </c>
      <c r="AR1201">
        <v>2011</v>
      </c>
      <c r="AS1201" t="s">
        <v>872</v>
      </c>
      <c r="AT1201" t="s">
        <v>839</v>
      </c>
      <c r="AU1201">
        <v>82.3</v>
      </c>
      <c r="AV1201" t="s">
        <v>775</v>
      </c>
      <c r="AW1201" t="s">
        <v>208</v>
      </c>
      <c r="AX1201" t="s">
        <v>817</v>
      </c>
      <c r="AY1201" t="s">
        <v>818</v>
      </c>
      <c r="AZ1201" t="s">
        <v>764</v>
      </c>
      <c r="BA1201" t="s">
        <v>764</v>
      </c>
      <c r="BB1201" t="s">
        <v>815</v>
      </c>
      <c r="BC1201" t="s">
        <v>819</v>
      </c>
      <c r="BD1201" t="s">
        <v>820</v>
      </c>
      <c r="BE1201" t="s">
        <v>821</v>
      </c>
      <c r="BF1201" t="s">
        <v>876</v>
      </c>
      <c r="BG1201" t="s">
        <v>822</v>
      </c>
      <c r="BH1201">
        <v>2016</v>
      </c>
      <c r="BI1201" t="s">
        <v>823</v>
      </c>
      <c r="BJ1201" t="s">
        <v>824</v>
      </c>
      <c r="BK1201" t="s">
        <v>824</v>
      </c>
    </row>
    <row r="1202" spans="43:63" x14ac:dyDescent="0.25">
      <c r="AQ1202" t="s">
        <v>25</v>
      </c>
      <c r="AR1202">
        <v>2005</v>
      </c>
      <c r="AS1202" t="s">
        <v>872</v>
      </c>
      <c r="AT1202" t="s">
        <v>839</v>
      </c>
      <c r="AU1202">
        <v>49.6</v>
      </c>
      <c r="AV1202" t="s">
        <v>775</v>
      </c>
      <c r="AW1202" t="s">
        <v>208</v>
      </c>
      <c r="AX1202" t="s">
        <v>817</v>
      </c>
      <c r="AY1202" t="s">
        <v>818</v>
      </c>
      <c r="AZ1202" t="s">
        <v>764</v>
      </c>
      <c r="BA1202" t="s">
        <v>764</v>
      </c>
      <c r="BB1202" t="s">
        <v>815</v>
      </c>
      <c r="BC1202" t="s">
        <v>819</v>
      </c>
      <c r="BD1202" t="s">
        <v>820</v>
      </c>
      <c r="BE1202" t="s">
        <v>821</v>
      </c>
      <c r="BF1202" t="s">
        <v>876</v>
      </c>
      <c r="BG1202" t="s">
        <v>822</v>
      </c>
      <c r="BH1202">
        <v>2016</v>
      </c>
      <c r="BI1202" t="s">
        <v>823</v>
      </c>
      <c r="BJ1202" t="s">
        <v>824</v>
      </c>
      <c r="BK1202" t="s">
        <v>824</v>
      </c>
    </row>
    <row r="1203" spans="43:63" x14ac:dyDescent="0.25">
      <c r="AQ1203" t="s">
        <v>25</v>
      </c>
      <c r="AR1203">
        <v>2006</v>
      </c>
      <c r="AS1203" t="s">
        <v>872</v>
      </c>
      <c r="AT1203" t="s">
        <v>839</v>
      </c>
      <c r="AU1203">
        <v>51</v>
      </c>
      <c r="AV1203" t="s">
        <v>775</v>
      </c>
      <c r="AW1203" t="s">
        <v>208</v>
      </c>
      <c r="AX1203" t="s">
        <v>817</v>
      </c>
      <c r="AY1203" t="s">
        <v>818</v>
      </c>
      <c r="AZ1203" t="s">
        <v>764</v>
      </c>
      <c r="BA1203" t="s">
        <v>764</v>
      </c>
      <c r="BB1203" t="s">
        <v>815</v>
      </c>
      <c r="BC1203" t="s">
        <v>819</v>
      </c>
      <c r="BD1203" t="s">
        <v>820</v>
      </c>
      <c r="BE1203" t="s">
        <v>821</v>
      </c>
      <c r="BF1203" t="s">
        <v>876</v>
      </c>
      <c r="BG1203" t="s">
        <v>822</v>
      </c>
      <c r="BH1203">
        <v>2016</v>
      </c>
      <c r="BI1203" t="s">
        <v>823</v>
      </c>
      <c r="BJ1203" t="s">
        <v>824</v>
      </c>
      <c r="BK1203" t="s">
        <v>824</v>
      </c>
    </row>
    <row r="1204" spans="43:63" x14ac:dyDescent="0.25">
      <c r="AQ1204" t="s">
        <v>25</v>
      </c>
      <c r="AR1204">
        <v>2007</v>
      </c>
      <c r="AS1204" t="s">
        <v>872</v>
      </c>
      <c r="AT1204" t="s">
        <v>839</v>
      </c>
      <c r="AU1204">
        <v>51.3</v>
      </c>
      <c r="AV1204" t="s">
        <v>775</v>
      </c>
      <c r="AW1204" t="s">
        <v>208</v>
      </c>
      <c r="AX1204" t="s">
        <v>817</v>
      </c>
      <c r="AY1204" t="s">
        <v>818</v>
      </c>
      <c r="AZ1204" t="s">
        <v>764</v>
      </c>
      <c r="BA1204" t="s">
        <v>764</v>
      </c>
      <c r="BB1204" t="s">
        <v>815</v>
      </c>
      <c r="BC1204" t="s">
        <v>819</v>
      </c>
      <c r="BD1204" t="s">
        <v>820</v>
      </c>
      <c r="BE1204" t="s">
        <v>821</v>
      </c>
      <c r="BF1204" t="s">
        <v>876</v>
      </c>
      <c r="BG1204" t="s">
        <v>822</v>
      </c>
      <c r="BH1204">
        <v>2016</v>
      </c>
      <c r="BI1204" t="s">
        <v>823</v>
      </c>
      <c r="BJ1204" t="s">
        <v>824</v>
      </c>
      <c r="BK1204" t="s">
        <v>824</v>
      </c>
    </row>
    <row r="1205" spans="43:63" x14ac:dyDescent="0.25">
      <c r="AQ1205" t="s">
        <v>25</v>
      </c>
      <c r="AR1205">
        <v>2008</v>
      </c>
      <c r="AS1205" t="s">
        <v>872</v>
      </c>
      <c r="AT1205" t="s">
        <v>839</v>
      </c>
      <c r="AU1205">
        <v>51.5</v>
      </c>
      <c r="AV1205" t="s">
        <v>775</v>
      </c>
      <c r="AW1205" t="s">
        <v>208</v>
      </c>
      <c r="AX1205" t="s">
        <v>817</v>
      </c>
      <c r="AY1205" t="s">
        <v>818</v>
      </c>
      <c r="AZ1205" t="s">
        <v>764</v>
      </c>
      <c r="BA1205" t="s">
        <v>764</v>
      </c>
      <c r="BB1205" t="s">
        <v>815</v>
      </c>
      <c r="BC1205" t="s">
        <v>819</v>
      </c>
      <c r="BD1205" t="s">
        <v>820</v>
      </c>
      <c r="BE1205" t="s">
        <v>821</v>
      </c>
      <c r="BF1205" t="s">
        <v>876</v>
      </c>
      <c r="BG1205" t="s">
        <v>822</v>
      </c>
      <c r="BH1205">
        <v>2016</v>
      </c>
      <c r="BI1205" t="s">
        <v>823</v>
      </c>
      <c r="BJ1205" t="s">
        <v>824</v>
      </c>
      <c r="BK1205" t="s">
        <v>824</v>
      </c>
    </row>
    <row r="1206" spans="43:63" x14ac:dyDescent="0.25">
      <c r="AQ1206" t="s">
        <v>25</v>
      </c>
      <c r="AR1206">
        <v>2009</v>
      </c>
      <c r="AS1206" t="s">
        <v>872</v>
      </c>
      <c r="AT1206" t="s">
        <v>839</v>
      </c>
      <c r="AU1206">
        <v>51.8</v>
      </c>
      <c r="AV1206" t="s">
        <v>775</v>
      </c>
      <c r="AW1206" t="s">
        <v>208</v>
      </c>
      <c r="AX1206" t="s">
        <v>817</v>
      </c>
      <c r="AY1206" t="s">
        <v>818</v>
      </c>
      <c r="AZ1206" t="s">
        <v>764</v>
      </c>
      <c r="BA1206" t="s">
        <v>764</v>
      </c>
      <c r="BB1206" t="s">
        <v>815</v>
      </c>
      <c r="BC1206" t="s">
        <v>819</v>
      </c>
      <c r="BD1206" t="s">
        <v>820</v>
      </c>
      <c r="BE1206" t="s">
        <v>821</v>
      </c>
      <c r="BF1206" t="s">
        <v>876</v>
      </c>
      <c r="BG1206" t="s">
        <v>822</v>
      </c>
      <c r="BH1206">
        <v>2016</v>
      </c>
      <c r="BI1206" t="s">
        <v>823</v>
      </c>
      <c r="BJ1206" t="s">
        <v>824</v>
      </c>
      <c r="BK1206" t="s">
        <v>824</v>
      </c>
    </row>
    <row r="1207" spans="43:63" x14ac:dyDescent="0.25">
      <c r="AQ1207" t="s">
        <v>25</v>
      </c>
      <c r="AR1207">
        <v>2010</v>
      </c>
      <c r="AS1207" t="s">
        <v>872</v>
      </c>
      <c r="AT1207" t="s">
        <v>839</v>
      </c>
      <c r="AU1207">
        <v>52</v>
      </c>
      <c r="AV1207" t="s">
        <v>775</v>
      </c>
      <c r="AW1207" t="s">
        <v>208</v>
      </c>
      <c r="AX1207" t="s">
        <v>817</v>
      </c>
      <c r="AY1207" t="s">
        <v>818</v>
      </c>
      <c r="AZ1207" t="s">
        <v>764</v>
      </c>
      <c r="BA1207" t="s">
        <v>764</v>
      </c>
      <c r="BB1207" t="s">
        <v>815</v>
      </c>
      <c r="BC1207" t="s">
        <v>819</v>
      </c>
      <c r="BD1207" t="s">
        <v>820</v>
      </c>
      <c r="BE1207" t="s">
        <v>821</v>
      </c>
      <c r="BF1207" t="s">
        <v>876</v>
      </c>
      <c r="BG1207" t="s">
        <v>822</v>
      </c>
      <c r="BH1207">
        <v>2016</v>
      </c>
      <c r="BI1207" t="s">
        <v>823</v>
      </c>
      <c r="BJ1207" t="s">
        <v>824</v>
      </c>
      <c r="BK1207" t="s">
        <v>824</v>
      </c>
    </row>
    <row r="1208" spans="43:63" x14ac:dyDescent="0.25">
      <c r="AQ1208" t="s">
        <v>25</v>
      </c>
      <c r="AR1208">
        <v>2011</v>
      </c>
      <c r="AS1208" t="s">
        <v>872</v>
      </c>
      <c r="AT1208" t="s">
        <v>839</v>
      </c>
      <c r="AU1208">
        <v>52.3</v>
      </c>
      <c r="AV1208" t="s">
        <v>775</v>
      </c>
      <c r="AW1208" t="s">
        <v>208</v>
      </c>
      <c r="AX1208" t="s">
        <v>817</v>
      </c>
      <c r="AY1208" t="s">
        <v>818</v>
      </c>
      <c r="AZ1208" t="s">
        <v>764</v>
      </c>
      <c r="BA1208" t="s">
        <v>764</v>
      </c>
      <c r="BB1208" t="s">
        <v>815</v>
      </c>
      <c r="BC1208" t="s">
        <v>819</v>
      </c>
      <c r="BD1208" t="s">
        <v>820</v>
      </c>
      <c r="BE1208" t="s">
        <v>821</v>
      </c>
      <c r="BF1208" t="s">
        <v>876</v>
      </c>
      <c r="BG1208" t="s">
        <v>822</v>
      </c>
      <c r="BH1208">
        <v>2016</v>
      </c>
      <c r="BI1208" t="s">
        <v>823</v>
      </c>
      <c r="BJ1208" t="s">
        <v>824</v>
      </c>
      <c r="BK1208" t="s">
        <v>824</v>
      </c>
    </row>
    <row r="1209" spans="43:63" x14ac:dyDescent="0.25">
      <c r="AQ1209" t="s">
        <v>25</v>
      </c>
      <c r="AR1209">
        <v>2012</v>
      </c>
      <c r="AS1209" t="s">
        <v>872</v>
      </c>
      <c r="AT1209" t="s">
        <v>839</v>
      </c>
      <c r="AU1209">
        <v>52.5</v>
      </c>
      <c r="AV1209" t="s">
        <v>775</v>
      </c>
      <c r="AW1209" t="s">
        <v>208</v>
      </c>
      <c r="AX1209" t="s">
        <v>817</v>
      </c>
      <c r="AY1209" t="s">
        <v>818</v>
      </c>
      <c r="AZ1209" t="s">
        <v>764</v>
      </c>
      <c r="BA1209" t="s">
        <v>764</v>
      </c>
      <c r="BB1209" t="s">
        <v>815</v>
      </c>
      <c r="BC1209" t="s">
        <v>819</v>
      </c>
      <c r="BD1209" t="s">
        <v>820</v>
      </c>
      <c r="BE1209" t="s">
        <v>821</v>
      </c>
      <c r="BF1209" t="s">
        <v>876</v>
      </c>
      <c r="BG1209" t="s">
        <v>822</v>
      </c>
      <c r="BH1209">
        <v>2016</v>
      </c>
      <c r="BI1209" t="s">
        <v>823</v>
      </c>
      <c r="BJ1209" t="s">
        <v>824</v>
      </c>
      <c r="BK1209" t="s">
        <v>824</v>
      </c>
    </row>
    <row r="1210" spans="43:63" x14ac:dyDescent="0.25">
      <c r="AQ1210" t="s">
        <v>25</v>
      </c>
      <c r="AR1210">
        <v>2013</v>
      </c>
      <c r="AS1210" t="s">
        <v>872</v>
      </c>
      <c r="AT1210" t="s">
        <v>839</v>
      </c>
      <c r="AU1210">
        <v>53</v>
      </c>
      <c r="AV1210" t="s">
        <v>775</v>
      </c>
      <c r="AW1210" t="s">
        <v>208</v>
      </c>
      <c r="AX1210" t="s">
        <v>817</v>
      </c>
      <c r="AY1210" t="s">
        <v>818</v>
      </c>
      <c r="AZ1210" t="s">
        <v>764</v>
      </c>
      <c r="BA1210" t="s">
        <v>764</v>
      </c>
      <c r="BB1210" t="s">
        <v>815</v>
      </c>
      <c r="BC1210" t="s">
        <v>819</v>
      </c>
      <c r="BD1210" t="s">
        <v>820</v>
      </c>
      <c r="BE1210" t="s">
        <v>821</v>
      </c>
      <c r="BF1210" t="s">
        <v>876</v>
      </c>
      <c r="BG1210" t="s">
        <v>822</v>
      </c>
      <c r="BH1210">
        <v>2016</v>
      </c>
      <c r="BI1210" t="s">
        <v>823</v>
      </c>
      <c r="BJ1210" t="s">
        <v>824</v>
      </c>
      <c r="BK1210" t="s">
        <v>824</v>
      </c>
    </row>
    <row r="1211" spans="43:63" x14ac:dyDescent="0.25">
      <c r="AQ1211" t="s">
        <v>6</v>
      </c>
      <c r="AR1211">
        <v>2005</v>
      </c>
      <c r="AS1211" t="s">
        <v>872</v>
      </c>
      <c r="AT1211" t="s">
        <v>839</v>
      </c>
      <c r="AU1211">
        <v>75.376609999999999</v>
      </c>
      <c r="AV1211" t="s">
        <v>775</v>
      </c>
      <c r="AW1211" t="s">
        <v>208</v>
      </c>
      <c r="AX1211" t="s">
        <v>817</v>
      </c>
      <c r="AY1211" t="s">
        <v>818</v>
      </c>
      <c r="AZ1211" t="s">
        <v>764</v>
      </c>
      <c r="BA1211" t="s">
        <v>764</v>
      </c>
      <c r="BB1211" t="s">
        <v>815</v>
      </c>
      <c r="BC1211" t="s">
        <v>819</v>
      </c>
      <c r="BD1211" t="s">
        <v>820</v>
      </c>
      <c r="BE1211" t="s">
        <v>821</v>
      </c>
      <c r="BF1211" t="s">
        <v>876</v>
      </c>
      <c r="BG1211" t="s">
        <v>822</v>
      </c>
      <c r="BH1211">
        <v>2016</v>
      </c>
      <c r="BI1211" t="s">
        <v>823</v>
      </c>
      <c r="BJ1211" t="s">
        <v>824</v>
      </c>
      <c r="BK1211" t="s">
        <v>824</v>
      </c>
    </row>
    <row r="1212" spans="43:63" x14ac:dyDescent="0.25">
      <c r="AQ1212" t="s">
        <v>6</v>
      </c>
      <c r="AR1212">
        <v>2006</v>
      </c>
      <c r="AS1212" t="s">
        <v>872</v>
      </c>
      <c r="AT1212" t="s">
        <v>839</v>
      </c>
      <c r="AU1212">
        <v>75.46566</v>
      </c>
      <c r="AV1212" t="s">
        <v>775</v>
      </c>
      <c r="AW1212" t="s">
        <v>208</v>
      </c>
      <c r="AX1212" t="s">
        <v>817</v>
      </c>
      <c r="AY1212" t="s">
        <v>818</v>
      </c>
      <c r="AZ1212" t="s">
        <v>764</v>
      </c>
      <c r="BA1212" t="s">
        <v>764</v>
      </c>
      <c r="BB1212" t="s">
        <v>815</v>
      </c>
      <c r="BC1212" t="s">
        <v>819</v>
      </c>
      <c r="BD1212" t="s">
        <v>820</v>
      </c>
      <c r="BE1212" t="s">
        <v>821</v>
      </c>
      <c r="BF1212" t="s">
        <v>876</v>
      </c>
      <c r="BG1212" t="s">
        <v>822</v>
      </c>
      <c r="BH1212">
        <v>2016</v>
      </c>
      <c r="BI1212" t="s">
        <v>823</v>
      </c>
      <c r="BJ1212" t="s">
        <v>824</v>
      </c>
      <c r="BK1212" t="s">
        <v>824</v>
      </c>
    </row>
    <row r="1213" spans="43:63" x14ac:dyDescent="0.25">
      <c r="AQ1213" t="s">
        <v>6</v>
      </c>
      <c r="AR1213">
        <v>2007</v>
      </c>
      <c r="AS1213" t="s">
        <v>872</v>
      </c>
      <c r="AT1213" t="s">
        <v>839</v>
      </c>
      <c r="AU1213">
        <v>75.554720000000003</v>
      </c>
      <c r="AV1213" t="s">
        <v>775</v>
      </c>
      <c r="AW1213" t="s">
        <v>208</v>
      </c>
      <c r="AX1213" t="s">
        <v>817</v>
      </c>
      <c r="AY1213" t="s">
        <v>818</v>
      </c>
      <c r="AZ1213" t="s">
        <v>764</v>
      </c>
      <c r="BA1213" t="s">
        <v>764</v>
      </c>
      <c r="BB1213" t="s">
        <v>815</v>
      </c>
      <c r="BC1213" t="s">
        <v>819</v>
      </c>
      <c r="BD1213" t="s">
        <v>820</v>
      </c>
      <c r="BE1213" t="s">
        <v>821</v>
      </c>
      <c r="BF1213" t="s">
        <v>876</v>
      </c>
      <c r="BG1213" t="s">
        <v>822</v>
      </c>
      <c r="BH1213">
        <v>2016</v>
      </c>
      <c r="BI1213" t="s">
        <v>823</v>
      </c>
      <c r="BJ1213" t="s">
        <v>824</v>
      </c>
      <c r="BK1213" t="s">
        <v>824</v>
      </c>
    </row>
    <row r="1214" spans="43:63" x14ac:dyDescent="0.25">
      <c r="AQ1214" t="s">
        <v>6</v>
      </c>
      <c r="AR1214">
        <v>2008</v>
      </c>
      <c r="AS1214" t="s">
        <v>872</v>
      </c>
      <c r="AT1214" t="s">
        <v>839</v>
      </c>
      <c r="AU1214">
        <v>75.643780000000007</v>
      </c>
      <c r="AV1214" t="s">
        <v>775</v>
      </c>
      <c r="AW1214" t="s">
        <v>208</v>
      </c>
      <c r="AX1214" t="s">
        <v>817</v>
      </c>
      <c r="AY1214" t="s">
        <v>818</v>
      </c>
      <c r="AZ1214" t="s">
        <v>764</v>
      </c>
      <c r="BA1214" t="s">
        <v>764</v>
      </c>
      <c r="BB1214" t="s">
        <v>815</v>
      </c>
      <c r="BC1214" t="s">
        <v>819</v>
      </c>
      <c r="BD1214" t="s">
        <v>820</v>
      </c>
      <c r="BE1214" t="s">
        <v>821</v>
      </c>
      <c r="BF1214" t="s">
        <v>876</v>
      </c>
      <c r="BG1214" t="s">
        <v>822</v>
      </c>
      <c r="BH1214">
        <v>2016</v>
      </c>
      <c r="BI1214" t="s">
        <v>823</v>
      </c>
      <c r="BJ1214" t="s">
        <v>824</v>
      </c>
      <c r="BK1214" t="s">
        <v>824</v>
      </c>
    </row>
    <row r="1215" spans="43:63" x14ac:dyDescent="0.25">
      <c r="AQ1215" t="s">
        <v>6</v>
      </c>
      <c r="AR1215">
        <v>2009</v>
      </c>
      <c r="AS1215" t="s">
        <v>872</v>
      </c>
      <c r="AT1215" t="s">
        <v>839</v>
      </c>
      <c r="AU1215">
        <v>75.732830000000007</v>
      </c>
      <c r="AV1215" t="s">
        <v>775</v>
      </c>
      <c r="AW1215" t="s">
        <v>208</v>
      </c>
      <c r="AX1215" t="s">
        <v>817</v>
      </c>
      <c r="AY1215" t="s">
        <v>818</v>
      </c>
      <c r="AZ1215" t="s">
        <v>764</v>
      </c>
      <c r="BA1215" t="s">
        <v>764</v>
      </c>
      <c r="BB1215" t="s">
        <v>815</v>
      </c>
      <c r="BC1215" t="s">
        <v>819</v>
      </c>
      <c r="BD1215" t="s">
        <v>820</v>
      </c>
      <c r="BE1215" t="s">
        <v>821</v>
      </c>
      <c r="BF1215" t="s">
        <v>876</v>
      </c>
      <c r="BG1215" t="s">
        <v>822</v>
      </c>
      <c r="BH1215">
        <v>2016</v>
      </c>
      <c r="BI1215" t="s">
        <v>823</v>
      </c>
      <c r="BJ1215" t="s">
        <v>824</v>
      </c>
      <c r="BK1215" t="s">
        <v>824</v>
      </c>
    </row>
    <row r="1216" spans="43:63" x14ac:dyDescent="0.25">
      <c r="AQ1216" t="s">
        <v>6</v>
      </c>
      <c r="AR1216">
        <v>2010</v>
      </c>
      <c r="AS1216" t="s">
        <v>872</v>
      </c>
      <c r="AT1216" t="s">
        <v>839</v>
      </c>
      <c r="AU1216">
        <v>75.821889999999996</v>
      </c>
      <c r="AV1216" t="s">
        <v>775</v>
      </c>
      <c r="AW1216" t="s">
        <v>208</v>
      </c>
      <c r="AX1216" t="s">
        <v>817</v>
      </c>
      <c r="AY1216" t="s">
        <v>818</v>
      </c>
      <c r="AZ1216" t="s">
        <v>764</v>
      </c>
      <c r="BA1216" t="s">
        <v>764</v>
      </c>
      <c r="BB1216" t="s">
        <v>815</v>
      </c>
      <c r="BC1216" t="s">
        <v>819</v>
      </c>
      <c r="BD1216" t="s">
        <v>820</v>
      </c>
      <c r="BE1216" t="s">
        <v>821</v>
      </c>
      <c r="BF1216" t="s">
        <v>876</v>
      </c>
      <c r="BG1216" t="s">
        <v>822</v>
      </c>
      <c r="BH1216">
        <v>2016</v>
      </c>
      <c r="BI1216" t="s">
        <v>823</v>
      </c>
      <c r="BJ1216" t="s">
        <v>824</v>
      </c>
      <c r="BK1216" t="s">
        <v>824</v>
      </c>
    </row>
    <row r="1217" spans="43:63" x14ac:dyDescent="0.25">
      <c r="AQ1217" t="s">
        <v>6</v>
      </c>
      <c r="AR1217">
        <v>2011</v>
      </c>
      <c r="AS1217" t="s">
        <v>872</v>
      </c>
      <c r="AT1217" t="s">
        <v>839</v>
      </c>
      <c r="AU1217">
        <v>75.910939999999997</v>
      </c>
      <c r="AV1217" t="s">
        <v>775</v>
      </c>
      <c r="AW1217" t="s">
        <v>208</v>
      </c>
      <c r="AX1217" t="s">
        <v>817</v>
      </c>
      <c r="AY1217" t="s">
        <v>818</v>
      </c>
      <c r="AZ1217" t="s">
        <v>764</v>
      </c>
      <c r="BA1217" t="s">
        <v>764</v>
      </c>
      <c r="BB1217" t="s">
        <v>815</v>
      </c>
      <c r="BC1217" t="s">
        <v>819</v>
      </c>
      <c r="BD1217" t="s">
        <v>820</v>
      </c>
      <c r="BE1217" t="s">
        <v>821</v>
      </c>
      <c r="BF1217" t="s">
        <v>876</v>
      </c>
      <c r="BG1217" t="s">
        <v>822</v>
      </c>
      <c r="BH1217">
        <v>2016</v>
      </c>
      <c r="BI1217" t="s">
        <v>823</v>
      </c>
      <c r="BJ1217" t="s">
        <v>824</v>
      </c>
      <c r="BK1217" t="s">
        <v>824</v>
      </c>
    </row>
    <row r="1218" spans="43:63" x14ac:dyDescent="0.25">
      <c r="AQ1218" t="s">
        <v>6</v>
      </c>
      <c r="AR1218">
        <v>2012</v>
      </c>
      <c r="AS1218" t="s">
        <v>872</v>
      </c>
      <c r="AT1218" t="s">
        <v>839</v>
      </c>
      <c r="AU1218">
        <v>76</v>
      </c>
      <c r="AV1218" t="s">
        <v>775</v>
      </c>
      <c r="AW1218" t="s">
        <v>208</v>
      </c>
      <c r="AX1218" t="s">
        <v>817</v>
      </c>
      <c r="AY1218" t="s">
        <v>818</v>
      </c>
      <c r="AZ1218" t="s">
        <v>764</v>
      </c>
      <c r="BA1218" t="s">
        <v>764</v>
      </c>
      <c r="BB1218" t="s">
        <v>815</v>
      </c>
      <c r="BC1218" t="s">
        <v>819</v>
      </c>
      <c r="BD1218" t="s">
        <v>820</v>
      </c>
      <c r="BE1218" t="s">
        <v>821</v>
      </c>
      <c r="BF1218" t="s">
        <v>876</v>
      </c>
      <c r="BG1218" t="s">
        <v>822</v>
      </c>
      <c r="BH1218">
        <v>2016</v>
      </c>
      <c r="BI1218" t="s">
        <v>823</v>
      </c>
      <c r="BJ1218" t="s">
        <v>824</v>
      </c>
      <c r="BK1218" t="s">
        <v>824</v>
      </c>
    </row>
    <row r="1219" spans="43:63" x14ac:dyDescent="0.25">
      <c r="AQ1219" t="s">
        <v>14</v>
      </c>
      <c r="AR1219">
        <v>2010</v>
      </c>
      <c r="AS1219" t="s">
        <v>872</v>
      </c>
      <c r="AT1219" t="s">
        <v>839</v>
      </c>
      <c r="AU1219">
        <v>96.7</v>
      </c>
      <c r="AV1219" t="s">
        <v>775</v>
      </c>
      <c r="AW1219" t="s">
        <v>208</v>
      </c>
      <c r="AX1219" t="s">
        <v>817</v>
      </c>
      <c r="AY1219" t="s">
        <v>818</v>
      </c>
      <c r="AZ1219" t="s">
        <v>764</v>
      </c>
      <c r="BA1219" t="s">
        <v>764</v>
      </c>
      <c r="BB1219" t="s">
        <v>815</v>
      </c>
      <c r="BC1219" t="s">
        <v>819</v>
      </c>
      <c r="BD1219" t="s">
        <v>820</v>
      </c>
      <c r="BE1219" t="s">
        <v>821</v>
      </c>
      <c r="BF1219" t="s">
        <v>876</v>
      </c>
      <c r="BG1219" t="s">
        <v>822</v>
      </c>
      <c r="BH1219">
        <v>2016</v>
      </c>
      <c r="BI1219" t="s">
        <v>823</v>
      </c>
      <c r="BJ1219" t="s">
        <v>824</v>
      </c>
      <c r="BK1219" t="s">
        <v>824</v>
      </c>
    </row>
    <row r="1220" spans="43:63" x14ac:dyDescent="0.25">
      <c r="AQ1220" t="s">
        <v>14</v>
      </c>
      <c r="AR1220">
        <v>2011</v>
      </c>
      <c r="AS1220" t="s">
        <v>872</v>
      </c>
      <c r="AT1220" t="s">
        <v>839</v>
      </c>
      <c r="AU1220">
        <v>98.588809999999995</v>
      </c>
      <c r="AV1220" t="s">
        <v>775</v>
      </c>
      <c r="AW1220" t="s">
        <v>208</v>
      </c>
      <c r="AX1220" t="s">
        <v>817</v>
      </c>
      <c r="AY1220" t="s">
        <v>818</v>
      </c>
      <c r="AZ1220" t="s">
        <v>764</v>
      </c>
      <c r="BA1220" t="s">
        <v>764</v>
      </c>
      <c r="BB1220" t="s">
        <v>815</v>
      </c>
      <c r="BC1220" t="s">
        <v>819</v>
      </c>
      <c r="BD1220" t="s">
        <v>820</v>
      </c>
      <c r="BE1220" t="s">
        <v>821</v>
      </c>
      <c r="BF1220" t="s">
        <v>876</v>
      </c>
      <c r="BG1220" t="s">
        <v>822</v>
      </c>
      <c r="BH1220">
        <v>2016</v>
      </c>
      <c r="BI1220" t="s">
        <v>823</v>
      </c>
      <c r="BJ1220" t="s">
        <v>824</v>
      </c>
      <c r="BK1220" t="s">
        <v>824</v>
      </c>
    </row>
    <row r="1221" spans="43:63" x14ac:dyDescent="0.25">
      <c r="AQ1221" t="s">
        <v>13</v>
      </c>
      <c r="AR1221">
        <v>2005</v>
      </c>
      <c r="AS1221" t="s">
        <v>872</v>
      </c>
      <c r="AT1221" t="s">
        <v>839</v>
      </c>
      <c r="AU1221">
        <v>34.896889999999999</v>
      </c>
      <c r="AV1221" t="s">
        <v>775</v>
      </c>
      <c r="AW1221" t="s">
        <v>208</v>
      </c>
      <c r="AX1221" t="s">
        <v>817</v>
      </c>
      <c r="AY1221" t="s">
        <v>818</v>
      </c>
      <c r="AZ1221" t="s">
        <v>764</v>
      </c>
      <c r="BA1221" t="s">
        <v>764</v>
      </c>
      <c r="BB1221" t="s">
        <v>815</v>
      </c>
      <c r="BC1221" t="s">
        <v>819</v>
      </c>
      <c r="BD1221" t="s">
        <v>820</v>
      </c>
      <c r="BE1221" t="s">
        <v>821</v>
      </c>
      <c r="BF1221" t="s">
        <v>878</v>
      </c>
      <c r="BG1221" t="s">
        <v>822</v>
      </c>
      <c r="BH1221">
        <v>2016</v>
      </c>
      <c r="BI1221" t="s">
        <v>823</v>
      </c>
      <c r="BJ1221" t="s">
        <v>824</v>
      </c>
      <c r="BK1221" t="s">
        <v>824</v>
      </c>
    </row>
    <row r="1222" spans="43:63" x14ac:dyDescent="0.25">
      <c r="AQ1222" t="s">
        <v>13</v>
      </c>
      <c r="AR1222">
        <v>2006</v>
      </c>
      <c r="AS1222" t="s">
        <v>872</v>
      </c>
      <c r="AT1222" t="s">
        <v>839</v>
      </c>
      <c r="AU1222">
        <v>34.813310000000001</v>
      </c>
      <c r="AV1222" t="s">
        <v>775</v>
      </c>
      <c r="AW1222" t="s">
        <v>208</v>
      </c>
      <c r="AX1222" t="s">
        <v>817</v>
      </c>
      <c r="AY1222" t="s">
        <v>818</v>
      </c>
      <c r="AZ1222" t="s">
        <v>764</v>
      </c>
      <c r="BA1222" t="s">
        <v>764</v>
      </c>
      <c r="BB1222" t="s">
        <v>815</v>
      </c>
      <c r="BC1222" t="s">
        <v>819</v>
      </c>
      <c r="BD1222" t="s">
        <v>820</v>
      </c>
      <c r="BE1222" t="s">
        <v>821</v>
      </c>
      <c r="BF1222" t="s">
        <v>878</v>
      </c>
      <c r="BG1222" t="s">
        <v>822</v>
      </c>
      <c r="BH1222">
        <v>2016</v>
      </c>
      <c r="BI1222" t="s">
        <v>823</v>
      </c>
      <c r="BJ1222" t="s">
        <v>824</v>
      </c>
      <c r="BK1222" t="s">
        <v>824</v>
      </c>
    </row>
    <row r="1223" spans="43:63" x14ac:dyDescent="0.25">
      <c r="AQ1223" t="s">
        <v>13</v>
      </c>
      <c r="AR1223">
        <v>2007</v>
      </c>
      <c r="AS1223" t="s">
        <v>872</v>
      </c>
      <c r="AT1223" t="s">
        <v>839</v>
      </c>
      <c r="AU1223">
        <v>34.70026</v>
      </c>
      <c r="AV1223" t="s">
        <v>775</v>
      </c>
      <c r="AW1223" t="s">
        <v>208</v>
      </c>
      <c r="AX1223" t="s">
        <v>817</v>
      </c>
      <c r="AY1223" t="s">
        <v>818</v>
      </c>
      <c r="AZ1223" t="s">
        <v>764</v>
      </c>
      <c r="BA1223" t="s">
        <v>764</v>
      </c>
      <c r="BB1223" t="s">
        <v>815</v>
      </c>
      <c r="BC1223" t="s">
        <v>819</v>
      </c>
      <c r="BD1223" t="s">
        <v>820</v>
      </c>
      <c r="BE1223" t="s">
        <v>821</v>
      </c>
      <c r="BF1223" t="s">
        <v>878</v>
      </c>
      <c r="BG1223" t="s">
        <v>822</v>
      </c>
      <c r="BH1223">
        <v>2016</v>
      </c>
      <c r="BI1223" t="s">
        <v>823</v>
      </c>
      <c r="BJ1223" t="s">
        <v>824</v>
      </c>
      <c r="BK1223" t="s">
        <v>824</v>
      </c>
    </row>
    <row r="1224" spans="43:63" x14ac:dyDescent="0.25">
      <c r="AQ1224" t="s">
        <v>13</v>
      </c>
      <c r="AR1224">
        <v>2008</v>
      </c>
      <c r="AS1224" t="s">
        <v>872</v>
      </c>
      <c r="AT1224" t="s">
        <v>839</v>
      </c>
      <c r="AU1224">
        <v>34.530169999999998</v>
      </c>
      <c r="AV1224" t="s">
        <v>775</v>
      </c>
      <c r="AW1224" t="s">
        <v>208</v>
      </c>
      <c r="AX1224" t="s">
        <v>817</v>
      </c>
      <c r="AY1224" t="s">
        <v>818</v>
      </c>
      <c r="AZ1224" t="s">
        <v>764</v>
      </c>
      <c r="BA1224" t="s">
        <v>764</v>
      </c>
      <c r="BB1224" t="s">
        <v>815</v>
      </c>
      <c r="BC1224" t="s">
        <v>819</v>
      </c>
      <c r="BD1224" t="s">
        <v>820</v>
      </c>
      <c r="BE1224" t="s">
        <v>821</v>
      </c>
      <c r="BF1224" t="s">
        <v>878</v>
      </c>
      <c r="BG1224" t="s">
        <v>822</v>
      </c>
      <c r="BH1224">
        <v>2016</v>
      </c>
      <c r="BI1224" t="s">
        <v>823</v>
      </c>
      <c r="BJ1224" t="s">
        <v>824</v>
      </c>
      <c r="BK1224" t="s">
        <v>824</v>
      </c>
    </row>
    <row r="1225" spans="43:63" x14ac:dyDescent="0.25">
      <c r="AQ1225" t="s">
        <v>13</v>
      </c>
      <c r="AR1225">
        <v>2009</v>
      </c>
      <c r="AS1225" t="s">
        <v>872</v>
      </c>
      <c r="AT1225" t="s">
        <v>839</v>
      </c>
      <c r="AU1225">
        <v>34.436320000000002</v>
      </c>
      <c r="AV1225" t="s">
        <v>775</v>
      </c>
      <c r="AW1225" t="s">
        <v>208</v>
      </c>
      <c r="AX1225" t="s">
        <v>817</v>
      </c>
      <c r="AY1225" t="s">
        <v>818</v>
      </c>
      <c r="AZ1225" t="s">
        <v>764</v>
      </c>
      <c r="BA1225" t="s">
        <v>764</v>
      </c>
      <c r="BB1225" t="s">
        <v>815</v>
      </c>
      <c r="BC1225" t="s">
        <v>819</v>
      </c>
      <c r="BD1225" t="s">
        <v>820</v>
      </c>
      <c r="BE1225" t="s">
        <v>821</v>
      </c>
      <c r="BF1225" t="s">
        <v>878</v>
      </c>
      <c r="BG1225" t="s">
        <v>822</v>
      </c>
      <c r="BH1225">
        <v>2016</v>
      </c>
      <c r="BI1225" t="s">
        <v>823</v>
      </c>
      <c r="BJ1225" t="s">
        <v>824</v>
      </c>
      <c r="BK1225" t="s">
        <v>824</v>
      </c>
    </row>
    <row r="1226" spans="43:63" x14ac:dyDescent="0.25">
      <c r="AQ1226" t="s">
        <v>13</v>
      </c>
      <c r="AR1226">
        <v>2010</v>
      </c>
      <c r="AS1226" t="s">
        <v>872</v>
      </c>
      <c r="AT1226" t="s">
        <v>839</v>
      </c>
      <c r="AU1226">
        <v>34.227969999999999</v>
      </c>
      <c r="AV1226" t="s">
        <v>775</v>
      </c>
      <c r="AW1226" t="s">
        <v>208</v>
      </c>
      <c r="AX1226" t="s">
        <v>817</v>
      </c>
      <c r="AY1226" t="s">
        <v>818</v>
      </c>
      <c r="AZ1226" t="s">
        <v>764</v>
      </c>
      <c r="BA1226" t="s">
        <v>764</v>
      </c>
      <c r="BB1226" t="s">
        <v>815</v>
      </c>
      <c r="BC1226" t="s">
        <v>819</v>
      </c>
      <c r="BD1226" t="s">
        <v>820</v>
      </c>
      <c r="BE1226" t="s">
        <v>821</v>
      </c>
      <c r="BF1226" t="s">
        <v>878</v>
      </c>
      <c r="BG1226" t="s">
        <v>822</v>
      </c>
      <c r="BH1226">
        <v>2016</v>
      </c>
      <c r="BI1226" t="s">
        <v>823</v>
      </c>
      <c r="BJ1226" t="s">
        <v>824</v>
      </c>
      <c r="BK1226" t="s">
        <v>824</v>
      </c>
    </row>
    <row r="1227" spans="43:63" x14ac:dyDescent="0.25">
      <c r="AQ1227" t="s">
        <v>13</v>
      </c>
      <c r="AR1227">
        <v>2011</v>
      </c>
      <c r="AS1227" t="s">
        <v>872</v>
      </c>
      <c r="AT1227" t="s">
        <v>839</v>
      </c>
      <c r="AU1227">
        <v>34.021000000000001</v>
      </c>
      <c r="AV1227" t="s">
        <v>775</v>
      </c>
      <c r="AW1227" t="s">
        <v>208</v>
      </c>
      <c r="AX1227" t="s">
        <v>817</v>
      </c>
      <c r="AY1227" t="s">
        <v>818</v>
      </c>
      <c r="AZ1227" t="s">
        <v>764</v>
      </c>
      <c r="BA1227" t="s">
        <v>764</v>
      </c>
      <c r="BB1227" t="s">
        <v>815</v>
      </c>
      <c r="BC1227" t="s">
        <v>819</v>
      </c>
      <c r="BD1227" t="s">
        <v>820</v>
      </c>
      <c r="BE1227" t="s">
        <v>821</v>
      </c>
      <c r="BF1227" t="s">
        <v>878</v>
      </c>
      <c r="BG1227" t="s">
        <v>822</v>
      </c>
      <c r="BH1227">
        <v>2016</v>
      </c>
      <c r="BI1227" t="s">
        <v>823</v>
      </c>
      <c r="BJ1227" t="s">
        <v>824</v>
      </c>
      <c r="BK1227" t="s">
        <v>824</v>
      </c>
    </row>
    <row r="1228" spans="43:63" x14ac:dyDescent="0.25">
      <c r="AQ1228" t="s">
        <v>19</v>
      </c>
      <c r="AR1228">
        <v>2005</v>
      </c>
      <c r="AS1228" t="s">
        <v>872</v>
      </c>
      <c r="AT1228" t="s">
        <v>839</v>
      </c>
      <c r="AU1228">
        <v>66</v>
      </c>
      <c r="AV1228" t="s">
        <v>775</v>
      </c>
      <c r="AW1228" t="s">
        <v>208</v>
      </c>
      <c r="AX1228" t="s">
        <v>817</v>
      </c>
      <c r="AY1228" t="s">
        <v>818</v>
      </c>
      <c r="AZ1228" t="s">
        <v>764</v>
      </c>
      <c r="BA1228" t="s">
        <v>764</v>
      </c>
      <c r="BB1228" t="s">
        <v>815</v>
      </c>
      <c r="BC1228" t="s">
        <v>819</v>
      </c>
      <c r="BD1228" t="s">
        <v>820</v>
      </c>
      <c r="BE1228" t="s">
        <v>821</v>
      </c>
      <c r="BF1228" t="s">
        <v>876</v>
      </c>
      <c r="BG1228" t="s">
        <v>822</v>
      </c>
      <c r="BH1228">
        <v>2016</v>
      </c>
      <c r="BI1228" t="s">
        <v>823</v>
      </c>
      <c r="BJ1228" t="s">
        <v>824</v>
      </c>
      <c r="BK1228" t="s">
        <v>824</v>
      </c>
    </row>
    <row r="1229" spans="43:63" x14ac:dyDescent="0.25">
      <c r="AQ1229" t="s">
        <v>19</v>
      </c>
      <c r="AR1229">
        <v>2006</v>
      </c>
      <c r="AS1229" t="s">
        <v>872</v>
      </c>
      <c r="AT1229" t="s">
        <v>839</v>
      </c>
      <c r="AU1229">
        <v>65</v>
      </c>
      <c r="AV1229" t="s">
        <v>775</v>
      </c>
      <c r="AW1229" t="s">
        <v>208</v>
      </c>
      <c r="AX1229" t="s">
        <v>817</v>
      </c>
      <c r="AY1229" t="s">
        <v>818</v>
      </c>
      <c r="AZ1229" t="s">
        <v>764</v>
      </c>
      <c r="BA1229" t="s">
        <v>764</v>
      </c>
      <c r="BB1229" t="s">
        <v>815</v>
      </c>
      <c r="BC1229" t="s">
        <v>819</v>
      </c>
      <c r="BD1229" t="s">
        <v>820</v>
      </c>
      <c r="BE1229" t="s">
        <v>821</v>
      </c>
      <c r="BF1229" t="s">
        <v>876</v>
      </c>
      <c r="BG1229" t="s">
        <v>822</v>
      </c>
      <c r="BH1229">
        <v>2016</v>
      </c>
      <c r="BI1229" t="s">
        <v>823</v>
      </c>
      <c r="BJ1229" t="s">
        <v>824</v>
      </c>
      <c r="BK1229" t="s">
        <v>824</v>
      </c>
    </row>
    <row r="1230" spans="43:63" x14ac:dyDescent="0.25">
      <c r="AQ1230" t="s">
        <v>19</v>
      </c>
      <c r="AR1230">
        <v>2007</v>
      </c>
      <c r="AS1230" t="s">
        <v>872</v>
      </c>
      <c r="AT1230" t="s">
        <v>839</v>
      </c>
      <c r="AU1230">
        <v>66</v>
      </c>
      <c r="AV1230" t="s">
        <v>775</v>
      </c>
      <c r="AW1230" t="s">
        <v>208</v>
      </c>
      <c r="AX1230" t="s">
        <v>817</v>
      </c>
      <c r="AY1230" t="s">
        <v>818</v>
      </c>
      <c r="AZ1230" t="s">
        <v>764</v>
      </c>
      <c r="BA1230" t="s">
        <v>764</v>
      </c>
      <c r="BB1230" t="s">
        <v>815</v>
      </c>
      <c r="BC1230" t="s">
        <v>819</v>
      </c>
      <c r="BD1230" t="s">
        <v>820</v>
      </c>
      <c r="BE1230" t="s">
        <v>821</v>
      </c>
      <c r="BF1230" t="s">
        <v>876</v>
      </c>
      <c r="BG1230" t="s">
        <v>822</v>
      </c>
      <c r="BH1230">
        <v>2016</v>
      </c>
      <c r="BI1230" t="s">
        <v>823</v>
      </c>
      <c r="BJ1230" t="s">
        <v>824</v>
      </c>
      <c r="BK1230" t="s">
        <v>824</v>
      </c>
    </row>
    <row r="1231" spans="43:63" x14ac:dyDescent="0.25">
      <c r="AQ1231" t="s">
        <v>19</v>
      </c>
      <c r="AR1231">
        <v>2008</v>
      </c>
      <c r="AS1231" t="s">
        <v>872</v>
      </c>
      <c r="AT1231" t="s">
        <v>839</v>
      </c>
      <c r="AU1231">
        <v>66.818370000000002</v>
      </c>
      <c r="AV1231" t="s">
        <v>775</v>
      </c>
      <c r="AW1231" t="s">
        <v>208</v>
      </c>
      <c r="AX1231" t="s">
        <v>817</v>
      </c>
      <c r="AY1231" t="s">
        <v>818</v>
      </c>
      <c r="AZ1231" t="s">
        <v>764</v>
      </c>
      <c r="BA1231" t="s">
        <v>764</v>
      </c>
      <c r="BB1231" t="s">
        <v>815</v>
      </c>
      <c r="BC1231" t="s">
        <v>819</v>
      </c>
      <c r="BD1231" t="s">
        <v>820</v>
      </c>
      <c r="BE1231" t="s">
        <v>821</v>
      </c>
      <c r="BF1231" t="s">
        <v>876</v>
      </c>
      <c r="BG1231" t="s">
        <v>822</v>
      </c>
      <c r="BH1231">
        <v>2016</v>
      </c>
      <c r="BI1231" t="s">
        <v>823</v>
      </c>
      <c r="BJ1231" t="s">
        <v>824</v>
      </c>
      <c r="BK1231" t="s">
        <v>824</v>
      </c>
    </row>
    <row r="1232" spans="43:63" x14ac:dyDescent="0.25">
      <c r="AQ1232" t="s">
        <v>19</v>
      </c>
      <c r="AR1232">
        <v>2009</v>
      </c>
      <c r="AS1232" t="s">
        <v>872</v>
      </c>
      <c r="AT1232" t="s">
        <v>839</v>
      </c>
      <c r="AU1232">
        <v>66.553479999999993</v>
      </c>
      <c r="AV1232" t="s">
        <v>775</v>
      </c>
      <c r="AW1232" t="s">
        <v>208</v>
      </c>
      <c r="AX1232" t="s">
        <v>817</v>
      </c>
      <c r="AY1232" t="s">
        <v>818</v>
      </c>
      <c r="AZ1232" t="s">
        <v>764</v>
      </c>
      <c r="BA1232" t="s">
        <v>764</v>
      </c>
      <c r="BB1232" t="s">
        <v>815</v>
      </c>
      <c r="BC1232" t="s">
        <v>819</v>
      </c>
      <c r="BD1232" t="s">
        <v>820</v>
      </c>
      <c r="BE1232" t="s">
        <v>821</v>
      </c>
      <c r="BF1232" t="s">
        <v>876</v>
      </c>
      <c r="BG1232" t="s">
        <v>822</v>
      </c>
      <c r="BH1232">
        <v>2016</v>
      </c>
      <c r="BI1232" t="s">
        <v>823</v>
      </c>
      <c r="BJ1232" t="s">
        <v>824</v>
      </c>
      <c r="BK1232" t="s">
        <v>824</v>
      </c>
    </row>
    <row r="1233" spans="43:63" x14ac:dyDescent="0.25">
      <c r="AQ1233" t="s">
        <v>19</v>
      </c>
      <c r="AR1233">
        <v>2010</v>
      </c>
      <c r="AS1233" t="s">
        <v>872</v>
      </c>
      <c r="AT1233" t="s">
        <v>839</v>
      </c>
      <c r="AU1233">
        <v>67</v>
      </c>
      <c r="AV1233" t="s">
        <v>775</v>
      </c>
      <c r="AW1233" t="s">
        <v>208</v>
      </c>
      <c r="AX1233" t="s">
        <v>817</v>
      </c>
      <c r="AY1233" t="s">
        <v>818</v>
      </c>
      <c r="AZ1233" t="s">
        <v>764</v>
      </c>
      <c r="BA1233" t="s">
        <v>764</v>
      </c>
      <c r="BB1233" t="s">
        <v>815</v>
      </c>
      <c r="BC1233" t="s">
        <v>819</v>
      </c>
      <c r="BD1233" t="s">
        <v>820</v>
      </c>
      <c r="BE1233" t="s">
        <v>821</v>
      </c>
      <c r="BF1233" t="s">
        <v>876</v>
      </c>
      <c r="BG1233" t="s">
        <v>822</v>
      </c>
      <c r="BH1233">
        <v>2016</v>
      </c>
      <c r="BI1233" t="s">
        <v>823</v>
      </c>
      <c r="BJ1233" t="s">
        <v>824</v>
      </c>
      <c r="BK1233" t="s">
        <v>824</v>
      </c>
    </row>
    <row r="1234" spans="43:63" x14ac:dyDescent="0.25">
      <c r="AQ1234" t="s">
        <v>19</v>
      </c>
      <c r="AR1234">
        <v>2011</v>
      </c>
      <c r="AS1234" t="s">
        <v>872</v>
      </c>
      <c r="AT1234" t="s">
        <v>839</v>
      </c>
      <c r="AU1234">
        <v>68.857029999999995</v>
      </c>
      <c r="AV1234" t="s">
        <v>775</v>
      </c>
      <c r="AW1234" t="s">
        <v>208</v>
      </c>
      <c r="AX1234" t="s">
        <v>817</v>
      </c>
      <c r="AY1234" t="s">
        <v>818</v>
      </c>
      <c r="AZ1234" t="s">
        <v>764</v>
      </c>
      <c r="BA1234" t="s">
        <v>764</v>
      </c>
      <c r="BB1234" t="s">
        <v>815</v>
      </c>
      <c r="BC1234" t="s">
        <v>819</v>
      </c>
      <c r="BD1234" t="s">
        <v>820</v>
      </c>
      <c r="BE1234" t="s">
        <v>821</v>
      </c>
      <c r="BF1234" t="s">
        <v>876</v>
      </c>
      <c r="BG1234" t="s">
        <v>822</v>
      </c>
      <c r="BH1234">
        <v>2016</v>
      </c>
      <c r="BI1234" t="s">
        <v>823</v>
      </c>
      <c r="BJ1234" t="s">
        <v>824</v>
      </c>
      <c r="BK1234" t="s">
        <v>824</v>
      </c>
    </row>
    <row r="1235" spans="43:63" x14ac:dyDescent="0.25">
      <c r="AQ1235" t="s">
        <v>19</v>
      </c>
      <c r="AR1235">
        <v>2012</v>
      </c>
      <c r="AS1235" t="s">
        <v>872</v>
      </c>
      <c r="AT1235" t="s">
        <v>839</v>
      </c>
      <c r="AU1235">
        <v>68.41</v>
      </c>
      <c r="AV1235" t="s">
        <v>775</v>
      </c>
      <c r="AW1235" t="s">
        <v>208</v>
      </c>
      <c r="AX1235" t="s">
        <v>817</v>
      </c>
      <c r="AY1235" t="s">
        <v>818</v>
      </c>
      <c r="AZ1235" t="s">
        <v>764</v>
      </c>
      <c r="BA1235" t="s">
        <v>764</v>
      </c>
      <c r="BB1235" t="s">
        <v>815</v>
      </c>
      <c r="BC1235" t="s">
        <v>819</v>
      </c>
      <c r="BD1235" t="s">
        <v>820</v>
      </c>
      <c r="BE1235" t="s">
        <v>821</v>
      </c>
      <c r="BF1235" t="s">
        <v>876</v>
      </c>
      <c r="BG1235" t="s">
        <v>822</v>
      </c>
      <c r="BH1235">
        <v>2016</v>
      </c>
      <c r="BI1235" t="s">
        <v>823</v>
      </c>
      <c r="BJ1235" t="s">
        <v>824</v>
      </c>
      <c r="BK1235" t="s">
        <v>824</v>
      </c>
    </row>
    <row r="1236" spans="43:63" x14ac:dyDescent="0.25">
      <c r="AQ1236" t="s">
        <v>19</v>
      </c>
      <c r="AR1236">
        <v>2013</v>
      </c>
      <c r="AS1236" t="s">
        <v>872</v>
      </c>
      <c r="AT1236" t="s">
        <v>839</v>
      </c>
      <c r="AU1236">
        <v>69.912210000000002</v>
      </c>
      <c r="AV1236" t="s">
        <v>775</v>
      </c>
      <c r="AW1236" t="s">
        <v>208</v>
      </c>
      <c r="AX1236" t="s">
        <v>817</v>
      </c>
      <c r="AY1236" t="s">
        <v>818</v>
      </c>
      <c r="AZ1236" t="s">
        <v>764</v>
      </c>
      <c r="BA1236" t="s">
        <v>764</v>
      </c>
      <c r="BB1236" t="s">
        <v>815</v>
      </c>
      <c r="BC1236" t="s">
        <v>819</v>
      </c>
      <c r="BD1236" t="s">
        <v>820</v>
      </c>
      <c r="BE1236" t="s">
        <v>821</v>
      </c>
      <c r="BF1236" t="s">
        <v>876</v>
      </c>
      <c r="BG1236" t="s">
        <v>822</v>
      </c>
      <c r="BH1236">
        <v>2016</v>
      </c>
      <c r="BI1236" t="s">
        <v>823</v>
      </c>
      <c r="BJ1236" t="s">
        <v>824</v>
      </c>
      <c r="BK1236" t="s">
        <v>824</v>
      </c>
    </row>
    <row r="1237" spans="43:63" x14ac:dyDescent="0.25">
      <c r="AQ1237" t="s">
        <v>8</v>
      </c>
      <c r="AR1237">
        <v>2005</v>
      </c>
      <c r="AS1237" t="s">
        <v>872</v>
      </c>
      <c r="AT1237" t="s">
        <v>839</v>
      </c>
      <c r="AU1237">
        <v>46.38447</v>
      </c>
      <c r="AV1237" t="s">
        <v>775</v>
      </c>
      <c r="AW1237" t="s">
        <v>208</v>
      </c>
      <c r="AX1237" t="s">
        <v>817</v>
      </c>
      <c r="AY1237" t="s">
        <v>818</v>
      </c>
      <c r="AZ1237" t="s">
        <v>764</v>
      </c>
      <c r="BA1237" t="s">
        <v>764</v>
      </c>
      <c r="BB1237" t="s">
        <v>815</v>
      </c>
      <c r="BC1237" t="s">
        <v>819</v>
      </c>
      <c r="BD1237" t="s">
        <v>820</v>
      </c>
      <c r="BE1237" t="s">
        <v>821</v>
      </c>
      <c r="BF1237" t="s">
        <v>876</v>
      </c>
      <c r="BG1237" t="s">
        <v>822</v>
      </c>
      <c r="BH1237">
        <v>2016</v>
      </c>
      <c r="BI1237" t="s">
        <v>823</v>
      </c>
      <c r="BJ1237" t="s">
        <v>824</v>
      </c>
      <c r="BK1237" t="s">
        <v>824</v>
      </c>
    </row>
    <row r="1238" spans="43:63" x14ac:dyDescent="0.25">
      <c r="AQ1238" t="s">
        <v>8</v>
      </c>
      <c r="AR1238">
        <v>2006</v>
      </c>
      <c r="AS1238" t="s">
        <v>872</v>
      </c>
      <c r="AT1238" t="s">
        <v>839</v>
      </c>
      <c r="AU1238">
        <v>55.848219999999998</v>
      </c>
      <c r="AV1238" t="s">
        <v>775</v>
      </c>
      <c r="AW1238" t="s">
        <v>208</v>
      </c>
      <c r="AX1238" t="s">
        <v>817</v>
      </c>
      <c r="AY1238" t="s">
        <v>818</v>
      </c>
      <c r="AZ1238" t="s">
        <v>764</v>
      </c>
      <c r="BA1238" t="s">
        <v>764</v>
      </c>
      <c r="BB1238" t="s">
        <v>815</v>
      </c>
      <c r="BC1238" t="s">
        <v>819</v>
      </c>
      <c r="BD1238" t="s">
        <v>820</v>
      </c>
      <c r="BE1238" t="s">
        <v>821</v>
      </c>
      <c r="BF1238" t="s">
        <v>876</v>
      </c>
      <c r="BG1238" t="s">
        <v>822</v>
      </c>
      <c r="BH1238">
        <v>2016</v>
      </c>
      <c r="BI1238" t="s">
        <v>823</v>
      </c>
      <c r="BJ1238" t="s">
        <v>824</v>
      </c>
      <c r="BK1238" t="s">
        <v>824</v>
      </c>
    </row>
    <row r="1239" spans="43:63" x14ac:dyDescent="0.25">
      <c r="AQ1239" t="s">
        <v>8</v>
      </c>
      <c r="AR1239">
        <v>2007</v>
      </c>
      <c r="AS1239" t="s">
        <v>872</v>
      </c>
      <c r="AT1239" t="s">
        <v>839</v>
      </c>
      <c r="AU1239">
        <v>56.099269999999997</v>
      </c>
      <c r="AV1239" t="s">
        <v>775</v>
      </c>
      <c r="AW1239" t="s">
        <v>208</v>
      </c>
      <c r="AX1239" t="s">
        <v>817</v>
      </c>
      <c r="AY1239" t="s">
        <v>818</v>
      </c>
      <c r="AZ1239" t="s">
        <v>764</v>
      </c>
      <c r="BA1239" t="s">
        <v>764</v>
      </c>
      <c r="BB1239" t="s">
        <v>815</v>
      </c>
      <c r="BC1239" t="s">
        <v>819</v>
      </c>
      <c r="BD1239" t="s">
        <v>820</v>
      </c>
      <c r="BE1239" t="s">
        <v>821</v>
      </c>
      <c r="BF1239" t="s">
        <v>876</v>
      </c>
      <c r="BG1239" t="s">
        <v>822</v>
      </c>
      <c r="BH1239">
        <v>2016</v>
      </c>
      <c r="BI1239" t="s">
        <v>823</v>
      </c>
      <c r="BJ1239" t="s">
        <v>824</v>
      </c>
      <c r="BK1239" t="s">
        <v>824</v>
      </c>
    </row>
    <row r="1240" spans="43:63" x14ac:dyDescent="0.25">
      <c r="AQ1240" t="s">
        <v>8</v>
      </c>
      <c r="AR1240">
        <v>2008</v>
      </c>
      <c r="AS1240" t="s">
        <v>872</v>
      </c>
      <c r="AT1240" t="s">
        <v>839</v>
      </c>
      <c r="AU1240">
        <v>56.32732</v>
      </c>
      <c r="AV1240" t="s">
        <v>775</v>
      </c>
      <c r="AW1240" t="s">
        <v>208</v>
      </c>
      <c r="AX1240" t="s">
        <v>817</v>
      </c>
      <c r="AY1240" t="s">
        <v>818</v>
      </c>
      <c r="AZ1240" t="s">
        <v>764</v>
      </c>
      <c r="BA1240" t="s">
        <v>764</v>
      </c>
      <c r="BB1240" t="s">
        <v>815</v>
      </c>
      <c r="BC1240" t="s">
        <v>819</v>
      </c>
      <c r="BD1240" t="s">
        <v>820</v>
      </c>
      <c r="BE1240" t="s">
        <v>821</v>
      </c>
      <c r="BF1240" t="s">
        <v>876</v>
      </c>
      <c r="BG1240" t="s">
        <v>822</v>
      </c>
      <c r="BH1240">
        <v>2016</v>
      </c>
      <c r="BI1240" t="s">
        <v>823</v>
      </c>
      <c r="BJ1240" t="s">
        <v>824</v>
      </c>
      <c r="BK1240" t="s">
        <v>824</v>
      </c>
    </row>
    <row r="1241" spans="43:63" x14ac:dyDescent="0.25">
      <c r="AQ1241" t="s">
        <v>8</v>
      </c>
      <c r="AR1241">
        <v>2009</v>
      </c>
      <c r="AS1241" t="s">
        <v>872</v>
      </c>
      <c r="AT1241" t="s">
        <v>839</v>
      </c>
      <c r="AU1241">
        <v>56.501890000000003</v>
      </c>
      <c r="AV1241" t="s">
        <v>775</v>
      </c>
      <c r="AW1241" t="s">
        <v>208</v>
      </c>
      <c r="AX1241" t="s">
        <v>817</v>
      </c>
      <c r="AY1241" t="s">
        <v>818</v>
      </c>
      <c r="AZ1241" t="s">
        <v>764</v>
      </c>
      <c r="BA1241" t="s">
        <v>764</v>
      </c>
      <c r="BB1241" t="s">
        <v>815</v>
      </c>
      <c r="BC1241" t="s">
        <v>819</v>
      </c>
      <c r="BD1241" t="s">
        <v>820</v>
      </c>
      <c r="BE1241" t="s">
        <v>821</v>
      </c>
      <c r="BF1241" t="s">
        <v>876</v>
      </c>
      <c r="BG1241" t="s">
        <v>822</v>
      </c>
      <c r="BH1241">
        <v>2016</v>
      </c>
      <c r="BI1241" t="s">
        <v>823</v>
      </c>
      <c r="BJ1241" t="s">
        <v>824</v>
      </c>
      <c r="BK1241" t="s">
        <v>824</v>
      </c>
    </row>
    <row r="1242" spans="43:63" x14ac:dyDescent="0.25">
      <c r="AQ1242" t="s">
        <v>8</v>
      </c>
      <c r="AR1242">
        <v>2010</v>
      </c>
      <c r="AS1242" t="s">
        <v>872</v>
      </c>
      <c r="AT1242" t="s">
        <v>839</v>
      </c>
      <c r="AU1242">
        <v>56.56606</v>
      </c>
      <c r="AV1242" t="s">
        <v>775</v>
      </c>
      <c r="AW1242" t="s">
        <v>208</v>
      </c>
      <c r="AX1242" t="s">
        <v>817</v>
      </c>
      <c r="AY1242" t="s">
        <v>818</v>
      </c>
      <c r="AZ1242" t="s">
        <v>764</v>
      </c>
      <c r="BA1242" t="s">
        <v>764</v>
      </c>
      <c r="BB1242" t="s">
        <v>815</v>
      </c>
      <c r="BC1242" t="s">
        <v>819</v>
      </c>
      <c r="BD1242" t="s">
        <v>820</v>
      </c>
      <c r="BE1242" t="s">
        <v>821</v>
      </c>
      <c r="BF1242" t="s">
        <v>876</v>
      </c>
      <c r="BG1242" t="s">
        <v>822</v>
      </c>
      <c r="BH1242">
        <v>2016</v>
      </c>
      <c r="BI1242" t="s">
        <v>823</v>
      </c>
      <c r="BJ1242" t="s">
        <v>824</v>
      </c>
      <c r="BK1242" t="s">
        <v>824</v>
      </c>
    </row>
    <row r="1243" spans="43:63" x14ac:dyDescent="0.25">
      <c r="AQ1243" t="s">
        <v>8</v>
      </c>
      <c r="AR1243">
        <v>2011</v>
      </c>
      <c r="AS1243" t="s">
        <v>872</v>
      </c>
      <c r="AT1243" t="s">
        <v>839</v>
      </c>
      <c r="AU1243">
        <v>56.61459</v>
      </c>
      <c r="AV1243" t="s">
        <v>775</v>
      </c>
      <c r="AW1243" t="s">
        <v>208</v>
      </c>
      <c r="AX1243" t="s">
        <v>817</v>
      </c>
      <c r="AY1243" t="s">
        <v>818</v>
      </c>
      <c r="AZ1243" t="s">
        <v>764</v>
      </c>
      <c r="BA1243" t="s">
        <v>764</v>
      </c>
      <c r="BB1243" t="s">
        <v>815</v>
      </c>
      <c r="BC1243" t="s">
        <v>819</v>
      </c>
      <c r="BD1243" t="s">
        <v>820</v>
      </c>
      <c r="BE1243" t="s">
        <v>821</v>
      </c>
      <c r="BF1243" t="s">
        <v>876</v>
      </c>
      <c r="BG1243" t="s">
        <v>822</v>
      </c>
      <c r="BH1243">
        <v>2016</v>
      </c>
      <c r="BI1243" t="s">
        <v>823</v>
      </c>
      <c r="BJ1243" t="s">
        <v>824</v>
      </c>
      <c r="BK1243" t="s">
        <v>824</v>
      </c>
    </row>
    <row r="1244" spans="43:63" x14ac:dyDescent="0.25">
      <c r="AQ1244" t="s">
        <v>8</v>
      </c>
      <c r="AR1244">
        <v>2012</v>
      </c>
      <c r="AS1244" t="s">
        <v>872</v>
      </c>
      <c r="AT1244" t="s">
        <v>839</v>
      </c>
      <c r="AU1244">
        <v>56.638240000000003</v>
      </c>
      <c r="AV1244" t="s">
        <v>775</v>
      </c>
      <c r="AW1244" t="s">
        <v>208</v>
      </c>
      <c r="AX1244" t="s">
        <v>817</v>
      </c>
      <c r="AY1244" t="s">
        <v>818</v>
      </c>
      <c r="AZ1244" t="s">
        <v>764</v>
      </c>
      <c r="BA1244" t="s">
        <v>764</v>
      </c>
      <c r="BB1244" t="s">
        <v>815</v>
      </c>
      <c r="BC1244" t="s">
        <v>819</v>
      </c>
      <c r="BD1244" t="s">
        <v>820</v>
      </c>
      <c r="BE1244" t="s">
        <v>821</v>
      </c>
      <c r="BF1244" t="s">
        <v>876</v>
      </c>
      <c r="BG1244" t="s">
        <v>822</v>
      </c>
      <c r="BH1244">
        <v>2016</v>
      </c>
      <c r="BI1244" t="s">
        <v>823</v>
      </c>
      <c r="BJ1244" t="s">
        <v>824</v>
      </c>
      <c r="BK1244" t="s">
        <v>824</v>
      </c>
    </row>
    <row r="1245" spans="43:63" x14ac:dyDescent="0.25">
      <c r="AQ1245" t="s">
        <v>8</v>
      </c>
      <c r="AR1245">
        <v>2013</v>
      </c>
      <c r="AS1245" t="s">
        <v>872</v>
      </c>
      <c r="AT1245" t="s">
        <v>839</v>
      </c>
      <c r="AU1245">
        <v>56.650179999999999</v>
      </c>
      <c r="AV1245" t="s">
        <v>775</v>
      </c>
      <c r="AW1245" t="s">
        <v>208</v>
      </c>
      <c r="AX1245" t="s">
        <v>817</v>
      </c>
      <c r="AY1245" t="s">
        <v>818</v>
      </c>
      <c r="AZ1245" t="s">
        <v>764</v>
      </c>
      <c r="BA1245" t="s">
        <v>764</v>
      </c>
      <c r="BB1245" t="s">
        <v>815</v>
      </c>
      <c r="BC1245" t="s">
        <v>819</v>
      </c>
      <c r="BD1245" t="s">
        <v>820</v>
      </c>
      <c r="BE1245" t="s">
        <v>821</v>
      </c>
      <c r="BF1245" t="s">
        <v>876</v>
      </c>
      <c r="BG1245" t="s">
        <v>822</v>
      </c>
      <c r="BH1245">
        <v>2016</v>
      </c>
      <c r="BI1245" t="s">
        <v>823</v>
      </c>
      <c r="BJ1245" t="s">
        <v>824</v>
      </c>
      <c r="BK1245" t="s">
        <v>824</v>
      </c>
    </row>
    <row r="1246" spans="43:63" x14ac:dyDescent="0.25">
      <c r="AQ1246" t="s">
        <v>18</v>
      </c>
      <c r="AR1246">
        <v>2005</v>
      </c>
      <c r="AS1246" t="s">
        <v>872</v>
      </c>
      <c r="AT1246" t="s">
        <v>839</v>
      </c>
      <c r="AU1246">
        <v>63.753909999999998</v>
      </c>
      <c r="AV1246" t="s">
        <v>775</v>
      </c>
      <c r="AW1246" t="s">
        <v>208</v>
      </c>
      <c r="AX1246" t="s">
        <v>817</v>
      </c>
      <c r="AY1246" t="s">
        <v>818</v>
      </c>
      <c r="AZ1246" t="s">
        <v>764</v>
      </c>
      <c r="BA1246" t="s">
        <v>764</v>
      </c>
      <c r="BB1246" t="s">
        <v>815</v>
      </c>
      <c r="BC1246" t="s">
        <v>819</v>
      </c>
      <c r="BD1246" t="s">
        <v>820</v>
      </c>
      <c r="BE1246" t="s">
        <v>821</v>
      </c>
      <c r="BF1246" t="s">
        <v>876</v>
      </c>
      <c r="BG1246" t="s">
        <v>822</v>
      </c>
      <c r="BH1246">
        <v>2016</v>
      </c>
      <c r="BI1246" t="s">
        <v>823</v>
      </c>
      <c r="BJ1246" t="s">
        <v>824</v>
      </c>
      <c r="BK1246" t="s">
        <v>824</v>
      </c>
    </row>
    <row r="1247" spans="43:63" x14ac:dyDescent="0.25">
      <c r="AQ1247" t="s">
        <v>18</v>
      </c>
      <c r="AR1247">
        <v>2006</v>
      </c>
      <c r="AS1247" t="s">
        <v>872</v>
      </c>
      <c r="AT1247" t="s">
        <v>839</v>
      </c>
      <c r="AU1247">
        <v>63.659210000000002</v>
      </c>
      <c r="AV1247" t="s">
        <v>775</v>
      </c>
      <c r="AW1247" t="s">
        <v>208</v>
      </c>
      <c r="AX1247" t="s">
        <v>817</v>
      </c>
      <c r="AY1247" t="s">
        <v>818</v>
      </c>
      <c r="AZ1247" t="s">
        <v>764</v>
      </c>
      <c r="BA1247" t="s">
        <v>764</v>
      </c>
      <c r="BB1247" t="s">
        <v>815</v>
      </c>
      <c r="BC1247" t="s">
        <v>819</v>
      </c>
      <c r="BD1247" t="s">
        <v>820</v>
      </c>
      <c r="BE1247" t="s">
        <v>821</v>
      </c>
      <c r="BF1247" t="s">
        <v>876</v>
      </c>
      <c r="BG1247" t="s">
        <v>822</v>
      </c>
      <c r="BH1247">
        <v>2016</v>
      </c>
      <c r="BI1247" t="s">
        <v>823</v>
      </c>
      <c r="BJ1247" t="s">
        <v>824</v>
      </c>
      <c r="BK1247" t="s">
        <v>824</v>
      </c>
    </row>
    <row r="1248" spans="43:63" x14ac:dyDescent="0.25">
      <c r="AQ1248" t="s">
        <v>18</v>
      </c>
      <c r="AR1248">
        <v>2007</v>
      </c>
      <c r="AS1248" t="s">
        <v>872</v>
      </c>
      <c r="AT1248" t="s">
        <v>839</v>
      </c>
      <c r="AU1248">
        <v>63.521810000000002</v>
      </c>
      <c r="AV1248" t="s">
        <v>775</v>
      </c>
      <c r="AW1248" t="s">
        <v>208</v>
      </c>
      <c r="AX1248" t="s">
        <v>817</v>
      </c>
      <c r="AY1248" t="s">
        <v>818</v>
      </c>
      <c r="AZ1248" t="s">
        <v>764</v>
      </c>
      <c r="BA1248" t="s">
        <v>764</v>
      </c>
      <c r="BB1248" t="s">
        <v>815</v>
      </c>
      <c r="BC1248" t="s">
        <v>819</v>
      </c>
      <c r="BD1248" t="s">
        <v>820</v>
      </c>
      <c r="BE1248" t="s">
        <v>821</v>
      </c>
      <c r="BF1248" t="s">
        <v>876</v>
      </c>
      <c r="BG1248" t="s">
        <v>822</v>
      </c>
      <c r="BH1248">
        <v>2016</v>
      </c>
      <c r="BI1248" t="s">
        <v>823</v>
      </c>
      <c r="BJ1248" t="s">
        <v>824</v>
      </c>
      <c r="BK1248" t="s">
        <v>824</v>
      </c>
    </row>
    <row r="1249" spans="43:63" x14ac:dyDescent="0.25">
      <c r="AQ1249" t="s">
        <v>18</v>
      </c>
      <c r="AR1249">
        <v>2008</v>
      </c>
      <c r="AS1249" t="s">
        <v>872</v>
      </c>
      <c r="AT1249" t="s">
        <v>839</v>
      </c>
      <c r="AU1249">
        <v>63.703000000000003</v>
      </c>
      <c r="AV1249" t="s">
        <v>775</v>
      </c>
      <c r="AW1249" t="s">
        <v>208</v>
      </c>
      <c r="AX1249" t="s">
        <v>817</v>
      </c>
      <c r="AY1249" t="s">
        <v>818</v>
      </c>
      <c r="AZ1249" t="s">
        <v>764</v>
      </c>
      <c r="BA1249" t="s">
        <v>764</v>
      </c>
      <c r="BB1249" t="s">
        <v>815</v>
      </c>
      <c r="BC1249" t="s">
        <v>819</v>
      </c>
      <c r="BD1249" t="s">
        <v>820</v>
      </c>
      <c r="BE1249" t="s">
        <v>821</v>
      </c>
      <c r="BF1249" t="s">
        <v>876</v>
      </c>
      <c r="BG1249" t="s">
        <v>822</v>
      </c>
      <c r="BH1249">
        <v>2016</v>
      </c>
      <c r="BI1249" t="s">
        <v>823</v>
      </c>
      <c r="BJ1249" t="s">
        <v>824</v>
      </c>
      <c r="BK1249" t="s">
        <v>824</v>
      </c>
    </row>
    <row r="1250" spans="43:63" x14ac:dyDescent="0.25">
      <c r="AQ1250" t="s">
        <v>18</v>
      </c>
      <c r="AR1250">
        <v>2009</v>
      </c>
      <c r="AS1250" t="s">
        <v>872</v>
      </c>
      <c r="AT1250" t="s">
        <v>839</v>
      </c>
      <c r="AU1250">
        <v>63.908000000000001</v>
      </c>
      <c r="AV1250" t="s">
        <v>775</v>
      </c>
      <c r="AW1250" t="s">
        <v>208</v>
      </c>
      <c r="AX1250" t="s">
        <v>817</v>
      </c>
      <c r="AY1250" t="s">
        <v>818</v>
      </c>
      <c r="AZ1250" t="s">
        <v>764</v>
      </c>
      <c r="BA1250" t="s">
        <v>764</v>
      </c>
      <c r="BB1250" t="s">
        <v>815</v>
      </c>
      <c r="BC1250" t="s">
        <v>819</v>
      </c>
      <c r="BD1250" t="s">
        <v>820</v>
      </c>
      <c r="BE1250" t="s">
        <v>821</v>
      </c>
      <c r="BF1250" t="s">
        <v>876</v>
      </c>
      <c r="BG1250" t="s">
        <v>822</v>
      </c>
      <c r="BH1250">
        <v>2016</v>
      </c>
      <c r="BI1250" t="s">
        <v>823</v>
      </c>
      <c r="BJ1250" t="s">
        <v>824</v>
      </c>
      <c r="BK1250" t="s">
        <v>824</v>
      </c>
    </row>
    <row r="1251" spans="43:63" x14ac:dyDescent="0.25">
      <c r="AQ1251" t="s">
        <v>18</v>
      </c>
      <c r="AR1251">
        <v>2010</v>
      </c>
      <c r="AS1251" t="s">
        <v>872</v>
      </c>
      <c r="AT1251" t="s">
        <v>839</v>
      </c>
      <c r="AU1251">
        <v>64.085530000000006</v>
      </c>
      <c r="AV1251" t="s">
        <v>775</v>
      </c>
      <c r="AW1251" t="s">
        <v>208</v>
      </c>
      <c r="AX1251" t="s">
        <v>817</v>
      </c>
      <c r="AY1251" t="s">
        <v>818</v>
      </c>
      <c r="AZ1251" t="s">
        <v>764</v>
      </c>
      <c r="BA1251" t="s">
        <v>764</v>
      </c>
      <c r="BB1251" t="s">
        <v>815</v>
      </c>
      <c r="BC1251" t="s">
        <v>819</v>
      </c>
      <c r="BD1251" t="s">
        <v>820</v>
      </c>
      <c r="BE1251" t="s">
        <v>821</v>
      </c>
      <c r="BF1251" t="s">
        <v>876</v>
      </c>
      <c r="BG1251" t="s">
        <v>822</v>
      </c>
      <c r="BH1251">
        <v>2016</v>
      </c>
      <c r="BI1251" t="s">
        <v>823</v>
      </c>
      <c r="BJ1251" t="s">
        <v>824</v>
      </c>
      <c r="BK1251" t="s">
        <v>824</v>
      </c>
    </row>
    <row r="1252" spans="43:63" x14ac:dyDescent="0.25">
      <c r="AQ1252" t="s">
        <v>18</v>
      </c>
      <c r="AR1252">
        <v>2011</v>
      </c>
      <c r="AS1252" t="s">
        <v>872</v>
      </c>
      <c r="AT1252" t="s">
        <v>839</v>
      </c>
      <c r="AU1252">
        <v>64.225719999999995</v>
      </c>
      <c r="AV1252" t="s">
        <v>775</v>
      </c>
      <c r="AW1252" t="s">
        <v>208</v>
      </c>
      <c r="AX1252" t="s">
        <v>817</v>
      </c>
      <c r="AY1252" t="s">
        <v>818</v>
      </c>
      <c r="AZ1252" t="s">
        <v>764</v>
      </c>
      <c r="BA1252" t="s">
        <v>764</v>
      </c>
      <c r="BB1252" t="s">
        <v>815</v>
      </c>
      <c r="BC1252" t="s">
        <v>819</v>
      </c>
      <c r="BD1252" t="s">
        <v>820</v>
      </c>
      <c r="BE1252" t="s">
        <v>821</v>
      </c>
      <c r="BF1252" t="s">
        <v>876</v>
      </c>
      <c r="BG1252" t="s">
        <v>822</v>
      </c>
      <c r="BH1252">
        <v>2016</v>
      </c>
      <c r="BI1252" t="s">
        <v>823</v>
      </c>
      <c r="BJ1252" t="s">
        <v>824</v>
      </c>
      <c r="BK1252" t="s">
        <v>824</v>
      </c>
    </row>
    <row r="1253" spans="43:63" x14ac:dyDescent="0.25">
      <c r="AQ1253" t="s">
        <v>18</v>
      </c>
      <c r="AR1253">
        <v>2012</v>
      </c>
      <c r="AS1253" t="s">
        <v>872</v>
      </c>
      <c r="AT1253" t="s">
        <v>839</v>
      </c>
      <c r="AU1253">
        <v>64.365009999999998</v>
      </c>
      <c r="AV1253" t="s">
        <v>775</v>
      </c>
      <c r="AW1253" t="s">
        <v>208</v>
      </c>
      <c r="AX1253" t="s">
        <v>817</v>
      </c>
      <c r="AY1253" t="s">
        <v>818</v>
      </c>
      <c r="AZ1253" t="s">
        <v>764</v>
      </c>
      <c r="BA1253" t="s">
        <v>764</v>
      </c>
      <c r="BB1253" t="s">
        <v>815</v>
      </c>
      <c r="BC1253" t="s">
        <v>819</v>
      </c>
      <c r="BD1253" t="s">
        <v>820</v>
      </c>
      <c r="BE1253" t="s">
        <v>821</v>
      </c>
      <c r="BF1253" t="s">
        <v>876</v>
      </c>
      <c r="BG1253" t="s">
        <v>822</v>
      </c>
      <c r="BH1253">
        <v>2016</v>
      </c>
      <c r="BI1253" t="s">
        <v>823</v>
      </c>
      <c r="BJ1253" t="s">
        <v>824</v>
      </c>
      <c r="BK1253" t="s">
        <v>824</v>
      </c>
    </row>
    <row r="1254" spans="43:63" x14ac:dyDescent="0.25">
      <c r="AQ1254" t="s">
        <v>18</v>
      </c>
      <c r="AR1254">
        <v>2013</v>
      </c>
      <c r="AS1254" t="s">
        <v>872</v>
      </c>
      <c r="AT1254" t="s">
        <v>839</v>
      </c>
      <c r="AU1254">
        <v>64.490350000000007</v>
      </c>
      <c r="AV1254" t="s">
        <v>775</v>
      </c>
      <c r="AW1254" t="s">
        <v>208</v>
      </c>
      <c r="AX1254" t="s">
        <v>817</v>
      </c>
      <c r="AY1254" t="s">
        <v>818</v>
      </c>
      <c r="AZ1254" t="s">
        <v>764</v>
      </c>
      <c r="BA1254" t="s">
        <v>764</v>
      </c>
      <c r="BB1254" t="s">
        <v>815</v>
      </c>
      <c r="BC1254" t="s">
        <v>819</v>
      </c>
      <c r="BD1254" t="s">
        <v>820</v>
      </c>
      <c r="BE1254" t="s">
        <v>821</v>
      </c>
      <c r="BF1254" t="s">
        <v>876</v>
      </c>
      <c r="BG1254" t="s">
        <v>822</v>
      </c>
      <c r="BH1254">
        <v>2016</v>
      </c>
      <c r="BI1254" t="s">
        <v>823</v>
      </c>
      <c r="BJ1254" t="s">
        <v>824</v>
      </c>
      <c r="BK1254" t="s">
        <v>824</v>
      </c>
    </row>
    <row r="1255" spans="43:63" x14ac:dyDescent="0.25">
      <c r="AQ1255" t="s">
        <v>17</v>
      </c>
      <c r="AR1255">
        <v>2013</v>
      </c>
      <c r="AS1255" t="s">
        <v>872</v>
      </c>
      <c r="AT1255" t="s">
        <v>839</v>
      </c>
      <c r="AU1255">
        <v>68.636996419047605</v>
      </c>
      <c r="AV1255" t="s">
        <v>873</v>
      </c>
      <c r="AW1255" t="s">
        <v>364</v>
      </c>
      <c r="AX1255" t="s">
        <v>817</v>
      </c>
      <c r="AY1255" t="s">
        <v>818</v>
      </c>
      <c r="AZ1255" t="s">
        <v>774</v>
      </c>
      <c r="BA1255" t="s">
        <v>764</v>
      </c>
      <c r="BB1255" t="s">
        <v>815</v>
      </c>
      <c r="BC1255" t="s">
        <v>819</v>
      </c>
      <c r="BD1255" t="s">
        <v>820</v>
      </c>
      <c r="BE1255" t="s">
        <v>821</v>
      </c>
      <c r="BF1255" t="s">
        <v>879</v>
      </c>
      <c r="BG1255" t="s">
        <v>822</v>
      </c>
      <c r="BH1255">
        <v>2016</v>
      </c>
      <c r="BI1255" t="s">
        <v>823</v>
      </c>
      <c r="BJ1255" t="s">
        <v>824</v>
      </c>
      <c r="BK1255" t="s">
        <v>824</v>
      </c>
    </row>
    <row r="1256" spans="43:63" x14ac:dyDescent="0.25">
      <c r="AQ1256" t="s">
        <v>11</v>
      </c>
      <c r="AR1256">
        <v>2010</v>
      </c>
      <c r="AS1256" t="s">
        <v>872</v>
      </c>
      <c r="AT1256" t="s">
        <v>839</v>
      </c>
      <c r="AU1256">
        <v>114.21962482000001</v>
      </c>
      <c r="AV1256" t="s">
        <v>873</v>
      </c>
      <c r="AW1256" t="s">
        <v>364</v>
      </c>
      <c r="AX1256" t="s">
        <v>817</v>
      </c>
      <c r="AY1256" t="s">
        <v>818</v>
      </c>
      <c r="AZ1256" t="s">
        <v>774</v>
      </c>
      <c r="BA1256" t="s">
        <v>764</v>
      </c>
      <c r="BB1256" t="s">
        <v>815</v>
      </c>
      <c r="BC1256" t="s">
        <v>819</v>
      </c>
      <c r="BD1256" t="s">
        <v>820</v>
      </c>
      <c r="BE1256" t="s">
        <v>821</v>
      </c>
      <c r="BF1256" t="s">
        <v>879</v>
      </c>
      <c r="BG1256" t="s">
        <v>822</v>
      </c>
      <c r="BH1256">
        <v>2016</v>
      </c>
      <c r="BI1256" t="s">
        <v>823</v>
      </c>
      <c r="BJ1256" t="s">
        <v>824</v>
      </c>
      <c r="BK1256" t="s">
        <v>824</v>
      </c>
    </row>
    <row r="1257" spans="43:63" x14ac:dyDescent="0.25">
      <c r="AQ1257" t="s">
        <v>11</v>
      </c>
      <c r="AR1257">
        <v>2011</v>
      </c>
      <c r="AS1257" t="s">
        <v>872</v>
      </c>
      <c r="AT1257" t="s">
        <v>839</v>
      </c>
      <c r="AU1257">
        <v>113.95682997999999</v>
      </c>
      <c r="AV1257" t="s">
        <v>873</v>
      </c>
      <c r="AW1257" t="s">
        <v>364</v>
      </c>
      <c r="AX1257" t="s">
        <v>817</v>
      </c>
      <c r="AY1257" t="s">
        <v>818</v>
      </c>
      <c r="AZ1257" t="s">
        <v>774</v>
      </c>
      <c r="BA1257" t="s">
        <v>764</v>
      </c>
      <c r="BB1257" t="s">
        <v>815</v>
      </c>
      <c r="BC1257" t="s">
        <v>819</v>
      </c>
      <c r="BD1257" t="s">
        <v>820</v>
      </c>
      <c r="BE1257" t="s">
        <v>821</v>
      </c>
      <c r="BF1257" t="s">
        <v>879</v>
      </c>
      <c r="BG1257" t="s">
        <v>822</v>
      </c>
      <c r="BH1257">
        <v>2016</v>
      </c>
      <c r="BI1257" t="s">
        <v>823</v>
      </c>
      <c r="BJ1257" t="s">
        <v>824</v>
      </c>
      <c r="BK1257" t="s">
        <v>824</v>
      </c>
    </row>
    <row r="1258" spans="43:63" x14ac:dyDescent="0.25">
      <c r="AQ1258" t="s">
        <v>11</v>
      </c>
      <c r="AR1258">
        <v>2012</v>
      </c>
      <c r="AS1258" t="s">
        <v>872</v>
      </c>
      <c r="AT1258" t="s">
        <v>839</v>
      </c>
      <c r="AU1258">
        <v>113.68932205999999</v>
      </c>
      <c r="AV1258" t="s">
        <v>873</v>
      </c>
      <c r="AW1258" t="s">
        <v>364</v>
      </c>
      <c r="AX1258" t="s">
        <v>817</v>
      </c>
      <c r="AY1258" t="s">
        <v>818</v>
      </c>
      <c r="AZ1258" t="s">
        <v>774</v>
      </c>
      <c r="BA1258" t="s">
        <v>764</v>
      </c>
      <c r="BB1258" t="s">
        <v>815</v>
      </c>
      <c r="BC1258" t="s">
        <v>819</v>
      </c>
      <c r="BD1258" t="s">
        <v>820</v>
      </c>
      <c r="BE1258" t="s">
        <v>821</v>
      </c>
      <c r="BF1258" t="s">
        <v>879</v>
      </c>
      <c r="BG1258" t="s">
        <v>822</v>
      </c>
      <c r="BH1258">
        <v>2016</v>
      </c>
      <c r="BI1258" t="s">
        <v>823</v>
      </c>
      <c r="BJ1258" t="s">
        <v>824</v>
      </c>
      <c r="BK1258" t="s">
        <v>824</v>
      </c>
    </row>
    <row r="1259" spans="43:63" x14ac:dyDescent="0.25">
      <c r="AQ1259" t="s">
        <v>11</v>
      </c>
      <c r="AR1259">
        <v>2013</v>
      </c>
      <c r="AS1259" t="s">
        <v>872</v>
      </c>
      <c r="AT1259" t="s">
        <v>839</v>
      </c>
      <c r="AU1259">
        <v>113.43237793999999</v>
      </c>
      <c r="AV1259" t="s">
        <v>873</v>
      </c>
      <c r="AW1259" t="s">
        <v>364</v>
      </c>
      <c r="AX1259" t="s">
        <v>817</v>
      </c>
      <c r="AY1259" t="s">
        <v>818</v>
      </c>
      <c r="AZ1259" t="s">
        <v>774</v>
      </c>
      <c r="BA1259" t="s">
        <v>764</v>
      </c>
      <c r="BB1259" t="s">
        <v>815</v>
      </c>
      <c r="BC1259" t="s">
        <v>819</v>
      </c>
      <c r="BD1259" t="s">
        <v>820</v>
      </c>
      <c r="BE1259" t="s">
        <v>821</v>
      </c>
      <c r="BF1259" t="s">
        <v>879</v>
      </c>
      <c r="BG1259" t="s">
        <v>822</v>
      </c>
      <c r="BH1259">
        <v>2016</v>
      </c>
      <c r="BI1259" t="s">
        <v>823</v>
      </c>
      <c r="BJ1259" t="s">
        <v>824</v>
      </c>
      <c r="BK1259" t="s">
        <v>824</v>
      </c>
    </row>
    <row r="1260" spans="43:63" x14ac:dyDescent="0.25">
      <c r="AQ1260" t="s">
        <v>21</v>
      </c>
      <c r="AR1260">
        <v>2012</v>
      </c>
      <c r="AS1260" t="s">
        <v>872</v>
      </c>
      <c r="AT1260" t="s">
        <v>839</v>
      </c>
      <c r="AU1260">
        <v>38.052286697591597</v>
      </c>
      <c r="AV1260" t="s">
        <v>873</v>
      </c>
      <c r="AW1260" t="s">
        <v>364</v>
      </c>
      <c r="AX1260" t="s">
        <v>817</v>
      </c>
      <c r="AY1260" t="s">
        <v>818</v>
      </c>
      <c r="AZ1260" t="s">
        <v>774</v>
      </c>
      <c r="BA1260" t="s">
        <v>764</v>
      </c>
      <c r="BB1260" t="s">
        <v>815</v>
      </c>
      <c r="BC1260" t="s">
        <v>819</v>
      </c>
      <c r="BD1260" t="s">
        <v>820</v>
      </c>
      <c r="BE1260" t="s">
        <v>821</v>
      </c>
      <c r="BF1260" t="s">
        <v>879</v>
      </c>
      <c r="BG1260" t="s">
        <v>822</v>
      </c>
      <c r="BH1260">
        <v>2016</v>
      </c>
      <c r="BI1260" t="s">
        <v>823</v>
      </c>
      <c r="BJ1260" t="s">
        <v>824</v>
      </c>
      <c r="BK1260" t="s">
        <v>824</v>
      </c>
    </row>
    <row r="1261" spans="43:63" x14ac:dyDescent="0.25">
      <c r="AQ1261" t="s">
        <v>21</v>
      </c>
      <c r="AR1261">
        <v>2013</v>
      </c>
      <c r="AS1261" t="s">
        <v>872</v>
      </c>
      <c r="AT1261" t="s">
        <v>839</v>
      </c>
      <c r="AU1261">
        <v>38.066472129872899</v>
      </c>
      <c r="AV1261" t="s">
        <v>873</v>
      </c>
      <c r="AW1261" t="s">
        <v>364</v>
      </c>
      <c r="AX1261" t="s">
        <v>817</v>
      </c>
      <c r="AY1261" t="s">
        <v>818</v>
      </c>
      <c r="AZ1261" t="s">
        <v>774</v>
      </c>
      <c r="BA1261" t="s">
        <v>764</v>
      </c>
      <c r="BB1261" t="s">
        <v>815</v>
      </c>
      <c r="BC1261" t="s">
        <v>819</v>
      </c>
      <c r="BD1261" t="s">
        <v>820</v>
      </c>
      <c r="BE1261" t="s">
        <v>821</v>
      </c>
      <c r="BF1261" t="s">
        <v>879</v>
      </c>
      <c r="BG1261" t="s">
        <v>822</v>
      </c>
      <c r="BH1261">
        <v>2016</v>
      </c>
      <c r="BI1261" t="s">
        <v>823</v>
      </c>
      <c r="BJ1261" t="s">
        <v>824</v>
      </c>
      <c r="BK1261" t="s">
        <v>824</v>
      </c>
    </row>
    <row r="1262" spans="43:63" x14ac:dyDescent="0.25">
      <c r="AQ1262" t="s">
        <v>15</v>
      </c>
      <c r="AR1262">
        <v>2011</v>
      </c>
      <c r="AS1262" t="s">
        <v>872</v>
      </c>
      <c r="AT1262" t="s">
        <v>839</v>
      </c>
      <c r="AU1262">
        <v>1.2540580138208901</v>
      </c>
      <c r="AV1262" t="s">
        <v>873</v>
      </c>
      <c r="AW1262" t="s">
        <v>364</v>
      </c>
      <c r="AX1262" t="s">
        <v>817</v>
      </c>
      <c r="AY1262" t="s">
        <v>818</v>
      </c>
      <c r="AZ1262" t="s">
        <v>774</v>
      </c>
      <c r="BA1262" t="s">
        <v>764</v>
      </c>
      <c r="BB1262" t="s">
        <v>815</v>
      </c>
      <c r="BC1262" t="s">
        <v>819</v>
      </c>
      <c r="BD1262" t="s">
        <v>820</v>
      </c>
      <c r="BE1262" t="s">
        <v>821</v>
      </c>
      <c r="BF1262" t="s">
        <v>879</v>
      </c>
      <c r="BG1262" t="s">
        <v>822</v>
      </c>
      <c r="BH1262">
        <v>2016</v>
      </c>
      <c r="BI1262" t="s">
        <v>823</v>
      </c>
      <c r="BJ1262" t="s">
        <v>824</v>
      </c>
      <c r="BK1262" t="s">
        <v>824</v>
      </c>
    </row>
    <row r="1263" spans="43:63" x14ac:dyDescent="0.25">
      <c r="AQ1263" t="s">
        <v>15</v>
      </c>
      <c r="AR1263">
        <v>2012</v>
      </c>
      <c r="AS1263" t="s">
        <v>872</v>
      </c>
      <c r="AT1263" t="s">
        <v>839</v>
      </c>
      <c r="AU1263">
        <v>1.2589490531433101</v>
      </c>
      <c r="AV1263" t="s">
        <v>873</v>
      </c>
      <c r="AW1263" t="s">
        <v>364</v>
      </c>
      <c r="AX1263" t="s">
        <v>817</v>
      </c>
      <c r="AY1263" t="s">
        <v>818</v>
      </c>
      <c r="AZ1263" t="s">
        <v>774</v>
      </c>
      <c r="BA1263" t="s">
        <v>764</v>
      </c>
      <c r="BB1263" t="s">
        <v>815</v>
      </c>
      <c r="BC1263" t="s">
        <v>819</v>
      </c>
      <c r="BD1263" t="s">
        <v>820</v>
      </c>
      <c r="BE1263" t="s">
        <v>821</v>
      </c>
      <c r="BF1263" t="s">
        <v>879</v>
      </c>
      <c r="BG1263" t="s">
        <v>822</v>
      </c>
      <c r="BH1263">
        <v>2016</v>
      </c>
      <c r="BI1263" t="s">
        <v>823</v>
      </c>
      <c r="BJ1263" t="s">
        <v>824</v>
      </c>
      <c r="BK1263" t="s">
        <v>824</v>
      </c>
    </row>
    <row r="1264" spans="43:63" x14ac:dyDescent="0.25">
      <c r="AQ1264" t="s">
        <v>15</v>
      </c>
      <c r="AR1264">
        <v>2013</v>
      </c>
      <c r="AS1264" t="s">
        <v>872</v>
      </c>
      <c r="AT1264" t="s">
        <v>839</v>
      </c>
      <c r="AU1264">
        <v>1.26228604580948</v>
      </c>
      <c r="AV1264" t="s">
        <v>873</v>
      </c>
      <c r="AW1264" t="s">
        <v>364</v>
      </c>
      <c r="AX1264" t="s">
        <v>817</v>
      </c>
      <c r="AY1264" t="s">
        <v>818</v>
      </c>
      <c r="AZ1264" t="s">
        <v>774</v>
      </c>
      <c r="BA1264" t="s">
        <v>764</v>
      </c>
      <c r="BB1264" t="s">
        <v>815</v>
      </c>
      <c r="BC1264" t="s">
        <v>819</v>
      </c>
      <c r="BD1264" t="s">
        <v>820</v>
      </c>
      <c r="BE1264" t="s">
        <v>821</v>
      </c>
      <c r="BF1264" t="s">
        <v>879</v>
      </c>
      <c r="BG1264" t="s">
        <v>822</v>
      </c>
      <c r="BH1264">
        <v>2016</v>
      </c>
      <c r="BI1264" t="s">
        <v>823</v>
      </c>
      <c r="BJ1264" t="s">
        <v>824</v>
      </c>
      <c r="BK1264" t="s">
        <v>824</v>
      </c>
    </row>
    <row r="1265" spans="43:63" x14ac:dyDescent="0.25">
      <c r="AQ1265" t="s">
        <v>23</v>
      </c>
      <c r="AR1265">
        <v>2011</v>
      </c>
      <c r="AS1265" t="s">
        <v>872</v>
      </c>
      <c r="AT1265" t="s">
        <v>839</v>
      </c>
      <c r="AU1265">
        <v>51.514629866115698</v>
      </c>
      <c r="AV1265" t="s">
        <v>873</v>
      </c>
      <c r="AW1265" t="s">
        <v>364</v>
      </c>
      <c r="AX1265" t="s">
        <v>817</v>
      </c>
      <c r="AY1265" t="s">
        <v>818</v>
      </c>
      <c r="AZ1265" t="s">
        <v>774</v>
      </c>
      <c r="BA1265" t="s">
        <v>764</v>
      </c>
      <c r="BB1265" t="s">
        <v>815</v>
      </c>
      <c r="BC1265" t="s">
        <v>819</v>
      </c>
      <c r="BD1265" t="s">
        <v>820</v>
      </c>
      <c r="BE1265" t="s">
        <v>821</v>
      </c>
      <c r="BF1265" t="s">
        <v>879</v>
      </c>
      <c r="BG1265" t="s">
        <v>822</v>
      </c>
      <c r="BH1265">
        <v>2016</v>
      </c>
      <c r="BI1265" t="s">
        <v>823</v>
      </c>
      <c r="BJ1265" t="s">
        <v>824</v>
      </c>
      <c r="BK1265" t="s">
        <v>824</v>
      </c>
    </row>
    <row r="1266" spans="43:63" x14ac:dyDescent="0.25">
      <c r="AQ1266" t="s">
        <v>1</v>
      </c>
      <c r="AR1266">
        <v>2010</v>
      </c>
      <c r="AS1266" t="s">
        <v>872</v>
      </c>
      <c r="AT1266" t="s">
        <v>839</v>
      </c>
      <c r="AU1266">
        <v>591.92793529470202</v>
      </c>
      <c r="AV1266" t="s">
        <v>873</v>
      </c>
      <c r="AW1266" t="s">
        <v>364</v>
      </c>
      <c r="AX1266" t="s">
        <v>817</v>
      </c>
      <c r="AY1266" t="s">
        <v>818</v>
      </c>
      <c r="AZ1266" t="s">
        <v>774</v>
      </c>
      <c r="BA1266" t="s">
        <v>764</v>
      </c>
      <c r="BB1266" t="s">
        <v>815</v>
      </c>
      <c r="BC1266" t="s">
        <v>819</v>
      </c>
      <c r="BD1266" t="s">
        <v>820</v>
      </c>
      <c r="BE1266" t="s">
        <v>821</v>
      </c>
      <c r="BF1266" t="s">
        <v>879</v>
      </c>
      <c r="BG1266" t="s">
        <v>822</v>
      </c>
      <c r="BH1266">
        <v>2016</v>
      </c>
      <c r="BI1266" t="s">
        <v>823</v>
      </c>
      <c r="BJ1266" t="s">
        <v>824</v>
      </c>
      <c r="BK1266" t="s">
        <v>824</v>
      </c>
    </row>
    <row r="1267" spans="43:63" x14ac:dyDescent="0.25">
      <c r="AQ1267" t="s">
        <v>1</v>
      </c>
      <c r="AR1267">
        <v>2011</v>
      </c>
      <c r="AS1267" t="s">
        <v>872</v>
      </c>
      <c r="AT1267" t="s">
        <v>839</v>
      </c>
      <c r="AU1267">
        <v>593.03111492737605</v>
      </c>
      <c r="AV1267" t="s">
        <v>873</v>
      </c>
      <c r="AW1267" t="s">
        <v>364</v>
      </c>
      <c r="AX1267" t="s">
        <v>817</v>
      </c>
      <c r="AY1267" t="s">
        <v>818</v>
      </c>
      <c r="AZ1267" t="s">
        <v>774</v>
      </c>
      <c r="BA1267" t="s">
        <v>764</v>
      </c>
      <c r="BB1267" t="s">
        <v>815</v>
      </c>
      <c r="BC1267" t="s">
        <v>819</v>
      </c>
      <c r="BD1267" t="s">
        <v>820</v>
      </c>
      <c r="BE1267" t="s">
        <v>821</v>
      </c>
      <c r="BF1267" t="s">
        <v>879</v>
      </c>
      <c r="BG1267" t="s">
        <v>822</v>
      </c>
      <c r="BH1267">
        <v>2016</v>
      </c>
      <c r="BI1267" t="s">
        <v>823</v>
      </c>
      <c r="BJ1267" t="s">
        <v>824</v>
      </c>
      <c r="BK1267" t="s">
        <v>824</v>
      </c>
    </row>
    <row r="1268" spans="43:63" x14ac:dyDescent="0.25">
      <c r="AQ1268" t="s">
        <v>1</v>
      </c>
      <c r="AR1268">
        <v>2012</v>
      </c>
      <c r="AS1268" t="s">
        <v>872</v>
      </c>
      <c r="AT1268" t="s">
        <v>839</v>
      </c>
      <c r="AU1268">
        <v>593.90266164467096</v>
      </c>
      <c r="AV1268" t="s">
        <v>873</v>
      </c>
      <c r="AW1268" t="s">
        <v>364</v>
      </c>
      <c r="AX1268" t="s">
        <v>817</v>
      </c>
      <c r="AY1268" t="s">
        <v>818</v>
      </c>
      <c r="AZ1268" t="s">
        <v>774</v>
      </c>
      <c r="BA1268" t="s">
        <v>764</v>
      </c>
      <c r="BB1268" t="s">
        <v>815</v>
      </c>
      <c r="BC1268" t="s">
        <v>819</v>
      </c>
      <c r="BD1268" t="s">
        <v>820</v>
      </c>
      <c r="BE1268" t="s">
        <v>821</v>
      </c>
      <c r="BF1268" t="s">
        <v>879</v>
      </c>
      <c r="BG1268" t="s">
        <v>822</v>
      </c>
      <c r="BH1268">
        <v>2016</v>
      </c>
      <c r="BI1268" t="s">
        <v>823</v>
      </c>
      <c r="BJ1268" t="s">
        <v>824</v>
      </c>
      <c r="BK1268" t="s">
        <v>824</v>
      </c>
    </row>
    <row r="1269" spans="43:63" x14ac:dyDescent="0.25">
      <c r="AQ1269" t="s">
        <v>1</v>
      </c>
      <c r="AR1269">
        <v>2013</v>
      </c>
      <c r="AS1269" t="s">
        <v>872</v>
      </c>
      <c r="AT1269" t="s">
        <v>839</v>
      </c>
      <c r="AU1269">
        <v>686.97771260081902</v>
      </c>
      <c r="AV1269" t="s">
        <v>873</v>
      </c>
      <c r="AW1269" t="s">
        <v>364</v>
      </c>
      <c r="AX1269" t="s">
        <v>817</v>
      </c>
      <c r="AY1269" t="s">
        <v>818</v>
      </c>
      <c r="AZ1269" t="s">
        <v>774</v>
      </c>
      <c r="BA1269" t="s">
        <v>764</v>
      </c>
      <c r="BB1269" t="s">
        <v>815</v>
      </c>
      <c r="BC1269" t="s">
        <v>819</v>
      </c>
      <c r="BD1269" t="s">
        <v>820</v>
      </c>
      <c r="BE1269" t="s">
        <v>821</v>
      </c>
      <c r="BF1269" t="s">
        <v>879</v>
      </c>
      <c r="BG1269" t="s">
        <v>822</v>
      </c>
      <c r="BH1269">
        <v>2016</v>
      </c>
      <c r="BI1269" t="s">
        <v>823</v>
      </c>
      <c r="BJ1269" t="s">
        <v>824</v>
      </c>
      <c r="BK1269" t="s">
        <v>824</v>
      </c>
    </row>
    <row r="1270" spans="43:63" x14ac:dyDescent="0.25">
      <c r="AQ1270" t="s">
        <v>9</v>
      </c>
      <c r="AR1270">
        <v>2010</v>
      </c>
      <c r="AS1270" t="s">
        <v>872</v>
      </c>
      <c r="AT1270" t="s">
        <v>839</v>
      </c>
      <c r="AU1270">
        <v>64.889865005039994</v>
      </c>
      <c r="AV1270" t="s">
        <v>873</v>
      </c>
      <c r="AW1270" t="s">
        <v>364</v>
      </c>
      <c r="AX1270" t="s">
        <v>817</v>
      </c>
      <c r="AY1270" t="s">
        <v>818</v>
      </c>
      <c r="AZ1270" t="s">
        <v>774</v>
      </c>
      <c r="BA1270" t="s">
        <v>764</v>
      </c>
      <c r="BB1270" t="s">
        <v>815</v>
      </c>
      <c r="BC1270" t="s">
        <v>819</v>
      </c>
      <c r="BD1270" t="s">
        <v>820</v>
      </c>
      <c r="BE1270" t="s">
        <v>821</v>
      </c>
      <c r="BF1270" t="s">
        <v>879</v>
      </c>
      <c r="BG1270" t="s">
        <v>822</v>
      </c>
      <c r="BH1270">
        <v>2016</v>
      </c>
      <c r="BI1270" t="s">
        <v>823</v>
      </c>
      <c r="BJ1270" t="s">
        <v>824</v>
      </c>
      <c r="BK1270" t="s">
        <v>824</v>
      </c>
    </row>
    <row r="1271" spans="43:63" x14ac:dyDescent="0.25">
      <c r="AQ1271" t="s">
        <v>9</v>
      </c>
      <c r="AR1271">
        <v>2011</v>
      </c>
      <c r="AS1271" t="s">
        <v>872</v>
      </c>
      <c r="AT1271" t="s">
        <v>839</v>
      </c>
      <c r="AU1271">
        <v>69.063663182669899</v>
      </c>
      <c r="AV1271" t="s">
        <v>873</v>
      </c>
      <c r="AW1271" t="s">
        <v>364</v>
      </c>
      <c r="AX1271" t="s">
        <v>817</v>
      </c>
      <c r="AY1271" t="s">
        <v>818</v>
      </c>
      <c r="AZ1271" t="s">
        <v>774</v>
      </c>
      <c r="BA1271" t="s">
        <v>764</v>
      </c>
      <c r="BB1271" t="s">
        <v>815</v>
      </c>
      <c r="BC1271" t="s">
        <v>819</v>
      </c>
      <c r="BD1271" t="s">
        <v>820</v>
      </c>
      <c r="BE1271" t="s">
        <v>821</v>
      </c>
      <c r="BF1271" t="s">
        <v>879</v>
      </c>
      <c r="BG1271" t="s">
        <v>822</v>
      </c>
      <c r="BH1271">
        <v>2016</v>
      </c>
      <c r="BI1271" t="s">
        <v>823</v>
      </c>
      <c r="BJ1271" t="s">
        <v>824</v>
      </c>
      <c r="BK1271" t="s">
        <v>824</v>
      </c>
    </row>
    <row r="1272" spans="43:63" x14ac:dyDescent="0.25">
      <c r="AQ1272" t="s">
        <v>9</v>
      </c>
      <c r="AR1272">
        <v>2012</v>
      </c>
      <c r="AS1272" t="s">
        <v>872</v>
      </c>
      <c r="AT1272" t="s">
        <v>839</v>
      </c>
      <c r="AU1272">
        <v>69.286155849693102</v>
      </c>
      <c r="AV1272" t="s">
        <v>873</v>
      </c>
      <c r="AW1272" t="s">
        <v>364</v>
      </c>
      <c r="AX1272" t="s">
        <v>817</v>
      </c>
      <c r="AY1272" t="s">
        <v>818</v>
      </c>
      <c r="AZ1272" t="s">
        <v>774</v>
      </c>
      <c r="BA1272" t="s">
        <v>764</v>
      </c>
      <c r="BB1272" t="s">
        <v>815</v>
      </c>
      <c r="BC1272" t="s">
        <v>819</v>
      </c>
      <c r="BD1272" t="s">
        <v>820</v>
      </c>
      <c r="BE1272" t="s">
        <v>821</v>
      </c>
      <c r="BF1272" t="s">
        <v>879</v>
      </c>
      <c r="BG1272" t="s">
        <v>822</v>
      </c>
      <c r="BH1272">
        <v>2016</v>
      </c>
      <c r="BI1272" t="s">
        <v>823</v>
      </c>
      <c r="BJ1272" t="s">
        <v>824</v>
      </c>
      <c r="BK1272" t="s">
        <v>824</v>
      </c>
    </row>
    <row r="1273" spans="43:63" x14ac:dyDescent="0.25">
      <c r="AQ1273" t="s">
        <v>9</v>
      </c>
      <c r="AR1273">
        <v>2013</v>
      </c>
      <c r="AS1273" t="s">
        <v>872</v>
      </c>
      <c r="AT1273" t="s">
        <v>839</v>
      </c>
      <c r="AU1273">
        <v>69.333517809990099</v>
      </c>
      <c r="AV1273" t="s">
        <v>873</v>
      </c>
      <c r="AW1273" t="s">
        <v>364</v>
      </c>
      <c r="AX1273" t="s">
        <v>817</v>
      </c>
      <c r="AY1273" t="s">
        <v>818</v>
      </c>
      <c r="AZ1273" t="s">
        <v>774</v>
      </c>
      <c r="BA1273" t="s">
        <v>764</v>
      </c>
      <c r="BB1273" t="s">
        <v>815</v>
      </c>
      <c r="BC1273" t="s">
        <v>819</v>
      </c>
      <c r="BD1273" t="s">
        <v>820</v>
      </c>
      <c r="BE1273" t="s">
        <v>821</v>
      </c>
      <c r="BF1273" t="s">
        <v>879</v>
      </c>
      <c r="BG1273" t="s">
        <v>822</v>
      </c>
      <c r="BH1273">
        <v>2016</v>
      </c>
      <c r="BI1273" t="s">
        <v>823</v>
      </c>
      <c r="BJ1273" t="s">
        <v>824</v>
      </c>
      <c r="BK1273" t="s">
        <v>824</v>
      </c>
    </row>
    <row r="1274" spans="43:63" x14ac:dyDescent="0.25">
      <c r="AQ1274" t="s">
        <v>27</v>
      </c>
      <c r="AR1274">
        <v>2011</v>
      </c>
      <c r="AS1274" t="s">
        <v>872</v>
      </c>
      <c r="AT1274" t="s">
        <v>839</v>
      </c>
      <c r="AU1274">
        <v>5.89186549161552</v>
      </c>
      <c r="AV1274" t="s">
        <v>873</v>
      </c>
      <c r="AW1274" t="s">
        <v>364</v>
      </c>
      <c r="AX1274" t="s">
        <v>817</v>
      </c>
      <c r="AY1274" t="s">
        <v>818</v>
      </c>
      <c r="AZ1274" t="s">
        <v>774</v>
      </c>
      <c r="BA1274" t="s">
        <v>764</v>
      </c>
      <c r="BB1274" t="s">
        <v>815</v>
      </c>
      <c r="BC1274" t="s">
        <v>819</v>
      </c>
      <c r="BD1274" t="s">
        <v>820</v>
      </c>
      <c r="BE1274" t="s">
        <v>821</v>
      </c>
      <c r="BF1274" t="s">
        <v>879</v>
      </c>
      <c r="BG1274" t="s">
        <v>822</v>
      </c>
      <c r="BH1274">
        <v>2016</v>
      </c>
      <c r="BI1274" t="s">
        <v>823</v>
      </c>
      <c r="BJ1274" t="s">
        <v>824</v>
      </c>
      <c r="BK1274" t="s">
        <v>824</v>
      </c>
    </row>
    <row r="1275" spans="43:63" x14ac:dyDescent="0.25">
      <c r="AQ1275" t="s">
        <v>20</v>
      </c>
      <c r="AR1275">
        <v>2011</v>
      </c>
      <c r="AS1275" t="s">
        <v>872</v>
      </c>
      <c r="AT1275" t="s">
        <v>839</v>
      </c>
      <c r="AU1275">
        <v>40.570544016878301</v>
      </c>
      <c r="AV1275" t="s">
        <v>873</v>
      </c>
      <c r="AW1275" t="s">
        <v>364</v>
      </c>
      <c r="AX1275" t="s">
        <v>817</v>
      </c>
      <c r="AY1275" t="s">
        <v>818</v>
      </c>
      <c r="AZ1275" t="s">
        <v>774</v>
      </c>
      <c r="BA1275" t="s">
        <v>764</v>
      </c>
      <c r="BB1275" t="s">
        <v>815</v>
      </c>
      <c r="BC1275" t="s">
        <v>819</v>
      </c>
      <c r="BD1275" t="s">
        <v>820</v>
      </c>
      <c r="BE1275" t="s">
        <v>821</v>
      </c>
      <c r="BF1275" t="s">
        <v>879</v>
      </c>
      <c r="BG1275" t="s">
        <v>822</v>
      </c>
      <c r="BH1275">
        <v>2016</v>
      </c>
      <c r="BI1275" t="s">
        <v>823</v>
      </c>
      <c r="BJ1275" t="s">
        <v>824</v>
      </c>
      <c r="BK1275" t="s">
        <v>824</v>
      </c>
    </row>
    <row r="1276" spans="43:63" x14ac:dyDescent="0.25">
      <c r="AQ1276" t="s">
        <v>20</v>
      </c>
      <c r="AR1276">
        <v>2012</v>
      </c>
      <c r="AS1276" t="s">
        <v>872</v>
      </c>
      <c r="AT1276" t="s">
        <v>839</v>
      </c>
      <c r="AU1276">
        <v>40.570544016878301</v>
      </c>
      <c r="AV1276" t="s">
        <v>873</v>
      </c>
      <c r="AW1276" t="s">
        <v>364</v>
      </c>
      <c r="AX1276" t="s">
        <v>817</v>
      </c>
      <c r="AY1276" t="s">
        <v>818</v>
      </c>
      <c r="AZ1276" t="s">
        <v>774</v>
      </c>
      <c r="BA1276" t="s">
        <v>764</v>
      </c>
      <c r="BB1276" t="s">
        <v>815</v>
      </c>
      <c r="BC1276" t="s">
        <v>819</v>
      </c>
      <c r="BD1276" t="s">
        <v>820</v>
      </c>
      <c r="BE1276" t="s">
        <v>821</v>
      </c>
      <c r="BF1276" t="s">
        <v>879</v>
      </c>
      <c r="BG1276" t="s">
        <v>822</v>
      </c>
      <c r="BH1276">
        <v>2016</v>
      </c>
      <c r="BI1276" t="s">
        <v>823</v>
      </c>
      <c r="BJ1276" t="s">
        <v>824</v>
      </c>
      <c r="BK1276" t="s">
        <v>824</v>
      </c>
    </row>
    <row r="1277" spans="43:63" x14ac:dyDescent="0.25">
      <c r="AQ1277" t="s">
        <v>20</v>
      </c>
      <c r="AR1277">
        <v>2013</v>
      </c>
      <c r="AS1277" t="s">
        <v>872</v>
      </c>
      <c r="AT1277" t="s">
        <v>839</v>
      </c>
      <c r="AU1277">
        <v>40.570544016878301</v>
      </c>
      <c r="AV1277" t="s">
        <v>873</v>
      </c>
      <c r="AW1277" t="s">
        <v>364</v>
      </c>
      <c r="AX1277" t="s">
        <v>817</v>
      </c>
      <c r="AY1277" t="s">
        <v>818</v>
      </c>
      <c r="AZ1277" t="s">
        <v>774</v>
      </c>
      <c r="BA1277" t="s">
        <v>764</v>
      </c>
      <c r="BB1277" t="s">
        <v>815</v>
      </c>
      <c r="BC1277" t="s">
        <v>819</v>
      </c>
      <c r="BD1277" t="s">
        <v>820</v>
      </c>
      <c r="BE1277" t="s">
        <v>821</v>
      </c>
      <c r="BF1277" t="s">
        <v>879</v>
      </c>
      <c r="BG1277" t="s">
        <v>822</v>
      </c>
      <c r="BH1277">
        <v>2016</v>
      </c>
      <c r="BI1277" t="s">
        <v>823</v>
      </c>
      <c r="BJ1277" t="s">
        <v>824</v>
      </c>
      <c r="BK1277" t="s">
        <v>824</v>
      </c>
    </row>
    <row r="1278" spans="43:63" x14ac:dyDescent="0.25">
      <c r="AQ1278" t="s">
        <v>28</v>
      </c>
      <c r="AR1278">
        <v>2013</v>
      </c>
      <c r="AS1278" t="s">
        <v>872</v>
      </c>
      <c r="AT1278" t="s">
        <v>839</v>
      </c>
      <c r="AU1278">
        <v>91.106769636751594</v>
      </c>
      <c r="AV1278" t="s">
        <v>873</v>
      </c>
      <c r="AW1278" t="s">
        <v>364</v>
      </c>
      <c r="AX1278" t="s">
        <v>817</v>
      </c>
      <c r="AY1278" t="s">
        <v>818</v>
      </c>
      <c r="AZ1278" t="s">
        <v>774</v>
      </c>
      <c r="BA1278" t="s">
        <v>764</v>
      </c>
      <c r="BB1278" t="s">
        <v>815</v>
      </c>
      <c r="BC1278" t="s">
        <v>819</v>
      </c>
      <c r="BD1278" t="s">
        <v>820</v>
      </c>
      <c r="BE1278" t="s">
        <v>821</v>
      </c>
      <c r="BF1278" t="s">
        <v>879</v>
      </c>
      <c r="BG1278" t="s">
        <v>822</v>
      </c>
      <c r="BH1278">
        <v>2016</v>
      </c>
      <c r="BI1278" t="s">
        <v>823</v>
      </c>
      <c r="BJ1278" t="s">
        <v>824</v>
      </c>
      <c r="BK1278" t="s">
        <v>824</v>
      </c>
    </row>
    <row r="1279" spans="43:63" x14ac:dyDescent="0.25">
      <c r="AQ1279" t="s">
        <v>30</v>
      </c>
      <c r="AR1279">
        <v>2014</v>
      </c>
      <c r="AS1279" t="s">
        <v>872</v>
      </c>
      <c r="AT1279" t="s">
        <v>839</v>
      </c>
      <c r="AU1279">
        <v>20.390339772031499</v>
      </c>
      <c r="AV1279" t="s">
        <v>873</v>
      </c>
      <c r="AW1279" t="s">
        <v>364</v>
      </c>
      <c r="AX1279" t="s">
        <v>817</v>
      </c>
      <c r="AY1279" t="s">
        <v>818</v>
      </c>
      <c r="AZ1279" t="s">
        <v>774</v>
      </c>
      <c r="BA1279" t="s">
        <v>764</v>
      </c>
      <c r="BB1279" t="s">
        <v>815</v>
      </c>
      <c r="BC1279" t="s">
        <v>819</v>
      </c>
      <c r="BD1279" t="s">
        <v>820</v>
      </c>
      <c r="BE1279" t="s">
        <v>821</v>
      </c>
      <c r="BF1279" t="s">
        <v>879</v>
      </c>
      <c r="BG1279" t="s">
        <v>822</v>
      </c>
      <c r="BH1279">
        <v>2016</v>
      </c>
      <c r="BI1279" t="s">
        <v>823</v>
      </c>
      <c r="BJ1279" t="s">
        <v>824</v>
      </c>
      <c r="BK1279" t="s">
        <v>824</v>
      </c>
    </row>
    <row r="1280" spans="43:63" x14ac:dyDescent="0.25">
      <c r="AQ1280" t="s">
        <v>10</v>
      </c>
      <c r="AR1280">
        <v>2005</v>
      </c>
      <c r="AS1280" t="s">
        <v>872</v>
      </c>
      <c r="AT1280" t="s">
        <v>839</v>
      </c>
      <c r="AU1280">
        <v>651.65391843057898</v>
      </c>
      <c r="AV1280" t="s">
        <v>873</v>
      </c>
      <c r="AW1280" t="s">
        <v>364</v>
      </c>
      <c r="AX1280" t="s">
        <v>817</v>
      </c>
      <c r="AY1280" t="s">
        <v>818</v>
      </c>
      <c r="AZ1280" t="s">
        <v>774</v>
      </c>
      <c r="BA1280" t="s">
        <v>764</v>
      </c>
      <c r="BB1280" t="s">
        <v>815</v>
      </c>
      <c r="BC1280" t="s">
        <v>819</v>
      </c>
      <c r="BD1280" t="s">
        <v>820</v>
      </c>
      <c r="BE1280" t="s">
        <v>821</v>
      </c>
      <c r="BF1280" t="s">
        <v>879</v>
      </c>
      <c r="BG1280" t="s">
        <v>822</v>
      </c>
      <c r="BH1280">
        <v>2016</v>
      </c>
      <c r="BI1280" t="s">
        <v>823</v>
      </c>
      <c r="BJ1280" t="s">
        <v>824</v>
      </c>
      <c r="BK1280" t="s">
        <v>824</v>
      </c>
    </row>
    <row r="1281" spans="43:63" x14ac:dyDescent="0.25">
      <c r="AQ1281" t="s">
        <v>10</v>
      </c>
      <c r="AR1281">
        <v>2006</v>
      </c>
      <c r="AS1281" t="s">
        <v>872</v>
      </c>
      <c r="AT1281" t="s">
        <v>839</v>
      </c>
      <c r="AU1281">
        <v>655.33977092312296</v>
      </c>
      <c r="AV1281" t="s">
        <v>873</v>
      </c>
      <c r="AW1281" t="s">
        <v>364</v>
      </c>
      <c r="AX1281" t="s">
        <v>817</v>
      </c>
      <c r="AY1281" t="s">
        <v>818</v>
      </c>
      <c r="AZ1281" t="s">
        <v>774</v>
      </c>
      <c r="BA1281" t="s">
        <v>764</v>
      </c>
      <c r="BB1281" t="s">
        <v>815</v>
      </c>
      <c r="BC1281" t="s">
        <v>819</v>
      </c>
      <c r="BD1281" t="s">
        <v>820</v>
      </c>
      <c r="BE1281" t="s">
        <v>821</v>
      </c>
      <c r="BF1281" t="s">
        <v>879</v>
      </c>
      <c r="BG1281" t="s">
        <v>822</v>
      </c>
      <c r="BH1281">
        <v>2016</v>
      </c>
      <c r="BI1281" t="s">
        <v>823</v>
      </c>
      <c r="BJ1281" t="s">
        <v>824</v>
      </c>
      <c r="BK1281" t="s">
        <v>824</v>
      </c>
    </row>
    <row r="1282" spans="43:63" x14ac:dyDescent="0.25">
      <c r="AQ1282" t="s">
        <v>10</v>
      </c>
      <c r="AR1282">
        <v>2007</v>
      </c>
      <c r="AS1282" t="s">
        <v>872</v>
      </c>
      <c r="AT1282" t="s">
        <v>839</v>
      </c>
      <c r="AU1282">
        <v>656.92742461672003</v>
      </c>
      <c r="AV1282" t="s">
        <v>873</v>
      </c>
      <c r="AW1282" t="s">
        <v>364</v>
      </c>
      <c r="AX1282" t="s">
        <v>817</v>
      </c>
      <c r="AY1282" t="s">
        <v>818</v>
      </c>
      <c r="AZ1282" t="s">
        <v>774</v>
      </c>
      <c r="BA1282" t="s">
        <v>764</v>
      </c>
      <c r="BB1282" t="s">
        <v>815</v>
      </c>
      <c r="BC1282" t="s">
        <v>819</v>
      </c>
      <c r="BD1282" t="s">
        <v>820</v>
      </c>
      <c r="BE1282" t="s">
        <v>821</v>
      </c>
      <c r="BF1282" t="s">
        <v>879</v>
      </c>
      <c r="BG1282" t="s">
        <v>822</v>
      </c>
      <c r="BH1282">
        <v>2016</v>
      </c>
      <c r="BI1282" t="s">
        <v>823</v>
      </c>
      <c r="BJ1282" t="s">
        <v>824</v>
      </c>
      <c r="BK1282" t="s">
        <v>824</v>
      </c>
    </row>
    <row r="1283" spans="43:63" x14ac:dyDescent="0.25">
      <c r="AQ1283" t="s">
        <v>10</v>
      </c>
      <c r="AR1283">
        <v>2008</v>
      </c>
      <c r="AS1283" t="s">
        <v>872</v>
      </c>
      <c r="AT1283" t="s">
        <v>839</v>
      </c>
      <c r="AU1283">
        <v>656.34789709123402</v>
      </c>
      <c r="AV1283" t="s">
        <v>873</v>
      </c>
      <c r="AW1283" t="s">
        <v>364</v>
      </c>
      <c r="AX1283" t="s">
        <v>817</v>
      </c>
      <c r="AY1283" t="s">
        <v>818</v>
      </c>
      <c r="AZ1283" t="s">
        <v>774</v>
      </c>
      <c r="BA1283" t="s">
        <v>764</v>
      </c>
      <c r="BB1283" t="s">
        <v>815</v>
      </c>
      <c r="BC1283" t="s">
        <v>819</v>
      </c>
      <c r="BD1283" t="s">
        <v>820</v>
      </c>
      <c r="BE1283" t="s">
        <v>821</v>
      </c>
      <c r="BF1283" t="s">
        <v>879</v>
      </c>
      <c r="BG1283" t="s">
        <v>822</v>
      </c>
      <c r="BH1283">
        <v>2016</v>
      </c>
      <c r="BI1283" t="s">
        <v>823</v>
      </c>
      <c r="BJ1283" t="s">
        <v>824</v>
      </c>
      <c r="BK1283" t="s">
        <v>824</v>
      </c>
    </row>
    <row r="1284" spans="43:63" x14ac:dyDescent="0.25">
      <c r="AQ1284" t="s">
        <v>10</v>
      </c>
      <c r="AR1284">
        <v>2009</v>
      </c>
      <c r="AS1284" t="s">
        <v>872</v>
      </c>
      <c r="AT1284" t="s">
        <v>839</v>
      </c>
      <c r="AU1284">
        <v>654.27339203376096</v>
      </c>
      <c r="AV1284" t="s">
        <v>873</v>
      </c>
      <c r="AW1284" t="s">
        <v>364</v>
      </c>
      <c r="AX1284" t="s">
        <v>817</v>
      </c>
      <c r="AY1284" t="s">
        <v>818</v>
      </c>
      <c r="AZ1284" t="s">
        <v>774</v>
      </c>
      <c r="BA1284" t="s">
        <v>764</v>
      </c>
      <c r="BB1284" t="s">
        <v>815</v>
      </c>
      <c r="BC1284" t="s">
        <v>819</v>
      </c>
      <c r="BD1284" t="s">
        <v>820</v>
      </c>
      <c r="BE1284" t="s">
        <v>821</v>
      </c>
      <c r="BF1284" t="s">
        <v>879</v>
      </c>
      <c r="BG1284" t="s">
        <v>822</v>
      </c>
      <c r="BH1284">
        <v>2016</v>
      </c>
      <c r="BI1284" t="s">
        <v>823</v>
      </c>
      <c r="BJ1284" t="s">
        <v>824</v>
      </c>
      <c r="BK1284" t="s">
        <v>824</v>
      </c>
    </row>
    <row r="1285" spans="43:63" x14ac:dyDescent="0.25">
      <c r="AQ1285" t="s">
        <v>10</v>
      </c>
      <c r="AR1285">
        <v>2010</v>
      </c>
      <c r="AS1285" t="s">
        <v>872</v>
      </c>
      <c r="AT1285" t="s">
        <v>839</v>
      </c>
      <c r="AU1285">
        <v>652.30555709979899</v>
      </c>
      <c r="AV1285" t="s">
        <v>873</v>
      </c>
      <c r="AW1285" t="s">
        <v>364</v>
      </c>
      <c r="AX1285" t="s">
        <v>817</v>
      </c>
      <c r="AY1285" t="s">
        <v>818</v>
      </c>
      <c r="AZ1285" t="s">
        <v>774</v>
      </c>
      <c r="BA1285" t="s">
        <v>764</v>
      </c>
      <c r="BB1285" t="s">
        <v>815</v>
      </c>
      <c r="BC1285" t="s">
        <v>819</v>
      </c>
      <c r="BD1285" t="s">
        <v>820</v>
      </c>
      <c r="BE1285" t="s">
        <v>821</v>
      </c>
      <c r="BF1285" t="s">
        <v>879</v>
      </c>
      <c r="BG1285" t="s">
        <v>822</v>
      </c>
      <c r="BH1285">
        <v>2016</v>
      </c>
      <c r="BI1285" t="s">
        <v>823</v>
      </c>
      <c r="BJ1285" t="s">
        <v>824</v>
      </c>
      <c r="BK1285" t="s">
        <v>824</v>
      </c>
    </row>
    <row r="1286" spans="43:63" x14ac:dyDescent="0.25">
      <c r="AQ1286" t="s">
        <v>10</v>
      </c>
      <c r="AR1286">
        <v>2011</v>
      </c>
      <c r="AS1286" t="s">
        <v>872</v>
      </c>
      <c r="AT1286" t="s">
        <v>839</v>
      </c>
      <c r="AU1286">
        <v>650.91009743126199</v>
      </c>
      <c r="AV1286" t="s">
        <v>873</v>
      </c>
      <c r="AW1286" t="s">
        <v>364</v>
      </c>
      <c r="AX1286" t="s">
        <v>817</v>
      </c>
      <c r="AY1286" t="s">
        <v>818</v>
      </c>
      <c r="AZ1286" t="s">
        <v>774</v>
      </c>
      <c r="BA1286" t="s">
        <v>764</v>
      </c>
      <c r="BB1286" t="s">
        <v>815</v>
      </c>
      <c r="BC1286" t="s">
        <v>819</v>
      </c>
      <c r="BD1286" t="s">
        <v>820</v>
      </c>
      <c r="BE1286" t="s">
        <v>821</v>
      </c>
      <c r="BF1286" t="s">
        <v>879</v>
      </c>
      <c r="BG1286" t="s">
        <v>822</v>
      </c>
      <c r="BH1286">
        <v>2016</v>
      </c>
      <c r="BI1286" t="s">
        <v>823</v>
      </c>
      <c r="BJ1286" t="s">
        <v>824</v>
      </c>
      <c r="BK1286" t="s">
        <v>824</v>
      </c>
    </row>
    <row r="1287" spans="43:63" x14ac:dyDescent="0.25">
      <c r="AQ1287" t="s">
        <v>10</v>
      </c>
      <c r="AR1287">
        <v>2012</v>
      </c>
      <c r="AS1287" t="s">
        <v>872</v>
      </c>
      <c r="AT1287" t="s">
        <v>839</v>
      </c>
      <c r="AU1287">
        <v>649.75796435152699</v>
      </c>
      <c r="AV1287" t="s">
        <v>873</v>
      </c>
      <c r="AW1287" t="s">
        <v>364</v>
      </c>
      <c r="AX1287" t="s">
        <v>817</v>
      </c>
      <c r="AY1287" t="s">
        <v>818</v>
      </c>
      <c r="AZ1287" t="s">
        <v>774</v>
      </c>
      <c r="BA1287" t="s">
        <v>764</v>
      </c>
      <c r="BB1287" t="s">
        <v>815</v>
      </c>
      <c r="BC1287" t="s">
        <v>819</v>
      </c>
      <c r="BD1287" t="s">
        <v>820</v>
      </c>
      <c r="BE1287" t="s">
        <v>821</v>
      </c>
      <c r="BF1287" t="s">
        <v>879</v>
      </c>
      <c r="BG1287" t="s">
        <v>822</v>
      </c>
      <c r="BH1287">
        <v>2016</v>
      </c>
      <c r="BI1287" t="s">
        <v>823</v>
      </c>
      <c r="BJ1287" t="s">
        <v>824</v>
      </c>
      <c r="BK1287" t="s">
        <v>824</v>
      </c>
    </row>
    <row r="1288" spans="43:63" x14ac:dyDescent="0.25">
      <c r="AQ1288" t="s">
        <v>10</v>
      </c>
      <c r="AR1288">
        <v>2013</v>
      </c>
      <c r="AS1288" t="s">
        <v>872</v>
      </c>
      <c r="AT1288" t="s">
        <v>839</v>
      </c>
      <c r="AU1288">
        <v>650.93572814738798</v>
      </c>
      <c r="AV1288" t="s">
        <v>873</v>
      </c>
      <c r="AW1288" t="s">
        <v>364</v>
      </c>
      <c r="AX1288" t="s">
        <v>817</v>
      </c>
      <c r="AY1288" t="s">
        <v>818</v>
      </c>
      <c r="AZ1288" t="s">
        <v>774</v>
      </c>
      <c r="BA1288" t="s">
        <v>764</v>
      </c>
      <c r="BB1288" t="s">
        <v>815</v>
      </c>
      <c r="BC1288" t="s">
        <v>819</v>
      </c>
      <c r="BD1288" t="s">
        <v>820</v>
      </c>
      <c r="BE1288" t="s">
        <v>821</v>
      </c>
      <c r="BF1288" t="s">
        <v>879</v>
      </c>
      <c r="BG1288" t="s">
        <v>822</v>
      </c>
      <c r="BH1288">
        <v>2016</v>
      </c>
      <c r="BI1288" t="s">
        <v>823</v>
      </c>
      <c r="BJ1288" t="s">
        <v>824</v>
      </c>
      <c r="BK1288" t="s">
        <v>824</v>
      </c>
    </row>
    <row r="1289" spans="43:63" x14ac:dyDescent="0.25">
      <c r="AQ1289" t="s">
        <v>24</v>
      </c>
      <c r="AR1289">
        <v>2011</v>
      </c>
      <c r="AS1289" t="s">
        <v>872</v>
      </c>
      <c r="AT1289" t="s">
        <v>839</v>
      </c>
      <c r="AU1289">
        <v>10.2463024297105</v>
      </c>
      <c r="AV1289" t="s">
        <v>873</v>
      </c>
      <c r="AW1289" t="s">
        <v>364</v>
      </c>
      <c r="AX1289" t="s">
        <v>817</v>
      </c>
      <c r="AY1289" t="s">
        <v>818</v>
      </c>
      <c r="AZ1289" t="s">
        <v>774</v>
      </c>
      <c r="BA1289" t="s">
        <v>764</v>
      </c>
      <c r="BB1289" t="s">
        <v>815</v>
      </c>
      <c r="BC1289" t="s">
        <v>819</v>
      </c>
      <c r="BD1289" t="s">
        <v>820</v>
      </c>
      <c r="BE1289" t="s">
        <v>821</v>
      </c>
      <c r="BF1289" t="s">
        <v>879</v>
      </c>
      <c r="BG1289" t="s">
        <v>822</v>
      </c>
      <c r="BH1289">
        <v>2016</v>
      </c>
      <c r="BI1289" t="s">
        <v>823</v>
      </c>
      <c r="BJ1289" t="s">
        <v>824</v>
      </c>
      <c r="BK1289" t="s">
        <v>824</v>
      </c>
    </row>
    <row r="1290" spans="43:63" x14ac:dyDescent="0.25">
      <c r="AQ1290" t="s">
        <v>24</v>
      </c>
      <c r="AR1290">
        <v>2012</v>
      </c>
      <c r="AS1290" t="s">
        <v>872</v>
      </c>
      <c r="AT1290" t="s">
        <v>839</v>
      </c>
      <c r="AU1290">
        <v>10.334960176321101</v>
      </c>
      <c r="AV1290" t="s">
        <v>873</v>
      </c>
      <c r="AW1290" t="s">
        <v>364</v>
      </c>
      <c r="AX1290" t="s">
        <v>817</v>
      </c>
      <c r="AY1290" t="s">
        <v>818</v>
      </c>
      <c r="AZ1290" t="s">
        <v>774</v>
      </c>
      <c r="BA1290" t="s">
        <v>764</v>
      </c>
      <c r="BB1290" t="s">
        <v>815</v>
      </c>
      <c r="BC1290" t="s">
        <v>819</v>
      </c>
      <c r="BD1290" t="s">
        <v>820</v>
      </c>
      <c r="BE1290" t="s">
        <v>821</v>
      </c>
      <c r="BF1290" t="s">
        <v>879</v>
      </c>
      <c r="BG1290" t="s">
        <v>822</v>
      </c>
      <c r="BH1290">
        <v>2016</v>
      </c>
      <c r="BI1290" t="s">
        <v>823</v>
      </c>
      <c r="BJ1290" t="s">
        <v>824</v>
      </c>
      <c r="BK1290" t="s">
        <v>824</v>
      </c>
    </row>
    <row r="1291" spans="43:63" x14ac:dyDescent="0.25">
      <c r="AQ1291" t="s">
        <v>24</v>
      </c>
      <c r="AR1291">
        <v>2013</v>
      </c>
      <c r="AS1291" t="s">
        <v>872</v>
      </c>
      <c r="AT1291" t="s">
        <v>839</v>
      </c>
      <c r="AU1291">
        <v>10.423617922931699</v>
      </c>
      <c r="AV1291" t="s">
        <v>873</v>
      </c>
      <c r="AW1291" t="s">
        <v>364</v>
      </c>
      <c r="AX1291" t="s">
        <v>817</v>
      </c>
      <c r="AY1291" t="s">
        <v>818</v>
      </c>
      <c r="AZ1291" t="s">
        <v>774</v>
      </c>
      <c r="BA1291" t="s">
        <v>764</v>
      </c>
      <c r="BB1291" t="s">
        <v>815</v>
      </c>
      <c r="BC1291" t="s">
        <v>819</v>
      </c>
      <c r="BD1291" t="s">
        <v>820</v>
      </c>
      <c r="BE1291" t="s">
        <v>821</v>
      </c>
      <c r="BF1291" t="s">
        <v>879</v>
      </c>
      <c r="BG1291" t="s">
        <v>822</v>
      </c>
      <c r="BH1291">
        <v>2016</v>
      </c>
      <c r="BI1291" t="s">
        <v>823</v>
      </c>
      <c r="BJ1291" t="s">
        <v>824</v>
      </c>
      <c r="BK1291" t="s">
        <v>824</v>
      </c>
    </row>
    <row r="1292" spans="43:63" x14ac:dyDescent="0.25">
      <c r="AQ1292" t="s">
        <v>16</v>
      </c>
      <c r="AR1292">
        <v>2013</v>
      </c>
      <c r="AS1292" t="s">
        <v>872</v>
      </c>
      <c r="AT1292" t="s">
        <v>839</v>
      </c>
      <c r="AU1292">
        <v>58.4616302910174</v>
      </c>
      <c r="AV1292" t="s">
        <v>873</v>
      </c>
      <c r="AW1292" t="s">
        <v>208</v>
      </c>
      <c r="AX1292" t="s">
        <v>817</v>
      </c>
      <c r="AY1292" t="s">
        <v>818</v>
      </c>
      <c r="AZ1292" t="s">
        <v>774</v>
      </c>
      <c r="BA1292" t="s">
        <v>764</v>
      </c>
      <c r="BB1292" t="s">
        <v>815</v>
      </c>
      <c r="BC1292" t="s">
        <v>819</v>
      </c>
      <c r="BD1292" t="s">
        <v>820</v>
      </c>
      <c r="BE1292" t="s">
        <v>821</v>
      </c>
      <c r="BF1292" t="s">
        <v>876</v>
      </c>
      <c r="BG1292" t="s">
        <v>822</v>
      </c>
      <c r="BH1292">
        <v>2016</v>
      </c>
      <c r="BI1292" t="s">
        <v>823</v>
      </c>
      <c r="BJ1292" t="s">
        <v>824</v>
      </c>
      <c r="BK1292" t="s">
        <v>824</v>
      </c>
    </row>
    <row r="1293" spans="43:63" x14ac:dyDescent="0.25">
      <c r="AQ1293" t="s">
        <v>5</v>
      </c>
      <c r="AR1293">
        <v>2011</v>
      </c>
      <c r="AS1293" t="s">
        <v>872</v>
      </c>
      <c r="AT1293" t="s">
        <v>839</v>
      </c>
      <c r="AU1293">
        <v>35.052366689674201</v>
      </c>
      <c r="AV1293" t="s">
        <v>873</v>
      </c>
      <c r="AW1293" t="s">
        <v>214</v>
      </c>
      <c r="AX1293" t="s">
        <v>817</v>
      </c>
      <c r="AY1293" t="s">
        <v>818</v>
      </c>
      <c r="AZ1293" t="s">
        <v>774</v>
      </c>
      <c r="BA1293" t="s">
        <v>764</v>
      </c>
      <c r="BB1293" t="s">
        <v>815</v>
      </c>
      <c r="BC1293" t="s">
        <v>819</v>
      </c>
      <c r="BD1293" t="s">
        <v>820</v>
      </c>
      <c r="BE1293" t="s">
        <v>821</v>
      </c>
      <c r="BF1293" t="s">
        <v>880</v>
      </c>
      <c r="BG1293" t="s">
        <v>822</v>
      </c>
      <c r="BH1293">
        <v>2016</v>
      </c>
      <c r="BI1293" t="s">
        <v>823</v>
      </c>
      <c r="BJ1293" t="s">
        <v>824</v>
      </c>
      <c r="BK1293" t="s">
        <v>824</v>
      </c>
    </row>
    <row r="1294" spans="43:63" x14ac:dyDescent="0.25">
      <c r="AQ1294" t="s">
        <v>5</v>
      </c>
      <c r="AR1294">
        <v>2012</v>
      </c>
      <c r="AS1294" t="s">
        <v>872</v>
      </c>
      <c r="AT1294" t="s">
        <v>839</v>
      </c>
      <c r="AU1294">
        <v>35.131567480401401</v>
      </c>
      <c r="AV1294" t="s">
        <v>873</v>
      </c>
      <c r="AW1294" t="s">
        <v>214</v>
      </c>
      <c r="AX1294" t="s">
        <v>817</v>
      </c>
      <c r="AY1294" t="s">
        <v>818</v>
      </c>
      <c r="AZ1294" t="s">
        <v>774</v>
      </c>
      <c r="BA1294" t="s">
        <v>764</v>
      </c>
      <c r="BB1294" t="s">
        <v>815</v>
      </c>
      <c r="BC1294" t="s">
        <v>819</v>
      </c>
      <c r="BD1294" t="s">
        <v>820</v>
      </c>
      <c r="BE1294" t="s">
        <v>821</v>
      </c>
      <c r="BF1294" t="s">
        <v>880</v>
      </c>
      <c r="BG1294" t="s">
        <v>822</v>
      </c>
      <c r="BH1294">
        <v>2016</v>
      </c>
      <c r="BI1294" t="s">
        <v>823</v>
      </c>
      <c r="BJ1294" t="s">
        <v>824</v>
      </c>
      <c r="BK1294" t="s">
        <v>824</v>
      </c>
    </row>
    <row r="1295" spans="43:63" x14ac:dyDescent="0.25">
      <c r="AQ1295" t="s">
        <v>5</v>
      </c>
      <c r="AR1295">
        <v>2013</v>
      </c>
      <c r="AS1295" t="s">
        <v>872</v>
      </c>
      <c r="AT1295" t="s">
        <v>839</v>
      </c>
      <c r="AU1295">
        <v>35.206359578865303</v>
      </c>
      <c r="AV1295" t="s">
        <v>873</v>
      </c>
      <c r="AW1295" t="s">
        <v>214</v>
      </c>
      <c r="AX1295" t="s">
        <v>817</v>
      </c>
      <c r="AY1295" t="s">
        <v>818</v>
      </c>
      <c r="AZ1295" t="s">
        <v>774</v>
      </c>
      <c r="BA1295" t="s">
        <v>764</v>
      </c>
      <c r="BB1295" t="s">
        <v>815</v>
      </c>
      <c r="BC1295" t="s">
        <v>819</v>
      </c>
      <c r="BD1295" t="s">
        <v>820</v>
      </c>
      <c r="BE1295" t="s">
        <v>821</v>
      </c>
      <c r="BF1295" t="s">
        <v>880</v>
      </c>
      <c r="BG1295" t="s">
        <v>822</v>
      </c>
      <c r="BH1295">
        <v>2016</v>
      </c>
      <c r="BI1295" t="s">
        <v>823</v>
      </c>
      <c r="BJ1295" t="s">
        <v>824</v>
      </c>
      <c r="BK1295" t="s">
        <v>824</v>
      </c>
    </row>
    <row r="1296" spans="43:63" x14ac:dyDescent="0.25">
      <c r="AQ1296" t="s">
        <v>29</v>
      </c>
      <c r="AR1296">
        <v>2011</v>
      </c>
      <c r="AS1296" t="s">
        <v>872</v>
      </c>
      <c r="AT1296" t="s">
        <v>839</v>
      </c>
      <c r="AU1296">
        <v>203.278915008204</v>
      </c>
      <c r="AV1296" t="s">
        <v>873</v>
      </c>
      <c r="AW1296" t="s">
        <v>214</v>
      </c>
      <c r="AX1296" t="s">
        <v>817</v>
      </c>
      <c r="AY1296" t="s">
        <v>818</v>
      </c>
      <c r="AZ1296" t="s">
        <v>774</v>
      </c>
      <c r="BA1296" t="s">
        <v>764</v>
      </c>
      <c r="BB1296" t="s">
        <v>815</v>
      </c>
      <c r="BC1296" t="s">
        <v>819</v>
      </c>
      <c r="BD1296" t="s">
        <v>820</v>
      </c>
      <c r="BE1296" t="s">
        <v>821</v>
      </c>
      <c r="BF1296" t="s">
        <v>880</v>
      </c>
      <c r="BG1296" t="s">
        <v>822</v>
      </c>
      <c r="BH1296">
        <v>2016</v>
      </c>
      <c r="BI1296" t="s">
        <v>823</v>
      </c>
      <c r="BJ1296" t="s">
        <v>824</v>
      </c>
      <c r="BK1296" t="s">
        <v>824</v>
      </c>
    </row>
    <row r="1297" spans="43:63" x14ac:dyDescent="0.25">
      <c r="AQ1297" t="s">
        <v>22</v>
      </c>
      <c r="AR1297">
        <v>2012</v>
      </c>
      <c r="AS1297" t="s">
        <v>872</v>
      </c>
      <c r="AT1297" t="s">
        <v>839</v>
      </c>
      <c r="AU1297">
        <v>11.436229995872401</v>
      </c>
      <c r="AV1297" t="s">
        <v>873</v>
      </c>
      <c r="AW1297" t="s">
        <v>208</v>
      </c>
      <c r="AX1297" t="s">
        <v>817</v>
      </c>
      <c r="AY1297" t="s">
        <v>818</v>
      </c>
      <c r="AZ1297" t="s">
        <v>774</v>
      </c>
      <c r="BA1297" t="s">
        <v>764</v>
      </c>
      <c r="BB1297" t="s">
        <v>815</v>
      </c>
      <c r="BC1297" t="s">
        <v>819</v>
      </c>
      <c r="BD1297" t="s">
        <v>820</v>
      </c>
      <c r="BE1297" t="s">
        <v>821</v>
      </c>
      <c r="BF1297" t="s">
        <v>876</v>
      </c>
      <c r="BG1297" t="s">
        <v>822</v>
      </c>
      <c r="BH1297">
        <v>2016</v>
      </c>
      <c r="BI1297" t="s">
        <v>823</v>
      </c>
      <c r="BJ1297" t="s">
        <v>824</v>
      </c>
      <c r="BK1297" t="s">
        <v>824</v>
      </c>
    </row>
    <row r="1298" spans="43:63" x14ac:dyDescent="0.25">
      <c r="AQ1298" t="s">
        <v>22</v>
      </c>
      <c r="AR1298">
        <v>2013</v>
      </c>
      <c r="AS1298" t="s">
        <v>872</v>
      </c>
      <c r="AT1298" t="s">
        <v>839</v>
      </c>
      <c r="AU1298">
        <v>11.4877445454034</v>
      </c>
      <c r="AV1298" t="s">
        <v>873</v>
      </c>
      <c r="AW1298" t="s">
        <v>208</v>
      </c>
      <c r="AX1298" t="s">
        <v>817</v>
      </c>
      <c r="AY1298" t="s">
        <v>818</v>
      </c>
      <c r="AZ1298" t="s">
        <v>774</v>
      </c>
      <c r="BA1298" t="s">
        <v>764</v>
      </c>
      <c r="BB1298" t="s">
        <v>815</v>
      </c>
      <c r="BC1298" t="s">
        <v>819</v>
      </c>
      <c r="BD1298" t="s">
        <v>820</v>
      </c>
      <c r="BE1298" t="s">
        <v>821</v>
      </c>
      <c r="BF1298" t="s">
        <v>876</v>
      </c>
      <c r="BG1298" t="s">
        <v>822</v>
      </c>
      <c r="BH1298">
        <v>2016</v>
      </c>
      <c r="BI1298" t="s">
        <v>823</v>
      </c>
      <c r="BJ1298" t="s">
        <v>824</v>
      </c>
      <c r="BK1298" t="s">
        <v>824</v>
      </c>
    </row>
    <row r="1299" spans="43:63" x14ac:dyDescent="0.25">
      <c r="AQ1299" t="s">
        <v>7</v>
      </c>
      <c r="AR1299">
        <v>2011</v>
      </c>
      <c r="AS1299" t="s">
        <v>872</v>
      </c>
      <c r="AT1299" t="s">
        <v>839</v>
      </c>
      <c r="AU1299">
        <v>4.9094915015962499</v>
      </c>
      <c r="AV1299" t="s">
        <v>873</v>
      </c>
      <c r="AW1299" t="s">
        <v>208</v>
      </c>
      <c r="AX1299" t="s">
        <v>817</v>
      </c>
      <c r="AY1299" t="s">
        <v>818</v>
      </c>
      <c r="AZ1299" t="s">
        <v>774</v>
      </c>
      <c r="BA1299" t="s">
        <v>764</v>
      </c>
      <c r="BB1299" t="s">
        <v>815</v>
      </c>
      <c r="BC1299" t="s">
        <v>819</v>
      </c>
      <c r="BD1299" t="s">
        <v>820</v>
      </c>
      <c r="BE1299" t="s">
        <v>821</v>
      </c>
      <c r="BF1299" t="s">
        <v>876</v>
      </c>
      <c r="BG1299" t="s">
        <v>822</v>
      </c>
      <c r="BH1299">
        <v>2016</v>
      </c>
      <c r="BI1299" t="s">
        <v>823</v>
      </c>
      <c r="BJ1299" t="s">
        <v>824</v>
      </c>
      <c r="BK1299" t="s">
        <v>824</v>
      </c>
    </row>
    <row r="1300" spans="43:63" x14ac:dyDescent="0.25">
      <c r="AQ1300" t="s">
        <v>25</v>
      </c>
      <c r="AR1300">
        <v>2011</v>
      </c>
      <c r="AS1300" t="s">
        <v>872</v>
      </c>
      <c r="AT1300" t="s">
        <v>839</v>
      </c>
      <c r="AU1300">
        <v>7.3559896582802802</v>
      </c>
      <c r="AV1300" t="s">
        <v>873</v>
      </c>
      <c r="AW1300" t="s">
        <v>208</v>
      </c>
      <c r="AX1300" t="s">
        <v>817</v>
      </c>
      <c r="AY1300" t="s">
        <v>818</v>
      </c>
      <c r="AZ1300" t="s">
        <v>774</v>
      </c>
      <c r="BA1300" t="s">
        <v>764</v>
      </c>
      <c r="BB1300" t="s">
        <v>815</v>
      </c>
      <c r="BC1300" t="s">
        <v>819</v>
      </c>
      <c r="BD1300" t="s">
        <v>820</v>
      </c>
      <c r="BE1300" t="s">
        <v>821</v>
      </c>
      <c r="BF1300" t="s">
        <v>876</v>
      </c>
      <c r="BG1300" t="s">
        <v>822</v>
      </c>
      <c r="BH1300">
        <v>2016</v>
      </c>
      <c r="BI1300" t="s">
        <v>823</v>
      </c>
      <c r="BJ1300" t="s">
        <v>824</v>
      </c>
      <c r="BK1300" t="s">
        <v>824</v>
      </c>
    </row>
    <row r="1301" spans="43:63" x14ac:dyDescent="0.25">
      <c r="AQ1301" t="s">
        <v>25</v>
      </c>
      <c r="AR1301">
        <v>2012</v>
      </c>
      <c r="AS1301" t="s">
        <v>872</v>
      </c>
      <c r="AT1301" t="s">
        <v>839</v>
      </c>
      <c r="AU1301">
        <v>7.4274070336033899</v>
      </c>
      <c r="AV1301" t="s">
        <v>873</v>
      </c>
      <c r="AW1301" t="s">
        <v>208</v>
      </c>
      <c r="AX1301" t="s">
        <v>817</v>
      </c>
      <c r="AY1301" t="s">
        <v>818</v>
      </c>
      <c r="AZ1301" t="s">
        <v>774</v>
      </c>
      <c r="BA1301" t="s">
        <v>764</v>
      </c>
      <c r="BB1301" t="s">
        <v>815</v>
      </c>
      <c r="BC1301" t="s">
        <v>819</v>
      </c>
      <c r="BD1301" t="s">
        <v>820</v>
      </c>
      <c r="BE1301" t="s">
        <v>821</v>
      </c>
      <c r="BF1301" t="s">
        <v>876</v>
      </c>
      <c r="BG1301" t="s">
        <v>822</v>
      </c>
      <c r="BH1301">
        <v>2016</v>
      </c>
      <c r="BI1301" t="s">
        <v>823</v>
      </c>
      <c r="BJ1301" t="s">
        <v>824</v>
      </c>
      <c r="BK1301" t="s">
        <v>824</v>
      </c>
    </row>
    <row r="1302" spans="43:63" x14ac:dyDescent="0.25">
      <c r="AQ1302" t="s">
        <v>25</v>
      </c>
      <c r="AR1302">
        <v>2013</v>
      </c>
      <c r="AS1302" t="s">
        <v>872</v>
      </c>
      <c r="AT1302" t="s">
        <v>839</v>
      </c>
      <c r="AU1302">
        <v>7.4988244089264997</v>
      </c>
      <c r="AV1302" t="s">
        <v>873</v>
      </c>
      <c r="AW1302" t="s">
        <v>208</v>
      </c>
      <c r="AX1302" t="s">
        <v>817</v>
      </c>
      <c r="AY1302" t="s">
        <v>818</v>
      </c>
      <c r="AZ1302" t="s">
        <v>774</v>
      </c>
      <c r="BA1302" t="s">
        <v>764</v>
      </c>
      <c r="BB1302" t="s">
        <v>815</v>
      </c>
      <c r="BC1302" t="s">
        <v>819</v>
      </c>
      <c r="BD1302" t="s">
        <v>820</v>
      </c>
      <c r="BE1302" t="s">
        <v>821</v>
      </c>
      <c r="BF1302" t="s">
        <v>876</v>
      </c>
      <c r="BG1302" t="s">
        <v>822</v>
      </c>
      <c r="BH1302">
        <v>2016</v>
      </c>
      <c r="BI1302" t="s">
        <v>823</v>
      </c>
      <c r="BJ1302" t="s">
        <v>824</v>
      </c>
      <c r="BK1302" t="s">
        <v>824</v>
      </c>
    </row>
    <row r="1303" spans="43:63" x14ac:dyDescent="0.25">
      <c r="AQ1303" t="s">
        <v>26</v>
      </c>
      <c r="AR1303">
        <v>2011</v>
      </c>
      <c r="AS1303" t="s">
        <v>872</v>
      </c>
      <c r="AT1303" t="s">
        <v>839</v>
      </c>
      <c r="AU1303">
        <v>2.6207957755617901</v>
      </c>
      <c r="AV1303" t="s">
        <v>873</v>
      </c>
      <c r="AW1303" t="s">
        <v>208</v>
      </c>
      <c r="AX1303" t="s">
        <v>817</v>
      </c>
      <c r="AY1303" t="s">
        <v>818</v>
      </c>
      <c r="AZ1303" t="s">
        <v>774</v>
      </c>
      <c r="BA1303" t="s">
        <v>764</v>
      </c>
      <c r="BB1303" t="s">
        <v>815</v>
      </c>
      <c r="BC1303" t="s">
        <v>819</v>
      </c>
      <c r="BD1303" t="s">
        <v>820</v>
      </c>
      <c r="BE1303" t="s">
        <v>821</v>
      </c>
      <c r="BF1303" t="s">
        <v>876</v>
      </c>
      <c r="BG1303" t="s">
        <v>822</v>
      </c>
      <c r="BH1303">
        <v>2016</v>
      </c>
      <c r="BI1303" t="s">
        <v>823</v>
      </c>
      <c r="BJ1303" t="s">
        <v>824</v>
      </c>
      <c r="BK1303" t="s">
        <v>824</v>
      </c>
    </row>
    <row r="1304" spans="43:63" x14ac:dyDescent="0.25">
      <c r="AQ1304" t="s">
        <v>26</v>
      </c>
      <c r="AR1304">
        <v>2012</v>
      </c>
      <c r="AS1304" t="s">
        <v>872</v>
      </c>
      <c r="AT1304" t="s">
        <v>839</v>
      </c>
      <c r="AU1304">
        <v>2.6207957755617901</v>
      </c>
      <c r="AV1304" t="s">
        <v>873</v>
      </c>
      <c r="AW1304" t="s">
        <v>208</v>
      </c>
      <c r="AX1304" t="s">
        <v>817</v>
      </c>
      <c r="AY1304" t="s">
        <v>818</v>
      </c>
      <c r="AZ1304" t="s">
        <v>774</v>
      </c>
      <c r="BA1304" t="s">
        <v>764</v>
      </c>
      <c r="BB1304" t="s">
        <v>815</v>
      </c>
      <c r="BC1304" t="s">
        <v>819</v>
      </c>
      <c r="BD1304" t="s">
        <v>820</v>
      </c>
      <c r="BE1304" t="s">
        <v>821</v>
      </c>
      <c r="BF1304" t="s">
        <v>876</v>
      </c>
      <c r="BG1304" t="s">
        <v>822</v>
      </c>
      <c r="BH1304">
        <v>2016</v>
      </c>
      <c r="BI1304" t="s">
        <v>823</v>
      </c>
      <c r="BJ1304" t="s">
        <v>824</v>
      </c>
      <c r="BK1304" t="s">
        <v>824</v>
      </c>
    </row>
    <row r="1305" spans="43:63" x14ac:dyDescent="0.25">
      <c r="AQ1305" t="s">
        <v>6</v>
      </c>
      <c r="AR1305">
        <v>2011</v>
      </c>
      <c r="AS1305" t="s">
        <v>872</v>
      </c>
      <c r="AT1305" t="s">
        <v>839</v>
      </c>
      <c r="AU1305">
        <v>119.854805151492</v>
      </c>
      <c r="AV1305" t="s">
        <v>873</v>
      </c>
      <c r="AW1305" t="s">
        <v>364</v>
      </c>
      <c r="AX1305" t="s">
        <v>817</v>
      </c>
      <c r="AY1305" t="s">
        <v>818</v>
      </c>
      <c r="AZ1305" t="s">
        <v>774</v>
      </c>
      <c r="BA1305" t="s">
        <v>764</v>
      </c>
      <c r="BB1305" t="s">
        <v>815</v>
      </c>
      <c r="BC1305" t="s">
        <v>819</v>
      </c>
      <c r="BD1305" t="s">
        <v>820</v>
      </c>
      <c r="BE1305" t="s">
        <v>821</v>
      </c>
      <c r="BF1305" t="s">
        <v>879</v>
      </c>
      <c r="BG1305" t="s">
        <v>822</v>
      </c>
      <c r="BH1305">
        <v>2016</v>
      </c>
      <c r="BI1305" t="s">
        <v>823</v>
      </c>
      <c r="BJ1305" t="s">
        <v>824</v>
      </c>
      <c r="BK1305" t="s">
        <v>824</v>
      </c>
    </row>
    <row r="1306" spans="43:63" x14ac:dyDescent="0.25">
      <c r="AQ1306" t="s">
        <v>6</v>
      </c>
      <c r="AR1306">
        <v>2012</v>
      </c>
      <c r="AS1306" t="s">
        <v>872</v>
      </c>
      <c r="AT1306" t="s">
        <v>839</v>
      </c>
      <c r="AU1306">
        <v>121.304849624474</v>
      </c>
      <c r="AV1306" t="s">
        <v>873</v>
      </c>
      <c r="AW1306" t="s">
        <v>364</v>
      </c>
      <c r="AX1306" t="s">
        <v>817</v>
      </c>
      <c r="AY1306" t="s">
        <v>818</v>
      </c>
      <c r="AZ1306" t="s">
        <v>774</v>
      </c>
      <c r="BA1306" t="s">
        <v>764</v>
      </c>
      <c r="BB1306" t="s">
        <v>815</v>
      </c>
      <c r="BC1306" t="s">
        <v>819</v>
      </c>
      <c r="BD1306" t="s">
        <v>820</v>
      </c>
      <c r="BE1306" t="s">
        <v>821</v>
      </c>
      <c r="BF1306" t="s">
        <v>879</v>
      </c>
      <c r="BG1306" t="s">
        <v>822</v>
      </c>
      <c r="BH1306">
        <v>2016</v>
      </c>
      <c r="BI1306" t="s">
        <v>823</v>
      </c>
      <c r="BJ1306" t="s">
        <v>824</v>
      </c>
      <c r="BK1306" t="s">
        <v>824</v>
      </c>
    </row>
    <row r="1307" spans="43:63" x14ac:dyDescent="0.25">
      <c r="AQ1307" t="s">
        <v>12</v>
      </c>
      <c r="AR1307">
        <v>2011</v>
      </c>
      <c r="AS1307" t="s">
        <v>872</v>
      </c>
      <c r="AT1307" t="s">
        <v>839</v>
      </c>
      <c r="AU1307">
        <v>129.266293563467</v>
      </c>
      <c r="AV1307" t="s">
        <v>873</v>
      </c>
      <c r="AW1307" t="s">
        <v>364</v>
      </c>
      <c r="AX1307" t="s">
        <v>817</v>
      </c>
      <c r="AY1307" t="s">
        <v>818</v>
      </c>
      <c r="AZ1307" t="s">
        <v>774</v>
      </c>
      <c r="BA1307" t="s">
        <v>764</v>
      </c>
      <c r="BB1307" t="s">
        <v>815</v>
      </c>
      <c r="BC1307" t="s">
        <v>819</v>
      </c>
      <c r="BD1307" t="s">
        <v>820</v>
      </c>
      <c r="BE1307" t="s">
        <v>821</v>
      </c>
      <c r="BF1307" t="s">
        <v>879</v>
      </c>
      <c r="BG1307" t="s">
        <v>822</v>
      </c>
      <c r="BH1307">
        <v>2016</v>
      </c>
      <c r="BI1307" t="s">
        <v>823</v>
      </c>
      <c r="BJ1307" t="s">
        <v>824</v>
      </c>
      <c r="BK1307" t="s">
        <v>824</v>
      </c>
    </row>
    <row r="1308" spans="43:63" x14ac:dyDescent="0.25">
      <c r="AQ1308" t="s">
        <v>12</v>
      </c>
      <c r="AR1308">
        <v>2012</v>
      </c>
      <c r="AS1308" t="s">
        <v>872</v>
      </c>
      <c r="AT1308" t="s">
        <v>839</v>
      </c>
      <c r="AU1308">
        <v>129.622399055377</v>
      </c>
      <c r="AV1308" t="s">
        <v>873</v>
      </c>
      <c r="AW1308" t="s">
        <v>364</v>
      </c>
      <c r="AX1308" t="s">
        <v>817</v>
      </c>
      <c r="AY1308" t="s">
        <v>818</v>
      </c>
      <c r="AZ1308" t="s">
        <v>774</v>
      </c>
      <c r="BA1308" t="s">
        <v>764</v>
      </c>
      <c r="BB1308" t="s">
        <v>815</v>
      </c>
      <c r="BC1308" t="s">
        <v>819</v>
      </c>
      <c r="BD1308" t="s">
        <v>820</v>
      </c>
      <c r="BE1308" t="s">
        <v>821</v>
      </c>
      <c r="BF1308" t="s">
        <v>879</v>
      </c>
      <c r="BG1308" t="s">
        <v>822</v>
      </c>
      <c r="BH1308">
        <v>2016</v>
      </c>
      <c r="BI1308" t="s">
        <v>823</v>
      </c>
      <c r="BJ1308" t="s">
        <v>824</v>
      </c>
      <c r="BK1308" t="s">
        <v>824</v>
      </c>
    </row>
    <row r="1309" spans="43:63" x14ac:dyDescent="0.25">
      <c r="AQ1309" t="s">
        <v>12</v>
      </c>
      <c r="AR1309">
        <v>2013</v>
      </c>
      <c r="AS1309" t="s">
        <v>872</v>
      </c>
      <c r="AT1309" t="s">
        <v>839</v>
      </c>
      <c r="AU1309">
        <v>130.156557293243</v>
      </c>
      <c r="AV1309" t="s">
        <v>873</v>
      </c>
      <c r="AW1309" t="s">
        <v>364</v>
      </c>
      <c r="AX1309" t="s">
        <v>817</v>
      </c>
      <c r="AY1309" t="s">
        <v>818</v>
      </c>
      <c r="AZ1309" t="s">
        <v>774</v>
      </c>
      <c r="BA1309" t="s">
        <v>764</v>
      </c>
      <c r="BB1309" t="s">
        <v>815</v>
      </c>
      <c r="BC1309" t="s">
        <v>819</v>
      </c>
      <c r="BD1309" t="s">
        <v>820</v>
      </c>
      <c r="BE1309" t="s">
        <v>821</v>
      </c>
      <c r="BF1309" t="s">
        <v>879</v>
      </c>
      <c r="BG1309" t="s">
        <v>822</v>
      </c>
      <c r="BH1309">
        <v>2016</v>
      </c>
      <c r="BI1309" t="s">
        <v>823</v>
      </c>
      <c r="BJ1309" t="s">
        <v>824</v>
      </c>
      <c r="BK1309" t="s">
        <v>824</v>
      </c>
    </row>
    <row r="1310" spans="43:63" x14ac:dyDescent="0.25">
      <c r="AQ1310" t="s">
        <v>14</v>
      </c>
      <c r="AR1310">
        <v>2011</v>
      </c>
      <c r="AS1310" t="s">
        <v>872</v>
      </c>
      <c r="AT1310" t="s">
        <v>839</v>
      </c>
      <c r="AU1310">
        <v>70.5219975888444</v>
      </c>
      <c r="AV1310" t="s">
        <v>873</v>
      </c>
      <c r="AW1310" t="s">
        <v>364</v>
      </c>
      <c r="AX1310" t="s">
        <v>817</v>
      </c>
      <c r="AY1310" t="s">
        <v>818</v>
      </c>
      <c r="AZ1310" t="s">
        <v>774</v>
      </c>
      <c r="BA1310" t="s">
        <v>764</v>
      </c>
      <c r="BB1310" t="s">
        <v>815</v>
      </c>
      <c r="BC1310" t="s">
        <v>819</v>
      </c>
      <c r="BD1310" t="s">
        <v>820</v>
      </c>
      <c r="BE1310" t="s">
        <v>821</v>
      </c>
      <c r="BF1310" t="s">
        <v>879</v>
      </c>
      <c r="BG1310" t="s">
        <v>822</v>
      </c>
      <c r="BH1310">
        <v>2016</v>
      </c>
      <c r="BI1310" t="s">
        <v>823</v>
      </c>
      <c r="BJ1310" t="s">
        <v>824</v>
      </c>
      <c r="BK1310" t="s">
        <v>824</v>
      </c>
    </row>
    <row r="1311" spans="43:63" x14ac:dyDescent="0.25">
      <c r="AQ1311" t="s">
        <v>13</v>
      </c>
      <c r="AR1311">
        <v>2011</v>
      </c>
      <c r="AS1311" t="s">
        <v>872</v>
      </c>
      <c r="AT1311" t="s">
        <v>839</v>
      </c>
      <c r="AU1311">
        <v>39.756118297989197</v>
      </c>
      <c r="AV1311" t="s">
        <v>873</v>
      </c>
      <c r="AW1311" t="s">
        <v>214</v>
      </c>
      <c r="AX1311" t="s">
        <v>817</v>
      </c>
      <c r="AY1311" t="s">
        <v>818</v>
      </c>
      <c r="AZ1311" t="s">
        <v>774</v>
      </c>
      <c r="BA1311" t="s">
        <v>764</v>
      </c>
      <c r="BB1311" t="s">
        <v>815</v>
      </c>
      <c r="BC1311" t="s">
        <v>819</v>
      </c>
      <c r="BD1311" t="s">
        <v>820</v>
      </c>
      <c r="BE1311" t="s">
        <v>821</v>
      </c>
      <c r="BF1311" t="s">
        <v>858</v>
      </c>
      <c r="BG1311" t="s">
        <v>822</v>
      </c>
      <c r="BH1311">
        <v>2016</v>
      </c>
      <c r="BI1311" t="s">
        <v>823</v>
      </c>
      <c r="BJ1311" t="s">
        <v>824</v>
      </c>
      <c r="BK1311" t="s">
        <v>824</v>
      </c>
    </row>
    <row r="1312" spans="43:63" x14ac:dyDescent="0.25">
      <c r="AQ1312" t="s">
        <v>19</v>
      </c>
      <c r="AR1312">
        <v>2010</v>
      </c>
      <c r="AS1312" t="s">
        <v>872</v>
      </c>
      <c r="AT1312" t="s">
        <v>839</v>
      </c>
      <c r="AU1312">
        <v>88.848699068577602</v>
      </c>
      <c r="AV1312" t="s">
        <v>873</v>
      </c>
      <c r="AW1312" t="s">
        <v>364</v>
      </c>
      <c r="AX1312" t="s">
        <v>817</v>
      </c>
      <c r="AY1312" t="s">
        <v>818</v>
      </c>
      <c r="AZ1312" t="s">
        <v>774</v>
      </c>
      <c r="BA1312" t="s">
        <v>764</v>
      </c>
      <c r="BB1312" t="s">
        <v>815</v>
      </c>
      <c r="BC1312" t="s">
        <v>819</v>
      </c>
      <c r="BD1312" t="s">
        <v>820</v>
      </c>
      <c r="BE1312" t="s">
        <v>821</v>
      </c>
      <c r="BF1312" t="s">
        <v>879</v>
      </c>
      <c r="BG1312" t="s">
        <v>822</v>
      </c>
      <c r="BH1312">
        <v>2016</v>
      </c>
      <c r="BI1312" t="s">
        <v>823</v>
      </c>
      <c r="BJ1312" t="s">
        <v>824</v>
      </c>
      <c r="BK1312" t="s">
        <v>824</v>
      </c>
    </row>
    <row r="1313" spans="43:63" x14ac:dyDescent="0.25">
      <c r="AQ1313" t="s">
        <v>19</v>
      </c>
      <c r="AR1313">
        <v>2011</v>
      </c>
      <c r="AS1313" t="s">
        <v>872</v>
      </c>
      <c r="AT1313" t="s">
        <v>839</v>
      </c>
      <c r="AU1313">
        <v>87.222138274739507</v>
      </c>
      <c r="AV1313" t="s">
        <v>873</v>
      </c>
      <c r="AW1313" t="s">
        <v>364</v>
      </c>
      <c r="AX1313" t="s">
        <v>817</v>
      </c>
      <c r="AY1313" t="s">
        <v>818</v>
      </c>
      <c r="AZ1313" t="s">
        <v>774</v>
      </c>
      <c r="BA1313" t="s">
        <v>764</v>
      </c>
      <c r="BB1313" t="s">
        <v>815</v>
      </c>
      <c r="BC1313" t="s">
        <v>819</v>
      </c>
      <c r="BD1313" t="s">
        <v>820</v>
      </c>
      <c r="BE1313" t="s">
        <v>821</v>
      </c>
      <c r="BF1313" t="s">
        <v>879</v>
      </c>
      <c r="BG1313" t="s">
        <v>822</v>
      </c>
      <c r="BH1313">
        <v>2016</v>
      </c>
      <c r="BI1313" t="s">
        <v>823</v>
      </c>
      <c r="BJ1313" t="s">
        <v>824</v>
      </c>
      <c r="BK1313" t="s">
        <v>824</v>
      </c>
    </row>
    <row r="1314" spans="43:63" x14ac:dyDescent="0.25">
      <c r="AQ1314" t="s">
        <v>19</v>
      </c>
      <c r="AR1314">
        <v>2012</v>
      </c>
      <c r="AS1314" t="s">
        <v>872</v>
      </c>
      <c r="AT1314" t="s">
        <v>839</v>
      </c>
      <c r="AU1314">
        <v>86.925181391802596</v>
      </c>
      <c r="AV1314" t="s">
        <v>873</v>
      </c>
      <c r="AW1314" t="s">
        <v>364</v>
      </c>
      <c r="AX1314" t="s">
        <v>817</v>
      </c>
      <c r="AY1314" t="s">
        <v>818</v>
      </c>
      <c r="AZ1314" t="s">
        <v>774</v>
      </c>
      <c r="BA1314" t="s">
        <v>764</v>
      </c>
      <c r="BB1314" t="s">
        <v>815</v>
      </c>
      <c r="BC1314" t="s">
        <v>819</v>
      </c>
      <c r="BD1314" t="s">
        <v>820</v>
      </c>
      <c r="BE1314" t="s">
        <v>821</v>
      </c>
      <c r="BF1314" t="s">
        <v>879</v>
      </c>
      <c r="BG1314" t="s">
        <v>822</v>
      </c>
      <c r="BH1314">
        <v>2016</v>
      </c>
      <c r="BI1314" t="s">
        <v>823</v>
      </c>
      <c r="BJ1314" t="s">
        <v>824</v>
      </c>
      <c r="BK1314" t="s">
        <v>824</v>
      </c>
    </row>
    <row r="1315" spans="43:63" x14ac:dyDescent="0.25">
      <c r="AQ1315" t="s">
        <v>19</v>
      </c>
      <c r="AR1315">
        <v>2013</v>
      </c>
      <c r="AS1315" t="s">
        <v>872</v>
      </c>
      <c r="AT1315" t="s">
        <v>839</v>
      </c>
      <c r="AU1315">
        <v>87.468485894000295</v>
      </c>
      <c r="AV1315" t="s">
        <v>873</v>
      </c>
      <c r="AW1315" t="s">
        <v>364</v>
      </c>
      <c r="AX1315" t="s">
        <v>817</v>
      </c>
      <c r="AY1315" t="s">
        <v>818</v>
      </c>
      <c r="AZ1315" t="s">
        <v>774</v>
      </c>
      <c r="BA1315" t="s">
        <v>764</v>
      </c>
      <c r="BB1315" t="s">
        <v>815</v>
      </c>
      <c r="BC1315" t="s">
        <v>819</v>
      </c>
      <c r="BD1315" t="s">
        <v>820</v>
      </c>
      <c r="BE1315" t="s">
        <v>821</v>
      </c>
      <c r="BF1315" t="s">
        <v>879</v>
      </c>
      <c r="BG1315" t="s">
        <v>822</v>
      </c>
      <c r="BH1315">
        <v>2016</v>
      </c>
      <c r="BI1315" t="s">
        <v>823</v>
      </c>
      <c r="BJ1315" t="s">
        <v>824</v>
      </c>
      <c r="BK1315" t="s">
        <v>824</v>
      </c>
    </row>
    <row r="1316" spans="43:63" x14ac:dyDescent="0.25">
      <c r="AQ1316" t="s">
        <v>8</v>
      </c>
      <c r="AR1316">
        <v>2011</v>
      </c>
      <c r="AS1316" t="s">
        <v>872</v>
      </c>
      <c r="AT1316" t="s">
        <v>839</v>
      </c>
      <c r="AU1316">
        <v>15.7436905012169</v>
      </c>
      <c r="AV1316" t="s">
        <v>873</v>
      </c>
      <c r="AW1316" t="s">
        <v>364</v>
      </c>
      <c r="AX1316" t="s">
        <v>817</v>
      </c>
      <c r="AY1316" t="s">
        <v>818</v>
      </c>
      <c r="AZ1316" t="s">
        <v>774</v>
      </c>
      <c r="BA1316" t="s">
        <v>764</v>
      </c>
      <c r="BB1316" t="s">
        <v>815</v>
      </c>
      <c r="BC1316" t="s">
        <v>819</v>
      </c>
      <c r="BD1316" t="s">
        <v>820</v>
      </c>
      <c r="BE1316" t="s">
        <v>821</v>
      </c>
      <c r="BF1316" t="s">
        <v>879</v>
      </c>
      <c r="BG1316" t="s">
        <v>822</v>
      </c>
      <c r="BH1316">
        <v>2016</v>
      </c>
      <c r="BI1316" t="s">
        <v>823</v>
      </c>
      <c r="BJ1316" t="s">
        <v>824</v>
      </c>
      <c r="BK1316" t="s">
        <v>824</v>
      </c>
    </row>
    <row r="1317" spans="43:63" x14ac:dyDescent="0.25">
      <c r="AQ1317" t="s">
        <v>8</v>
      </c>
      <c r="AR1317">
        <v>2012</v>
      </c>
      <c r="AS1317" t="s">
        <v>872</v>
      </c>
      <c r="AT1317" t="s">
        <v>839</v>
      </c>
      <c r="AU1317">
        <v>15.815072366980701</v>
      </c>
      <c r="AV1317" t="s">
        <v>873</v>
      </c>
      <c r="AW1317" t="s">
        <v>364</v>
      </c>
      <c r="AX1317" t="s">
        <v>817</v>
      </c>
      <c r="AY1317" t="s">
        <v>818</v>
      </c>
      <c r="AZ1317" t="s">
        <v>774</v>
      </c>
      <c r="BA1317" t="s">
        <v>764</v>
      </c>
      <c r="BB1317" t="s">
        <v>815</v>
      </c>
      <c r="BC1317" t="s">
        <v>819</v>
      </c>
      <c r="BD1317" t="s">
        <v>820</v>
      </c>
      <c r="BE1317" t="s">
        <v>821</v>
      </c>
      <c r="BF1317" t="s">
        <v>879</v>
      </c>
      <c r="BG1317" t="s">
        <v>822</v>
      </c>
      <c r="BH1317">
        <v>2016</v>
      </c>
      <c r="BI1317" t="s">
        <v>823</v>
      </c>
      <c r="BJ1317" t="s">
        <v>824</v>
      </c>
      <c r="BK1317" t="s">
        <v>824</v>
      </c>
    </row>
    <row r="1318" spans="43:63" x14ac:dyDescent="0.25">
      <c r="AQ1318" t="s">
        <v>8</v>
      </c>
      <c r="AR1318">
        <v>2013</v>
      </c>
      <c r="AS1318" t="s">
        <v>872</v>
      </c>
      <c r="AT1318" t="s">
        <v>839</v>
      </c>
      <c r="AU1318">
        <v>15.8738379179626</v>
      </c>
      <c r="AV1318" t="s">
        <v>873</v>
      </c>
      <c r="AW1318" t="s">
        <v>364</v>
      </c>
      <c r="AX1318" t="s">
        <v>817</v>
      </c>
      <c r="AY1318" t="s">
        <v>818</v>
      </c>
      <c r="AZ1318" t="s">
        <v>774</v>
      </c>
      <c r="BA1318" t="s">
        <v>764</v>
      </c>
      <c r="BB1318" t="s">
        <v>815</v>
      </c>
      <c r="BC1318" t="s">
        <v>819</v>
      </c>
      <c r="BD1318" t="s">
        <v>820</v>
      </c>
      <c r="BE1318" t="s">
        <v>821</v>
      </c>
      <c r="BF1318" t="s">
        <v>879</v>
      </c>
      <c r="BG1318" t="s">
        <v>822</v>
      </c>
      <c r="BH1318">
        <v>2016</v>
      </c>
      <c r="BI1318" t="s">
        <v>823</v>
      </c>
      <c r="BJ1318" t="s">
        <v>824</v>
      </c>
      <c r="BK1318" t="s">
        <v>824</v>
      </c>
    </row>
    <row r="1319" spans="43:63" x14ac:dyDescent="0.25">
      <c r="AQ1319" t="s">
        <v>18</v>
      </c>
      <c r="AR1319">
        <v>2011</v>
      </c>
      <c r="AS1319" t="s">
        <v>872</v>
      </c>
      <c r="AT1319" t="s">
        <v>839</v>
      </c>
      <c r="AU1319">
        <v>15.2035349480027</v>
      </c>
      <c r="AV1319" t="s">
        <v>873</v>
      </c>
      <c r="AW1319" t="s">
        <v>364</v>
      </c>
      <c r="AX1319" t="s">
        <v>817</v>
      </c>
      <c r="AY1319" t="s">
        <v>818</v>
      </c>
      <c r="AZ1319" t="s">
        <v>774</v>
      </c>
      <c r="BA1319" t="s">
        <v>764</v>
      </c>
      <c r="BB1319" t="s">
        <v>815</v>
      </c>
      <c r="BC1319" t="s">
        <v>819</v>
      </c>
      <c r="BD1319" t="s">
        <v>820</v>
      </c>
      <c r="BE1319" t="s">
        <v>821</v>
      </c>
      <c r="BF1319" t="s">
        <v>879</v>
      </c>
      <c r="BG1319" t="s">
        <v>822</v>
      </c>
      <c r="BH1319">
        <v>2016</v>
      </c>
      <c r="BI1319" t="s">
        <v>823</v>
      </c>
      <c r="BJ1319" t="s">
        <v>824</v>
      </c>
      <c r="BK1319" t="s">
        <v>824</v>
      </c>
    </row>
    <row r="1320" spans="43:63" x14ac:dyDescent="0.25">
      <c r="AQ1320" t="s">
        <v>18</v>
      </c>
      <c r="AR1320">
        <v>2012</v>
      </c>
      <c r="AS1320" t="s">
        <v>872</v>
      </c>
      <c r="AT1320" t="s">
        <v>839</v>
      </c>
      <c r="AU1320">
        <v>15.249573741320299</v>
      </c>
      <c r="AV1320" t="s">
        <v>873</v>
      </c>
      <c r="AW1320" t="s">
        <v>364</v>
      </c>
      <c r="AX1320" t="s">
        <v>817</v>
      </c>
      <c r="AY1320" t="s">
        <v>818</v>
      </c>
      <c r="AZ1320" t="s">
        <v>774</v>
      </c>
      <c r="BA1320" t="s">
        <v>764</v>
      </c>
      <c r="BB1320" t="s">
        <v>815</v>
      </c>
      <c r="BC1320" t="s">
        <v>819</v>
      </c>
      <c r="BD1320" t="s">
        <v>820</v>
      </c>
      <c r="BE1320" t="s">
        <v>821</v>
      </c>
      <c r="BF1320" t="s">
        <v>879</v>
      </c>
      <c r="BG1320" t="s">
        <v>822</v>
      </c>
      <c r="BH1320">
        <v>2016</v>
      </c>
      <c r="BI1320" t="s">
        <v>823</v>
      </c>
      <c r="BJ1320" t="s">
        <v>824</v>
      </c>
      <c r="BK1320" t="s">
        <v>824</v>
      </c>
    </row>
    <row r="1321" spans="43:63" x14ac:dyDescent="0.25">
      <c r="AQ1321" t="s">
        <v>18</v>
      </c>
      <c r="AR1321">
        <v>2013</v>
      </c>
      <c r="AS1321" t="s">
        <v>872</v>
      </c>
      <c r="AT1321" t="s">
        <v>839</v>
      </c>
      <c r="AU1321">
        <v>15.2963269419505</v>
      </c>
      <c r="AV1321" t="s">
        <v>873</v>
      </c>
      <c r="AW1321" t="s">
        <v>364</v>
      </c>
      <c r="AX1321" t="s">
        <v>817</v>
      </c>
      <c r="AY1321" t="s">
        <v>818</v>
      </c>
      <c r="AZ1321" t="s">
        <v>774</v>
      </c>
      <c r="BA1321" t="s">
        <v>764</v>
      </c>
      <c r="BB1321" t="s">
        <v>815</v>
      </c>
      <c r="BC1321" t="s">
        <v>819</v>
      </c>
      <c r="BD1321" t="s">
        <v>820</v>
      </c>
      <c r="BE1321" t="s">
        <v>821</v>
      </c>
      <c r="BF1321" t="s">
        <v>879</v>
      </c>
      <c r="BG1321" t="s">
        <v>822</v>
      </c>
      <c r="BH1321">
        <v>2016</v>
      </c>
      <c r="BI1321" t="s">
        <v>823</v>
      </c>
      <c r="BJ1321" t="s">
        <v>824</v>
      </c>
      <c r="BK1321" t="s">
        <v>824</v>
      </c>
    </row>
    <row r="1322" spans="43:63" x14ac:dyDescent="0.25">
      <c r="AQ1322" t="s">
        <v>4</v>
      </c>
      <c r="AR1322">
        <v>2012</v>
      </c>
      <c r="AS1322" t="s">
        <v>872</v>
      </c>
      <c r="AT1322" t="s">
        <v>839</v>
      </c>
      <c r="AU1322">
        <v>788.45137263091499</v>
      </c>
      <c r="AV1322" t="s">
        <v>873</v>
      </c>
      <c r="AW1322" t="s">
        <v>364</v>
      </c>
      <c r="AX1322" t="s">
        <v>817</v>
      </c>
      <c r="AY1322" t="s">
        <v>818</v>
      </c>
      <c r="AZ1322" t="s">
        <v>774</v>
      </c>
      <c r="BA1322" t="s">
        <v>764</v>
      </c>
      <c r="BB1322" t="s">
        <v>815</v>
      </c>
      <c r="BC1322" t="s">
        <v>819</v>
      </c>
      <c r="BD1322" t="s">
        <v>820</v>
      </c>
      <c r="BE1322" t="s">
        <v>821</v>
      </c>
      <c r="BF1322" t="s">
        <v>879</v>
      </c>
      <c r="BG1322" t="s">
        <v>822</v>
      </c>
      <c r="BH1322">
        <v>2016</v>
      </c>
      <c r="BI1322" t="s">
        <v>823</v>
      </c>
      <c r="BJ1322" t="s">
        <v>824</v>
      </c>
      <c r="BK1322" t="s">
        <v>824</v>
      </c>
    </row>
    <row r="1323" spans="43:63" x14ac:dyDescent="0.25">
      <c r="AQ1323" t="s">
        <v>17</v>
      </c>
      <c r="AR1323">
        <v>2013</v>
      </c>
      <c r="AS1323" t="s">
        <v>872</v>
      </c>
      <c r="AT1323" t="s">
        <v>839</v>
      </c>
      <c r="AU1323">
        <v>54.752838300952398</v>
      </c>
      <c r="AV1323" t="s">
        <v>873</v>
      </c>
      <c r="AW1323" t="s">
        <v>364</v>
      </c>
      <c r="AX1323" t="s">
        <v>817</v>
      </c>
      <c r="AY1323" t="s">
        <v>818</v>
      </c>
      <c r="AZ1323" t="s">
        <v>775</v>
      </c>
      <c r="BA1323" t="s">
        <v>764</v>
      </c>
      <c r="BB1323" t="s">
        <v>815</v>
      </c>
      <c r="BC1323" t="s">
        <v>819</v>
      </c>
      <c r="BD1323" t="s">
        <v>820</v>
      </c>
      <c r="BE1323" t="s">
        <v>821</v>
      </c>
      <c r="BF1323" t="s">
        <v>879</v>
      </c>
      <c r="BG1323" t="s">
        <v>822</v>
      </c>
      <c r="BH1323">
        <v>2016</v>
      </c>
      <c r="BI1323" t="s">
        <v>823</v>
      </c>
      <c r="BJ1323" t="s">
        <v>824</v>
      </c>
      <c r="BK1323" t="s">
        <v>824</v>
      </c>
    </row>
    <row r="1324" spans="43:63" x14ac:dyDescent="0.25">
      <c r="AQ1324" t="s">
        <v>11</v>
      </c>
      <c r="AR1324">
        <v>2010</v>
      </c>
      <c r="AS1324" t="s">
        <v>872</v>
      </c>
      <c r="AT1324" t="s">
        <v>839</v>
      </c>
      <c r="AU1324">
        <v>64.550990634615403</v>
      </c>
      <c r="AV1324" t="s">
        <v>873</v>
      </c>
      <c r="AW1324" t="s">
        <v>364</v>
      </c>
      <c r="AX1324" t="s">
        <v>817</v>
      </c>
      <c r="AY1324" t="s">
        <v>818</v>
      </c>
      <c r="AZ1324" t="s">
        <v>775</v>
      </c>
      <c r="BA1324" t="s">
        <v>764</v>
      </c>
      <c r="BB1324" t="s">
        <v>815</v>
      </c>
      <c r="BC1324" t="s">
        <v>819</v>
      </c>
      <c r="BD1324" t="s">
        <v>820</v>
      </c>
      <c r="BE1324" t="s">
        <v>821</v>
      </c>
      <c r="BF1324" t="s">
        <v>879</v>
      </c>
      <c r="BG1324" t="s">
        <v>822</v>
      </c>
      <c r="BH1324">
        <v>2016</v>
      </c>
      <c r="BI1324" t="s">
        <v>823</v>
      </c>
      <c r="BJ1324" t="s">
        <v>824</v>
      </c>
      <c r="BK1324" t="s">
        <v>824</v>
      </c>
    </row>
    <row r="1325" spans="43:63" x14ac:dyDescent="0.25">
      <c r="AQ1325" t="s">
        <v>11</v>
      </c>
      <c r="AR1325">
        <v>2011</v>
      </c>
      <c r="AS1325" t="s">
        <v>872</v>
      </c>
      <c r="AT1325" t="s">
        <v>839</v>
      </c>
      <c r="AU1325">
        <v>64.446368384615397</v>
      </c>
      <c r="AV1325" t="s">
        <v>873</v>
      </c>
      <c r="AW1325" t="s">
        <v>364</v>
      </c>
      <c r="AX1325" t="s">
        <v>817</v>
      </c>
      <c r="AY1325" t="s">
        <v>818</v>
      </c>
      <c r="AZ1325" t="s">
        <v>775</v>
      </c>
      <c r="BA1325" t="s">
        <v>764</v>
      </c>
      <c r="BB1325" t="s">
        <v>815</v>
      </c>
      <c r="BC1325" t="s">
        <v>819</v>
      </c>
      <c r="BD1325" t="s">
        <v>820</v>
      </c>
      <c r="BE1325" t="s">
        <v>821</v>
      </c>
      <c r="BF1325" t="s">
        <v>879</v>
      </c>
      <c r="BG1325" t="s">
        <v>822</v>
      </c>
      <c r="BH1325">
        <v>2016</v>
      </c>
      <c r="BI1325" t="s">
        <v>823</v>
      </c>
      <c r="BJ1325" t="s">
        <v>824</v>
      </c>
      <c r="BK1325" t="s">
        <v>824</v>
      </c>
    </row>
    <row r="1326" spans="43:63" x14ac:dyDescent="0.25">
      <c r="AQ1326" t="s">
        <v>11</v>
      </c>
      <c r="AR1326">
        <v>2012</v>
      </c>
      <c r="AS1326" t="s">
        <v>872</v>
      </c>
      <c r="AT1326" t="s">
        <v>839</v>
      </c>
      <c r="AU1326">
        <v>64.350966019230796</v>
      </c>
      <c r="AV1326" t="s">
        <v>873</v>
      </c>
      <c r="AW1326" t="s">
        <v>364</v>
      </c>
      <c r="AX1326" t="s">
        <v>817</v>
      </c>
      <c r="AY1326" t="s">
        <v>818</v>
      </c>
      <c r="AZ1326" t="s">
        <v>775</v>
      </c>
      <c r="BA1326" t="s">
        <v>764</v>
      </c>
      <c r="BB1326" t="s">
        <v>815</v>
      </c>
      <c r="BC1326" t="s">
        <v>819</v>
      </c>
      <c r="BD1326" t="s">
        <v>820</v>
      </c>
      <c r="BE1326" t="s">
        <v>821</v>
      </c>
      <c r="BF1326" t="s">
        <v>879</v>
      </c>
      <c r="BG1326" t="s">
        <v>822</v>
      </c>
      <c r="BH1326">
        <v>2016</v>
      </c>
      <c r="BI1326" t="s">
        <v>823</v>
      </c>
      <c r="BJ1326" t="s">
        <v>824</v>
      </c>
      <c r="BK1326" t="s">
        <v>824</v>
      </c>
    </row>
    <row r="1327" spans="43:63" x14ac:dyDescent="0.25">
      <c r="AQ1327" t="s">
        <v>11</v>
      </c>
      <c r="AR1327">
        <v>2013</v>
      </c>
      <c r="AS1327" t="s">
        <v>872</v>
      </c>
      <c r="AT1327" t="s">
        <v>839</v>
      </c>
      <c r="AU1327">
        <v>64.241811961538403</v>
      </c>
      <c r="AV1327" t="s">
        <v>873</v>
      </c>
      <c r="AW1327" t="s">
        <v>364</v>
      </c>
      <c r="AX1327" t="s">
        <v>817</v>
      </c>
      <c r="AY1327" t="s">
        <v>818</v>
      </c>
      <c r="AZ1327" t="s">
        <v>775</v>
      </c>
      <c r="BA1327" t="s">
        <v>764</v>
      </c>
      <c r="BB1327" t="s">
        <v>815</v>
      </c>
      <c r="BC1327" t="s">
        <v>819</v>
      </c>
      <c r="BD1327" t="s">
        <v>820</v>
      </c>
      <c r="BE1327" t="s">
        <v>821</v>
      </c>
      <c r="BF1327" t="s">
        <v>879</v>
      </c>
      <c r="BG1327" t="s">
        <v>822</v>
      </c>
      <c r="BH1327">
        <v>2016</v>
      </c>
      <c r="BI1327" t="s">
        <v>823</v>
      </c>
      <c r="BJ1327" t="s">
        <v>824</v>
      </c>
      <c r="BK1327" t="s">
        <v>824</v>
      </c>
    </row>
    <row r="1328" spans="43:63" x14ac:dyDescent="0.25">
      <c r="AQ1328" t="s">
        <v>21</v>
      </c>
      <c r="AR1328">
        <v>2012</v>
      </c>
      <c r="AS1328" t="s">
        <v>872</v>
      </c>
      <c r="AT1328" t="s">
        <v>839</v>
      </c>
      <c r="AU1328">
        <v>63.420477829319303</v>
      </c>
      <c r="AV1328" t="s">
        <v>873</v>
      </c>
      <c r="AW1328" t="s">
        <v>364</v>
      </c>
      <c r="AX1328" t="s">
        <v>817</v>
      </c>
      <c r="AY1328" t="s">
        <v>818</v>
      </c>
      <c r="AZ1328" t="s">
        <v>775</v>
      </c>
      <c r="BA1328" t="s">
        <v>764</v>
      </c>
      <c r="BB1328" t="s">
        <v>815</v>
      </c>
      <c r="BC1328" t="s">
        <v>819</v>
      </c>
      <c r="BD1328" t="s">
        <v>820</v>
      </c>
      <c r="BE1328" t="s">
        <v>821</v>
      </c>
      <c r="BF1328" t="s">
        <v>879</v>
      </c>
      <c r="BG1328" t="s">
        <v>822</v>
      </c>
      <c r="BH1328">
        <v>2016</v>
      </c>
      <c r="BI1328" t="s">
        <v>823</v>
      </c>
      <c r="BJ1328" t="s">
        <v>824</v>
      </c>
      <c r="BK1328" t="s">
        <v>824</v>
      </c>
    </row>
    <row r="1329" spans="43:63" x14ac:dyDescent="0.25">
      <c r="AQ1329" t="s">
        <v>21</v>
      </c>
      <c r="AR1329">
        <v>2013</v>
      </c>
      <c r="AS1329" t="s">
        <v>872</v>
      </c>
      <c r="AT1329" t="s">
        <v>839</v>
      </c>
      <c r="AU1329">
        <v>63.444120216454799</v>
      </c>
      <c r="AV1329" t="s">
        <v>873</v>
      </c>
      <c r="AW1329" t="s">
        <v>364</v>
      </c>
      <c r="AX1329" t="s">
        <v>817</v>
      </c>
      <c r="AY1329" t="s">
        <v>818</v>
      </c>
      <c r="AZ1329" t="s">
        <v>775</v>
      </c>
      <c r="BA1329" t="s">
        <v>764</v>
      </c>
      <c r="BB1329" t="s">
        <v>815</v>
      </c>
      <c r="BC1329" t="s">
        <v>819</v>
      </c>
      <c r="BD1329" t="s">
        <v>820</v>
      </c>
      <c r="BE1329" t="s">
        <v>821</v>
      </c>
      <c r="BF1329" t="s">
        <v>879</v>
      </c>
      <c r="BG1329" t="s">
        <v>822</v>
      </c>
      <c r="BH1329">
        <v>2016</v>
      </c>
      <c r="BI1329" t="s">
        <v>823</v>
      </c>
      <c r="BJ1329" t="s">
        <v>824</v>
      </c>
      <c r="BK1329" t="s">
        <v>824</v>
      </c>
    </row>
    <row r="1330" spans="43:63" x14ac:dyDescent="0.25">
      <c r="AQ1330" t="s">
        <v>15</v>
      </c>
      <c r="AR1330">
        <v>2011</v>
      </c>
      <c r="AS1330" t="s">
        <v>872</v>
      </c>
      <c r="AT1330" t="s">
        <v>839</v>
      </c>
      <c r="AU1330">
        <v>4.2184826783266196</v>
      </c>
      <c r="AV1330" t="s">
        <v>873</v>
      </c>
      <c r="AW1330" t="s">
        <v>364</v>
      </c>
      <c r="AX1330" t="s">
        <v>817</v>
      </c>
      <c r="AY1330" t="s">
        <v>818</v>
      </c>
      <c r="AZ1330" t="s">
        <v>775</v>
      </c>
      <c r="BA1330" t="s">
        <v>764</v>
      </c>
      <c r="BB1330" t="s">
        <v>815</v>
      </c>
      <c r="BC1330" t="s">
        <v>819</v>
      </c>
      <c r="BD1330" t="s">
        <v>820</v>
      </c>
      <c r="BE1330" t="s">
        <v>821</v>
      </c>
      <c r="BF1330" t="s">
        <v>879</v>
      </c>
      <c r="BG1330" t="s">
        <v>822</v>
      </c>
      <c r="BH1330">
        <v>2016</v>
      </c>
      <c r="BI1330" t="s">
        <v>823</v>
      </c>
      <c r="BJ1330" t="s">
        <v>824</v>
      </c>
      <c r="BK1330" t="s">
        <v>824</v>
      </c>
    </row>
    <row r="1331" spans="43:63" x14ac:dyDescent="0.25">
      <c r="AQ1331" t="s">
        <v>15</v>
      </c>
      <c r="AR1331">
        <v>2012</v>
      </c>
      <c r="AS1331" t="s">
        <v>872</v>
      </c>
      <c r="AT1331" t="s">
        <v>839</v>
      </c>
      <c r="AU1331">
        <v>4.2349354775059904</v>
      </c>
      <c r="AV1331" t="s">
        <v>873</v>
      </c>
      <c r="AW1331" t="s">
        <v>364</v>
      </c>
      <c r="AX1331" t="s">
        <v>817</v>
      </c>
      <c r="AY1331" t="s">
        <v>818</v>
      </c>
      <c r="AZ1331" t="s">
        <v>775</v>
      </c>
      <c r="BA1331" t="s">
        <v>764</v>
      </c>
      <c r="BB1331" t="s">
        <v>815</v>
      </c>
      <c r="BC1331" t="s">
        <v>819</v>
      </c>
      <c r="BD1331" t="s">
        <v>820</v>
      </c>
      <c r="BE1331" t="s">
        <v>821</v>
      </c>
      <c r="BF1331" t="s">
        <v>879</v>
      </c>
      <c r="BG1331" t="s">
        <v>822</v>
      </c>
      <c r="BH1331">
        <v>2016</v>
      </c>
      <c r="BI1331" t="s">
        <v>823</v>
      </c>
      <c r="BJ1331" t="s">
        <v>824</v>
      </c>
      <c r="BK1331" t="s">
        <v>824</v>
      </c>
    </row>
    <row r="1332" spans="43:63" x14ac:dyDescent="0.25">
      <c r="AQ1332" t="s">
        <v>15</v>
      </c>
      <c r="AR1332">
        <v>2013</v>
      </c>
      <c r="AS1332" t="s">
        <v>872</v>
      </c>
      <c r="AT1332" t="s">
        <v>839</v>
      </c>
      <c r="AU1332">
        <v>4.2461606725167398</v>
      </c>
      <c r="AV1332" t="s">
        <v>873</v>
      </c>
      <c r="AW1332" t="s">
        <v>364</v>
      </c>
      <c r="AX1332" t="s">
        <v>817</v>
      </c>
      <c r="AY1332" t="s">
        <v>818</v>
      </c>
      <c r="AZ1332" t="s">
        <v>775</v>
      </c>
      <c r="BA1332" t="s">
        <v>764</v>
      </c>
      <c r="BB1332" t="s">
        <v>815</v>
      </c>
      <c r="BC1332" t="s">
        <v>819</v>
      </c>
      <c r="BD1332" t="s">
        <v>820</v>
      </c>
      <c r="BE1332" t="s">
        <v>821</v>
      </c>
      <c r="BF1332" t="s">
        <v>879</v>
      </c>
      <c r="BG1332" t="s">
        <v>822</v>
      </c>
      <c r="BH1332">
        <v>2016</v>
      </c>
      <c r="BI1332" t="s">
        <v>823</v>
      </c>
      <c r="BJ1332" t="s">
        <v>824</v>
      </c>
      <c r="BK1332" t="s">
        <v>824</v>
      </c>
    </row>
    <row r="1333" spans="43:63" x14ac:dyDescent="0.25">
      <c r="AQ1333" t="s">
        <v>23</v>
      </c>
      <c r="AR1333">
        <v>2011</v>
      </c>
      <c r="AS1333" t="s">
        <v>872</v>
      </c>
      <c r="AT1333" t="s">
        <v>839</v>
      </c>
      <c r="AU1333">
        <v>27.516113010461499</v>
      </c>
      <c r="AV1333" t="s">
        <v>873</v>
      </c>
      <c r="AW1333" t="s">
        <v>364</v>
      </c>
      <c r="AX1333" t="s">
        <v>817</v>
      </c>
      <c r="AY1333" t="s">
        <v>818</v>
      </c>
      <c r="AZ1333" t="s">
        <v>775</v>
      </c>
      <c r="BA1333" t="s">
        <v>764</v>
      </c>
      <c r="BB1333" t="s">
        <v>815</v>
      </c>
      <c r="BC1333" t="s">
        <v>819</v>
      </c>
      <c r="BD1333" t="s">
        <v>820</v>
      </c>
      <c r="BE1333" t="s">
        <v>821</v>
      </c>
      <c r="BF1333" t="s">
        <v>879</v>
      </c>
      <c r="BG1333" t="s">
        <v>822</v>
      </c>
      <c r="BH1333">
        <v>2016</v>
      </c>
      <c r="BI1333" t="s">
        <v>823</v>
      </c>
      <c r="BJ1333" t="s">
        <v>824</v>
      </c>
      <c r="BK1333" t="s">
        <v>824</v>
      </c>
    </row>
    <row r="1334" spans="43:63" x14ac:dyDescent="0.25">
      <c r="AQ1334" t="s">
        <v>1</v>
      </c>
      <c r="AR1334">
        <v>2010</v>
      </c>
      <c r="AS1334" t="s">
        <v>872</v>
      </c>
      <c r="AT1334" t="s">
        <v>839</v>
      </c>
      <c r="AU1334">
        <v>648.28232935365395</v>
      </c>
      <c r="AV1334" t="s">
        <v>873</v>
      </c>
      <c r="AW1334" t="s">
        <v>364</v>
      </c>
      <c r="AX1334" t="s">
        <v>817</v>
      </c>
      <c r="AY1334" t="s">
        <v>818</v>
      </c>
      <c r="AZ1334" t="s">
        <v>775</v>
      </c>
      <c r="BA1334" t="s">
        <v>764</v>
      </c>
      <c r="BB1334" t="s">
        <v>815</v>
      </c>
      <c r="BC1334" t="s">
        <v>819</v>
      </c>
      <c r="BD1334" t="s">
        <v>820</v>
      </c>
      <c r="BE1334" t="s">
        <v>821</v>
      </c>
      <c r="BF1334" t="s">
        <v>879</v>
      </c>
      <c r="BG1334" t="s">
        <v>822</v>
      </c>
      <c r="BH1334">
        <v>2016</v>
      </c>
      <c r="BI1334" t="s">
        <v>823</v>
      </c>
      <c r="BJ1334" t="s">
        <v>824</v>
      </c>
      <c r="BK1334" t="s">
        <v>824</v>
      </c>
    </row>
    <row r="1335" spans="43:63" x14ac:dyDescent="0.25">
      <c r="AQ1335" t="s">
        <v>1</v>
      </c>
      <c r="AR1335">
        <v>2011</v>
      </c>
      <c r="AS1335" t="s">
        <v>872</v>
      </c>
      <c r="AT1335" t="s">
        <v>839</v>
      </c>
      <c r="AU1335">
        <v>649.49053700752904</v>
      </c>
      <c r="AV1335" t="s">
        <v>873</v>
      </c>
      <c r="AW1335" t="s">
        <v>364</v>
      </c>
      <c r="AX1335" t="s">
        <v>817</v>
      </c>
      <c r="AY1335" t="s">
        <v>818</v>
      </c>
      <c r="AZ1335" t="s">
        <v>775</v>
      </c>
      <c r="BA1335" t="s">
        <v>764</v>
      </c>
      <c r="BB1335" t="s">
        <v>815</v>
      </c>
      <c r="BC1335" t="s">
        <v>819</v>
      </c>
      <c r="BD1335" t="s">
        <v>820</v>
      </c>
      <c r="BE1335" t="s">
        <v>821</v>
      </c>
      <c r="BF1335" t="s">
        <v>879</v>
      </c>
      <c r="BG1335" t="s">
        <v>822</v>
      </c>
      <c r="BH1335">
        <v>2016</v>
      </c>
      <c r="BI1335" t="s">
        <v>823</v>
      </c>
      <c r="BJ1335" t="s">
        <v>824</v>
      </c>
      <c r="BK1335" t="s">
        <v>824</v>
      </c>
    </row>
    <row r="1336" spans="43:63" x14ac:dyDescent="0.25">
      <c r="AQ1336" t="s">
        <v>1</v>
      </c>
      <c r="AR1336">
        <v>2012</v>
      </c>
      <c r="AS1336" t="s">
        <v>872</v>
      </c>
      <c r="AT1336" t="s">
        <v>839</v>
      </c>
      <c r="AU1336">
        <v>650.44505917541301</v>
      </c>
      <c r="AV1336" t="s">
        <v>873</v>
      </c>
      <c r="AW1336" t="s">
        <v>364</v>
      </c>
      <c r="AX1336" t="s">
        <v>817</v>
      </c>
      <c r="AY1336" t="s">
        <v>818</v>
      </c>
      <c r="AZ1336" t="s">
        <v>775</v>
      </c>
      <c r="BA1336" t="s">
        <v>764</v>
      </c>
      <c r="BB1336" t="s">
        <v>815</v>
      </c>
      <c r="BC1336" t="s">
        <v>819</v>
      </c>
      <c r="BD1336" t="s">
        <v>820</v>
      </c>
      <c r="BE1336" t="s">
        <v>821</v>
      </c>
      <c r="BF1336" t="s">
        <v>879</v>
      </c>
      <c r="BG1336" t="s">
        <v>822</v>
      </c>
      <c r="BH1336">
        <v>2016</v>
      </c>
      <c r="BI1336" t="s">
        <v>823</v>
      </c>
      <c r="BJ1336" t="s">
        <v>824</v>
      </c>
      <c r="BK1336" t="s">
        <v>824</v>
      </c>
    </row>
    <row r="1337" spans="43:63" x14ac:dyDescent="0.25">
      <c r="AQ1337" t="s">
        <v>1</v>
      </c>
      <c r="AR1337">
        <v>2013</v>
      </c>
      <c r="AS1337" t="s">
        <v>872</v>
      </c>
      <c r="AT1337" t="s">
        <v>839</v>
      </c>
      <c r="AU1337">
        <v>752.62466536532804</v>
      </c>
      <c r="AV1337" t="s">
        <v>873</v>
      </c>
      <c r="AW1337" t="s">
        <v>364</v>
      </c>
      <c r="AX1337" t="s">
        <v>817</v>
      </c>
      <c r="AY1337" t="s">
        <v>818</v>
      </c>
      <c r="AZ1337" t="s">
        <v>775</v>
      </c>
      <c r="BA1337" t="s">
        <v>764</v>
      </c>
      <c r="BB1337" t="s">
        <v>815</v>
      </c>
      <c r="BC1337" t="s">
        <v>819</v>
      </c>
      <c r="BD1337" t="s">
        <v>820</v>
      </c>
      <c r="BE1337" t="s">
        <v>821</v>
      </c>
      <c r="BF1337" t="s">
        <v>879</v>
      </c>
      <c r="BG1337" t="s">
        <v>822</v>
      </c>
      <c r="BH1337">
        <v>2016</v>
      </c>
      <c r="BI1337" t="s">
        <v>823</v>
      </c>
      <c r="BJ1337" t="s">
        <v>824</v>
      </c>
      <c r="BK1337" t="s">
        <v>824</v>
      </c>
    </row>
    <row r="1338" spans="43:63" x14ac:dyDescent="0.25">
      <c r="AQ1338" t="s">
        <v>9</v>
      </c>
      <c r="AR1338">
        <v>2010</v>
      </c>
      <c r="AS1338" t="s">
        <v>872</v>
      </c>
      <c r="AT1338" t="s">
        <v>839</v>
      </c>
      <c r="AU1338">
        <v>65.911331491439995</v>
      </c>
      <c r="AV1338" t="s">
        <v>873</v>
      </c>
      <c r="AW1338" t="s">
        <v>364</v>
      </c>
      <c r="AX1338" t="s">
        <v>817</v>
      </c>
      <c r="AY1338" t="s">
        <v>818</v>
      </c>
      <c r="AZ1338" t="s">
        <v>775</v>
      </c>
      <c r="BA1338" t="s">
        <v>764</v>
      </c>
      <c r="BB1338" t="s">
        <v>815</v>
      </c>
      <c r="BC1338" t="s">
        <v>819</v>
      </c>
      <c r="BD1338" t="s">
        <v>820</v>
      </c>
      <c r="BE1338" t="s">
        <v>821</v>
      </c>
      <c r="BF1338" t="s">
        <v>879</v>
      </c>
      <c r="BG1338" t="s">
        <v>822</v>
      </c>
      <c r="BH1338">
        <v>2016</v>
      </c>
      <c r="BI1338" t="s">
        <v>823</v>
      </c>
      <c r="BJ1338" t="s">
        <v>824</v>
      </c>
      <c r="BK1338" t="s">
        <v>824</v>
      </c>
    </row>
    <row r="1339" spans="43:63" x14ac:dyDescent="0.25">
      <c r="AQ1339" t="s">
        <v>9</v>
      </c>
      <c r="AR1339">
        <v>2011</v>
      </c>
      <c r="AS1339" t="s">
        <v>872</v>
      </c>
      <c r="AT1339" t="s">
        <v>839</v>
      </c>
      <c r="AU1339">
        <v>70.205943509410005</v>
      </c>
      <c r="AV1339" t="s">
        <v>873</v>
      </c>
      <c r="AW1339" t="s">
        <v>364</v>
      </c>
      <c r="AX1339" t="s">
        <v>817</v>
      </c>
      <c r="AY1339" t="s">
        <v>818</v>
      </c>
      <c r="AZ1339" t="s">
        <v>775</v>
      </c>
      <c r="BA1339" t="s">
        <v>764</v>
      </c>
      <c r="BB1339" t="s">
        <v>815</v>
      </c>
      <c r="BC1339" t="s">
        <v>819</v>
      </c>
      <c r="BD1339" t="s">
        <v>820</v>
      </c>
      <c r="BE1339" t="s">
        <v>821</v>
      </c>
      <c r="BF1339" t="s">
        <v>879</v>
      </c>
      <c r="BG1339" t="s">
        <v>822</v>
      </c>
      <c r="BH1339">
        <v>2016</v>
      </c>
      <c r="BI1339" t="s">
        <v>823</v>
      </c>
      <c r="BJ1339" t="s">
        <v>824</v>
      </c>
      <c r="BK1339" t="s">
        <v>824</v>
      </c>
    </row>
    <row r="1340" spans="43:63" x14ac:dyDescent="0.25">
      <c r="AQ1340" t="s">
        <v>9</v>
      </c>
      <c r="AR1340">
        <v>2012</v>
      </c>
      <c r="AS1340" t="s">
        <v>872</v>
      </c>
      <c r="AT1340" t="s">
        <v>839</v>
      </c>
      <c r="AU1340">
        <v>70.580973420956994</v>
      </c>
      <c r="AV1340" t="s">
        <v>873</v>
      </c>
      <c r="AW1340" t="s">
        <v>364</v>
      </c>
      <c r="AX1340" t="s">
        <v>817</v>
      </c>
      <c r="AY1340" t="s">
        <v>818</v>
      </c>
      <c r="AZ1340" t="s">
        <v>775</v>
      </c>
      <c r="BA1340" t="s">
        <v>764</v>
      </c>
      <c r="BB1340" t="s">
        <v>815</v>
      </c>
      <c r="BC1340" t="s">
        <v>819</v>
      </c>
      <c r="BD1340" t="s">
        <v>820</v>
      </c>
      <c r="BE1340" t="s">
        <v>821</v>
      </c>
      <c r="BF1340" t="s">
        <v>879</v>
      </c>
      <c r="BG1340" t="s">
        <v>822</v>
      </c>
      <c r="BH1340">
        <v>2016</v>
      </c>
      <c r="BI1340" t="s">
        <v>823</v>
      </c>
      <c r="BJ1340" t="s">
        <v>824</v>
      </c>
      <c r="BK1340" t="s">
        <v>824</v>
      </c>
    </row>
    <row r="1341" spans="43:63" x14ac:dyDescent="0.25">
      <c r="AQ1341" t="s">
        <v>9</v>
      </c>
      <c r="AR1341">
        <v>2013</v>
      </c>
      <c r="AS1341" t="s">
        <v>872</v>
      </c>
      <c r="AT1341" t="s">
        <v>839</v>
      </c>
      <c r="AU1341">
        <v>70.676168327509998</v>
      </c>
      <c r="AV1341" t="s">
        <v>873</v>
      </c>
      <c r="AW1341" t="s">
        <v>364</v>
      </c>
      <c r="AX1341" t="s">
        <v>817</v>
      </c>
      <c r="AY1341" t="s">
        <v>818</v>
      </c>
      <c r="AZ1341" t="s">
        <v>775</v>
      </c>
      <c r="BA1341" t="s">
        <v>764</v>
      </c>
      <c r="BB1341" t="s">
        <v>815</v>
      </c>
      <c r="BC1341" t="s">
        <v>819</v>
      </c>
      <c r="BD1341" t="s">
        <v>820</v>
      </c>
      <c r="BE1341" t="s">
        <v>821</v>
      </c>
      <c r="BF1341" t="s">
        <v>879</v>
      </c>
      <c r="BG1341" t="s">
        <v>822</v>
      </c>
      <c r="BH1341">
        <v>2016</v>
      </c>
      <c r="BI1341" t="s">
        <v>823</v>
      </c>
      <c r="BJ1341" t="s">
        <v>824</v>
      </c>
      <c r="BK1341" t="s">
        <v>824</v>
      </c>
    </row>
    <row r="1342" spans="43:63" x14ac:dyDescent="0.25">
      <c r="AQ1342" t="s">
        <v>27</v>
      </c>
      <c r="AR1342">
        <v>2011</v>
      </c>
      <c r="AS1342" t="s">
        <v>872</v>
      </c>
      <c r="AT1342" t="s">
        <v>839</v>
      </c>
      <c r="AU1342">
        <v>3.7849844650833799</v>
      </c>
      <c r="AV1342" t="s">
        <v>873</v>
      </c>
      <c r="AW1342" t="s">
        <v>364</v>
      </c>
      <c r="AX1342" t="s">
        <v>817</v>
      </c>
      <c r="AY1342" t="s">
        <v>818</v>
      </c>
      <c r="AZ1342" t="s">
        <v>775</v>
      </c>
      <c r="BA1342" t="s">
        <v>764</v>
      </c>
      <c r="BB1342" t="s">
        <v>815</v>
      </c>
      <c r="BC1342" t="s">
        <v>819</v>
      </c>
      <c r="BD1342" t="s">
        <v>820</v>
      </c>
      <c r="BE1342" t="s">
        <v>821</v>
      </c>
      <c r="BF1342" t="s">
        <v>879</v>
      </c>
      <c r="BG1342" t="s">
        <v>822</v>
      </c>
      <c r="BH1342">
        <v>2016</v>
      </c>
      <c r="BI1342" t="s">
        <v>823</v>
      </c>
      <c r="BJ1342" t="s">
        <v>824</v>
      </c>
      <c r="BK1342" t="s">
        <v>824</v>
      </c>
    </row>
    <row r="1343" spans="43:63" x14ac:dyDescent="0.25">
      <c r="AQ1343" t="s">
        <v>20</v>
      </c>
      <c r="AR1343">
        <v>2011</v>
      </c>
      <c r="AS1343" t="s">
        <v>872</v>
      </c>
      <c r="AT1343" t="s">
        <v>839</v>
      </c>
      <c r="AU1343">
        <v>92.848804857661193</v>
      </c>
      <c r="AV1343" t="s">
        <v>873</v>
      </c>
      <c r="AW1343" t="s">
        <v>364</v>
      </c>
      <c r="AX1343" t="s">
        <v>817</v>
      </c>
      <c r="AY1343" t="s">
        <v>818</v>
      </c>
      <c r="AZ1343" t="s">
        <v>775</v>
      </c>
      <c r="BA1343" t="s">
        <v>764</v>
      </c>
      <c r="BB1343" t="s">
        <v>815</v>
      </c>
      <c r="BC1343" t="s">
        <v>819</v>
      </c>
      <c r="BD1343" t="s">
        <v>820</v>
      </c>
      <c r="BE1343" t="s">
        <v>821</v>
      </c>
      <c r="BF1343" t="s">
        <v>879</v>
      </c>
      <c r="BG1343" t="s">
        <v>822</v>
      </c>
      <c r="BH1343">
        <v>2016</v>
      </c>
      <c r="BI1343" t="s">
        <v>823</v>
      </c>
      <c r="BJ1343" t="s">
        <v>824</v>
      </c>
      <c r="BK1343" t="s">
        <v>824</v>
      </c>
    </row>
    <row r="1344" spans="43:63" x14ac:dyDescent="0.25">
      <c r="AQ1344" t="s">
        <v>20</v>
      </c>
      <c r="AR1344">
        <v>2012</v>
      </c>
      <c r="AS1344" t="s">
        <v>872</v>
      </c>
      <c r="AT1344" t="s">
        <v>839</v>
      </c>
      <c r="AU1344">
        <v>92.848804857661193</v>
      </c>
      <c r="AV1344" t="s">
        <v>873</v>
      </c>
      <c r="AW1344" t="s">
        <v>364</v>
      </c>
      <c r="AX1344" t="s">
        <v>817</v>
      </c>
      <c r="AY1344" t="s">
        <v>818</v>
      </c>
      <c r="AZ1344" t="s">
        <v>775</v>
      </c>
      <c r="BA1344" t="s">
        <v>764</v>
      </c>
      <c r="BB1344" t="s">
        <v>815</v>
      </c>
      <c r="BC1344" t="s">
        <v>819</v>
      </c>
      <c r="BD1344" t="s">
        <v>820</v>
      </c>
      <c r="BE1344" t="s">
        <v>821</v>
      </c>
      <c r="BF1344" t="s">
        <v>879</v>
      </c>
      <c r="BG1344" t="s">
        <v>822</v>
      </c>
      <c r="BH1344">
        <v>2016</v>
      </c>
      <c r="BI1344" t="s">
        <v>823</v>
      </c>
      <c r="BJ1344" t="s">
        <v>824</v>
      </c>
      <c r="BK1344" t="s">
        <v>824</v>
      </c>
    </row>
    <row r="1345" spans="43:63" x14ac:dyDescent="0.25">
      <c r="AQ1345" t="s">
        <v>20</v>
      </c>
      <c r="AR1345">
        <v>2013</v>
      </c>
      <c r="AS1345" t="s">
        <v>872</v>
      </c>
      <c r="AT1345" t="s">
        <v>839</v>
      </c>
      <c r="AU1345">
        <v>92.848804857661193</v>
      </c>
      <c r="AV1345" t="s">
        <v>873</v>
      </c>
      <c r="AW1345" t="s">
        <v>364</v>
      </c>
      <c r="AX1345" t="s">
        <v>817</v>
      </c>
      <c r="AY1345" t="s">
        <v>818</v>
      </c>
      <c r="AZ1345" t="s">
        <v>775</v>
      </c>
      <c r="BA1345" t="s">
        <v>764</v>
      </c>
      <c r="BB1345" t="s">
        <v>815</v>
      </c>
      <c r="BC1345" t="s">
        <v>819</v>
      </c>
      <c r="BD1345" t="s">
        <v>820</v>
      </c>
      <c r="BE1345" t="s">
        <v>821</v>
      </c>
      <c r="BF1345" t="s">
        <v>879</v>
      </c>
      <c r="BG1345" t="s">
        <v>822</v>
      </c>
      <c r="BH1345">
        <v>2016</v>
      </c>
      <c r="BI1345" t="s">
        <v>823</v>
      </c>
      <c r="BJ1345" t="s">
        <v>824</v>
      </c>
      <c r="BK1345" t="s">
        <v>824</v>
      </c>
    </row>
    <row r="1346" spans="43:63" x14ac:dyDescent="0.25">
      <c r="AQ1346" t="s">
        <v>28</v>
      </c>
      <c r="AR1346">
        <v>2013</v>
      </c>
      <c r="AS1346" t="s">
        <v>872</v>
      </c>
      <c r="AT1346" t="s">
        <v>839</v>
      </c>
      <c r="AU1346">
        <v>132.149784520438</v>
      </c>
      <c r="AV1346" t="s">
        <v>873</v>
      </c>
      <c r="AW1346" t="s">
        <v>364</v>
      </c>
      <c r="AX1346" t="s">
        <v>817</v>
      </c>
      <c r="AY1346" t="s">
        <v>818</v>
      </c>
      <c r="AZ1346" t="s">
        <v>775</v>
      </c>
      <c r="BA1346" t="s">
        <v>764</v>
      </c>
      <c r="BB1346" t="s">
        <v>815</v>
      </c>
      <c r="BC1346" t="s">
        <v>819</v>
      </c>
      <c r="BD1346" t="s">
        <v>820</v>
      </c>
      <c r="BE1346" t="s">
        <v>821</v>
      </c>
      <c r="BF1346" t="s">
        <v>879</v>
      </c>
      <c r="BG1346" t="s">
        <v>822</v>
      </c>
      <c r="BH1346">
        <v>2016</v>
      </c>
      <c r="BI1346" t="s">
        <v>823</v>
      </c>
      <c r="BJ1346" t="s">
        <v>824</v>
      </c>
      <c r="BK1346" t="s">
        <v>824</v>
      </c>
    </row>
    <row r="1347" spans="43:63" x14ac:dyDescent="0.25">
      <c r="AQ1347" t="s">
        <v>30</v>
      </c>
      <c r="AR1347">
        <v>2014</v>
      </c>
      <c r="AS1347" t="s">
        <v>872</v>
      </c>
      <c r="AT1347" t="s">
        <v>839</v>
      </c>
      <c r="AU1347">
        <v>35.803609025598</v>
      </c>
      <c r="AV1347" t="s">
        <v>873</v>
      </c>
      <c r="AW1347" t="s">
        <v>364</v>
      </c>
      <c r="AX1347" t="s">
        <v>817</v>
      </c>
      <c r="AY1347" t="s">
        <v>818</v>
      </c>
      <c r="AZ1347" t="s">
        <v>775</v>
      </c>
      <c r="BA1347" t="s">
        <v>764</v>
      </c>
      <c r="BB1347" t="s">
        <v>815</v>
      </c>
      <c r="BC1347" t="s">
        <v>819</v>
      </c>
      <c r="BD1347" t="s">
        <v>820</v>
      </c>
      <c r="BE1347" t="s">
        <v>821</v>
      </c>
      <c r="BF1347" t="s">
        <v>879</v>
      </c>
      <c r="BG1347" t="s">
        <v>822</v>
      </c>
      <c r="BH1347">
        <v>2016</v>
      </c>
      <c r="BI1347" t="s">
        <v>823</v>
      </c>
      <c r="BJ1347" t="s">
        <v>824</v>
      </c>
      <c r="BK1347" t="s">
        <v>824</v>
      </c>
    </row>
    <row r="1348" spans="43:63" x14ac:dyDescent="0.25">
      <c r="AQ1348" t="s">
        <v>10</v>
      </c>
      <c r="AR1348">
        <v>2005</v>
      </c>
      <c r="AS1348" t="s">
        <v>872</v>
      </c>
      <c r="AT1348" t="s">
        <v>839</v>
      </c>
      <c r="AU1348">
        <v>282.907661853631</v>
      </c>
      <c r="AV1348" t="s">
        <v>873</v>
      </c>
      <c r="AW1348" t="s">
        <v>364</v>
      </c>
      <c r="AX1348" t="s">
        <v>817</v>
      </c>
      <c r="AY1348" t="s">
        <v>818</v>
      </c>
      <c r="AZ1348" t="s">
        <v>775</v>
      </c>
      <c r="BA1348" t="s">
        <v>764</v>
      </c>
      <c r="BB1348" t="s">
        <v>815</v>
      </c>
      <c r="BC1348" t="s">
        <v>819</v>
      </c>
      <c r="BD1348" t="s">
        <v>820</v>
      </c>
      <c r="BE1348" t="s">
        <v>821</v>
      </c>
      <c r="BF1348" t="s">
        <v>879</v>
      </c>
      <c r="BG1348" t="s">
        <v>822</v>
      </c>
      <c r="BH1348">
        <v>2016</v>
      </c>
      <c r="BI1348" t="s">
        <v>823</v>
      </c>
      <c r="BJ1348" t="s">
        <v>824</v>
      </c>
      <c r="BK1348" t="s">
        <v>824</v>
      </c>
    </row>
    <row r="1349" spans="43:63" x14ac:dyDescent="0.25">
      <c r="AQ1349" t="s">
        <v>10</v>
      </c>
      <c r="AR1349">
        <v>2006</v>
      </c>
      <c r="AS1349" t="s">
        <v>872</v>
      </c>
      <c r="AT1349" t="s">
        <v>839</v>
      </c>
      <c r="AU1349">
        <v>284.79450970605598</v>
      </c>
      <c r="AV1349" t="s">
        <v>873</v>
      </c>
      <c r="AW1349" t="s">
        <v>364</v>
      </c>
      <c r="AX1349" t="s">
        <v>817</v>
      </c>
      <c r="AY1349" t="s">
        <v>818</v>
      </c>
      <c r="AZ1349" t="s">
        <v>775</v>
      </c>
      <c r="BA1349" t="s">
        <v>764</v>
      </c>
      <c r="BB1349" t="s">
        <v>815</v>
      </c>
      <c r="BC1349" t="s">
        <v>819</v>
      </c>
      <c r="BD1349" t="s">
        <v>820</v>
      </c>
      <c r="BE1349" t="s">
        <v>821</v>
      </c>
      <c r="BF1349" t="s">
        <v>879</v>
      </c>
      <c r="BG1349" t="s">
        <v>822</v>
      </c>
      <c r="BH1349">
        <v>2016</v>
      </c>
      <c r="BI1349" t="s">
        <v>823</v>
      </c>
      <c r="BJ1349" t="s">
        <v>824</v>
      </c>
      <c r="BK1349" t="s">
        <v>824</v>
      </c>
    </row>
    <row r="1350" spans="43:63" x14ac:dyDescent="0.25">
      <c r="AQ1350" t="s">
        <v>10</v>
      </c>
      <c r="AR1350">
        <v>2007</v>
      </c>
      <c r="AS1350" t="s">
        <v>872</v>
      </c>
      <c r="AT1350" t="s">
        <v>839</v>
      </c>
      <c r="AU1350">
        <v>285.65950049283498</v>
      </c>
      <c r="AV1350" t="s">
        <v>873</v>
      </c>
      <c r="AW1350" t="s">
        <v>364</v>
      </c>
      <c r="AX1350" t="s">
        <v>817</v>
      </c>
      <c r="AY1350" t="s">
        <v>818</v>
      </c>
      <c r="AZ1350" t="s">
        <v>775</v>
      </c>
      <c r="BA1350" t="s">
        <v>764</v>
      </c>
      <c r="BB1350" t="s">
        <v>815</v>
      </c>
      <c r="BC1350" t="s">
        <v>819</v>
      </c>
      <c r="BD1350" t="s">
        <v>820</v>
      </c>
      <c r="BE1350" t="s">
        <v>821</v>
      </c>
      <c r="BF1350" t="s">
        <v>879</v>
      </c>
      <c r="BG1350" t="s">
        <v>822</v>
      </c>
      <c r="BH1350">
        <v>2016</v>
      </c>
      <c r="BI1350" t="s">
        <v>823</v>
      </c>
      <c r="BJ1350" t="s">
        <v>824</v>
      </c>
      <c r="BK1350" t="s">
        <v>824</v>
      </c>
    </row>
    <row r="1351" spans="43:63" x14ac:dyDescent="0.25">
      <c r="AQ1351" t="s">
        <v>10</v>
      </c>
      <c r="AR1351">
        <v>2008</v>
      </c>
      <c r="AS1351" t="s">
        <v>872</v>
      </c>
      <c r="AT1351" t="s">
        <v>839</v>
      </c>
      <c r="AU1351">
        <v>285.48252180426698</v>
      </c>
      <c r="AV1351" t="s">
        <v>873</v>
      </c>
      <c r="AW1351" t="s">
        <v>364</v>
      </c>
      <c r="AX1351" t="s">
        <v>817</v>
      </c>
      <c r="AY1351" t="s">
        <v>818</v>
      </c>
      <c r="AZ1351" t="s">
        <v>775</v>
      </c>
      <c r="BA1351" t="s">
        <v>764</v>
      </c>
      <c r="BB1351" t="s">
        <v>815</v>
      </c>
      <c r="BC1351" t="s">
        <v>819</v>
      </c>
      <c r="BD1351" t="s">
        <v>820</v>
      </c>
      <c r="BE1351" t="s">
        <v>821</v>
      </c>
      <c r="BF1351" t="s">
        <v>879</v>
      </c>
      <c r="BG1351" t="s">
        <v>822</v>
      </c>
      <c r="BH1351">
        <v>2016</v>
      </c>
      <c r="BI1351" t="s">
        <v>823</v>
      </c>
      <c r="BJ1351" t="s">
        <v>824</v>
      </c>
      <c r="BK1351" t="s">
        <v>824</v>
      </c>
    </row>
    <row r="1352" spans="43:63" x14ac:dyDescent="0.25">
      <c r="AQ1352" t="s">
        <v>10</v>
      </c>
      <c r="AR1352">
        <v>2009</v>
      </c>
      <c r="AS1352" t="s">
        <v>872</v>
      </c>
      <c r="AT1352" t="s">
        <v>839</v>
      </c>
      <c r="AU1352">
        <v>284.53770256973797</v>
      </c>
      <c r="AV1352" t="s">
        <v>873</v>
      </c>
      <c r="AW1352" t="s">
        <v>364</v>
      </c>
      <c r="AX1352" t="s">
        <v>817</v>
      </c>
      <c r="AY1352" t="s">
        <v>818</v>
      </c>
      <c r="AZ1352" t="s">
        <v>775</v>
      </c>
      <c r="BA1352" t="s">
        <v>764</v>
      </c>
      <c r="BB1352" t="s">
        <v>815</v>
      </c>
      <c r="BC1352" t="s">
        <v>819</v>
      </c>
      <c r="BD1352" t="s">
        <v>820</v>
      </c>
      <c r="BE1352" t="s">
        <v>821</v>
      </c>
      <c r="BF1352" t="s">
        <v>879</v>
      </c>
      <c r="BG1352" t="s">
        <v>822</v>
      </c>
      <c r="BH1352">
        <v>2016</v>
      </c>
      <c r="BI1352" t="s">
        <v>823</v>
      </c>
      <c r="BJ1352" t="s">
        <v>824</v>
      </c>
      <c r="BK1352" t="s">
        <v>824</v>
      </c>
    </row>
    <row r="1353" spans="43:63" x14ac:dyDescent="0.25">
      <c r="AQ1353" t="s">
        <v>10</v>
      </c>
      <c r="AR1353">
        <v>2010</v>
      </c>
      <c r="AS1353" t="s">
        <v>872</v>
      </c>
      <c r="AT1353" t="s">
        <v>839</v>
      </c>
      <c r="AU1353">
        <v>283.62444540643298</v>
      </c>
      <c r="AV1353" t="s">
        <v>873</v>
      </c>
      <c r="AW1353" t="s">
        <v>364</v>
      </c>
      <c r="AX1353" t="s">
        <v>817</v>
      </c>
      <c r="AY1353" t="s">
        <v>818</v>
      </c>
      <c r="AZ1353" t="s">
        <v>775</v>
      </c>
      <c r="BA1353" t="s">
        <v>764</v>
      </c>
      <c r="BB1353" t="s">
        <v>815</v>
      </c>
      <c r="BC1353" t="s">
        <v>819</v>
      </c>
      <c r="BD1353" t="s">
        <v>820</v>
      </c>
      <c r="BE1353" t="s">
        <v>821</v>
      </c>
      <c r="BF1353" t="s">
        <v>879</v>
      </c>
      <c r="BG1353" t="s">
        <v>822</v>
      </c>
      <c r="BH1353">
        <v>2016</v>
      </c>
      <c r="BI1353" t="s">
        <v>823</v>
      </c>
      <c r="BJ1353" t="s">
        <v>824</v>
      </c>
      <c r="BK1353" t="s">
        <v>824</v>
      </c>
    </row>
    <row r="1354" spans="43:63" x14ac:dyDescent="0.25">
      <c r="AQ1354" t="s">
        <v>10</v>
      </c>
      <c r="AR1354">
        <v>2011</v>
      </c>
      <c r="AS1354" t="s">
        <v>872</v>
      </c>
      <c r="AT1354" t="s">
        <v>839</v>
      </c>
      <c r="AU1354">
        <v>283.04904433914999</v>
      </c>
      <c r="AV1354" t="s">
        <v>873</v>
      </c>
      <c r="AW1354" t="s">
        <v>364</v>
      </c>
      <c r="AX1354" t="s">
        <v>817</v>
      </c>
      <c r="AY1354" t="s">
        <v>818</v>
      </c>
      <c r="AZ1354" t="s">
        <v>775</v>
      </c>
      <c r="BA1354" t="s">
        <v>764</v>
      </c>
      <c r="BB1354" t="s">
        <v>815</v>
      </c>
      <c r="BC1354" t="s">
        <v>819</v>
      </c>
      <c r="BD1354" t="s">
        <v>820</v>
      </c>
      <c r="BE1354" t="s">
        <v>821</v>
      </c>
      <c r="BF1354" t="s">
        <v>879</v>
      </c>
      <c r="BG1354" t="s">
        <v>822</v>
      </c>
      <c r="BH1354">
        <v>2016</v>
      </c>
      <c r="BI1354" t="s">
        <v>823</v>
      </c>
      <c r="BJ1354" t="s">
        <v>824</v>
      </c>
      <c r="BK1354" t="s">
        <v>824</v>
      </c>
    </row>
    <row r="1355" spans="43:63" x14ac:dyDescent="0.25">
      <c r="AQ1355" t="s">
        <v>10</v>
      </c>
      <c r="AR1355">
        <v>2012</v>
      </c>
      <c r="AS1355" t="s">
        <v>872</v>
      </c>
      <c r="AT1355" t="s">
        <v>839</v>
      </c>
      <c r="AU1355">
        <v>282.57436653408001</v>
      </c>
      <c r="AV1355" t="s">
        <v>873</v>
      </c>
      <c r="AW1355" t="s">
        <v>364</v>
      </c>
      <c r="AX1355" t="s">
        <v>817</v>
      </c>
      <c r="AY1355" t="s">
        <v>818</v>
      </c>
      <c r="AZ1355" t="s">
        <v>775</v>
      </c>
      <c r="BA1355" t="s">
        <v>764</v>
      </c>
      <c r="BB1355" t="s">
        <v>815</v>
      </c>
      <c r="BC1355" t="s">
        <v>819</v>
      </c>
      <c r="BD1355" t="s">
        <v>820</v>
      </c>
      <c r="BE1355" t="s">
        <v>821</v>
      </c>
      <c r="BF1355" t="s">
        <v>879</v>
      </c>
      <c r="BG1355" t="s">
        <v>822</v>
      </c>
      <c r="BH1355">
        <v>2016</v>
      </c>
      <c r="BI1355" t="s">
        <v>823</v>
      </c>
      <c r="BJ1355" t="s">
        <v>824</v>
      </c>
      <c r="BK1355" t="s">
        <v>824</v>
      </c>
    </row>
    <row r="1356" spans="43:63" x14ac:dyDescent="0.25">
      <c r="AQ1356" t="s">
        <v>10</v>
      </c>
      <c r="AR1356">
        <v>2013</v>
      </c>
      <c r="AS1356" t="s">
        <v>872</v>
      </c>
      <c r="AT1356" t="s">
        <v>839</v>
      </c>
      <c r="AU1356">
        <v>283.25770485671597</v>
      </c>
      <c r="AV1356" t="s">
        <v>873</v>
      </c>
      <c r="AW1356" t="s">
        <v>364</v>
      </c>
      <c r="AX1356" t="s">
        <v>817</v>
      </c>
      <c r="AY1356" t="s">
        <v>818</v>
      </c>
      <c r="AZ1356" t="s">
        <v>775</v>
      </c>
      <c r="BA1356" t="s">
        <v>764</v>
      </c>
      <c r="BB1356" t="s">
        <v>815</v>
      </c>
      <c r="BC1356" t="s">
        <v>819</v>
      </c>
      <c r="BD1356" t="s">
        <v>820</v>
      </c>
      <c r="BE1356" t="s">
        <v>821</v>
      </c>
      <c r="BF1356" t="s">
        <v>879</v>
      </c>
      <c r="BG1356" t="s">
        <v>822</v>
      </c>
      <c r="BH1356">
        <v>2016</v>
      </c>
      <c r="BI1356" t="s">
        <v>823</v>
      </c>
      <c r="BJ1356" t="s">
        <v>824</v>
      </c>
      <c r="BK1356" t="s">
        <v>824</v>
      </c>
    </row>
    <row r="1357" spans="43:63" x14ac:dyDescent="0.25">
      <c r="AQ1357" t="s">
        <v>24</v>
      </c>
      <c r="AR1357">
        <v>2011</v>
      </c>
      <c r="AS1357" t="s">
        <v>872</v>
      </c>
      <c r="AT1357" t="s">
        <v>839</v>
      </c>
      <c r="AU1357">
        <v>20.9618015889424</v>
      </c>
      <c r="AV1357" t="s">
        <v>873</v>
      </c>
      <c r="AW1357" t="s">
        <v>364</v>
      </c>
      <c r="AX1357" t="s">
        <v>817</v>
      </c>
      <c r="AY1357" t="s">
        <v>818</v>
      </c>
      <c r="AZ1357" t="s">
        <v>775</v>
      </c>
      <c r="BA1357" t="s">
        <v>764</v>
      </c>
      <c r="BB1357" t="s">
        <v>815</v>
      </c>
      <c r="BC1357" t="s">
        <v>819</v>
      </c>
      <c r="BD1357" t="s">
        <v>820</v>
      </c>
      <c r="BE1357" t="s">
        <v>821</v>
      </c>
      <c r="BF1357" t="s">
        <v>879</v>
      </c>
      <c r="BG1357" t="s">
        <v>822</v>
      </c>
      <c r="BH1357">
        <v>2016</v>
      </c>
      <c r="BI1357" t="s">
        <v>823</v>
      </c>
      <c r="BJ1357" t="s">
        <v>824</v>
      </c>
      <c r="BK1357" t="s">
        <v>824</v>
      </c>
    </row>
    <row r="1358" spans="43:63" x14ac:dyDescent="0.25">
      <c r="AQ1358" t="s">
        <v>24</v>
      </c>
      <c r="AR1358">
        <v>2012</v>
      </c>
      <c r="AS1358" t="s">
        <v>872</v>
      </c>
      <c r="AT1358" t="s">
        <v>839</v>
      </c>
      <c r="AU1358">
        <v>21.143176880812199</v>
      </c>
      <c r="AV1358" t="s">
        <v>873</v>
      </c>
      <c r="AW1358" t="s">
        <v>364</v>
      </c>
      <c r="AX1358" t="s">
        <v>817</v>
      </c>
      <c r="AY1358" t="s">
        <v>818</v>
      </c>
      <c r="AZ1358" t="s">
        <v>775</v>
      </c>
      <c r="BA1358" t="s">
        <v>764</v>
      </c>
      <c r="BB1358" t="s">
        <v>815</v>
      </c>
      <c r="BC1358" t="s">
        <v>819</v>
      </c>
      <c r="BD1358" t="s">
        <v>820</v>
      </c>
      <c r="BE1358" t="s">
        <v>821</v>
      </c>
      <c r="BF1358" t="s">
        <v>879</v>
      </c>
      <c r="BG1358" t="s">
        <v>822</v>
      </c>
      <c r="BH1358">
        <v>2016</v>
      </c>
      <c r="BI1358" t="s">
        <v>823</v>
      </c>
      <c r="BJ1358" t="s">
        <v>824</v>
      </c>
      <c r="BK1358" t="s">
        <v>824</v>
      </c>
    </row>
    <row r="1359" spans="43:63" x14ac:dyDescent="0.25">
      <c r="AQ1359" t="s">
        <v>24</v>
      </c>
      <c r="AR1359">
        <v>2013</v>
      </c>
      <c r="AS1359" t="s">
        <v>872</v>
      </c>
      <c r="AT1359" t="s">
        <v>839</v>
      </c>
      <c r="AU1359">
        <v>21.324552172681901</v>
      </c>
      <c r="AV1359" t="s">
        <v>873</v>
      </c>
      <c r="AW1359" t="s">
        <v>364</v>
      </c>
      <c r="AX1359" t="s">
        <v>817</v>
      </c>
      <c r="AY1359" t="s">
        <v>818</v>
      </c>
      <c r="AZ1359" t="s">
        <v>775</v>
      </c>
      <c r="BA1359" t="s">
        <v>764</v>
      </c>
      <c r="BB1359" t="s">
        <v>815</v>
      </c>
      <c r="BC1359" t="s">
        <v>819</v>
      </c>
      <c r="BD1359" t="s">
        <v>820</v>
      </c>
      <c r="BE1359" t="s">
        <v>821</v>
      </c>
      <c r="BF1359" t="s">
        <v>879</v>
      </c>
      <c r="BG1359" t="s">
        <v>822</v>
      </c>
      <c r="BH1359">
        <v>2016</v>
      </c>
      <c r="BI1359" t="s">
        <v>823</v>
      </c>
      <c r="BJ1359" t="s">
        <v>824</v>
      </c>
      <c r="BK1359" t="s">
        <v>824</v>
      </c>
    </row>
    <row r="1360" spans="43:63" x14ac:dyDescent="0.25">
      <c r="AQ1360" t="s">
        <v>16</v>
      </c>
      <c r="AR1360">
        <v>2013</v>
      </c>
      <c r="AS1360" t="s">
        <v>872</v>
      </c>
      <c r="AT1360" t="s">
        <v>839</v>
      </c>
      <c r="AU1360">
        <v>89.841492880664106</v>
      </c>
      <c r="AV1360" t="s">
        <v>873</v>
      </c>
      <c r="AW1360" t="s">
        <v>208</v>
      </c>
      <c r="AX1360" t="s">
        <v>817</v>
      </c>
      <c r="AY1360" t="s">
        <v>818</v>
      </c>
      <c r="AZ1360" t="s">
        <v>775</v>
      </c>
      <c r="BA1360" t="s">
        <v>764</v>
      </c>
      <c r="BB1360" t="s">
        <v>815</v>
      </c>
      <c r="BC1360" t="s">
        <v>819</v>
      </c>
      <c r="BD1360" t="s">
        <v>820</v>
      </c>
      <c r="BE1360" t="s">
        <v>821</v>
      </c>
      <c r="BF1360" t="s">
        <v>876</v>
      </c>
      <c r="BG1360" t="s">
        <v>822</v>
      </c>
      <c r="BH1360">
        <v>2016</v>
      </c>
      <c r="BI1360" t="s">
        <v>823</v>
      </c>
      <c r="BJ1360" t="s">
        <v>824</v>
      </c>
      <c r="BK1360" t="s">
        <v>824</v>
      </c>
    </row>
    <row r="1361" spans="43:63" x14ac:dyDescent="0.25">
      <c r="AQ1361" t="s">
        <v>5</v>
      </c>
      <c r="AR1361">
        <v>2011</v>
      </c>
      <c r="AS1361" t="s">
        <v>872</v>
      </c>
      <c r="AT1361" t="s">
        <v>839</v>
      </c>
      <c r="AU1361">
        <v>25.002598076461499</v>
      </c>
      <c r="AV1361" t="s">
        <v>873</v>
      </c>
      <c r="AW1361" t="s">
        <v>214</v>
      </c>
      <c r="AX1361" t="s">
        <v>817</v>
      </c>
      <c r="AY1361" t="s">
        <v>818</v>
      </c>
      <c r="AZ1361" t="s">
        <v>775</v>
      </c>
      <c r="BA1361" t="s">
        <v>764</v>
      </c>
      <c r="BB1361" t="s">
        <v>815</v>
      </c>
      <c r="BC1361" t="s">
        <v>819</v>
      </c>
      <c r="BD1361" t="s">
        <v>820</v>
      </c>
      <c r="BE1361" t="s">
        <v>821</v>
      </c>
      <c r="BF1361" t="s">
        <v>880</v>
      </c>
      <c r="BG1361" t="s">
        <v>822</v>
      </c>
      <c r="BH1361">
        <v>2016</v>
      </c>
      <c r="BI1361" t="s">
        <v>823</v>
      </c>
      <c r="BJ1361" t="s">
        <v>824</v>
      </c>
      <c r="BK1361" t="s">
        <v>824</v>
      </c>
    </row>
    <row r="1362" spans="43:63" x14ac:dyDescent="0.25">
      <c r="AQ1362" t="s">
        <v>5</v>
      </c>
      <c r="AR1362">
        <v>2012</v>
      </c>
      <c r="AS1362" t="s">
        <v>872</v>
      </c>
      <c r="AT1362" t="s">
        <v>839</v>
      </c>
      <c r="AU1362">
        <v>25.059091424126802</v>
      </c>
      <c r="AV1362" t="s">
        <v>873</v>
      </c>
      <c r="AW1362" t="s">
        <v>214</v>
      </c>
      <c r="AX1362" t="s">
        <v>817</v>
      </c>
      <c r="AY1362" t="s">
        <v>818</v>
      </c>
      <c r="AZ1362" t="s">
        <v>775</v>
      </c>
      <c r="BA1362" t="s">
        <v>764</v>
      </c>
      <c r="BB1362" t="s">
        <v>815</v>
      </c>
      <c r="BC1362" t="s">
        <v>819</v>
      </c>
      <c r="BD1362" t="s">
        <v>820</v>
      </c>
      <c r="BE1362" t="s">
        <v>821</v>
      </c>
      <c r="BF1362" t="s">
        <v>880</v>
      </c>
      <c r="BG1362" t="s">
        <v>822</v>
      </c>
      <c r="BH1362">
        <v>2016</v>
      </c>
      <c r="BI1362" t="s">
        <v>823</v>
      </c>
      <c r="BJ1362" t="s">
        <v>824</v>
      </c>
      <c r="BK1362" t="s">
        <v>824</v>
      </c>
    </row>
    <row r="1363" spans="43:63" x14ac:dyDescent="0.25">
      <c r="AQ1363" t="s">
        <v>5</v>
      </c>
      <c r="AR1363">
        <v>2013</v>
      </c>
      <c r="AS1363" t="s">
        <v>872</v>
      </c>
      <c r="AT1363" t="s">
        <v>839</v>
      </c>
      <c r="AU1363">
        <v>25.112440083683602</v>
      </c>
      <c r="AV1363" t="s">
        <v>873</v>
      </c>
      <c r="AW1363" t="s">
        <v>214</v>
      </c>
      <c r="AX1363" t="s">
        <v>817</v>
      </c>
      <c r="AY1363" t="s">
        <v>818</v>
      </c>
      <c r="AZ1363" t="s">
        <v>775</v>
      </c>
      <c r="BA1363" t="s">
        <v>764</v>
      </c>
      <c r="BB1363" t="s">
        <v>815</v>
      </c>
      <c r="BC1363" t="s">
        <v>819</v>
      </c>
      <c r="BD1363" t="s">
        <v>820</v>
      </c>
      <c r="BE1363" t="s">
        <v>821</v>
      </c>
      <c r="BF1363" t="s">
        <v>880</v>
      </c>
      <c r="BG1363" t="s">
        <v>822</v>
      </c>
      <c r="BH1363">
        <v>2016</v>
      </c>
      <c r="BI1363" t="s">
        <v>823</v>
      </c>
      <c r="BJ1363" t="s">
        <v>824</v>
      </c>
      <c r="BK1363" t="s">
        <v>824</v>
      </c>
    </row>
    <row r="1364" spans="43:63" x14ac:dyDescent="0.25">
      <c r="AQ1364" t="s">
        <v>29</v>
      </c>
      <c r="AR1364">
        <v>2011</v>
      </c>
      <c r="AS1364" t="s">
        <v>872</v>
      </c>
      <c r="AT1364" t="s">
        <v>839</v>
      </c>
      <c r="AU1364">
        <v>210.76047304825701</v>
      </c>
      <c r="AV1364" t="s">
        <v>873</v>
      </c>
      <c r="AW1364" t="s">
        <v>214</v>
      </c>
      <c r="AX1364" t="s">
        <v>817</v>
      </c>
      <c r="AY1364" t="s">
        <v>818</v>
      </c>
      <c r="AZ1364" t="s">
        <v>775</v>
      </c>
      <c r="BA1364" t="s">
        <v>764</v>
      </c>
      <c r="BB1364" t="s">
        <v>815</v>
      </c>
      <c r="BC1364" t="s">
        <v>819</v>
      </c>
      <c r="BD1364" t="s">
        <v>820</v>
      </c>
      <c r="BE1364" t="s">
        <v>821</v>
      </c>
      <c r="BF1364" t="s">
        <v>880</v>
      </c>
      <c r="BG1364" t="s">
        <v>822</v>
      </c>
      <c r="BH1364">
        <v>2016</v>
      </c>
      <c r="BI1364" t="s">
        <v>823</v>
      </c>
      <c r="BJ1364" t="s">
        <v>824</v>
      </c>
      <c r="BK1364" t="s">
        <v>824</v>
      </c>
    </row>
    <row r="1365" spans="43:63" x14ac:dyDescent="0.25">
      <c r="AQ1365" t="s">
        <v>22</v>
      </c>
      <c r="AR1365">
        <v>2012</v>
      </c>
      <c r="AS1365" t="s">
        <v>872</v>
      </c>
      <c r="AT1365" t="s">
        <v>839</v>
      </c>
      <c r="AU1365">
        <v>19.060383326454001</v>
      </c>
      <c r="AV1365" t="s">
        <v>873</v>
      </c>
      <c r="AW1365" t="s">
        <v>208</v>
      </c>
      <c r="AX1365" t="s">
        <v>817</v>
      </c>
      <c r="AY1365" t="s">
        <v>818</v>
      </c>
      <c r="AZ1365" t="s">
        <v>775</v>
      </c>
      <c r="BA1365" t="s">
        <v>764</v>
      </c>
      <c r="BB1365" t="s">
        <v>815</v>
      </c>
      <c r="BC1365" t="s">
        <v>819</v>
      </c>
      <c r="BD1365" t="s">
        <v>820</v>
      </c>
      <c r="BE1365" t="s">
        <v>821</v>
      </c>
      <c r="BF1365" t="s">
        <v>876</v>
      </c>
      <c r="BG1365" t="s">
        <v>822</v>
      </c>
      <c r="BH1365">
        <v>2016</v>
      </c>
      <c r="BI1365" t="s">
        <v>823</v>
      </c>
      <c r="BJ1365" t="s">
        <v>824</v>
      </c>
      <c r="BK1365" t="s">
        <v>824</v>
      </c>
    </row>
    <row r="1366" spans="43:63" x14ac:dyDescent="0.25">
      <c r="AQ1366" t="s">
        <v>22</v>
      </c>
      <c r="AR1366">
        <v>2013</v>
      </c>
      <c r="AS1366" t="s">
        <v>872</v>
      </c>
      <c r="AT1366" t="s">
        <v>839</v>
      </c>
      <c r="AU1366">
        <v>19.146240909005598</v>
      </c>
      <c r="AV1366" t="s">
        <v>873</v>
      </c>
      <c r="AW1366" t="s">
        <v>208</v>
      </c>
      <c r="AX1366" t="s">
        <v>817</v>
      </c>
      <c r="AY1366" t="s">
        <v>818</v>
      </c>
      <c r="AZ1366" t="s">
        <v>775</v>
      </c>
      <c r="BA1366" t="s">
        <v>764</v>
      </c>
      <c r="BB1366" t="s">
        <v>815</v>
      </c>
      <c r="BC1366" t="s">
        <v>819</v>
      </c>
      <c r="BD1366" t="s">
        <v>820</v>
      </c>
      <c r="BE1366" t="s">
        <v>821</v>
      </c>
      <c r="BF1366" t="s">
        <v>876</v>
      </c>
      <c r="BG1366" t="s">
        <v>822</v>
      </c>
      <c r="BH1366">
        <v>2016</v>
      </c>
      <c r="BI1366" t="s">
        <v>823</v>
      </c>
      <c r="BJ1366" t="s">
        <v>824</v>
      </c>
      <c r="BK1366" t="s">
        <v>824</v>
      </c>
    </row>
    <row r="1367" spans="43:63" x14ac:dyDescent="0.25">
      <c r="AQ1367" t="s">
        <v>7</v>
      </c>
      <c r="AR1367">
        <v>2011</v>
      </c>
      <c r="AS1367" t="s">
        <v>872</v>
      </c>
      <c r="AT1367" t="s">
        <v>839</v>
      </c>
      <c r="AU1367">
        <v>4.1361727149526004</v>
      </c>
      <c r="AV1367" t="s">
        <v>873</v>
      </c>
      <c r="AW1367" t="s">
        <v>208</v>
      </c>
      <c r="AX1367" t="s">
        <v>817</v>
      </c>
      <c r="AY1367" t="s">
        <v>818</v>
      </c>
      <c r="AZ1367" t="s">
        <v>775</v>
      </c>
      <c r="BA1367" t="s">
        <v>764</v>
      </c>
      <c r="BB1367" t="s">
        <v>815</v>
      </c>
      <c r="BC1367" t="s">
        <v>819</v>
      </c>
      <c r="BD1367" t="s">
        <v>820</v>
      </c>
      <c r="BE1367" t="s">
        <v>821</v>
      </c>
      <c r="BF1367" t="s">
        <v>876</v>
      </c>
      <c r="BG1367" t="s">
        <v>822</v>
      </c>
      <c r="BH1367">
        <v>2016</v>
      </c>
      <c r="BI1367" t="s">
        <v>823</v>
      </c>
      <c r="BJ1367" t="s">
        <v>824</v>
      </c>
      <c r="BK1367" t="s">
        <v>824</v>
      </c>
    </row>
    <row r="1368" spans="43:63" x14ac:dyDescent="0.25">
      <c r="AQ1368" t="s">
        <v>25</v>
      </c>
      <c r="AR1368">
        <v>2011</v>
      </c>
      <c r="AS1368" t="s">
        <v>872</v>
      </c>
      <c r="AT1368" t="s">
        <v>839</v>
      </c>
      <c r="AU1368">
        <v>8.2721198001567693</v>
      </c>
      <c r="AV1368" t="s">
        <v>873</v>
      </c>
      <c r="AW1368" t="s">
        <v>208</v>
      </c>
      <c r="AX1368" t="s">
        <v>817</v>
      </c>
      <c r="AY1368" t="s">
        <v>818</v>
      </c>
      <c r="AZ1368" t="s">
        <v>775</v>
      </c>
      <c r="BA1368" t="s">
        <v>764</v>
      </c>
      <c r="BB1368" t="s">
        <v>815</v>
      </c>
      <c r="BC1368" t="s">
        <v>819</v>
      </c>
      <c r="BD1368" t="s">
        <v>820</v>
      </c>
      <c r="BE1368" t="s">
        <v>821</v>
      </c>
      <c r="BF1368" t="s">
        <v>876</v>
      </c>
      <c r="BG1368" t="s">
        <v>822</v>
      </c>
      <c r="BH1368">
        <v>2016</v>
      </c>
      <c r="BI1368" t="s">
        <v>823</v>
      </c>
      <c r="BJ1368" t="s">
        <v>824</v>
      </c>
      <c r="BK1368" t="s">
        <v>824</v>
      </c>
    </row>
    <row r="1369" spans="43:63" x14ac:dyDescent="0.25">
      <c r="AQ1369" t="s">
        <v>25</v>
      </c>
      <c r="AR1369">
        <v>2012</v>
      </c>
      <c r="AS1369" t="s">
        <v>872</v>
      </c>
      <c r="AT1369" t="s">
        <v>839</v>
      </c>
      <c r="AU1369">
        <v>8.3524316428767396</v>
      </c>
      <c r="AV1369" t="s">
        <v>873</v>
      </c>
      <c r="AW1369" t="s">
        <v>208</v>
      </c>
      <c r="AX1369" t="s">
        <v>817</v>
      </c>
      <c r="AY1369" t="s">
        <v>818</v>
      </c>
      <c r="AZ1369" t="s">
        <v>775</v>
      </c>
      <c r="BA1369" t="s">
        <v>764</v>
      </c>
      <c r="BB1369" t="s">
        <v>815</v>
      </c>
      <c r="BC1369" t="s">
        <v>819</v>
      </c>
      <c r="BD1369" t="s">
        <v>820</v>
      </c>
      <c r="BE1369" t="s">
        <v>821</v>
      </c>
      <c r="BF1369" t="s">
        <v>876</v>
      </c>
      <c r="BG1369" t="s">
        <v>822</v>
      </c>
      <c r="BH1369">
        <v>2016</v>
      </c>
      <c r="BI1369" t="s">
        <v>823</v>
      </c>
      <c r="BJ1369" t="s">
        <v>824</v>
      </c>
      <c r="BK1369" t="s">
        <v>824</v>
      </c>
    </row>
    <row r="1370" spans="43:63" x14ac:dyDescent="0.25">
      <c r="AQ1370" t="s">
        <v>25</v>
      </c>
      <c r="AR1370">
        <v>2013</v>
      </c>
      <c r="AS1370" t="s">
        <v>872</v>
      </c>
      <c r="AT1370" t="s">
        <v>839</v>
      </c>
      <c r="AU1370">
        <v>8.4327434855967098</v>
      </c>
      <c r="AV1370" t="s">
        <v>873</v>
      </c>
      <c r="AW1370" t="s">
        <v>208</v>
      </c>
      <c r="AX1370" t="s">
        <v>817</v>
      </c>
      <c r="AY1370" t="s">
        <v>818</v>
      </c>
      <c r="AZ1370" t="s">
        <v>775</v>
      </c>
      <c r="BA1370" t="s">
        <v>764</v>
      </c>
      <c r="BB1370" t="s">
        <v>815</v>
      </c>
      <c r="BC1370" t="s">
        <v>819</v>
      </c>
      <c r="BD1370" t="s">
        <v>820</v>
      </c>
      <c r="BE1370" t="s">
        <v>821</v>
      </c>
      <c r="BF1370" t="s">
        <v>876</v>
      </c>
      <c r="BG1370" t="s">
        <v>822</v>
      </c>
      <c r="BH1370">
        <v>2016</v>
      </c>
      <c r="BI1370" t="s">
        <v>823</v>
      </c>
      <c r="BJ1370" t="s">
        <v>824</v>
      </c>
      <c r="BK1370" t="s">
        <v>824</v>
      </c>
    </row>
    <row r="1371" spans="43:63" x14ac:dyDescent="0.25">
      <c r="AQ1371" t="s">
        <v>26</v>
      </c>
      <c r="AR1371">
        <v>2011</v>
      </c>
      <c r="AS1371" t="s">
        <v>872</v>
      </c>
      <c r="AT1371" t="s">
        <v>839</v>
      </c>
      <c r="AU1371">
        <v>1.64683845153593</v>
      </c>
      <c r="AV1371" t="s">
        <v>873</v>
      </c>
      <c r="AW1371" t="s">
        <v>208</v>
      </c>
      <c r="AX1371" t="s">
        <v>817</v>
      </c>
      <c r="AY1371" t="s">
        <v>818</v>
      </c>
      <c r="AZ1371" t="s">
        <v>775</v>
      </c>
      <c r="BA1371" t="s">
        <v>764</v>
      </c>
      <c r="BB1371" t="s">
        <v>815</v>
      </c>
      <c r="BC1371" t="s">
        <v>819</v>
      </c>
      <c r="BD1371" t="s">
        <v>820</v>
      </c>
      <c r="BE1371" t="s">
        <v>821</v>
      </c>
      <c r="BF1371" t="s">
        <v>876</v>
      </c>
      <c r="BG1371" t="s">
        <v>822</v>
      </c>
      <c r="BH1371">
        <v>2016</v>
      </c>
      <c r="BI1371" t="s">
        <v>823</v>
      </c>
      <c r="BJ1371" t="s">
        <v>824</v>
      </c>
      <c r="BK1371" t="s">
        <v>824</v>
      </c>
    </row>
    <row r="1372" spans="43:63" x14ac:dyDescent="0.25">
      <c r="AQ1372" t="s">
        <v>26</v>
      </c>
      <c r="AR1372">
        <v>2012</v>
      </c>
      <c r="AS1372" t="s">
        <v>872</v>
      </c>
      <c r="AT1372" t="s">
        <v>839</v>
      </c>
      <c r="AU1372">
        <v>1.64683845153593</v>
      </c>
      <c r="AV1372" t="s">
        <v>873</v>
      </c>
      <c r="AW1372" t="s">
        <v>208</v>
      </c>
      <c r="AX1372" t="s">
        <v>817</v>
      </c>
      <c r="AY1372" t="s">
        <v>818</v>
      </c>
      <c r="AZ1372" t="s">
        <v>775</v>
      </c>
      <c r="BA1372" t="s">
        <v>764</v>
      </c>
      <c r="BB1372" t="s">
        <v>815</v>
      </c>
      <c r="BC1372" t="s">
        <v>819</v>
      </c>
      <c r="BD1372" t="s">
        <v>820</v>
      </c>
      <c r="BE1372" t="s">
        <v>821</v>
      </c>
      <c r="BF1372" t="s">
        <v>876</v>
      </c>
      <c r="BG1372" t="s">
        <v>822</v>
      </c>
      <c r="BH1372">
        <v>2016</v>
      </c>
      <c r="BI1372" t="s">
        <v>823</v>
      </c>
      <c r="BJ1372" t="s">
        <v>824</v>
      </c>
      <c r="BK1372" t="s">
        <v>824</v>
      </c>
    </row>
    <row r="1373" spans="43:63" x14ac:dyDescent="0.25">
      <c r="AQ1373" t="s">
        <v>6</v>
      </c>
      <c r="AR1373">
        <v>2011</v>
      </c>
      <c r="AS1373" t="s">
        <v>872</v>
      </c>
      <c r="AT1373" t="s">
        <v>839</v>
      </c>
      <c r="AU1373">
        <v>158.88386839581301</v>
      </c>
      <c r="AV1373" t="s">
        <v>873</v>
      </c>
      <c r="AW1373" t="s">
        <v>364</v>
      </c>
      <c r="AX1373" t="s">
        <v>817</v>
      </c>
      <c r="AY1373" t="s">
        <v>818</v>
      </c>
      <c r="AZ1373" t="s">
        <v>775</v>
      </c>
      <c r="BA1373" t="s">
        <v>764</v>
      </c>
      <c r="BB1373" t="s">
        <v>815</v>
      </c>
      <c r="BC1373" t="s">
        <v>819</v>
      </c>
      <c r="BD1373" t="s">
        <v>820</v>
      </c>
      <c r="BE1373" t="s">
        <v>821</v>
      </c>
      <c r="BF1373" t="s">
        <v>879</v>
      </c>
      <c r="BG1373" t="s">
        <v>822</v>
      </c>
      <c r="BH1373">
        <v>2016</v>
      </c>
      <c r="BI1373" t="s">
        <v>823</v>
      </c>
      <c r="BJ1373" t="s">
        <v>824</v>
      </c>
      <c r="BK1373" t="s">
        <v>824</v>
      </c>
    </row>
    <row r="1374" spans="43:63" x14ac:dyDescent="0.25">
      <c r="AQ1374" t="s">
        <v>6</v>
      </c>
      <c r="AR1374">
        <v>2012</v>
      </c>
      <c r="AS1374" t="s">
        <v>872</v>
      </c>
      <c r="AT1374" t="s">
        <v>839</v>
      </c>
      <c r="AU1374">
        <v>160.26641188360699</v>
      </c>
      <c r="AV1374" t="s">
        <v>873</v>
      </c>
      <c r="AW1374" t="s">
        <v>364</v>
      </c>
      <c r="AX1374" t="s">
        <v>817</v>
      </c>
      <c r="AY1374" t="s">
        <v>818</v>
      </c>
      <c r="AZ1374" t="s">
        <v>775</v>
      </c>
      <c r="BA1374" t="s">
        <v>764</v>
      </c>
      <c r="BB1374" t="s">
        <v>815</v>
      </c>
      <c r="BC1374" t="s">
        <v>819</v>
      </c>
      <c r="BD1374" t="s">
        <v>820</v>
      </c>
      <c r="BE1374" t="s">
        <v>821</v>
      </c>
      <c r="BF1374" t="s">
        <v>879</v>
      </c>
      <c r="BG1374" t="s">
        <v>822</v>
      </c>
      <c r="BH1374">
        <v>2016</v>
      </c>
      <c r="BI1374" t="s">
        <v>823</v>
      </c>
      <c r="BJ1374" t="s">
        <v>824</v>
      </c>
      <c r="BK1374" t="s">
        <v>824</v>
      </c>
    </row>
    <row r="1375" spans="43:63" x14ac:dyDescent="0.25">
      <c r="AQ1375" t="s">
        <v>12</v>
      </c>
      <c r="AR1375">
        <v>2011</v>
      </c>
      <c r="AS1375" t="s">
        <v>872</v>
      </c>
      <c r="AT1375" t="s">
        <v>839</v>
      </c>
      <c r="AU1375">
        <v>155.11955227615999</v>
      </c>
      <c r="AV1375" t="s">
        <v>873</v>
      </c>
      <c r="AW1375" t="s">
        <v>364</v>
      </c>
      <c r="AX1375" t="s">
        <v>817</v>
      </c>
      <c r="AY1375" t="s">
        <v>818</v>
      </c>
      <c r="AZ1375" t="s">
        <v>775</v>
      </c>
      <c r="BA1375" t="s">
        <v>764</v>
      </c>
      <c r="BB1375" t="s">
        <v>815</v>
      </c>
      <c r="BC1375" t="s">
        <v>819</v>
      </c>
      <c r="BD1375" t="s">
        <v>820</v>
      </c>
      <c r="BE1375" t="s">
        <v>821</v>
      </c>
      <c r="BF1375" t="s">
        <v>879</v>
      </c>
      <c r="BG1375" t="s">
        <v>822</v>
      </c>
      <c r="BH1375">
        <v>2016</v>
      </c>
      <c r="BI1375" t="s">
        <v>823</v>
      </c>
      <c r="BJ1375" t="s">
        <v>824</v>
      </c>
      <c r="BK1375" t="s">
        <v>824</v>
      </c>
    </row>
    <row r="1376" spans="43:63" x14ac:dyDescent="0.25">
      <c r="AQ1376" t="s">
        <v>12</v>
      </c>
      <c r="AR1376">
        <v>2012</v>
      </c>
      <c r="AS1376" t="s">
        <v>872</v>
      </c>
      <c r="AT1376" t="s">
        <v>839</v>
      </c>
      <c r="AU1376">
        <v>155.546878866453</v>
      </c>
      <c r="AV1376" t="s">
        <v>873</v>
      </c>
      <c r="AW1376" t="s">
        <v>364</v>
      </c>
      <c r="AX1376" t="s">
        <v>817</v>
      </c>
      <c r="AY1376" t="s">
        <v>818</v>
      </c>
      <c r="AZ1376" t="s">
        <v>775</v>
      </c>
      <c r="BA1376" t="s">
        <v>764</v>
      </c>
      <c r="BB1376" t="s">
        <v>815</v>
      </c>
      <c r="BC1376" t="s">
        <v>819</v>
      </c>
      <c r="BD1376" t="s">
        <v>820</v>
      </c>
      <c r="BE1376" t="s">
        <v>821</v>
      </c>
      <c r="BF1376" t="s">
        <v>879</v>
      </c>
      <c r="BG1376" t="s">
        <v>822</v>
      </c>
      <c r="BH1376">
        <v>2016</v>
      </c>
      <c r="BI1376" t="s">
        <v>823</v>
      </c>
      <c r="BJ1376" t="s">
        <v>824</v>
      </c>
      <c r="BK1376" t="s">
        <v>824</v>
      </c>
    </row>
    <row r="1377" spans="43:63" x14ac:dyDescent="0.25">
      <c r="AQ1377" t="s">
        <v>12</v>
      </c>
      <c r="AR1377">
        <v>2013</v>
      </c>
      <c r="AS1377" t="s">
        <v>872</v>
      </c>
      <c r="AT1377" t="s">
        <v>839</v>
      </c>
      <c r="AU1377">
        <v>156.18786875189099</v>
      </c>
      <c r="AV1377" t="s">
        <v>873</v>
      </c>
      <c r="AW1377" t="s">
        <v>364</v>
      </c>
      <c r="AX1377" t="s">
        <v>817</v>
      </c>
      <c r="AY1377" t="s">
        <v>818</v>
      </c>
      <c r="AZ1377" t="s">
        <v>775</v>
      </c>
      <c r="BA1377" t="s">
        <v>764</v>
      </c>
      <c r="BB1377" t="s">
        <v>815</v>
      </c>
      <c r="BC1377" t="s">
        <v>819</v>
      </c>
      <c r="BD1377" t="s">
        <v>820</v>
      </c>
      <c r="BE1377" t="s">
        <v>821</v>
      </c>
      <c r="BF1377" t="s">
        <v>879</v>
      </c>
      <c r="BG1377" t="s">
        <v>822</v>
      </c>
      <c r="BH1377">
        <v>2016</v>
      </c>
      <c r="BI1377" t="s">
        <v>823</v>
      </c>
      <c r="BJ1377" t="s">
        <v>824</v>
      </c>
      <c r="BK1377" t="s">
        <v>824</v>
      </c>
    </row>
    <row r="1378" spans="43:63" x14ac:dyDescent="0.25">
      <c r="AQ1378" t="s">
        <v>14</v>
      </c>
      <c r="AR1378">
        <v>2011</v>
      </c>
      <c r="AS1378" t="s">
        <v>872</v>
      </c>
      <c r="AT1378" t="s">
        <v>839</v>
      </c>
      <c r="AU1378">
        <v>89.117587922088404</v>
      </c>
      <c r="AV1378" t="s">
        <v>873</v>
      </c>
      <c r="AW1378" t="s">
        <v>364</v>
      </c>
      <c r="AX1378" t="s">
        <v>817</v>
      </c>
      <c r="AY1378" t="s">
        <v>818</v>
      </c>
      <c r="AZ1378" t="s">
        <v>775</v>
      </c>
      <c r="BA1378" t="s">
        <v>764</v>
      </c>
      <c r="BB1378" t="s">
        <v>815</v>
      </c>
      <c r="BC1378" t="s">
        <v>819</v>
      </c>
      <c r="BD1378" t="s">
        <v>820</v>
      </c>
      <c r="BE1378" t="s">
        <v>821</v>
      </c>
      <c r="BF1378" t="s">
        <v>879</v>
      </c>
      <c r="BG1378" t="s">
        <v>822</v>
      </c>
      <c r="BH1378">
        <v>2016</v>
      </c>
      <c r="BI1378" t="s">
        <v>823</v>
      </c>
      <c r="BJ1378" t="s">
        <v>824</v>
      </c>
      <c r="BK1378" t="s">
        <v>824</v>
      </c>
    </row>
    <row r="1379" spans="43:63" x14ac:dyDescent="0.25">
      <c r="AQ1379" t="s">
        <v>13</v>
      </c>
      <c r="AR1379">
        <v>2011</v>
      </c>
      <c r="AS1379" t="s">
        <v>872</v>
      </c>
      <c r="AT1379" t="s">
        <v>839</v>
      </c>
      <c r="AU1379">
        <v>109.731043490311</v>
      </c>
      <c r="AV1379" t="s">
        <v>873</v>
      </c>
      <c r="AW1379" t="s">
        <v>214</v>
      </c>
      <c r="AX1379" t="s">
        <v>817</v>
      </c>
      <c r="AY1379" t="s">
        <v>818</v>
      </c>
      <c r="AZ1379" t="s">
        <v>775</v>
      </c>
      <c r="BA1379" t="s">
        <v>764</v>
      </c>
      <c r="BB1379" t="s">
        <v>815</v>
      </c>
      <c r="BC1379" t="s">
        <v>819</v>
      </c>
      <c r="BD1379" t="s">
        <v>820</v>
      </c>
      <c r="BE1379" t="s">
        <v>821</v>
      </c>
      <c r="BF1379" t="s">
        <v>858</v>
      </c>
      <c r="BG1379" t="s">
        <v>822</v>
      </c>
      <c r="BH1379">
        <v>2016</v>
      </c>
      <c r="BI1379" t="s">
        <v>823</v>
      </c>
      <c r="BJ1379" t="s">
        <v>824</v>
      </c>
      <c r="BK1379" t="s">
        <v>824</v>
      </c>
    </row>
    <row r="1380" spans="43:63" x14ac:dyDescent="0.25">
      <c r="AQ1380" t="s">
        <v>19</v>
      </c>
      <c r="AR1380">
        <v>2010</v>
      </c>
      <c r="AS1380" t="s">
        <v>872</v>
      </c>
      <c r="AT1380" t="s">
        <v>839</v>
      </c>
      <c r="AU1380">
        <v>68.750208712886007</v>
      </c>
      <c r="AV1380" t="s">
        <v>873</v>
      </c>
      <c r="AW1380" t="s">
        <v>364</v>
      </c>
      <c r="AX1380" t="s">
        <v>817</v>
      </c>
      <c r="AY1380" t="s">
        <v>818</v>
      </c>
      <c r="AZ1380" t="s">
        <v>775</v>
      </c>
      <c r="BA1380" t="s">
        <v>764</v>
      </c>
      <c r="BB1380" t="s">
        <v>815</v>
      </c>
      <c r="BC1380" t="s">
        <v>819</v>
      </c>
      <c r="BD1380" t="s">
        <v>820</v>
      </c>
      <c r="BE1380" t="s">
        <v>821</v>
      </c>
      <c r="BF1380" t="s">
        <v>879</v>
      </c>
      <c r="BG1380" t="s">
        <v>822</v>
      </c>
      <c r="BH1380">
        <v>2016</v>
      </c>
      <c r="BI1380" t="s">
        <v>823</v>
      </c>
      <c r="BJ1380" t="s">
        <v>824</v>
      </c>
      <c r="BK1380" t="s">
        <v>824</v>
      </c>
    </row>
    <row r="1381" spans="43:63" x14ac:dyDescent="0.25">
      <c r="AQ1381" t="s">
        <v>19</v>
      </c>
      <c r="AR1381">
        <v>2011</v>
      </c>
      <c r="AS1381" t="s">
        <v>872</v>
      </c>
      <c r="AT1381" t="s">
        <v>839</v>
      </c>
      <c r="AU1381">
        <v>67.557926852753297</v>
      </c>
      <c r="AV1381" t="s">
        <v>873</v>
      </c>
      <c r="AW1381" t="s">
        <v>364</v>
      </c>
      <c r="AX1381" t="s">
        <v>817</v>
      </c>
      <c r="AY1381" t="s">
        <v>818</v>
      </c>
      <c r="AZ1381" t="s">
        <v>775</v>
      </c>
      <c r="BA1381" t="s">
        <v>764</v>
      </c>
      <c r="BB1381" t="s">
        <v>815</v>
      </c>
      <c r="BC1381" t="s">
        <v>819</v>
      </c>
      <c r="BD1381" t="s">
        <v>820</v>
      </c>
      <c r="BE1381" t="s">
        <v>821</v>
      </c>
      <c r="BF1381" t="s">
        <v>879</v>
      </c>
      <c r="BG1381" t="s">
        <v>822</v>
      </c>
      <c r="BH1381">
        <v>2016</v>
      </c>
      <c r="BI1381" t="s">
        <v>823</v>
      </c>
      <c r="BJ1381" t="s">
        <v>824</v>
      </c>
      <c r="BK1381" t="s">
        <v>824</v>
      </c>
    </row>
    <row r="1382" spans="43:63" x14ac:dyDescent="0.25">
      <c r="AQ1382" t="s">
        <v>19</v>
      </c>
      <c r="AR1382">
        <v>2012</v>
      </c>
      <c r="AS1382" t="s">
        <v>872</v>
      </c>
      <c r="AT1382" t="s">
        <v>839</v>
      </c>
      <c r="AU1382">
        <v>67.347080406118707</v>
      </c>
      <c r="AV1382" t="s">
        <v>873</v>
      </c>
      <c r="AW1382" t="s">
        <v>364</v>
      </c>
      <c r="AX1382" t="s">
        <v>817</v>
      </c>
      <c r="AY1382" t="s">
        <v>818</v>
      </c>
      <c r="AZ1382" t="s">
        <v>775</v>
      </c>
      <c r="BA1382" t="s">
        <v>764</v>
      </c>
      <c r="BB1382" t="s">
        <v>815</v>
      </c>
      <c r="BC1382" t="s">
        <v>819</v>
      </c>
      <c r="BD1382" t="s">
        <v>820</v>
      </c>
      <c r="BE1382" t="s">
        <v>821</v>
      </c>
      <c r="BF1382" t="s">
        <v>879</v>
      </c>
      <c r="BG1382" t="s">
        <v>822</v>
      </c>
      <c r="BH1382">
        <v>2016</v>
      </c>
      <c r="BI1382" t="s">
        <v>823</v>
      </c>
      <c r="BJ1382" t="s">
        <v>824</v>
      </c>
      <c r="BK1382" t="s">
        <v>824</v>
      </c>
    </row>
    <row r="1383" spans="43:63" x14ac:dyDescent="0.25">
      <c r="AQ1383" t="s">
        <v>19</v>
      </c>
      <c r="AR1383">
        <v>2013</v>
      </c>
      <c r="AS1383" t="s">
        <v>872</v>
      </c>
      <c r="AT1383" t="s">
        <v>839</v>
      </c>
      <c r="AU1383">
        <v>67.768016795421005</v>
      </c>
      <c r="AV1383" t="s">
        <v>873</v>
      </c>
      <c r="AW1383" t="s">
        <v>364</v>
      </c>
      <c r="AX1383" t="s">
        <v>817</v>
      </c>
      <c r="AY1383" t="s">
        <v>818</v>
      </c>
      <c r="AZ1383" t="s">
        <v>775</v>
      </c>
      <c r="BA1383" t="s">
        <v>764</v>
      </c>
      <c r="BB1383" t="s">
        <v>815</v>
      </c>
      <c r="BC1383" t="s">
        <v>819</v>
      </c>
      <c r="BD1383" t="s">
        <v>820</v>
      </c>
      <c r="BE1383" t="s">
        <v>821</v>
      </c>
      <c r="BF1383" t="s">
        <v>879</v>
      </c>
      <c r="BG1383" t="s">
        <v>822</v>
      </c>
      <c r="BH1383">
        <v>2016</v>
      </c>
      <c r="BI1383" t="s">
        <v>823</v>
      </c>
      <c r="BJ1383" t="s">
        <v>824</v>
      </c>
      <c r="BK1383" t="s">
        <v>824</v>
      </c>
    </row>
    <row r="1384" spans="43:63" x14ac:dyDescent="0.25">
      <c r="AQ1384" t="s">
        <v>8</v>
      </c>
      <c r="AR1384">
        <v>2011</v>
      </c>
      <c r="AS1384" t="s">
        <v>872</v>
      </c>
      <c r="AT1384" t="s">
        <v>839</v>
      </c>
      <c r="AU1384">
        <v>10.808083623805199</v>
      </c>
      <c r="AV1384" t="s">
        <v>873</v>
      </c>
      <c r="AW1384" t="s">
        <v>364</v>
      </c>
      <c r="AX1384" t="s">
        <v>817</v>
      </c>
      <c r="AY1384" t="s">
        <v>818</v>
      </c>
      <c r="AZ1384" t="s">
        <v>775</v>
      </c>
      <c r="BA1384" t="s">
        <v>764</v>
      </c>
      <c r="BB1384" t="s">
        <v>815</v>
      </c>
      <c r="BC1384" t="s">
        <v>819</v>
      </c>
      <c r="BD1384" t="s">
        <v>820</v>
      </c>
      <c r="BE1384" t="s">
        <v>821</v>
      </c>
      <c r="BF1384" t="s">
        <v>879</v>
      </c>
      <c r="BG1384" t="s">
        <v>822</v>
      </c>
      <c r="BH1384">
        <v>2016</v>
      </c>
      <c r="BI1384" t="s">
        <v>823</v>
      </c>
      <c r="BJ1384" t="s">
        <v>824</v>
      </c>
      <c r="BK1384" t="s">
        <v>824</v>
      </c>
    </row>
    <row r="1385" spans="43:63" x14ac:dyDescent="0.25">
      <c r="AQ1385" t="s">
        <v>8</v>
      </c>
      <c r="AR1385">
        <v>2012</v>
      </c>
      <c r="AS1385" t="s">
        <v>872</v>
      </c>
      <c r="AT1385" t="s">
        <v>839</v>
      </c>
      <c r="AU1385">
        <v>10.8570874564414</v>
      </c>
      <c r="AV1385" t="s">
        <v>873</v>
      </c>
      <c r="AW1385" t="s">
        <v>364</v>
      </c>
      <c r="AX1385" t="s">
        <v>817</v>
      </c>
      <c r="AY1385" t="s">
        <v>818</v>
      </c>
      <c r="AZ1385" t="s">
        <v>775</v>
      </c>
      <c r="BA1385" t="s">
        <v>764</v>
      </c>
      <c r="BB1385" t="s">
        <v>815</v>
      </c>
      <c r="BC1385" t="s">
        <v>819</v>
      </c>
      <c r="BD1385" t="s">
        <v>820</v>
      </c>
      <c r="BE1385" t="s">
        <v>821</v>
      </c>
      <c r="BF1385" t="s">
        <v>879</v>
      </c>
      <c r="BG1385" t="s">
        <v>822</v>
      </c>
      <c r="BH1385">
        <v>2016</v>
      </c>
      <c r="BI1385" t="s">
        <v>823</v>
      </c>
      <c r="BJ1385" t="s">
        <v>824</v>
      </c>
      <c r="BK1385" t="s">
        <v>824</v>
      </c>
    </row>
    <row r="1386" spans="43:63" x14ac:dyDescent="0.25">
      <c r="AQ1386" t="s">
        <v>8</v>
      </c>
      <c r="AR1386">
        <v>2013</v>
      </c>
      <c r="AS1386" t="s">
        <v>872</v>
      </c>
      <c r="AT1386" t="s">
        <v>839</v>
      </c>
      <c r="AU1386">
        <v>10.897430156849699</v>
      </c>
      <c r="AV1386" t="s">
        <v>873</v>
      </c>
      <c r="AW1386" t="s">
        <v>364</v>
      </c>
      <c r="AX1386" t="s">
        <v>817</v>
      </c>
      <c r="AY1386" t="s">
        <v>818</v>
      </c>
      <c r="AZ1386" t="s">
        <v>775</v>
      </c>
      <c r="BA1386" t="s">
        <v>764</v>
      </c>
      <c r="BB1386" t="s">
        <v>815</v>
      </c>
      <c r="BC1386" t="s">
        <v>819</v>
      </c>
      <c r="BD1386" t="s">
        <v>820</v>
      </c>
      <c r="BE1386" t="s">
        <v>821</v>
      </c>
      <c r="BF1386" t="s">
        <v>879</v>
      </c>
      <c r="BG1386" t="s">
        <v>822</v>
      </c>
      <c r="BH1386">
        <v>2016</v>
      </c>
      <c r="BI1386" t="s">
        <v>823</v>
      </c>
      <c r="BJ1386" t="s">
        <v>824</v>
      </c>
      <c r="BK1386" t="s">
        <v>824</v>
      </c>
    </row>
    <row r="1387" spans="43:63" x14ac:dyDescent="0.25">
      <c r="AQ1387" t="s">
        <v>18</v>
      </c>
      <c r="AR1387">
        <v>2011</v>
      </c>
      <c r="AS1387" t="s">
        <v>872</v>
      </c>
      <c r="AT1387" t="s">
        <v>839</v>
      </c>
      <c r="AU1387">
        <v>34.051752931485602</v>
      </c>
      <c r="AV1387" t="s">
        <v>873</v>
      </c>
      <c r="AW1387" t="s">
        <v>364</v>
      </c>
      <c r="AX1387" t="s">
        <v>817</v>
      </c>
      <c r="AY1387" t="s">
        <v>818</v>
      </c>
      <c r="AZ1387" t="s">
        <v>775</v>
      </c>
      <c r="BA1387" t="s">
        <v>764</v>
      </c>
      <c r="BB1387" t="s">
        <v>815</v>
      </c>
      <c r="BC1387" t="s">
        <v>819</v>
      </c>
      <c r="BD1387" t="s">
        <v>820</v>
      </c>
      <c r="BE1387" t="s">
        <v>821</v>
      </c>
      <c r="BF1387" t="s">
        <v>879</v>
      </c>
      <c r="BG1387" t="s">
        <v>822</v>
      </c>
      <c r="BH1387">
        <v>2016</v>
      </c>
      <c r="BI1387" t="s">
        <v>823</v>
      </c>
      <c r="BJ1387" t="s">
        <v>824</v>
      </c>
      <c r="BK1387" t="s">
        <v>824</v>
      </c>
    </row>
    <row r="1388" spans="43:63" x14ac:dyDescent="0.25">
      <c r="AQ1388" t="s">
        <v>18</v>
      </c>
      <c r="AR1388">
        <v>2012</v>
      </c>
      <c r="AS1388" t="s">
        <v>872</v>
      </c>
      <c r="AT1388" t="s">
        <v>839</v>
      </c>
      <c r="AU1388">
        <v>34.154867215148897</v>
      </c>
      <c r="AV1388" t="s">
        <v>873</v>
      </c>
      <c r="AW1388" t="s">
        <v>364</v>
      </c>
      <c r="AX1388" t="s">
        <v>817</v>
      </c>
      <c r="AY1388" t="s">
        <v>818</v>
      </c>
      <c r="AZ1388" t="s">
        <v>775</v>
      </c>
      <c r="BA1388" t="s">
        <v>764</v>
      </c>
      <c r="BB1388" t="s">
        <v>815</v>
      </c>
      <c r="BC1388" t="s">
        <v>819</v>
      </c>
      <c r="BD1388" t="s">
        <v>820</v>
      </c>
      <c r="BE1388" t="s">
        <v>821</v>
      </c>
      <c r="BF1388" t="s">
        <v>879</v>
      </c>
      <c r="BG1388" t="s">
        <v>822</v>
      </c>
      <c r="BH1388">
        <v>2016</v>
      </c>
      <c r="BI1388" t="s">
        <v>823</v>
      </c>
      <c r="BJ1388" t="s">
        <v>824</v>
      </c>
      <c r="BK1388" t="s">
        <v>824</v>
      </c>
    </row>
    <row r="1389" spans="43:63" x14ac:dyDescent="0.25">
      <c r="AQ1389" t="s">
        <v>18</v>
      </c>
      <c r="AR1389">
        <v>2013</v>
      </c>
      <c r="AS1389" t="s">
        <v>872</v>
      </c>
      <c r="AT1389" t="s">
        <v>839</v>
      </c>
      <c r="AU1389">
        <v>34.259581575464502</v>
      </c>
      <c r="AV1389" t="s">
        <v>873</v>
      </c>
      <c r="AW1389" t="s">
        <v>364</v>
      </c>
      <c r="AX1389" t="s">
        <v>817</v>
      </c>
      <c r="AY1389" t="s">
        <v>818</v>
      </c>
      <c r="AZ1389" t="s">
        <v>775</v>
      </c>
      <c r="BA1389" t="s">
        <v>764</v>
      </c>
      <c r="BB1389" t="s">
        <v>815</v>
      </c>
      <c r="BC1389" t="s">
        <v>819</v>
      </c>
      <c r="BD1389" t="s">
        <v>820</v>
      </c>
      <c r="BE1389" t="s">
        <v>821</v>
      </c>
      <c r="BF1389" t="s">
        <v>879</v>
      </c>
      <c r="BG1389" t="s">
        <v>822</v>
      </c>
      <c r="BH1389">
        <v>2016</v>
      </c>
      <c r="BI1389" t="s">
        <v>823</v>
      </c>
      <c r="BJ1389" t="s">
        <v>824</v>
      </c>
      <c r="BK1389" t="s">
        <v>824</v>
      </c>
    </row>
    <row r="1390" spans="43:63" x14ac:dyDescent="0.25">
      <c r="AQ1390" t="s">
        <v>4</v>
      </c>
      <c r="AR1390">
        <v>2012</v>
      </c>
      <c r="AS1390" t="s">
        <v>872</v>
      </c>
      <c r="AT1390" t="s">
        <v>839</v>
      </c>
      <c r="AU1390">
        <v>549.62152563028098</v>
      </c>
      <c r="AV1390" t="s">
        <v>873</v>
      </c>
      <c r="AW1390" t="s">
        <v>364</v>
      </c>
      <c r="AX1390" t="s">
        <v>817</v>
      </c>
      <c r="AY1390" t="s">
        <v>818</v>
      </c>
      <c r="AZ1390" t="s">
        <v>775</v>
      </c>
      <c r="BA1390" t="s">
        <v>764</v>
      </c>
      <c r="BB1390" t="s">
        <v>815</v>
      </c>
      <c r="BC1390" t="s">
        <v>819</v>
      </c>
      <c r="BD1390" t="s">
        <v>820</v>
      </c>
      <c r="BE1390" t="s">
        <v>821</v>
      </c>
      <c r="BF1390" t="s">
        <v>879</v>
      </c>
      <c r="BG1390" t="s">
        <v>822</v>
      </c>
      <c r="BH1390">
        <v>2016</v>
      </c>
      <c r="BI1390" t="s">
        <v>823</v>
      </c>
      <c r="BJ1390" t="s">
        <v>824</v>
      </c>
      <c r="BK1390" t="s">
        <v>824</v>
      </c>
    </row>
    <row r="1391" spans="43:63" x14ac:dyDescent="0.25">
      <c r="AQ1391" t="s">
        <v>17</v>
      </c>
      <c r="AR1391">
        <v>2013</v>
      </c>
      <c r="AS1391" t="s">
        <v>872</v>
      </c>
      <c r="AT1391" t="s">
        <v>839</v>
      </c>
      <c r="AU1391">
        <v>39.498148800000003</v>
      </c>
      <c r="AV1391" t="s">
        <v>873</v>
      </c>
      <c r="AW1391" t="s">
        <v>364</v>
      </c>
      <c r="AX1391" t="s">
        <v>817</v>
      </c>
      <c r="AY1391" t="s">
        <v>818</v>
      </c>
      <c r="AZ1391" t="s">
        <v>776</v>
      </c>
      <c r="BA1391" t="s">
        <v>764</v>
      </c>
      <c r="BB1391" t="s">
        <v>815</v>
      </c>
      <c r="BC1391" t="s">
        <v>819</v>
      </c>
      <c r="BD1391" t="s">
        <v>820</v>
      </c>
      <c r="BE1391" t="s">
        <v>821</v>
      </c>
      <c r="BF1391" t="s">
        <v>879</v>
      </c>
      <c r="BG1391" t="s">
        <v>822</v>
      </c>
      <c r="BH1391">
        <v>2016</v>
      </c>
      <c r="BI1391" t="s">
        <v>823</v>
      </c>
      <c r="BJ1391" t="s">
        <v>824</v>
      </c>
      <c r="BK1391" t="s">
        <v>824</v>
      </c>
    </row>
    <row r="1392" spans="43:63" x14ac:dyDescent="0.25">
      <c r="AQ1392" t="s">
        <v>11</v>
      </c>
      <c r="AR1392">
        <v>2010</v>
      </c>
      <c r="AS1392" t="s">
        <v>872</v>
      </c>
      <c r="AT1392" t="s">
        <v>839</v>
      </c>
      <c r="AU1392">
        <v>33.628552878111897</v>
      </c>
      <c r="AV1392" t="s">
        <v>873</v>
      </c>
      <c r="AW1392" t="s">
        <v>364</v>
      </c>
      <c r="AX1392" t="s">
        <v>817</v>
      </c>
      <c r="AY1392" t="s">
        <v>818</v>
      </c>
      <c r="AZ1392" t="s">
        <v>776</v>
      </c>
      <c r="BA1392" t="s">
        <v>764</v>
      </c>
      <c r="BB1392" t="s">
        <v>815</v>
      </c>
      <c r="BC1392" t="s">
        <v>819</v>
      </c>
      <c r="BD1392" t="s">
        <v>820</v>
      </c>
      <c r="BE1392" t="s">
        <v>821</v>
      </c>
      <c r="BF1392" t="s">
        <v>879</v>
      </c>
      <c r="BG1392" t="s">
        <v>822</v>
      </c>
      <c r="BH1392">
        <v>2016</v>
      </c>
      <c r="BI1392" t="s">
        <v>823</v>
      </c>
      <c r="BJ1392" t="s">
        <v>824</v>
      </c>
      <c r="BK1392" t="s">
        <v>824</v>
      </c>
    </row>
    <row r="1393" spans="43:63" x14ac:dyDescent="0.25">
      <c r="AQ1393" t="s">
        <v>11</v>
      </c>
      <c r="AR1393">
        <v>2011</v>
      </c>
      <c r="AS1393" t="s">
        <v>872</v>
      </c>
      <c r="AT1393" t="s">
        <v>839</v>
      </c>
      <c r="AU1393">
        <v>33.612799519021003</v>
      </c>
      <c r="AV1393" t="s">
        <v>873</v>
      </c>
      <c r="AW1393" t="s">
        <v>364</v>
      </c>
      <c r="AX1393" t="s">
        <v>817</v>
      </c>
      <c r="AY1393" t="s">
        <v>818</v>
      </c>
      <c r="AZ1393" t="s">
        <v>776</v>
      </c>
      <c r="BA1393" t="s">
        <v>764</v>
      </c>
      <c r="BB1393" t="s">
        <v>815</v>
      </c>
      <c r="BC1393" t="s">
        <v>819</v>
      </c>
      <c r="BD1393" t="s">
        <v>820</v>
      </c>
      <c r="BE1393" t="s">
        <v>821</v>
      </c>
      <c r="BF1393" t="s">
        <v>879</v>
      </c>
      <c r="BG1393" t="s">
        <v>822</v>
      </c>
      <c r="BH1393">
        <v>2016</v>
      </c>
      <c r="BI1393" t="s">
        <v>823</v>
      </c>
      <c r="BJ1393" t="s">
        <v>824</v>
      </c>
      <c r="BK1393" t="s">
        <v>824</v>
      </c>
    </row>
    <row r="1394" spans="43:63" x14ac:dyDescent="0.25">
      <c r="AQ1394" t="s">
        <v>11</v>
      </c>
      <c r="AR1394">
        <v>2012</v>
      </c>
      <c r="AS1394" t="s">
        <v>872</v>
      </c>
      <c r="AT1394" t="s">
        <v>839</v>
      </c>
      <c r="AU1394">
        <v>33.596151731678297</v>
      </c>
      <c r="AV1394" t="s">
        <v>873</v>
      </c>
      <c r="AW1394" t="s">
        <v>364</v>
      </c>
      <c r="AX1394" t="s">
        <v>817</v>
      </c>
      <c r="AY1394" t="s">
        <v>818</v>
      </c>
      <c r="AZ1394" t="s">
        <v>776</v>
      </c>
      <c r="BA1394" t="s">
        <v>764</v>
      </c>
      <c r="BB1394" t="s">
        <v>815</v>
      </c>
      <c r="BC1394" t="s">
        <v>819</v>
      </c>
      <c r="BD1394" t="s">
        <v>820</v>
      </c>
      <c r="BE1394" t="s">
        <v>821</v>
      </c>
      <c r="BF1394" t="s">
        <v>879</v>
      </c>
      <c r="BG1394" t="s">
        <v>822</v>
      </c>
      <c r="BH1394">
        <v>2016</v>
      </c>
      <c r="BI1394" t="s">
        <v>823</v>
      </c>
      <c r="BJ1394" t="s">
        <v>824</v>
      </c>
      <c r="BK1394" t="s">
        <v>824</v>
      </c>
    </row>
    <row r="1395" spans="43:63" x14ac:dyDescent="0.25">
      <c r="AQ1395" t="s">
        <v>11</v>
      </c>
      <c r="AR1395">
        <v>2013</v>
      </c>
      <c r="AS1395" t="s">
        <v>872</v>
      </c>
      <c r="AT1395" t="s">
        <v>839</v>
      </c>
      <c r="AU1395">
        <v>33.577424711188797</v>
      </c>
      <c r="AV1395" t="s">
        <v>873</v>
      </c>
      <c r="AW1395" t="s">
        <v>364</v>
      </c>
      <c r="AX1395" t="s">
        <v>817</v>
      </c>
      <c r="AY1395" t="s">
        <v>818</v>
      </c>
      <c r="AZ1395" t="s">
        <v>776</v>
      </c>
      <c r="BA1395" t="s">
        <v>764</v>
      </c>
      <c r="BB1395" t="s">
        <v>815</v>
      </c>
      <c r="BC1395" t="s">
        <v>819</v>
      </c>
      <c r="BD1395" t="s">
        <v>820</v>
      </c>
      <c r="BE1395" t="s">
        <v>821</v>
      </c>
      <c r="BF1395" t="s">
        <v>879</v>
      </c>
      <c r="BG1395" t="s">
        <v>822</v>
      </c>
      <c r="BH1395">
        <v>2016</v>
      </c>
      <c r="BI1395" t="s">
        <v>823</v>
      </c>
      <c r="BJ1395" t="s">
        <v>824</v>
      </c>
      <c r="BK1395" t="s">
        <v>824</v>
      </c>
    </row>
    <row r="1396" spans="43:63" x14ac:dyDescent="0.25">
      <c r="AQ1396" t="s">
        <v>21</v>
      </c>
      <c r="AR1396">
        <v>2012</v>
      </c>
      <c r="AS1396" t="s">
        <v>872</v>
      </c>
      <c r="AT1396" t="s">
        <v>839</v>
      </c>
      <c r="AU1396">
        <v>23.631720583837598</v>
      </c>
      <c r="AV1396" t="s">
        <v>873</v>
      </c>
      <c r="AW1396" t="s">
        <v>364</v>
      </c>
      <c r="AX1396" t="s">
        <v>817</v>
      </c>
      <c r="AY1396" t="s">
        <v>818</v>
      </c>
      <c r="AZ1396" t="s">
        <v>776</v>
      </c>
      <c r="BA1396" t="s">
        <v>764</v>
      </c>
      <c r="BB1396" t="s">
        <v>815</v>
      </c>
      <c r="BC1396" t="s">
        <v>819</v>
      </c>
      <c r="BD1396" t="s">
        <v>820</v>
      </c>
      <c r="BE1396" t="s">
        <v>821</v>
      </c>
      <c r="BF1396" t="s">
        <v>879</v>
      </c>
      <c r="BG1396" t="s">
        <v>822</v>
      </c>
      <c r="BH1396">
        <v>2016</v>
      </c>
      <c r="BI1396" t="s">
        <v>823</v>
      </c>
      <c r="BJ1396" t="s">
        <v>824</v>
      </c>
      <c r="BK1396" t="s">
        <v>824</v>
      </c>
    </row>
    <row r="1397" spans="43:63" x14ac:dyDescent="0.25">
      <c r="AQ1397" t="s">
        <v>21</v>
      </c>
      <c r="AR1397">
        <v>2013</v>
      </c>
      <c r="AS1397" t="s">
        <v>872</v>
      </c>
      <c r="AT1397" t="s">
        <v>839</v>
      </c>
      <c r="AU1397">
        <v>23.640530203472199</v>
      </c>
      <c r="AV1397" t="s">
        <v>873</v>
      </c>
      <c r="AW1397" t="s">
        <v>364</v>
      </c>
      <c r="AX1397" t="s">
        <v>817</v>
      </c>
      <c r="AY1397" t="s">
        <v>818</v>
      </c>
      <c r="AZ1397" t="s">
        <v>776</v>
      </c>
      <c r="BA1397" t="s">
        <v>764</v>
      </c>
      <c r="BB1397" t="s">
        <v>815</v>
      </c>
      <c r="BC1397" t="s">
        <v>819</v>
      </c>
      <c r="BD1397" t="s">
        <v>820</v>
      </c>
      <c r="BE1397" t="s">
        <v>821</v>
      </c>
      <c r="BF1397" t="s">
        <v>879</v>
      </c>
      <c r="BG1397" t="s">
        <v>822</v>
      </c>
      <c r="BH1397">
        <v>2016</v>
      </c>
      <c r="BI1397" t="s">
        <v>823</v>
      </c>
      <c r="BJ1397" t="s">
        <v>824</v>
      </c>
      <c r="BK1397" t="s">
        <v>824</v>
      </c>
    </row>
    <row r="1398" spans="43:63" x14ac:dyDescent="0.25">
      <c r="AQ1398" t="s">
        <v>15</v>
      </c>
      <c r="AR1398">
        <v>2011</v>
      </c>
      <c r="AS1398" t="s">
        <v>872</v>
      </c>
      <c r="AT1398" t="s">
        <v>839</v>
      </c>
      <c r="AU1398">
        <v>5.56994435783208</v>
      </c>
      <c r="AV1398" t="s">
        <v>873</v>
      </c>
      <c r="AW1398" t="s">
        <v>364</v>
      </c>
      <c r="AX1398" t="s">
        <v>817</v>
      </c>
      <c r="AY1398" t="s">
        <v>818</v>
      </c>
      <c r="AZ1398" t="s">
        <v>776</v>
      </c>
      <c r="BA1398" t="s">
        <v>764</v>
      </c>
      <c r="BB1398" t="s">
        <v>815</v>
      </c>
      <c r="BC1398" t="s">
        <v>819</v>
      </c>
      <c r="BD1398" t="s">
        <v>820</v>
      </c>
      <c r="BE1398" t="s">
        <v>821</v>
      </c>
      <c r="BF1398" t="s">
        <v>879</v>
      </c>
      <c r="BG1398" t="s">
        <v>822</v>
      </c>
      <c r="BH1398">
        <v>2016</v>
      </c>
      <c r="BI1398" t="s">
        <v>823</v>
      </c>
      <c r="BJ1398" t="s">
        <v>824</v>
      </c>
      <c r="BK1398" t="s">
        <v>824</v>
      </c>
    </row>
    <row r="1399" spans="43:63" x14ac:dyDescent="0.25">
      <c r="AQ1399" t="s">
        <v>15</v>
      </c>
      <c r="AR1399">
        <v>2012</v>
      </c>
      <c r="AS1399" t="s">
        <v>872</v>
      </c>
      <c r="AT1399" t="s">
        <v>839</v>
      </c>
      <c r="AU1399">
        <v>5.5916680871792499</v>
      </c>
      <c r="AV1399" t="s">
        <v>873</v>
      </c>
      <c r="AW1399" t="s">
        <v>364</v>
      </c>
      <c r="AX1399" t="s">
        <v>817</v>
      </c>
      <c r="AY1399" t="s">
        <v>818</v>
      </c>
      <c r="AZ1399" t="s">
        <v>776</v>
      </c>
      <c r="BA1399" t="s">
        <v>764</v>
      </c>
      <c r="BB1399" t="s">
        <v>815</v>
      </c>
      <c r="BC1399" t="s">
        <v>819</v>
      </c>
      <c r="BD1399" t="s">
        <v>820</v>
      </c>
      <c r="BE1399" t="s">
        <v>821</v>
      </c>
      <c r="BF1399" t="s">
        <v>879</v>
      </c>
      <c r="BG1399" t="s">
        <v>822</v>
      </c>
      <c r="BH1399">
        <v>2016</v>
      </c>
      <c r="BI1399" t="s">
        <v>823</v>
      </c>
      <c r="BJ1399" t="s">
        <v>824</v>
      </c>
      <c r="BK1399" t="s">
        <v>824</v>
      </c>
    </row>
    <row r="1400" spans="43:63" x14ac:dyDescent="0.25">
      <c r="AQ1400" t="s">
        <v>15</v>
      </c>
      <c r="AR1400">
        <v>2013</v>
      </c>
      <c r="AS1400" t="s">
        <v>872</v>
      </c>
      <c r="AT1400" t="s">
        <v>839</v>
      </c>
      <c r="AU1400">
        <v>5.6064894616836201</v>
      </c>
      <c r="AV1400" t="s">
        <v>873</v>
      </c>
      <c r="AW1400" t="s">
        <v>364</v>
      </c>
      <c r="AX1400" t="s">
        <v>817</v>
      </c>
      <c r="AY1400" t="s">
        <v>818</v>
      </c>
      <c r="AZ1400" t="s">
        <v>776</v>
      </c>
      <c r="BA1400" t="s">
        <v>764</v>
      </c>
      <c r="BB1400" t="s">
        <v>815</v>
      </c>
      <c r="BC1400" t="s">
        <v>819</v>
      </c>
      <c r="BD1400" t="s">
        <v>820</v>
      </c>
      <c r="BE1400" t="s">
        <v>821</v>
      </c>
      <c r="BF1400" t="s">
        <v>879</v>
      </c>
      <c r="BG1400" t="s">
        <v>822</v>
      </c>
      <c r="BH1400">
        <v>2016</v>
      </c>
      <c r="BI1400" t="s">
        <v>823</v>
      </c>
      <c r="BJ1400" t="s">
        <v>824</v>
      </c>
      <c r="BK1400" t="s">
        <v>824</v>
      </c>
    </row>
    <row r="1401" spans="43:63" x14ac:dyDescent="0.25">
      <c r="AQ1401" t="s">
        <v>23</v>
      </c>
      <c r="AR1401">
        <v>2011</v>
      </c>
      <c r="AS1401" t="s">
        <v>872</v>
      </c>
      <c r="AT1401" t="s">
        <v>839</v>
      </c>
      <c r="AU1401">
        <v>24.242811907676</v>
      </c>
      <c r="AV1401" t="s">
        <v>873</v>
      </c>
      <c r="AW1401" t="s">
        <v>364</v>
      </c>
      <c r="AX1401" t="s">
        <v>817</v>
      </c>
      <c r="AY1401" t="s">
        <v>818</v>
      </c>
      <c r="AZ1401" t="s">
        <v>776</v>
      </c>
      <c r="BA1401" t="s">
        <v>764</v>
      </c>
      <c r="BB1401" t="s">
        <v>815</v>
      </c>
      <c r="BC1401" t="s">
        <v>819</v>
      </c>
      <c r="BD1401" t="s">
        <v>820</v>
      </c>
      <c r="BE1401" t="s">
        <v>821</v>
      </c>
      <c r="BF1401" t="s">
        <v>879</v>
      </c>
      <c r="BG1401" t="s">
        <v>822</v>
      </c>
      <c r="BH1401">
        <v>2016</v>
      </c>
      <c r="BI1401" t="s">
        <v>823</v>
      </c>
      <c r="BJ1401" t="s">
        <v>824</v>
      </c>
      <c r="BK1401" t="s">
        <v>824</v>
      </c>
    </row>
    <row r="1402" spans="43:63" x14ac:dyDescent="0.25">
      <c r="AQ1402" t="s">
        <v>1</v>
      </c>
      <c r="AR1402">
        <v>2010</v>
      </c>
      <c r="AS1402" t="s">
        <v>872</v>
      </c>
      <c r="AT1402" t="s">
        <v>839</v>
      </c>
      <c r="AU1402">
        <v>282.86069923452197</v>
      </c>
      <c r="AV1402" t="s">
        <v>873</v>
      </c>
      <c r="AW1402" t="s">
        <v>364</v>
      </c>
      <c r="AX1402" t="s">
        <v>817</v>
      </c>
      <c r="AY1402" t="s">
        <v>818</v>
      </c>
      <c r="AZ1402" t="s">
        <v>776</v>
      </c>
      <c r="BA1402" t="s">
        <v>764</v>
      </c>
      <c r="BB1402" t="s">
        <v>815</v>
      </c>
      <c r="BC1402" t="s">
        <v>819</v>
      </c>
      <c r="BD1402" t="s">
        <v>820</v>
      </c>
      <c r="BE1402" t="s">
        <v>821</v>
      </c>
      <c r="BF1402" t="s">
        <v>879</v>
      </c>
      <c r="BG1402" t="s">
        <v>822</v>
      </c>
      <c r="BH1402">
        <v>2016</v>
      </c>
      <c r="BI1402" t="s">
        <v>823</v>
      </c>
      <c r="BJ1402" t="s">
        <v>824</v>
      </c>
      <c r="BK1402" t="s">
        <v>824</v>
      </c>
    </row>
    <row r="1403" spans="43:63" x14ac:dyDescent="0.25">
      <c r="AQ1403" t="s">
        <v>1</v>
      </c>
      <c r="AR1403">
        <v>2011</v>
      </c>
      <c r="AS1403" t="s">
        <v>872</v>
      </c>
      <c r="AT1403" t="s">
        <v>839</v>
      </c>
      <c r="AU1403">
        <v>283.387868411162</v>
      </c>
      <c r="AV1403" t="s">
        <v>873</v>
      </c>
      <c r="AW1403" t="s">
        <v>364</v>
      </c>
      <c r="AX1403" t="s">
        <v>817</v>
      </c>
      <c r="AY1403" t="s">
        <v>818</v>
      </c>
      <c r="AZ1403" t="s">
        <v>776</v>
      </c>
      <c r="BA1403" t="s">
        <v>764</v>
      </c>
      <c r="BB1403" t="s">
        <v>815</v>
      </c>
      <c r="BC1403" t="s">
        <v>819</v>
      </c>
      <c r="BD1403" t="s">
        <v>820</v>
      </c>
      <c r="BE1403" t="s">
        <v>821</v>
      </c>
      <c r="BF1403" t="s">
        <v>879</v>
      </c>
      <c r="BG1403" t="s">
        <v>822</v>
      </c>
      <c r="BH1403">
        <v>2016</v>
      </c>
      <c r="BI1403" t="s">
        <v>823</v>
      </c>
      <c r="BJ1403" t="s">
        <v>824</v>
      </c>
      <c r="BK1403" t="s">
        <v>824</v>
      </c>
    </row>
    <row r="1404" spans="43:63" x14ac:dyDescent="0.25">
      <c r="AQ1404" t="s">
        <v>1</v>
      </c>
      <c r="AR1404">
        <v>2012</v>
      </c>
      <c r="AS1404" t="s">
        <v>872</v>
      </c>
      <c r="AT1404" t="s">
        <v>839</v>
      </c>
      <c r="AU1404">
        <v>283.804348693929</v>
      </c>
      <c r="AV1404" t="s">
        <v>873</v>
      </c>
      <c r="AW1404" t="s">
        <v>364</v>
      </c>
      <c r="AX1404" t="s">
        <v>817</v>
      </c>
      <c r="AY1404" t="s">
        <v>818</v>
      </c>
      <c r="AZ1404" t="s">
        <v>776</v>
      </c>
      <c r="BA1404" t="s">
        <v>764</v>
      </c>
      <c r="BB1404" t="s">
        <v>815</v>
      </c>
      <c r="BC1404" t="s">
        <v>819</v>
      </c>
      <c r="BD1404" t="s">
        <v>820</v>
      </c>
      <c r="BE1404" t="s">
        <v>821</v>
      </c>
      <c r="BF1404" t="s">
        <v>879</v>
      </c>
      <c r="BG1404" t="s">
        <v>822</v>
      </c>
      <c r="BH1404">
        <v>2016</v>
      </c>
      <c r="BI1404" t="s">
        <v>823</v>
      </c>
      <c r="BJ1404" t="s">
        <v>824</v>
      </c>
      <c r="BK1404" t="s">
        <v>824</v>
      </c>
    </row>
    <row r="1405" spans="43:63" x14ac:dyDescent="0.25">
      <c r="AQ1405" t="s">
        <v>1</v>
      </c>
      <c r="AR1405">
        <v>2013</v>
      </c>
      <c r="AS1405" t="s">
        <v>872</v>
      </c>
      <c r="AT1405" t="s">
        <v>839</v>
      </c>
      <c r="AU1405">
        <v>326.94682972989898</v>
      </c>
      <c r="AV1405" t="s">
        <v>873</v>
      </c>
      <c r="AW1405" t="s">
        <v>364</v>
      </c>
      <c r="AX1405" t="s">
        <v>817</v>
      </c>
      <c r="AY1405" t="s">
        <v>818</v>
      </c>
      <c r="AZ1405" t="s">
        <v>776</v>
      </c>
      <c r="BA1405" t="s">
        <v>764</v>
      </c>
      <c r="BB1405" t="s">
        <v>815</v>
      </c>
      <c r="BC1405" t="s">
        <v>819</v>
      </c>
      <c r="BD1405" t="s">
        <v>820</v>
      </c>
      <c r="BE1405" t="s">
        <v>821</v>
      </c>
      <c r="BF1405" t="s">
        <v>879</v>
      </c>
      <c r="BG1405" t="s">
        <v>822</v>
      </c>
      <c r="BH1405">
        <v>2016</v>
      </c>
      <c r="BI1405" t="s">
        <v>823</v>
      </c>
      <c r="BJ1405" t="s">
        <v>824</v>
      </c>
      <c r="BK1405" t="s">
        <v>824</v>
      </c>
    </row>
    <row r="1406" spans="43:63" x14ac:dyDescent="0.25">
      <c r="AQ1406" t="s">
        <v>9</v>
      </c>
      <c r="AR1406">
        <v>2010</v>
      </c>
      <c r="AS1406" t="s">
        <v>872</v>
      </c>
      <c r="AT1406" t="s">
        <v>839</v>
      </c>
      <c r="AU1406">
        <v>50.65200290704</v>
      </c>
      <c r="AV1406" t="s">
        <v>873</v>
      </c>
      <c r="AW1406" t="s">
        <v>364</v>
      </c>
      <c r="AX1406" t="s">
        <v>817</v>
      </c>
      <c r="AY1406" t="s">
        <v>818</v>
      </c>
      <c r="AZ1406" t="s">
        <v>776</v>
      </c>
      <c r="BA1406" t="s">
        <v>764</v>
      </c>
      <c r="BB1406" t="s">
        <v>815</v>
      </c>
      <c r="BC1406" t="s">
        <v>819</v>
      </c>
      <c r="BD1406" t="s">
        <v>820</v>
      </c>
      <c r="BE1406" t="s">
        <v>821</v>
      </c>
      <c r="BF1406" t="s">
        <v>879</v>
      </c>
      <c r="BG1406" t="s">
        <v>822</v>
      </c>
      <c r="BH1406">
        <v>2016</v>
      </c>
      <c r="BI1406" t="s">
        <v>823</v>
      </c>
      <c r="BJ1406" t="s">
        <v>824</v>
      </c>
      <c r="BK1406" t="s">
        <v>824</v>
      </c>
    </row>
    <row r="1407" spans="43:63" x14ac:dyDescent="0.25">
      <c r="AQ1407" t="s">
        <v>9</v>
      </c>
      <c r="AR1407">
        <v>2011</v>
      </c>
      <c r="AS1407" t="s">
        <v>872</v>
      </c>
      <c r="AT1407" t="s">
        <v>839</v>
      </c>
      <c r="AU1407">
        <v>54.076413736820001</v>
      </c>
      <c r="AV1407" t="s">
        <v>873</v>
      </c>
      <c r="AW1407" t="s">
        <v>364</v>
      </c>
      <c r="AX1407" t="s">
        <v>817</v>
      </c>
      <c r="AY1407" t="s">
        <v>818</v>
      </c>
      <c r="AZ1407" t="s">
        <v>776</v>
      </c>
      <c r="BA1407" t="s">
        <v>764</v>
      </c>
      <c r="BB1407" t="s">
        <v>815</v>
      </c>
      <c r="BC1407" t="s">
        <v>819</v>
      </c>
      <c r="BD1407" t="s">
        <v>820</v>
      </c>
      <c r="BE1407" t="s">
        <v>821</v>
      </c>
      <c r="BF1407" t="s">
        <v>879</v>
      </c>
      <c r="BG1407" t="s">
        <v>822</v>
      </c>
      <c r="BH1407">
        <v>2016</v>
      </c>
      <c r="BI1407" t="s">
        <v>823</v>
      </c>
      <c r="BJ1407" t="s">
        <v>824</v>
      </c>
      <c r="BK1407" t="s">
        <v>824</v>
      </c>
    </row>
    <row r="1408" spans="43:63" x14ac:dyDescent="0.25">
      <c r="AQ1408" t="s">
        <v>9</v>
      </c>
      <c r="AR1408">
        <v>2012</v>
      </c>
      <c r="AS1408" t="s">
        <v>872</v>
      </c>
      <c r="AT1408" t="s">
        <v>839</v>
      </c>
      <c r="AU1408">
        <v>54.492396336310001</v>
      </c>
      <c r="AV1408" t="s">
        <v>873</v>
      </c>
      <c r="AW1408" t="s">
        <v>364</v>
      </c>
      <c r="AX1408" t="s">
        <v>817</v>
      </c>
      <c r="AY1408" t="s">
        <v>818</v>
      </c>
      <c r="AZ1408" t="s">
        <v>776</v>
      </c>
      <c r="BA1408" t="s">
        <v>764</v>
      </c>
      <c r="BB1408" t="s">
        <v>815</v>
      </c>
      <c r="BC1408" t="s">
        <v>819</v>
      </c>
      <c r="BD1408" t="s">
        <v>820</v>
      </c>
      <c r="BE1408" t="s">
        <v>821</v>
      </c>
      <c r="BF1408" t="s">
        <v>879</v>
      </c>
      <c r="BG1408" t="s">
        <v>822</v>
      </c>
      <c r="BH1408">
        <v>2016</v>
      </c>
      <c r="BI1408" t="s">
        <v>823</v>
      </c>
      <c r="BJ1408" t="s">
        <v>824</v>
      </c>
      <c r="BK1408" t="s">
        <v>824</v>
      </c>
    </row>
    <row r="1409" spans="43:63" x14ac:dyDescent="0.25">
      <c r="AQ1409" t="s">
        <v>9</v>
      </c>
      <c r="AR1409">
        <v>2013</v>
      </c>
      <c r="AS1409" t="s">
        <v>872</v>
      </c>
      <c r="AT1409" t="s">
        <v>839</v>
      </c>
      <c r="AU1409">
        <v>54.689063596899999</v>
      </c>
      <c r="AV1409" t="s">
        <v>873</v>
      </c>
      <c r="AW1409" t="s">
        <v>364</v>
      </c>
      <c r="AX1409" t="s">
        <v>817</v>
      </c>
      <c r="AY1409" t="s">
        <v>818</v>
      </c>
      <c r="AZ1409" t="s">
        <v>776</v>
      </c>
      <c r="BA1409" t="s">
        <v>764</v>
      </c>
      <c r="BB1409" t="s">
        <v>815</v>
      </c>
      <c r="BC1409" t="s">
        <v>819</v>
      </c>
      <c r="BD1409" t="s">
        <v>820</v>
      </c>
      <c r="BE1409" t="s">
        <v>821</v>
      </c>
      <c r="BF1409" t="s">
        <v>879</v>
      </c>
      <c r="BG1409" t="s">
        <v>822</v>
      </c>
      <c r="BH1409">
        <v>2016</v>
      </c>
      <c r="BI1409" t="s">
        <v>823</v>
      </c>
      <c r="BJ1409" t="s">
        <v>824</v>
      </c>
      <c r="BK1409" t="s">
        <v>824</v>
      </c>
    </row>
    <row r="1410" spans="43:63" x14ac:dyDescent="0.25">
      <c r="AQ1410" t="s">
        <v>27</v>
      </c>
      <c r="AR1410">
        <v>2011</v>
      </c>
      <c r="AS1410" t="s">
        <v>872</v>
      </c>
      <c r="AT1410" t="s">
        <v>839</v>
      </c>
      <c r="AU1410">
        <v>1.3510760392746901</v>
      </c>
      <c r="AV1410" t="s">
        <v>873</v>
      </c>
      <c r="AW1410" t="s">
        <v>364</v>
      </c>
      <c r="AX1410" t="s">
        <v>817</v>
      </c>
      <c r="AY1410" t="s">
        <v>818</v>
      </c>
      <c r="AZ1410" t="s">
        <v>776</v>
      </c>
      <c r="BA1410" t="s">
        <v>764</v>
      </c>
      <c r="BB1410" t="s">
        <v>815</v>
      </c>
      <c r="BC1410" t="s">
        <v>819</v>
      </c>
      <c r="BD1410" t="s">
        <v>820</v>
      </c>
      <c r="BE1410" t="s">
        <v>821</v>
      </c>
      <c r="BF1410" t="s">
        <v>879</v>
      </c>
      <c r="BG1410" t="s">
        <v>822</v>
      </c>
      <c r="BH1410">
        <v>2016</v>
      </c>
      <c r="BI1410" t="s">
        <v>823</v>
      </c>
      <c r="BJ1410" t="s">
        <v>824</v>
      </c>
      <c r="BK1410" t="s">
        <v>824</v>
      </c>
    </row>
    <row r="1411" spans="43:63" x14ac:dyDescent="0.25">
      <c r="AQ1411" t="s">
        <v>20</v>
      </c>
      <c r="AR1411">
        <v>2011</v>
      </c>
      <c r="AS1411" t="s">
        <v>872</v>
      </c>
      <c r="AT1411" t="s">
        <v>839</v>
      </c>
      <c r="AU1411">
        <v>53.629497371663199</v>
      </c>
      <c r="AV1411" t="s">
        <v>873</v>
      </c>
      <c r="AW1411" t="s">
        <v>364</v>
      </c>
      <c r="AX1411" t="s">
        <v>817</v>
      </c>
      <c r="AY1411" t="s">
        <v>818</v>
      </c>
      <c r="AZ1411" t="s">
        <v>776</v>
      </c>
      <c r="BA1411" t="s">
        <v>764</v>
      </c>
      <c r="BB1411" t="s">
        <v>815</v>
      </c>
      <c r="BC1411" t="s">
        <v>819</v>
      </c>
      <c r="BD1411" t="s">
        <v>820</v>
      </c>
      <c r="BE1411" t="s">
        <v>821</v>
      </c>
      <c r="BF1411" t="s">
        <v>879</v>
      </c>
      <c r="BG1411" t="s">
        <v>822</v>
      </c>
      <c r="BH1411">
        <v>2016</v>
      </c>
      <c r="BI1411" t="s">
        <v>823</v>
      </c>
      <c r="BJ1411" t="s">
        <v>824</v>
      </c>
      <c r="BK1411" t="s">
        <v>824</v>
      </c>
    </row>
    <row r="1412" spans="43:63" x14ac:dyDescent="0.25">
      <c r="AQ1412" t="s">
        <v>20</v>
      </c>
      <c r="AR1412">
        <v>2012</v>
      </c>
      <c r="AS1412" t="s">
        <v>872</v>
      </c>
      <c r="AT1412" t="s">
        <v>839</v>
      </c>
      <c r="AU1412">
        <v>53.629497371663199</v>
      </c>
      <c r="AV1412" t="s">
        <v>873</v>
      </c>
      <c r="AW1412" t="s">
        <v>364</v>
      </c>
      <c r="AX1412" t="s">
        <v>817</v>
      </c>
      <c r="AY1412" t="s">
        <v>818</v>
      </c>
      <c r="AZ1412" t="s">
        <v>776</v>
      </c>
      <c r="BA1412" t="s">
        <v>764</v>
      </c>
      <c r="BB1412" t="s">
        <v>815</v>
      </c>
      <c r="BC1412" t="s">
        <v>819</v>
      </c>
      <c r="BD1412" t="s">
        <v>820</v>
      </c>
      <c r="BE1412" t="s">
        <v>821</v>
      </c>
      <c r="BF1412" t="s">
        <v>879</v>
      </c>
      <c r="BG1412" t="s">
        <v>822</v>
      </c>
      <c r="BH1412">
        <v>2016</v>
      </c>
      <c r="BI1412" t="s">
        <v>823</v>
      </c>
      <c r="BJ1412" t="s">
        <v>824</v>
      </c>
      <c r="BK1412" t="s">
        <v>824</v>
      </c>
    </row>
    <row r="1413" spans="43:63" x14ac:dyDescent="0.25">
      <c r="AQ1413" t="s">
        <v>20</v>
      </c>
      <c r="AR1413">
        <v>2013</v>
      </c>
      <c r="AS1413" t="s">
        <v>872</v>
      </c>
      <c r="AT1413" t="s">
        <v>839</v>
      </c>
      <c r="AU1413">
        <v>53.629497371663199</v>
      </c>
      <c r="AV1413" t="s">
        <v>873</v>
      </c>
      <c r="AW1413" t="s">
        <v>364</v>
      </c>
      <c r="AX1413" t="s">
        <v>817</v>
      </c>
      <c r="AY1413" t="s">
        <v>818</v>
      </c>
      <c r="AZ1413" t="s">
        <v>776</v>
      </c>
      <c r="BA1413" t="s">
        <v>764</v>
      </c>
      <c r="BB1413" t="s">
        <v>815</v>
      </c>
      <c r="BC1413" t="s">
        <v>819</v>
      </c>
      <c r="BD1413" t="s">
        <v>820</v>
      </c>
      <c r="BE1413" t="s">
        <v>821</v>
      </c>
      <c r="BF1413" t="s">
        <v>879</v>
      </c>
      <c r="BG1413" t="s">
        <v>822</v>
      </c>
      <c r="BH1413">
        <v>2016</v>
      </c>
      <c r="BI1413" t="s">
        <v>823</v>
      </c>
      <c r="BJ1413" t="s">
        <v>824</v>
      </c>
      <c r="BK1413" t="s">
        <v>824</v>
      </c>
    </row>
    <row r="1414" spans="43:63" x14ac:dyDescent="0.25">
      <c r="AQ1414" t="s">
        <v>28</v>
      </c>
      <c r="AR1414">
        <v>2013</v>
      </c>
      <c r="AS1414" t="s">
        <v>872</v>
      </c>
      <c r="AT1414" t="s">
        <v>839</v>
      </c>
      <c r="AU1414">
        <v>123.560211060607</v>
      </c>
      <c r="AV1414" t="s">
        <v>873</v>
      </c>
      <c r="AW1414" t="s">
        <v>364</v>
      </c>
      <c r="AX1414" t="s">
        <v>817</v>
      </c>
      <c r="AY1414" t="s">
        <v>818</v>
      </c>
      <c r="AZ1414" t="s">
        <v>776</v>
      </c>
      <c r="BA1414" t="s">
        <v>764</v>
      </c>
      <c r="BB1414" t="s">
        <v>815</v>
      </c>
      <c r="BC1414" t="s">
        <v>819</v>
      </c>
      <c r="BD1414" t="s">
        <v>820</v>
      </c>
      <c r="BE1414" t="s">
        <v>821</v>
      </c>
      <c r="BF1414" t="s">
        <v>879</v>
      </c>
      <c r="BG1414" t="s">
        <v>822</v>
      </c>
      <c r="BH1414">
        <v>2016</v>
      </c>
      <c r="BI1414" t="s">
        <v>823</v>
      </c>
      <c r="BJ1414" t="s">
        <v>824</v>
      </c>
      <c r="BK1414" t="s">
        <v>824</v>
      </c>
    </row>
    <row r="1415" spans="43:63" x14ac:dyDescent="0.25">
      <c r="AQ1415" t="s">
        <v>30</v>
      </c>
      <c r="AR1415">
        <v>2014</v>
      </c>
      <c r="AS1415" t="s">
        <v>872</v>
      </c>
      <c r="AT1415" t="s">
        <v>839</v>
      </c>
      <c r="AU1415">
        <v>33.983541189048097</v>
      </c>
      <c r="AV1415" t="s">
        <v>873</v>
      </c>
      <c r="AW1415" t="s">
        <v>364</v>
      </c>
      <c r="AX1415" t="s">
        <v>817</v>
      </c>
      <c r="AY1415" t="s">
        <v>818</v>
      </c>
      <c r="AZ1415" t="s">
        <v>776</v>
      </c>
      <c r="BA1415" t="s">
        <v>764</v>
      </c>
      <c r="BB1415" t="s">
        <v>815</v>
      </c>
      <c r="BC1415" t="s">
        <v>819</v>
      </c>
      <c r="BD1415" t="s">
        <v>820</v>
      </c>
      <c r="BE1415" t="s">
        <v>821</v>
      </c>
      <c r="BF1415" t="s">
        <v>879</v>
      </c>
      <c r="BG1415" t="s">
        <v>822</v>
      </c>
      <c r="BH1415">
        <v>2016</v>
      </c>
      <c r="BI1415" t="s">
        <v>823</v>
      </c>
      <c r="BJ1415" t="s">
        <v>824</v>
      </c>
      <c r="BK1415" t="s">
        <v>824</v>
      </c>
    </row>
    <row r="1416" spans="43:63" x14ac:dyDescent="0.25">
      <c r="AQ1416" t="s">
        <v>10</v>
      </c>
      <c r="AR1416">
        <v>2005</v>
      </c>
      <c r="AS1416" t="s">
        <v>872</v>
      </c>
      <c r="AT1416" t="s">
        <v>839</v>
      </c>
      <c r="AU1416">
        <v>302.64660415975197</v>
      </c>
      <c r="AV1416" t="s">
        <v>873</v>
      </c>
      <c r="AW1416" t="s">
        <v>364</v>
      </c>
      <c r="AX1416" t="s">
        <v>817</v>
      </c>
      <c r="AY1416" t="s">
        <v>818</v>
      </c>
      <c r="AZ1416" t="s">
        <v>776</v>
      </c>
      <c r="BA1416" t="s">
        <v>764</v>
      </c>
      <c r="BB1416" t="s">
        <v>815</v>
      </c>
      <c r="BC1416" t="s">
        <v>819</v>
      </c>
      <c r="BD1416" t="s">
        <v>820</v>
      </c>
      <c r="BE1416" t="s">
        <v>821</v>
      </c>
      <c r="BF1416" t="s">
        <v>879</v>
      </c>
      <c r="BG1416" t="s">
        <v>822</v>
      </c>
      <c r="BH1416">
        <v>2016</v>
      </c>
      <c r="BI1416" t="s">
        <v>823</v>
      </c>
      <c r="BJ1416" t="s">
        <v>824</v>
      </c>
      <c r="BK1416" t="s">
        <v>824</v>
      </c>
    </row>
    <row r="1417" spans="43:63" x14ac:dyDescent="0.25">
      <c r="AQ1417" t="s">
        <v>10</v>
      </c>
      <c r="AR1417">
        <v>2006</v>
      </c>
      <c r="AS1417" t="s">
        <v>872</v>
      </c>
      <c r="AT1417" t="s">
        <v>839</v>
      </c>
      <c r="AU1417">
        <v>304.53670252194098</v>
      </c>
      <c r="AV1417" t="s">
        <v>873</v>
      </c>
      <c r="AW1417" t="s">
        <v>364</v>
      </c>
      <c r="AX1417" t="s">
        <v>817</v>
      </c>
      <c r="AY1417" t="s">
        <v>818</v>
      </c>
      <c r="AZ1417" t="s">
        <v>776</v>
      </c>
      <c r="BA1417" t="s">
        <v>764</v>
      </c>
      <c r="BB1417" t="s">
        <v>815</v>
      </c>
      <c r="BC1417" t="s">
        <v>819</v>
      </c>
      <c r="BD1417" t="s">
        <v>820</v>
      </c>
      <c r="BE1417" t="s">
        <v>821</v>
      </c>
      <c r="BF1417" t="s">
        <v>879</v>
      </c>
      <c r="BG1417" t="s">
        <v>822</v>
      </c>
      <c r="BH1417">
        <v>2016</v>
      </c>
      <c r="BI1417" t="s">
        <v>823</v>
      </c>
      <c r="BJ1417" t="s">
        <v>824</v>
      </c>
      <c r="BK1417" t="s">
        <v>824</v>
      </c>
    </row>
    <row r="1418" spans="43:63" x14ac:dyDescent="0.25">
      <c r="AQ1418" t="s">
        <v>10</v>
      </c>
      <c r="AR1418">
        <v>2007</v>
      </c>
      <c r="AS1418" t="s">
        <v>872</v>
      </c>
      <c r="AT1418" t="s">
        <v>839</v>
      </c>
      <c r="AU1418">
        <v>305.38326536721598</v>
      </c>
      <c r="AV1418" t="s">
        <v>873</v>
      </c>
      <c r="AW1418" t="s">
        <v>364</v>
      </c>
      <c r="AX1418" t="s">
        <v>817</v>
      </c>
      <c r="AY1418" t="s">
        <v>818</v>
      </c>
      <c r="AZ1418" t="s">
        <v>776</v>
      </c>
      <c r="BA1418" t="s">
        <v>764</v>
      </c>
      <c r="BB1418" t="s">
        <v>815</v>
      </c>
      <c r="BC1418" t="s">
        <v>819</v>
      </c>
      <c r="BD1418" t="s">
        <v>820</v>
      </c>
      <c r="BE1418" t="s">
        <v>821</v>
      </c>
      <c r="BF1418" t="s">
        <v>879</v>
      </c>
      <c r="BG1418" t="s">
        <v>822</v>
      </c>
      <c r="BH1418">
        <v>2016</v>
      </c>
      <c r="BI1418" t="s">
        <v>823</v>
      </c>
      <c r="BJ1418" t="s">
        <v>824</v>
      </c>
      <c r="BK1418" t="s">
        <v>824</v>
      </c>
    </row>
    <row r="1419" spans="43:63" x14ac:dyDescent="0.25">
      <c r="AQ1419" t="s">
        <v>10</v>
      </c>
      <c r="AR1419">
        <v>2008</v>
      </c>
      <c r="AS1419" t="s">
        <v>872</v>
      </c>
      <c r="AT1419" t="s">
        <v>839</v>
      </c>
      <c r="AU1419">
        <v>305.16047083175499</v>
      </c>
      <c r="AV1419" t="s">
        <v>873</v>
      </c>
      <c r="AW1419" t="s">
        <v>364</v>
      </c>
      <c r="AX1419" t="s">
        <v>817</v>
      </c>
      <c r="AY1419" t="s">
        <v>818</v>
      </c>
      <c r="AZ1419" t="s">
        <v>776</v>
      </c>
      <c r="BA1419" t="s">
        <v>764</v>
      </c>
      <c r="BB1419" t="s">
        <v>815</v>
      </c>
      <c r="BC1419" t="s">
        <v>819</v>
      </c>
      <c r="BD1419" t="s">
        <v>820</v>
      </c>
      <c r="BE1419" t="s">
        <v>821</v>
      </c>
      <c r="BF1419" t="s">
        <v>879</v>
      </c>
      <c r="BG1419" t="s">
        <v>822</v>
      </c>
      <c r="BH1419">
        <v>2016</v>
      </c>
      <c r="BI1419" t="s">
        <v>823</v>
      </c>
      <c r="BJ1419" t="s">
        <v>824</v>
      </c>
      <c r="BK1419" t="s">
        <v>824</v>
      </c>
    </row>
    <row r="1420" spans="43:63" x14ac:dyDescent="0.25">
      <c r="AQ1420" t="s">
        <v>10</v>
      </c>
      <c r="AR1420">
        <v>2009</v>
      </c>
      <c r="AS1420" t="s">
        <v>872</v>
      </c>
      <c r="AT1420" t="s">
        <v>839</v>
      </c>
      <c r="AU1420">
        <v>304.16955460257299</v>
      </c>
      <c r="AV1420" t="s">
        <v>873</v>
      </c>
      <c r="AW1420" t="s">
        <v>364</v>
      </c>
      <c r="AX1420" t="s">
        <v>817</v>
      </c>
      <c r="AY1420" t="s">
        <v>818</v>
      </c>
      <c r="AZ1420" t="s">
        <v>776</v>
      </c>
      <c r="BA1420" t="s">
        <v>764</v>
      </c>
      <c r="BB1420" t="s">
        <v>815</v>
      </c>
      <c r="BC1420" t="s">
        <v>819</v>
      </c>
      <c r="BD1420" t="s">
        <v>820</v>
      </c>
      <c r="BE1420" t="s">
        <v>821</v>
      </c>
      <c r="BF1420" t="s">
        <v>879</v>
      </c>
      <c r="BG1420" t="s">
        <v>822</v>
      </c>
      <c r="BH1420">
        <v>2016</v>
      </c>
      <c r="BI1420" t="s">
        <v>823</v>
      </c>
      <c r="BJ1420" t="s">
        <v>824</v>
      </c>
      <c r="BK1420" t="s">
        <v>824</v>
      </c>
    </row>
    <row r="1421" spans="43:63" x14ac:dyDescent="0.25">
      <c r="AQ1421" t="s">
        <v>10</v>
      </c>
      <c r="AR1421">
        <v>2010</v>
      </c>
      <c r="AS1421" t="s">
        <v>872</v>
      </c>
      <c r="AT1421" t="s">
        <v>839</v>
      </c>
      <c r="AU1421">
        <v>303.21901247044298</v>
      </c>
      <c r="AV1421" t="s">
        <v>873</v>
      </c>
      <c r="AW1421" t="s">
        <v>364</v>
      </c>
      <c r="AX1421" t="s">
        <v>817</v>
      </c>
      <c r="AY1421" t="s">
        <v>818</v>
      </c>
      <c r="AZ1421" t="s">
        <v>776</v>
      </c>
      <c r="BA1421" t="s">
        <v>764</v>
      </c>
      <c r="BB1421" t="s">
        <v>815</v>
      </c>
      <c r="BC1421" t="s">
        <v>819</v>
      </c>
      <c r="BD1421" t="s">
        <v>820</v>
      </c>
      <c r="BE1421" t="s">
        <v>821</v>
      </c>
      <c r="BF1421" t="s">
        <v>879</v>
      </c>
      <c r="BG1421" t="s">
        <v>822</v>
      </c>
      <c r="BH1421">
        <v>2016</v>
      </c>
      <c r="BI1421" t="s">
        <v>823</v>
      </c>
      <c r="BJ1421" t="s">
        <v>824</v>
      </c>
      <c r="BK1421" t="s">
        <v>824</v>
      </c>
    </row>
    <row r="1422" spans="43:63" x14ac:dyDescent="0.25">
      <c r="AQ1422" t="s">
        <v>10</v>
      </c>
      <c r="AR1422">
        <v>2011</v>
      </c>
      <c r="AS1422" t="s">
        <v>872</v>
      </c>
      <c r="AT1422" t="s">
        <v>839</v>
      </c>
      <c r="AU1422">
        <v>302.58982227372599</v>
      </c>
      <c r="AV1422" t="s">
        <v>873</v>
      </c>
      <c r="AW1422" t="s">
        <v>364</v>
      </c>
      <c r="AX1422" t="s">
        <v>817</v>
      </c>
      <c r="AY1422" t="s">
        <v>818</v>
      </c>
      <c r="AZ1422" t="s">
        <v>776</v>
      </c>
      <c r="BA1422" t="s">
        <v>764</v>
      </c>
      <c r="BB1422" t="s">
        <v>815</v>
      </c>
      <c r="BC1422" t="s">
        <v>819</v>
      </c>
      <c r="BD1422" t="s">
        <v>820</v>
      </c>
      <c r="BE1422" t="s">
        <v>821</v>
      </c>
      <c r="BF1422" t="s">
        <v>879</v>
      </c>
      <c r="BG1422" t="s">
        <v>822</v>
      </c>
      <c r="BH1422">
        <v>2016</v>
      </c>
      <c r="BI1422" t="s">
        <v>823</v>
      </c>
      <c r="BJ1422" t="s">
        <v>824</v>
      </c>
      <c r="BK1422" t="s">
        <v>824</v>
      </c>
    </row>
    <row r="1423" spans="43:63" x14ac:dyDescent="0.25">
      <c r="AQ1423" t="s">
        <v>10</v>
      </c>
      <c r="AR1423">
        <v>2012</v>
      </c>
      <c r="AS1423" t="s">
        <v>872</v>
      </c>
      <c r="AT1423" t="s">
        <v>839</v>
      </c>
      <c r="AU1423">
        <v>302.070585307366</v>
      </c>
      <c r="AV1423" t="s">
        <v>873</v>
      </c>
      <c r="AW1423" t="s">
        <v>364</v>
      </c>
      <c r="AX1423" t="s">
        <v>817</v>
      </c>
      <c r="AY1423" t="s">
        <v>818</v>
      </c>
      <c r="AZ1423" t="s">
        <v>776</v>
      </c>
      <c r="BA1423" t="s">
        <v>764</v>
      </c>
      <c r="BB1423" t="s">
        <v>815</v>
      </c>
      <c r="BC1423" t="s">
        <v>819</v>
      </c>
      <c r="BD1423" t="s">
        <v>820</v>
      </c>
      <c r="BE1423" t="s">
        <v>821</v>
      </c>
      <c r="BF1423" t="s">
        <v>879</v>
      </c>
      <c r="BG1423" t="s">
        <v>822</v>
      </c>
      <c r="BH1423">
        <v>2016</v>
      </c>
      <c r="BI1423" t="s">
        <v>823</v>
      </c>
      <c r="BJ1423" t="s">
        <v>824</v>
      </c>
      <c r="BK1423" t="s">
        <v>824</v>
      </c>
    </row>
    <row r="1424" spans="43:63" x14ac:dyDescent="0.25">
      <c r="AQ1424" t="s">
        <v>10</v>
      </c>
      <c r="AR1424">
        <v>2013</v>
      </c>
      <c r="AS1424" t="s">
        <v>872</v>
      </c>
      <c r="AT1424" t="s">
        <v>839</v>
      </c>
      <c r="AU1424">
        <v>302.72441735400901</v>
      </c>
      <c r="AV1424" t="s">
        <v>873</v>
      </c>
      <c r="AW1424" t="s">
        <v>364</v>
      </c>
      <c r="AX1424" t="s">
        <v>817</v>
      </c>
      <c r="AY1424" t="s">
        <v>818</v>
      </c>
      <c r="AZ1424" t="s">
        <v>776</v>
      </c>
      <c r="BA1424" t="s">
        <v>764</v>
      </c>
      <c r="BB1424" t="s">
        <v>815</v>
      </c>
      <c r="BC1424" t="s">
        <v>819</v>
      </c>
      <c r="BD1424" t="s">
        <v>820</v>
      </c>
      <c r="BE1424" t="s">
        <v>821</v>
      </c>
      <c r="BF1424" t="s">
        <v>879</v>
      </c>
      <c r="BG1424" t="s">
        <v>822</v>
      </c>
      <c r="BH1424">
        <v>2016</v>
      </c>
      <c r="BI1424" t="s">
        <v>823</v>
      </c>
      <c r="BJ1424" t="s">
        <v>824</v>
      </c>
      <c r="BK1424" t="s">
        <v>824</v>
      </c>
    </row>
    <row r="1425" spans="43:63" x14ac:dyDescent="0.25">
      <c r="AQ1425" t="s">
        <v>24</v>
      </c>
      <c r="AR1425">
        <v>2011</v>
      </c>
      <c r="AS1425" t="s">
        <v>872</v>
      </c>
      <c r="AT1425" t="s">
        <v>839</v>
      </c>
      <c r="AU1425">
        <v>15.8785652220876</v>
      </c>
      <c r="AV1425" t="s">
        <v>873</v>
      </c>
      <c r="AW1425" t="s">
        <v>364</v>
      </c>
      <c r="AX1425" t="s">
        <v>817</v>
      </c>
      <c r="AY1425" t="s">
        <v>818</v>
      </c>
      <c r="AZ1425" t="s">
        <v>776</v>
      </c>
      <c r="BA1425" t="s">
        <v>764</v>
      </c>
      <c r="BB1425" t="s">
        <v>815</v>
      </c>
      <c r="BC1425" t="s">
        <v>819</v>
      </c>
      <c r="BD1425" t="s">
        <v>820</v>
      </c>
      <c r="BE1425" t="s">
        <v>821</v>
      </c>
      <c r="BF1425" t="s">
        <v>879</v>
      </c>
      <c r="BG1425" t="s">
        <v>822</v>
      </c>
      <c r="BH1425">
        <v>2016</v>
      </c>
      <c r="BI1425" t="s">
        <v>823</v>
      </c>
      <c r="BJ1425" t="s">
        <v>824</v>
      </c>
      <c r="BK1425" t="s">
        <v>824</v>
      </c>
    </row>
    <row r="1426" spans="43:63" x14ac:dyDescent="0.25">
      <c r="AQ1426" t="s">
        <v>24</v>
      </c>
      <c r="AR1426">
        <v>2012</v>
      </c>
      <c r="AS1426" t="s">
        <v>872</v>
      </c>
      <c r="AT1426" t="s">
        <v>839</v>
      </c>
      <c r="AU1426">
        <v>16.015957010165</v>
      </c>
      <c r="AV1426" t="s">
        <v>873</v>
      </c>
      <c r="AW1426" t="s">
        <v>364</v>
      </c>
      <c r="AX1426" t="s">
        <v>817</v>
      </c>
      <c r="AY1426" t="s">
        <v>818</v>
      </c>
      <c r="AZ1426" t="s">
        <v>776</v>
      </c>
      <c r="BA1426" t="s">
        <v>764</v>
      </c>
      <c r="BB1426" t="s">
        <v>815</v>
      </c>
      <c r="BC1426" t="s">
        <v>819</v>
      </c>
      <c r="BD1426" t="s">
        <v>820</v>
      </c>
      <c r="BE1426" t="s">
        <v>821</v>
      </c>
      <c r="BF1426" t="s">
        <v>879</v>
      </c>
      <c r="BG1426" t="s">
        <v>822</v>
      </c>
      <c r="BH1426">
        <v>2016</v>
      </c>
      <c r="BI1426" t="s">
        <v>823</v>
      </c>
      <c r="BJ1426" t="s">
        <v>824</v>
      </c>
      <c r="BK1426" t="s">
        <v>824</v>
      </c>
    </row>
    <row r="1427" spans="43:63" x14ac:dyDescent="0.25">
      <c r="AQ1427" t="s">
        <v>24</v>
      </c>
      <c r="AR1427">
        <v>2013</v>
      </c>
      <c r="AS1427" t="s">
        <v>872</v>
      </c>
      <c r="AT1427" t="s">
        <v>839</v>
      </c>
      <c r="AU1427">
        <v>16.153348798242401</v>
      </c>
      <c r="AV1427" t="s">
        <v>873</v>
      </c>
      <c r="AW1427" t="s">
        <v>364</v>
      </c>
      <c r="AX1427" t="s">
        <v>817</v>
      </c>
      <c r="AY1427" t="s">
        <v>818</v>
      </c>
      <c r="AZ1427" t="s">
        <v>776</v>
      </c>
      <c r="BA1427" t="s">
        <v>764</v>
      </c>
      <c r="BB1427" t="s">
        <v>815</v>
      </c>
      <c r="BC1427" t="s">
        <v>819</v>
      </c>
      <c r="BD1427" t="s">
        <v>820</v>
      </c>
      <c r="BE1427" t="s">
        <v>821</v>
      </c>
      <c r="BF1427" t="s">
        <v>879</v>
      </c>
      <c r="BG1427" t="s">
        <v>822</v>
      </c>
      <c r="BH1427">
        <v>2016</v>
      </c>
      <c r="BI1427" t="s">
        <v>823</v>
      </c>
      <c r="BJ1427" t="s">
        <v>824</v>
      </c>
      <c r="BK1427" t="s">
        <v>824</v>
      </c>
    </row>
    <row r="1428" spans="43:63" x14ac:dyDescent="0.25">
      <c r="AQ1428" t="s">
        <v>16</v>
      </c>
      <c r="AR1428">
        <v>2013</v>
      </c>
      <c r="AS1428" t="s">
        <v>872</v>
      </c>
      <c r="AT1428" t="s">
        <v>839</v>
      </c>
      <c r="AU1428">
        <v>36.892643975359903</v>
      </c>
      <c r="AV1428" t="s">
        <v>873</v>
      </c>
      <c r="AW1428" t="s">
        <v>208</v>
      </c>
      <c r="AX1428" t="s">
        <v>817</v>
      </c>
      <c r="AY1428" t="s">
        <v>818</v>
      </c>
      <c r="AZ1428" t="s">
        <v>776</v>
      </c>
      <c r="BA1428" t="s">
        <v>764</v>
      </c>
      <c r="BB1428" t="s">
        <v>815</v>
      </c>
      <c r="BC1428" t="s">
        <v>819</v>
      </c>
      <c r="BD1428" t="s">
        <v>820</v>
      </c>
      <c r="BE1428" t="s">
        <v>821</v>
      </c>
      <c r="BF1428" t="s">
        <v>876</v>
      </c>
      <c r="BG1428" t="s">
        <v>822</v>
      </c>
      <c r="BH1428">
        <v>2016</v>
      </c>
      <c r="BI1428" t="s">
        <v>823</v>
      </c>
      <c r="BJ1428" t="s">
        <v>824</v>
      </c>
      <c r="BK1428" t="s">
        <v>824</v>
      </c>
    </row>
    <row r="1429" spans="43:63" x14ac:dyDescent="0.25">
      <c r="AQ1429" t="s">
        <v>5</v>
      </c>
      <c r="AR1429">
        <v>2011</v>
      </c>
      <c r="AS1429" t="s">
        <v>872</v>
      </c>
      <c r="AT1429" t="s">
        <v>839</v>
      </c>
      <c r="AU1429">
        <v>21.067811572819799</v>
      </c>
      <c r="AV1429" t="s">
        <v>873</v>
      </c>
      <c r="AW1429" t="s">
        <v>214</v>
      </c>
      <c r="AX1429" t="s">
        <v>817</v>
      </c>
      <c r="AY1429" t="s">
        <v>818</v>
      </c>
      <c r="AZ1429" t="s">
        <v>776</v>
      </c>
      <c r="BA1429" t="s">
        <v>764</v>
      </c>
      <c r="BB1429" t="s">
        <v>815</v>
      </c>
      <c r="BC1429" t="s">
        <v>819</v>
      </c>
      <c r="BD1429" t="s">
        <v>820</v>
      </c>
      <c r="BE1429" t="s">
        <v>821</v>
      </c>
      <c r="BF1429" t="s">
        <v>880</v>
      </c>
      <c r="BG1429" t="s">
        <v>822</v>
      </c>
      <c r="BH1429">
        <v>2016</v>
      </c>
      <c r="BI1429" t="s">
        <v>823</v>
      </c>
      <c r="BJ1429" t="s">
        <v>824</v>
      </c>
      <c r="BK1429" t="s">
        <v>824</v>
      </c>
    </row>
    <row r="1430" spans="43:63" x14ac:dyDescent="0.25">
      <c r="AQ1430" t="s">
        <v>5</v>
      </c>
      <c r="AR1430">
        <v>2012</v>
      </c>
      <c r="AS1430" t="s">
        <v>872</v>
      </c>
      <c r="AT1430" t="s">
        <v>839</v>
      </c>
      <c r="AU1430">
        <v>21.115414273950702</v>
      </c>
      <c r="AV1430" t="s">
        <v>873</v>
      </c>
      <c r="AW1430" t="s">
        <v>214</v>
      </c>
      <c r="AX1430" t="s">
        <v>817</v>
      </c>
      <c r="AY1430" t="s">
        <v>818</v>
      </c>
      <c r="AZ1430" t="s">
        <v>776</v>
      </c>
      <c r="BA1430" t="s">
        <v>764</v>
      </c>
      <c r="BB1430" t="s">
        <v>815</v>
      </c>
      <c r="BC1430" t="s">
        <v>819</v>
      </c>
      <c r="BD1430" t="s">
        <v>820</v>
      </c>
      <c r="BE1430" t="s">
        <v>821</v>
      </c>
      <c r="BF1430" t="s">
        <v>880</v>
      </c>
      <c r="BG1430" t="s">
        <v>822</v>
      </c>
      <c r="BH1430">
        <v>2016</v>
      </c>
      <c r="BI1430" t="s">
        <v>823</v>
      </c>
      <c r="BJ1430" t="s">
        <v>824</v>
      </c>
      <c r="BK1430" t="s">
        <v>824</v>
      </c>
    </row>
    <row r="1431" spans="43:63" x14ac:dyDescent="0.25">
      <c r="AQ1431" t="s">
        <v>5</v>
      </c>
      <c r="AR1431">
        <v>2013</v>
      </c>
      <c r="AS1431" t="s">
        <v>872</v>
      </c>
      <c r="AT1431" t="s">
        <v>839</v>
      </c>
      <c r="AU1431">
        <v>21.160367182595198</v>
      </c>
      <c r="AV1431" t="s">
        <v>873</v>
      </c>
      <c r="AW1431" t="s">
        <v>214</v>
      </c>
      <c r="AX1431" t="s">
        <v>817</v>
      </c>
      <c r="AY1431" t="s">
        <v>818</v>
      </c>
      <c r="AZ1431" t="s">
        <v>776</v>
      </c>
      <c r="BA1431" t="s">
        <v>764</v>
      </c>
      <c r="BB1431" t="s">
        <v>815</v>
      </c>
      <c r="BC1431" t="s">
        <v>819</v>
      </c>
      <c r="BD1431" t="s">
        <v>820</v>
      </c>
      <c r="BE1431" t="s">
        <v>821</v>
      </c>
      <c r="BF1431" t="s">
        <v>880</v>
      </c>
      <c r="BG1431" t="s">
        <v>822</v>
      </c>
      <c r="BH1431">
        <v>2016</v>
      </c>
      <c r="BI1431" t="s">
        <v>823</v>
      </c>
      <c r="BJ1431" t="s">
        <v>824</v>
      </c>
      <c r="BK1431" t="s">
        <v>824</v>
      </c>
    </row>
    <row r="1432" spans="43:63" x14ac:dyDescent="0.25">
      <c r="AQ1432" t="s">
        <v>29</v>
      </c>
      <c r="AR1432">
        <v>2011</v>
      </c>
      <c r="AS1432" t="s">
        <v>872</v>
      </c>
      <c r="AT1432" t="s">
        <v>839</v>
      </c>
      <c r="AU1432">
        <v>112.453041132503</v>
      </c>
      <c r="AV1432" t="s">
        <v>873</v>
      </c>
      <c r="AW1432" t="s">
        <v>214</v>
      </c>
      <c r="AX1432" t="s">
        <v>817</v>
      </c>
      <c r="AY1432" t="s">
        <v>818</v>
      </c>
      <c r="AZ1432" t="s">
        <v>776</v>
      </c>
      <c r="BA1432" t="s">
        <v>764</v>
      </c>
      <c r="BB1432" t="s">
        <v>815</v>
      </c>
      <c r="BC1432" t="s">
        <v>819</v>
      </c>
      <c r="BD1432" t="s">
        <v>820</v>
      </c>
      <c r="BE1432" t="s">
        <v>821</v>
      </c>
      <c r="BF1432" t="s">
        <v>880</v>
      </c>
      <c r="BG1432" t="s">
        <v>822</v>
      </c>
      <c r="BH1432">
        <v>2016</v>
      </c>
      <c r="BI1432" t="s">
        <v>823</v>
      </c>
      <c r="BJ1432" t="s">
        <v>824</v>
      </c>
      <c r="BK1432" t="s">
        <v>824</v>
      </c>
    </row>
    <row r="1433" spans="43:63" x14ac:dyDescent="0.25">
      <c r="AQ1433" t="s">
        <v>22</v>
      </c>
      <c r="AR1433">
        <v>2012</v>
      </c>
      <c r="AS1433" t="s">
        <v>872</v>
      </c>
      <c r="AT1433" t="s">
        <v>839</v>
      </c>
      <c r="AU1433">
        <v>7.1022746659812404</v>
      </c>
      <c r="AV1433" t="s">
        <v>873</v>
      </c>
      <c r="AW1433" t="s">
        <v>208</v>
      </c>
      <c r="AX1433" t="s">
        <v>817</v>
      </c>
      <c r="AY1433" t="s">
        <v>818</v>
      </c>
      <c r="AZ1433" t="s">
        <v>776</v>
      </c>
      <c r="BA1433" t="s">
        <v>764</v>
      </c>
      <c r="BB1433" t="s">
        <v>815</v>
      </c>
      <c r="BC1433" t="s">
        <v>819</v>
      </c>
      <c r="BD1433" t="s">
        <v>820</v>
      </c>
      <c r="BE1433" t="s">
        <v>821</v>
      </c>
      <c r="BF1433" t="s">
        <v>876</v>
      </c>
      <c r="BG1433" t="s">
        <v>822</v>
      </c>
      <c r="BH1433">
        <v>2016</v>
      </c>
      <c r="BI1433" t="s">
        <v>823</v>
      </c>
      <c r="BJ1433" t="s">
        <v>824</v>
      </c>
      <c r="BK1433" t="s">
        <v>824</v>
      </c>
    </row>
    <row r="1434" spans="43:63" x14ac:dyDescent="0.25">
      <c r="AQ1434" t="s">
        <v>22</v>
      </c>
      <c r="AR1434">
        <v>2013</v>
      </c>
      <c r="AS1434" t="s">
        <v>872</v>
      </c>
      <c r="AT1434" t="s">
        <v>839</v>
      </c>
      <c r="AU1434">
        <v>7.1342668942063803</v>
      </c>
      <c r="AV1434" t="s">
        <v>873</v>
      </c>
      <c r="AW1434" t="s">
        <v>208</v>
      </c>
      <c r="AX1434" t="s">
        <v>817</v>
      </c>
      <c r="AY1434" t="s">
        <v>818</v>
      </c>
      <c r="AZ1434" t="s">
        <v>776</v>
      </c>
      <c r="BA1434" t="s">
        <v>764</v>
      </c>
      <c r="BB1434" t="s">
        <v>815</v>
      </c>
      <c r="BC1434" t="s">
        <v>819</v>
      </c>
      <c r="BD1434" t="s">
        <v>820</v>
      </c>
      <c r="BE1434" t="s">
        <v>821</v>
      </c>
      <c r="BF1434" t="s">
        <v>876</v>
      </c>
      <c r="BG1434" t="s">
        <v>822</v>
      </c>
      <c r="BH1434">
        <v>2016</v>
      </c>
      <c r="BI1434" t="s">
        <v>823</v>
      </c>
      <c r="BJ1434" t="s">
        <v>824</v>
      </c>
      <c r="BK1434" t="s">
        <v>824</v>
      </c>
    </row>
    <row r="1435" spans="43:63" x14ac:dyDescent="0.25">
      <c r="AQ1435" t="s">
        <v>7</v>
      </c>
      <c r="AR1435">
        <v>2011</v>
      </c>
      <c r="AS1435" t="s">
        <v>872</v>
      </c>
      <c r="AT1435" t="s">
        <v>839</v>
      </c>
      <c r="AU1435">
        <v>2.30910927288609</v>
      </c>
      <c r="AV1435" t="s">
        <v>873</v>
      </c>
      <c r="AW1435" t="s">
        <v>208</v>
      </c>
      <c r="AX1435" t="s">
        <v>817</v>
      </c>
      <c r="AY1435" t="s">
        <v>818</v>
      </c>
      <c r="AZ1435" t="s">
        <v>776</v>
      </c>
      <c r="BA1435" t="s">
        <v>764</v>
      </c>
      <c r="BB1435" t="s">
        <v>815</v>
      </c>
      <c r="BC1435" t="s">
        <v>819</v>
      </c>
      <c r="BD1435" t="s">
        <v>820</v>
      </c>
      <c r="BE1435" t="s">
        <v>821</v>
      </c>
      <c r="BF1435" t="s">
        <v>876</v>
      </c>
      <c r="BG1435" t="s">
        <v>822</v>
      </c>
      <c r="BH1435">
        <v>2016</v>
      </c>
      <c r="BI1435" t="s">
        <v>823</v>
      </c>
      <c r="BJ1435" t="s">
        <v>824</v>
      </c>
      <c r="BK1435" t="s">
        <v>824</v>
      </c>
    </row>
    <row r="1436" spans="43:63" x14ac:dyDescent="0.25">
      <c r="AQ1436" t="s">
        <v>25</v>
      </c>
      <c r="AR1436">
        <v>2011</v>
      </c>
      <c r="AS1436" t="s">
        <v>872</v>
      </c>
      <c r="AT1436" t="s">
        <v>839</v>
      </c>
      <c r="AU1436">
        <v>6.3947074650189899</v>
      </c>
      <c r="AV1436" t="s">
        <v>873</v>
      </c>
      <c r="AW1436" t="s">
        <v>208</v>
      </c>
      <c r="AX1436" t="s">
        <v>817</v>
      </c>
      <c r="AY1436" t="s">
        <v>818</v>
      </c>
      <c r="AZ1436" t="s">
        <v>776</v>
      </c>
      <c r="BA1436" t="s">
        <v>764</v>
      </c>
      <c r="BB1436" t="s">
        <v>815</v>
      </c>
      <c r="BC1436" t="s">
        <v>819</v>
      </c>
      <c r="BD1436" t="s">
        <v>820</v>
      </c>
      <c r="BE1436" t="s">
        <v>821</v>
      </c>
      <c r="BF1436" t="s">
        <v>876</v>
      </c>
      <c r="BG1436" t="s">
        <v>822</v>
      </c>
      <c r="BH1436">
        <v>2016</v>
      </c>
      <c r="BI1436" t="s">
        <v>823</v>
      </c>
      <c r="BJ1436" t="s">
        <v>824</v>
      </c>
      <c r="BK1436" t="s">
        <v>824</v>
      </c>
    </row>
    <row r="1437" spans="43:63" x14ac:dyDescent="0.25">
      <c r="AQ1437" t="s">
        <v>25</v>
      </c>
      <c r="AR1437">
        <v>2012</v>
      </c>
      <c r="AS1437" t="s">
        <v>872</v>
      </c>
      <c r="AT1437" t="s">
        <v>839</v>
      </c>
      <c r="AU1437">
        <v>6.4567920035143196</v>
      </c>
      <c r="AV1437" t="s">
        <v>873</v>
      </c>
      <c r="AW1437" t="s">
        <v>208</v>
      </c>
      <c r="AX1437" t="s">
        <v>817</v>
      </c>
      <c r="AY1437" t="s">
        <v>818</v>
      </c>
      <c r="AZ1437" t="s">
        <v>776</v>
      </c>
      <c r="BA1437" t="s">
        <v>764</v>
      </c>
      <c r="BB1437" t="s">
        <v>815</v>
      </c>
      <c r="BC1437" t="s">
        <v>819</v>
      </c>
      <c r="BD1437" t="s">
        <v>820</v>
      </c>
      <c r="BE1437" t="s">
        <v>821</v>
      </c>
      <c r="BF1437" t="s">
        <v>876</v>
      </c>
      <c r="BG1437" t="s">
        <v>822</v>
      </c>
      <c r="BH1437">
        <v>2016</v>
      </c>
      <c r="BI1437" t="s">
        <v>823</v>
      </c>
      <c r="BJ1437" t="s">
        <v>824</v>
      </c>
      <c r="BK1437" t="s">
        <v>824</v>
      </c>
    </row>
    <row r="1438" spans="43:63" x14ac:dyDescent="0.25">
      <c r="AQ1438" t="s">
        <v>25</v>
      </c>
      <c r="AR1438">
        <v>2013</v>
      </c>
      <c r="AS1438" t="s">
        <v>872</v>
      </c>
      <c r="AT1438" t="s">
        <v>839</v>
      </c>
      <c r="AU1438">
        <v>6.5188765420096502</v>
      </c>
      <c r="AV1438" t="s">
        <v>873</v>
      </c>
      <c r="AW1438" t="s">
        <v>208</v>
      </c>
      <c r="AX1438" t="s">
        <v>817</v>
      </c>
      <c r="AY1438" t="s">
        <v>818</v>
      </c>
      <c r="AZ1438" t="s">
        <v>776</v>
      </c>
      <c r="BA1438" t="s">
        <v>764</v>
      </c>
      <c r="BB1438" t="s">
        <v>815</v>
      </c>
      <c r="BC1438" t="s">
        <v>819</v>
      </c>
      <c r="BD1438" t="s">
        <v>820</v>
      </c>
      <c r="BE1438" t="s">
        <v>821</v>
      </c>
      <c r="BF1438" t="s">
        <v>876</v>
      </c>
      <c r="BG1438" t="s">
        <v>822</v>
      </c>
      <c r="BH1438">
        <v>2016</v>
      </c>
      <c r="BI1438" t="s">
        <v>823</v>
      </c>
      <c r="BJ1438" t="s">
        <v>824</v>
      </c>
      <c r="BK1438" t="s">
        <v>824</v>
      </c>
    </row>
    <row r="1439" spans="43:63" x14ac:dyDescent="0.25">
      <c r="AQ1439" t="s">
        <v>26</v>
      </c>
      <c r="AR1439">
        <v>2011</v>
      </c>
      <c r="AS1439" t="s">
        <v>872</v>
      </c>
      <c r="AT1439" t="s">
        <v>839</v>
      </c>
      <c r="AU1439">
        <v>1.8126076313468</v>
      </c>
      <c r="AV1439" t="s">
        <v>873</v>
      </c>
      <c r="AW1439" t="s">
        <v>208</v>
      </c>
      <c r="AX1439" t="s">
        <v>817</v>
      </c>
      <c r="AY1439" t="s">
        <v>818</v>
      </c>
      <c r="AZ1439" t="s">
        <v>776</v>
      </c>
      <c r="BA1439" t="s">
        <v>764</v>
      </c>
      <c r="BB1439" t="s">
        <v>815</v>
      </c>
      <c r="BC1439" t="s">
        <v>819</v>
      </c>
      <c r="BD1439" t="s">
        <v>820</v>
      </c>
      <c r="BE1439" t="s">
        <v>821</v>
      </c>
      <c r="BF1439" t="s">
        <v>876</v>
      </c>
      <c r="BG1439" t="s">
        <v>822</v>
      </c>
      <c r="BH1439">
        <v>2016</v>
      </c>
      <c r="BI1439" t="s">
        <v>823</v>
      </c>
      <c r="BJ1439" t="s">
        <v>824</v>
      </c>
      <c r="BK1439" t="s">
        <v>824</v>
      </c>
    </row>
    <row r="1440" spans="43:63" x14ac:dyDescent="0.25">
      <c r="AQ1440" t="s">
        <v>26</v>
      </c>
      <c r="AR1440">
        <v>2012</v>
      </c>
      <c r="AS1440" t="s">
        <v>872</v>
      </c>
      <c r="AT1440" t="s">
        <v>839</v>
      </c>
      <c r="AU1440">
        <v>1.8126076313468</v>
      </c>
      <c r="AV1440" t="s">
        <v>873</v>
      </c>
      <c r="AW1440" t="s">
        <v>208</v>
      </c>
      <c r="AX1440" t="s">
        <v>817</v>
      </c>
      <c r="AY1440" t="s">
        <v>818</v>
      </c>
      <c r="AZ1440" t="s">
        <v>776</v>
      </c>
      <c r="BA1440" t="s">
        <v>764</v>
      </c>
      <c r="BB1440" t="s">
        <v>815</v>
      </c>
      <c r="BC1440" t="s">
        <v>819</v>
      </c>
      <c r="BD1440" t="s">
        <v>820</v>
      </c>
      <c r="BE1440" t="s">
        <v>821</v>
      </c>
      <c r="BF1440" t="s">
        <v>876</v>
      </c>
      <c r="BG1440" t="s">
        <v>822</v>
      </c>
      <c r="BH1440">
        <v>2016</v>
      </c>
      <c r="BI1440" t="s">
        <v>823</v>
      </c>
      <c r="BJ1440" t="s">
        <v>824</v>
      </c>
      <c r="BK1440" t="s">
        <v>824</v>
      </c>
    </row>
    <row r="1441" spans="43:63" x14ac:dyDescent="0.25">
      <c r="AQ1441" t="s">
        <v>6</v>
      </c>
      <c r="AR1441">
        <v>2011</v>
      </c>
      <c r="AS1441" t="s">
        <v>872</v>
      </c>
      <c r="AT1441" t="s">
        <v>839</v>
      </c>
      <c r="AU1441">
        <v>110.694536393549</v>
      </c>
      <c r="AV1441" t="s">
        <v>873</v>
      </c>
      <c r="AW1441" t="s">
        <v>364</v>
      </c>
      <c r="AX1441" t="s">
        <v>817</v>
      </c>
      <c r="AY1441" t="s">
        <v>818</v>
      </c>
      <c r="AZ1441" t="s">
        <v>776</v>
      </c>
      <c r="BA1441" t="s">
        <v>764</v>
      </c>
      <c r="BB1441" t="s">
        <v>815</v>
      </c>
      <c r="BC1441" t="s">
        <v>819</v>
      </c>
      <c r="BD1441" t="s">
        <v>820</v>
      </c>
      <c r="BE1441" t="s">
        <v>821</v>
      </c>
      <c r="BF1441" t="s">
        <v>879</v>
      </c>
      <c r="BG1441" t="s">
        <v>822</v>
      </c>
      <c r="BH1441">
        <v>2016</v>
      </c>
      <c r="BI1441" t="s">
        <v>823</v>
      </c>
      <c r="BJ1441" t="s">
        <v>824</v>
      </c>
      <c r="BK1441" t="s">
        <v>824</v>
      </c>
    </row>
    <row r="1442" spans="43:63" x14ac:dyDescent="0.25">
      <c r="AQ1442" t="s">
        <v>6</v>
      </c>
      <c r="AR1442">
        <v>2012</v>
      </c>
      <c r="AS1442" t="s">
        <v>872</v>
      </c>
      <c r="AT1442" t="s">
        <v>839</v>
      </c>
      <c r="AU1442">
        <v>111.806612218805</v>
      </c>
      <c r="AV1442" t="s">
        <v>873</v>
      </c>
      <c r="AW1442" t="s">
        <v>364</v>
      </c>
      <c r="AX1442" t="s">
        <v>817</v>
      </c>
      <c r="AY1442" t="s">
        <v>818</v>
      </c>
      <c r="AZ1442" t="s">
        <v>776</v>
      </c>
      <c r="BA1442" t="s">
        <v>764</v>
      </c>
      <c r="BB1442" t="s">
        <v>815</v>
      </c>
      <c r="BC1442" t="s">
        <v>819</v>
      </c>
      <c r="BD1442" t="s">
        <v>820</v>
      </c>
      <c r="BE1442" t="s">
        <v>821</v>
      </c>
      <c r="BF1442" t="s">
        <v>879</v>
      </c>
      <c r="BG1442" t="s">
        <v>822</v>
      </c>
      <c r="BH1442">
        <v>2016</v>
      </c>
      <c r="BI1442" t="s">
        <v>823</v>
      </c>
      <c r="BJ1442" t="s">
        <v>824</v>
      </c>
      <c r="BK1442" t="s">
        <v>824</v>
      </c>
    </row>
    <row r="1443" spans="43:63" x14ac:dyDescent="0.25">
      <c r="AQ1443" t="s">
        <v>12</v>
      </c>
      <c r="AR1443">
        <v>2011</v>
      </c>
      <c r="AS1443" t="s">
        <v>872</v>
      </c>
      <c r="AT1443" t="s">
        <v>839</v>
      </c>
      <c r="AU1443">
        <v>103.413034850774</v>
      </c>
      <c r="AV1443" t="s">
        <v>873</v>
      </c>
      <c r="AW1443" t="s">
        <v>364</v>
      </c>
      <c r="AX1443" t="s">
        <v>817</v>
      </c>
      <c r="AY1443" t="s">
        <v>818</v>
      </c>
      <c r="AZ1443" t="s">
        <v>776</v>
      </c>
      <c r="BA1443" t="s">
        <v>764</v>
      </c>
      <c r="BB1443" t="s">
        <v>815</v>
      </c>
      <c r="BC1443" t="s">
        <v>819</v>
      </c>
      <c r="BD1443" t="s">
        <v>820</v>
      </c>
      <c r="BE1443" t="s">
        <v>821</v>
      </c>
      <c r="BF1443" t="s">
        <v>879</v>
      </c>
      <c r="BG1443" t="s">
        <v>822</v>
      </c>
      <c r="BH1443">
        <v>2016</v>
      </c>
      <c r="BI1443" t="s">
        <v>823</v>
      </c>
      <c r="BJ1443" t="s">
        <v>824</v>
      </c>
      <c r="BK1443" t="s">
        <v>824</v>
      </c>
    </row>
    <row r="1444" spans="43:63" x14ac:dyDescent="0.25">
      <c r="AQ1444" t="s">
        <v>12</v>
      </c>
      <c r="AR1444">
        <v>2012</v>
      </c>
      <c r="AS1444" t="s">
        <v>872</v>
      </c>
      <c r="AT1444" t="s">
        <v>839</v>
      </c>
      <c r="AU1444">
        <v>103.697919244302</v>
      </c>
      <c r="AV1444" t="s">
        <v>873</v>
      </c>
      <c r="AW1444" t="s">
        <v>364</v>
      </c>
      <c r="AX1444" t="s">
        <v>817</v>
      </c>
      <c r="AY1444" t="s">
        <v>818</v>
      </c>
      <c r="AZ1444" t="s">
        <v>776</v>
      </c>
      <c r="BA1444" t="s">
        <v>764</v>
      </c>
      <c r="BB1444" t="s">
        <v>815</v>
      </c>
      <c r="BC1444" t="s">
        <v>819</v>
      </c>
      <c r="BD1444" t="s">
        <v>820</v>
      </c>
      <c r="BE1444" t="s">
        <v>821</v>
      </c>
      <c r="BF1444" t="s">
        <v>879</v>
      </c>
      <c r="BG1444" t="s">
        <v>822</v>
      </c>
      <c r="BH1444">
        <v>2016</v>
      </c>
      <c r="BI1444" t="s">
        <v>823</v>
      </c>
      <c r="BJ1444" t="s">
        <v>824</v>
      </c>
      <c r="BK1444" t="s">
        <v>824</v>
      </c>
    </row>
    <row r="1445" spans="43:63" x14ac:dyDescent="0.25">
      <c r="AQ1445" t="s">
        <v>12</v>
      </c>
      <c r="AR1445">
        <v>2013</v>
      </c>
      <c r="AS1445" t="s">
        <v>872</v>
      </c>
      <c r="AT1445" t="s">
        <v>839</v>
      </c>
      <c r="AU1445">
        <v>104.125245834594</v>
      </c>
      <c r="AV1445" t="s">
        <v>873</v>
      </c>
      <c r="AW1445" t="s">
        <v>364</v>
      </c>
      <c r="AX1445" t="s">
        <v>817</v>
      </c>
      <c r="AY1445" t="s">
        <v>818</v>
      </c>
      <c r="AZ1445" t="s">
        <v>776</v>
      </c>
      <c r="BA1445" t="s">
        <v>764</v>
      </c>
      <c r="BB1445" t="s">
        <v>815</v>
      </c>
      <c r="BC1445" t="s">
        <v>819</v>
      </c>
      <c r="BD1445" t="s">
        <v>820</v>
      </c>
      <c r="BE1445" t="s">
        <v>821</v>
      </c>
      <c r="BF1445" t="s">
        <v>879</v>
      </c>
      <c r="BG1445" t="s">
        <v>822</v>
      </c>
      <c r="BH1445">
        <v>2016</v>
      </c>
      <c r="BI1445" t="s">
        <v>823</v>
      </c>
      <c r="BJ1445" t="s">
        <v>824</v>
      </c>
      <c r="BK1445" t="s">
        <v>824</v>
      </c>
    </row>
    <row r="1446" spans="43:63" x14ac:dyDescent="0.25">
      <c r="AQ1446" t="s">
        <v>14</v>
      </c>
      <c r="AR1446">
        <v>2011</v>
      </c>
      <c r="AS1446" t="s">
        <v>872</v>
      </c>
      <c r="AT1446" t="s">
        <v>839</v>
      </c>
      <c r="AU1446">
        <v>58.500747270223599</v>
      </c>
      <c r="AV1446" t="s">
        <v>873</v>
      </c>
      <c r="AW1446" t="s">
        <v>364</v>
      </c>
      <c r="AX1446" t="s">
        <v>817</v>
      </c>
      <c r="AY1446" t="s">
        <v>818</v>
      </c>
      <c r="AZ1446" t="s">
        <v>776</v>
      </c>
      <c r="BA1446" t="s">
        <v>764</v>
      </c>
      <c r="BB1446" t="s">
        <v>815</v>
      </c>
      <c r="BC1446" t="s">
        <v>819</v>
      </c>
      <c r="BD1446" t="s">
        <v>820</v>
      </c>
      <c r="BE1446" t="s">
        <v>821</v>
      </c>
      <c r="BF1446" t="s">
        <v>879</v>
      </c>
      <c r="BG1446" t="s">
        <v>822</v>
      </c>
      <c r="BH1446">
        <v>2016</v>
      </c>
      <c r="BI1446" t="s">
        <v>823</v>
      </c>
      <c r="BJ1446" t="s">
        <v>824</v>
      </c>
      <c r="BK1446" t="s">
        <v>824</v>
      </c>
    </row>
    <row r="1447" spans="43:63" x14ac:dyDescent="0.25">
      <c r="AQ1447" t="s">
        <v>13</v>
      </c>
      <c r="AR1447">
        <v>2011</v>
      </c>
      <c r="AS1447" t="s">
        <v>872</v>
      </c>
      <c r="AT1447" t="s">
        <v>839</v>
      </c>
      <c r="AU1447">
        <v>23.67745967363</v>
      </c>
      <c r="AV1447" t="s">
        <v>873</v>
      </c>
      <c r="AW1447" t="s">
        <v>214</v>
      </c>
      <c r="AX1447" t="s">
        <v>817</v>
      </c>
      <c r="AY1447" t="s">
        <v>818</v>
      </c>
      <c r="AZ1447" t="s">
        <v>776</v>
      </c>
      <c r="BA1447" t="s">
        <v>764</v>
      </c>
      <c r="BB1447" t="s">
        <v>815</v>
      </c>
      <c r="BC1447" t="s">
        <v>819</v>
      </c>
      <c r="BD1447" t="s">
        <v>820</v>
      </c>
      <c r="BE1447" t="s">
        <v>821</v>
      </c>
      <c r="BF1447" t="s">
        <v>858</v>
      </c>
      <c r="BG1447" t="s">
        <v>822</v>
      </c>
      <c r="BH1447">
        <v>2016</v>
      </c>
      <c r="BI1447" t="s">
        <v>823</v>
      </c>
      <c r="BJ1447" t="s">
        <v>824</v>
      </c>
      <c r="BK1447" t="s">
        <v>824</v>
      </c>
    </row>
    <row r="1448" spans="43:63" x14ac:dyDescent="0.25">
      <c r="AQ1448" t="s">
        <v>19</v>
      </c>
      <c r="AR1448">
        <v>2010</v>
      </c>
      <c r="AS1448" t="s">
        <v>872</v>
      </c>
      <c r="AT1448" t="s">
        <v>839</v>
      </c>
      <c r="AU1448">
        <v>56.405421354358403</v>
      </c>
      <c r="AV1448" t="s">
        <v>873</v>
      </c>
      <c r="AW1448" t="s">
        <v>364</v>
      </c>
      <c r="AX1448" t="s">
        <v>817</v>
      </c>
      <c r="AY1448" t="s">
        <v>818</v>
      </c>
      <c r="AZ1448" t="s">
        <v>776</v>
      </c>
      <c r="BA1448" t="s">
        <v>764</v>
      </c>
      <c r="BB1448" t="s">
        <v>815</v>
      </c>
      <c r="BC1448" t="s">
        <v>819</v>
      </c>
      <c r="BD1448" t="s">
        <v>820</v>
      </c>
      <c r="BE1448" t="s">
        <v>821</v>
      </c>
      <c r="BF1448" t="s">
        <v>879</v>
      </c>
      <c r="BG1448" t="s">
        <v>822</v>
      </c>
      <c r="BH1448">
        <v>2016</v>
      </c>
      <c r="BI1448" t="s">
        <v>823</v>
      </c>
      <c r="BJ1448" t="s">
        <v>824</v>
      </c>
      <c r="BK1448" t="s">
        <v>824</v>
      </c>
    </row>
    <row r="1449" spans="43:63" x14ac:dyDescent="0.25">
      <c r="AQ1449" t="s">
        <v>19</v>
      </c>
      <c r="AR1449">
        <v>2011</v>
      </c>
      <c r="AS1449" t="s">
        <v>872</v>
      </c>
      <c r="AT1449" t="s">
        <v>839</v>
      </c>
      <c r="AU1449">
        <v>55.496203670409301</v>
      </c>
      <c r="AV1449" t="s">
        <v>873</v>
      </c>
      <c r="AW1449" t="s">
        <v>364</v>
      </c>
      <c r="AX1449" t="s">
        <v>817</v>
      </c>
      <c r="AY1449" t="s">
        <v>818</v>
      </c>
      <c r="AZ1449" t="s">
        <v>776</v>
      </c>
      <c r="BA1449" t="s">
        <v>764</v>
      </c>
      <c r="BB1449" t="s">
        <v>815</v>
      </c>
      <c r="BC1449" t="s">
        <v>819</v>
      </c>
      <c r="BD1449" t="s">
        <v>820</v>
      </c>
      <c r="BE1449" t="s">
        <v>821</v>
      </c>
      <c r="BF1449" t="s">
        <v>879</v>
      </c>
      <c r="BG1449" t="s">
        <v>822</v>
      </c>
      <c r="BH1449">
        <v>2016</v>
      </c>
      <c r="BI1449" t="s">
        <v>823</v>
      </c>
      <c r="BJ1449" t="s">
        <v>824</v>
      </c>
      <c r="BK1449" t="s">
        <v>824</v>
      </c>
    </row>
    <row r="1450" spans="43:63" x14ac:dyDescent="0.25">
      <c r="AQ1450" t="s">
        <v>19</v>
      </c>
      <c r="AR1450">
        <v>2012</v>
      </c>
      <c r="AS1450" t="s">
        <v>872</v>
      </c>
      <c r="AT1450" t="s">
        <v>839</v>
      </c>
      <c r="AU1450">
        <v>55.3450028911953</v>
      </c>
      <c r="AV1450" t="s">
        <v>873</v>
      </c>
      <c r="AW1450" t="s">
        <v>364</v>
      </c>
      <c r="AX1450" t="s">
        <v>817</v>
      </c>
      <c r="AY1450" t="s">
        <v>818</v>
      </c>
      <c r="AZ1450" t="s">
        <v>776</v>
      </c>
      <c r="BA1450" t="s">
        <v>764</v>
      </c>
      <c r="BB1450" t="s">
        <v>815</v>
      </c>
      <c r="BC1450" t="s">
        <v>819</v>
      </c>
      <c r="BD1450" t="s">
        <v>820</v>
      </c>
      <c r="BE1450" t="s">
        <v>821</v>
      </c>
      <c r="BF1450" t="s">
        <v>879</v>
      </c>
      <c r="BG1450" t="s">
        <v>822</v>
      </c>
      <c r="BH1450">
        <v>2016</v>
      </c>
      <c r="BI1450" t="s">
        <v>823</v>
      </c>
      <c r="BJ1450" t="s">
        <v>824</v>
      </c>
      <c r="BK1450" t="s">
        <v>824</v>
      </c>
    </row>
    <row r="1451" spans="43:63" x14ac:dyDescent="0.25">
      <c r="AQ1451" t="s">
        <v>19</v>
      </c>
      <c r="AR1451">
        <v>2013</v>
      </c>
      <c r="AS1451" t="s">
        <v>872</v>
      </c>
      <c r="AT1451" t="s">
        <v>839</v>
      </c>
      <c r="AU1451">
        <v>55.690923242047397</v>
      </c>
      <c r="AV1451" t="s">
        <v>873</v>
      </c>
      <c r="AW1451" t="s">
        <v>364</v>
      </c>
      <c r="AX1451" t="s">
        <v>817</v>
      </c>
      <c r="AY1451" t="s">
        <v>818</v>
      </c>
      <c r="AZ1451" t="s">
        <v>776</v>
      </c>
      <c r="BA1451" t="s">
        <v>764</v>
      </c>
      <c r="BB1451" t="s">
        <v>815</v>
      </c>
      <c r="BC1451" t="s">
        <v>819</v>
      </c>
      <c r="BD1451" t="s">
        <v>820</v>
      </c>
      <c r="BE1451" t="s">
        <v>821</v>
      </c>
      <c r="BF1451" t="s">
        <v>879</v>
      </c>
      <c r="BG1451" t="s">
        <v>822</v>
      </c>
      <c r="BH1451">
        <v>2016</v>
      </c>
      <c r="BI1451" t="s">
        <v>823</v>
      </c>
      <c r="BJ1451" t="s">
        <v>824</v>
      </c>
      <c r="BK1451" t="s">
        <v>824</v>
      </c>
    </row>
    <row r="1452" spans="43:63" x14ac:dyDescent="0.25">
      <c r="AQ1452" t="s">
        <v>8</v>
      </c>
      <c r="AR1452">
        <v>2011</v>
      </c>
      <c r="AS1452" t="s">
        <v>872</v>
      </c>
      <c r="AT1452" t="s">
        <v>839</v>
      </c>
      <c r="AU1452">
        <v>8.9377486963994297</v>
      </c>
      <c r="AV1452" t="s">
        <v>873</v>
      </c>
      <c r="AW1452" t="s">
        <v>364</v>
      </c>
      <c r="AX1452" t="s">
        <v>817</v>
      </c>
      <c r="AY1452" t="s">
        <v>818</v>
      </c>
      <c r="AZ1452" t="s">
        <v>776</v>
      </c>
      <c r="BA1452" t="s">
        <v>764</v>
      </c>
      <c r="BB1452" t="s">
        <v>815</v>
      </c>
      <c r="BC1452" t="s">
        <v>819</v>
      </c>
      <c r="BD1452" t="s">
        <v>820</v>
      </c>
      <c r="BE1452" t="s">
        <v>821</v>
      </c>
      <c r="BF1452" t="s">
        <v>879</v>
      </c>
      <c r="BG1452" t="s">
        <v>822</v>
      </c>
      <c r="BH1452">
        <v>2016</v>
      </c>
      <c r="BI1452" t="s">
        <v>823</v>
      </c>
      <c r="BJ1452" t="s">
        <v>824</v>
      </c>
      <c r="BK1452" t="s">
        <v>824</v>
      </c>
    </row>
    <row r="1453" spans="43:63" x14ac:dyDescent="0.25">
      <c r="AQ1453" t="s">
        <v>8</v>
      </c>
      <c r="AR1453">
        <v>2012</v>
      </c>
      <c r="AS1453" t="s">
        <v>872</v>
      </c>
      <c r="AT1453" t="s">
        <v>839</v>
      </c>
      <c r="AU1453">
        <v>8.9782724336786792</v>
      </c>
      <c r="AV1453" t="s">
        <v>873</v>
      </c>
      <c r="AW1453" t="s">
        <v>364</v>
      </c>
      <c r="AX1453" t="s">
        <v>817</v>
      </c>
      <c r="AY1453" t="s">
        <v>818</v>
      </c>
      <c r="AZ1453" t="s">
        <v>776</v>
      </c>
      <c r="BA1453" t="s">
        <v>764</v>
      </c>
      <c r="BB1453" t="s">
        <v>815</v>
      </c>
      <c r="BC1453" t="s">
        <v>819</v>
      </c>
      <c r="BD1453" t="s">
        <v>820</v>
      </c>
      <c r="BE1453" t="s">
        <v>821</v>
      </c>
      <c r="BF1453" t="s">
        <v>879</v>
      </c>
      <c r="BG1453" t="s">
        <v>822</v>
      </c>
      <c r="BH1453">
        <v>2016</v>
      </c>
      <c r="BI1453" t="s">
        <v>823</v>
      </c>
      <c r="BJ1453" t="s">
        <v>824</v>
      </c>
      <c r="BK1453" t="s">
        <v>824</v>
      </c>
    </row>
    <row r="1454" spans="43:63" x14ac:dyDescent="0.25">
      <c r="AQ1454" t="s">
        <v>8</v>
      </c>
      <c r="AR1454">
        <v>2013</v>
      </c>
      <c r="AS1454" t="s">
        <v>872</v>
      </c>
      <c r="AT1454" t="s">
        <v>839</v>
      </c>
      <c r="AU1454">
        <v>9.0116338445017004</v>
      </c>
      <c r="AV1454" t="s">
        <v>873</v>
      </c>
      <c r="AW1454" t="s">
        <v>364</v>
      </c>
      <c r="AX1454" t="s">
        <v>817</v>
      </c>
      <c r="AY1454" t="s">
        <v>818</v>
      </c>
      <c r="AZ1454" t="s">
        <v>776</v>
      </c>
      <c r="BA1454" t="s">
        <v>764</v>
      </c>
      <c r="BB1454" t="s">
        <v>815</v>
      </c>
      <c r="BC1454" t="s">
        <v>819</v>
      </c>
      <c r="BD1454" t="s">
        <v>820</v>
      </c>
      <c r="BE1454" t="s">
        <v>821</v>
      </c>
      <c r="BF1454" t="s">
        <v>879</v>
      </c>
      <c r="BG1454" t="s">
        <v>822</v>
      </c>
      <c r="BH1454">
        <v>2016</v>
      </c>
      <c r="BI1454" t="s">
        <v>823</v>
      </c>
      <c r="BJ1454" t="s">
        <v>824</v>
      </c>
      <c r="BK1454" t="s">
        <v>824</v>
      </c>
    </row>
    <row r="1455" spans="43:63" x14ac:dyDescent="0.25">
      <c r="AQ1455" t="s">
        <v>18</v>
      </c>
      <c r="AR1455">
        <v>2011</v>
      </c>
      <c r="AS1455" t="s">
        <v>872</v>
      </c>
      <c r="AT1455" t="s">
        <v>839</v>
      </c>
      <c r="AU1455">
        <v>24.679710840251001</v>
      </c>
      <c r="AV1455" t="s">
        <v>873</v>
      </c>
      <c r="AW1455" t="s">
        <v>364</v>
      </c>
      <c r="AX1455" t="s">
        <v>817</v>
      </c>
      <c r="AY1455" t="s">
        <v>818</v>
      </c>
      <c r="AZ1455" t="s">
        <v>776</v>
      </c>
      <c r="BA1455" t="s">
        <v>764</v>
      </c>
      <c r="BB1455" t="s">
        <v>815</v>
      </c>
      <c r="BC1455" t="s">
        <v>819</v>
      </c>
      <c r="BD1455" t="s">
        <v>820</v>
      </c>
      <c r="BE1455" t="s">
        <v>821</v>
      </c>
      <c r="BF1455" t="s">
        <v>879</v>
      </c>
      <c r="BG1455" t="s">
        <v>822</v>
      </c>
      <c r="BH1455">
        <v>2016</v>
      </c>
      <c r="BI1455" t="s">
        <v>823</v>
      </c>
      <c r="BJ1455" t="s">
        <v>824</v>
      </c>
      <c r="BK1455" t="s">
        <v>824</v>
      </c>
    </row>
    <row r="1456" spans="43:63" x14ac:dyDescent="0.25">
      <c r="AQ1456" t="s">
        <v>18</v>
      </c>
      <c r="AR1456">
        <v>2012</v>
      </c>
      <c r="AS1456" t="s">
        <v>872</v>
      </c>
      <c r="AT1456" t="s">
        <v>839</v>
      </c>
      <c r="AU1456">
        <v>24.754445045841901</v>
      </c>
      <c r="AV1456" t="s">
        <v>873</v>
      </c>
      <c r="AW1456" t="s">
        <v>364</v>
      </c>
      <c r="AX1456" t="s">
        <v>817</v>
      </c>
      <c r="AY1456" t="s">
        <v>818</v>
      </c>
      <c r="AZ1456" t="s">
        <v>776</v>
      </c>
      <c r="BA1456" t="s">
        <v>764</v>
      </c>
      <c r="BB1456" t="s">
        <v>815</v>
      </c>
      <c r="BC1456" t="s">
        <v>819</v>
      </c>
      <c r="BD1456" t="s">
        <v>820</v>
      </c>
      <c r="BE1456" t="s">
        <v>821</v>
      </c>
      <c r="BF1456" t="s">
        <v>879</v>
      </c>
      <c r="BG1456" t="s">
        <v>822</v>
      </c>
      <c r="BH1456">
        <v>2016</v>
      </c>
      <c r="BI1456" t="s">
        <v>823</v>
      </c>
      <c r="BJ1456" t="s">
        <v>824</v>
      </c>
      <c r="BK1456" t="s">
        <v>824</v>
      </c>
    </row>
    <row r="1457" spans="43:63" x14ac:dyDescent="0.25">
      <c r="AQ1457" t="s">
        <v>18</v>
      </c>
      <c r="AR1457">
        <v>2013</v>
      </c>
      <c r="AS1457" t="s">
        <v>872</v>
      </c>
      <c r="AT1457" t="s">
        <v>839</v>
      </c>
      <c r="AU1457">
        <v>24.830338940015501</v>
      </c>
      <c r="AV1457" t="s">
        <v>873</v>
      </c>
      <c r="AW1457" t="s">
        <v>364</v>
      </c>
      <c r="AX1457" t="s">
        <v>817</v>
      </c>
      <c r="AY1457" t="s">
        <v>818</v>
      </c>
      <c r="AZ1457" t="s">
        <v>776</v>
      </c>
      <c r="BA1457" t="s">
        <v>764</v>
      </c>
      <c r="BB1457" t="s">
        <v>815</v>
      </c>
      <c r="BC1457" t="s">
        <v>819</v>
      </c>
      <c r="BD1457" t="s">
        <v>820</v>
      </c>
      <c r="BE1457" t="s">
        <v>821</v>
      </c>
      <c r="BF1457" t="s">
        <v>879</v>
      </c>
      <c r="BG1457" t="s">
        <v>822</v>
      </c>
      <c r="BH1457">
        <v>2016</v>
      </c>
      <c r="BI1457" t="s">
        <v>823</v>
      </c>
      <c r="BJ1457" t="s">
        <v>824</v>
      </c>
      <c r="BK1457" t="s">
        <v>824</v>
      </c>
    </row>
    <row r="1458" spans="43:63" x14ac:dyDescent="0.25">
      <c r="AQ1458" t="s">
        <v>4</v>
      </c>
      <c r="AR1458">
        <v>2012</v>
      </c>
      <c r="AS1458" t="s">
        <v>872</v>
      </c>
      <c r="AT1458" t="s">
        <v>839</v>
      </c>
      <c r="AU1458">
        <v>281.58977593961299</v>
      </c>
      <c r="AV1458" t="s">
        <v>873</v>
      </c>
      <c r="AW1458" t="s">
        <v>364</v>
      </c>
      <c r="AX1458" t="s">
        <v>817</v>
      </c>
      <c r="AY1458" t="s">
        <v>818</v>
      </c>
      <c r="AZ1458" t="s">
        <v>776</v>
      </c>
      <c r="BA1458" t="s">
        <v>764</v>
      </c>
      <c r="BB1458" t="s">
        <v>815</v>
      </c>
      <c r="BC1458" t="s">
        <v>819</v>
      </c>
      <c r="BD1458" t="s">
        <v>820</v>
      </c>
      <c r="BE1458" t="s">
        <v>821</v>
      </c>
      <c r="BF1458" t="s">
        <v>879</v>
      </c>
      <c r="BG1458" t="s">
        <v>822</v>
      </c>
      <c r="BH1458">
        <v>2016</v>
      </c>
      <c r="BI1458" t="s">
        <v>823</v>
      </c>
      <c r="BJ1458" t="s">
        <v>824</v>
      </c>
      <c r="BK1458" t="s">
        <v>824</v>
      </c>
    </row>
    <row r="1459" spans="43:63" x14ac:dyDescent="0.25">
      <c r="AQ1459" t="s">
        <v>17</v>
      </c>
      <c r="AR1459">
        <v>2013</v>
      </c>
      <c r="AS1459" t="s">
        <v>872</v>
      </c>
      <c r="AT1459" t="s">
        <v>839</v>
      </c>
      <c r="AU1459">
        <v>40.494875039999997</v>
      </c>
      <c r="AV1459" t="s">
        <v>873</v>
      </c>
      <c r="AW1459" t="s">
        <v>364</v>
      </c>
      <c r="AX1459" t="s">
        <v>817</v>
      </c>
      <c r="AY1459" t="s">
        <v>818</v>
      </c>
      <c r="AZ1459" t="s">
        <v>777</v>
      </c>
      <c r="BA1459" t="s">
        <v>764</v>
      </c>
      <c r="BB1459" t="s">
        <v>815</v>
      </c>
      <c r="BC1459" t="s">
        <v>819</v>
      </c>
      <c r="BD1459" t="s">
        <v>820</v>
      </c>
      <c r="BE1459" t="s">
        <v>821</v>
      </c>
      <c r="BF1459" t="s">
        <v>879</v>
      </c>
      <c r="BG1459" t="s">
        <v>822</v>
      </c>
      <c r="BH1459">
        <v>2016</v>
      </c>
      <c r="BI1459" t="s">
        <v>823</v>
      </c>
      <c r="BJ1459" t="s">
        <v>824</v>
      </c>
      <c r="BK1459" t="s">
        <v>824</v>
      </c>
    </row>
    <row r="1460" spans="43:63" x14ac:dyDescent="0.25">
      <c r="AQ1460" t="s">
        <v>11</v>
      </c>
      <c r="AR1460">
        <v>2010</v>
      </c>
      <c r="AS1460" t="s">
        <v>872</v>
      </c>
      <c r="AT1460" t="s">
        <v>839</v>
      </c>
      <c r="AU1460">
        <v>21.771836667272702</v>
      </c>
      <c r="AV1460" t="s">
        <v>873</v>
      </c>
      <c r="AW1460" t="s">
        <v>364</v>
      </c>
      <c r="AX1460" t="s">
        <v>817</v>
      </c>
      <c r="AY1460" t="s">
        <v>818</v>
      </c>
      <c r="AZ1460" t="s">
        <v>777</v>
      </c>
      <c r="BA1460" t="s">
        <v>764</v>
      </c>
      <c r="BB1460" t="s">
        <v>815</v>
      </c>
      <c r="BC1460" t="s">
        <v>819</v>
      </c>
      <c r="BD1460" t="s">
        <v>820</v>
      </c>
      <c r="BE1460" t="s">
        <v>821</v>
      </c>
      <c r="BF1460" t="s">
        <v>879</v>
      </c>
      <c r="BG1460" t="s">
        <v>822</v>
      </c>
      <c r="BH1460">
        <v>2016</v>
      </c>
      <c r="BI1460" t="s">
        <v>823</v>
      </c>
      <c r="BJ1460" t="s">
        <v>824</v>
      </c>
      <c r="BK1460" t="s">
        <v>824</v>
      </c>
    </row>
    <row r="1461" spans="43:63" x14ac:dyDescent="0.25">
      <c r="AQ1461" t="s">
        <v>11</v>
      </c>
      <c r="AR1461">
        <v>2011</v>
      </c>
      <c r="AS1461" t="s">
        <v>872</v>
      </c>
      <c r="AT1461" t="s">
        <v>839</v>
      </c>
      <c r="AU1461">
        <v>22.230436711363598</v>
      </c>
      <c r="AV1461" t="s">
        <v>873</v>
      </c>
      <c r="AW1461" t="s">
        <v>364</v>
      </c>
      <c r="AX1461" t="s">
        <v>817</v>
      </c>
      <c r="AY1461" t="s">
        <v>818</v>
      </c>
      <c r="AZ1461" t="s">
        <v>777</v>
      </c>
      <c r="BA1461" t="s">
        <v>764</v>
      </c>
      <c r="BB1461" t="s">
        <v>815</v>
      </c>
      <c r="BC1461" t="s">
        <v>819</v>
      </c>
      <c r="BD1461" t="s">
        <v>820</v>
      </c>
      <c r="BE1461" t="s">
        <v>821</v>
      </c>
      <c r="BF1461" t="s">
        <v>879</v>
      </c>
      <c r="BG1461" t="s">
        <v>822</v>
      </c>
      <c r="BH1461">
        <v>2016</v>
      </c>
      <c r="BI1461" t="s">
        <v>823</v>
      </c>
      <c r="BJ1461" t="s">
        <v>824</v>
      </c>
      <c r="BK1461" t="s">
        <v>824</v>
      </c>
    </row>
    <row r="1462" spans="43:63" x14ac:dyDescent="0.25">
      <c r="AQ1462" t="s">
        <v>11</v>
      </c>
      <c r="AR1462">
        <v>2012</v>
      </c>
      <c r="AS1462" t="s">
        <v>872</v>
      </c>
      <c r="AT1462" t="s">
        <v>839</v>
      </c>
      <c r="AU1462">
        <v>22.6778265690909</v>
      </c>
      <c r="AV1462" t="s">
        <v>873</v>
      </c>
      <c r="AW1462" t="s">
        <v>364</v>
      </c>
      <c r="AX1462" t="s">
        <v>817</v>
      </c>
      <c r="AY1462" t="s">
        <v>818</v>
      </c>
      <c r="AZ1462" t="s">
        <v>777</v>
      </c>
      <c r="BA1462" t="s">
        <v>764</v>
      </c>
      <c r="BB1462" t="s">
        <v>815</v>
      </c>
      <c r="BC1462" t="s">
        <v>819</v>
      </c>
      <c r="BD1462" t="s">
        <v>820</v>
      </c>
      <c r="BE1462" t="s">
        <v>821</v>
      </c>
      <c r="BF1462" t="s">
        <v>879</v>
      </c>
      <c r="BG1462" t="s">
        <v>822</v>
      </c>
      <c r="BH1462">
        <v>2016</v>
      </c>
      <c r="BI1462" t="s">
        <v>823</v>
      </c>
      <c r="BJ1462" t="s">
        <v>824</v>
      </c>
      <c r="BK1462" t="s">
        <v>824</v>
      </c>
    </row>
    <row r="1463" spans="43:63" x14ac:dyDescent="0.25">
      <c r="AQ1463" t="s">
        <v>11</v>
      </c>
      <c r="AR1463">
        <v>2013</v>
      </c>
      <c r="AS1463" t="s">
        <v>872</v>
      </c>
      <c r="AT1463" t="s">
        <v>839</v>
      </c>
      <c r="AU1463">
        <v>23.112403202272699</v>
      </c>
      <c r="AV1463" t="s">
        <v>873</v>
      </c>
      <c r="AW1463" t="s">
        <v>364</v>
      </c>
      <c r="AX1463" t="s">
        <v>817</v>
      </c>
      <c r="AY1463" t="s">
        <v>818</v>
      </c>
      <c r="AZ1463" t="s">
        <v>777</v>
      </c>
      <c r="BA1463" t="s">
        <v>764</v>
      </c>
      <c r="BB1463" t="s">
        <v>815</v>
      </c>
      <c r="BC1463" t="s">
        <v>819</v>
      </c>
      <c r="BD1463" t="s">
        <v>820</v>
      </c>
      <c r="BE1463" t="s">
        <v>821</v>
      </c>
      <c r="BF1463" t="s">
        <v>879</v>
      </c>
      <c r="BG1463" t="s">
        <v>822</v>
      </c>
      <c r="BH1463">
        <v>2016</v>
      </c>
      <c r="BI1463" t="s">
        <v>823</v>
      </c>
      <c r="BJ1463" t="s">
        <v>824</v>
      </c>
      <c r="BK1463" t="s">
        <v>824</v>
      </c>
    </row>
    <row r="1464" spans="43:63" x14ac:dyDescent="0.25">
      <c r="AQ1464" t="s">
        <v>21</v>
      </c>
      <c r="AR1464">
        <v>2012</v>
      </c>
      <c r="AS1464" t="s">
        <v>872</v>
      </c>
      <c r="AT1464" t="s">
        <v>839</v>
      </c>
      <c r="AU1464">
        <v>19.483485386100199</v>
      </c>
      <c r="AV1464" t="s">
        <v>873</v>
      </c>
      <c r="AW1464" t="s">
        <v>364</v>
      </c>
      <c r="AX1464" t="s">
        <v>817</v>
      </c>
      <c r="AY1464" t="s">
        <v>818</v>
      </c>
      <c r="AZ1464" t="s">
        <v>777</v>
      </c>
      <c r="BA1464" t="s">
        <v>764</v>
      </c>
      <c r="BB1464" t="s">
        <v>815</v>
      </c>
      <c r="BC1464" t="s">
        <v>819</v>
      </c>
      <c r="BD1464" t="s">
        <v>820</v>
      </c>
      <c r="BE1464" t="s">
        <v>821</v>
      </c>
      <c r="BF1464" t="s">
        <v>879</v>
      </c>
      <c r="BG1464" t="s">
        <v>822</v>
      </c>
      <c r="BH1464">
        <v>2016</v>
      </c>
      <c r="BI1464" t="s">
        <v>823</v>
      </c>
      <c r="BJ1464" t="s">
        <v>824</v>
      </c>
      <c r="BK1464" t="s">
        <v>824</v>
      </c>
    </row>
    <row r="1465" spans="43:63" x14ac:dyDescent="0.25">
      <c r="AQ1465" t="s">
        <v>21</v>
      </c>
      <c r="AR1465">
        <v>2013</v>
      </c>
      <c r="AS1465" t="s">
        <v>872</v>
      </c>
      <c r="AT1465" t="s">
        <v>839</v>
      </c>
      <c r="AU1465">
        <v>19.490748593821301</v>
      </c>
      <c r="AV1465" t="s">
        <v>873</v>
      </c>
      <c r="AW1465" t="s">
        <v>364</v>
      </c>
      <c r="AX1465" t="s">
        <v>817</v>
      </c>
      <c r="AY1465" t="s">
        <v>818</v>
      </c>
      <c r="AZ1465" t="s">
        <v>777</v>
      </c>
      <c r="BA1465" t="s">
        <v>764</v>
      </c>
      <c r="BB1465" t="s">
        <v>815</v>
      </c>
      <c r="BC1465" t="s">
        <v>819</v>
      </c>
      <c r="BD1465" t="s">
        <v>820</v>
      </c>
      <c r="BE1465" t="s">
        <v>821</v>
      </c>
      <c r="BF1465" t="s">
        <v>879</v>
      </c>
      <c r="BG1465" t="s">
        <v>822</v>
      </c>
      <c r="BH1465">
        <v>2016</v>
      </c>
      <c r="BI1465" t="s">
        <v>823</v>
      </c>
      <c r="BJ1465" t="s">
        <v>824</v>
      </c>
      <c r="BK1465" t="s">
        <v>824</v>
      </c>
    </row>
    <row r="1466" spans="43:63" x14ac:dyDescent="0.25">
      <c r="AQ1466" t="s">
        <v>15</v>
      </c>
      <c r="AR1466">
        <v>2011</v>
      </c>
      <c r="AS1466" t="s">
        <v>872</v>
      </c>
      <c r="AT1466" t="s">
        <v>839</v>
      </c>
      <c r="AU1466">
        <v>8.1315626902183897</v>
      </c>
      <c r="AV1466" t="s">
        <v>873</v>
      </c>
      <c r="AW1466" t="s">
        <v>364</v>
      </c>
      <c r="AX1466" t="s">
        <v>817</v>
      </c>
      <c r="AY1466" t="s">
        <v>818</v>
      </c>
      <c r="AZ1466" t="s">
        <v>777</v>
      </c>
      <c r="BA1466" t="s">
        <v>764</v>
      </c>
      <c r="BB1466" t="s">
        <v>815</v>
      </c>
      <c r="BC1466" t="s">
        <v>819</v>
      </c>
      <c r="BD1466" t="s">
        <v>820</v>
      </c>
      <c r="BE1466" t="s">
        <v>821</v>
      </c>
      <c r="BF1466" t="s">
        <v>879</v>
      </c>
      <c r="BG1466" t="s">
        <v>822</v>
      </c>
      <c r="BH1466">
        <v>2016</v>
      </c>
      <c r="BI1466" t="s">
        <v>823</v>
      </c>
      <c r="BJ1466" t="s">
        <v>824</v>
      </c>
      <c r="BK1466" t="s">
        <v>824</v>
      </c>
    </row>
    <row r="1467" spans="43:63" x14ac:dyDescent="0.25">
      <c r="AQ1467" t="s">
        <v>15</v>
      </c>
      <c r="AR1467">
        <v>2012</v>
      </c>
      <c r="AS1467" t="s">
        <v>872</v>
      </c>
      <c r="AT1467" t="s">
        <v>839</v>
      </c>
      <c r="AU1467">
        <v>8.1632771662891201</v>
      </c>
      <c r="AV1467" t="s">
        <v>873</v>
      </c>
      <c r="AW1467" t="s">
        <v>364</v>
      </c>
      <c r="AX1467" t="s">
        <v>817</v>
      </c>
      <c r="AY1467" t="s">
        <v>818</v>
      </c>
      <c r="AZ1467" t="s">
        <v>777</v>
      </c>
      <c r="BA1467" t="s">
        <v>764</v>
      </c>
      <c r="BB1467" t="s">
        <v>815</v>
      </c>
      <c r="BC1467" t="s">
        <v>819</v>
      </c>
      <c r="BD1467" t="s">
        <v>820</v>
      </c>
      <c r="BE1467" t="s">
        <v>821</v>
      </c>
      <c r="BF1467" t="s">
        <v>879</v>
      </c>
      <c r="BG1467" t="s">
        <v>822</v>
      </c>
      <c r="BH1467">
        <v>2016</v>
      </c>
      <c r="BI1467" t="s">
        <v>823</v>
      </c>
      <c r="BJ1467" t="s">
        <v>824</v>
      </c>
      <c r="BK1467" t="s">
        <v>824</v>
      </c>
    </row>
    <row r="1468" spans="43:63" x14ac:dyDescent="0.25">
      <c r="AQ1468" t="s">
        <v>15</v>
      </c>
      <c r="AR1468">
        <v>2013</v>
      </c>
      <c r="AS1468" t="s">
        <v>872</v>
      </c>
      <c r="AT1468" t="s">
        <v>839</v>
      </c>
      <c r="AU1468">
        <v>8.1849148933820395</v>
      </c>
      <c r="AV1468" t="s">
        <v>873</v>
      </c>
      <c r="AW1468" t="s">
        <v>364</v>
      </c>
      <c r="AX1468" t="s">
        <v>817</v>
      </c>
      <c r="AY1468" t="s">
        <v>818</v>
      </c>
      <c r="AZ1468" t="s">
        <v>777</v>
      </c>
      <c r="BA1468" t="s">
        <v>764</v>
      </c>
      <c r="BB1468" t="s">
        <v>815</v>
      </c>
      <c r="BC1468" t="s">
        <v>819</v>
      </c>
      <c r="BD1468" t="s">
        <v>820</v>
      </c>
      <c r="BE1468" t="s">
        <v>821</v>
      </c>
      <c r="BF1468" t="s">
        <v>879</v>
      </c>
      <c r="BG1468" t="s">
        <v>822</v>
      </c>
      <c r="BH1468">
        <v>2016</v>
      </c>
      <c r="BI1468" t="s">
        <v>823</v>
      </c>
      <c r="BJ1468" t="s">
        <v>824</v>
      </c>
      <c r="BK1468" t="s">
        <v>824</v>
      </c>
    </row>
    <row r="1469" spans="43:63" x14ac:dyDescent="0.25">
      <c r="AQ1469" t="s">
        <v>23</v>
      </c>
      <c r="AR1469">
        <v>2011</v>
      </c>
      <c r="AS1469" t="s">
        <v>872</v>
      </c>
      <c r="AT1469" t="s">
        <v>839</v>
      </c>
      <c r="AU1469">
        <v>21.857024640914901</v>
      </c>
      <c r="AV1469" t="s">
        <v>873</v>
      </c>
      <c r="AW1469" t="s">
        <v>364</v>
      </c>
      <c r="AX1469" t="s">
        <v>817</v>
      </c>
      <c r="AY1469" t="s">
        <v>818</v>
      </c>
      <c r="AZ1469" t="s">
        <v>777</v>
      </c>
      <c r="BA1469" t="s">
        <v>764</v>
      </c>
      <c r="BB1469" t="s">
        <v>815</v>
      </c>
      <c r="BC1469" t="s">
        <v>819</v>
      </c>
      <c r="BD1469" t="s">
        <v>820</v>
      </c>
      <c r="BE1469" t="s">
        <v>821</v>
      </c>
      <c r="BF1469" t="s">
        <v>879</v>
      </c>
      <c r="BG1469" t="s">
        <v>822</v>
      </c>
      <c r="BH1469">
        <v>2016</v>
      </c>
      <c r="BI1469" t="s">
        <v>823</v>
      </c>
      <c r="BJ1469" t="s">
        <v>824</v>
      </c>
      <c r="BK1469" t="s">
        <v>824</v>
      </c>
    </row>
    <row r="1470" spans="43:63" x14ac:dyDescent="0.25">
      <c r="AQ1470" t="s">
        <v>1</v>
      </c>
      <c r="AR1470">
        <v>2010</v>
      </c>
      <c r="AS1470" t="s">
        <v>872</v>
      </c>
      <c r="AT1470" t="s">
        <v>839</v>
      </c>
      <c r="AU1470">
        <v>238.75197146266399</v>
      </c>
      <c r="AV1470" t="s">
        <v>873</v>
      </c>
      <c r="AW1470" t="s">
        <v>364</v>
      </c>
      <c r="AX1470" t="s">
        <v>817</v>
      </c>
      <c r="AY1470" t="s">
        <v>818</v>
      </c>
      <c r="AZ1470" t="s">
        <v>777</v>
      </c>
      <c r="BA1470" t="s">
        <v>764</v>
      </c>
      <c r="BB1470" t="s">
        <v>815</v>
      </c>
      <c r="BC1470" t="s">
        <v>819</v>
      </c>
      <c r="BD1470" t="s">
        <v>820</v>
      </c>
      <c r="BE1470" t="s">
        <v>821</v>
      </c>
      <c r="BF1470" t="s">
        <v>879</v>
      </c>
      <c r="BG1470" t="s">
        <v>822</v>
      </c>
      <c r="BH1470">
        <v>2016</v>
      </c>
      <c r="BI1470" t="s">
        <v>823</v>
      </c>
      <c r="BJ1470" t="s">
        <v>824</v>
      </c>
      <c r="BK1470" t="s">
        <v>824</v>
      </c>
    </row>
    <row r="1471" spans="43:63" x14ac:dyDescent="0.25">
      <c r="AQ1471" t="s">
        <v>1</v>
      </c>
      <c r="AR1471">
        <v>2011</v>
      </c>
      <c r="AS1471" t="s">
        <v>872</v>
      </c>
      <c r="AT1471" t="s">
        <v>839</v>
      </c>
      <c r="AU1471">
        <v>239.19693493958999</v>
      </c>
      <c r="AV1471" t="s">
        <v>873</v>
      </c>
      <c r="AW1471" t="s">
        <v>364</v>
      </c>
      <c r="AX1471" t="s">
        <v>817</v>
      </c>
      <c r="AY1471" t="s">
        <v>818</v>
      </c>
      <c r="AZ1471" t="s">
        <v>777</v>
      </c>
      <c r="BA1471" t="s">
        <v>764</v>
      </c>
      <c r="BB1471" t="s">
        <v>815</v>
      </c>
      <c r="BC1471" t="s">
        <v>819</v>
      </c>
      <c r="BD1471" t="s">
        <v>820</v>
      </c>
      <c r="BE1471" t="s">
        <v>821</v>
      </c>
      <c r="BF1471" t="s">
        <v>879</v>
      </c>
      <c r="BG1471" t="s">
        <v>822</v>
      </c>
      <c r="BH1471">
        <v>2016</v>
      </c>
      <c r="BI1471" t="s">
        <v>823</v>
      </c>
      <c r="BJ1471" t="s">
        <v>824</v>
      </c>
      <c r="BK1471" t="s">
        <v>824</v>
      </c>
    </row>
    <row r="1472" spans="43:63" x14ac:dyDescent="0.25">
      <c r="AQ1472" t="s">
        <v>1</v>
      </c>
      <c r="AR1472">
        <v>2012</v>
      </c>
      <c r="AS1472" t="s">
        <v>872</v>
      </c>
      <c r="AT1472" t="s">
        <v>839</v>
      </c>
      <c r="AU1472">
        <v>239.54847012583301</v>
      </c>
      <c r="AV1472" t="s">
        <v>873</v>
      </c>
      <c r="AW1472" t="s">
        <v>364</v>
      </c>
      <c r="AX1472" t="s">
        <v>817</v>
      </c>
      <c r="AY1472" t="s">
        <v>818</v>
      </c>
      <c r="AZ1472" t="s">
        <v>777</v>
      </c>
      <c r="BA1472" t="s">
        <v>764</v>
      </c>
      <c r="BB1472" t="s">
        <v>815</v>
      </c>
      <c r="BC1472" t="s">
        <v>819</v>
      </c>
      <c r="BD1472" t="s">
        <v>820</v>
      </c>
      <c r="BE1472" t="s">
        <v>821</v>
      </c>
      <c r="BF1472" t="s">
        <v>879</v>
      </c>
      <c r="BG1472" t="s">
        <v>822</v>
      </c>
      <c r="BH1472">
        <v>2016</v>
      </c>
      <c r="BI1472" t="s">
        <v>823</v>
      </c>
      <c r="BJ1472" t="s">
        <v>824</v>
      </c>
      <c r="BK1472" t="s">
        <v>824</v>
      </c>
    </row>
    <row r="1473" spans="43:63" x14ac:dyDescent="0.25">
      <c r="AQ1473" t="s">
        <v>1</v>
      </c>
      <c r="AR1473">
        <v>2013</v>
      </c>
      <c r="AS1473" t="s">
        <v>872</v>
      </c>
      <c r="AT1473" t="s">
        <v>839</v>
      </c>
      <c r="AU1473">
        <v>275.56479258985502</v>
      </c>
      <c r="AV1473" t="s">
        <v>873</v>
      </c>
      <c r="AW1473" t="s">
        <v>364</v>
      </c>
      <c r="AX1473" t="s">
        <v>817</v>
      </c>
      <c r="AY1473" t="s">
        <v>818</v>
      </c>
      <c r="AZ1473" t="s">
        <v>777</v>
      </c>
      <c r="BA1473" t="s">
        <v>764</v>
      </c>
      <c r="BB1473" t="s">
        <v>815</v>
      </c>
      <c r="BC1473" t="s">
        <v>819</v>
      </c>
      <c r="BD1473" t="s">
        <v>820</v>
      </c>
      <c r="BE1473" t="s">
        <v>821</v>
      </c>
      <c r="BF1473" t="s">
        <v>879</v>
      </c>
      <c r="BG1473" t="s">
        <v>822</v>
      </c>
      <c r="BH1473">
        <v>2016</v>
      </c>
      <c r="BI1473" t="s">
        <v>823</v>
      </c>
      <c r="BJ1473" t="s">
        <v>824</v>
      </c>
      <c r="BK1473" t="s">
        <v>824</v>
      </c>
    </row>
    <row r="1474" spans="43:63" x14ac:dyDescent="0.25">
      <c r="AQ1474" t="s">
        <v>9</v>
      </c>
      <c r="AR1474">
        <v>2010</v>
      </c>
      <c r="AS1474" t="s">
        <v>872</v>
      </c>
      <c r="AT1474" t="s">
        <v>839</v>
      </c>
      <c r="AU1474">
        <v>28.018477190079999</v>
      </c>
      <c r="AV1474" t="s">
        <v>873</v>
      </c>
      <c r="AW1474" t="s">
        <v>364</v>
      </c>
      <c r="AX1474" t="s">
        <v>817</v>
      </c>
      <c r="AY1474" t="s">
        <v>818</v>
      </c>
      <c r="AZ1474" t="s">
        <v>777</v>
      </c>
      <c r="BA1474" t="s">
        <v>764</v>
      </c>
      <c r="BB1474" t="s">
        <v>815</v>
      </c>
      <c r="BC1474" t="s">
        <v>819</v>
      </c>
      <c r="BD1474" t="s">
        <v>820</v>
      </c>
      <c r="BE1474" t="s">
        <v>821</v>
      </c>
      <c r="BF1474" t="s">
        <v>879</v>
      </c>
      <c r="BG1474" t="s">
        <v>822</v>
      </c>
      <c r="BH1474">
        <v>2016</v>
      </c>
      <c r="BI1474" t="s">
        <v>823</v>
      </c>
      <c r="BJ1474" t="s">
        <v>824</v>
      </c>
      <c r="BK1474" t="s">
        <v>824</v>
      </c>
    </row>
    <row r="1475" spans="43:63" x14ac:dyDescent="0.25">
      <c r="AQ1475" t="s">
        <v>9</v>
      </c>
      <c r="AR1475">
        <v>2011</v>
      </c>
      <c r="AS1475" t="s">
        <v>872</v>
      </c>
      <c r="AT1475" t="s">
        <v>839</v>
      </c>
      <c r="AU1475">
        <v>29.893479008629999</v>
      </c>
      <c r="AV1475" t="s">
        <v>873</v>
      </c>
      <c r="AW1475" t="s">
        <v>364</v>
      </c>
      <c r="AX1475" t="s">
        <v>817</v>
      </c>
      <c r="AY1475" t="s">
        <v>818</v>
      </c>
      <c r="AZ1475" t="s">
        <v>777</v>
      </c>
      <c r="BA1475" t="s">
        <v>764</v>
      </c>
      <c r="BB1475" t="s">
        <v>815</v>
      </c>
      <c r="BC1475" t="s">
        <v>819</v>
      </c>
      <c r="BD1475" t="s">
        <v>820</v>
      </c>
      <c r="BE1475" t="s">
        <v>821</v>
      </c>
      <c r="BF1475" t="s">
        <v>879</v>
      </c>
      <c r="BG1475" t="s">
        <v>822</v>
      </c>
      <c r="BH1475">
        <v>2016</v>
      </c>
      <c r="BI1475" t="s">
        <v>823</v>
      </c>
      <c r="BJ1475" t="s">
        <v>824</v>
      </c>
      <c r="BK1475" t="s">
        <v>824</v>
      </c>
    </row>
    <row r="1476" spans="43:63" x14ac:dyDescent="0.25">
      <c r="AQ1476" t="s">
        <v>9</v>
      </c>
      <c r="AR1476">
        <v>2012</v>
      </c>
      <c r="AS1476" t="s">
        <v>872</v>
      </c>
      <c r="AT1476" t="s">
        <v>839</v>
      </c>
      <c r="AU1476">
        <v>30.135768897470001</v>
      </c>
      <c r="AV1476" t="s">
        <v>873</v>
      </c>
      <c r="AW1476" t="s">
        <v>364</v>
      </c>
      <c r="AX1476" t="s">
        <v>817</v>
      </c>
      <c r="AY1476" t="s">
        <v>818</v>
      </c>
      <c r="AZ1476" t="s">
        <v>777</v>
      </c>
      <c r="BA1476" t="s">
        <v>764</v>
      </c>
      <c r="BB1476" t="s">
        <v>815</v>
      </c>
      <c r="BC1476" t="s">
        <v>819</v>
      </c>
      <c r="BD1476" t="s">
        <v>820</v>
      </c>
      <c r="BE1476" t="s">
        <v>821</v>
      </c>
      <c r="BF1476" t="s">
        <v>879</v>
      </c>
      <c r="BG1476" t="s">
        <v>822</v>
      </c>
      <c r="BH1476">
        <v>2016</v>
      </c>
      <c r="BI1476" t="s">
        <v>823</v>
      </c>
      <c r="BJ1476" t="s">
        <v>824</v>
      </c>
      <c r="BK1476" t="s">
        <v>824</v>
      </c>
    </row>
    <row r="1477" spans="43:63" x14ac:dyDescent="0.25">
      <c r="AQ1477" t="s">
        <v>9</v>
      </c>
      <c r="AR1477">
        <v>2013</v>
      </c>
      <c r="AS1477" t="s">
        <v>872</v>
      </c>
      <c r="AT1477" t="s">
        <v>839</v>
      </c>
      <c r="AU1477">
        <v>30.255507171120001</v>
      </c>
      <c r="AV1477" t="s">
        <v>873</v>
      </c>
      <c r="AW1477" t="s">
        <v>364</v>
      </c>
      <c r="AX1477" t="s">
        <v>817</v>
      </c>
      <c r="AY1477" t="s">
        <v>818</v>
      </c>
      <c r="AZ1477" t="s">
        <v>777</v>
      </c>
      <c r="BA1477" t="s">
        <v>764</v>
      </c>
      <c r="BB1477" t="s">
        <v>815</v>
      </c>
      <c r="BC1477" t="s">
        <v>819</v>
      </c>
      <c r="BD1477" t="s">
        <v>820</v>
      </c>
      <c r="BE1477" t="s">
        <v>821</v>
      </c>
      <c r="BF1477" t="s">
        <v>879</v>
      </c>
      <c r="BG1477" t="s">
        <v>822</v>
      </c>
      <c r="BH1477">
        <v>2016</v>
      </c>
      <c r="BI1477" t="s">
        <v>823</v>
      </c>
      <c r="BJ1477" t="s">
        <v>824</v>
      </c>
      <c r="BK1477" t="s">
        <v>824</v>
      </c>
    </row>
    <row r="1478" spans="43:63" x14ac:dyDescent="0.25">
      <c r="AQ1478" t="s">
        <v>27</v>
      </c>
      <c r="AR1478">
        <v>2011</v>
      </c>
      <c r="AS1478" t="s">
        <v>872</v>
      </c>
      <c r="AT1478" t="s">
        <v>839</v>
      </c>
      <c r="AU1478">
        <v>1.1915346235590301</v>
      </c>
      <c r="AV1478" t="s">
        <v>873</v>
      </c>
      <c r="AW1478" t="s">
        <v>364</v>
      </c>
      <c r="AX1478" t="s">
        <v>817</v>
      </c>
      <c r="AY1478" t="s">
        <v>818</v>
      </c>
      <c r="AZ1478" t="s">
        <v>777</v>
      </c>
      <c r="BA1478" t="s">
        <v>764</v>
      </c>
      <c r="BB1478" t="s">
        <v>815</v>
      </c>
      <c r="BC1478" t="s">
        <v>819</v>
      </c>
      <c r="BD1478" t="s">
        <v>820</v>
      </c>
      <c r="BE1478" t="s">
        <v>821</v>
      </c>
      <c r="BF1478" t="s">
        <v>879</v>
      </c>
      <c r="BG1478" t="s">
        <v>822</v>
      </c>
      <c r="BH1478">
        <v>2016</v>
      </c>
      <c r="BI1478" t="s">
        <v>823</v>
      </c>
      <c r="BJ1478" t="s">
        <v>824</v>
      </c>
      <c r="BK1478" t="s">
        <v>824</v>
      </c>
    </row>
    <row r="1479" spans="43:63" x14ac:dyDescent="0.25">
      <c r="AQ1479" t="s">
        <v>20</v>
      </c>
      <c r="AR1479">
        <v>2011</v>
      </c>
      <c r="AS1479" t="s">
        <v>872</v>
      </c>
      <c r="AT1479" t="s">
        <v>839</v>
      </c>
      <c r="AU1479">
        <v>51.076472616166697</v>
      </c>
      <c r="AV1479" t="s">
        <v>873</v>
      </c>
      <c r="AW1479" t="s">
        <v>364</v>
      </c>
      <c r="AX1479" t="s">
        <v>817</v>
      </c>
      <c r="AY1479" t="s">
        <v>818</v>
      </c>
      <c r="AZ1479" t="s">
        <v>777</v>
      </c>
      <c r="BA1479" t="s">
        <v>764</v>
      </c>
      <c r="BB1479" t="s">
        <v>815</v>
      </c>
      <c r="BC1479" t="s">
        <v>819</v>
      </c>
      <c r="BD1479" t="s">
        <v>820</v>
      </c>
      <c r="BE1479" t="s">
        <v>821</v>
      </c>
      <c r="BF1479" t="s">
        <v>879</v>
      </c>
      <c r="BG1479" t="s">
        <v>822</v>
      </c>
      <c r="BH1479">
        <v>2016</v>
      </c>
      <c r="BI1479" t="s">
        <v>823</v>
      </c>
      <c r="BJ1479" t="s">
        <v>824</v>
      </c>
      <c r="BK1479" t="s">
        <v>824</v>
      </c>
    </row>
    <row r="1480" spans="43:63" x14ac:dyDescent="0.25">
      <c r="AQ1480" t="s">
        <v>20</v>
      </c>
      <c r="AR1480">
        <v>2012</v>
      </c>
      <c r="AS1480" t="s">
        <v>872</v>
      </c>
      <c r="AT1480" t="s">
        <v>839</v>
      </c>
      <c r="AU1480">
        <v>51.076472616166697</v>
      </c>
      <c r="AV1480" t="s">
        <v>873</v>
      </c>
      <c r="AW1480" t="s">
        <v>364</v>
      </c>
      <c r="AX1480" t="s">
        <v>817</v>
      </c>
      <c r="AY1480" t="s">
        <v>818</v>
      </c>
      <c r="AZ1480" t="s">
        <v>777</v>
      </c>
      <c r="BA1480" t="s">
        <v>764</v>
      </c>
      <c r="BB1480" t="s">
        <v>815</v>
      </c>
      <c r="BC1480" t="s">
        <v>819</v>
      </c>
      <c r="BD1480" t="s">
        <v>820</v>
      </c>
      <c r="BE1480" t="s">
        <v>821</v>
      </c>
      <c r="BF1480" t="s">
        <v>879</v>
      </c>
      <c r="BG1480" t="s">
        <v>822</v>
      </c>
      <c r="BH1480">
        <v>2016</v>
      </c>
      <c r="BI1480" t="s">
        <v>823</v>
      </c>
      <c r="BJ1480" t="s">
        <v>824</v>
      </c>
      <c r="BK1480" t="s">
        <v>824</v>
      </c>
    </row>
    <row r="1481" spans="43:63" x14ac:dyDescent="0.25">
      <c r="AQ1481" t="s">
        <v>20</v>
      </c>
      <c r="AR1481">
        <v>2013</v>
      </c>
      <c r="AS1481" t="s">
        <v>872</v>
      </c>
      <c r="AT1481" t="s">
        <v>839</v>
      </c>
      <c r="AU1481">
        <v>51.076472616166697</v>
      </c>
      <c r="AV1481" t="s">
        <v>873</v>
      </c>
      <c r="AW1481" t="s">
        <v>364</v>
      </c>
      <c r="AX1481" t="s">
        <v>817</v>
      </c>
      <c r="AY1481" t="s">
        <v>818</v>
      </c>
      <c r="AZ1481" t="s">
        <v>777</v>
      </c>
      <c r="BA1481" t="s">
        <v>764</v>
      </c>
      <c r="BB1481" t="s">
        <v>815</v>
      </c>
      <c r="BC1481" t="s">
        <v>819</v>
      </c>
      <c r="BD1481" t="s">
        <v>820</v>
      </c>
      <c r="BE1481" t="s">
        <v>821</v>
      </c>
      <c r="BF1481" t="s">
        <v>879</v>
      </c>
      <c r="BG1481" t="s">
        <v>822</v>
      </c>
      <c r="BH1481">
        <v>2016</v>
      </c>
      <c r="BI1481" t="s">
        <v>823</v>
      </c>
      <c r="BJ1481" t="s">
        <v>824</v>
      </c>
      <c r="BK1481" t="s">
        <v>824</v>
      </c>
    </row>
    <row r="1482" spans="43:63" x14ac:dyDescent="0.25">
      <c r="AQ1482" t="s">
        <v>28</v>
      </c>
      <c r="AR1482">
        <v>2013</v>
      </c>
      <c r="AS1482" t="s">
        <v>872</v>
      </c>
      <c r="AT1482" t="s">
        <v>839</v>
      </c>
      <c r="AU1482">
        <v>92.772197902649694</v>
      </c>
      <c r="AV1482" t="s">
        <v>873</v>
      </c>
      <c r="AW1482" t="s">
        <v>364</v>
      </c>
      <c r="AX1482" t="s">
        <v>817</v>
      </c>
      <c r="AY1482" t="s">
        <v>818</v>
      </c>
      <c r="AZ1482" t="s">
        <v>777</v>
      </c>
      <c r="BA1482" t="s">
        <v>764</v>
      </c>
      <c r="BB1482" t="s">
        <v>815</v>
      </c>
      <c r="BC1482" t="s">
        <v>819</v>
      </c>
      <c r="BD1482" t="s">
        <v>820</v>
      </c>
      <c r="BE1482" t="s">
        <v>821</v>
      </c>
      <c r="BF1482" t="s">
        <v>879</v>
      </c>
      <c r="BG1482" t="s">
        <v>822</v>
      </c>
      <c r="BH1482">
        <v>2016</v>
      </c>
      <c r="BI1482" t="s">
        <v>823</v>
      </c>
      <c r="BJ1482" t="s">
        <v>824</v>
      </c>
      <c r="BK1482" t="s">
        <v>824</v>
      </c>
    </row>
    <row r="1483" spans="43:63" x14ac:dyDescent="0.25">
      <c r="AQ1483" t="s">
        <v>30</v>
      </c>
      <c r="AR1483">
        <v>2014</v>
      </c>
      <c r="AS1483" t="s">
        <v>872</v>
      </c>
      <c r="AT1483" t="s">
        <v>839</v>
      </c>
      <c r="AU1483">
        <v>29.253768861969299</v>
      </c>
      <c r="AV1483" t="s">
        <v>873</v>
      </c>
      <c r="AW1483" t="s">
        <v>364</v>
      </c>
      <c r="AX1483" t="s">
        <v>817</v>
      </c>
      <c r="AY1483" t="s">
        <v>818</v>
      </c>
      <c r="AZ1483" t="s">
        <v>777</v>
      </c>
      <c r="BA1483" t="s">
        <v>764</v>
      </c>
      <c r="BB1483" t="s">
        <v>815</v>
      </c>
      <c r="BC1483" t="s">
        <v>819</v>
      </c>
      <c r="BD1483" t="s">
        <v>820</v>
      </c>
      <c r="BE1483" t="s">
        <v>821</v>
      </c>
      <c r="BF1483" t="s">
        <v>879</v>
      </c>
      <c r="BG1483" t="s">
        <v>822</v>
      </c>
      <c r="BH1483">
        <v>2016</v>
      </c>
      <c r="BI1483" t="s">
        <v>823</v>
      </c>
      <c r="BJ1483" t="s">
        <v>824</v>
      </c>
      <c r="BK1483" t="s">
        <v>824</v>
      </c>
    </row>
    <row r="1484" spans="43:63" x14ac:dyDescent="0.25">
      <c r="AQ1484" t="s">
        <v>10</v>
      </c>
      <c r="AR1484">
        <v>2005</v>
      </c>
      <c r="AS1484" t="s">
        <v>872</v>
      </c>
      <c r="AT1484" t="s">
        <v>839</v>
      </c>
      <c r="AU1484">
        <v>315.58986786746198</v>
      </c>
      <c r="AV1484" t="s">
        <v>873</v>
      </c>
      <c r="AW1484" t="s">
        <v>364</v>
      </c>
      <c r="AX1484" t="s">
        <v>817</v>
      </c>
      <c r="AY1484" t="s">
        <v>818</v>
      </c>
      <c r="AZ1484" t="s">
        <v>777</v>
      </c>
      <c r="BA1484" t="s">
        <v>764</v>
      </c>
      <c r="BB1484" t="s">
        <v>815</v>
      </c>
      <c r="BC1484" t="s">
        <v>819</v>
      </c>
      <c r="BD1484" t="s">
        <v>820</v>
      </c>
      <c r="BE1484" t="s">
        <v>821</v>
      </c>
      <c r="BF1484" t="s">
        <v>879</v>
      </c>
      <c r="BG1484" t="s">
        <v>822</v>
      </c>
      <c r="BH1484">
        <v>2016</v>
      </c>
      <c r="BI1484" t="s">
        <v>823</v>
      </c>
      <c r="BJ1484" t="s">
        <v>824</v>
      </c>
      <c r="BK1484" t="s">
        <v>824</v>
      </c>
    </row>
    <row r="1485" spans="43:63" x14ac:dyDescent="0.25">
      <c r="AQ1485" t="s">
        <v>10</v>
      </c>
      <c r="AR1485">
        <v>2006</v>
      </c>
      <c r="AS1485" t="s">
        <v>872</v>
      </c>
      <c r="AT1485" t="s">
        <v>839</v>
      </c>
      <c r="AU1485">
        <v>317.33934576408501</v>
      </c>
      <c r="AV1485" t="s">
        <v>873</v>
      </c>
      <c r="AW1485" t="s">
        <v>364</v>
      </c>
      <c r="AX1485" t="s">
        <v>817</v>
      </c>
      <c r="AY1485" t="s">
        <v>818</v>
      </c>
      <c r="AZ1485" t="s">
        <v>777</v>
      </c>
      <c r="BA1485" t="s">
        <v>764</v>
      </c>
      <c r="BB1485" t="s">
        <v>815</v>
      </c>
      <c r="BC1485" t="s">
        <v>819</v>
      </c>
      <c r="BD1485" t="s">
        <v>820</v>
      </c>
      <c r="BE1485" t="s">
        <v>821</v>
      </c>
      <c r="BF1485" t="s">
        <v>879</v>
      </c>
      <c r="BG1485" t="s">
        <v>822</v>
      </c>
      <c r="BH1485">
        <v>2016</v>
      </c>
      <c r="BI1485" t="s">
        <v>823</v>
      </c>
      <c r="BJ1485" t="s">
        <v>824</v>
      </c>
      <c r="BK1485" t="s">
        <v>824</v>
      </c>
    </row>
    <row r="1486" spans="43:63" x14ac:dyDescent="0.25">
      <c r="AQ1486" t="s">
        <v>10</v>
      </c>
      <c r="AR1486">
        <v>2007</v>
      </c>
      <c r="AS1486" t="s">
        <v>872</v>
      </c>
      <c r="AT1486" t="s">
        <v>839</v>
      </c>
      <c r="AU1486">
        <v>318.08648152136698</v>
      </c>
      <c r="AV1486" t="s">
        <v>873</v>
      </c>
      <c r="AW1486" t="s">
        <v>364</v>
      </c>
      <c r="AX1486" t="s">
        <v>817</v>
      </c>
      <c r="AY1486" t="s">
        <v>818</v>
      </c>
      <c r="AZ1486" t="s">
        <v>777</v>
      </c>
      <c r="BA1486" t="s">
        <v>764</v>
      </c>
      <c r="BB1486" t="s">
        <v>815</v>
      </c>
      <c r="BC1486" t="s">
        <v>819</v>
      </c>
      <c r="BD1486" t="s">
        <v>820</v>
      </c>
      <c r="BE1486" t="s">
        <v>821</v>
      </c>
      <c r="BF1486" t="s">
        <v>879</v>
      </c>
      <c r="BG1486" t="s">
        <v>822</v>
      </c>
      <c r="BH1486">
        <v>2016</v>
      </c>
      <c r="BI1486" t="s">
        <v>823</v>
      </c>
      <c r="BJ1486" t="s">
        <v>824</v>
      </c>
      <c r="BK1486" t="s">
        <v>824</v>
      </c>
    </row>
    <row r="1487" spans="43:63" x14ac:dyDescent="0.25">
      <c r="AQ1487" t="s">
        <v>10</v>
      </c>
      <c r="AR1487">
        <v>2008</v>
      </c>
      <c r="AS1487" t="s">
        <v>872</v>
      </c>
      <c r="AT1487" t="s">
        <v>839</v>
      </c>
      <c r="AU1487">
        <v>317.79659574676498</v>
      </c>
      <c r="AV1487" t="s">
        <v>873</v>
      </c>
      <c r="AW1487" t="s">
        <v>364</v>
      </c>
      <c r="AX1487" t="s">
        <v>817</v>
      </c>
      <c r="AY1487" t="s">
        <v>818</v>
      </c>
      <c r="AZ1487" t="s">
        <v>777</v>
      </c>
      <c r="BA1487" t="s">
        <v>764</v>
      </c>
      <c r="BB1487" t="s">
        <v>815</v>
      </c>
      <c r="BC1487" t="s">
        <v>819</v>
      </c>
      <c r="BD1487" t="s">
        <v>820</v>
      </c>
      <c r="BE1487" t="s">
        <v>821</v>
      </c>
      <c r="BF1487" t="s">
        <v>879</v>
      </c>
      <c r="BG1487" t="s">
        <v>822</v>
      </c>
      <c r="BH1487">
        <v>2016</v>
      </c>
      <c r="BI1487" t="s">
        <v>823</v>
      </c>
      <c r="BJ1487" t="s">
        <v>824</v>
      </c>
      <c r="BK1487" t="s">
        <v>824</v>
      </c>
    </row>
    <row r="1488" spans="43:63" x14ac:dyDescent="0.25">
      <c r="AQ1488" t="s">
        <v>10</v>
      </c>
      <c r="AR1488">
        <v>2009</v>
      </c>
      <c r="AS1488" t="s">
        <v>872</v>
      </c>
      <c r="AT1488" t="s">
        <v>839</v>
      </c>
      <c r="AU1488">
        <v>316.79739715543701</v>
      </c>
      <c r="AV1488" t="s">
        <v>873</v>
      </c>
      <c r="AW1488" t="s">
        <v>364</v>
      </c>
      <c r="AX1488" t="s">
        <v>817</v>
      </c>
      <c r="AY1488" t="s">
        <v>818</v>
      </c>
      <c r="AZ1488" t="s">
        <v>777</v>
      </c>
      <c r="BA1488" t="s">
        <v>764</v>
      </c>
      <c r="BB1488" t="s">
        <v>815</v>
      </c>
      <c r="BC1488" t="s">
        <v>819</v>
      </c>
      <c r="BD1488" t="s">
        <v>820</v>
      </c>
      <c r="BE1488" t="s">
        <v>821</v>
      </c>
      <c r="BF1488" t="s">
        <v>879</v>
      </c>
      <c r="BG1488" t="s">
        <v>822</v>
      </c>
      <c r="BH1488">
        <v>2016</v>
      </c>
      <c r="BI1488" t="s">
        <v>823</v>
      </c>
      <c r="BJ1488" t="s">
        <v>824</v>
      </c>
      <c r="BK1488" t="s">
        <v>824</v>
      </c>
    </row>
    <row r="1489" spans="43:63" x14ac:dyDescent="0.25">
      <c r="AQ1489" t="s">
        <v>10</v>
      </c>
      <c r="AR1489">
        <v>2010</v>
      </c>
      <c r="AS1489" t="s">
        <v>872</v>
      </c>
      <c r="AT1489" t="s">
        <v>839</v>
      </c>
      <c r="AU1489">
        <v>315.85168392676599</v>
      </c>
      <c r="AV1489" t="s">
        <v>873</v>
      </c>
      <c r="AW1489" t="s">
        <v>364</v>
      </c>
      <c r="AX1489" t="s">
        <v>817</v>
      </c>
      <c r="AY1489" t="s">
        <v>818</v>
      </c>
      <c r="AZ1489" t="s">
        <v>777</v>
      </c>
      <c r="BA1489" t="s">
        <v>764</v>
      </c>
      <c r="BB1489" t="s">
        <v>815</v>
      </c>
      <c r="BC1489" t="s">
        <v>819</v>
      </c>
      <c r="BD1489" t="s">
        <v>820</v>
      </c>
      <c r="BE1489" t="s">
        <v>821</v>
      </c>
      <c r="BF1489" t="s">
        <v>879</v>
      </c>
      <c r="BG1489" t="s">
        <v>822</v>
      </c>
      <c r="BH1489">
        <v>2016</v>
      </c>
      <c r="BI1489" t="s">
        <v>823</v>
      </c>
      <c r="BJ1489" t="s">
        <v>824</v>
      </c>
      <c r="BK1489" t="s">
        <v>824</v>
      </c>
    </row>
    <row r="1490" spans="43:63" x14ac:dyDescent="0.25">
      <c r="AQ1490" t="s">
        <v>10</v>
      </c>
      <c r="AR1490">
        <v>2011</v>
      </c>
      <c r="AS1490" t="s">
        <v>872</v>
      </c>
      <c r="AT1490" t="s">
        <v>839</v>
      </c>
      <c r="AU1490">
        <v>315.17211327329699</v>
      </c>
      <c r="AV1490" t="s">
        <v>873</v>
      </c>
      <c r="AW1490" t="s">
        <v>364</v>
      </c>
      <c r="AX1490" t="s">
        <v>817</v>
      </c>
      <c r="AY1490" t="s">
        <v>818</v>
      </c>
      <c r="AZ1490" t="s">
        <v>777</v>
      </c>
      <c r="BA1490" t="s">
        <v>764</v>
      </c>
      <c r="BB1490" t="s">
        <v>815</v>
      </c>
      <c r="BC1490" t="s">
        <v>819</v>
      </c>
      <c r="BD1490" t="s">
        <v>820</v>
      </c>
      <c r="BE1490" t="s">
        <v>821</v>
      </c>
      <c r="BF1490" t="s">
        <v>879</v>
      </c>
      <c r="BG1490" t="s">
        <v>822</v>
      </c>
      <c r="BH1490">
        <v>2016</v>
      </c>
      <c r="BI1490" t="s">
        <v>823</v>
      </c>
      <c r="BJ1490" t="s">
        <v>824</v>
      </c>
      <c r="BK1490" t="s">
        <v>824</v>
      </c>
    </row>
    <row r="1491" spans="43:63" x14ac:dyDescent="0.25">
      <c r="AQ1491" t="s">
        <v>10</v>
      </c>
      <c r="AR1491">
        <v>2012</v>
      </c>
      <c r="AS1491" t="s">
        <v>872</v>
      </c>
      <c r="AT1491" t="s">
        <v>839</v>
      </c>
      <c r="AU1491">
        <v>314.61099193464997</v>
      </c>
      <c r="AV1491" t="s">
        <v>873</v>
      </c>
      <c r="AW1491" t="s">
        <v>364</v>
      </c>
      <c r="AX1491" t="s">
        <v>817</v>
      </c>
      <c r="AY1491" t="s">
        <v>818</v>
      </c>
      <c r="AZ1491" t="s">
        <v>777</v>
      </c>
      <c r="BA1491" t="s">
        <v>764</v>
      </c>
      <c r="BB1491" t="s">
        <v>815</v>
      </c>
      <c r="BC1491" t="s">
        <v>819</v>
      </c>
      <c r="BD1491" t="s">
        <v>820</v>
      </c>
      <c r="BE1491" t="s">
        <v>821</v>
      </c>
      <c r="BF1491" t="s">
        <v>879</v>
      </c>
      <c r="BG1491" t="s">
        <v>822</v>
      </c>
      <c r="BH1491">
        <v>2016</v>
      </c>
      <c r="BI1491" t="s">
        <v>823</v>
      </c>
      <c r="BJ1491" t="s">
        <v>824</v>
      </c>
      <c r="BK1491" t="s">
        <v>824</v>
      </c>
    </row>
    <row r="1492" spans="43:63" x14ac:dyDescent="0.25">
      <c r="AQ1492" t="s">
        <v>10</v>
      </c>
      <c r="AR1492">
        <v>2013</v>
      </c>
      <c r="AS1492" t="s">
        <v>872</v>
      </c>
      <c r="AT1492" t="s">
        <v>839</v>
      </c>
      <c r="AU1492">
        <v>315.16011434287702</v>
      </c>
      <c r="AV1492" t="s">
        <v>873</v>
      </c>
      <c r="AW1492" t="s">
        <v>364</v>
      </c>
      <c r="AX1492" t="s">
        <v>817</v>
      </c>
      <c r="AY1492" t="s">
        <v>818</v>
      </c>
      <c r="AZ1492" t="s">
        <v>777</v>
      </c>
      <c r="BA1492" t="s">
        <v>764</v>
      </c>
      <c r="BB1492" t="s">
        <v>815</v>
      </c>
      <c r="BC1492" t="s">
        <v>819</v>
      </c>
      <c r="BD1492" t="s">
        <v>820</v>
      </c>
      <c r="BE1492" t="s">
        <v>821</v>
      </c>
      <c r="BF1492" t="s">
        <v>879</v>
      </c>
      <c r="BG1492" t="s">
        <v>822</v>
      </c>
      <c r="BH1492">
        <v>2016</v>
      </c>
      <c r="BI1492" t="s">
        <v>823</v>
      </c>
      <c r="BJ1492" t="s">
        <v>824</v>
      </c>
      <c r="BK1492" t="s">
        <v>824</v>
      </c>
    </row>
    <row r="1493" spans="43:63" x14ac:dyDescent="0.25">
      <c r="AQ1493" t="s">
        <v>24</v>
      </c>
      <c r="AR1493">
        <v>2011</v>
      </c>
      <c r="AS1493" t="s">
        <v>872</v>
      </c>
      <c r="AT1493" t="s">
        <v>839</v>
      </c>
      <c r="AU1493">
        <v>12.538009711006399</v>
      </c>
      <c r="AV1493" t="s">
        <v>873</v>
      </c>
      <c r="AW1493" t="s">
        <v>364</v>
      </c>
      <c r="AX1493" t="s">
        <v>817</v>
      </c>
      <c r="AY1493" t="s">
        <v>818</v>
      </c>
      <c r="AZ1493" t="s">
        <v>777</v>
      </c>
      <c r="BA1493" t="s">
        <v>764</v>
      </c>
      <c r="BB1493" t="s">
        <v>815</v>
      </c>
      <c r="BC1493" t="s">
        <v>819</v>
      </c>
      <c r="BD1493" t="s">
        <v>820</v>
      </c>
      <c r="BE1493" t="s">
        <v>821</v>
      </c>
      <c r="BF1493" t="s">
        <v>879</v>
      </c>
      <c r="BG1493" t="s">
        <v>822</v>
      </c>
      <c r="BH1493">
        <v>2016</v>
      </c>
      <c r="BI1493" t="s">
        <v>823</v>
      </c>
      <c r="BJ1493" t="s">
        <v>824</v>
      </c>
      <c r="BK1493" t="s">
        <v>824</v>
      </c>
    </row>
    <row r="1494" spans="43:63" x14ac:dyDescent="0.25">
      <c r="AQ1494" t="s">
        <v>24</v>
      </c>
      <c r="AR1494">
        <v>2012</v>
      </c>
      <c r="AS1494" t="s">
        <v>872</v>
      </c>
      <c r="AT1494" t="s">
        <v>839</v>
      </c>
      <c r="AU1494">
        <v>12.646496816046</v>
      </c>
      <c r="AV1494" t="s">
        <v>873</v>
      </c>
      <c r="AW1494" t="s">
        <v>364</v>
      </c>
      <c r="AX1494" t="s">
        <v>817</v>
      </c>
      <c r="AY1494" t="s">
        <v>818</v>
      </c>
      <c r="AZ1494" t="s">
        <v>777</v>
      </c>
      <c r="BA1494" t="s">
        <v>764</v>
      </c>
      <c r="BB1494" t="s">
        <v>815</v>
      </c>
      <c r="BC1494" t="s">
        <v>819</v>
      </c>
      <c r="BD1494" t="s">
        <v>820</v>
      </c>
      <c r="BE1494" t="s">
        <v>821</v>
      </c>
      <c r="BF1494" t="s">
        <v>879</v>
      </c>
      <c r="BG1494" t="s">
        <v>822</v>
      </c>
      <c r="BH1494">
        <v>2016</v>
      </c>
      <c r="BI1494" t="s">
        <v>823</v>
      </c>
      <c r="BJ1494" t="s">
        <v>824</v>
      </c>
      <c r="BK1494" t="s">
        <v>824</v>
      </c>
    </row>
    <row r="1495" spans="43:63" x14ac:dyDescent="0.25">
      <c r="AQ1495" t="s">
        <v>24</v>
      </c>
      <c r="AR1495">
        <v>2013</v>
      </c>
      <c r="AS1495" t="s">
        <v>872</v>
      </c>
      <c r="AT1495" t="s">
        <v>839</v>
      </c>
      <c r="AU1495">
        <v>12.7549839210856</v>
      </c>
      <c r="AV1495" t="s">
        <v>873</v>
      </c>
      <c r="AW1495" t="s">
        <v>364</v>
      </c>
      <c r="AX1495" t="s">
        <v>817</v>
      </c>
      <c r="AY1495" t="s">
        <v>818</v>
      </c>
      <c r="AZ1495" t="s">
        <v>777</v>
      </c>
      <c r="BA1495" t="s">
        <v>764</v>
      </c>
      <c r="BB1495" t="s">
        <v>815</v>
      </c>
      <c r="BC1495" t="s">
        <v>819</v>
      </c>
      <c r="BD1495" t="s">
        <v>820</v>
      </c>
      <c r="BE1495" t="s">
        <v>821</v>
      </c>
      <c r="BF1495" t="s">
        <v>879</v>
      </c>
      <c r="BG1495" t="s">
        <v>822</v>
      </c>
      <c r="BH1495">
        <v>2016</v>
      </c>
      <c r="BI1495" t="s">
        <v>823</v>
      </c>
      <c r="BJ1495" t="s">
        <v>824</v>
      </c>
      <c r="BK1495" t="s">
        <v>824</v>
      </c>
    </row>
    <row r="1496" spans="43:63" x14ac:dyDescent="0.25">
      <c r="AQ1496" t="s">
        <v>16</v>
      </c>
      <c r="AR1496">
        <v>2013</v>
      </c>
      <c r="AS1496" t="s">
        <v>872</v>
      </c>
      <c r="AT1496" t="s">
        <v>839</v>
      </c>
      <c r="AU1496">
        <v>39.251322933319301</v>
      </c>
      <c r="AV1496" t="s">
        <v>873</v>
      </c>
      <c r="AW1496" t="s">
        <v>208</v>
      </c>
      <c r="AX1496" t="s">
        <v>817</v>
      </c>
      <c r="AY1496" t="s">
        <v>818</v>
      </c>
      <c r="AZ1496" t="s">
        <v>777</v>
      </c>
      <c r="BA1496" t="s">
        <v>764</v>
      </c>
      <c r="BB1496" t="s">
        <v>815</v>
      </c>
      <c r="BC1496" t="s">
        <v>819</v>
      </c>
      <c r="BD1496" t="s">
        <v>820</v>
      </c>
      <c r="BE1496" t="s">
        <v>821</v>
      </c>
      <c r="BF1496" t="s">
        <v>876</v>
      </c>
      <c r="BG1496" t="s">
        <v>822</v>
      </c>
      <c r="BH1496">
        <v>2016</v>
      </c>
      <c r="BI1496" t="s">
        <v>823</v>
      </c>
      <c r="BJ1496" t="s">
        <v>824</v>
      </c>
      <c r="BK1496" t="s">
        <v>824</v>
      </c>
    </row>
    <row r="1497" spans="43:63" x14ac:dyDescent="0.25">
      <c r="AQ1497" t="s">
        <v>5</v>
      </c>
      <c r="AR1497">
        <v>2011</v>
      </c>
      <c r="AS1497" t="s">
        <v>872</v>
      </c>
      <c r="AT1497" t="s">
        <v>839</v>
      </c>
      <c r="AU1497">
        <v>18.3743484370295</v>
      </c>
      <c r="AV1497" t="s">
        <v>873</v>
      </c>
      <c r="AW1497" t="s">
        <v>214</v>
      </c>
      <c r="AX1497" t="s">
        <v>817</v>
      </c>
      <c r="AY1497" t="s">
        <v>818</v>
      </c>
      <c r="AZ1497" t="s">
        <v>777</v>
      </c>
      <c r="BA1497" t="s">
        <v>764</v>
      </c>
      <c r="BB1497" t="s">
        <v>815</v>
      </c>
      <c r="BC1497" t="s">
        <v>819</v>
      </c>
      <c r="BD1497" t="s">
        <v>820</v>
      </c>
      <c r="BE1497" t="s">
        <v>821</v>
      </c>
      <c r="BF1497" t="s">
        <v>880</v>
      </c>
      <c r="BG1497" t="s">
        <v>822</v>
      </c>
      <c r="BH1497">
        <v>2016</v>
      </c>
      <c r="BI1497" t="s">
        <v>823</v>
      </c>
      <c r="BJ1497" t="s">
        <v>824</v>
      </c>
      <c r="BK1497" t="s">
        <v>824</v>
      </c>
    </row>
    <row r="1498" spans="43:63" x14ac:dyDescent="0.25">
      <c r="AQ1498" t="s">
        <v>5</v>
      </c>
      <c r="AR1498">
        <v>2012</v>
      </c>
      <c r="AS1498" t="s">
        <v>872</v>
      </c>
      <c r="AT1498" t="s">
        <v>839</v>
      </c>
      <c r="AU1498">
        <v>18.415865260649301</v>
      </c>
      <c r="AV1498" t="s">
        <v>873</v>
      </c>
      <c r="AW1498" t="s">
        <v>214</v>
      </c>
      <c r="AX1498" t="s">
        <v>817</v>
      </c>
      <c r="AY1498" t="s">
        <v>818</v>
      </c>
      <c r="AZ1498" t="s">
        <v>777</v>
      </c>
      <c r="BA1498" t="s">
        <v>764</v>
      </c>
      <c r="BB1498" t="s">
        <v>815</v>
      </c>
      <c r="BC1498" t="s">
        <v>819</v>
      </c>
      <c r="BD1498" t="s">
        <v>820</v>
      </c>
      <c r="BE1498" t="s">
        <v>821</v>
      </c>
      <c r="BF1498" t="s">
        <v>880</v>
      </c>
      <c r="BG1498" t="s">
        <v>822</v>
      </c>
      <c r="BH1498">
        <v>2016</v>
      </c>
      <c r="BI1498" t="s">
        <v>823</v>
      </c>
      <c r="BJ1498" t="s">
        <v>824</v>
      </c>
      <c r="BK1498" t="s">
        <v>824</v>
      </c>
    </row>
    <row r="1499" spans="43:63" x14ac:dyDescent="0.25">
      <c r="AQ1499" t="s">
        <v>5</v>
      </c>
      <c r="AR1499">
        <v>2013</v>
      </c>
      <c r="AS1499" t="s">
        <v>872</v>
      </c>
      <c r="AT1499" t="s">
        <v>839</v>
      </c>
      <c r="AU1499">
        <v>18.455071060636399</v>
      </c>
      <c r="AV1499" t="s">
        <v>873</v>
      </c>
      <c r="AW1499" t="s">
        <v>214</v>
      </c>
      <c r="AX1499" t="s">
        <v>817</v>
      </c>
      <c r="AY1499" t="s">
        <v>818</v>
      </c>
      <c r="AZ1499" t="s">
        <v>777</v>
      </c>
      <c r="BA1499" t="s">
        <v>764</v>
      </c>
      <c r="BB1499" t="s">
        <v>815</v>
      </c>
      <c r="BC1499" t="s">
        <v>819</v>
      </c>
      <c r="BD1499" t="s">
        <v>820</v>
      </c>
      <c r="BE1499" t="s">
        <v>821</v>
      </c>
      <c r="BF1499" t="s">
        <v>880</v>
      </c>
      <c r="BG1499" t="s">
        <v>822</v>
      </c>
      <c r="BH1499">
        <v>2016</v>
      </c>
      <c r="BI1499" t="s">
        <v>823</v>
      </c>
      <c r="BJ1499" t="s">
        <v>824</v>
      </c>
      <c r="BK1499" t="s">
        <v>824</v>
      </c>
    </row>
    <row r="1500" spans="43:63" x14ac:dyDescent="0.25">
      <c r="AQ1500" t="s">
        <v>29</v>
      </c>
      <c r="AR1500">
        <v>2011</v>
      </c>
      <c r="AS1500" t="s">
        <v>872</v>
      </c>
      <c r="AT1500" t="s">
        <v>839</v>
      </c>
      <c r="AU1500">
        <v>86.849228043096005</v>
      </c>
      <c r="AV1500" t="s">
        <v>873</v>
      </c>
      <c r="AW1500" t="s">
        <v>214</v>
      </c>
      <c r="AX1500" t="s">
        <v>817</v>
      </c>
      <c r="AY1500" t="s">
        <v>818</v>
      </c>
      <c r="AZ1500" t="s">
        <v>777</v>
      </c>
      <c r="BA1500" t="s">
        <v>764</v>
      </c>
      <c r="BB1500" t="s">
        <v>815</v>
      </c>
      <c r="BC1500" t="s">
        <v>819</v>
      </c>
      <c r="BD1500" t="s">
        <v>820</v>
      </c>
      <c r="BE1500" t="s">
        <v>821</v>
      </c>
      <c r="BF1500" t="s">
        <v>880</v>
      </c>
      <c r="BG1500" t="s">
        <v>822</v>
      </c>
      <c r="BH1500">
        <v>2016</v>
      </c>
      <c r="BI1500" t="s">
        <v>823</v>
      </c>
      <c r="BJ1500" t="s">
        <v>824</v>
      </c>
      <c r="BK1500" t="s">
        <v>824</v>
      </c>
    </row>
    <row r="1501" spans="43:63" x14ac:dyDescent="0.25">
      <c r="AQ1501" t="s">
        <v>22</v>
      </c>
      <c r="AR1501">
        <v>2012</v>
      </c>
      <c r="AS1501" t="s">
        <v>872</v>
      </c>
      <c r="AT1501" t="s">
        <v>839</v>
      </c>
      <c r="AU1501">
        <v>5.8555645227692299</v>
      </c>
      <c r="AV1501" t="s">
        <v>873</v>
      </c>
      <c r="AW1501" t="s">
        <v>208</v>
      </c>
      <c r="AX1501" t="s">
        <v>817</v>
      </c>
      <c r="AY1501" t="s">
        <v>818</v>
      </c>
      <c r="AZ1501" t="s">
        <v>777</v>
      </c>
      <c r="BA1501" t="s">
        <v>764</v>
      </c>
      <c r="BB1501" t="s">
        <v>815</v>
      </c>
      <c r="BC1501" t="s">
        <v>819</v>
      </c>
      <c r="BD1501" t="s">
        <v>820</v>
      </c>
      <c r="BE1501" t="s">
        <v>821</v>
      </c>
      <c r="BF1501" t="s">
        <v>876</v>
      </c>
      <c r="BG1501" t="s">
        <v>822</v>
      </c>
      <c r="BH1501">
        <v>2016</v>
      </c>
      <c r="BI1501" t="s">
        <v>823</v>
      </c>
      <c r="BJ1501" t="s">
        <v>824</v>
      </c>
      <c r="BK1501" t="s">
        <v>824</v>
      </c>
    </row>
    <row r="1502" spans="43:63" x14ac:dyDescent="0.25">
      <c r="AQ1502" t="s">
        <v>22</v>
      </c>
      <c r="AR1502">
        <v>2013</v>
      </c>
      <c r="AS1502" t="s">
        <v>872</v>
      </c>
      <c r="AT1502" t="s">
        <v>839</v>
      </c>
      <c r="AU1502">
        <v>5.8819409395384596</v>
      </c>
      <c r="AV1502" t="s">
        <v>873</v>
      </c>
      <c r="AW1502" t="s">
        <v>208</v>
      </c>
      <c r="AX1502" t="s">
        <v>817</v>
      </c>
      <c r="AY1502" t="s">
        <v>818</v>
      </c>
      <c r="AZ1502" t="s">
        <v>777</v>
      </c>
      <c r="BA1502" t="s">
        <v>764</v>
      </c>
      <c r="BB1502" t="s">
        <v>815</v>
      </c>
      <c r="BC1502" t="s">
        <v>819</v>
      </c>
      <c r="BD1502" t="s">
        <v>820</v>
      </c>
      <c r="BE1502" t="s">
        <v>821</v>
      </c>
      <c r="BF1502" t="s">
        <v>876</v>
      </c>
      <c r="BG1502" t="s">
        <v>822</v>
      </c>
      <c r="BH1502">
        <v>2016</v>
      </c>
      <c r="BI1502" t="s">
        <v>823</v>
      </c>
      <c r="BJ1502" t="s">
        <v>824</v>
      </c>
      <c r="BK1502" t="s">
        <v>824</v>
      </c>
    </row>
    <row r="1503" spans="43:63" x14ac:dyDescent="0.25">
      <c r="AQ1503" t="s">
        <v>7</v>
      </c>
      <c r="AR1503">
        <v>2011</v>
      </c>
      <c r="AS1503" t="s">
        <v>872</v>
      </c>
      <c r="AT1503" t="s">
        <v>839</v>
      </c>
      <c r="AU1503">
        <v>2.1006873208247798</v>
      </c>
      <c r="AV1503" t="s">
        <v>873</v>
      </c>
      <c r="AW1503" t="s">
        <v>208</v>
      </c>
      <c r="AX1503" t="s">
        <v>817</v>
      </c>
      <c r="AY1503" t="s">
        <v>818</v>
      </c>
      <c r="AZ1503" t="s">
        <v>777</v>
      </c>
      <c r="BA1503" t="s">
        <v>764</v>
      </c>
      <c r="BB1503" t="s">
        <v>815</v>
      </c>
      <c r="BC1503" t="s">
        <v>819</v>
      </c>
      <c r="BD1503" t="s">
        <v>820</v>
      </c>
      <c r="BE1503" t="s">
        <v>821</v>
      </c>
      <c r="BF1503" t="s">
        <v>876</v>
      </c>
      <c r="BG1503" t="s">
        <v>822</v>
      </c>
      <c r="BH1503">
        <v>2016</v>
      </c>
      <c r="BI1503" t="s">
        <v>823</v>
      </c>
      <c r="BJ1503" t="s">
        <v>824</v>
      </c>
      <c r="BK1503" t="s">
        <v>824</v>
      </c>
    </row>
    <row r="1504" spans="43:63" x14ac:dyDescent="0.25">
      <c r="AQ1504" t="s">
        <v>25</v>
      </c>
      <c r="AR1504">
        <v>2011</v>
      </c>
      <c r="AS1504" t="s">
        <v>872</v>
      </c>
      <c r="AT1504" t="s">
        <v>839</v>
      </c>
      <c r="AU1504">
        <v>6.4309868059657997</v>
      </c>
      <c r="AV1504" t="s">
        <v>873</v>
      </c>
      <c r="AW1504" t="s">
        <v>208</v>
      </c>
      <c r="AX1504" t="s">
        <v>817</v>
      </c>
      <c r="AY1504" t="s">
        <v>818</v>
      </c>
      <c r="AZ1504" t="s">
        <v>777</v>
      </c>
      <c r="BA1504" t="s">
        <v>764</v>
      </c>
      <c r="BB1504" t="s">
        <v>815</v>
      </c>
      <c r="BC1504" t="s">
        <v>819</v>
      </c>
      <c r="BD1504" t="s">
        <v>820</v>
      </c>
      <c r="BE1504" t="s">
        <v>821</v>
      </c>
      <c r="BF1504" t="s">
        <v>876</v>
      </c>
      <c r="BG1504" t="s">
        <v>822</v>
      </c>
      <c r="BH1504">
        <v>2016</v>
      </c>
      <c r="BI1504" t="s">
        <v>823</v>
      </c>
      <c r="BJ1504" t="s">
        <v>824</v>
      </c>
      <c r="BK1504" t="s">
        <v>824</v>
      </c>
    </row>
    <row r="1505" spans="43:63" x14ac:dyDescent="0.25">
      <c r="AQ1505" t="s">
        <v>25</v>
      </c>
      <c r="AR1505">
        <v>2012</v>
      </c>
      <c r="AS1505" t="s">
        <v>872</v>
      </c>
      <c r="AT1505" t="s">
        <v>839</v>
      </c>
      <c r="AU1505">
        <v>6.4934235710722703</v>
      </c>
      <c r="AV1505" t="s">
        <v>873</v>
      </c>
      <c r="AW1505" t="s">
        <v>208</v>
      </c>
      <c r="AX1505" t="s">
        <v>817</v>
      </c>
      <c r="AY1505" t="s">
        <v>818</v>
      </c>
      <c r="AZ1505" t="s">
        <v>777</v>
      </c>
      <c r="BA1505" t="s">
        <v>764</v>
      </c>
      <c r="BB1505" t="s">
        <v>815</v>
      </c>
      <c r="BC1505" t="s">
        <v>819</v>
      </c>
      <c r="BD1505" t="s">
        <v>820</v>
      </c>
      <c r="BE1505" t="s">
        <v>821</v>
      </c>
      <c r="BF1505" t="s">
        <v>876</v>
      </c>
      <c r="BG1505" t="s">
        <v>822</v>
      </c>
      <c r="BH1505">
        <v>2016</v>
      </c>
      <c r="BI1505" t="s">
        <v>823</v>
      </c>
      <c r="BJ1505" t="s">
        <v>824</v>
      </c>
      <c r="BK1505" t="s">
        <v>824</v>
      </c>
    </row>
    <row r="1506" spans="43:63" x14ac:dyDescent="0.25">
      <c r="AQ1506" t="s">
        <v>25</v>
      </c>
      <c r="AR1506">
        <v>2013</v>
      </c>
      <c r="AS1506" t="s">
        <v>872</v>
      </c>
      <c r="AT1506" t="s">
        <v>839</v>
      </c>
      <c r="AU1506">
        <v>6.5558603361787302</v>
      </c>
      <c r="AV1506" t="s">
        <v>873</v>
      </c>
      <c r="AW1506" t="s">
        <v>208</v>
      </c>
      <c r="AX1506" t="s">
        <v>817</v>
      </c>
      <c r="AY1506" t="s">
        <v>818</v>
      </c>
      <c r="AZ1506" t="s">
        <v>777</v>
      </c>
      <c r="BA1506" t="s">
        <v>764</v>
      </c>
      <c r="BB1506" t="s">
        <v>815</v>
      </c>
      <c r="BC1506" t="s">
        <v>819</v>
      </c>
      <c r="BD1506" t="s">
        <v>820</v>
      </c>
      <c r="BE1506" t="s">
        <v>821</v>
      </c>
      <c r="BF1506" t="s">
        <v>876</v>
      </c>
      <c r="BG1506" t="s">
        <v>822</v>
      </c>
      <c r="BH1506">
        <v>2016</v>
      </c>
      <c r="BI1506" t="s">
        <v>823</v>
      </c>
      <c r="BJ1506" t="s">
        <v>824</v>
      </c>
      <c r="BK1506" t="s">
        <v>824</v>
      </c>
    </row>
    <row r="1507" spans="43:63" x14ac:dyDescent="0.25">
      <c r="AQ1507" t="s">
        <v>26</v>
      </c>
      <c r="AR1507">
        <v>2011</v>
      </c>
      <c r="AS1507" t="s">
        <v>872</v>
      </c>
      <c r="AT1507" t="s">
        <v>839</v>
      </c>
      <c r="AU1507">
        <v>1.9395799524299899</v>
      </c>
      <c r="AV1507" t="s">
        <v>873</v>
      </c>
      <c r="AW1507" t="s">
        <v>208</v>
      </c>
      <c r="AX1507" t="s">
        <v>817</v>
      </c>
      <c r="AY1507" t="s">
        <v>818</v>
      </c>
      <c r="AZ1507" t="s">
        <v>777</v>
      </c>
      <c r="BA1507" t="s">
        <v>764</v>
      </c>
      <c r="BB1507" t="s">
        <v>815</v>
      </c>
      <c r="BC1507" t="s">
        <v>819</v>
      </c>
      <c r="BD1507" t="s">
        <v>820</v>
      </c>
      <c r="BE1507" t="s">
        <v>821</v>
      </c>
      <c r="BF1507" t="s">
        <v>876</v>
      </c>
      <c r="BG1507" t="s">
        <v>822</v>
      </c>
      <c r="BH1507">
        <v>2016</v>
      </c>
      <c r="BI1507" t="s">
        <v>823</v>
      </c>
      <c r="BJ1507" t="s">
        <v>824</v>
      </c>
      <c r="BK1507" t="s">
        <v>824</v>
      </c>
    </row>
    <row r="1508" spans="43:63" x14ac:dyDescent="0.25">
      <c r="AQ1508" t="s">
        <v>26</v>
      </c>
      <c r="AR1508">
        <v>2012</v>
      </c>
      <c r="AS1508" t="s">
        <v>872</v>
      </c>
      <c r="AT1508" t="s">
        <v>839</v>
      </c>
      <c r="AU1508">
        <v>1.9395799524299899</v>
      </c>
      <c r="AV1508" t="s">
        <v>873</v>
      </c>
      <c r="AW1508" t="s">
        <v>208</v>
      </c>
      <c r="AX1508" t="s">
        <v>817</v>
      </c>
      <c r="AY1508" t="s">
        <v>818</v>
      </c>
      <c r="AZ1508" t="s">
        <v>777</v>
      </c>
      <c r="BA1508" t="s">
        <v>764</v>
      </c>
      <c r="BB1508" t="s">
        <v>815</v>
      </c>
      <c r="BC1508" t="s">
        <v>819</v>
      </c>
      <c r="BD1508" t="s">
        <v>820</v>
      </c>
      <c r="BE1508" t="s">
        <v>821</v>
      </c>
      <c r="BF1508" t="s">
        <v>876</v>
      </c>
      <c r="BG1508" t="s">
        <v>822</v>
      </c>
      <c r="BH1508">
        <v>2016</v>
      </c>
      <c r="BI1508" t="s">
        <v>823</v>
      </c>
      <c r="BJ1508" t="s">
        <v>824</v>
      </c>
      <c r="BK1508" t="s">
        <v>824</v>
      </c>
    </row>
    <row r="1509" spans="43:63" x14ac:dyDescent="0.25">
      <c r="AQ1509" t="s">
        <v>6</v>
      </c>
      <c r="AR1509">
        <v>2011</v>
      </c>
      <c r="AS1509" t="s">
        <v>872</v>
      </c>
      <c r="AT1509" t="s">
        <v>839</v>
      </c>
      <c r="AU1509">
        <v>98.804469991502202</v>
      </c>
      <c r="AV1509" t="s">
        <v>873</v>
      </c>
      <c r="AW1509" t="s">
        <v>364</v>
      </c>
      <c r="AX1509" t="s">
        <v>817</v>
      </c>
      <c r="AY1509" t="s">
        <v>818</v>
      </c>
      <c r="AZ1509" t="s">
        <v>777</v>
      </c>
      <c r="BA1509" t="s">
        <v>764</v>
      </c>
      <c r="BB1509" t="s">
        <v>815</v>
      </c>
      <c r="BC1509" t="s">
        <v>819</v>
      </c>
      <c r="BD1509" t="s">
        <v>820</v>
      </c>
      <c r="BE1509" t="s">
        <v>821</v>
      </c>
      <c r="BF1509" t="s">
        <v>879</v>
      </c>
      <c r="BG1509" t="s">
        <v>822</v>
      </c>
      <c r="BH1509">
        <v>2016</v>
      </c>
      <c r="BI1509" t="s">
        <v>823</v>
      </c>
      <c r="BJ1509" t="s">
        <v>824</v>
      </c>
      <c r="BK1509" t="s">
        <v>824</v>
      </c>
    </row>
    <row r="1510" spans="43:63" x14ac:dyDescent="0.25">
      <c r="AQ1510" t="s">
        <v>6</v>
      </c>
      <c r="AR1510">
        <v>2012</v>
      </c>
      <c r="AS1510" t="s">
        <v>872</v>
      </c>
      <c r="AT1510" t="s">
        <v>839</v>
      </c>
      <c r="AU1510">
        <v>99.903596376054907</v>
      </c>
      <c r="AV1510" t="s">
        <v>873</v>
      </c>
      <c r="AW1510" t="s">
        <v>364</v>
      </c>
      <c r="AX1510" t="s">
        <v>817</v>
      </c>
      <c r="AY1510" t="s">
        <v>818</v>
      </c>
      <c r="AZ1510" t="s">
        <v>777</v>
      </c>
      <c r="BA1510" t="s">
        <v>764</v>
      </c>
      <c r="BB1510" t="s">
        <v>815</v>
      </c>
      <c r="BC1510" t="s">
        <v>819</v>
      </c>
      <c r="BD1510" t="s">
        <v>820</v>
      </c>
      <c r="BE1510" t="s">
        <v>821</v>
      </c>
      <c r="BF1510" t="s">
        <v>879</v>
      </c>
      <c r="BG1510" t="s">
        <v>822</v>
      </c>
      <c r="BH1510">
        <v>2016</v>
      </c>
      <c r="BI1510" t="s">
        <v>823</v>
      </c>
      <c r="BJ1510" t="s">
        <v>824</v>
      </c>
      <c r="BK1510" t="s">
        <v>824</v>
      </c>
    </row>
    <row r="1511" spans="43:63" x14ac:dyDescent="0.25">
      <c r="AQ1511" t="s">
        <v>12</v>
      </c>
      <c r="AR1511">
        <v>2011</v>
      </c>
      <c r="AS1511" t="s">
        <v>872</v>
      </c>
      <c r="AT1511" t="s">
        <v>839</v>
      </c>
      <c r="AU1511">
        <v>109.876349528947</v>
      </c>
      <c r="AV1511" t="s">
        <v>873</v>
      </c>
      <c r="AW1511" t="s">
        <v>364</v>
      </c>
      <c r="AX1511" t="s">
        <v>817</v>
      </c>
      <c r="AY1511" t="s">
        <v>818</v>
      </c>
      <c r="AZ1511" t="s">
        <v>777</v>
      </c>
      <c r="BA1511" t="s">
        <v>764</v>
      </c>
      <c r="BB1511" t="s">
        <v>815</v>
      </c>
      <c r="BC1511" t="s">
        <v>819</v>
      </c>
      <c r="BD1511" t="s">
        <v>820</v>
      </c>
      <c r="BE1511" t="s">
        <v>821</v>
      </c>
      <c r="BF1511" t="s">
        <v>879</v>
      </c>
      <c r="BG1511" t="s">
        <v>822</v>
      </c>
      <c r="BH1511">
        <v>2016</v>
      </c>
      <c r="BI1511" t="s">
        <v>823</v>
      </c>
      <c r="BJ1511" t="s">
        <v>824</v>
      </c>
      <c r="BK1511" t="s">
        <v>824</v>
      </c>
    </row>
    <row r="1512" spans="43:63" x14ac:dyDescent="0.25">
      <c r="AQ1512" t="s">
        <v>12</v>
      </c>
      <c r="AR1512">
        <v>2012</v>
      </c>
      <c r="AS1512" t="s">
        <v>872</v>
      </c>
      <c r="AT1512" t="s">
        <v>839</v>
      </c>
      <c r="AU1512">
        <v>110.17903919707101</v>
      </c>
      <c r="AV1512" t="s">
        <v>873</v>
      </c>
      <c r="AW1512" t="s">
        <v>364</v>
      </c>
      <c r="AX1512" t="s">
        <v>817</v>
      </c>
      <c r="AY1512" t="s">
        <v>818</v>
      </c>
      <c r="AZ1512" t="s">
        <v>777</v>
      </c>
      <c r="BA1512" t="s">
        <v>764</v>
      </c>
      <c r="BB1512" t="s">
        <v>815</v>
      </c>
      <c r="BC1512" t="s">
        <v>819</v>
      </c>
      <c r="BD1512" t="s">
        <v>820</v>
      </c>
      <c r="BE1512" t="s">
        <v>821</v>
      </c>
      <c r="BF1512" t="s">
        <v>879</v>
      </c>
      <c r="BG1512" t="s">
        <v>822</v>
      </c>
      <c r="BH1512">
        <v>2016</v>
      </c>
      <c r="BI1512" t="s">
        <v>823</v>
      </c>
      <c r="BJ1512" t="s">
        <v>824</v>
      </c>
      <c r="BK1512" t="s">
        <v>824</v>
      </c>
    </row>
    <row r="1513" spans="43:63" x14ac:dyDescent="0.25">
      <c r="AQ1513" t="s">
        <v>12</v>
      </c>
      <c r="AR1513">
        <v>2013</v>
      </c>
      <c r="AS1513" t="s">
        <v>872</v>
      </c>
      <c r="AT1513" t="s">
        <v>839</v>
      </c>
      <c r="AU1513">
        <v>110.633073699257</v>
      </c>
      <c r="AV1513" t="s">
        <v>873</v>
      </c>
      <c r="AW1513" t="s">
        <v>364</v>
      </c>
      <c r="AX1513" t="s">
        <v>817</v>
      </c>
      <c r="AY1513" t="s">
        <v>818</v>
      </c>
      <c r="AZ1513" t="s">
        <v>777</v>
      </c>
      <c r="BA1513" t="s">
        <v>764</v>
      </c>
      <c r="BB1513" t="s">
        <v>815</v>
      </c>
      <c r="BC1513" t="s">
        <v>819</v>
      </c>
      <c r="BD1513" t="s">
        <v>820</v>
      </c>
      <c r="BE1513" t="s">
        <v>821</v>
      </c>
      <c r="BF1513" t="s">
        <v>879</v>
      </c>
      <c r="BG1513" t="s">
        <v>822</v>
      </c>
      <c r="BH1513">
        <v>2016</v>
      </c>
      <c r="BI1513" t="s">
        <v>823</v>
      </c>
      <c r="BJ1513" t="s">
        <v>824</v>
      </c>
      <c r="BK1513" t="s">
        <v>824</v>
      </c>
    </row>
    <row r="1514" spans="43:63" x14ac:dyDescent="0.25">
      <c r="AQ1514" t="s">
        <v>14</v>
      </c>
      <c r="AR1514">
        <v>2011</v>
      </c>
      <c r="AS1514" t="s">
        <v>872</v>
      </c>
      <c r="AT1514" t="s">
        <v>839</v>
      </c>
      <c r="AU1514">
        <v>65.952829710545203</v>
      </c>
      <c r="AV1514" t="s">
        <v>873</v>
      </c>
      <c r="AW1514" t="s">
        <v>364</v>
      </c>
      <c r="AX1514" t="s">
        <v>817</v>
      </c>
      <c r="AY1514" t="s">
        <v>818</v>
      </c>
      <c r="AZ1514" t="s">
        <v>777</v>
      </c>
      <c r="BA1514" t="s">
        <v>764</v>
      </c>
      <c r="BB1514" t="s">
        <v>815</v>
      </c>
      <c r="BC1514" t="s">
        <v>819</v>
      </c>
      <c r="BD1514" t="s">
        <v>820</v>
      </c>
      <c r="BE1514" t="s">
        <v>821</v>
      </c>
      <c r="BF1514" t="s">
        <v>879</v>
      </c>
      <c r="BG1514" t="s">
        <v>822</v>
      </c>
      <c r="BH1514">
        <v>2016</v>
      </c>
      <c r="BI1514" t="s">
        <v>823</v>
      </c>
      <c r="BJ1514" t="s">
        <v>824</v>
      </c>
      <c r="BK1514" t="s">
        <v>824</v>
      </c>
    </row>
    <row r="1515" spans="43:63" x14ac:dyDescent="0.25">
      <c r="AQ1515" t="s">
        <v>13</v>
      </c>
      <c r="AR1515">
        <v>2011</v>
      </c>
      <c r="AS1515" t="s">
        <v>872</v>
      </c>
      <c r="AT1515" t="s">
        <v>839</v>
      </c>
      <c r="AU1515">
        <v>11.71295699595</v>
      </c>
      <c r="AV1515" t="s">
        <v>873</v>
      </c>
      <c r="AW1515" t="s">
        <v>214</v>
      </c>
      <c r="AX1515" t="s">
        <v>817</v>
      </c>
      <c r="AY1515" t="s">
        <v>818</v>
      </c>
      <c r="AZ1515" t="s">
        <v>777</v>
      </c>
      <c r="BA1515" t="s">
        <v>764</v>
      </c>
      <c r="BB1515" t="s">
        <v>815</v>
      </c>
      <c r="BC1515" t="s">
        <v>819</v>
      </c>
      <c r="BD1515" t="s">
        <v>820</v>
      </c>
      <c r="BE1515" t="s">
        <v>821</v>
      </c>
      <c r="BF1515" t="s">
        <v>858</v>
      </c>
      <c r="BG1515" t="s">
        <v>822</v>
      </c>
      <c r="BH1515">
        <v>2016</v>
      </c>
      <c r="BI1515" t="s">
        <v>823</v>
      </c>
      <c r="BJ1515" t="s">
        <v>824</v>
      </c>
      <c r="BK1515" t="s">
        <v>824</v>
      </c>
    </row>
    <row r="1516" spans="43:63" x14ac:dyDescent="0.25">
      <c r="AQ1516" t="s">
        <v>19</v>
      </c>
      <c r="AR1516">
        <v>2010</v>
      </c>
      <c r="AS1516" t="s">
        <v>872</v>
      </c>
      <c r="AT1516" t="s">
        <v>839</v>
      </c>
      <c r="AU1516">
        <v>32.521054977411403</v>
      </c>
      <c r="AV1516" t="s">
        <v>873</v>
      </c>
      <c r="AW1516" t="s">
        <v>364</v>
      </c>
      <c r="AX1516" t="s">
        <v>817</v>
      </c>
      <c r="AY1516" t="s">
        <v>818</v>
      </c>
      <c r="AZ1516" t="s">
        <v>777</v>
      </c>
      <c r="BA1516" t="s">
        <v>764</v>
      </c>
      <c r="BB1516" t="s">
        <v>815</v>
      </c>
      <c r="BC1516" t="s">
        <v>819</v>
      </c>
      <c r="BD1516" t="s">
        <v>820</v>
      </c>
      <c r="BE1516" t="s">
        <v>821</v>
      </c>
      <c r="BF1516" t="s">
        <v>879</v>
      </c>
      <c r="BG1516" t="s">
        <v>822</v>
      </c>
      <c r="BH1516">
        <v>2016</v>
      </c>
      <c r="BI1516" t="s">
        <v>823</v>
      </c>
      <c r="BJ1516" t="s">
        <v>824</v>
      </c>
      <c r="BK1516" t="s">
        <v>824</v>
      </c>
    </row>
    <row r="1517" spans="43:63" x14ac:dyDescent="0.25">
      <c r="AQ1517" t="s">
        <v>19</v>
      </c>
      <c r="AR1517">
        <v>2011</v>
      </c>
      <c r="AS1517" t="s">
        <v>872</v>
      </c>
      <c r="AT1517" t="s">
        <v>839</v>
      </c>
      <c r="AU1517">
        <v>32.027536673904599</v>
      </c>
      <c r="AV1517" t="s">
        <v>873</v>
      </c>
      <c r="AW1517" t="s">
        <v>364</v>
      </c>
      <c r="AX1517" t="s">
        <v>817</v>
      </c>
      <c r="AY1517" t="s">
        <v>818</v>
      </c>
      <c r="AZ1517" t="s">
        <v>777</v>
      </c>
      <c r="BA1517" t="s">
        <v>764</v>
      </c>
      <c r="BB1517" t="s">
        <v>815</v>
      </c>
      <c r="BC1517" t="s">
        <v>819</v>
      </c>
      <c r="BD1517" t="s">
        <v>820</v>
      </c>
      <c r="BE1517" t="s">
        <v>821</v>
      </c>
      <c r="BF1517" t="s">
        <v>879</v>
      </c>
      <c r="BG1517" t="s">
        <v>822</v>
      </c>
      <c r="BH1517">
        <v>2016</v>
      </c>
      <c r="BI1517" t="s">
        <v>823</v>
      </c>
      <c r="BJ1517" t="s">
        <v>824</v>
      </c>
      <c r="BK1517" t="s">
        <v>824</v>
      </c>
    </row>
    <row r="1518" spans="43:63" x14ac:dyDescent="0.25">
      <c r="AQ1518" t="s">
        <v>19</v>
      </c>
      <c r="AR1518">
        <v>2012</v>
      </c>
      <c r="AS1518" t="s">
        <v>872</v>
      </c>
      <c r="AT1518" t="s">
        <v>839</v>
      </c>
      <c r="AU1518">
        <v>31.994024026064</v>
      </c>
      <c r="AV1518" t="s">
        <v>873</v>
      </c>
      <c r="AW1518" t="s">
        <v>364</v>
      </c>
      <c r="AX1518" t="s">
        <v>817</v>
      </c>
      <c r="AY1518" t="s">
        <v>818</v>
      </c>
      <c r="AZ1518" t="s">
        <v>777</v>
      </c>
      <c r="BA1518" t="s">
        <v>764</v>
      </c>
      <c r="BB1518" t="s">
        <v>815</v>
      </c>
      <c r="BC1518" t="s">
        <v>819</v>
      </c>
      <c r="BD1518" t="s">
        <v>820</v>
      </c>
      <c r="BE1518" t="s">
        <v>821</v>
      </c>
      <c r="BF1518" t="s">
        <v>879</v>
      </c>
      <c r="BG1518" t="s">
        <v>822</v>
      </c>
      <c r="BH1518">
        <v>2016</v>
      </c>
      <c r="BI1518" t="s">
        <v>823</v>
      </c>
      <c r="BJ1518" t="s">
        <v>824</v>
      </c>
      <c r="BK1518" t="s">
        <v>824</v>
      </c>
    </row>
    <row r="1519" spans="43:63" x14ac:dyDescent="0.25">
      <c r="AQ1519" t="s">
        <v>19</v>
      </c>
      <c r="AR1519">
        <v>2013</v>
      </c>
      <c r="AS1519" t="s">
        <v>872</v>
      </c>
      <c r="AT1519" t="s">
        <v>839</v>
      </c>
      <c r="AU1519">
        <v>32.193994817248502</v>
      </c>
      <c r="AV1519" t="s">
        <v>873</v>
      </c>
      <c r="AW1519" t="s">
        <v>364</v>
      </c>
      <c r="AX1519" t="s">
        <v>817</v>
      </c>
      <c r="AY1519" t="s">
        <v>818</v>
      </c>
      <c r="AZ1519" t="s">
        <v>777</v>
      </c>
      <c r="BA1519" t="s">
        <v>764</v>
      </c>
      <c r="BB1519" t="s">
        <v>815</v>
      </c>
      <c r="BC1519" t="s">
        <v>819</v>
      </c>
      <c r="BD1519" t="s">
        <v>820</v>
      </c>
      <c r="BE1519" t="s">
        <v>821</v>
      </c>
      <c r="BF1519" t="s">
        <v>879</v>
      </c>
      <c r="BG1519" t="s">
        <v>822</v>
      </c>
      <c r="BH1519">
        <v>2016</v>
      </c>
      <c r="BI1519" t="s">
        <v>823</v>
      </c>
      <c r="BJ1519" t="s">
        <v>824</v>
      </c>
      <c r="BK1519" t="s">
        <v>824</v>
      </c>
    </row>
    <row r="1520" spans="43:63" x14ac:dyDescent="0.25">
      <c r="AQ1520" t="s">
        <v>8</v>
      </c>
      <c r="AR1520">
        <v>2011</v>
      </c>
      <c r="AS1520" t="s">
        <v>872</v>
      </c>
      <c r="AT1520" t="s">
        <v>839</v>
      </c>
      <c r="AU1520">
        <v>6.2914220823813798</v>
      </c>
      <c r="AV1520" t="s">
        <v>873</v>
      </c>
      <c r="AW1520" t="s">
        <v>364</v>
      </c>
      <c r="AX1520" t="s">
        <v>817</v>
      </c>
      <c r="AY1520" t="s">
        <v>818</v>
      </c>
      <c r="AZ1520" t="s">
        <v>777</v>
      </c>
      <c r="BA1520" t="s">
        <v>764</v>
      </c>
      <c r="BB1520" t="s">
        <v>815</v>
      </c>
      <c r="BC1520" t="s">
        <v>819</v>
      </c>
      <c r="BD1520" t="s">
        <v>820</v>
      </c>
      <c r="BE1520" t="s">
        <v>821</v>
      </c>
      <c r="BF1520" t="s">
        <v>879</v>
      </c>
      <c r="BG1520" t="s">
        <v>822</v>
      </c>
      <c r="BH1520">
        <v>2016</v>
      </c>
      <c r="BI1520" t="s">
        <v>823</v>
      </c>
      <c r="BJ1520" t="s">
        <v>824</v>
      </c>
      <c r="BK1520" t="s">
        <v>824</v>
      </c>
    </row>
    <row r="1521" spans="43:63" x14ac:dyDescent="0.25">
      <c r="AQ1521" t="s">
        <v>8</v>
      </c>
      <c r="AR1521">
        <v>2012</v>
      </c>
      <c r="AS1521" t="s">
        <v>872</v>
      </c>
      <c r="AT1521" t="s">
        <v>839</v>
      </c>
      <c r="AU1521">
        <v>6.3199473793257797</v>
      </c>
      <c r="AV1521" t="s">
        <v>873</v>
      </c>
      <c r="AW1521" t="s">
        <v>364</v>
      </c>
      <c r="AX1521" t="s">
        <v>817</v>
      </c>
      <c r="AY1521" t="s">
        <v>818</v>
      </c>
      <c r="AZ1521" t="s">
        <v>777</v>
      </c>
      <c r="BA1521" t="s">
        <v>764</v>
      </c>
      <c r="BB1521" t="s">
        <v>815</v>
      </c>
      <c r="BC1521" t="s">
        <v>819</v>
      </c>
      <c r="BD1521" t="s">
        <v>820</v>
      </c>
      <c r="BE1521" t="s">
        <v>821</v>
      </c>
      <c r="BF1521" t="s">
        <v>879</v>
      </c>
      <c r="BG1521" t="s">
        <v>822</v>
      </c>
      <c r="BH1521">
        <v>2016</v>
      </c>
      <c r="BI1521" t="s">
        <v>823</v>
      </c>
      <c r="BJ1521" t="s">
        <v>824</v>
      </c>
      <c r="BK1521" t="s">
        <v>824</v>
      </c>
    </row>
    <row r="1522" spans="43:63" x14ac:dyDescent="0.25">
      <c r="AQ1522" t="s">
        <v>8</v>
      </c>
      <c r="AR1522">
        <v>2013</v>
      </c>
      <c r="AS1522" t="s">
        <v>872</v>
      </c>
      <c r="AT1522" t="s">
        <v>839</v>
      </c>
      <c r="AU1522">
        <v>6.3434310018666498</v>
      </c>
      <c r="AV1522" t="s">
        <v>873</v>
      </c>
      <c r="AW1522" t="s">
        <v>364</v>
      </c>
      <c r="AX1522" t="s">
        <v>817</v>
      </c>
      <c r="AY1522" t="s">
        <v>818</v>
      </c>
      <c r="AZ1522" t="s">
        <v>777</v>
      </c>
      <c r="BA1522" t="s">
        <v>764</v>
      </c>
      <c r="BB1522" t="s">
        <v>815</v>
      </c>
      <c r="BC1522" t="s">
        <v>819</v>
      </c>
      <c r="BD1522" t="s">
        <v>820</v>
      </c>
      <c r="BE1522" t="s">
        <v>821</v>
      </c>
      <c r="BF1522" t="s">
        <v>879</v>
      </c>
      <c r="BG1522" t="s">
        <v>822</v>
      </c>
      <c r="BH1522">
        <v>2016</v>
      </c>
      <c r="BI1522" t="s">
        <v>823</v>
      </c>
      <c r="BJ1522" t="s">
        <v>824</v>
      </c>
      <c r="BK1522" t="s">
        <v>824</v>
      </c>
    </row>
    <row r="1523" spans="43:63" x14ac:dyDescent="0.25">
      <c r="AQ1523" t="s">
        <v>18</v>
      </c>
      <c r="AR1523">
        <v>2011</v>
      </c>
      <c r="AS1523" t="s">
        <v>872</v>
      </c>
      <c r="AT1523" t="s">
        <v>839</v>
      </c>
      <c r="AU1523">
        <v>18.6399503814554</v>
      </c>
      <c r="AV1523" t="s">
        <v>873</v>
      </c>
      <c r="AW1523" t="s">
        <v>364</v>
      </c>
      <c r="AX1523" t="s">
        <v>817</v>
      </c>
      <c r="AY1523" t="s">
        <v>818</v>
      </c>
      <c r="AZ1523" t="s">
        <v>777</v>
      </c>
      <c r="BA1523" t="s">
        <v>764</v>
      </c>
      <c r="BB1523" t="s">
        <v>815</v>
      </c>
      <c r="BC1523" t="s">
        <v>819</v>
      </c>
      <c r="BD1523" t="s">
        <v>820</v>
      </c>
      <c r="BE1523" t="s">
        <v>821</v>
      </c>
      <c r="BF1523" t="s">
        <v>879</v>
      </c>
      <c r="BG1523" t="s">
        <v>822</v>
      </c>
      <c r="BH1523">
        <v>2016</v>
      </c>
      <c r="BI1523" t="s">
        <v>823</v>
      </c>
      <c r="BJ1523" t="s">
        <v>824</v>
      </c>
      <c r="BK1523" t="s">
        <v>824</v>
      </c>
    </row>
    <row r="1524" spans="43:63" x14ac:dyDescent="0.25">
      <c r="AQ1524" t="s">
        <v>18</v>
      </c>
      <c r="AR1524">
        <v>2012</v>
      </c>
      <c r="AS1524" t="s">
        <v>872</v>
      </c>
      <c r="AT1524" t="s">
        <v>839</v>
      </c>
      <c r="AU1524">
        <v>18.6963952033996</v>
      </c>
      <c r="AV1524" t="s">
        <v>873</v>
      </c>
      <c r="AW1524" t="s">
        <v>364</v>
      </c>
      <c r="AX1524" t="s">
        <v>817</v>
      </c>
      <c r="AY1524" t="s">
        <v>818</v>
      </c>
      <c r="AZ1524" t="s">
        <v>777</v>
      </c>
      <c r="BA1524" t="s">
        <v>764</v>
      </c>
      <c r="BB1524" t="s">
        <v>815</v>
      </c>
      <c r="BC1524" t="s">
        <v>819</v>
      </c>
      <c r="BD1524" t="s">
        <v>820</v>
      </c>
      <c r="BE1524" t="s">
        <v>821</v>
      </c>
      <c r="BF1524" t="s">
        <v>879</v>
      </c>
      <c r="BG1524" t="s">
        <v>822</v>
      </c>
      <c r="BH1524">
        <v>2016</v>
      </c>
      <c r="BI1524" t="s">
        <v>823</v>
      </c>
      <c r="BJ1524" t="s">
        <v>824</v>
      </c>
      <c r="BK1524" t="s">
        <v>824</v>
      </c>
    </row>
    <row r="1525" spans="43:63" x14ac:dyDescent="0.25">
      <c r="AQ1525" t="s">
        <v>18</v>
      </c>
      <c r="AR1525">
        <v>2013</v>
      </c>
      <c r="AS1525" t="s">
        <v>872</v>
      </c>
      <c r="AT1525" t="s">
        <v>839</v>
      </c>
      <c r="AU1525">
        <v>18.753715908281801</v>
      </c>
      <c r="AV1525" t="s">
        <v>873</v>
      </c>
      <c r="AW1525" t="s">
        <v>364</v>
      </c>
      <c r="AX1525" t="s">
        <v>817</v>
      </c>
      <c r="AY1525" t="s">
        <v>818</v>
      </c>
      <c r="AZ1525" t="s">
        <v>777</v>
      </c>
      <c r="BA1525" t="s">
        <v>764</v>
      </c>
      <c r="BB1525" t="s">
        <v>815</v>
      </c>
      <c r="BC1525" t="s">
        <v>819</v>
      </c>
      <c r="BD1525" t="s">
        <v>820</v>
      </c>
      <c r="BE1525" t="s">
        <v>821</v>
      </c>
      <c r="BF1525" t="s">
        <v>879</v>
      </c>
      <c r="BG1525" t="s">
        <v>822</v>
      </c>
      <c r="BH1525">
        <v>2016</v>
      </c>
      <c r="BI1525" t="s">
        <v>823</v>
      </c>
      <c r="BJ1525" t="s">
        <v>824</v>
      </c>
      <c r="BK1525" t="s">
        <v>824</v>
      </c>
    </row>
    <row r="1526" spans="43:63" x14ac:dyDescent="0.25">
      <c r="AQ1526" t="s">
        <v>4</v>
      </c>
      <c r="AR1526">
        <v>2012</v>
      </c>
      <c r="AS1526" t="s">
        <v>872</v>
      </c>
      <c r="AT1526" t="s">
        <v>839</v>
      </c>
      <c r="AU1526">
        <v>193.35831281186699</v>
      </c>
      <c r="AV1526" t="s">
        <v>873</v>
      </c>
      <c r="AW1526" t="s">
        <v>364</v>
      </c>
      <c r="AX1526" t="s">
        <v>817</v>
      </c>
      <c r="AY1526" t="s">
        <v>818</v>
      </c>
      <c r="AZ1526" t="s">
        <v>777</v>
      </c>
      <c r="BA1526" t="s">
        <v>764</v>
      </c>
      <c r="BB1526" t="s">
        <v>815</v>
      </c>
      <c r="BC1526" t="s">
        <v>819</v>
      </c>
      <c r="BD1526" t="s">
        <v>820</v>
      </c>
      <c r="BE1526" t="s">
        <v>821</v>
      </c>
      <c r="BF1526" t="s">
        <v>879</v>
      </c>
      <c r="BG1526" t="s">
        <v>822</v>
      </c>
      <c r="BH1526">
        <v>2016</v>
      </c>
      <c r="BI1526" t="s">
        <v>823</v>
      </c>
      <c r="BJ1526" t="s">
        <v>824</v>
      </c>
      <c r="BK1526" t="s">
        <v>824</v>
      </c>
    </row>
    <row r="1527" spans="43:63" x14ac:dyDescent="0.25">
      <c r="AQ1527" t="s">
        <v>17</v>
      </c>
      <c r="AR1527">
        <v>2013</v>
      </c>
      <c r="AS1527" t="s">
        <v>872</v>
      </c>
      <c r="AT1527" t="s">
        <v>839</v>
      </c>
      <c r="AU1527">
        <v>40.223452160000001</v>
      </c>
      <c r="AV1527" t="s">
        <v>873</v>
      </c>
      <c r="AW1527" t="s">
        <v>364</v>
      </c>
      <c r="AX1527" t="s">
        <v>817</v>
      </c>
      <c r="AY1527" t="s">
        <v>818</v>
      </c>
      <c r="AZ1527" t="s">
        <v>778</v>
      </c>
      <c r="BA1527" t="s">
        <v>764</v>
      </c>
      <c r="BB1527" t="s">
        <v>815</v>
      </c>
      <c r="BC1527" t="s">
        <v>819</v>
      </c>
      <c r="BD1527" t="s">
        <v>820</v>
      </c>
      <c r="BE1527" t="s">
        <v>821</v>
      </c>
      <c r="BF1527" t="s">
        <v>879</v>
      </c>
      <c r="BG1527" t="s">
        <v>822</v>
      </c>
      <c r="BH1527">
        <v>2016</v>
      </c>
      <c r="BI1527" t="s">
        <v>823</v>
      </c>
      <c r="BJ1527" t="s">
        <v>824</v>
      </c>
      <c r="BK1527" t="s">
        <v>824</v>
      </c>
    </row>
    <row r="1528" spans="43:63" x14ac:dyDescent="0.25">
      <c r="AQ1528" t="s">
        <v>11</v>
      </c>
      <c r="AR1528">
        <v>2010</v>
      </c>
      <c r="AS1528" t="s">
        <v>872</v>
      </c>
      <c r="AT1528" t="s">
        <v>839</v>
      </c>
      <c r="AU1528">
        <v>18.590764374999999</v>
      </c>
      <c r="AV1528" t="s">
        <v>873</v>
      </c>
      <c r="AW1528" t="s">
        <v>364</v>
      </c>
      <c r="AX1528" t="s">
        <v>817</v>
      </c>
      <c r="AY1528" t="s">
        <v>818</v>
      </c>
      <c r="AZ1528" t="s">
        <v>778</v>
      </c>
      <c r="BA1528" t="s">
        <v>764</v>
      </c>
      <c r="BB1528" t="s">
        <v>815</v>
      </c>
      <c r="BC1528" t="s">
        <v>819</v>
      </c>
      <c r="BD1528" t="s">
        <v>820</v>
      </c>
      <c r="BE1528" t="s">
        <v>821</v>
      </c>
      <c r="BF1528" t="s">
        <v>879</v>
      </c>
      <c r="BG1528" t="s">
        <v>822</v>
      </c>
      <c r="BH1528">
        <v>2016</v>
      </c>
      <c r="BI1528" t="s">
        <v>823</v>
      </c>
      <c r="BJ1528" t="s">
        <v>824</v>
      </c>
      <c r="BK1528" t="s">
        <v>824</v>
      </c>
    </row>
    <row r="1529" spans="43:63" x14ac:dyDescent="0.25">
      <c r="AQ1529" t="s">
        <v>11</v>
      </c>
      <c r="AR1529">
        <v>2011</v>
      </c>
      <c r="AS1529" t="s">
        <v>872</v>
      </c>
      <c r="AT1529" t="s">
        <v>839</v>
      </c>
      <c r="AU1529">
        <v>19.167227893749999</v>
      </c>
      <c r="AV1529" t="s">
        <v>873</v>
      </c>
      <c r="AW1529" t="s">
        <v>364</v>
      </c>
      <c r="AX1529" t="s">
        <v>817</v>
      </c>
      <c r="AY1529" t="s">
        <v>818</v>
      </c>
      <c r="AZ1529" t="s">
        <v>778</v>
      </c>
      <c r="BA1529" t="s">
        <v>764</v>
      </c>
      <c r="BB1529" t="s">
        <v>815</v>
      </c>
      <c r="BC1529" t="s">
        <v>819</v>
      </c>
      <c r="BD1529" t="s">
        <v>820</v>
      </c>
      <c r="BE1529" t="s">
        <v>821</v>
      </c>
      <c r="BF1529" t="s">
        <v>879</v>
      </c>
      <c r="BG1529" t="s">
        <v>822</v>
      </c>
      <c r="BH1529">
        <v>2016</v>
      </c>
      <c r="BI1529" t="s">
        <v>823</v>
      </c>
      <c r="BJ1529" t="s">
        <v>824</v>
      </c>
      <c r="BK1529" t="s">
        <v>824</v>
      </c>
    </row>
    <row r="1530" spans="43:63" x14ac:dyDescent="0.25">
      <c r="AQ1530" t="s">
        <v>11</v>
      </c>
      <c r="AR1530">
        <v>2012</v>
      </c>
      <c r="AS1530" t="s">
        <v>872</v>
      </c>
      <c r="AT1530" t="s">
        <v>839</v>
      </c>
      <c r="AU1530">
        <v>19.730029575</v>
      </c>
      <c r="AV1530" t="s">
        <v>873</v>
      </c>
      <c r="AW1530" t="s">
        <v>364</v>
      </c>
      <c r="AX1530" t="s">
        <v>817</v>
      </c>
      <c r="AY1530" t="s">
        <v>818</v>
      </c>
      <c r="AZ1530" t="s">
        <v>778</v>
      </c>
      <c r="BA1530" t="s">
        <v>764</v>
      </c>
      <c r="BB1530" t="s">
        <v>815</v>
      </c>
      <c r="BC1530" t="s">
        <v>819</v>
      </c>
      <c r="BD1530" t="s">
        <v>820</v>
      </c>
      <c r="BE1530" t="s">
        <v>821</v>
      </c>
      <c r="BF1530" t="s">
        <v>879</v>
      </c>
      <c r="BG1530" t="s">
        <v>822</v>
      </c>
      <c r="BH1530">
        <v>2016</v>
      </c>
      <c r="BI1530" t="s">
        <v>823</v>
      </c>
      <c r="BJ1530" t="s">
        <v>824</v>
      </c>
      <c r="BK1530" t="s">
        <v>824</v>
      </c>
    </row>
    <row r="1531" spans="43:63" x14ac:dyDescent="0.25">
      <c r="AQ1531" t="s">
        <v>11</v>
      </c>
      <c r="AR1531">
        <v>2013</v>
      </c>
      <c r="AS1531" t="s">
        <v>872</v>
      </c>
      <c r="AT1531" t="s">
        <v>839</v>
      </c>
      <c r="AU1531">
        <v>20.277239493749999</v>
      </c>
      <c r="AV1531" t="s">
        <v>873</v>
      </c>
      <c r="AW1531" t="s">
        <v>364</v>
      </c>
      <c r="AX1531" t="s">
        <v>817</v>
      </c>
      <c r="AY1531" t="s">
        <v>818</v>
      </c>
      <c r="AZ1531" t="s">
        <v>778</v>
      </c>
      <c r="BA1531" t="s">
        <v>764</v>
      </c>
      <c r="BB1531" t="s">
        <v>815</v>
      </c>
      <c r="BC1531" t="s">
        <v>819</v>
      </c>
      <c r="BD1531" t="s">
        <v>820</v>
      </c>
      <c r="BE1531" t="s">
        <v>821</v>
      </c>
      <c r="BF1531" t="s">
        <v>879</v>
      </c>
      <c r="BG1531" t="s">
        <v>822</v>
      </c>
      <c r="BH1531">
        <v>2016</v>
      </c>
      <c r="BI1531" t="s">
        <v>823</v>
      </c>
      <c r="BJ1531" t="s">
        <v>824</v>
      </c>
      <c r="BK1531" t="s">
        <v>824</v>
      </c>
    </row>
    <row r="1532" spans="43:63" x14ac:dyDescent="0.25">
      <c r="AQ1532" t="s">
        <v>21</v>
      </c>
      <c r="AR1532">
        <v>2012</v>
      </c>
      <c r="AS1532" t="s">
        <v>872</v>
      </c>
      <c r="AT1532" t="s">
        <v>839</v>
      </c>
      <c r="AU1532">
        <v>9.8149888787121196</v>
      </c>
      <c r="AV1532" t="s">
        <v>873</v>
      </c>
      <c r="AW1532" t="s">
        <v>364</v>
      </c>
      <c r="AX1532" t="s">
        <v>817</v>
      </c>
      <c r="AY1532" t="s">
        <v>818</v>
      </c>
      <c r="AZ1532" t="s">
        <v>778</v>
      </c>
      <c r="BA1532" t="s">
        <v>764</v>
      </c>
      <c r="BB1532" t="s">
        <v>815</v>
      </c>
      <c r="BC1532" t="s">
        <v>819</v>
      </c>
      <c r="BD1532" t="s">
        <v>820</v>
      </c>
      <c r="BE1532" t="s">
        <v>821</v>
      </c>
      <c r="BF1532" t="s">
        <v>879</v>
      </c>
      <c r="BG1532" t="s">
        <v>822</v>
      </c>
      <c r="BH1532">
        <v>2016</v>
      </c>
      <c r="BI1532" t="s">
        <v>823</v>
      </c>
      <c r="BJ1532" t="s">
        <v>824</v>
      </c>
      <c r="BK1532" t="s">
        <v>824</v>
      </c>
    </row>
    <row r="1533" spans="43:63" x14ac:dyDescent="0.25">
      <c r="AQ1533" t="s">
        <v>21</v>
      </c>
      <c r="AR1533">
        <v>2013</v>
      </c>
      <c r="AS1533" t="s">
        <v>872</v>
      </c>
      <c r="AT1533" t="s">
        <v>839</v>
      </c>
      <c r="AU1533">
        <v>9.8186477878648599</v>
      </c>
      <c r="AV1533" t="s">
        <v>873</v>
      </c>
      <c r="AW1533" t="s">
        <v>364</v>
      </c>
      <c r="AX1533" t="s">
        <v>817</v>
      </c>
      <c r="AY1533" t="s">
        <v>818</v>
      </c>
      <c r="AZ1533" t="s">
        <v>778</v>
      </c>
      <c r="BA1533" t="s">
        <v>764</v>
      </c>
      <c r="BB1533" t="s">
        <v>815</v>
      </c>
      <c r="BC1533" t="s">
        <v>819</v>
      </c>
      <c r="BD1533" t="s">
        <v>820</v>
      </c>
      <c r="BE1533" t="s">
        <v>821</v>
      </c>
      <c r="BF1533" t="s">
        <v>879</v>
      </c>
      <c r="BG1533" t="s">
        <v>822</v>
      </c>
      <c r="BH1533">
        <v>2016</v>
      </c>
      <c r="BI1533" t="s">
        <v>823</v>
      </c>
      <c r="BJ1533" t="s">
        <v>824</v>
      </c>
      <c r="BK1533" t="s">
        <v>824</v>
      </c>
    </row>
    <row r="1534" spans="43:63" x14ac:dyDescent="0.25">
      <c r="AQ1534" t="s">
        <v>15</v>
      </c>
      <c r="AR1534">
        <v>2011</v>
      </c>
      <c r="AS1534" t="s">
        <v>872</v>
      </c>
      <c r="AT1534" t="s">
        <v>839</v>
      </c>
      <c r="AU1534">
        <v>7.0115781206143302</v>
      </c>
      <c r="AV1534" t="s">
        <v>873</v>
      </c>
      <c r="AW1534" t="s">
        <v>364</v>
      </c>
      <c r="AX1534" t="s">
        <v>817</v>
      </c>
      <c r="AY1534" t="s">
        <v>818</v>
      </c>
      <c r="AZ1534" t="s">
        <v>778</v>
      </c>
      <c r="BA1534" t="s">
        <v>764</v>
      </c>
      <c r="BB1534" t="s">
        <v>815</v>
      </c>
      <c r="BC1534" t="s">
        <v>819</v>
      </c>
      <c r="BD1534" t="s">
        <v>820</v>
      </c>
      <c r="BE1534" t="s">
        <v>821</v>
      </c>
      <c r="BF1534" t="s">
        <v>879</v>
      </c>
      <c r="BG1534" t="s">
        <v>822</v>
      </c>
      <c r="BH1534">
        <v>2016</v>
      </c>
      <c r="BI1534" t="s">
        <v>823</v>
      </c>
      <c r="BJ1534" t="s">
        <v>824</v>
      </c>
      <c r="BK1534" t="s">
        <v>824</v>
      </c>
    </row>
    <row r="1535" spans="43:63" x14ac:dyDescent="0.25">
      <c r="AQ1535" t="s">
        <v>15</v>
      </c>
      <c r="AR1535">
        <v>2012</v>
      </c>
      <c r="AS1535" t="s">
        <v>872</v>
      </c>
      <c r="AT1535" t="s">
        <v>839</v>
      </c>
      <c r="AU1535">
        <v>7.0389244665746</v>
      </c>
      <c r="AV1535" t="s">
        <v>873</v>
      </c>
      <c r="AW1535" t="s">
        <v>364</v>
      </c>
      <c r="AX1535" t="s">
        <v>817</v>
      </c>
      <c r="AY1535" t="s">
        <v>818</v>
      </c>
      <c r="AZ1535" t="s">
        <v>778</v>
      </c>
      <c r="BA1535" t="s">
        <v>764</v>
      </c>
      <c r="BB1535" t="s">
        <v>815</v>
      </c>
      <c r="BC1535" t="s">
        <v>819</v>
      </c>
      <c r="BD1535" t="s">
        <v>820</v>
      </c>
      <c r="BE1535" t="s">
        <v>821</v>
      </c>
      <c r="BF1535" t="s">
        <v>879</v>
      </c>
      <c r="BG1535" t="s">
        <v>822</v>
      </c>
      <c r="BH1535">
        <v>2016</v>
      </c>
      <c r="BI1535" t="s">
        <v>823</v>
      </c>
      <c r="BJ1535" t="s">
        <v>824</v>
      </c>
      <c r="BK1535" t="s">
        <v>824</v>
      </c>
    </row>
    <row r="1536" spans="43:63" x14ac:dyDescent="0.25">
      <c r="AQ1536" t="s">
        <v>15</v>
      </c>
      <c r="AR1536">
        <v>2013</v>
      </c>
      <c r="AS1536" t="s">
        <v>872</v>
      </c>
      <c r="AT1536" t="s">
        <v>839</v>
      </c>
      <c r="AU1536">
        <v>7.0575819644805096</v>
      </c>
      <c r="AV1536" t="s">
        <v>873</v>
      </c>
      <c r="AW1536" t="s">
        <v>364</v>
      </c>
      <c r="AX1536" t="s">
        <v>817</v>
      </c>
      <c r="AY1536" t="s">
        <v>818</v>
      </c>
      <c r="AZ1536" t="s">
        <v>778</v>
      </c>
      <c r="BA1536" t="s">
        <v>764</v>
      </c>
      <c r="BB1536" t="s">
        <v>815</v>
      </c>
      <c r="BC1536" t="s">
        <v>819</v>
      </c>
      <c r="BD1536" t="s">
        <v>820</v>
      </c>
      <c r="BE1536" t="s">
        <v>821</v>
      </c>
      <c r="BF1536" t="s">
        <v>879</v>
      </c>
      <c r="BG1536" t="s">
        <v>822</v>
      </c>
      <c r="BH1536">
        <v>2016</v>
      </c>
      <c r="BI1536" t="s">
        <v>823</v>
      </c>
      <c r="BJ1536" t="s">
        <v>824</v>
      </c>
      <c r="BK1536" t="s">
        <v>824</v>
      </c>
    </row>
    <row r="1537" spans="43:63" x14ac:dyDescent="0.25">
      <c r="AQ1537" t="s">
        <v>23</v>
      </c>
      <c r="AR1537">
        <v>2011</v>
      </c>
      <c r="AS1537" t="s">
        <v>872</v>
      </c>
      <c r="AT1537" t="s">
        <v>839</v>
      </c>
      <c r="AU1537">
        <v>21.3185132161315</v>
      </c>
      <c r="AV1537" t="s">
        <v>873</v>
      </c>
      <c r="AW1537" t="s">
        <v>364</v>
      </c>
      <c r="AX1537" t="s">
        <v>817</v>
      </c>
      <c r="AY1537" t="s">
        <v>818</v>
      </c>
      <c r="AZ1537" t="s">
        <v>778</v>
      </c>
      <c r="BA1537" t="s">
        <v>764</v>
      </c>
      <c r="BB1537" t="s">
        <v>815</v>
      </c>
      <c r="BC1537" t="s">
        <v>819</v>
      </c>
      <c r="BD1537" t="s">
        <v>820</v>
      </c>
      <c r="BE1537" t="s">
        <v>821</v>
      </c>
      <c r="BF1537" t="s">
        <v>879</v>
      </c>
      <c r="BG1537" t="s">
        <v>822</v>
      </c>
      <c r="BH1537">
        <v>2016</v>
      </c>
      <c r="BI1537" t="s">
        <v>823</v>
      </c>
      <c r="BJ1537" t="s">
        <v>824</v>
      </c>
      <c r="BK1537" t="s">
        <v>824</v>
      </c>
    </row>
    <row r="1538" spans="43:63" x14ac:dyDescent="0.25">
      <c r="AQ1538" t="s">
        <v>1</v>
      </c>
      <c r="AR1538">
        <v>2010</v>
      </c>
      <c r="AS1538" t="s">
        <v>872</v>
      </c>
      <c r="AT1538" t="s">
        <v>839</v>
      </c>
      <c r="AU1538">
        <v>179.755838467937</v>
      </c>
      <c r="AV1538" t="s">
        <v>873</v>
      </c>
      <c r="AW1538" t="s">
        <v>364</v>
      </c>
      <c r="AX1538" t="s">
        <v>817</v>
      </c>
      <c r="AY1538" t="s">
        <v>818</v>
      </c>
      <c r="AZ1538" t="s">
        <v>778</v>
      </c>
      <c r="BA1538" t="s">
        <v>764</v>
      </c>
      <c r="BB1538" t="s">
        <v>815</v>
      </c>
      <c r="BC1538" t="s">
        <v>819</v>
      </c>
      <c r="BD1538" t="s">
        <v>820</v>
      </c>
      <c r="BE1538" t="s">
        <v>821</v>
      </c>
      <c r="BF1538" t="s">
        <v>879</v>
      </c>
      <c r="BG1538" t="s">
        <v>822</v>
      </c>
      <c r="BH1538">
        <v>2016</v>
      </c>
      <c r="BI1538" t="s">
        <v>823</v>
      </c>
      <c r="BJ1538" t="s">
        <v>824</v>
      </c>
      <c r="BK1538" t="s">
        <v>824</v>
      </c>
    </row>
    <row r="1539" spans="43:63" x14ac:dyDescent="0.25">
      <c r="AQ1539" t="s">
        <v>1</v>
      </c>
      <c r="AR1539">
        <v>2011</v>
      </c>
      <c r="AS1539" t="s">
        <v>872</v>
      </c>
      <c r="AT1539" t="s">
        <v>839</v>
      </c>
      <c r="AU1539">
        <v>180.09085049901</v>
      </c>
      <c r="AV1539" t="s">
        <v>873</v>
      </c>
      <c r="AW1539" t="s">
        <v>364</v>
      </c>
      <c r="AX1539" t="s">
        <v>817</v>
      </c>
      <c r="AY1539" t="s">
        <v>818</v>
      </c>
      <c r="AZ1539" t="s">
        <v>778</v>
      </c>
      <c r="BA1539" t="s">
        <v>764</v>
      </c>
      <c r="BB1539" t="s">
        <v>815</v>
      </c>
      <c r="BC1539" t="s">
        <v>819</v>
      </c>
      <c r="BD1539" t="s">
        <v>820</v>
      </c>
      <c r="BE1539" t="s">
        <v>821</v>
      </c>
      <c r="BF1539" t="s">
        <v>879</v>
      </c>
      <c r="BG1539" t="s">
        <v>822</v>
      </c>
      <c r="BH1539">
        <v>2016</v>
      </c>
      <c r="BI1539" t="s">
        <v>823</v>
      </c>
      <c r="BJ1539" t="s">
        <v>824</v>
      </c>
      <c r="BK1539" t="s">
        <v>824</v>
      </c>
    </row>
    <row r="1540" spans="43:63" x14ac:dyDescent="0.25">
      <c r="AQ1540" t="s">
        <v>1</v>
      </c>
      <c r="AR1540">
        <v>2012</v>
      </c>
      <c r="AS1540" t="s">
        <v>872</v>
      </c>
      <c r="AT1540" t="s">
        <v>839</v>
      </c>
      <c r="AU1540">
        <v>180.35552057384501</v>
      </c>
      <c r="AV1540" t="s">
        <v>873</v>
      </c>
      <c r="AW1540" t="s">
        <v>364</v>
      </c>
      <c r="AX1540" t="s">
        <v>817</v>
      </c>
      <c r="AY1540" t="s">
        <v>818</v>
      </c>
      <c r="AZ1540" t="s">
        <v>778</v>
      </c>
      <c r="BA1540" t="s">
        <v>764</v>
      </c>
      <c r="BB1540" t="s">
        <v>815</v>
      </c>
      <c r="BC1540" t="s">
        <v>819</v>
      </c>
      <c r="BD1540" t="s">
        <v>820</v>
      </c>
      <c r="BE1540" t="s">
        <v>821</v>
      </c>
      <c r="BF1540" t="s">
        <v>879</v>
      </c>
      <c r="BG1540" t="s">
        <v>822</v>
      </c>
      <c r="BH1540">
        <v>2016</v>
      </c>
      <c r="BI1540" t="s">
        <v>823</v>
      </c>
      <c r="BJ1540" t="s">
        <v>824</v>
      </c>
      <c r="BK1540" t="s">
        <v>824</v>
      </c>
    </row>
    <row r="1541" spans="43:63" x14ac:dyDescent="0.25">
      <c r="AQ1541" t="s">
        <v>1</v>
      </c>
      <c r="AR1541">
        <v>2013</v>
      </c>
      <c r="AS1541" t="s">
        <v>872</v>
      </c>
      <c r="AT1541" t="s">
        <v>839</v>
      </c>
      <c r="AU1541">
        <v>206.84049130569599</v>
      </c>
      <c r="AV1541" t="s">
        <v>873</v>
      </c>
      <c r="AW1541" t="s">
        <v>364</v>
      </c>
      <c r="AX1541" t="s">
        <v>817</v>
      </c>
      <c r="AY1541" t="s">
        <v>818</v>
      </c>
      <c r="AZ1541" t="s">
        <v>778</v>
      </c>
      <c r="BA1541" t="s">
        <v>764</v>
      </c>
      <c r="BB1541" t="s">
        <v>815</v>
      </c>
      <c r="BC1541" t="s">
        <v>819</v>
      </c>
      <c r="BD1541" t="s">
        <v>820</v>
      </c>
      <c r="BE1541" t="s">
        <v>821</v>
      </c>
      <c r="BF1541" t="s">
        <v>879</v>
      </c>
      <c r="BG1541" t="s">
        <v>822</v>
      </c>
      <c r="BH1541">
        <v>2016</v>
      </c>
      <c r="BI1541" t="s">
        <v>823</v>
      </c>
      <c r="BJ1541" t="s">
        <v>824</v>
      </c>
      <c r="BK1541" t="s">
        <v>824</v>
      </c>
    </row>
    <row r="1542" spans="43:63" x14ac:dyDescent="0.25">
      <c r="AQ1542" t="s">
        <v>9</v>
      </c>
      <c r="AR1542">
        <v>2010</v>
      </c>
      <c r="AS1542" t="s">
        <v>872</v>
      </c>
      <c r="AT1542" t="s">
        <v>839</v>
      </c>
      <c r="AU1542">
        <v>13.92264182992</v>
      </c>
      <c r="AV1542" t="s">
        <v>873</v>
      </c>
      <c r="AW1542" t="s">
        <v>364</v>
      </c>
      <c r="AX1542" t="s">
        <v>817</v>
      </c>
      <c r="AY1542" t="s">
        <v>818</v>
      </c>
      <c r="AZ1542" t="s">
        <v>778</v>
      </c>
      <c r="BA1542" t="s">
        <v>764</v>
      </c>
      <c r="BB1542" t="s">
        <v>815</v>
      </c>
      <c r="BC1542" t="s">
        <v>819</v>
      </c>
      <c r="BD1542" t="s">
        <v>820</v>
      </c>
      <c r="BE1542" t="s">
        <v>821</v>
      </c>
      <c r="BF1542" t="s">
        <v>879</v>
      </c>
      <c r="BG1542" t="s">
        <v>822</v>
      </c>
      <c r="BH1542">
        <v>2016</v>
      </c>
      <c r="BI1542" t="s">
        <v>823</v>
      </c>
      <c r="BJ1542" t="s">
        <v>824</v>
      </c>
      <c r="BK1542" t="s">
        <v>824</v>
      </c>
    </row>
    <row r="1543" spans="43:63" x14ac:dyDescent="0.25">
      <c r="AQ1543" t="s">
        <v>9</v>
      </c>
      <c r="AR1543">
        <v>2011</v>
      </c>
      <c r="AS1543" t="s">
        <v>872</v>
      </c>
      <c r="AT1543" t="s">
        <v>839</v>
      </c>
      <c r="AU1543">
        <v>14.86807734271</v>
      </c>
      <c r="AV1543" t="s">
        <v>873</v>
      </c>
      <c r="AW1543" t="s">
        <v>364</v>
      </c>
      <c r="AX1543" t="s">
        <v>817</v>
      </c>
      <c r="AY1543" t="s">
        <v>818</v>
      </c>
      <c r="AZ1543" t="s">
        <v>778</v>
      </c>
      <c r="BA1543" t="s">
        <v>764</v>
      </c>
      <c r="BB1543" t="s">
        <v>815</v>
      </c>
      <c r="BC1543" t="s">
        <v>819</v>
      </c>
      <c r="BD1543" t="s">
        <v>820</v>
      </c>
      <c r="BE1543" t="s">
        <v>821</v>
      </c>
      <c r="BF1543" t="s">
        <v>879</v>
      </c>
      <c r="BG1543" t="s">
        <v>822</v>
      </c>
      <c r="BH1543">
        <v>2016</v>
      </c>
      <c r="BI1543" t="s">
        <v>823</v>
      </c>
      <c r="BJ1543" t="s">
        <v>824</v>
      </c>
      <c r="BK1543" t="s">
        <v>824</v>
      </c>
    </row>
    <row r="1544" spans="43:63" x14ac:dyDescent="0.25">
      <c r="AQ1544" t="s">
        <v>9</v>
      </c>
      <c r="AR1544">
        <v>2012</v>
      </c>
      <c r="AS1544" t="s">
        <v>872</v>
      </c>
      <c r="AT1544" t="s">
        <v>839</v>
      </c>
      <c r="AU1544">
        <v>14.997785882860001</v>
      </c>
      <c r="AV1544" t="s">
        <v>873</v>
      </c>
      <c r="AW1544" t="s">
        <v>364</v>
      </c>
      <c r="AX1544" t="s">
        <v>817</v>
      </c>
      <c r="AY1544" t="s">
        <v>818</v>
      </c>
      <c r="AZ1544" t="s">
        <v>778</v>
      </c>
      <c r="BA1544" t="s">
        <v>764</v>
      </c>
      <c r="BB1544" t="s">
        <v>815</v>
      </c>
      <c r="BC1544" t="s">
        <v>819</v>
      </c>
      <c r="BD1544" t="s">
        <v>820</v>
      </c>
      <c r="BE1544" t="s">
        <v>821</v>
      </c>
      <c r="BF1544" t="s">
        <v>879</v>
      </c>
      <c r="BG1544" t="s">
        <v>822</v>
      </c>
      <c r="BH1544">
        <v>2016</v>
      </c>
      <c r="BI1544" t="s">
        <v>823</v>
      </c>
      <c r="BJ1544" t="s">
        <v>824</v>
      </c>
      <c r="BK1544" t="s">
        <v>824</v>
      </c>
    </row>
    <row r="1545" spans="43:63" x14ac:dyDescent="0.25">
      <c r="AQ1545" t="s">
        <v>9</v>
      </c>
      <c r="AR1545">
        <v>2013</v>
      </c>
      <c r="AS1545" t="s">
        <v>872</v>
      </c>
      <c r="AT1545" t="s">
        <v>839</v>
      </c>
      <c r="AU1545">
        <v>15.066448636060001</v>
      </c>
      <c r="AV1545" t="s">
        <v>873</v>
      </c>
      <c r="AW1545" t="s">
        <v>364</v>
      </c>
      <c r="AX1545" t="s">
        <v>817</v>
      </c>
      <c r="AY1545" t="s">
        <v>818</v>
      </c>
      <c r="AZ1545" t="s">
        <v>778</v>
      </c>
      <c r="BA1545" t="s">
        <v>764</v>
      </c>
      <c r="BB1545" t="s">
        <v>815</v>
      </c>
      <c r="BC1545" t="s">
        <v>819</v>
      </c>
      <c r="BD1545" t="s">
        <v>820</v>
      </c>
      <c r="BE1545" t="s">
        <v>821</v>
      </c>
      <c r="BF1545" t="s">
        <v>879</v>
      </c>
      <c r="BG1545" t="s">
        <v>822</v>
      </c>
      <c r="BH1545">
        <v>2016</v>
      </c>
      <c r="BI1545" t="s">
        <v>823</v>
      </c>
      <c r="BJ1545" t="s">
        <v>824</v>
      </c>
      <c r="BK1545" t="s">
        <v>824</v>
      </c>
    </row>
    <row r="1546" spans="43:63" x14ac:dyDescent="0.25">
      <c r="AQ1546" t="s">
        <v>27</v>
      </c>
      <c r="AR1546">
        <v>2011</v>
      </c>
      <c r="AS1546" t="s">
        <v>872</v>
      </c>
      <c r="AT1546" t="s">
        <v>839</v>
      </c>
      <c r="AU1546">
        <v>0.99890413065051598</v>
      </c>
      <c r="AV1546" t="s">
        <v>873</v>
      </c>
      <c r="AW1546" t="s">
        <v>364</v>
      </c>
      <c r="AX1546" t="s">
        <v>817</v>
      </c>
      <c r="AY1546" t="s">
        <v>818</v>
      </c>
      <c r="AZ1546" t="s">
        <v>778</v>
      </c>
      <c r="BA1546" t="s">
        <v>764</v>
      </c>
      <c r="BB1546" t="s">
        <v>815</v>
      </c>
      <c r="BC1546" t="s">
        <v>819</v>
      </c>
      <c r="BD1546" t="s">
        <v>820</v>
      </c>
      <c r="BE1546" t="s">
        <v>821</v>
      </c>
      <c r="BF1546" t="s">
        <v>879</v>
      </c>
      <c r="BG1546" t="s">
        <v>822</v>
      </c>
      <c r="BH1546">
        <v>2016</v>
      </c>
      <c r="BI1546" t="s">
        <v>823</v>
      </c>
      <c r="BJ1546" t="s">
        <v>824</v>
      </c>
      <c r="BK1546" t="s">
        <v>824</v>
      </c>
    </row>
    <row r="1547" spans="43:63" x14ac:dyDescent="0.25">
      <c r="AQ1547" t="s">
        <v>20</v>
      </c>
      <c r="AR1547">
        <v>2011</v>
      </c>
      <c r="AS1547" t="s">
        <v>872</v>
      </c>
      <c r="AT1547" t="s">
        <v>839</v>
      </c>
      <c r="AU1547">
        <v>37.609938122332601</v>
      </c>
      <c r="AV1547" t="s">
        <v>873</v>
      </c>
      <c r="AW1547" t="s">
        <v>364</v>
      </c>
      <c r="AX1547" t="s">
        <v>817</v>
      </c>
      <c r="AY1547" t="s">
        <v>818</v>
      </c>
      <c r="AZ1547" t="s">
        <v>778</v>
      </c>
      <c r="BA1547" t="s">
        <v>764</v>
      </c>
      <c r="BB1547" t="s">
        <v>815</v>
      </c>
      <c r="BC1547" t="s">
        <v>819</v>
      </c>
      <c r="BD1547" t="s">
        <v>820</v>
      </c>
      <c r="BE1547" t="s">
        <v>821</v>
      </c>
      <c r="BF1547" t="s">
        <v>879</v>
      </c>
      <c r="BG1547" t="s">
        <v>822</v>
      </c>
      <c r="BH1547">
        <v>2016</v>
      </c>
      <c r="BI1547" t="s">
        <v>823</v>
      </c>
      <c r="BJ1547" t="s">
        <v>824</v>
      </c>
      <c r="BK1547" t="s">
        <v>824</v>
      </c>
    </row>
    <row r="1548" spans="43:63" x14ac:dyDescent="0.25">
      <c r="AQ1548" t="s">
        <v>20</v>
      </c>
      <c r="AR1548">
        <v>2012</v>
      </c>
      <c r="AS1548" t="s">
        <v>872</v>
      </c>
      <c r="AT1548" t="s">
        <v>839</v>
      </c>
      <c r="AU1548">
        <v>37.609938122332601</v>
      </c>
      <c r="AV1548" t="s">
        <v>873</v>
      </c>
      <c r="AW1548" t="s">
        <v>364</v>
      </c>
      <c r="AX1548" t="s">
        <v>817</v>
      </c>
      <c r="AY1548" t="s">
        <v>818</v>
      </c>
      <c r="AZ1548" t="s">
        <v>778</v>
      </c>
      <c r="BA1548" t="s">
        <v>764</v>
      </c>
      <c r="BB1548" t="s">
        <v>815</v>
      </c>
      <c r="BC1548" t="s">
        <v>819</v>
      </c>
      <c r="BD1548" t="s">
        <v>820</v>
      </c>
      <c r="BE1548" t="s">
        <v>821</v>
      </c>
      <c r="BF1548" t="s">
        <v>879</v>
      </c>
      <c r="BG1548" t="s">
        <v>822</v>
      </c>
      <c r="BH1548">
        <v>2016</v>
      </c>
      <c r="BI1548" t="s">
        <v>823</v>
      </c>
      <c r="BJ1548" t="s">
        <v>824</v>
      </c>
      <c r="BK1548" t="s">
        <v>824</v>
      </c>
    </row>
    <row r="1549" spans="43:63" x14ac:dyDescent="0.25">
      <c r="AQ1549" t="s">
        <v>20</v>
      </c>
      <c r="AR1549">
        <v>2013</v>
      </c>
      <c r="AS1549" t="s">
        <v>872</v>
      </c>
      <c r="AT1549" t="s">
        <v>839</v>
      </c>
      <c r="AU1549">
        <v>37.609938122332601</v>
      </c>
      <c r="AV1549" t="s">
        <v>873</v>
      </c>
      <c r="AW1549" t="s">
        <v>364</v>
      </c>
      <c r="AX1549" t="s">
        <v>817</v>
      </c>
      <c r="AY1549" t="s">
        <v>818</v>
      </c>
      <c r="AZ1549" t="s">
        <v>778</v>
      </c>
      <c r="BA1549" t="s">
        <v>764</v>
      </c>
      <c r="BB1549" t="s">
        <v>815</v>
      </c>
      <c r="BC1549" t="s">
        <v>819</v>
      </c>
      <c r="BD1549" t="s">
        <v>820</v>
      </c>
      <c r="BE1549" t="s">
        <v>821</v>
      </c>
      <c r="BF1549" t="s">
        <v>879</v>
      </c>
      <c r="BG1549" t="s">
        <v>822</v>
      </c>
      <c r="BH1549">
        <v>2016</v>
      </c>
      <c r="BI1549" t="s">
        <v>823</v>
      </c>
      <c r="BJ1549" t="s">
        <v>824</v>
      </c>
      <c r="BK1549" t="s">
        <v>824</v>
      </c>
    </row>
    <row r="1550" spans="43:63" x14ac:dyDescent="0.25">
      <c r="AQ1550" t="s">
        <v>28</v>
      </c>
      <c r="AR1550">
        <v>2013</v>
      </c>
      <c r="AS1550" t="s">
        <v>872</v>
      </c>
      <c r="AT1550" t="s">
        <v>839</v>
      </c>
      <c r="AU1550">
        <v>101.29195383262299</v>
      </c>
      <c r="AV1550" t="s">
        <v>873</v>
      </c>
      <c r="AW1550" t="s">
        <v>364</v>
      </c>
      <c r="AX1550" t="s">
        <v>817</v>
      </c>
      <c r="AY1550" t="s">
        <v>818</v>
      </c>
      <c r="AZ1550" t="s">
        <v>778</v>
      </c>
      <c r="BA1550" t="s">
        <v>764</v>
      </c>
      <c r="BB1550" t="s">
        <v>815</v>
      </c>
      <c r="BC1550" t="s">
        <v>819</v>
      </c>
      <c r="BD1550" t="s">
        <v>820</v>
      </c>
      <c r="BE1550" t="s">
        <v>821</v>
      </c>
      <c r="BF1550" t="s">
        <v>879</v>
      </c>
      <c r="BG1550" t="s">
        <v>822</v>
      </c>
      <c r="BH1550">
        <v>2016</v>
      </c>
      <c r="BI1550" t="s">
        <v>823</v>
      </c>
      <c r="BJ1550" t="s">
        <v>824</v>
      </c>
      <c r="BK1550" t="s">
        <v>824</v>
      </c>
    </row>
    <row r="1551" spans="43:63" x14ac:dyDescent="0.25">
      <c r="AQ1551" t="s">
        <v>30</v>
      </c>
      <c r="AR1551">
        <v>2014</v>
      </c>
      <c r="AS1551" t="s">
        <v>872</v>
      </c>
      <c r="AT1551" t="s">
        <v>839</v>
      </c>
      <c r="AU1551">
        <v>20.029598167747501</v>
      </c>
      <c r="AV1551" t="s">
        <v>873</v>
      </c>
      <c r="AW1551" t="s">
        <v>364</v>
      </c>
      <c r="AX1551" t="s">
        <v>817</v>
      </c>
      <c r="AY1551" t="s">
        <v>818</v>
      </c>
      <c r="AZ1551" t="s">
        <v>778</v>
      </c>
      <c r="BA1551" t="s">
        <v>764</v>
      </c>
      <c r="BB1551" t="s">
        <v>815</v>
      </c>
      <c r="BC1551" t="s">
        <v>819</v>
      </c>
      <c r="BD1551" t="s">
        <v>820</v>
      </c>
      <c r="BE1551" t="s">
        <v>821</v>
      </c>
      <c r="BF1551" t="s">
        <v>879</v>
      </c>
      <c r="BG1551" t="s">
        <v>822</v>
      </c>
      <c r="BH1551">
        <v>2016</v>
      </c>
      <c r="BI1551" t="s">
        <v>823</v>
      </c>
      <c r="BJ1551" t="s">
        <v>824</v>
      </c>
      <c r="BK1551" t="s">
        <v>824</v>
      </c>
    </row>
    <row r="1552" spans="43:63" x14ac:dyDescent="0.25">
      <c r="AQ1552" t="s">
        <v>10</v>
      </c>
      <c r="AR1552">
        <v>2005</v>
      </c>
      <c r="AS1552" t="s">
        <v>872</v>
      </c>
      <c r="AT1552" t="s">
        <v>839</v>
      </c>
      <c r="AU1552">
        <v>201.315772694576</v>
      </c>
      <c r="AV1552" t="s">
        <v>873</v>
      </c>
      <c r="AW1552" t="s">
        <v>364</v>
      </c>
      <c r="AX1552" t="s">
        <v>817</v>
      </c>
      <c r="AY1552" t="s">
        <v>818</v>
      </c>
      <c r="AZ1552" t="s">
        <v>778</v>
      </c>
      <c r="BA1552" t="s">
        <v>764</v>
      </c>
      <c r="BB1552" t="s">
        <v>815</v>
      </c>
      <c r="BC1552" t="s">
        <v>819</v>
      </c>
      <c r="BD1552" t="s">
        <v>820</v>
      </c>
      <c r="BE1552" t="s">
        <v>821</v>
      </c>
      <c r="BF1552" t="s">
        <v>879</v>
      </c>
      <c r="BG1552" t="s">
        <v>822</v>
      </c>
      <c r="BH1552">
        <v>2016</v>
      </c>
      <c r="BI1552" t="s">
        <v>823</v>
      </c>
      <c r="BJ1552" t="s">
        <v>824</v>
      </c>
      <c r="BK1552" t="s">
        <v>824</v>
      </c>
    </row>
    <row r="1553" spans="43:63" x14ac:dyDescent="0.25">
      <c r="AQ1553" t="s">
        <v>10</v>
      </c>
      <c r="AR1553">
        <v>2006</v>
      </c>
      <c r="AS1553" t="s">
        <v>872</v>
      </c>
      <c r="AT1553" t="s">
        <v>839</v>
      </c>
      <c r="AU1553">
        <v>202.54501276468201</v>
      </c>
      <c r="AV1553" t="s">
        <v>873</v>
      </c>
      <c r="AW1553" t="s">
        <v>364</v>
      </c>
      <c r="AX1553" t="s">
        <v>817</v>
      </c>
      <c r="AY1553" t="s">
        <v>818</v>
      </c>
      <c r="AZ1553" t="s">
        <v>778</v>
      </c>
      <c r="BA1553" t="s">
        <v>764</v>
      </c>
      <c r="BB1553" t="s">
        <v>815</v>
      </c>
      <c r="BC1553" t="s">
        <v>819</v>
      </c>
      <c r="BD1553" t="s">
        <v>820</v>
      </c>
      <c r="BE1553" t="s">
        <v>821</v>
      </c>
      <c r="BF1553" t="s">
        <v>879</v>
      </c>
      <c r="BG1553" t="s">
        <v>822</v>
      </c>
      <c r="BH1553">
        <v>2016</v>
      </c>
      <c r="BI1553" t="s">
        <v>823</v>
      </c>
      <c r="BJ1553" t="s">
        <v>824</v>
      </c>
      <c r="BK1553" t="s">
        <v>824</v>
      </c>
    </row>
    <row r="1554" spans="43:63" x14ac:dyDescent="0.25">
      <c r="AQ1554" t="s">
        <v>10</v>
      </c>
      <c r="AR1554">
        <v>2007</v>
      </c>
      <c r="AS1554" t="s">
        <v>872</v>
      </c>
      <c r="AT1554" t="s">
        <v>839</v>
      </c>
      <c r="AU1554">
        <v>203.09095429359701</v>
      </c>
      <c r="AV1554" t="s">
        <v>873</v>
      </c>
      <c r="AW1554" t="s">
        <v>364</v>
      </c>
      <c r="AX1554" t="s">
        <v>817</v>
      </c>
      <c r="AY1554" t="s">
        <v>818</v>
      </c>
      <c r="AZ1554" t="s">
        <v>778</v>
      </c>
      <c r="BA1554" t="s">
        <v>764</v>
      </c>
      <c r="BB1554" t="s">
        <v>815</v>
      </c>
      <c r="BC1554" t="s">
        <v>819</v>
      </c>
      <c r="BD1554" t="s">
        <v>820</v>
      </c>
      <c r="BE1554" t="s">
        <v>821</v>
      </c>
      <c r="BF1554" t="s">
        <v>879</v>
      </c>
      <c r="BG1554" t="s">
        <v>822</v>
      </c>
      <c r="BH1554">
        <v>2016</v>
      </c>
      <c r="BI1554" t="s">
        <v>823</v>
      </c>
      <c r="BJ1554" t="s">
        <v>824</v>
      </c>
      <c r="BK1554" t="s">
        <v>824</v>
      </c>
    </row>
    <row r="1555" spans="43:63" x14ac:dyDescent="0.25">
      <c r="AQ1555" t="s">
        <v>10</v>
      </c>
      <c r="AR1555">
        <v>2008</v>
      </c>
      <c r="AS1555" t="s">
        <v>872</v>
      </c>
      <c r="AT1555" t="s">
        <v>839</v>
      </c>
      <c r="AU1555">
        <v>202.93546047535301</v>
      </c>
      <c r="AV1555" t="s">
        <v>873</v>
      </c>
      <c r="AW1555" t="s">
        <v>364</v>
      </c>
      <c r="AX1555" t="s">
        <v>817</v>
      </c>
      <c r="AY1555" t="s">
        <v>818</v>
      </c>
      <c r="AZ1555" t="s">
        <v>778</v>
      </c>
      <c r="BA1555" t="s">
        <v>764</v>
      </c>
      <c r="BB1555" t="s">
        <v>815</v>
      </c>
      <c r="BC1555" t="s">
        <v>819</v>
      </c>
      <c r="BD1555" t="s">
        <v>820</v>
      </c>
      <c r="BE1555" t="s">
        <v>821</v>
      </c>
      <c r="BF1555" t="s">
        <v>879</v>
      </c>
      <c r="BG1555" t="s">
        <v>822</v>
      </c>
      <c r="BH1555">
        <v>2016</v>
      </c>
      <c r="BI1555" t="s">
        <v>823</v>
      </c>
      <c r="BJ1555" t="s">
        <v>824</v>
      </c>
      <c r="BK1555" t="s">
        <v>824</v>
      </c>
    </row>
    <row r="1556" spans="43:63" x14ac:dyDescent="0.25">
      <c r="AQ1556" t="s">
        <v>10</v>
      </c>
      <c r="AR1556">
        <v>2009</v>
      </c>
      <c r="AS1556" t="s">
        <v>872</v>
      </c>
      <c r="AT1556" t="s">
        <v>839</v>
      </c>
      <c r="AU1556">
        <v>202.28063929186999</v>
      </c>
      <c r="AV1556" t="s">
        <v>873</v>
      </c>
      <c r="AW1556" t="s">
        <v>364</v>
      </c>
      <c r="AX1556" t="s">
        <v>817</v>
      </c>
      <c r="AY1556" t="s">
        <v>818</v>
      </c>
      <c r="AZ1556" t="s">
        <v>778</v>
      </c>
      <c r="BA1556" t="s">
        <v>764</v>
      </c>
      <c r="BB1556" t="s">
        <v>815</v>
      </c>
      <c r="BC1556" t="s">
        <v>819</v>
      </c>
      <c r="BD1556" t="s">
        <v>820</v>
      </c>
      <c r="BE1556" t="s">
        <v>821</v>
      </c>
      <c r="BF1556" t="s">
        <v>879</v>
      </c>
      <c r="BG1556" t="s">
        <v>822</v>
      </c>
      <c r="BH1556">
        <v>2016</v>
      </c>
      <c r="BI1556" t="s">
        <v>823</v>
      </c>
      <c r="BJ1556" t="s">
        <v>824</v>
      </c>
      <c r="BK1556" t="s">
        <v>824</v>
      </c>
    </row>
    <row r="1557" spans="43:63" x14ac:dyDescent="0.25">
      <c r="AQ1557" t="s">
        <v>10</v>
      </c>
      <c r="AR1557">
        <v>2010</v>
      </c>
      <c r="AS1557" t="s">
        <v>872</v>
      </c>
      <c r="AT1557" t="s">
        <v>839</v>
      </c>
      <c r="AU1557">
        <v>201.65411597527</v>
      </c>
      <c r="AV1557" t="s">
        <v>873</v>
      </c>
      <c r="AW1557" t="s">
        <v>364</v>
      </c>
      <c r="AX1557" t="s">
        <v>817</v>
      </c>
      <c r="AY1557" t="s">
        <v>818</v>
      </c>
      <c r="AZ1557" t="s">
        <v>778</v>
      </c>
      <c r="BA1557" t="s">
        <v>764</v>
      </c>
      <c r="BB1557" t="s">
        <v>815</v>
      </c>
      <c r="BC1557" t="s">
        <v>819</v>
      </c>
      <c r="BD1557" t="s">
        <v>820</v>
      </c>
      <c r="BE1557" t="s">
        <v>821</v>
      </c>
      <c r="BF1557" t="s">
        <v>879</v>
      </c>
      <c r="BG1557" t="s">
        <v>822</v>
      </c>
      <c r="BH1557">
        <v>2016</v>
      </c>
      <c r="BI1557" t="s">
        <v>823</v>
      </c>
      <c r="BJ1557" t="s">
        <v>824</v>
      </c>
      <c r="BK1557" t="s">
        <v>824</v>
      </c>
    </row>
    <row r="1558" spans="43:63" x14ac:dyDescent="0.25">
      <c r="AQ1558" t="s">
        <v>10</v>
      </c>
      <c r="AR1558">
        <v>2011</v>
      </c>
      <c r="AS1558" t="s">
        <v>872</v>
      </c>
      <c r="AT1558" t="s">
        <v>839</v>
      </c>
      <c r="AU1558">
        <v>201.23261464207701</v>
      </c>
      <c r="AV1558" t="s">
        <v>873</v>
      </c>
      <c r="AW1558" t="s">
        <v>364</v>
      </c>
      <c r="AX1558" t="s">
        <v>817</v>
      </c>
      <c r="AY1558" t="s">
        <v>818</v>
      </c>
      <c r="AZ1558" t="s">
        <v>778</v>
      </c>
      <c r="BA1558" t="s">
        <v>764</v>
      </c>
      <c r="BB1558" t="s">
        <v>815</v>
      </c>
      <c r="BC1558" t="s">
        <v>819</v>
      </c>
      <c r="BD1558" t="s">
        <v>820</v>
      </c>
      <c r="BE1558" t="s">
        <v>821</v>
      </c>
      <c r="BF1558" t="s">
        <v>879</v>
      </c>
      <c r="BG1558" t="s">
        <v>822</v>
      </c>
      <c r="BH1558">
        <v>2016</v>
      </c>
      <c r="BI1558" t="s">
        <v>823</v>
      </c>
      <c r="BJ1558" t="s">
        <v>824</v>
      </c>
      <c r="BK1558" t="s">
        <v>824</v>
      </c>
    </row>
    <row r="1559" spans="43:63" x14ac:dyDescent="0.25">
      <c r="AQ1559" t="s">
        <v>10</v>
      </c>
      <c r="AR1559">
        <v>2012</v>
      </c>
      <c r="AS1559" t="s">
        <v>872</v>
      </c>
      <c r="AT1559" t="s">
        <v>839</v>
      </c>
      <c r="AU1559">
        <v>200.88473284623899</v>
      </c>
      <c r="AV1559" t="s">
        <v>873</v>
      </c>
      <c r="AW1559" t="s">
        <v>364</v>
      </c>
      <c r="AX1559" t="s">
        <v>817</v>
      </c>
      <c r="AY1559" t="s">
        <v>818</v>
      </c>
      <c r="AZ1559" t="s">
        <v>778</v>
      </c>
      <c r="BA1559" t="s">
        <v>764</v>
      </c>
      <c r="BB1559" t="s">
        <v>815</v>
      </c>
      <c r="BC1559" t="s">
        <v>819</v>
      </c>
      <c r="BD1559" t="s">
        <v>820</v>
      </c>
      <c r="BE1559" t="s">
        <v>821</v>
      </c>
      <c r="BF1559" t="s">
        <v>879</v>
      </c>
      <c r="BG1559" t="s">
        <v>822</v>
      </c>
      <c r="BH1559">
        <v>2016</v>
      </c>
      <c r="BI1559" t="s">
        <v>823</v>
      </c>
      <c r="BJ1559" t="s">
        <v>824</v>
      </c>
      <c r="BK1559" t="s">
        <v>824</v>
      </c>
    </row>
    <row r="1560" spans="43:63" x14ac:dyDescent="0.25">
      <c r="AQ1560" t="s">
        <v>10</v>
      </c>
      <c r="AR1560">
        <v>2013</v>
      </c>
      <c r="AS1560" t="s">
        <v>872</v>
      </c>
      <c r="AT1560" t="s">
        <v>839</v>
      </c>
      <c r="AU1560">
        <v>201.30283434101301</v>
      </c>
      <c r="AV1560" t="s">
        <v>873</v>
      </c>
      <c r="AW1560" t="s">
        <v>364</v>
      </c>
      <c r="AX1560" t="s">
        <v>817</v>
      </c>
      <c r="AY1560" t="s">
        <v>818</v>
      </c>
      <c r="AZ1560" t="s">
        <v>778</v>
      </c>
      <c r="BA1560" t="s">
        <v>764</v>
      </c>
      <c r="BB1560" t="s">
        <v>815</v>
      </c>
      <c r="BC1560" t="s">
        <v>819</v>
      </c>
      <c r="BD1560" t="s">
        <v>820</v>
      </c>
      <c r="BE1560" t="s">
        <v>821</v>
      </c>
      <c r="BF1560" t="s">
        <v>879</v>
      </c>
      <c r="BG1560" t="s">
        <v>822</v>
      </c>
      <c r="BH1560">
        <v>2016</v>
      </c>
      <c r="BI1560" t="s">
        <v>823</v>
      </c>
      <c r="BJ1560" t="s">
        <v>824</v>
      </c>
      <c r="BK1560" t="s">
        <v>824</v>
      </c>
    </row>
    <row r="1561" spans="43:63" x14ac:dyDescent="0.25">
      <c r="AQ1561" t="s">
        <v>24</v>
      </c>
      <c r="AR1561">
        <v>2011</v>
      </c>
      <c r="AS1561" t="s">
        <v>872</v>
      </c>
      <c r="AT1561" t="s">
        <v>839</v>
      </c>
      <c r="AU1561">
        <v>8.0616039717484096</v>
      </c>
      <c r="AV1561" t="s">
        <v>873</v>
      </c>
      <c r="AW1561" t="s">
        <v>364</v>
      </c>
      <c r="AX1561" t="s">
        <v>817</v>
      </c>
      <c r="AY1561" t="s">
        <v>818</v>
      </c>
      <c r="AZ1561" t="s">
        <v>778</v>
      </c>
      <c r="BA1561" t="s">
        <v>764</v>
      </c>
      <c r="BB1561" t="s">
        <v>815</v>
      </c>
      <c r="BC1561" t="s">
        <v>819</v>
      </c>
      <c r="BD1561" t="s">
        <v>820</v>
      </c>
      <c r="BE1561" t="s">
        <v>821</v>
      </c>
      <c r="BF1561" t="s">
        <v>879</v>
      </c>
      <c r="BG1561" t="s">
        <v>822</v>
      </c>
      <c r="BH1561">
        <v>2016</v>
      </c>
      <c r="BI1561" t="s">
        <v>823</v>
      </c>
      <c r="BJ1561" t="s">
        <v>824</v>
      </c>
      <c r="BK1561" t="s">
        <v>824</v>
      </c>
    </row>
    <row r="1562" spans="43:63" x14ac:dyDescent="0.25">
      <c r="AQ1562" t="s">
        <v>24</v>
      </c>
      <c r="AR1562">
        <v>2012</v>
      </c>
      <c r="AS1562" t="s">
        <v>872</v>
      </c>
      <c r="AT1562" t="s">
        <v>839</v>
      </c>
      <c r="AU1562">
        <v>8.1313582706386907</v>
      </c>
      <c r="AV1562" t="s">
        <v>873</v>
      </c>
      <c r="AW1562" t="s">
        <v>364</v>
      </c>
      <c r="AX1562" t="s">
        <v>817</v>
      </c>
      <c r="AY1562" t="s">
        <v>818</v>
      </c>
      <c r="AZ1562" t="s">
        <v>778</v>
      </c>
      <c r="BA1562" t="s">
        <v>764</v>
      </c>
      <c r="BB1562" t="s">
        <v>815</v>
      </c>
      <c r="BC1562" t="s">
        <v>819</v>
      </c>
      <c r="BD1562" t="s">
        <v>820</v>
      </c>
      <c r="BE1562" t="s">
        <v>821</v>
      </c>
      <c r="BF1562" t="s">
        <v>879</v>
      </c>
      <c r="BG1562" t="s">
        <v>822</v>
      </c>
      <c r="BH1562">
        <v>2016</v>
      </c>
      <c r="BI1562" t="s">
        <v>823</v>
      </c>
      <c r="BJ1562" t="s">
        <v>824</v>
      </c>
      <c r="BK1562" t="s">
        <v>824</v>
      </c>
    </row>
    <row r="1563" spans="43:63" x14ac:dyDescent="0.25">
      <c r="AQ1563" t="s">
        <v>24</v>
      </c>
      <c r="AR1563">
        <v>2013</v>
      </c>
      <c r="AS1563" t="s">
        <v>872</v>
      </c>
      <c r="AT1563" t="s">
        <v>839</v>
      </c>
      <c r="AU1563">
        <v>8.2011125695289806</v>
      </c>
      <c r="AV1563" t="s">
        <v>873</v>
      </c>
      <c r="AW1563" t="s">
        <v>364</v>
      </c>
      <c r="AX1563" t="s">
        <v>817</v>
      </c>
      <c r="AY1563" t="s">
        <v>818</v>
      </c>
      <c r="AZ1563" t="s">
        <v>778</v>
      </c>
      <c r="BA1563" t="s">
        <v>764</v>
      </c>
      <c r="BB1563" t="s">
        <v>815</v>
      </c>
      <c r="BC1563" t="s">
        <v>819</v>
      </c>
      <c r="BD1563" t="s">
        <v>820</v>
      </c>
      <c r="BE1563" t="s">
        <v>821</v>
      </c>
      <c r="BF1563" t="s">
        <v>879</v>
      </c>
      <c r="BG1563" t="s">
        <v>822</v>
      </c>
      <c r="BH1563">
        <v>2016</v>
      </c>
      <c r="BI1563" t="s">
        <v>823</v>
      </c>
      <c r="BJ1563" t="s">
        <v>824</v>
      </c>
      <c r="BK1563" t="s">
        <v>824</v>
      </c>
    </row>
    <row r="1564" spans="43:63" x14ac:dyDescent="0.25">
      <c r="AQ1564" t="s">
        <v>16</v>
      </c>
      <c r="AR1564">
        <v>2013</v>
      </c>
      <c r="AS1564" t="s">
        <v>872</v>
      </c>
      <c r="AT1564" t="s">
        <v>839</v>
      </c>
      <c r="AU1564">
        <v>24.050190563522001</v>
      </c>
      <c r="AV1564" t="s">
        <v>873</v>
      </c>
      <c r="AW1564" t="s">
        <v>208</v>
      </c>
      <c r="AX1564" t="s">
        <v>817</v>
      </c>
      <c r="AY1564" t="s">
        <v>818</v>
      </c>
      <c r="AZ1564" t="s">
        <v>778</v>
      </c>
      <c r="BA1564" t="s">
        <v>764</v>
      </c>
      <c r="BB1564" t="s">
        <v>815</v>
      </c>
      <c r="BC1564" t="s">
        <v>819</v>
      </c>
      <c r="BD1564" t="s">
        <v>820</v>
      </c>
      <c r="BE1564" t="s">
        <v>821</v>
      </c>
      <c r="BF1564" t="s">
        <v>876</v>
      </c>
      <c r="BG1564" t="s">
        <v>822</v>
      </c>
      <c r="BH1564">
        <v>2016</v>
      </c>
      <c r="BI1564" t="s">
        <v>823</v>
      </c>
      <c r="BJ1564" t="s">
        <v>824</v>
      </c>
      <c r="BK1564" t="s">
        <v>824</v>
      </c>
    </row>
    <row r="1565" spans="43:63" x14ac:dyDescent="0.25">
      <c r="AQ1565" t="s">
        <v>5</v>
      </c>
      <c r="AR1565">
        <v>2011</v>
      </c>
      <c r="AS1565" t="s">
        <v>872</v>
      </c>
      <c r="AT1565" t="s">
        <v>839</v>
      </c>
      <c r="AU1565">
        <v>24.149283681768399</v>
      </c>
      <c r="AV1565" t="s">
        <v>873</v>
      </c>
      <c r="AW1565" t="s">
        <v>214</v>
      </c>
      <c r="AX1565" t="s">
        <v>817</v>
      </c>
      <c r="AY1565" t="s">
        <v>818</v>
      </c>
      <c r="AZ1565" t="s">
        <v>778</v>
      </c>
      <c r="BA1565" t="s">
        <v>764</v>
      </c>
      <c r="BB1565" t="s">
        <v>815</v>
      </c>
      <c r="BC1565" t="s">
        <v>819</v>
      </c>
      <c r="BD1565" t="s">
        <v>820</v>
      </c>
      <c r="BE1565" t="s">
        <v>821</v>
      </c>
      <c r="BF1565" t="s">
        <v>880</v>
      </c>
      <c r="BG1565" t="s">
        <v>822</v>
      </c>
      <c r="BH1565">
        <v>2016</v>
      </c>
      <c r="BI1565" t="s">
        <v>823</v>
      </c>
      <c r="BJ1565" t="s">
        <v>824</v>
      </c>
      <c r="BK1565" t="s">
        <v>824</v>
      </c>
    </row>
    <row r="1566" spans="43:63" x14ac:dyDescent="0.25">
      <c r="AQ1566" t="s">
        <v>5</v>
      </c>
      <c r="AR1566">
        <v>2012</v>
      </c>
      <c r="AS1566" t="s">
        <v>872</v>
      </c>
      <c r="AT1566" t="s">
        <v>839</v>
      </c>
      <c r="AU1566">
        <v>24.2038489663333</v>
      </c>
      <c r="AV1566" t="s">
        <v>873</v>
      </c>
      <c r="AW1566" t="s">
        <v>214</v>
      </c>
      <c r="AX1566" t="s">
        <v>817</v>
      </c>
      <c r="AY1566" t="s">
        <v>818</v>
      </c>
      <c r="AZ1566" t="s">
        <v>778</v>
      </c>
      <c r="BA1566" t="s">
        <v>764</v>
      </c>
      <c r="BB1566" t="s">
        <v>815</v>
      </c>
      <c r="BC1566" t="s">
        <v>819</v>
      </c>
      <c r="BD1566" t="s">
        <v>820</v>
      </c>
      <c r="BE1566" t="s">
        <v>821</v>
      </c>
      <c r="BF1566" t="s">
        <v>880</v>
      </c>
      <c r="BG1566" t="s">
        <v>822</v>
      </c>
      <c r="BH1566">
        <v>2016</v>
      </c>
      <c r="BI1566" t="s">
        <v>823</v>
      </c>
      <c r="BJ1566" t="s">
        <v>824</v>
      </c>
      <c r="BK1566" t="s">
        <v>824</v>
      </c>
    </row>
    <row r="1567" spans="43:63" x14ac:dyDescent="0.25">
      <c r="AQ1567" t="s">
        <v>5</v>
      </c>
      <c r="AR1567">
        <v>2013</v>
      </c>
      <c r="AS1567" t="s">
        <v>872</v>
      </c>
      <c r="AT1567" t="s">
        <v>839</v>
      </c>
      <c r="AU1567">
        <v>24.2553768879412</v>
      </c>
      <c r="AV1567" t="s">
        <v>873</v>
      </c>
      <c r="AW1567" t="s">
        <v>214</v>
      </c>
      <c r="AX1567" t="s">
        <v>817</v>
      </c>
      <c r="AY1567" t="s">
        <v>818</v>
      </c>
      <c r="AZ1567" t="s">
        <v>778</v>
      </c>
      <c r="BA1567" t="s">
        <v>764</v>
      </c>
      <c r="BB1567" t="s">
        <v>815</v>
      </c>
      <c r="BC1567" t="s">
        <v>819</v>
      </c>
      <c r="BD1567" t="s">
        <v>820</v>
      </c>
      <c r="BE1567" t="s">
        <v>821</v>
      </c>
      <c r="BF1567" t="s">
        <v>880</v>
      </c>
      <c r="BG1567" t="s">
        <v>822</v>
      </c>
      <c r="BH1567">
        <v>2016</v>
      </c>
      <c r="BI1567" t="s">
        <v>823</v>
      </c>
      <c r="BJ1567" t="s">
        <v>824</v>
      </c>
      <c r="BK1567" t="s">
        <v>824</v>
      </c>
    </row>
    <row r="1568" spans="43:63" x14ac:dyDescent="0.25">
      <c r="AQ1568" t="s">
        <v>29</v>
      </c>
      <c r="AR1568">
        <v>2011</v>
      </c>
      <c r="AS1568" t="s">
        <v>872</v>
      </c>
      <c r="AT1568" t="s">
        <v>839</v>
      </c>
      <c r="AU1568">
        <v>53.752926827526601</v>
      </c>
      <c r="AV1568" t="s">
        <v>873</v>
      </c>
      <c r="AW1568" t="s">
        <v>214</v>
      </c>
      <c r="AX1568" t="s">
        <v>817</v>
      </c>
      <c r="AY1568" t="s">
        <v>818</v>
      </c>
      <c r="AZ1568" t="s">
        <v>778</v>
      </c>
      <c r="BA1568" t="s">
        <v>764</v>
      </c>
      <c r="BB1568" t="s">
        <v>815</v>
      </c>
      <c r="BC1568" t="s">
        <v>819</v>
      </c>
      <c r="BD1568" t="s">
        <v>820</v>
      </c>
      <c r="BE1568" t="s">
        <v>821</v>
      </c>
      <c r="BF1568" t="s">
        <v>880</v>
      </c>
      <c r="BG1568" t="s">
        <v>822</v>
      </c>
      <c r="BH1568">
        <v>2016</v>
      </c>
      <c r="BI1568" t="s">
        <v>823</v>
      </c>
      <c r="BJ1568" t="s">
        <v>824</v>
      </c>
      <c r="BK1568" t="s">
        <v>824</v>
      </c>
    </row>
    <row r="1569" spans="43:63" x14ac:dyDescent="0.25">
      <c r="AQ1569" t="s">
        <v>22</v>
      </c>
      <c r="AR1569">
        <v>2012</v>
      </c>
      <c r="AS1569" t="s">
        <v>872</v>
      </c>
      <c r="AT1569" t="s">
        <v>839</v>
      </c>
      <c r="AU1569">
        <v>2.9497956618461498</v>
      </c>
      <c r="AV1569" t="s">
        <v>873</v>
      </c>
      <c r="AW1569" t="s">
        <v>208</v>
      </c>
      <c r="AX1569" t="s">
        <v>817</v>
      </c>
      <c r="AY1569" t="s">
        <v>818</v>
      </c>
      <c r="AZ1569" t="s">
        <v>778</v>
      </c>
      <c r="BA1569" t="s">
        <v>764</v>
      </c>
      <c r="BB1569" t="s">
        <v>815</v>
      </c>
      <c r="BC1569" t="s">
        <v>819</v>
      </c>
      <c r="BD1569" t="s">
        <v>820</v>
      </c>
      <c r="BE1569" t="s">
        <v>821</v>
      </c>
      <c r="BF1569" t="s">
        <v>876</v>
      </c>
      <c r="BG1569" t="s">
        <v>822</v>
      </c>
      <c r="BH1569">
        <v>2016</v>
      </c>
      <c r="BI1569" t="s">
        <v>823</v>
      </c>
      <c r="BJ1569" t="s">
        <v>824</v>
      </c>
      <c r="BK1569" t="s">
        <v>824</v>
      </c>
    </row>
    <row r="1570" spans="43:63" x14ac:dyDescent="0.25">
      <c r="AQ1570" t="s">
        <v>22</v>
      </c>
      <c r="AR1570">
        <v>2013</v>
      </c>
      <c r="AS1570" t="s">
        <v>872</v>
      </c>
      <c r="AT1570" t="s">
        <v>839</v>
      </c>
      <c r="AU1570">
        <v>2.9630830296923101</v>
      </c>
      <c r="AV1570" t="s">
        <v>873</v>
      </c>
      <c r="AW1570" t="s">
        <v>208</v>
      </c>
      <c r="AX1570" t="s">
        <v>817</v>
      </c>
      <c r="AY1570" t="s">
        <v>818</v>
      </c>
      <c r="AZ1570" t="s">
        <v>778</v>
      </c>
      <c r="BA1570" t="s">
        <v>764</v>
      </c>
      <c r="BB1570" t="s">
        <v>815</v>
      </c>
      <c r="BC1570" t="s">
        <v>819</v>
      </c>
      <c r="BD1570" t="s">
        <v>820</v>
      </c>
      <c r="BE1570" t="s">
        <v>821</v>
      </c>
      <c r="BF1570" t="s">
        <v>876</v>
      </c>
      <c r="BG1570" t="s">
        <v>822</v>
      </c>
      <c r="BH1570">
        <v>2016</v>
      </c>
      <c r="BI1570" t="s">
        <v>823</v>
      </c>
      <c r="BJ1570" t="s">
        <v>824</v>
      </c>
      <c r="BK1570" t="s">
        <v>824</v>
      </c>
    </row>
    <row r="1571" spans="43:63" x14ac:dyDescent="0.25">
      <c r="AQ1571" t="s">
        <v>7</v>
      </c>
      <c r="AR1571">
        <v>2011</v>
      </c>
      <c r="AS1571" t="s">
        <v>872</v>
      </c>
      <c r="AT1571" t="s">
        <v>839</v>
      </c>
      <c r="AU1571">
        <v>2.2027810082567898</v>
      </c>
      <c r="AV1571" t="s">
        <v>873</v>
      </c>
      <c r="AW1571" t="s">
        <v>208</v>
      </c>
      <c r="AX1571" t="s">
        <v>817</v>
      </c>
      <c r="AY1571" t="s">
        <v>818</v>
      </c>
      <c r="AZ1571" t="s">
        <v>778</v>
      </c>
      <c r="BA1571" t="s">
        <v>764</v>
      </c>
      <c r="BB1571" t="s">
        <v>815</v>
      </c>
      <c r="BC1571" t="s">
        <v>819</v>
      </c>
      <c r="BD1571" t="s">
        <v>820</v>
      </c>
      <c r="BE1571" t="s">
        <v>821</v>
      </c>
      <c r="BF1571" t="s">
        <v>876</v>
      </c>
      <c r="BG1571" t="s">
        <v>822</v>
      </c>
      <c r="BH1571">
        <v>2016</v>
      </c>
      <c r="BI1571" t="s">
        <v>823</v>
      </c>
      <c r="BJ1571" t="s">
        <v>824</v>
      </c>
      <c r="BK1571" t="s">
        <v>824</v>
      </c>
    </row>
    <row r="1572" spans="43:63" x14ac:dyDescent="0.25">
      <c r="AQ1572" t="s">
        <v>25</v>
      </c>
      <c r="AR1572">
        <v>2011</v>
      </c>
      <c r="AS1572" t="s">
        <v>872</v>
      </c>
      <c r="AT1572" t="s">
        <v>839</v>
      </c>
      <c r="AU1572">
        <v>1.99791255454395</v>
      </c>
      <c r="AV1572" t="s">
        <v>873</v>
      </c>
      <c r="AW1572" t="s">
        <v>208</v>
      </c>
      <c r="AX1572" t="s">
        <v>817</v>
      </c>
      <c r="AY1572" t="s">
        <v>818</v>
      </c>
      <c r="AZ1572" t="s">
        <v>778</v>
      </c>
      <c r="BA1572" t="s">
        <v>764</v>
      </c>
      <c r="BB1572" t="s">
        <v>815</v>
      </c>
      <c r="BC1572" t="s">
        <v>819</v>
      </c>
      <c r="BD1572" t="s">
        <v>820</v>
      </c>
      <c r="BE1572" t="s">
        <v>821</v>
      </c>
      <c r="BF1572" t="s">
        <v>876</v>
      </c>
      <c r="BG1572" t="s">
        <v>822</v>
      </c>
      <c r="BH1572">
        <v>2016</v>
      </c>
      <c r="BI1572" t="s">
        <v>823</v>
      </c>
      <c r="BJ1572" t="s">
        <v>824</v>
      </c>
      <c r="BK1572" t="s">
        <v>824</v>
      </c>
    </row>
    <row r="1573" spans="43:63" x14ac:dyDescent="0.25">
      <c r="AQ1573" t="s">
        <v>25</v>
      </c>
      <c r="AR1573">
        <v>2012</v>
      </c>
      <c r="AS1573" t="s">
        <v>872</v>
      </c>
      <c r="AT1573" t="s">
        <v>839</v>
      </c>
      <c r="AU1573">
        <v>2.01730976381136</v>
      </c>
      <c r="AV1573" t="s">
        <v>873</v>
      </c>
      <c r="AW1573" t="s">
        <v>208</v>
      </c>
      <c r="AX1573" t="s">
        <v>817</v>
      </c>
      <c r="AY1573" t="s">
        <v>818</v>
      </c>
      <c r="AZ1573" t="s">
        <v>778</v>
      </c>
      <c r="BA1573" t="s">
        <v>764</v>
      </c>
      <c r="BB1573" t="s">
        <v>815</v>
      </c>
      <c r="BC1573" t="s">
        <v>819</v>
      </c>
      <c r="BD1573" t="s">
        <v>820</v>
      </c>
      <c r="BE1573" t="s">
        <v>821</v>
      </c>
      <c r="BF1573" t="s">
        <v>876</v>
      </c>
      <c r="BG1573" t="s">
        <v>822</v>
      </c>
      <c r="BH1573">
        <v>2016</v>
      </c>
      <c r="BI1573" t="s">
        <v>823</v>
      </c>
      <c r="BJ1573" t="s">
        <v>824</v>
      </c>
      <c r="BK1573" t="s">
        <v>824</v>
      </c>
    </row>
    <row r="1574" spans="43:63" x14ac:dyDescent="0.25">
      <c r="AQ1574" t="s">
        <v>25</v>
      </c>
      <c r="AR1574">
        <v>2013</v>
      </c>
      <c r="AS1574" t="s">
        <v>872</v>
      </c>
      <c r="AT1574" t="s">
        <v>839</v>
      </c>
      <c r="AU1574">
        <v>2.0367069730787799</v>
      </c>
      <c r="AV1574" t="s">
        <v>873</v>
      </c>
      <c r="AW1574" t="s">
        <v>208</v>
      </c>
      <c r="AX1574" t="s">
        <v>817</v>
      </c>
      <c r="AY1574" t="s">
        <v>818</v>
      </c>
      <c r="AZ1574" t="s">
        <v>778</v>
      </c>
      <c r="BA1574" t="s">
        <v>764</v>
      </c>
      <c r="BB1574" t="s">
        <v>815</v>
      </c>
      <c r="BC1574" t="s">
        <v>819</v>
      </c>
      <c r="BD1574" t="s">
        <v>820</v>
      </c>
      <c r="BE1574" t="s">
        <v>821</v>
      </c>
      <c r="BF1574" t="s">
        <v>876</v>
      </c>
      <c r="BG1574" t="s">
        <v>822</v>
      </c>
      <c r="BH1574">
        <v>2016</v>
      </c>
      <c r="BI1574" t="s">
        <v>823</v>
      </c>
      <c r="BJ1574" t="s">
        <v>824</v>
      </c>
      <c r="BK1574" t="s">
        <v>824</v>
      </c>
    </row>
    <row r="1575" spans="43:63" x14ac:dyDescent="0.25">
      <c r="AQ1575" t="s">
        <v>26</v>
      </c>
      <c r="AR1575">
        <v>2011</v>
      </c>
      <c r="AS1575" t="s">
        <v>872</v>
      </c>
      <c r="AT1575" t="s">
        <v>839</v>
      </c>
      <c r="AU1575">
        <v>1.1935634986990999</v>
      </c>
      <c r="AV1575" t="s">
        <v>873</v>
      </c>
      <c r="AW1575" t="s">
        <v>208</v>
      </c>
      <c r="AX1575" t="s">
        <v>817</v>
      </c>
      <c r="AY1575" t="s">
        <v>818</v>
      </c>
      <c r="AZ1575" t="s">
        <v>778</v>
      </c>
      <c r="BA1575" t="s">
        <v>764</v>
      </c>
      <c r="BB1575" t="s">
        <v>815</v>
      </c>
      <c r="BC1575" t="s">
        <v>819</v>
      </c>
      <c r="BD1575" t="s">
        <v>820</v>
      </c>
      <c r="BE1575" t="s">
        <v>821</v>
      </c>
      <c r="BF1575" t="s">
        <v>876</v>
      </c>
      <c r="BG1575" t="s">
        <v>822</v>
      </c>
      <c r="BH1575">
        <v>2016</v>
      </c>
      <c r="BI1575" t="s">
        <v>823</v>
      </c>
      <c r="BJ1575" t="s">
        <v>824</v>
      </c>
      <c r="BK1575" t="s">
        <v>824</v>
      </c>
    </row>
    <row r="1576" spans="43:63" x14ac:dyDescent="0.25">
      <c r="AQ1576" t="s">
        <v>26</v>
      </c>
      <c r="AR1576">
        <v>2012</v>
      </c>
      <c r="AS1576" t="s">
        <v>872</v>
      </c>
      <c r="AT1576" t="s">
        <v>839</v>
      </c>
      <c r="AU1576">
        <v>1.1935634986990999</v>
      </c>
      <c r="AV1576" t="s">
        <v>873</v>
      </c>
      <c r="AW1576" t="s">
        <v>208</v>
      </c>
      <c r="AX1576" t="s">
        <v>817</v>
      </c>
      <c r="AY1576" t="s">
        <v>818</v>
      </c>
      <c r="AZ1576" t="s">
        <v>778</v>
      </c>
      <c r="BA1576" t="s">
        <v>764</v>
      </c>
      <c r="BB1576" t="s">
        <v>815</v>
      </c>
      <c r="BC1576" t="s">
        <v>819</v>
      </c>
      <c r="BD1576" t="s">
        <v>820</v>
      </c>
      <c r="BE1576" t="s">
        <v>821</v>
      </c>
      <c r="BF1576" t="s">
        <v>876</v>
      </c>
      <c r="BG1576" t="s">
        <v>822</v>
      </c>
      <c r="BH1576">
        <v>2016</v>
      </c>
      <c r="BI1576" t="s">
        <v>823</v>
      </c>
      <c r="BJ1576" t="s">
        <v>824</v>
      </c>
      <c r="BK1576" t="s">
        <v>824</v>
      </c>
    </row>
    <row r="1577" spans="43:63" x14ac:dyDescent="0.25">
      <c r="AQ1577" t="s">
        <v>6</v>
      </c>
      <c r="AR1577">
        <v>2011</v>
      </c>
      <c r="AS1577" t="s">
        <v>872</v>
      </c>
      <c r="AT1577" t="s">
        <v>839</v>
      </c>
      <c r="AU1577">
        <v>81.834699045726396</v>
      </c>
      <c r="AV1577" t="s">
        <v>873</v>
      </c>
      <c r="AW1577" t="s">
        <v>364</v>
      </c>
      <c r="AX1577" t="s">
        <v>817</v>
      </c>
      <c r="AY1577" t="s">
        <v>818</v>
      </c>
      <c r="AZ1577" t="s">
        <v>778</v>
      </c>
      <c r="BA1577" t="s">
        <v>764</v>
      </c>
      <c r="BB1577" t="s">
        <v>815</v>
      </c>
      <c r="BC1577" t="s">
        <v>819</v>
      </c>
      <c r="BD1577" t="s">
        <v>820</v>
      </c>
      <c r="BE1577" t="s">
        <v>821</v>
      </c>
      <c r="BF1577" t="s">
        <v>879</v>
      </c>
      <c r="BG1577" t="s">
        <v>822</v>
      </c>
      <c r="BH1577">
        <v>2016</v>
      </c>
      <c r="BI1577" t="s">
        <v>823</v>
      </c>
      <c r="BJ1577" t="s">
        <v>824</v>
      </c>
      <c r="BK1577" t="s">
        <v>824</v>
      </c>
    </row>
    <row r="1578" spans="43:63" x14ac:dyDescent="0.25">
      <c r="AQ1578" t="s">
        <v>6</v>
      </c>
      <c r="AR1578">
        <v>2012</v>
      </c>
      <c r="AS1578" t="s">
        <v>872</v>
      </c>
      <c r="AT1578" t="s">
        <v>839</v>
      </c>
      <c r="AU1578">
        <v>82.734617015806094</v>
      </c>
      <c r="AV1578" t="s">
        <v>873</v>
      </c>
      <c r="AW1578" t="s">
        <v>364</v>
      </c>
      <c r="AX1578" t="s">
        <v>817</v>
      </c>
      <c r="AY1578" t="s">
        <v>818</v>
      </c>
      <c r="AZ1578" t="s">
        <v>778</v>
      </c>
      <c r="BA1578" t="s">
        <v>764</v>
      </c>
      <c r="BB1578" t="s">
        <v>815</v>
      </c>
      <c r="BC1578" t="s">
        <v>819</v>
      </c>
      <c r="BD1578" t="s">
        <v>820</v>
      </c>
      <c r="BE1578" t="s">
        <v>821</v>
      </c>
      <c r="BF1578" t="s">
        <v>879</v>
      </c>
      <c r="BG1578" t="s">
        <v>822</v>
      </c>
      <c r="BH1578">
        <v>2016</v>
      </c>
      <c r="BI1578" t="s">
        <v>823</v>
      </c>
      <c r="BJ1578" t="s">
        <v>824</v>
      </c>
      <c r="BK1578" t="s">
        <v>824</v>
      </c>
    </row>
    <row r="1579" spans="43:63" x14ac:dyDescent="0.25">
      <c r="AQ1579" t="s">
        <v>12</v>
      </c>
      <c r="AR1579">
        <v>2011</v>
      </c>
      <c r="AS1579" t="s">
        <v>872</v>
      </c>
      <c r="AT1579" t="s">
        <v>839</v>
      </c>
      <c r="AU1579">
        <v>77.559776138080196</v>
      </c>
      <c r="AV1579" t="s">
        <v>873</v>
      </c>
      <c r="AW1579" t="s">
        <v>364</v>
      </c>
      <c r="AX1579" t="s">
        <v>817</v>
      </c>
      <c r="AY1579" t="s">
        <v>818</v>
      </c>
      <c r="AZ1579" t="s">
        <v>778</v>
      </c>
      <c r="BA1579" t="s">
        <v>764</v>
      </c>
      <c r="BB1579" t="s">
        <v>815</v>
      </c>
      <c r="BC1579" t="s">
        <v>819</v>
      </c>
      <c r="BD1579" t="s">
        <v>820</v>
      </c>
      <c r="BE1579" t="s">
        <v>821</v>
      </c>
      <c r="BF1579" t="s">
        <v>879</v>
      </c>
      <c r="BG1579" t="s">
        <v>822</v>
      </c>
      <c r="BH1579">
        <v>2016</v>
      </c>
      <c r="BI1579" t="s">
        <v>823</v>
      </c>
      <c r="BJ1579" t="s">
        <v>824</v>
      </c>
      <c r="BK1579" t="s">
        <v>824</v>
      </c>
    </row>
    <row r="1580" spans="43:63" x14ac:dyDescent="0.25">
      <c r="AQ1580" t="s">
        <v>12</v>
      </c>
      <c r="AR1580">
        <v>2012</v>
      </c>
      <c r="AS1580" t="s">
        <v>872</v>
      </c>
      <c r="AT1580" t="s">
        <v>839</v>
      </c>
      <c r="AU1580">
        <v>77.7734394332264</v>
      </c>
      <c r="AV1580" t="s">
        <v>873</v>
      </c>
      <c r="AW1580" t="s">
        <v>364</v>
      </c>
      <c r="AX1580" t="s">
        <v>817</v>
      </c>
      <c r="AY1580" t="s">
        <v>818</v>
      </c>
      <c r="AZ1580" t="s">
        <v>778</v>
      </c>
      <c r="BA1580" t="s">
        <v>764</v>
      </c>
      <c r="BB1580" t="s">
        <v>815</v>
      </c>
      <c r="BC1580" t="s">
        <v>819</v>
      </c>
      <c r="BD1580" t="s">
        <v>820</v>
      </c>
      <c r="BE1580" t="s">
        <v>821</v>
      </c>
      <c r="BF1580" t="s">
        <v>879</v>
      </c>
      <c r="BG1580" t="s">
        <v>822</v>
      </c>
      <c r="BH1580">
        <v>2016</v>
      </c>
      <c r="BI1580" t="s">
        <v>823</v>
      </c>
      <c r="BJ1580" t="s">
        <v>824</v>
      </c>
      <c r="BK1580" t="s">
        <v>824</v>
      </c>
    </row>
    <row r="1581" spans="43:63" x14ac:dyDescent="0.25">
      <c r="AQ1581" t="s">
        <v>12</v>
      </c>
      <c r="AR1581">
        <v>2013</v>
      </c>
      <c r="AS1581" t="s">
        <v>872</v>
      </c>
      <c r="AT1581" t="s">
        <v>839</v>
      </c>
      <c r="AU1581">
        <v>78.093934375945693</v>
      </c>
      <c r="AV1581" t="s">
        <v>873</v>
      </c>
      <c r="AW1581" t="s">
        <v>364</v>
      </c>
      <c r="AX1581" t="s">
        <v>817</v>
      </c>
      <c r="AY1581" t="s">
        <v>818</v>
      </c>
      <c r="AZ1581" t="s">
        <v>778</v>
      </c>
      <c r="BA1581" t="s">
        <v>764</v>
      </c>
      <c r="BB1581" t="s">
        <v>815</v>
      </c>
      <c r="BC1581" t="s">
        <v>819</v>
      </c>
      <c r="BD1581" t="s">
        <v>820</v>
      </c>
      <c r="BE1581" t="s">
        <v>821</v>
      </c>
      <c r="BF1581" t="s">
        <v>879</v>
      </c>
      <c r="BG1581" t="s">
        <v>822</v>
      </c>
      <c r="BH1581">
        <v>2016</v>
      </c>
      <c r="BI1581" t="s">
        <v>823</v>
      </c>
      <c r="BJ1581" t="s">
        <v>824</v>
      </c>
      <c r="BK1581" t="s">
        <v>824</v>
      </c>
    </row>
    <row r="1582" spans="43:63" x14ac:dyDescent="0.25">
      <c r="AQ1582" t="s">
        <v>14</v>
      </c>
      <c r="AR1582">
        <v>2011</v>
      </c>
      <c r="AS1582" t="s">
        <v>872</v>
      </c>
      <c r="AT1582" t="s">
        <v>839</v>
      </c>
      <c r="AU1582">
        <v>62.967265634811703</v>
      </c>
      <c r="AV1582" t="s">
        <v>873</v>
      </c>
      <c r="AW1582" t="s">
        <v>364</v>
      </c>
      <c r="AX1582" t="s">
        <v>817</v>
      </c>
      <c r="AY1582" t="s">
        <v>818</v>
      </c>
      <c r="AZ1582" t="s">
        <v>778</v>
      </c>
      <c r="BA1582" t="s">
        <v>764</v>
      </c>
      <c r="BB1582" t="s">
        <v>815</v>
      </c>
      <c r="BC1582" t="s">
        <v>819</v>
      </c>
      <c r="BD1582" t="s">
        <v>820</v>
      </c>
      <c r="BE1582" t="s">
        <v>821</v>
      </c>
      <c r="BF1582" t="s">
        <v>879</v>
      </c>
      <c r="BG1582" t="s">
        <v>822</v>
      </c>
      <c r="BH1582">
        <v>2016</v>
      </c>
      <c r="BI1582" t="s">
        <v>823</v>
      </c>
      <c r="BJ1582" t="s">
        <v>824</v>
      </c>
      <c r="BK1582" t="s">
        <v>824</v>
      </c>
    </row>
    <row r="1583" spans="43:63" x14ac:dyDescent="0.25">
      <c r="AQ1583" t="s">
        <v>13</v>
      </c>
      <c r="AR1583">
        <v>2011</v>
      </c>
      <c r="AS1583" t="s">
        <v>872</v>
      </c>
      <c r="AT1583" t="s">
        <v>839</v>
      </c>
      <c r="AU1583">
        <v>16.738902590235</v>
      </c>
      <c r="AV1583" t="s">
        <v>873</v>
      </c>
      <c r="AW1583" t="s">
        <v>214</v>
      </c>
      <c r="AX1583" t="s">
        <v>817</v>
      </c>
      <c r="AY1583" t="s">
        <v>818</v>
      </c>
      <c r="AZ1583" t="s">
        <v>778</v>
      </c>
      <c r="BA1583" t="s">
        <v>764</v>
      </c>
      <c r="BB1583" t="s">
        <v>815</v>
      </c>
      <c r="BC1583" t="s">
        <v>819</v>
      </c>
      <c r="BD1583" t="s">
        <v>820</v>
      </c>
      <c r="BE1583" t="s">
        <v>821</v>
      </c>
      <c r="BF1583" t="s">
        <v>858</v>
      </c>
      <c r="BG1583" t="s">
        <v>822</v>
      </c>
      <c r="BH1583">
        <v>2016</v>
      </c>
      <c r="BI1583" t="s">
        <v>823</v>
      </c>
      <c r="BJ1583" t="s">
        <v>824</v>
      </c>
      <c r="BK1583" t="s">
        <v>824</v>
      </c>
    </row>
    <row r="1584" spans="43:63" x14ac:dyDescent="0.25">
      <c r="AQ1584" t="s">
        <v>19</v>
      </c>
      <c r="AR1584">
        <v>2010</v>
      </c>
      <c r="AS1584" t="s">
        <v>872</v>
      </c>
      <c r="AT1584" t="s">
        <v>839</v>
      </c>
      <c r="AU1584">
        <v>15.2601043903161</v>
      </c>
      <c r="AV1584" t="s">
        <v>873</v>
      </c>
      <c r="AW1584" t="s">
        <v>364</v>
      </c>
      <c r="AX1584" t="s">
        <v>817</v>
      </c>
      <c r="AY1584" t="s">
        <v>818</v>
      </c>
      <c r="AZ1584" t="s">
        <v>778</v>
      </c>
      <c r="BA1584" t="s">
        <v>764</v>
      </c>
      <c r="BB1584" t="s">
        <v>815</v>
      </c>
      <c r="BC1584" t="s">
        <v>819</v>
      </c>
      <c r="BD1584" t="s">
        <v>820</v>
      </c>
      <c r="BE1584" t="s">
        <v>821</v>
      </c>
      <c r="BF1584" t="s">
        <v>879</v>
      </c>
      <c r="BG1584" t="s">
        <v>822</v>
      </c>
      <c r="BH1584">
        <v>2016</v>
      </c>
      <c r="BI1584" t="s">
        <v>823</v>
      </c>
      <c r="BJ1584" t="s">
        <v>824</v>
      </c>
      <c r="BK1584" t="s">
        <v>824</v>
      </c>
    </row>
    <row r="1585" spans="43:63" x14ac:dyDescent="0.25">
      <c r="AQ1585" t="s">
        <v>19</v>
      </c>
      <c r="AR1585">
        <v>2011</v>
      </c>
      <c r="AS1585" t="s">
        <v>872</v>
      </c>
      <c r="AT1585" t="s">
        <v>839</v>
      </c>
      <c r="AU1585">
        <v>15.036829713881801</v>
      </c>
      <c r="AV1585" t="s">
        <v>873</v>
      </c>
      <c r="AW1585" t="s">
        <v>364</v>
      </c>
      <c r="AX1585" t="s">
        <v>817</v>
      </c>
      <c r="AY1585" t="s">
        <v>818</v>
      </c>
      <c r="AZ1585" t="s">
        <v>778</v>
      </c>
      <c r="BA1585" t="s">
        <v>764</v>
      </c>
      <c r="BB1585" t="s">
        <v>815</v>
      </c>
      <c r="BC1585" t="s">
        <v>819</v>
      </c>
      <c r="BD1585" t="s">
        <v>820</v>
      </c>
      <c r="BE1585" t="s">
        <v>821</v>
      </c>
      <c r="BF1585" t="s">
        <v>879</v>
      </c>
      <c r="BG1585" t="s">
        <v>822</v>
      </c>
      <c r="BH1585">
        <v>2016</v>
      </c>
      <c r="BI1585" t="s">
        <v>823</v>
      </c>
      <c r="BJ1585" t="s">
        <v>824</v>
      </c>
      <c r="BK1585" t="s">
        <v>824</v>
      </c>
    </row>
    <row r="1586" spans="43:63" x14ac:dyDescent="0.25">
      <c r="AQ1586" t="s">
        <v>19</v>
      </c>
      <c r="AR1586">
        <v>2012</v>
      </c>
      <c r="AS1586" t="s">
        <v>872</v>
      </c>
      <c r="AT1586" t="s">
        <v>839</v>
      </c>
      <c r="AU1586">
        <v>15.0204519675297</v>
      </c>
      <c r="AV1586" t="s">
        <v>873</v>
      </c>
      <c r="AW1586" t="s">
        <v>364</v>
      </c>
      <c r="AX1586" t="s">
        <v>817</v>
      </c>
      <c r="AY1586" t="s">
        <v>818</v>
      </c>
      <c r="AZ1586" t="s">
        <v>778</v>
      </c>
      <c r="BA1586" t="s">
        <v>764</v>
      </c>
      <c r="BB1586" t="s">
        <v>815</v>
      </c>
      <c r="BC1586" t="s">
        <v>819</v>
      </c>
      <c r="BD1586" t="s">
        <v>820</v>
      </c>
      <c r="BE1586" t="s">
        <v>821</v>
      </c>
      <c r="BF1586" t="s">
        <v>879</v>
      </c>
      <c r="BG1586" t="s">
        <v>822</v>
      </c>
      <c r="BH1586">
        <v>2016</v>
      </c>
      <c r="BI1586" t="s">
        <v>823</v>
      </c>
      <c r="BJ1586" t="s">
        <v>824</v>
      </c>
      <c r="BK1586" t="s">
        <v>824</v>
      </c>
    </row>
    <row r="1587" spans="43:63" x14ac:dyDescent="0.25">
      <c r="AQ1587" t="s">
        <v>19</v>
      </c>
      <c r="AR1587">
        <v>2013</v>
      </c>
      <c r="AS1587" t="s">
        <v>872</v>
      </c>
      <c r="AT1587" t="s">
        <v>839</v>
      </c>
      <c r="AU1587">
        <v>15.114333614347601</v>
      </c>
      <c r="AV1587" t="s">
        <v>873</v>
      </c>
      <c r="AW1587" t="s">
        <v>364</v>
      </c>
      <c r="AX1587" t="s">
        <v>817</v>
      </c>
      <c r="AY1587" t="s">
        <v>818</v>
      </c>
      <c r="AZ1587" t="s">
        <v>778</v>
      </c>
      <c r="BA1587" t="s">
        <v>764</v>
      </c>
      <c r="BB1587" t="s">
        <v>815</v>
      </c>
      <c r="BC1587" t="s">
        <v>819</v>
      </c>
      <c r="BD1587" t="s">
        <v>820</v>
      </c>
      <c r="BE1587" t="s">
        <v>821</v>
      </c>
      <c r="BF1587" t="s">
        <v>879</v>
      </c>
      <c r="BG1587" t="s">
        <v>822</v>
      </c>
      <c r="BH1587">
        <v>2016</v>
      </c>
      <c r="BI1587" t="s">
        <v>823</v>
      </c>
      <c r="BJ1587" t="s">
        <v>824</v>
      </c>
      <c r="BK1587" t="s">
        <v>824</v>
      </c>
    </row>
    <row r="1588" spans="43:63" x14ac:dyDescent="0.25">
      <c r="AQ1588" t="s">
        <v>8</v>
      </c>
      <c r="AR1588">
        <v>2011</v>
      </c>
      <c r="AS1588" t="s">
        <v>872</v>
      </c>
      <c r="AT1588" t="s">
        <v>839</v>
      </c>
      <c r="AU1588">
        <v>5.9408406631465098</v>
      </c>
      <c r="AV1588" t="s">
        <v>873</v>
      </c>
      <c r="AW1588" t="s">
        <v>364</v>
      </c>
      <c r="AX1588" t="s">
        <v>817</v>
      </c>
      <c r="AY1588" t="s">
        <v>818</v>
      </c>
      <c r="AZ1588" t="s">
        <v>778</v>
      </c>
      <c r="BA1588" t="s">
        <v>764</v>
      </c>
      <c r="BB1588" t="s">
        <v>815</v>
      </c>
      <c r="BC1588" t="s">
        <v>819</v>
      </c>
      <c r="BD1588" t="s">
        <v>820</v>
      </c>
      <c r="BE1588" t="s">
        <v>821</v>
      </c>
      <c r="BF1588" t="s">
        <v>879</v>
      </c>
      <c r="BG1588" t="s">
        <v>822</v>
      </c>
      <c r="BH1588">
        <v>2016</v>
      </c>
      <c r="BI1588" t="s">
        <v>823</v>
      </c>
      <c r="BJ1588" t="s">
        <v>824</v>
      </c>
      <c r="BK1588" t="s">
        <v>824</v>
      </c>
    </row>
    <row r="1589" spans="43:63" x14ac:dyDescent="0.25">
      <c r="AQ1589" t="s">
        <v>8</v>
      </c>
      <c r="AR1589">
        <v>2012</v>
      </c>
      <c r="AS1589" t="s">
        <v>872</v>
      </c>
      <c r="AT1589" t="s">
        <v>839</v>
      </c>
      <c r="AU1589">
        <v>5.9677764245366403</v>
      </c>
      <c r="AV1589" t="s">
        <v>873</v>
      </c>
      <c r="AW1589" t="s">
        <v>364</v>
      </c>
      <c r="AX1589" t="s">
        <v>817</v>
      </c>
      <c r="AY1589" t="s">
        <v>818</v>
      </c>
      <c r="AZ1589" t="s">
        <v>778</v>
      </c>
      <c r="BA1589" t="s">
        <v>764</v>
      </c>
      <c r="BB1589" t="s">
        <v>815</v>
      </c>
      <c r="BC1589" t="s">
        <v>819</v>
      </c>
      <c r="BD1589" t="s">
        <v>820</v>
      </c>
      <c r="BE1589" t="s">
        <v>821</v>
      </c>
      <c r="BF1589" t="s">
        <v>879</v>
      </c>
      <c r="BG1589" t="s">
        <v>822</v>
      </c>
      <c r="BH1589">
        <v>2016</v>
      </c>
      <c r="BI1589" t="s">
        <v>823</v>
      </c>
      <c r="BJ1589" t="s">
        <v>824</v>
      </c>
      <c r="BK1589" t="s">
        <v>824</v>
      </c>
    </row>
    <row r="1590" spans="43:63" x14ac:dyDescent="0.25">
      <c r="AQ1590" t="s">
        <v>8</v>
      </c>
      <c r="AR1590">
        <v>2013</v>
      </c>
      <c r="AS1590" t="s">
        <v>872</v>
      </c>
      <c r="AT1590" t="s">
        <v>839</v>
      </c>
      <c r="AU1590">
        <v>5.9899514523573698</v>
      </c>
      <c r="AV1590" t="s">
        <v>873</v>
      </c>
      <c r="AW1590" t="s">
        <v>364</v>
      </c>
      <c r="AX1590" t="s">
        <v>817</v>
      </c>
      <c r="AY1590" t="s">
        <v>818</v>
      </c>
      <c r="AZ1590" t="s">
        <v>778</v>
      </c>
      <c r="BA1590" t="s">
        <v>764</v>
      </c>
      <c r="BB1590" t="s">
        <v>815</v>
      </c>
      <c r="BC1590" t="s">
        <v>819</v>
      </c>
      <c r="BD1590" t="s">
        <v>820</v>
      </c>
      <c r="BE1590" t="s">
        <v>821</v>
      </c>
      <c r="BF1590" t="s">
        <v>879</v>
      </c>
      <c r="BG1590" t="s">
        <v>822</v>
      </c>
      <c r="BH1590">
        <v>2016</v>
      </c>
      <c r="BI1590" t="s">
        <v>823</v>
      </c>
      <c r="BJ1590" t="s">
        <v>824</v>
      </c>
      <c r="BK1590" t="s">
        <v>824</v>
      </c>
    </row>
    <row r="1591" spans="43:63" x14ac:dyDescent="0.25">
      <c r="AQ1591" t="s">
        <v>18</v>
      </c>
      <c r="AR1591">
        <v>2011</v>
      </c>
      <c r="AS1591" t="s">
        <v>872</v>
      </c>
      <c r="AT1591" t="s">
        <v>839</v>
      </c>
      <c r="AU1591">
        <v>5.4149576527132997</v>
      </c>
      <c r="AV1591" t="s">
        <v>873</v>
      </c>
      <c r="AW1591" t="s">
        <v>364</v>
      </c>
      <c r="AX1591" t="s">
        <v>817</v>
      </c>
      <c r="AY1591" t="s">
        <v>818</v>
      </c>
      <c r="AZ1591" t="s">
        <v>778</v>
      </c>
      <c r="BA1591" t="s">
        <v>764</v>
      </c>
      <c r="BB1591" t="s">
        <v>815</v>
      </c>
      <c r="BC1591" t="s">
        <v>819</v>
      </c>
      <c r="BD1591" t="s">
        <v>820</v>
      </c>
      <c r="BE1591" t="s">
        <v>821</v>
      </c>
      <c r="BF1591" t="s">
        <v>879</v>
      </c>
      <c r="BG1591" t="s">
        <v>822</v>
      </c>
      <c r="BH1591">
        <v>2016</v>
      </c>
      <c r="BI1591" t="s">
        <v>823</v>
      </c>
      <c r="BJ1591" t="s">
        <v>824</v>
      </c>
      <c r="BK1591" t="s">
        <v>824</v>
      </c>
    </row>
    <row r="1592" spans="43:63" x14ac:dyDescent="0.25">
      <c r="AQ1592" t="s">
        <v>18</v>
      </c>
      <c r="AR1592">
        <v>2012</v>
      </c>
      <c r="AS1592" t="s">
        <v>872</v>
      </c>
      <c r="AT1592" t="s">
        <v>839</v>
      </c>
      <c r="AU1592">
        <v>5.4313550311551797</v>
      </c>
      <c r="AV1592" t="s">
        <v>873</v>
      </c>
      <c r="AW1592" t="s">
        <v>364</v>
      </c>
      <c r="AX1592" t="s">
        <v>817</v>
      </c>
      <c r="AY1592" t="s">
        <v>818</v>
      </c>
      <c r="AZ1592" t="s">
        <v>778</v>
      </c>
      <c r="BA1592" t="s">
        <v>764</v>
      </c>
      <c r="BB1592" t="s">
        <v>815</v>
      </c>
      <c r="BC1592" t="s">
        <v>819</v>
      </c>
      <c r="BD1592" t="s">
        <v>820</v>
      </c>
      <c r="BE1592" t="s">
        <v>821</v>
      </c>
      <c r="BF1592" t="s">
        <v>879</v>
      </c>
      <c r="BG1592" t="s">
        <v>822</v>
      </c>
      <c r="BH1592">
        <v>2016</v>
      </c>
      <c r="BI1592" t="s">
        <v>823</v>
      </c>
      <c r="BJ1592" t="s">
        <v>824</v>
      </c>
      <c r="BK1592" t="s">
        <v>824</v>
      </c>
    </row>
    <row r="1593" spans="43:63" x14ac:dyDescent="0.25">
      <c r="AQ1593" t="s">
        <v>18</v>
      </c>
      <c r="AR1593">
        <v>2013</v>
      </c>
      <c r="AS1593" t="s">
        <v>872</v>
      </c>
      <c r="AT1593" t="s">
        <v>839</v>
      </c>
      <c r="AU1593">
        <v>5.4480068560371704</v>
      </c>
      <c r="AV1593" t="s">
        <v>873</v>
      </c>
      <c r="AW1593" t="s">
        <v>364</v>
      </c>
      <c r="AX1593" t="s">
        <v>817</v>
      </c>
      <c r="AY1593" t="s">
        <v>818</v>
      </c>
      <c r="AZ1593" t="s">
        <v>778</v>
      </c>
      <c r="BA1593" t="s">
        <v>764</v>
      </c>
      <c r="BB1593" t="s">
        <v>815</v>
      </c>
      <c r="BC1593" t="s">
        <v>819</v>
      </c>
      <c r="BD1593" t="s">
        <v>820</v>
      </c>
      <c r="BE1593" t="s">
        <v>821</v>
      </c>
      <c r="BF1593" t="s">
        <v>879</v>
      </c>
      <c r="BG1593" t="s">
        <v>822</v>
      </c>
      <c r="BH1593">
        <v>2016</v>
      </c>
      <c r="BI1593" t="s">
        <v>823</v>
      </c>
      <c r="BJ1593" t="s">
        <v>824</v>
      </c>
      <c r="BK1593" t="s">
        <v>824</v>
      </c>
    </row>
    <row r="1594" spans="43:63" x14ac:dyDescent="0.25">
      <c r="AQ1594" t="s">
        <v>4</v>
      </c>
      <c r="AR1594">
        <v>2012</v>
      </c>
      <c r="AS1594" t="s">
        <v>872</v>
      </c>
      <c r="AT1594" t="s">
        <v>839</v>
      </c>
      <c r="AU1594">
        <v>132.868657239654</v>
      </c>
      <c r="AV1594" t="s">
        <v>873</v>
      </c>
      <c r="AW1594" t="s">
        <v>364</v>
      </c>
      <c r="AX1594" t="s">
        <v>817</v>
      </c>
      <c r="AY1594" t="s">
        <v>818</v>
      </c>
      <c r="AZ1594" t="s">
        <v>778</v>
      </c>
      <c r="BA1594" t="s">
        <v>764</v>
      </c>
      <c r="BB1594" t="s">
        <v>815</v>
      </c>
      <c r="BC1594" t="s">
        <v>819</v>
      </c>
      <c r="BD1594" t="s">
        <v>820</v>
      </c>
      <c r="BE1594" t="s">
        <v>821</v>
      </c>
      <c r="BF1594" t="s">
        <v>879</v>
      </c>
      <c r="BG1594" t="s">
        <v>822</v>
      </c>
      <c r="BH1594">
        <v>2016</v>
      </c>
      <c r="BI1594" t="s">
        <v>823</v>
      </c>
      <c r="BJ1594" t="s">
        <v>824</v>
      </c>
      <c r="BK1594" t="s">
        <v>824</v>
      </c>
    </row>
    <row r="1595" spans="43:63" x14ac:dyDescent="0.25">
      <c r="AQ1595" t="s">
        <v>17</v>
      </c>
      <c r="AR1595">
        <v>2013</v>
      </c>
      <c r="AS1595" t="s">
        <v>872</v>
      </c>
      <c r="AT1595" t="s">
        <v>839</v>
      </c>
      <c r="AU1595">
        <v>49.400708571428503</v>
      </c>
      <c r="AV1595" t="s">
        <v>873</v>
      </c>
      <c r="AW1595" t="s">
        <v>364</v>
      </c>
      <c r="AX1595" t="s">
        <v>817</v>
      </c>
      <c r="AY1595" t="s">
        <v>818</v>
      </c>
      <c r="AZ1595" t="s">
        <v>779</v>
      </c>
      <c r="BA1595" t="s">
        <v>764</v>
      </c>
      <c r="BB1595" t="s">
        <v>815</v>
      </c>
      <c r="BC1595" t="s">
        <v>819</v>
      </c>
      <c r="BD1595" t="s">
        <v>820</v>
      </c>
      <c r="BE1595" t="s">
        <v>821</v>
      </c>
      <c r="BF1595" t="s">
        <v>879</v>
      </c>
      <c r="BG1595" t="s">
        <v>822</v>
      </c>
      <c r="BH1595">
        <v>2016</v>
      </c>
      <c r="BI1595" t="s">
        <v>823</v>
      </c>
      <c r="BJ1595" t="s">
        <v>824</v>
      </c>
      <c r="BK1595" t="s">
        <v>824</v>
      </c>
    </row>
    <row r="1596" spans="43:63" x14ac:dyDescent="0.25">
      <c r="AQ1596" t="s">
        <v>11</v>
      </c>
      <c r="AR1596">
        <v>2010</v>
      </c>
      <c r="AS1596" t="s">
        <v>872</v>
      </c>
      <c r="AT1596" t="s">
        <v>839</v>
      </c>
      <c r="AU1596">
        <v>28.621614781246901</v>
      </c>
      <c r="AV1596" t="s">
        <v>873</v>
      </c>
      <c r="AW1596" t="s">
        <v>364</v>
      </c>
      <c r="AX1596" t="s">
        <v>817</v>
      </c>
      <c r="AY1596" t="s">
        <v>818</v>
      </c>
      <c r="AZ1596" t="s">
        <v>779</v>
      </c>
      <c r="BA1596" t="s">
        <v>764</v>
      </c>
      <c r="BB1596" t="s">
        <v>815</v>
      </c>
      <c r="BC1596" t="s">
        <v>819</v>
      </c>
      <c r="BD1596" t="s">
        <v>820</v>
      </c>
      <c r="BE1596" t="s">
        <v>821</v>
      </c>
      <c r="BF1596" t="s">
        <v>879</v>
      </c>
      <c r="BG1596" t="s">
        <v>822</v>
      </c>
      <c r="BH1596">
        <v>2016</v>
      </c>
      <c r="BI1596" t="s">
        <v>823</v>
      </c>
      <c r="BJ1596" t="s">
        <v>824</v>
      </c>
      <c r="BK1596" t="s">
        <v>824</v>
      </c>
    </row>
    <row r="1597" spans="43:63" x14ac:dyDescent="0.25">
      <c r="AQ1597" t="s">
        <v>11</v>
      </c>
      <c r="AR1597">
        <v>2011</v>
      </c>
      <c r="AS1597" t="s">
        <v>872</v>
      </c>
      <c r="AT1597" t="s">
        <v>839</v>
      </c>
      <c r="AU1597">
        <v>29.4492948393634</v>
      </c>
      <c r="AV1597" t="s">
        <v>873</v>
      </c>
      <c r="AW1597" t="s">
        <v>364</v>
      </c>
      <c r="AX1597" t="s">
        <v>817</v>
      </c>
      <c r="AY1597" t="s">
        <v>818</v>
      </c>
      <c r="AZ1597" t="s">
        <v>779</v>
      </c>
      <c r="BA1597" t="s">
        <v>764</v>
      </c>
      <c r="BB1597" t="s">
        <v>815</v>
      </c>
      <c r="BC1597" t="s">
        <v>819</v>
      </c>
      <c r="BD1597" t="s">
        <v>820</v>
      </c>
      <c r="BE1597" t="s">
        <v>821</v>
      </c>
      <c r="BF1597" t="s">
        <v>879</v>
      </c>
      <c r="BG1597" t="s">
        <v>822</v>
      </c>
      <c r="BH1597">
        <v>2016</v>
      </c>
      <c r="BI1597" t="s">
        <v>823</v>
      </c>
      <c r="BJ1597" t="s">
        <v>824</v>
      </c>
      <c r="BK1597" t="s">
        <v>824</v>
      </c>
    </row>
    <row r="1598" spans="43:63" x14ac:dyDescent="0.25">
      <c r="AQ1598" t="s">
        <v>11</v>
      </c>
      <c r="AR1598">
        <v>2012</v>
      </c>
      <c r="AS1598" t="s">
        <v>872</v>
      </c>
      <c r="AT1598" t="s">
        <v>839</v>
      </c>
      <c r="AU1598">
        <v>30.5369503967841</v>
      </c>
      <c r="AV1598" t="s">
        <v>873</v>
      </c>
      <c r="AW1598" t="s">
        <v>364</v>
      </c>
      <c r="AX1598" t="s">
        <v>817</v>
      </c>
      <c r="AY1598" t="s">
        <v>818</v>
      </c>
      <c r="AZ1598" t="s">
        <v>779</v>
      </c>
      <c r="BA1598" t="s">
        <v>764</v>
      </c>
      <c r="BB1598" t="s">
        <v>815</v>
      </c>
      <c r="BC1598" t="s">
        <v>819</v>
      </c>
      <c r="BD1598" t="s">
        <v>820</v>
      </c>
      <c r="BE1598" t="s">
        <v>821</v>
      </c>
      <c r="BF1598" t="s">
        <v>879</v>
      </c>
      <c r="BG1598" t="s">
        <v>822</v>
      </c>
      <c r="BH1598">
        <v>2016</v>
      </c>
      <c r="BI1598" t="s">
        <v>823</v>
      </c>
      <c r="BJ1598" t="s">
        <v>824</v>
      </c>
      <c r="BK1598" t="s">
        <v>824</v>
      </c>
    </row>
    <row r="1599" spans="43:63" x14ac:dyDescent="0.25">
      <c r="AQ1599" t="s">
        <v>11</v>
      </c>
      <c r="AR1599">
        <v>2013</v>
      </c>
      <c r="AS1599" t="s">
        <v>872</v>
      </c>
      <c r="AT1599" t="s">
        <v>839</v>
      </c>
      <c r="AU1599">
        <v>31.753923110103202</v>
      </c>
      <c r="AV1599" t="s">
        <v>873</v>
      </c>
      <c r="AW1599" t="s">
        <v>364</v>
      </c>
      <c r="AX1599" t="s">
        <v>817</v>
      </c>
      <c r="AY1599" t="s">
        <v>818</v>
      </c>
      <c r="AZ1599" t="s">
        <v>779</v>
      </c>
      <c r="BA1599" t="s">
        <v>764</v>
      </c>
      <c r="BB1599" t="s">
        <v>815</v>
      </c>
      <c r="BC1599" t="s">
        <v>819</v>
      </c>
      <c r="BD1599" t="s">
        <v>820</v>
      </c>
      <c r="BE1599" t="s">
        <v>821</v>
      </c>
      <c r="BF1599" t="s">
        <v>879</v>
      </c>
      <c r="BG1599" t="s">
        <v>822</v>
      </c>
      <c r="BH1599">
        <v>2016</v>
      </c>
      <c r="BI1599" t="s">
        <v>823</v>
      </c>
      <c r="BJ1599" t="s">
        <v>824</v>
      </c>
      <c r="BK1599" t="s">
        <v>824</v>
      </c>
    </row>
    <row r="1600" spans="43:63" x14ac:dyDescent="0.25">
      <c r="AQ1600" t="s">
        <v>21</v>
      </c>
      <c r="AR1600">
        <v>2012</v>
      </c>
      <c r="AS1600" t="s">
        <v>872</v>
      </c>
      <c r="AT1600" t="s">
        <v>839</v>
      </c>
      <c r="AU1600">
        <v>25.1895418984057</v>
      </c>
      <c r="AV1600" t="s">
        <v>873</v>
      </c>
      <c r="AW1600" t="s">
        <v>364</v>
      </c>
      <c r="AX1600" t="s">
        <v>817</v>
      </c>
      <c r="AY1600" t="s">
        <v>818</v>
      </c>
      <c r="AZ1600" t="s">
        <v>779</v>
      </c>
      <c r="BA1600" t="s">
        <v>764</v>
      </c>
      <c r="BB1600" t="s">
        <v>815</v>
      </c>
      <c r="BC1600" t="s">
        <v>819</v>
      </c>
      <c r="BD1600" t="s">
        <v>820</v>
      </c>
      <c r="BE1600" t="s">
        <v>821</v>
      </c>
      <c r="BF1600" t="s">
        <v>879</v>
      </c>
      <c r="BG1600" t="s">
        <v>822</v>
      </c>
      <c r="BH1600">
        <v>2016</v>
      </c>
      <c r="BI1600" t="s">
        <v>823</v>
      </c>
      <c r="BJ1600" t="s">
        <v>824</v>
      </c>
      <c r="BK1600" t="s">
        <v>824</v>
      </c>
    </row>
    <row r="1601" spans="43:63" x14ac:dyDescent="0.25">
      <c r="AQ1601" t="s">
        <v>21</v>
      </c>
      <c r="AR1601">
        <v>2013</v>
      </c>
      <c r="AS1601" t="s">
        <v>872</v>
      </c>
      <c r="AT1601" t="s">
        <v>839</v>
      </c>
      <c r="AU1601">
        <v>25.1989322549863</v>
      </c>
      <c r="AV1601" t="s">
        <v>873</v>
      </c>
      <c r="AW1601" t="s">
        <v>364</v>
      </c>
      <c r="AX1601" t="s">
        <v>817</v>
      </c>
      <c r="AY1601" t="s">
        <v>818</v>
      </c>
      <c r="AZ1601" t="s">
        <v>779</v>
      </c>
      <c r="BA1601" t="s">
        <v>764</v>
      </c>
      <c r="BB1601" t="s">
        <v>815</v>
      </c>
      <c r="BC1601" t="s">
        <v>819</v>
      </c>
      <c r="BD1601" t="s">
        <v>820</v>
      </c>
      <c r="BE1601" t="s">
        <v>821</v>
      </c>
      <c r="BF1601" t="s">
        <v>879</v>
      </c>
      <c r="BG1601" t="s">
        <v>822</v>
      </c>
      <c r="BH1601">
        <v>2016</v>
      </c>
      <c r="BI1601" t="s">
        <v>823</v>
      </c>
      <c r="BJ1601" t="s">
        <v>824</v>
      </c>
      <c r="BK1601" t="s">
        <v>824</v>
      </c>
    </row>
    <row r="1602" spans="43:63" x14ac:dyDescent="0.25">
      <c r="AQ1602" t="s">
        <v>15</v>
      </c>
      <c r="AR1602">
        <v>2011</v>
      </c>
      <c r="AS1602" t="s">
        <v>872</v>
      </c>
      <c r="AT1602" t="s">
        <v>839</v>
      </c>
      <c r="AU1602">
        <v>0.71943038970183304</v>
      </c>
      <c r="AV1602" t="s">
        <v>873</v>
      </c>
      <c r="AW1602" t="s">
        <v>364</v>
      </c>
      <c r="AX1602" t="s">
        <v>817</v>
      </c>
      <c r="AY1602" t="s">
        <v>818</v>
      </c>
      <c r="AZ1602" t="s">
        <v>779</v>
      </c>
      <c r="BA1602" t="s">
        <v>764</v>
      </c>
      <c r="BB1602" t="s">
        <v>815</v>
      </c>
      <c r="BC1602" t="s">
        <v>819</v>
      </c>
      <c r="BD1602" t="s">
        <v>820</v>
      </c>
      <c r="BE1602" t="s">
        <v>821</v>
      </c>
      <c r="BF1602" t="s">
        <v>879</v>
      </c>
      <c r="BG1602" t="s">
        <v>822</v>
      </c>
      <c r="BH1602">
        <v>2016</v>
      </c>
      <c r="BI1602" t="s">
        <v>823</v>
      </c>
      <c r="BJ1602" t="s">
        <v>824</v>
      </c>
      <c r="BK1602" t="s">
        <v>824</v>
      </c>
    </row>
    <row r="1603" spans="43:63" x14ac:dyDescent="0.25">
      <c r="AQ1603" t="s">
        <v>15</v>
      </c>
      <c r="AR1603">
        <v>2012</v>
      </c>
      <c r="AS1603" t="s">
        <v>872</v>
      </c>
      <c r="AT1603" t="s">
        <v>839</v>
      </c>
      <c r="AU1603">
        <v>0.72223629045522797</v>
      </c>
      <c r="AV1603" t="s">
        <v>873</v>
      </c>
      <c r="AW1603" t="s">
        <v>364</v>
      </c>
      <c r="AX1603" t="s">
        <v>817</v>
      </c>
      <c r="AY1603" t="s">
        <v>818</v>
      </c>
      <c r="AZ1603" t="s">
        <v>779</v>
      </c>
      <c r="BA1603" t="s">
        <v>764</v>
      </c>
      <c r="BB1603" t="s">
        <v>815</v>
      </c>
      <c r="BC1603" t="s">
        <v>819</v>
      </c>
      <c r="BD1603" t="s">
        <v>820</v>
      </c>
      <c r="BE1603" t="s">
        <v>821</v>
      </c>
      <c r="BF1603" t="s">
        <v>879</v>
      </c>
      <c r="BG1603" t="s">
        <v>822</v>
      </c>
      <c r="BH1603">
        <v>2016</v>
      </c>
      <c r="BI1603" t="s">
        <v>823</v>
      </c>
      <c r="BJ1603" t="s">
        <v>824</v>
      </c>
      <c r="BK1603" t="s">
        <v>824</v>
      </c>
    </row>
    <row r="1604" spans="43:63" x14ac:dyDescent="0.25">
      <c r="AQ1604" t="s">
        <v>15</v>
      </c>
      <c r="AR1604">
        <v>2013</v>
      </c>
      <c r="AS1604" t="s">
        <v>872</v>
      </c>
      <c r="AT1604" t="s">
        <v>839</v>
      </c>
      <c r="AU1604">
        <v>0.72415066276320395</v>
      </c>
      <c r="AV1604" t="s">
        <v>873</v>
      </c>
      <c r="AW1604" t="s">
        <v>364</v>
      </c>
      <c r="AX1604" t="s">
        <v>817</v>
      </c>
      <c r="AY1604" t="s">
        <v>818</v>
      </c>
      <c r="AZ1604" t="s">
        <v>779</v>
      </c>
      <c r="BA1604" t="s">
        <v>764</v>
      </c>
      <c r="BB1604" t="s">
        <v>815</v>
      </c>
      <c r="BC1604" t="s">
        <v>819</v>
      </c>
      <c r="BD1604" t="s">
        <v>820</v>
      </c>
      <c r="BE1604" t="s">
        <v>821</v>
      </c>
      <c r="BF1604" t="s">
        <v>879</v>
      </c>
      <c r="BG1604" t="s">
        <v>822</v>
      </c>
      <c r="BH1604">
        <v>2016</v>
      </c>
      <c r="BI1604" t="s">
        <v>823</v>
      </c>
      <c r="BJ1604" t="s">
        <v>824</v>
      </c>
      <c r="BK1604" t="s">
        <v>824</v>
      </c>
    </row>
    <row r="1605" spans="43:63" x14ac:dyDescent="0.25">
      <c r="AQ1605" t="s">
        <v>23</v>
      </c>
      <c r="AR1605">
        <v>2011</v>
      </c>
      <c r="AS1605" t="s">
        <v>872</v>
      </c>
      <c r="AT1605" t="s">
        <v>839</v>
      </c>
      <c r="AU1605">
        <v>21.385375901924402</v>
      </c>
      <c r="AV1605" t="s">
        <v>873</v>
      </c>
      <c r="AW1605" t="s">
        <v>364</v>
      </c>
      <c r="AX1605" t="s">
        <v>817</v>
      </c>
      <c r="AY1605" t="s">
        <v>818</v>
      </c>
      <c r="AZ1605" t="s">
        <v>779</v>
      </c>
      <c r="BA1605" t="s">
        <v>764</v>
      </c>
      <c r="BB1605" t="s">
        <v>815</v>
      </c>
      <c r="BC1605" t="s">
        <v>819</v>
      </c>
      <c r="BD1605" t="s">
        <v>820</v>
      </c>
      <c r="BE1605" t="s">
        <v>821</v>
      </c>
      <c r="BF1605" t="s">
        <v>879</v>
      </c>
      <c r="BG1605" t="s">
        <v>822</v>
      </c>
      <c r="BH1605">
        <v>2016</v>
      </c>
      <c r="BI1605" t="s">
        <v>823</v>
      </c>
      <c r="BJ1605" t="s">
        <v>824</v>
      </c>
      <c r="BK1605" t="s">
        <v>824</v>
      </c>
    </row>
    <row r="1606" spans="43:63" x14ac:dyDescent="0.25">
      <c r="AQ1606" t="s">
        <v>1</v>
      </c>
      <c r="AR1606">
        <v>2010</v>
      </c>
      <c r="AS1606" t="s">
        <v>872</v>
      </c>
      <c r="AT1606" t="s">
        <v>839</v>
      </c>
      <c r="AU1606">
        <v>343.356776164194</v>
      </c>
      <c r="AV1606" t="s">
        <v>873</v>
      </c>
      <c r="AW1606" t="s">
        <v>364</v>
      </c>
      <c r="AX1606" t="s">
        <v>817</v>
      </c>
      <c r="AY1606" t="s">
        <v>818</v>
      </c>
      <c r="AZ1606" t="s">
        <v>779</v>
      </c>
      <c r="BA1606" t="s">
        <v>764</v>
      </c>
      <c r="BB1606" t="s">
        <v>815</v>
      </c>
      <c r="BC1606" t="s">
        <v>819</v>
      </c>
      <c r="BD1606" t="s">
        <v>820</v>
      </c>
      <c r="BE1606" t="s">
        <v>821</v>
      </c>
      <c r="BF1606" t="s">
        <v>879</v>
      </c>
      <c r="BG1606" t="s">
        <v>822</v>
      </c>
      <c r="BH1606">
        <v>2016</v>
      </c>
      <c r="BI1606" t="s">
        <v>823</v>
      </c>
      <c r="BJ1606" t="s">
        <v>824</v>
      </c>
      <c r="BK1606" t="s">
        <v>824</v>
      </c>
    </row>
    <row r="1607" spans="43:63" x14ac:dyDescent="0.25">
      <c r="AQ1607" t="s">
        <v>1</v>
      </c>
      <c r="AR1607">
        <v>2011</v>
      </c>
      <c r="AS1607" t="s">
        <v>872</v>
      </c>
      <c r="AT1607" t="s">
        <v>839</v>
      </c>
      <c r="AU1607">
        <v>343.736836981853</v>
      </c>
      <c r="AV1607" t="s">
        <v>873</v>
      </c>
      <c r="AW1607" t="s">
        <v>364</v>
      </c>
      <c r="AX1607" t="s">
        <v>817</v>
      </c>
      <c r="AY1607" t="s">
        <v>818</v>
      </c>
      <c r="AZ1607" t="s">
        <v>779</v>
      </c>
      <c r="BA1607" t="s">
        <v>764</v>
      </c>
      <c r="BB1607" t="s">
        <v>815</v>
      </c>
      <c r="BC1607" t="s">
        <v>819</v>
      </c>
      <c r="BD1607" t="s">
        <v>820</v>
      </c>
      <c r="BE1607" t="s">
        <v>821</v>
      </c>
      <c r="BF1607" t="s">
        <v>879</v>
      </c>
      <c r="BG1607" t="s">
        <v>822</v>
      </c>
      <c r="BH1607">
        <v>2016</v>
      </c>
      <c r="BI1607" t="s">
        <v>823</v>
      </c>
      <c r="BJ1607" t="s">
        <v>824</v>
      </c>
      <c r="BK1607" t="s">
        <v>824</v>
      </c>
    </row>
    <row r="1608" spans="43:63" x14ac:dyDescent="0.25">
      <c r="AQ1608" t="s">
        <v>1</v>
      </c>
      <c r="AR1608">
        <v>2012</v>
      </c>
      <c r="AS1608" t="s">
        <v>872</v>
      </c>
      <c r="AT1608" t="s">
        <v>839</v>
      </c>
      <c r="AU1608">
        <v>344.531052835943</v>
      </c>
      <c r="AV1608" t="s">
        <v>873</v>
      </c>
      <c r="AW1608" t="s">
        <v>364</v>
      </c>
      <c r="AX1608" t="s">
        <v>817</v>
      </c>
      <c r="AY1608" t="s">
        <v>818</v>
      </c>
      <c r="AZ1608" t="s">
        <v>779</v>
      </c>
      <c r="BA1608" t="s">
        <v>764</v>
      </c>
      <c r="BB1608" t="s">
        <v>815</v>
      </c>
      <c r="BC1608" t="s">
        <v>819</v>
      </c>
      <c r="BD1608" t="s">
        <v>820</v>
      </c>
      <c r="BE1608" t="s">
        <v>821</v>
      </c>
      <c r="BF1608" t="s">
        <v>879</v>
      </c>
      <c r="BG1608" t="s">
        <v>822</v>
      </c>
      <c r="BH1608">
        <v>2016</v>
      </c>
      <c r="BI1608" t="s">
        <v>823</v>
      </c>
      <c r="BJ1608" t="s">
        <v>824</v>
      </c>
      <c r="BK1608" t="s">
        <v>824</v>
      </c>
    </row>
    <row r="1609" spans="43:63" x14ac:dyDescent="0.25">
      <c r="AQ1609" t="s">
        <v>1</v>
      </c>
      <c r="AR1609">
        <v>2013</v>
      </c>
      <c r="AS1609" t="s">
        <v>872</v>
      </c>
      <c r="AT1609" t="s">
        <v>839</v>
      </c>
      <c r="AU1609">
        <v>343.33381226525597</v>
      </c>
      <c r="AV1609" t="s">
        <v>873</v>
      </c>
      <c r="AW1609" t="s">
        <v>364</v>
      </c>
      <c r="AX1609" t="s">
        <v>817</v>
      </c>
      <c r="AY1609" t="s">
        <v>818</v>
      </c>
      <c r="AZ1609" t="s">
        <v>779</v>
      </c>
      <c r="BA1609" t="s">
        <v>764</v>
      </c>
      <c r="BB1609" t="s">
        <v>815</v>
      </c>
      <c r="BC1609" t="s">
        <v>819</v>
      </c>
      <c r="BD1609" t="s">
        <v>820</v>
      </c>
      <c r="BE1609" t="s">
        <v>821</v>
      </c>
      <c r="BF1609" t="s">
        <v>879</v>
      </c>
      <c r="BG1609" t="s">
        <v>822</v>
      </c>
      <c r="BH1609">
        <v>2016</v>
      </c>
      <c r="BI1609" t="s">
        <v>823</v>
      </c>
      <c r="BJ1609" t="s">
        <v>824</v>
      </c>
      <c r="BK1609" t="s">
        <v>824</v>
      </c>
    </row>
    <row r="1610" spans="43:63" x14ac:dyDescent="0.25">
      <c r="AQ1610" t="s">
        <v>9</v>
      </c>
      <c r="AR1610">
        <v>2010</v>
      </c>
      <c r="AS1610" t="s">
        <v>872</v>
      </c>
      <c r="AT1610" t="s">
        <v>839</v>
      </c>
      <c r="AU1610">
        <v>37.5069564</v>
      </c>
      <c r="AV1610" t="s">
        <v>873</v>
      </c>
      <c r="AW1610" t="s">
        <v>364</v>
      </c>
      <c r="AX1610" t="s">
        <v>817</v>
      </c>
      <c r="AY1610" t="s">
        <v>818</v>
      </c>
      <c r="AZ1610" t="s">
        <v>779</v>
      </c>
      <c r="BA1610" t="s">
        <v>764</v>
      </c>
      <c r="BB1610" t="s">
        <v>815</v>
      </c>
      <c r="BC1610" t="s">
        <v>819</v>
      </c>
      <c r="BD1610" t="s">
        <v>820</v>
      </c>
      <c r="BE1610" t="s">
        <v>821</v>
      </c>
      <c r="BF1610" t="s">
        <v>879</v>
      </c>
      <c r="BG1610" t="s">
        <v>822</v>
      </c>
      <c r="BH1610">
        <v>2016</v>
      </c>
      <c r="BI1610" t="s">
        <v>823</v>
      </c>
      <c r="BJ1610" t="s">
        <v>824</v>
      </c>
      <c r="BK1610" t="s">
        <v>824</v>
      </c>
    </row>
    <row r="1611" spans="43:63" x14ac:dyDescent="0.25">
      <c r="AQ1611" t="s">
        <v>9</v>
      </c>
      <c r="AR1611">
        <v>2011</v>
      </c>
      <c r="AS1611" t="s">
        <v>872</v>
      </c>
      <c r="AT1611" t="s">
        <v>839</v>
      </c>
      <c r="AU1611">
        <v>38.018709172944</v>
      </c>
      <c r="AV1611" t="s">
        <v>873</v>
      </c>
      <c r="AW1611" t="s">
        <v>364</v>
      </c>
      <c r="AX1611" t="s">
        <v>817</v>
      </c>
      <c r="AY1611" t="s">
        <v>818</v>
      </c>
      <c r="AZ1611" t="s">
        <v>779</v>
      </c>
      <c r="BA1611" t="s">
        <v>764</v>
      </c>
      <c r="BB1611" t="s">
        <v>815</v>
      </c>
      <c r="BC1611" t="s">
        <v>819</v>
      </c>
      <c r="BD1611" t="s">
        <v>820</v>
      </c>
      <c r="BE1611" t="s">
        <v>821</v>
      </c>
      <c r="BF1611" t="s">
        <v>879</v>
      </c>
      <c r="BG1611" t="s">
        <v>822</v>
      </c>
      <c r="BH1611">
        <v>2016</v>
      </c>
      <c r="BI1611" t="s">
        <v>823</v>
      </c>
      <c r="BJ1611" t="s">
        <v>824</v>
      </c>
      <c r="BK1611" t="s">
        <v>824</v>
      </c>
    </row>
    <row r="1612" spans="43:63" x14ac:dyDescent="0.25">
      <c r="AQ1612" t="s">
        <v>9</v>
      </c>
      <c r="AR1612">
        <v>2012</v>
      </c>
      <c r="AS1612" t="s">
        <v>872</v>
      </c>
      <c r="AT1612" t="s">
        <v>839</v>
      </c>
      <c r="AU1612">
        <v>38.0622668679</v>
      </c>
      <c r="AV1612" t="s">
        <v>873</v>
      </c>
      <c r="AW1612" t="s">
        <v>364</v>
      </c>
      <c r="AX1612" t="s">
        <v>817</v>
      </c>
      <c r="AY1612" t="s">
        <v>818</v>
      </c>
      <c r="AZ1612" t="s">
        <v>779</v>
      </c>
      <c r="BA1612" t="s">
        <v>764</v>
      </c>
      <c r="BB1612" t="s">
        <v>815</v>
      </c>
      <c r="BC1612" t="s">
        <v>819</v>
      </c>
      <c r="BD1612" t="s">
        <v>820</v>
      </c>
      <c r="BE1612" t="s">
        <v>821</v>
      </c>
      <c r="BF1612" t="s">
        <v>879</v>
      </c>
      <c r="BG1612" t="s">
        <v>822</v>
      </c>
      <c r="BH1612">
        <v>2016</v>
      </c>
      <c r="BI1612" t="s">
        <v>823</v>
      </c>
      <c r="BJ1612" t="s">
        <v>824</v>
      </c>
      <c r="BK1612" t="s">
        <v>824</v>
      </c>
    </row>
    <row r="1613" spans="43:63" x14ac:dyDescent="0.25">
      <c r="AQ1613" t="s">
        <v>9</v>
      </c>
      <c r="AR1613">
        <v>2013</v>
      </c>
      <c r="AS1613" t="s">
        <v>872</v>
      </c>
      <c r="AT1613" t="s">
        <v>839</v>
      </c>
      <c r="AU1613">
        <v>38.125183268160001</v>
      </c>
      <c r="AV1613" t="s">
        <v>873</v>
      </c>
      <c r="AW1613" t="s">
        <v>364</v>
      </c>
      <c r="AX1613" t="s">
        <v>817</v>
      </c>
      <c r="AY1613" t="s">
        <v>818</v>
      </c>
      <c r="AZ1613" t="s">
        <v>779</v>
      </c>
      <c r="BA1613" t="s">
        <v>764</v>
      </c>
      <c r="BB1613" t="s">
        <v>815</v>
      </c>
      <c r="BC1613" t="s">
        <v>819</v>
      </c>
      <c r="BD1613" t="s">
        <v>820</v>
      </c>
      <c r="BE1613" t="s">
        <v>821</v>
      </c>
      <c r="BF1613" t="s">
        <v>879</v>
      </c>
      <c r="BG1613" t="s">
        <v>822</v>
      </c>
      <c r="BH1613">
        <v>2016</v>
      </c>
      <c r="BI1613" t="s">
        <v>823</v>
      </c>
      <c r="BJ1613" t="s">
        <v>824</v>
      </c>
      <c r="BK1613" t="s">
        <v>824</v>
      </c>
    </row>
    <row r="1614" spans="43:63" x14ac:dyDescent="0.25">
      <c r="AQ1614" t="s">
        <v>27</v>
      </c>
      <c r="AR1614">
        <v>2011</v>
      </c>
      <c r="AS1614" t="s">
        <v>872</v>
      </c>
      <c r="AT1614" t="s">
        <v>839</v>
      </c>
      <c r="AU1614">
        <v>2.4847945175365602</v>
      </c>
      <c r="AV1614" t="s">
        <v>873</v>
      </c>
      <c r="AW1614" t="s">
        <v>364</v>
      </c>
      <c r="AX1614" t="s">
        <v>817</v>
      </c>
      <c r="AY1614" t="s">
        <v>818</v>
      </c>
      <c r="AZ1614" t="s">
        <v>779</v>
      </c>
      <c r="BA1614" t="s">
        <v>764</v>
      </c>
      <c r="BB1614" t="s">
        <v>815</v>
      </c>
      <c r="BC1614" t="s">
        <v>819</v>
      </c>
      <c r="BD1614" t="s">
        <v>820</v>
      </c>
      <c r="BE1614" t="s">
        <v>821</v>
      </c>
      <c r="BF1614" t="s">
        <v>879</v>
      </c>
      <c r="BG1614" t="s">
        <v>822</v>
      </c>
      <c r="BH1614">
        <v>2016</v>
      </c>
      <c r="BI1614" t="s">
        <v>823</v>
      </c>
      <c r="BJ1614" t="s">
        <v>824</v>
      </c>
      <c r="BK1614" t="s">
        <v>824</v>
      </c>
    </row>
    <row r="1615" spans="43:63" x14ac:dyDescent="0.25">
      <c r="AQ1615" t="s">
        <v>20</v>
      </c>
      <c r="AR1615">
        <v>2011</v>
      </c>
      <c r="AS1615" t="s">
        <v>872</v>
      </c>
      <c r="AT1615" t="s">
        <v>839</v>
      </c>
      <c r="AU1615">
        <v>1.9376812629914599</v>
      </c>
      <c r="AV1615" t="s">
        <v>873</v>
      </c>
      <c r="AW1615" t="s">
        <v>364</v>
      </c>
      <c r="AX1615" t="s">
        <v>817</v>
      </c>
      <c r="AY1615" t="s">
        <v>818</v>
      </c>
      <c r="AZ1615" t="s">
        <v>779</v>
      </c>
      <c r="BA1615" t="s">
        <v>764</v>
      </c>
      <c r="BB1615" t="s">
        <v>815</v>
      </c>
      <c r="BC1615" t="s">
        <v>819</v>
      </c>
      <c r="BD1615" t="s">
        <v>820</v>
      </c>
      <c r="BE1615" t="s">
        <v>821</v>
      </c>
      <c r="BF1615" t="s">
        <v>879</v>
      </c>
      <c r="BG1615" t="s">
        <v>822</v>
      </c>
      <c r="BH1615">
        <v>2016</v>
      </c>
      <c r="BI1615" t="s">
        <v>823</v>
      </c>
      <c r="BJ1615" t="s">
        <v>824</v>
      </c>
      <c r="BK1615" t="s">
        <v>824</v>
      </c>
    </row>
    <row r="1616" spans="43:63" x14ac:dyDescent="0.25">
      <c r="AQ1616" t="s">
        <v>20</v>
      </c>
      <c r="AR1616">
        <v>2012</v>
      </c>
      <c r="AS1616" t="s">
        <v>872</v>
      </c>
      <c r="AT1616" t="s">
        <v>839</v>
      </c>
      <c r="AU1616">
        <v>1.9376812629914599</v>
      </c>
      <c r="AV1616" t="s">
        <v>873</v>
      </c>
      <c r="AW1616" t="s">
        <v>364</v>
      </c>
      <c r="AX1616" t="s">
        <v>817</v>
      </c>
      <c r="AY1616" t="s">
        <v>818</v>
      </c>
      <c r="AZ1616" t="s">
        <v>779</v>
      </c>
      <c r="BA1616" t="s">
        <v>764</v>
      </c>
      <c r="BB1616" t="s">
        <v>815</v>
      </c>
      <c r="BC1616" t="s">
        <v>819</v>
      </c>
      <c r="BD1616" t="s">
        <v>820</v>
      </c>
      <c r="BE1616" t="s">
        <v>821</v>
      </c>
      <c r="BF1616" t="s">
        <v>879</v>
      </c>
      <c r="BG1616" t="s">
        <v>822</v>
      </c>
      <c r="BH1616">
        <v>2016</v>
      </c>
      <c r="BI1616" t="s">
        <v>823</v>
      </c>
      <c r="BJ1616" t="s">
        <v>824</v>
      </c>
      <c r="BK1616" t="s">
        <v>824</v>
      </c>
    </row>
    <row r="1617" spans="43:63" x14ac:dyDescent="0.25">
      <c r="AQ1617" t="s">
        <v>20</v>
      </c>
      <c r="AR1617">
        <v>2013</v>
      </c>
      <c r="AS1617" t="s">
        <v>872</v>
      </c>
      <c r="AT1617" t="s">
        <v>839</v>
      </c>
      <c r="AU1617">
        <v>1.9376812629914599</v>
      </c>
      <c r="AV1617" t="s">
        <v>873</v>
      </c>
      <c r="AW1617" t="s">
        <v>364</v>
      </c>
      <c r="AX1617" t="s">
        <v>817</v>
      </c>
      <c r="AY1617" t="s">
        <v>818</v>
      </c>
      <c r="AZ1617" t="s">
        <v>779</v>
      </c>
      <c r="BA1617" t="s">
        <v>764</v>
      </c>
      <c r="BB1617" t="s">
        <v>815</v>
      </c>
      <c r="BC1617" t="s">
        <v>819</v>
      </c>
      <c r="BD1617" t="s">
        <v>820</v>
      </c>
      <c r="BE1617" t="s">
        <v>821</v>
      </c>
      <c r="BF1617" t="s">
        <v>879</v>
      </c>
      <c r="BG1617" t="s">
        <v>822</v>
      </c>
      <c r="BH1617">
        <v>2016</v>
      </c>
      <c r="BI1617" t="s">
        <v>823</v>
      </c>
      <c r="BJ1617" t="s">
        <v>824</v>
      </c>
      <c r="BK1617" t="s">
        <v>824</v>
      </c>
    </row>
    <row r="1618" spans="43:63" x14ac:dyDescent="0.25">
      <c r="AQ1618" t="s">
        <v>28</v>
      </c>
      <c r="AR1618">
        <v>2013</v>
      </c>
      <c r="AS1618" t="s">
        <v>872</v>
      </c>
      <c r="AT1618" t="s">
        <v>839</v>
      </c>
      <c r="AU1618">
        <v>220.73319417781499</v>
      </c>
      <c r="AV1618" t="s">
        <v>873</v>
      </c>
      <c r="AW1618" t="s">
        <v>364</v>
      </c>
      <c r="AX1618" t="s">
        <v>817</v>
      </c>
      <c r="AY1618" t="s">
        <v>818</v>
      </c>
      <c r="AZ1618" t="s">
        <v>779</v>
      </c>
      <c r="BA1618" t="s">
        <v>764</v>
      </c>
      <c r="BB1618" t="s">
        <v>815</v>
      </c>
      <c r="BC1618" t="s">
        <v>819</v>
      </c>
      <c r="BD1618" t="s">
        <v>820</v>
      </c>
      <c r="BE1618" t="s">
        <v>821</v>
      </c>
      <c r="BF1618" t="s">
        <v>879</v>
      </c>
      <c r="BG1618" t="s">
        <v>822</v>
      </c>
      <c r="BH1618">
        <v>2016</v>
      </c>
      <c r="BI1618" t="s">
        <v>823</v>
      </c>
      <c r="BJ1618" t="s">
        <v>824</v>
      </c>
      <c r="BK1618" t="s">
        <v>824</v>
      </c>
    </row>
    <row r="1619" spans="43:63" x14ac:dyDescent="0.25">
      <c r="AQ1619" t="s">
        <v>30</v>
      </c>
      <c r="AR1619">
        <v>2014</v>
      </c>
      <c r="AS1619" t="s">
        <v>872</v>
      </c>
      <c r="AT1619" t="s">
        <v>839</v>
      </c>
      <c r="AU1619">
        <v>13.8961044253638</v>
      </c>
      <c r="AV1619" t="s">
        <v>873</v>
      </c>
      <c r="AW1619" t="s">
        <v>364</v>
      </c>
      <c r="AX1619" t="s">
        <v>817</v>
      </c>
      <c r="AY1619" t="s">
        <v>818</v>
      </c>
      <c r="AZ1619" t="s">
        <v>779</v>
      </c>
      <c r="BA1619" t="s">
        <v>764</v>
      </c>
      <c r="BB1619" t="s">
        <v>815</v>
      </c>
      <c r="BC1619" t="s">
        <v>819</v>
      </c>
      <c r="BD1619" t="s">
        <v>820</v>
      </c>
      <c r="BE1619" t="s">
        <v>821</v>
      </c>
      <c r="BF1619" t="s">
        <v>879</v>
      </c>
      <c r="BG1619" t="s">
        <v>822</v>
      </c>
      <c r="BH1619">
        <v>2016</v>
      </c>
      <c r="BI1619" t="s">
        <v>823</v>
      </c>
      <c r="BJ1619" t="s">
        <v>824</v>
      </c>
      <c r="BK1619" t="s">
        <v>824</v>
      </c>
    </row>
    <row r="1620" spans="43:63" x14ac:dyDescent="0.25">
      <c r="AQ1620" t="s">
        <v>10</v>
      </c>
      <c r="AR1620">
        <v>2005</v>
      </c>
      <c r="AS1620" t="s">
        <v>872</v>
      </c>
      <c r="AT1620" t="s">
        <v>839</v>
      </c>
      <c r="AU1620">
        <v>214.12054225580201</v>
      </c>
      <c r="AV1620" t="s">
        <v>873</v>
      </c>
      <c r="AW1620" t="s">
        <v>364</v>
      </c>
      <c r="AX1620" t="s">
        <v>817</v>
      </c>
      <c r="AY1620" t="s">
        <v>818</v>
      </c>
      <c r="AZ1620" t="s">
        <v>779</v>
      </c>
      <c r="BA1620" t="s">
        <v>764</v>
      </c>
      <c r="BB1620" t="s">
        <v>815</v>
      </c>
      <c r="BC1620" t="s">
        <v>819</v>
      </c>
      <c r="BD1620" t="s">
        <v>820</v>
      </c>
      <c r="BE1620" t="s">
        <v>821</v>
      </c>
      <c r="BF1620" t="s">
        <v>879</v>
      </c>
      <c r="BG1620" t="s">
        <v>822</v>
      </c>
      <c r="BH1620">
        <v>2016</v>
      </c>
      <c r="BI1620" t="s">
        <v>823</v>
      </c>
      <c r="BJ1620" t="s">
        <v>824</v>
      </c>
      <c r="BK1620" t="s">
        <v>824</v>
      </c>
    </row>
    <row r="1621" spans="43:63" x14ac:dyDescent="0.25">
      <c r="AQ1621" t="s">
        <v>10</v>
      </c>
      <c r="AR1621">
        <v>2006</v>
      </c>
      <c r="AS1621" t="s">
        <v>872</v>
      </c>
      <c r="AT1621" t="s">
        <v>839</v>
      </c>
      <c r="AU1621">
        <v>213.798240893799</v>
      </c>
      <c r="AV1621" t="s">
        <v>873</v>
      </c>
      <c r="AW1621" t="s">
        <v>364</v>
      </c>
      <c r="AX1621" t="s">
        <v>817</v>
      </c>
      <c r="AY1621" t="s">
        <v>818</v>
      </c>
      <c r="AZ1621" t="s">
        <v>779</v>
      </c>
      <c r="BA1621" t="s">
        <v>764</v>
      </c>
      <c r="BB1621" t="s">
        <v>815</v>
      </c>
      <c r="BC1621" t="s">
        <v>819</v>
      </c>
      <c r="BD1621" t="s">
        <v>820</v>
      </c>
      <c r="BE1621" t="s">
        <v>821</v>
      </c>
      <c r="BF1621" t="s">
        <v>879</v>
      </c>
      <c r="BG1621" t="s">
        <v>822</v>
      </c>
      <c r="BH1621">
        <v>2016</v>
      </c>
      <c r="BI1621" t="s">
        <v>823</v>
      </c>
      <c r="BJ1621" t="s">
        <v>824</v>
      </c>
      <c r="BK1621" t="s">
        <v>824</v>
      </c>
    </row>
    <row r="1622" spans="43:63" x14ac:dyDescent="0.25">
      <c r="AQ1622" t="s">
        <v>10</v>
      </c>
      <c r="AR1622">
        <v>2007</v>
      </c>
      <c r="AS1622" t="s">
        <v>872</v>
      </c>
      <c r="AT1622" t="s">
        <v>839</v>
      </c>
      <c r="AU1622">
        <v>213.64956588161101</v>
      </c>
      <c r="AV1622" t="s">
        <v>873</v>
      </c>
      <c r="AW1622" t="s">
        <v>364</v>
      </c>
      <c r="AX1622" t="s">
        <v>817</v>
      </c>
      <c r="AY1622" t="s">
        <v>818</v>
      </c>
      <c r="AZ1622" t="s">
        <v>779</v>
      </c>
      <c r="BA1622" t="s">
        <v>764</v>
      </c>
      <c r="BB1622" t="s">
        <v>815</v>
      </c>
      <c r="BC1622" t="s">
        <v>819</v>
      </c>
      <c r="BD1622" t="s">
        <v>820</v>
      </c>
      <c r="BE1622" t="s">
        <v>821</v>
      </c>
      <c r="BF1622" t="s">
        <v>879</v>
      </c>
      <c r="BG1622" t="s">
        <v>822</v>
      </c>
      <c r="BH1622">
        <v>2016</v>
      </c>
      <c r="BI1622" t="s">
        <v>823</v>
      </c>
      <c r="BJ1622" t="s">
        <v>824</v>
      </c>
      <c r="BK1622" t="s">
        <v>824</v>
      </c>
    </row>
    <row r="1623" spans="43:63" x14ac:dyDescent="0.25">
      <c r="AQ1623" t="s">
        <v>10</v>
      </c>
      <c r="AR1623">
        <v>2008</v>
      </c>
      <c r="AS1623" t="s">
        <v>872</v>
      </c>
      <c r="AT1623" t="s">
        <v>839</v>
      </c>
      <c r="AU1623">
        <v>213.27305681443301</v>
      </c>
      <c r="AV1623" t="s">
        <v>873</v>
      </c>
      <c r="AW1623" t="s">
        <v>364</v>
      </c>
      <c r="AX1623" t="s">
        <v>817</v>
      </c>
      <c r="AY1623" t="s">
        <v>818</v>
      </c>
      <c r="AZ1623" t="s">
        <v>779</v>
      </c>
      <c r="BA1623" t="s">
        <v>764</v>
      </c>
      <c r="BB1623" t="s">
        <v>815</v>
      </c>
      <c r="BC1623" t="s">
        <v>819</v>
      </c>
      <c r="BD1623" t="s">
        <v>820</v>
      </c>
      <c r="BE1623" t="s">
        <v>821</v>
      </c>
      <c r="BF1623" t="s">
        <v>879</v>
      </c>
      <c r="BG1623" t="s">
        <v>822</v>
      </c>
      <c r="BH1623">
        <v>2016</v>
      </c>
      <c r="BI1623" t="s">
        <v>823</v>
      </c>
      <c r="BJ1623" t="s">
        <v>824</v>
      </c>
      <c r="BK1623" t="s">
        <v>824</v>
      </c>
    </row>
    <row r="1624" spans="43:63" x14ac:dyDescent="0.25">
      <c r="AQ1624" t="s">
        <v>10</v>
      </c>
      <c r="AR1624">
        <v>2009</v>
      </c>
      <c r="AS1624" t="s">
        <v>872</v>
      </c>
      <c r="AT1624" t="s">
        <v>839</v>
      </c>
      <c r="AU1624">
        <v>212.93433764473099</v>
      </c>
      <c r="AV1624" t="s">
        <v>873</v>
      </c>
      <c r="AW1624" t="s">
        <v>364</v>
      </c>
      <c r="AX1624" t="s">
        <v>817</v>
      </c>
      <c r="AY1624" t="s">
        <v>818</v>
      </c>
      <c r="AZ1624" t="s">
        <v>779</v>
      </c>
      <c r="BA1624" t="s">
        <v>764</v>
      </c>
      <c r="BB1624" t="s">
        <v>815</v>
      </c>
      <c r="BC1624" t="s">
        <v>819</v>
      </c>
      <c r="BD1624" t="s">
        <v>820</v>
      </c>
      <c r="BE1624" t="s">
        <v>821</v>
      </c>
      <c r="BF1624" t="s">
        <v>879</v>
      </c>
      <c r="BG1624" t="s">
        <v>822</v>
      </c>
      <c r="BH1624">
        <v>2016</v>
      </c>
      <c r="BI1624" t="s">
        <v>823</v>
      </c>
      <c r="BJ1624" t="s">
        <v>824</v>
      </c>
      <c r="BK1624" t="s">
        <v>824</v>
      </c>
    </row>
    <row r="1625" spans="43:63" x14ac:dyDescent="0.25">
      <c r="AQ1625" t="s">
        <v>10</v>
      </c>
      <c r="AR1625">
        <v>2010</v>
      </c>
      <c r="AS1625" t="s">
        <v>872</v>
      </c>
      <c r="AT1625" t="s">
        <v>839</v>
      </c>
      <c r="AU1625">
        <v>212.52350334937799</v>
      </c>
      <c r="AV1625" t="s">
        <v>873</v>
      </c>
      <c r="AW1625" t="s">
        <v>364</v>
      </c>
      <c r="AX1625" t="s">
        <v>817</v>
      </c>
      <c r="AY1625" t="s">
        <v>818</v>
      </c>
      <c r="AZ1625" t="s">
        <v>779</v>
      </c>
      <c r="BA1625" t="s">
        <v>764</v>
      </c>
      <c r="BB1625" t="s">
        <v>815</v>
      </c>
      <c r="BC1625" t="s">
        <v>819</v>
      </c>
      <c r="BD1625" t="s">
        <v>820</v>
      </c>
      <c r="BE1625" t="s">
        <v>821</v>
      </c>
      <c r="BF1625" t="s">
        <v>879</v>
      </c>
      <c r="BG1625" t="s">
        <v>822</v>
      </c>
      <c r="BH1625">
        <v>2016</v>
      </c>
      <c r="BI1625" t="s">
        <v>823</v>
      </c>
      <c r="BJ1625" t="s">
        <v>824</v>
      </c>
      <c r="BK1625" t="s">
        <v>824</v>
      </c>
    </row>
    <row r="1626" spans="43:63" x14ac:dyDescent="0.25">
      <c r="AQ1626" t="s">
        <v>10</v>
      </c>
      <c r="AR1626">
        <v>2011</v>
      </c>
      <c r="AS1626" t="s">
        <v>872</v>
      </c>
      <c r="AT1626" t="s">
        <v>839</v>
      </c>
      <c r="AU1626">
        <v>212.140500430543</v>
      </c>
      <c r="AV1626" t="s">
        <v>873</v>
      </c>
      <c r="AW1626" t="s">
        <v>364</v>
      </c>
      <c r="AX1626" t="s">
        <v>817</v>
      </c>
      <c r="AY1626" t="s">
        <v>818</v>
      </c>
      <c r="AZ1626" t="s">
        <v>779</v>
      </c>
      <c r="BA1626" t="s">
        <v>764</v>
      </c>
      <c r="BB1626" t="s">
        <v>815</v>
      </c>
      <c r="BC1626" t="s">
        <v>819</v>
      </c>
      <c r="BD1626" t="s">
        <v>820</v>
      </c>
      <c r="BE1626" t="s">
        <v>821</v>
      </c>
      <c r="BF1626" t="s">
        <v>879</v>
      </c>
      <c r="BG1626" t="s">
        <v>822</v>
      </c>
      <c r="BH1626">
        <v>2016</v>
      </c>
      <c r="BI1626" t="s">
        <v>823</v>
      </c>
      <c r="BJ1626" t="s">
        <v>824</v>
      </c>
      <c r="BK1626" t="s">
        <v>824</v>
      </c>
    </row>
    <row r="1627" spans="43:63" x14ac:dyDescent="0.25">
      <c r="AQ1627" t="s">
        <v>10</v>
      </c>
      <c r="AR1627">
        <v>2012</v>
      </c>
      <c r="AS1627" t="s">
        <v>872</v>
      </c>
      <c r="AT1627" t="s">
        <v>839</v>
      </c>
      <c r="AU1627">
        <v>211.704913158914</v>
      </c>
      <c r="AV1627" t="s">
        <v>873</v>
      </c>
      <c r="AW1627" t="s">
        <v>364</v>
      </c>
      <c r="AX1627" t="s">
        <v>817</v>
      </c>
      <c r="AY1627" t="s">
        <v>818</v>
      </c>
      <c r="AZ1627" t="s">
        <v>779</v>
      </c>
      <c r="BA1627" t="s">
        <v>764</v>
      </c>
      <c r="BB1627" t="s">
        <v>815</v>
      </c>
      <c r="BC1627" t="s">
        <v>819</v>
      </c>
      <c r="BD1627" t="s">
        <v>820</v>
      </c>
      <c r="BE1627" t="s">
        <v>821</v>
      </c>
      <c r="BF1627" t="s">
        <v>879</v>
      </c>
      <c r="BG1627" t="s">
        <v>822</v>
      </c>
      <c r="BH1627">
        <v>2016</v>
      </c>
      <c r="BI1627" t="s">
        <v>823</v>
      </c>
      <c r="BJ1627" t="s">
        <v>824</v>
      </c>
      <c r="BK1627" t="s">
        <v>824</v>
      </c>
    </row>
    <row r="1628" spans="43:63" x14ac:dyDescent="0.25">
      <c r="AQ1628" t="s">
        <v>10</v>
      </c>
      <c r="AR1628">
        <v>2013</v>
      </c>
      <c r="AS1628" t="s">
        <v>872</v>
      </c>
      <c r="AT1628" t="s">
        <v>839</v>
      </c>
      <c r="AU1628">
        <v>211.737260492865</v>
      </c>
      <c r="AV1628" t="s">
        <v>873</v>
      </c>
      <c r="AW1628" t="s">
        <v>364</v>
      </c>
      <c r="AX1628" t="s">
        <v>817</v>
      </c>
      <c r="AY1628" t="s">
        <v>818</v>
      </c>
      <c r="AZ1628" t="s">
        <v>779</v>
      </c>
      <c r="BA1628" t="s">
        <v>764</v>
      </c>
      <c r="BB1628" t="s">
        <v>815</v>
      </c>
      <c r="BC1628" t="s">
        <v>819</v>
      </c>
      <c r="BD1628" t="s">
        <v>820</v>
      </c>
      <c r="BE1628" t="s">
        <v>821</v>
      </c>
      <c r="BF1628" t="s">
        <v>879</v>
      </c>
      <c r="BG1628" t="s">
        <v>822</v>
      </c>
      <c r="BH1628">
        <v>2016</v>
      </c>
      <c r="BI1628" t="s">
        <v>823</v>
      </c>
      <c r="BJ1628" t="s">
        <v>824</v>
      </c>
      <c r="BK1628" t="s">
        <v>824</v>
      </c>
    </row>
    <row r="1629" spans="43:63" x14ac:dyDescent="0.25">
      <c r="AQ1629" t="s">
        <v>24</v>
      </c>
      <c r="AR1629">
        <v>2011</v>
      </c>
      <c r="AS1629" t="s">
        <v>872</v>
      </c>
      <c r="AT1629" t="s">
        <v>839</v>
      </c>
      <c r="AU1629">
        <v>10.1186906793662</v>
      </c>
      <c r="AV1629" t="s">
        <v>873</v>
      </c>
      <c r="AW1629" t="s">
        <v>364</v>
      </c>
      <c r="AX1629" t="s">
        <v>817</v>
      </c>
      <c r="AY1629" t="s">
        <v>818</v>
      </c>
      <c r="AZ1629" t="s">
        <v>779</v>
      </c>
      <c r="BA1629" t="s">
        <v>764</v>
      </c>
      <c r="BB1629" t="s">
        <v>815</v>
      </c>
      <c r="BC1629" t="s">
        <v>819</v>
      </c>
      <c r="BD1629" t="s">
        <v>820</v>
      </c>
      <c r="BE1629" t="s">
        <v>821</v>
      </c>
      <c r="BF1629" t="s">
        <v>879</v>
      </c>
      <c r="BG1629" t="s">
        <v>822</v>
      </c>
      <c r="BH1629">
        <v>2016</v>
      </c>
      <c r="BI1629" t="s">
        <v>823</v>
      </c>
      <c r="BJ1629" t="s">
        <v>824</v>
      </c>
      <c r="BK1629" t="s">
        <v>824</v>
      </c>
    </row>
    <row r="1630" spans="43:63" x14ac:dyDescent="0.25">
      <c r="AQ1630" t="s">
        <v>24</v>
      </c>
      <c r="AR1630">
        <v>2012</v>
      </c>
      <c r="AS1630" t="s">
        <v>872</v>
      </c>
      <c r="AT1630" t="s">
        <v>839</v>
      </c>
      <c r="AU1630">
        <v>10.2062442451951</v>
      </c>
      <c r="AV1630" t="s">
        <v>873</v>
      </c>
      <c r="AW1630" t="s">
        <v>364</v>
      </c>
      <c r="AX1630" t="s">
        <v>817</v>
      </c>
      <c r="AY1630" t="s">
        <v>818</v>
      </c>
      <c r="AZ1630" t="s">
        <v>779</v>
      </c>
      <c r="BA1630" t="s">
        <v>764</v>
      </c>
      <c r="BB1630" t="s">
        <v>815</v>
      </c>
      <c r="BC1630" t="s">
        <v>819</v>
      </c>
      <c r="BD1630" t="s">
        <v>820</v>
      </c>
      <c r="BE1630" t="s">
        <v>821</v>
      </c>
      <c r="BF1630" t="s">
        <v>879</v>
      </c>
      <c r="BG1630" t="s">
        <v>822</v>
      </c>
      <c r="BH1630">
        <v>2016</v>
      </c>
      <c r="BI1630" t="s">
        <v>823</v>
      </c>
      <c r="BJ1630" t="s">
        <v>824</v>
      </c>
      <c r="BK1630" t="s">
        <v>824</v>
      </c>
    </row>
    <row r="1631" spans="43:63" x14ac:dyDescent="0.25">
      <c r="AQ1631" t="s">
        <v>24</v>
      </c>
      <c r="AR1631">
        <v>2013</v>
      </c>
      <c r="AS1631" t="s">
        <v>872</v>
      </c>
      <c r="AT1631" t="s">
        <v>839</v>
      </c>
      <c r="AU1631">
        <v>10.293797811024</v>
      </c>
      <c r="AV1631" t="s">
        <v>873</v>
      </c>
      <c r="AW1631" t="s">
        <v>364</v>
      </c>
      <c r="AX1631" t="s">
        <v>817</v>
      </c>
      <c r="AY1631" t="s">
        <v>818</v>
      </c>
      <c r="AZ1631" t="s">
        <v>779</v>
      </c>
      <c r="BA1631" t="s">
        <v>764</v>
      </c>
      <c r="BB1631" t="s">
        <v>815</v>
      </c>
      <c r="BC1631" t="s">
        <v>819</v>
      </c>
      <c r="BD1631" t="s">
        <v>820</v>
      </c>
      <c r="BE1631" t="s">
        <v>821</v>
      </c>
      <c r="BF1631" t="s">
        <v>879</v>
      </c>
      <c r="BG1631" t="s">
        <v>822</v>
      </c>
      <c r="BH1631">
        <v>2016</v>
      </c>
      <c r="BI1631" t="s">
        <v>823</v>
      </c>
      <c r="BJ1631" t="s">
        <v>824</v>
      </c>
      <c r="BK1631" t="s">
        <v>824</v>
      </c>
    </row>
    <row r="1632" spans="43:63" x14ac:dyDescent="0.25">
      <c r="AQ1632" t="s">
        <v>16</v>
      </c>
      <c r="AR1632">
        <v>2013</v>
      </c>
      <c r="AS1632" t="s">
        <v>872</v>
      </c>
      <c r="AT1632" t="s">
        <v>839</v>
      </c>
      <c r="AU1632">
        <v>53.0823355786058</v>
      </c>
      <c r="AV1632" t="s">
        <v>873</v>
      </c>
      <c r="AW1632" t="s">
        <v>208</v>
      </c>
      <c r="AX1632" t="s">
        <v>817</v>
      </c>
      <c r="AY1632" t="s">
        <v>818</v>
      </c>
      <c r="AZ1632" t="s">
        <v>779</v>
      </c>
      <c r="BA1632" t="s">
        <v>764</v>
      </c>
      <c r="BB1632" t="s">
        <v>815</v>
      </c>
      <c r="BC1632" t="s">
        <v>819</v>
      </c>
      <c r="BD1632" t="s">
        <v>820</v>
      </c>
      <c r="BE1632" t="s">
        <v>821</v>
      </c>
      <c r="BF1632" t="s">
        <v>876</v>
      </c>
      <c r="BG1632" t="s">
        <v>822</v>
      </c>
      <c r="BH1632">
        <v>2016</v>
      </c>
      <c r="BI1632" t="s">
        <v>823</v>
      </c>
      <c r="BJ1632" t="s">
        <v>824</v>
      </c>
      <c r="BK1632" t="s">
        <v>824</v>
      </c>
    </row>
    <row r="1633" spans="43:63" x14ac:dyDescent="0.25">
      <c r="AQ1633" t="s">
        <v>5</v>
      </c>
      <c r="AR1633">
        <v>2011</v>
      </c>
      <c r="AS1633" t="s">
        <v>872</v>
      </c>
      <c r="AT1633" t="s">
        <v>839</v>
      </c>
      <c r="AU1633">
        <v>5.1435904950639104</v>
      </c>
      <c r="AV1633" t="s">
        <v>873</v>
      </c>
      <c r="AW1633" t="s">
        <v>214</v>
      </c>
      <c r="AX1633" t="s">
        <v>817</v>
      </c>
      <c r="AY1633" t="s">
        <v>818</v>
      </c>
      <c r="AZ1633" t="s">
        <v>779</v>
      </c>
      <c r="BA1633" t="s">
        <v>764</v>
      </c>
      <c r="BB1633" t="s">
        <v>815</v>
      </c>
      <c r="BC1633" t="s">
        <v>819</v>
      </c>
      <c r="BD1633" t="s">
        <v>820</v>
      </c>
      <c r="BE1633" t="s">
        <v>821</v>
      </c>
      <c r="BF1633" t="s">
        <v>880</v>
      </c>
      <c r="BG1633" t="s">
        <v>822</v>
      </c>
      <c r="BH1633">
        <v>2016</v>
      </c>
      <c r="BI1633" t="s">
        <v>823</v>
      </c>
      <c r="BJ1633" t="s">
        <v>824</v>
      </c>
      <c r="BK1633" t="s">
        <v>824</v>
      </c>
    </row>
    <row r="1634" spans="43:63" x14ac:dyDescent="0.25">
      <c r="AQ1634" t="s">
        <v>5</v>
      </c>
      <c r="AR1634">
        <v>2012</v>
      </c>
      <c r="AS1634" t="s">
        <v>872</v>
      </c>
      <c r="AT1634" t="s">
        <v>839</v>
      </c>
      <c r="AU1634">
        <v>5.1552124331199796</v>
      </c>
      <c r="AV1634" t="s">
        <v>873</v>
      </c>
      <c r="AW1634" t="s">
        <v>214</v>
      </c>
      <c r="AX1634" t="s">
        <v>817</v>
      </c>
      <c r="AY1634" t="s">
        <v>818</v>
      </c>
      <c r="AZ1634" t="s">
        <v>779</v>
      </c>
      <c r="BA1634" t="s">
        <v>764</v>
      </c>
      <c r="BB1634" t="s">
        <v>815</v>
      </c>
      <c r="BC1634" t="s">
        <v>819</v>
      </c>
      <c r="BD1634" t="s">
        <v>820</v>
      </c>
      <c r="BE1634" t="s">
        <v>821</v>
      </c>
      <c r="BF1634" t="s">
        <v>880</v>
      </c>
      <c r="BG1634" t="s">
        <v>822</v>
      </c>
      <c r="BH1634">
        <v>2016</v>
      </c>
      <c r="BI1634" t="s">
        <v>823</v>
      </c>
      <c r="BJ1634" t="s">
        <v>824</v>
      </c>
      <c r="BK1634" t="s">
        <v>824</v>
      </c>
    </row>
    <row r="1635" spans="43:63" x14ac:dyDescent="0.25">
      <c r="AQ1635" t="s">
        <v>5</v>
      </c>
      <c r="AR1635">
        <v>2013</v>
      </c>
      <c r="AS1635" t="s">
        <v>872</v>
      </c>
      <c r="AT1635" t="s">
        <v>839</v>
      </c>
      <c r="AU1635">
        <v>5.1661874388926501</v>
      </c>
      <c r="AV1635" t="s">
        <v>873</v>
      </c>
      <c r="AW1635" t="s">
        <v>214</v>
      </c>
      <c r="AX1635" t="s">
        <v>817</v>
      </c>
      <c r="AY1635" t="s">
        <v>818</v>
      </c>
      <c r="AZ1635" t="s">
        <v>779</v>
      </c>
      <c r="BA1635" t="s">
        <v>764</v>
      </c>
      <c r="BB1635" t="s">
        <v>815</v>
      </c>
      <c r="BC1635" t="s">
        <v>819</v>
      </c>
      <c r="BD1635" t="s">
        <v>820</v>
      </c>
      <c r="BE1635" t="s">
        <v>821</v>
      </c>
      <c r="BF1635" t="s">
        <v>880</v>
      </c>
      <c r="BG1635" t="s">
        <v>822</v>
      </c>
      <c r="BH1635">
        <v>2016</v>
      </c>
      <c r="BI1635" t="s">
        <v>823</v>
      </c>
      <c r="BJ1635" t="s">
        <v>824</v>
      </c>
      <c r="BK1635" t="s">
        <v>824</v>
      </c>
    </row>
    <row r="1636" spans="43:63" x14ac:dyDescent="0.25">
      <c r="AQ1636" t="s">
        <v>29</v>
      </c>
      <c r="AR1636">
        <v>2011</v>
      </c>
      <c r="AS1636" t="s">
        <v>872</v>
      </c>
      <c r="AT1636" t="s">
        <v>839</v>
      </c>
      <c r="AU1636">
        <v>406.487298927209</v>
      </c>
      <c r="AV1636" t="s">
        <v>873</v>
      </c>
      <c r="AW1636" t="s">
        <v>214</v>
      </c>
      <c r="AX1636" t="s">
        <v>817</v>
      </c>
      <c r="AY1636" t="s">
        <v>818</v>
      </c>
      <c r="AZ1636" t="s">
        <v>779</v>
      </c>
      <c r="BA1636" t="s">
        <v>764</v>
      </c>
      <c r="BB1636" t="s">
        <v>815</v>
      </c>
      <c r="BC1636" t="s">
        <v>819</v>
      </c>
      <c r="BD1636" t="s">
        <v>820</v>
      </c>
      <c r="BE1636" t="s">
        <v>821</v>
      </c>
      <c r="BF1636" t="s">
        <v>880</v>
      </c>
      <c r="BG1636" t="s">
        <v>822</v>
      </c>
      <c r="BH1636">
        <v>2016</v>
      </c>
      <c r="BI1636" t="s">
        <v>823</v>
      </c>
      <c r="BJ1636" t="s">
        <v>824</v>
      </c>
      <c r="BK1636" t="s">
        <v>824</v>
      </c>
    </row>
    <row r="1637" spans="43:63" x14ac:dyDescent="0.25">
      <c r="AQ1637" t="s">
        <v>22</v>
      </c>
      <c r="AR1637">
        <v>2012</v>
      </c>
      <c r="AS1637" t="s">
        <v>872</v>
      </c>
      <c r="AT1637" t="s">
        <v>839</v>
      </c>
      <c r="AU1637">
        <v>7.5704621099437199</v>
      </c>
      <c r="AV1637" t="s">
        <v>873</v>
      </c>
      <c r="AW1637" t="s">
        <v>208</v>
      </c>
      <c r="AX1637" t="s">
        <v>817</v>
      </c>
      <c r="AY1637" t="s">
        <v>818</v>
      </c>
      <c r="AZ1637" t="s">
        <v>779</v>
      </c>
      <c r="BA1637" t="s">
        <v>764</v>
      </c>
      <c r="BB1637" t="s">
        <v>815</v>
      </c>
      <c r="BC1637" t="s">
        <v>819</v>
      </c>
      <c r="BD1637" t="s">
        <v>820</v>
      </c>
      <c r="BE1637" t="s">
        <v>821</v>
      </c>
      <c r="BF1637" t="s">
        <v>876</v>
      </c>
      <c r="BG1637" t="s">
        <v>822</v>
      </c>
      <c r="BH1637">
        <v>2016</v>
      </c>
      <c r="BI1637" t="s">
        <v>823</v>
      </c>
      <c r="BJ1637" t="s">
        <v>824</v>
      </c>
      <c r="BK1637" t="s">
        <v>824</v>
      </c>
    </row>
    <row r="1638" spans="43:63" x14ac:dyDescent="0.25">
      <c r="AQ1638" t="s">
        <v>22</v>
      </c>
      <c r="AR1638">
        <v>2013</v>
      </c>
      <c r="AS1638" t="s">
        <v>872</v>
      </c>
      <c r="AT1638" t="s">
        <v>839</v>
      </c>
      <c r="AU1638">
        <v>7.60456329061914</v>
      </c>
      <c r="AV1638" t="s">
        <v>873</v>
      </c>
      <c r="AW1638" t="s">
        <v>208</v>
      </c>
      <c r="AX1638" t="s">
        <v>817</v>
      </c>
      <c r="AY1638" t="s">
        <v>818</v>
      </c>
      <c r="AZ1638" t="s">
        <v>779</v>
      </c>
      <c r="BA1638" t="s">
        <v>764</v>
      </c>
      <c r="BB1638" t="s">
        <v>815</v>
      </c>
      <c r="BC1638" t="s">
        <v>819</v>
      </c>
      <c r="BD1638" t="s">
        <v>820</v>
      </c>
      <c r="BE1638" t="s">
        <v>821</v>
      </c>
      <c r="BF1638" t="s">
        <v>876</v>
      </c>
      <c r="BG1638" t="s">
        <v>822</v>
      </c>
      <c r="BH1638">
        <v>2016</v>
      </c>
      <c r="BI1638" t="s">
        <v>823</v>
      </c>
      <c r="BJ1638" t="s">
        <v>824</v>
      </c>
      <c r="BK1638" t="s">
        <v>824</v>
      </c>
    </row>
    <row r="1639" spans="43:63" x14ac:dyDescent="0.25">
      <c r="AQ1639" t="s">
        <v>7</v>
      </c>
      <c r="AR1639">
        <v>2011</v>
      </c>
      <c r="AS1639" t="s">
        <v>872</v>
      </c>
      <c r="AT1639" t="s">
        <v>839</v>
      </c>
      <c r="AU1639">
        <v>1.0595005432175599</v>
      </c>
      <c r="AV1639" t="s">
        <v>873</v>
      </c>
      <c r="AW1639" t="s">
        <v>208</v>
      </c>
      <c r="AX1639" t="s">
        <v>817</v>
      </c>
      <c r="AY1639" t="s">
        <v>818</v>
      </c>
      <c r="AZ1639" t="s">
        <v>779</v>
      </c>
      <c r="BA1639" t="s">
        <v>764</v>
      </c>
      <c r="BB1639" t="s">
        <v>815</v>
      </c>
      <c r="BC1639" t="s">
        <v>819</v>
      </c>
      <c r="BD1639" t="s">
        <v>820</v>
      </c>
      <c r="BE1639" t="s">
        <v>821</v>
      </c>
      <c r="BF1639" t="s">
        <v>876</v>
      </c>
      <c r="BG1639" t="s">
        <v>822</v>
      </c>
      <c r="BH1639">
        <v>2016</v>
      </c>
      <c r="BI1639" t="s">
        <v>823</v>
      </c>
      <c r="BJ1639" t="s">
        <v>824</v>
      </c>
      <c r="BK1639" t="s">
        <v>824</v>
      </c>
    </row>
    <row r="1640" spans="43:63" x14ac:dyDescent="0.25">
      <c r="AQ1640" t="s">
        <v>25</v>
      </c>
      <c r="AR1640">
        <v>2011</v>
      </c>
      <c r="AS1640" t="s">
        <v>872</v>
      </c>
      <c r="AT1640" t="s">
        <v>839</v>
      </c>
      <c r="AU1640">
        <v>8.6331692102954598</v>
      </c>
      <c r="AV1640" t="s">
        <v>873</v>
      </c>
      <c r="AW1640" t="s">
        <v>208</v>
      </c>
      <c r="AX1640" t="s">
        <v>817</v>
      </c>
      <c r="AY1640" t="s">
        <v>818</v>
      </c>
      <c r="AZ1640" t="s">
        <v>779</v>
      </c>
      <c r="BA1640" t="s">
        <v>764</v>
      </c>
      <c r="BB1640" t="s">
        <v>815</v>
      </c>
      <c r="BC1640" t="s">
        <v>819</v>
      </c>
      <c r="BD1640" t="s">
        <v>820</v>
      </c>
      <c r="BE1640" t="s">
        <v>821</v>
      </c>
      <c r="BF1640" t="s">
        <v>876</v>
      </c>
      <c r="BG1640" t="s">
        <v>822</v>
      </c>
      <c r="BH1640">
        <v>2016</v>
      </c>
      <c r="BI1640" t="s">
        <v>823</v>
      </c>
      <c r="BJ1640" t="s">
        <v>824</v>
      </c>
      <c r="BK1640" t="s">
        <v>824</v>
      </c>
    </row>
    <row r="1641" spans="43:63" x14ac:dyDescent="0.25">
      <c r="AQ1641" t="s">
        <v>25</v>
      </c>
      <c r="AR1641">
        <v>2012</v>
      </c>
      <c r="AS1641" t="s">
        <v>872</v>
      </c>
      <c r="AT1641" t="s">
        <v>839</v>
      </c>
      <c r="AU1641">
        <v>8.6661832416923907</v>
      </c>
      <c r="AV1641" t="s">
        <v>873</v>
      </c>
      <c r="AW1641" t="s">
        <v>208</v>
      </c>
      <c r="AX1641" t="s">
        <v>817</v>
      </c>
      <c r="AY1641" t="s">
        <v>818</v>
      </c>
      <c r="AZ1641" t="s">
        <v>779</v>
      </c>
      <c r="BA1641" t="s">
        <v>764</v>
      </c>
      <c r="BB1641" t="s">
        <v>815</v>
      </c>
      <c r="BC1641" t="s">
        <v>819</v>
      </c>
      <c r="BD1641" t="s">
        <v>820</v>
      </c>
      <c r="BE1641" t="s">
        <v>821</v>
      </c>
      <c r="BF1641" t="s">
        <v>876</v>
      </c>
      <c r="BG1641" t="s">
        <v>822</v>
      </c>
      <c r="BH1641">
        <v>2016</v>
      </c>
      <c r="BI1641" t="s">
        <v>823</v>
      </c>
      <c r="BJ1641" t="s">
        <v>824</v>
      </c>
      <c r="BK1641" t="s">
        <v>824</v>
      </c>
    </row>
    <row r="1642" spans="43:63" x14ac:dyDescent="0.25">
      <c r="AQ1642" t="s">
        <v>25</v>
      </c>
      <c r="AR1642">
        <v>2013</v>
      </c>
      <c r="AS1642" t="s">
        <v>872</v>
      </c>
      <c r="AT1642" t="s">
        <v>839</v>
      </c>
      <c r="AU1642">
        <v>8.7487183201846896</v>
      </c>
      <c r="AV1642" t="s">
        <v>873</v>
      </c>
      <c r="AW1642" t="s">
        <v>208</v>
      </c>
      <c r="AX1642" t="s">
        <v>817</v>
      </c>
      <c r="AY1642" t="s">
        <v>818</v>
      </c>
      <c r="AZ1642" t="s">
        <v>779</v>
      </c>
      <c r="BA1642" t="s">
        <v>764</v>
      </c>
      <c r="BB1642" t="s">
        <v>815</v>
      </c>
      <c r="BC1642" t="s">
        <v>819</v>
      </c>
      <c r="BD1642" t="s">
        <v>820</v>
      </c>
      <c r="BE1642" t="s">
        <v>821</v>
      </c>
      <c r="BF1642" t="s">
        <v>876</v>
      </c>
      <c r="BG1642" t="s">
        <v>822</v>
      </c>
      <c r="BH1642">
        <v>2016</v>
      </c>
      <c r="BI1642" t="s">
        <v>823</v>
      </c>
      <c r="BJ1642" t="s">
        <v>824</v>
      </c>
      <c r="BK1642" t="s">
        <v>824</v>
      </c>
    </row>
    <row r="1643" spans="43:63" x14ac:dyDescent="0.25">
      <c r="AQ1643" t="s">
        <v>26</v>
      </c>
      <c r="AR1643">
        <v>2011</v>
      </c>
      <c r="AS1643" t="s">
        <v>872</v>
      </c>
      <c r="AT1643" t="s">
        <v>839</v>
      </c>
      <c r="AU1643">
        <v>1.83673647761958</v>
      </c>
      <c r="AV1643" t="s">
        <v>873</v>
      </c>
      <c r="AW1643" t="s">
        <v>208</v>
      </c>
      <c r="AX1643" t="s">
        <v>817</v>
      </c>
      <c r="AY1643" t="s">
        <v>818</v>
      </c>
      <c r="AZ1643" t="s">
        <v>779</v>
      </c>
      <c r="BA1643" t="s">
        <v>764</v>
      </c>
      <c r="BB1643" t="s">
        <v>815</v>
      </c>
      <c r="BC1643" t="s">
        <v>819</v>
      </c>
      <c r="BD1643" t="s">
        <v>820</v>
      </c>
      <c r="BE1643" t="s">
        <v>821</v>
      </c>
      <c r="BF1643" t="s">
        <v>876</v>
      </c>
      <c r="BG1643" t="s">
        <v>822</v>
      </c>
      <c r="BH1643">
        <v>2016</v>
      </c>
      <c r="BI1643" t="s">
        <v>823</v>
      </c>
      <c r="BJ1643" t="s">
        <v>824</v>
      </c>
      <c r="BK1643" t="s">
        <v>824</v>
      </c>
    </row>
    <row r="1644" spans="43:63" x14ac:dyDescent="0.25">
      <c r="AQ1644" t="s">
        <v>26</v>
      </c>
      <c r="AR1644">
        <v>2012</v>
      </c>
      <c r="AS1644" t="s">
        <v>872</v>
      </c>
      <c r="AT1644" t="s">
        <v>839</v>
      </c>
      <c r="AU1644">
        <v>1.83673647761958</v>
      </c>
      <c r="AV1644" t="s">
        <v>873</v>
      </c>
      <c r="AW1644" t="s">
        <v>208</v>
      </c>
      <c r="AX1644" t="s">
        <v>817</v>
      </c>
      <c r="AY1644" t="s">
        <v>818</v>
      </c>
      <c r="AZ1644" t="s">
        <v>779</v>
      </c>
      <c r="BA1644" t="s">
        <v>764</v>
      </c>
      <c r="BB1644" t="s">
        <v>815</v>
      </c>
      <c r="BC1644" t="s">
        <v>819</v>
      </c>
      <c r="BD1644" t="s">
        <v>820</v>
      </c>
      <c r="BE1644" t="s">
        <v>821</v>
      </c>
      <c r="BF1644" t="s">
        <v>876</v>
      </c>
      <c r="BG1644" t="s">
        <v>822</v>
      </c>
      <c r="BH1644">
        <v>2016</v>
      </c>
      <c r="BI1644" t="s">
        <v>823</v>
      </c>
      <c r="BJ1644" t="s">
        <v>824</v>
      </c>
      <c r="BK1644" t="s">
        <v>824</v>
      </c>
    </row>
    <row r="1645" spans="43:63" x14ac:dyDescent="0.25">
      <c r="AQ1645" t="s">
        <v>6</v>
      </c>
      <c r="AR1645">
        <v>2011</v>
      </c>
      <c r="AS1645" t="s">
        <v>872</v>
      </c>
      <c r="AT1645" t="s">
        <v>839</v>
      </c>
      <c r="AU1645">
        <v>39.905444058897203</v>
      </c>
      <c r="AV1645" t="s">
        <v>873</v>
      </c>
      <c r="AW1645" t="s">
        <v>364</v>
      </c>
      <c r="AX1645" t="s">
        <v>817</v>
      </c>
      <c r="AY1645" t="s">
        <v>818</v>
      </c>
      <c r="AZ1645" t="s">
        <v>779</v>
      </c>
      <c r="BA1645" t="s">
        <v>764</v>
      </c>
      <c r="BB1645" t="s">
        <v>815</v>
      </c>
      <c r="BC1645" t="s">
        <v>819</v>
      </c>
      <c r="BD1645" t="s">
        <v>820</v>
      </c>
      <c r="BE1645" t="s">
        <v>821</v>
      </c>
      <c r="BF1645" t="s">
        <v>879</v>
      </c>
      <c r="BG1645" t="s">
        <v>822</v>
      </c>
      <c r="BH1645">
        <v>2016</v>
      </c>
      <c r="BI1645" t="s">
        <v>823</v>
      </c>
      <c r="BJ1645" t="s">
        <v>824</v>
      </c>
      <c r="BK1645" t="s">
        <v>824</v>
      </c>
    </row>
    <row r="1646" spans="43:63" x14ac:dyDescent="0.25">
      <c r="AQ1646" t="s">
        <v>6</v>
      </c>
      <c r="AR1646">
        <v>2012</v>
      </c>
      <c r="AS1646" t="s">
        <v>872</v>
      </c>
      <c r="AT1646" t="s">
        <v>839</v>
      </c>
      <c r="AU1646">
        <v>40.314881023462803</v>
      </c>
      <c r="AV1646" t="s">
        <v>873</v>
      </c>
      <c r="AW1646" t="s">
        <v>364</v>
      </c>
      <c r="AX1646" t="s">
        <v>817</v>
      </c>
      <c r="AY1646" t="s">
        <v>818</v>
      </c>
      <c r="AZ1646" t="s">
        <v>779</v>
      </c>
      <c r="BA1646" t="s">
        <v>764</v>
      </c>
      <c r="BB1646" t="s">
        <v>815</v>
      </c>
      <c r="BC1646" t="s">
        <v>819</v>
      </c>
      <c r="BD1646" t="s">
        <v>820</v>
      </c>
      <c r="BE1646" t="s">
        <v>821</v>
      </c>
      <c r="BF1646" t="s">
        <v>879</v>
      </c>
      <c r="BG1646" t="s">
        <v>822</v>
      </c>
      <c r="BH1646">
        <v>2016</v>
      </c>
      <c r="BI1646" t="s">
        <v>823</v>
      </c>
      <c r="BJ1646" t="s">
        <v>824</v>
      </c>
      <c r="BK1646" t="s">
        <v>824</v>
      </c>
    </row>
    <row r="1647" spans="43:63" x14ac:dyDescent="0.25">
      <c r="AQ1647" t="s">
        <v>12</v>
      </c>
      <c r="AR1647">
        <v>2011</v>
      </c>
      <c r="AS1647" t="s">
        <v>872</v>
      </c>
      <c r="AT1647" t="s">
        <v>839</v>
      </c>
      <c r="AU1647">
        <v>68.0233352365331</v>
      </c>
      <c r="AV1647" t="s">
        <v>873</v>
      </c>
      <c r="AW1647" t="s">
        <v>364</v>
      </c>
      <c r="AX1647" t="s">
        <v>817</v>
      </c>
      <c r="AY1647" t="s">
        <v>818</v>
      </c>
      <c r="AZ1647" t="s">
        <v>779</v>
      </c>
      <c r="BA1647" t="s">
        <v>764</v>
      </c>
      <c r="BB1647" t="s">
        <v>815</v>
      </c>
      <c r="BC1647" t="s">
        <v>819</v>
      </c>
      <c r="BD1647" t="s">
        <v>820</v>
      </c>
      <c r="BE1647" t="s">
        <v>821</v>
      </c>
      <c r="BF1647" t="s">
        <v>879</v>
      </c>
      <c r="BG1647" t="s">
        <v>822</v>
      </c>
      <c r="BH1647">
        <v>2016</v>
      </c>
      <c r="BI1647" t="s">
        <v>823</v>
      </c>
      <c r="BJ1647" t="s">
        <v>824</v>
      </c>
      <c r="BK1647" t="s">
        <v>824</v>
      </c>
    </row>
    <row r="1648" spans="43:63" x14ac:dyDescent="0.25">
      <c r="AQ1648" t="s">
        <v>12</v>
      </c>
      <c r="AR1648">
        <v>2012</v>
      </c>
      <c r="AS1648" t="s">
        <v>872</v>
      </c>
      <c r="AT1648" t="s">
        <v>839</v>
      </c>
      <c r="AU1648">
        <v>68.210727344622697</v>
      </c>
      <c r="AV1648" t="s">
        <v>873</v>
      </c>
      <c r="AW1648" t="s">
        <v>364</v>
      </c>
      <c r="AX1648" t="s">
        <v>817</v>
      </c>
      <c r="AY1648" t="s">
        <v>818</v>
      </c>
      <c r="AZ1648" t="s">
        <v>779</v>
      </c>
      <c r="BA1648" t="s">
        <v>764</v>
      </c>
      <c r="BB1648" t="s">
        <v>815</v>
      </c>
      <c r="BC1648" t="s">
        <v>819</v>
      </c>
      <c r="BD1648" t="s">
        <v>820</v>
      </c>
      <c r="BE1648" t="s">
        <v>821</v>
      </c>
      <c r="BF1648" t="s">
        <v>879</v>
      </c>
      <c r="BG1648" t="s">
        <v>822</v>
      </c>
      <c r="BH1648">
        <v>2016</v>
      </c>
      <c r="BI1648" t="s">
        <v>823</v>
      </c>
      <c r="BJ1648" t="s">
        <v>824</v>
      </c>
      <c r="BK1648" t="s">
        <v>824</v>
      </c>
    </row>
    <row r="1649" spans="43:63" x14ac:dyDescent="0.25">
      <c r="AQ1649" t="s">
        <v>12</v>
      </c>
      <c r="AR1649">
        <v>2013</v>
      </c>
      <c r="AS1649" t="s">
        <v>872</v>
      </c>
      <c r="AT1649" t="s">
        <v>839</v>
      </c>
      <c r="AU1649">
        <v>68.491815506757106</v>
      </c>
      <c r="AV1649" t="s">
        <v>873</v>
      </c>
      <c r="AW1649" t="s">
        <v>364</v>
      </c>
      <c r="AX1649" t="s">
        <v>817</v>
      </c>
      <c r="AY1649" t="s">
        <v>818</v>
      </c>
      <c r="AZ1649" t="s">
        <v>779</v>
      </c>
      <c r="BA1649" t="s">
        <v>764</v>
      </c>
      <c r="BB1649" t="s">
        <v>815</v>
      </c>
      <c r="BC1649" t="s">
        <v>819</v>
      </c>
      <c r="BD1649" t="s">
        <v>820</v>
      </c>
      <c r="BE1649" t="s">
        <v>821</v>
      </c>
      <c r="BF1649" t="s">
        <v>879</v>
      </c>
      <c r="BG1649" t="s">
        <v>822</v>
      </c>
      <c r="BH1649">
        <v>2016</v>
      </c>
      <c r="BI1649" t="s">
        <v>823</v>
      </c>
      <c r="BJ1649" t="s">
        <v>824</v>
      </c>
      <c r="BK1649" t="s">
        <v>824</v>
      </c>
    </row>
    <row r="1650" spans="43:63" x14ac:dyDescent="0.25">
      <c r="AQ1650" t="s">
        <v>14</v>
      </c>
      <c r="AR1650">
        <v>2011</v>
      </c>
      <c r="AS1650" t="s">
        <v>872</v>
      </c>
      <c r="AT1650" t="s">
        <v>839</v>
      </c>
      <c r="AU1650">
        <v>37.385369670532</v>
      </c>
      <c r="AV1650" t="s">
        <v>873</v>
      </c>
      <c r="AW1650" t="s">
        <v>364</v>
      </c>
      <c r="AX1650" t="s">
        <v>817</v>
      </c>
      <c r="AY1650" t="s">
        <v>818</v>
      </c>
      <c r="AZ1650" t="s">
        <v>779</v>
      </c>
      <c r="BA1650" t="s">
        <v>764</v>
      </c>
      <c r="BB1650" t="s">
        <v>815</v>
      </c>
      <c r="BC1650" t="s">
        <v>819</v>
      </c>
      <c r="BD1650" t="s">
        <v>820</v>
      </c>
      <c r="BE1650" t="s">
        <v>821</v>
      </c>
      <c r="BF1650" t="s">
        <v>879</v>
      </c>
      <c r="BG1650" t="s">
        <v>822</v>
      </c>
      <c r="BH1650">
        <v>2016</v>
      </c>
      <c r="BI1650" t="s">
        <v>823</v>
      </c>
      <c r="BJ1650" t="s">
        <v>824</v>
      </c>
      <c r="BK1650" t="s">
        <v>824</v>
      </c>
    </row>
    <row r="1651" spans="43:63" x14ac:dyDescent="0.25">
      <c r="AQ1651" t="s">
        <v>13</v>
      </c>
      <c r="AR1651">
        <v>2011</v>
      </c>
      <c r="AS1651" t="s">
        <v>872</v>
      </c>
      <c r="AT1651" t="s">
        <v>839</v>
      </c>
      <c r="AU1651">
        <v>3.0813907405432901</v>
      </c>
      <c r="AV1651" t="s">
        <v>873</v>
      </c>
      <c r="AW1651" t="s">
        <v>214</v>
      </c>
      <c r="AX1651" t="s">
        <v>817</v>
      </c>
      <c r="AY1651" t="s">
        <v>818</v>
      </c>
      <c r="AZ1651" t="s">
        <v>779</v>
      </c>
      <c r="BA1651" t="s">
        <v>764</v>
      </c>
      <c r="BB1651" t="s">
        <v>815</v>
      </c>
      <c r="BC1651" t="s">
        <v>819</v>
      </c>
      <c r="BD1651" t="s">
        <v>820</v>
      </c>
      <c r="BE1651" t="s">
        <v>821</v>
      </c>
      <c r="BF1651" t="s">
        <v>858</v>
      </c>
      <c r="BG1651" t="s">
        <v>822</v>
      </c>
      <c r="BH1651">
        <v>2016</v>
      </c>
      <c r="BI1651" t="s">
        <v>823</v>
      </c>
      <c r="BJ1651" t="s">
        <v>824</v>
      </c>
      <c r="BK1651" t="s">
        <v>824</v>
      </c>
    </row>
    <row r="1652" spans="43:63" x14ac:dyDescent="0.25">
      <c r="AQ1652" t="s">
        <v>19</v>
      </c>
      <c r="AR1652">
        <v>2010</v>
      </c>
      <c r="AS1652" t="s">
        <v>872</v>
      </c>
      <c r="AT1652" t="s">
        <v>839</v>
      </c>
      <c r="AU1652">
        <v>41.709521350097397</v>
      </c>
      <c r="AV1652" t="s">
        <v>873</v>
      </c>
      <c r="AW1652" t="s">
        <v>364</v>
      </c>
      <c r="AX1652" t="s">
        <v>817</v>
      </c>
      <c r="AY1652" t="s">
        <v>818</v>
      </c>
      <c r="AZ1652" t="s">
        <v>779</v>
      </c>
      <c r="BA1652" t="s">
        <v>764</v>
      </c>
      <c r="BB1652" t="s">
        <v>815</v>
      </c>
      <c r="BC1652" t="s">
        <v>819</v>
      </c>
      <c r="BD1652" t="s">
        <v>820</v>
      </c>
      <c r="BE1652" t="s">
        <v>821</v>
      </c>
      <c r="BF1652" t="s">
        <v>879</v>
      </c>
      <c r="BG1652" t="s">
        <v>822</v>
      </c>
      <c r="BH1652">
        <v>2016</v>
      </c>
      <c r="BI1652" t="s">
        <v>823</v>
      </c>
      <c r="BJ1652" t="s">
        <v>824</v>
      </c>
      <c r="BK1652" t="s">
        <v>824</v>
      </c>
    </row>
    <row r="1653" spans="43:63" x14ac:dyDescent="0.25">
      <c r="AQ1653" t="s">
        <v>19</v>
      </c>
      <c r="AR1653">
        <v>2011</v>
      </c>
      <c r="AS1653" t="s">
        <v>872</v>
      </c>
      <c r="AT1653" t="s">
        <v>839</v>
      </c>
      <c r="AU1653">
        <v>42.616843626641497</v>
      </c>
      <c r="AV1653" t="s">
        <v>873</v>
      </c>
      <c r="AW1653" t="s">
        <v>364</v>
      </c>
      <c r="AX1653" t="s">
        <v>817</v>
      </c>
      <c r="AY1653" t="s">
        <v>818</v>
      </c>
      <c r="AZ1653" t="s">
        <v>779</v>
      </c>
      <c r="BA1653" t="s">
        <v>764</v>
      </c>
      <c r="BB1653" t="s">
        <v>815</v>
      </c>
      <c r="BC1653" t="s">
        <v>819</v>
      </c>
      <c r="BD1653" t="s">
        <v>820</v>
      </c>
      <c r="BE1653" t="s">
        <v>821</v>
      </c>
      <c r="BF1653" t="s">
        <v>879</v>
      </c>
      <c r="BG1653" t="s">
        <v>822</v>
      </c>
      <c r="BH1653">
        <v>2016</v>
      </c>
      <c r="BI1653" t="s">
        <v>823</v>
      </c>
      <c r="BJ1653" t="s">
        <v>824</v>
      </c>
      <c r="BK1653" t="s">
        <v>824</v>
      </c>
    </row>
    <row r="1654" spans="43:63" x14ac:dyDescent="0.25">
      <c r="AQ1654" t="s">
        <v>19</v>
      </c>
      <c r="AR1654">
        <v>2012</v>
      </c>
      <c r="AS1654" t="s">
        <v>872</v>
      </c>
      <c r="AT1654" t="s">
        <v>839</v>
      </c>
      <c r="AU1654">
        <v>42.486984627136003</v>
      </c>
      <c r="AV1654" t="s">
        <v>873</v>
      </c>
      <c r="AW1654" t="s">
        <v>364</v>
      </c>
      <c r="AX1654" t="s">
        <v>817</v>
      </c>
      <c r="AY1654" t="s">
        <v>818</v>
      </c>
      <c r="AZ1654" t="s">
        <v>779</v>
      </c>
      <c r="BA1654" t="s">
        <v>764</v>
      </c>
      <c r="BB1654" t="s">
        <v>815</v>
      </c>
      <c r="BC1654" t="s">
        <v>819</v>
      </c>
      <c r="BD1654" t="s">
        <v>820</v>
      </c>
      <c r="BE1654" t="s">
        <v>821</v>
      </c>
      <c r="BF1654" t="s">
        <v>879</v>
      </c>
      <c r="BG1654" t="s">
        <v>822</v>
      </c>
      <c r="BH1654">
        <v>2016</v>
      </c>
      <c r="BI1654" t="s">
        <v>823</v>
      </c>
      <c r="BJ1654" t="s">
        <v>824</v>
      </c>
      <c r="BK1654" t="s">
        <v>824</v>
      </c>
    </row>
    <row r="1655" spans="43:63" x14ac:dyDescent="0.25">
      <c r="AQ1655" t="s">
        <v>19</v>
      </c>
      <c r="AR1655">
        <v>2013</v>
      </c>
      <c r="AS1655" t="s">
        <v>872</v>
      </c>
      <c r="AT1655" t="s">
        <v>839</v>
      </c>
      <c r="AU1655">
        <v>43.419953099241397</v>
      </c>
      <c r="AV1655" t="s">
        <v>873</v>
      </c>
      <c r="AW1655" t="s">
        <v>364</v>
      </c>
      <c r="AX1655" t="s">
        <v>817</v>
      </c>
      <c r="AY1655" t="s">
        <v>818</v>
      </c>
      <c r="AZ1655" t="s">
        <v>779</v>
      </c>
      <c r="BA1655" t="s">
        <v>764</v>
      </c>
      <c r="BB1655" t="s">
        <v>815</v>
      </c>
      <c r="BC1655" t="s">
        <v>819</v>
      </c>
      <c r="BD1655" t="s">
        <v>820</v>
      </c>
      <c r="BE1655" t="s">
        <v>821</v>
      </c>
      <c r="BF1655" t="s">
        <v>879</v>
      </c>
      <c r="BG1655" t="s">
        <v>822</v>
      </c>
      <c r="BH1655">
        <v>2016</v>
      </c>
      <c r="BI1655" t="s">
        <v>823</v>
      </c>
      <c r="BJ1655" t="s">
        <v>824</v>
      </c>
      <c r="BK1655" t="s">
        <v>824</v>
      </c>
    </row>
    <row r="1656" spans="43:63" x14ac:dyDescent="0.25">
      <c r="AQ1656" t="s">
        <v>8</v>
      </c>
      <c r="AR1656">
        <v>2011</v>
      </c>
      <c r="AS1656" t="s">
        <v>872</v>
      </c>
      <c r="AT1656" t="s">
        <v>839</v>
      </c>
      <c r="AU1656">
        <v>5.75235816783586</v>
      </c>
      <c r="AV1656" t="s">
        <v>873</v>
      </c>
      <c r="AW1656" t="s">
        <v>364</v>
      </c>
      <c r="AX1656" t="s">
        <v>817</v>
      </c>
      <c r="AY1656" t="s">
        <v>818</v>
      </c>
      <c r="AZ1656" t="s">
        <v>779</v>
      </c>
      <c r="BA1656" t="s">
        <v>764</v>
      </c>
      <c r="BB1656" t="s">
        <v>815</v>
      </c>
      <c r="BC1656" t="s">
        <v>819</v>
      </c>
      <c r="BD1656" t="s">
        <v>820</v>
      </c>
      <c r="BE1656" t="s">
        <v>821</v>
      </c>
      <c r="BF1656" t="s">
        <v>879</v>
      </c>
      <c r="BG1656" t="s">
        <v>822</v>
      </c>
      <c r="BH1656">
        <v>2016</v>
      </c>
      <c r="BI1656" t="s">
        <v>823</v>
      </c>
      <c r="BJ1656" t="s">
        <v>824</v>
      </c>
      <c r="BK1656" t="s">
        <v>824</v>
      </c>
    </row>
    <row r="1657" spans="43:63" x14ac:dyDescent="0.25">
      <c r="AQ1657" t="s">
        <v>8</v>
      </c>
      <c r="AR1657">
        <v>2012</v>
      </c>
      <c r="AS1657" t="s">
        <v>872</v>
      </c>
      <c r="AT1657" t="s">
        <v>839</v>
      </c>
      <c r="AU1657">
        <v>5.7547611397671101</v>
      </c>
      <c r="AV1657" t="s">
        <v>873</v>
      </c>
      <c r="AW1657" t="s">
        <v>364</v>
      </c>
      <c r="AX1657" t="s">
        <v>817</v>
      </c>
      <c r="AY1657" t="s">
        <v>818</v>
      </c>
      <c r="AZ1657" t="s">
        <v>779</v>
      </c>
      <c r="BA1657" t="s">
        <v>764</v>
      </c>
      <c r="BB1657" t="s">
        <v>815</v>
      </c>
      <c r="BC1657" t="s">
        <v>819</v>
      </c>
      <c r="BD1657" t="s">
        <v>820</v>
      </c>
      <c r="BE1657" t="s">
        <v>821</v>
      </c>
      <c r="BF1657" t="s">
        <v>879</v>
      </c>
      <c r="BG1657" t="s">
        <v>822</v>
      </c>
      <c r="BH1657">
        <v>2016</v>
      </c>
      <c r="BI1657" t="s">
        <v>823</v>
      </c>
      <c r="BJ1657" t="s">
        <v>824</v>
      </c>
      <c r="BK1657" t="s">
        <v>824</v>
      </c>
    </row>
    <row r="1658" spans="43:63" x14ac:dyDescent="0.25">
      <c r="AQ1658" t="s">
        <v>8</v>
      </c>
      <c r="AR1658">
        <v>2013</v>
      </c>
      <c r="AS1658" t="s">
        <v>872</v>
      </c>
      <c r="AT1658" t="s">
        <v>839</v>
      </c>
      <c r="AU1658">
        <v>5.7559743103742598</v>
      </c>
      <c r="AV1658" t="s">
        <v>873</v>
      </c>
      <c r="AW1658" t="s">
        <v>364</v>
      </c>
      <c r="AX1658" t="s">
        <v>817</v>
      </c>
      <c r="AY1658" t="s">
        <v>818</v>
      </c>
      <c r="AZ1658" t="s">
        <v>779</v>
      </c>
      <c r="BA1658" t="s">
        <v>764</v>
      </c>
      <c r="BB1658" t="s">
        <v>815</v>
      </c>
      <c r="BC1658" t="s">
        <v>819</v>
      </c>
      <c r="BD1658" t="s">
        <v>820</v>
      </c>
      <c r="BE1658" t="s">
        <v>821</v>
      </c>
      <c r="BF1658" t="s">
        <v>879</v>
      </c>
      <c r="BG1658" t="s">
        <v>822</v>
      </c>
      <c r="BH1658">
        <v>2016</v>
      </c>
      <c r="BI1658" t="s">
        <v>823</v>
      </c>
      <c r="BJ1658" t="s">
        <v>824</v>
      </c>
      <c r="BK1658" t="s">
        <v>824</v>
      </c>
    </row>
    <row r="1659" spans="43:63" x14ac:dyDescent="0.25">
      <c r="AQ1659" t="s">
        <v>18</v>
      </c>
      <c r="AR1659">
        <v>2011</v>
      </c>
      <c r="AS1659" t="s">
        <v>872</v>
      </c>
      <c r="AT1659" t="s">
        <v>839</v>
      </c>
      <c r="AU1659">
        <v>9.3544191623635093</v>
      </c>
      <c r="AV1659" t="s">
        <v>873</v>
      </c>
      <c r="AW1659" t="s">
        <v>364</v>
      </c>
      <c r="AX1659" t="s">
        <v>817</v>
      </c>
      <c r="AY1659" t="s">
        <v>818</v>
      </c>
      <c r="AZ1659" t="s">
        <v>779</v>
      </c>
      <c r="BA1659" t="s">
        <v>764</v>
      </c>
      <c r="BB1659" t="s">
        <v>815</v>
      </c>
      <c r="BC1659" t="s">
        <v>819</v>
      </c>
      <c r="BD1659" t="s">
        <v>820</v>
      </c>
      <c r="BE1659" t="s">
        <v>821</v>
      </c>
      <c r="BF1659" t="s">
        <v>879</v>
      </c>
      <c r="BG1659" t="s">
        <v>822</v>
      </c>
      <c r="BH1659">
        <v>2016</v>
      </c>
      <c r="BI1659" t="s">
        <v>823</v>
      </c>
      <c r="BJ1659" t="s">
        <v>824</v>
      </c>
      <c r="BK1659" t="s">
        <v>824</v>
      </c>
    </row>
    <row r="1660" spans="43:63" x14ac:dyDescent="0.25">
      <c r="AQ1660" t="s">
        <v>18</v>
      </c>
      <c r="AR1660">
        <v>2012</v>
      </c>
      <c r="AS1660" t="s">
        <v>872</v>
      </c>
      <c r="AT1660" t="s">
        <v>839</v>
      </c>
      <c r="AU1660">
        <v>9.3747066273405597</v>
      </c>
      <c r="AV1660" t="s">
        <v>873</v>
      </c>
      <c r="AW1660" t="s">
        <v>364</v>
      </c>
      <c r="AX1660" t="s">
        <v>817</v>
      </c>
      <c r="AY1660" t="s">
        <v>818</v>
      </c>
      <c r="AZ1660" t="s">
        <v>779</v>
      </c>
      <c r="BA1660" t="s">
        <v>764</v>
      </c>
      <c r="BB1660" t="s">
        <v>815</v>
      </c>
      <c r="BC1660" t="s">
        <v>819</v>
      </c>
      <c r="BD1660" t="s">
        <v>820</v>
      </c>
      <c r="BE1660" t="s">
        <v>821</v>
      </c>
      <c r="BF1660" t="s">
        <v>879</v>
      </c>
      <c r="BG1660" t="s">
        <v>822</v>
      </c>
      <c r="BH1660">
        <v>2016</v>
      </c>
      <c r="BI1660" t="s">
        <v>823</v>
      </c>
      <c r="BJ1660" t="s">
        <v>824</v>
      </c>
      <c r="BK1660" t="s">
        <v>824</v>
      </c>
    </row>
    <row r="1661" spans="43:63" x14ac:dyDescent="0.25">
      <c r="AQ1661" t="s">
        <v>18</v>
      </c>
      <c r="AR1661">
        <v>2013</v>
      </c>
      <c r="AS1661" t="s">
        <v>872</v>
      </c>
      <c r="AT1661" t="s">
        <v>839</v>
      </c>
      <c r="AU1661">
        <v>9.3929622871885208</v>
      </c>
      <c r="AV1661" t="s">
        <v>873</v>
      </c>
      <c r="AW1661" t="s">
        <v>364</v>
      </c>
      <c r="AX1661" t="s">
        <v>817</v>
      </c>
      <c r="AY1661" t="s">
        <v>818</v>
      </c>
      <c r="AZ1661" t="s">
        <v>779</v>
      </c>
      <c r="BA1661" t="s">
        <v>764</v>
      </c>
      <c r="BB1661" t="s">
        <v>815</v>
      </c>
      <c r="BC1661" t="s">
        <v>819</v>
      </c>
      <c r="BD1661" t="s">
        <v>820</v>
      </c>
      <c r="BE1661" t="s">
        <v>821</v>
      </c>
      <c r="BF1661" t="s">
        <v>879</v>
      </c>
      <c r="BG1661" t="s">
        <v>822</v>
      </c>
      <c r="BH1661">
        <v>2016</v>
      </c>
      <c r="BI1661" t="s">
        <v>823</v>
      </c>
      <c r="BJ1661" t="s">
        <v>824</v>
      </c>
      <c r="BK1661" t="s">
        <v>824</v>
      </c>
    </row>
    <row r="1662" spans="43:63" x14ac:dyDescent="0.25">
      <c r="AQ1662" t="s">
        <v>4</v>
      </c>
      <c r="AR1662">
        <v>2012</v>
      </c>
      <c r="AS1662" t="s">
        <v>872</v>
      </c>
      <c r="AT1662" t="s">
        <v>839</v>
      </c>
      <c r="AU1662">
        <v>113.003808690851</v>
      </c>
      <c r="AV1662" t="s">
        <v>873</v>
      </c>
      <c r="AW1662" t="s">
        <v>364</v>
      </c>
      <c r="AX1662" t="s">
        <v>817</v>
      </c>
      <c r="AY1662" t="s">
        <v>818</v>
      </c>
      <c r="AZ1662" t="s">
        <v>779</v>
      </c>
      <c r="BA1662" t="s">
        <v>764</v>
      </c>
      <c r="BB1662" t="s">
        <v>815</v>
      </c>
      <c r="BC1662" t="s">
        <v>819</v>
      </c>
      <c r="BD1662" t="s">
        <v>820</v>
      </c>
      <c r="BE1662" t="s">
        <v>821</v>
      </c>
      <c r="BF1662" t="s">
        <v>879</v>
      </c>
      <c r="BG1662" t="s">
        <v>822</v>
      </c>
      <c r="BH1662">
        <v>2016</v>
      </c>
      <c r="BI1662" t="s">
        <v>823</v>
      </c>
      <c r="BJ1662" t="s">
        <v>824</v>
      </c>
      <c r="BK1662" t="s">
        <v>824</v>
      </c>
    </row>
    <row r="1663" spans="43:63" x14ac:dyDescent="0.25">
      <c r="AQ1663" t="s">
        <v>17</v>
      </c>
      <c r="AR1663">
        <v>2013</v>
      </c>
      <c r="AS1663" t="s">
        <v>872</v>
      </c>
      <c r="AT1663" t="s">
        <v>839</v>
      </c>
      <c r="AU1663">
        <v>32.195869028571401</v>
      </c>
      <c r="AV1663" t="s">
        <v>873</v>
      </c>
      <c r="AW1663" t="s">
        <v>364</v>
      </c>
      <c r="AX1663" t="s">
        <v>817</v>
      </c>
      <c r="AY1663" t="s">
        <v>818</v>
      </c>
      <c r="AZ1663" t="s">
        <v>881</v>
      </c>
      <c r="BA1663" t="s">
        <v>764</v>
      </c>
      <c r="BB1663" t="s">
        <v>815</v>
      </c>
      <c r="BC1663" t="s">
        <v>819</v>
      </c>
      <c r="BD1663" t="s">
        <v>820</v>
      </c>
      <c r="BE1663" t="s">
        <v>821</v>
      </c>
      <c r="BF1663" t="s">
        <v>879</v>
      </c>
      <c r="BG1663" t="s">
        <v>822</v>
      </c>
      <c r="BH1663">
        <v>2016</v>
      </c>
      <c r="BI1663" t="s">
        <v>823</v>
      </c>
      <c r="BJ1663" t="s">
        <v>824</v>
      </c>
      <c r="BK1663" t="s">
        <v>824</v>
      </c>
    </row>
    <row r="1664" spans="43:63" x14ac:dyDescent="0.25">
      <c r="AQ1664" t="s">
        <v>11</v>
      </c>
      <c r="AR1664">
        <v>2010</v>
      </c>
      <c r="AS1664" t="s">
        <v>872</v>
      </c>
      <c r="AT1664" t="s">
        <v>839</v>
      </c>
      <c r="AU1664">
        <v>41.646296797868402</v>
      </c>
      <c r="AV1664" t="s">
        <v>873</v>
      </c>
      <c r="AW1664" t="s">
        <v>364</v>
      </c>
      <c r="AX1664" t="s">
        <v>817</v>
      </c>
      <c r="AY1664" t="s">
        <v>818</v>
      </c>
      <c r="AZ1664" t="s">
        <v>881</v>
      </c>
      <c r="BA1664" t="s">
        <v>764</v>
      </c>
      <c r="BB1664" t="s">
        <v>815</v>
      </c>
      <c r="BC1664" t="s">
        <v>819</v>
      </c>
      <c r="BD1664" t="s">
        <v>820</v>
      </c>
      <c r="BE1664" t="s">
        <v>821</v>
      </c>
      <c r="BF1664" t="s">
        <v>879</v>
      </c>
      <c r="BG1664" t="s">
        <v>822</v>
      </c>
      <c r="BH1664">
        <v>2016</v>
      </c>
      <c r="BI1664" t="s">
        <v>823</v>
      </c>
      <c r="BJ1664" t="s">
        <v>824</v>
      </c>
      <c r="BK1664" t="s">
        <v>824</v>
      </c>
    </row>
    <row r="1665" spans="43:63" x14ac:dyDescent="0.25">
      <c r="AQ1665" t="s">
        <v>11</v>
      </c>
      <c r="AR1665">
        <v>2011</v>
      </c>
      <c r="AS1665" t="s">
        <v>872</v>
      </c>
      <c r="AT1665" t="s">
        <v>839</v>
      </c>
      <c r="AU1665">
        <v>41.432010082268</v>
      </c>
      <c r="AV1665" t="s">
        <v>873</v>
      </c>
      <c r="AW1665" t="s">
        <v>364</v>
      </c>
      <c r="AX1665" t="s">
        <v>817</v>
      </c>
      <c r="AY1665" t="s">
        <v>818</v>
      </c>
      <c r="AZ1665" t="s">
        <v>881</v>
      </c>
      <c r="BA1665" t="s">
        <v>764</v>
      </c>
      <c r="BB1665" t="s">
        <v>815</v>
      </c>
      <c r="BC1665" t="s">
        <v>819</v>
      </c>
      <c r="BD1665" t="s">
        <v>820</v>
      </c>
      <c r="BE1665" t="s">
        <v>821</v>
      </c>
      <c r="BF1665" t="s">
        <v>879</v>
      </c>
      <c r="BG1665" t="s">
        <v>822</v>
      </c>
      <c r="BH1665">
        <v>2016</v>
      </c>
      <c r="BI1665" t="s">
        <v>823</v>
      </c>
      <c r="BJ1665" t="s">
        <v>824</v>
      </c>
      <c r="BK1665" t="s">
        <v>824</v>
      </c>
    </row>
    <row r="1666" spans="43:63" x14ac:dyDescent="0.25">
      <c r="AQ1666" t="s">
        <v>11</v>
      </c>
      <c r="AR1666">
        <v>2012</v>
      </c>
      <c r="AS1666" t="s">
        <v>872</v>
      </c>
      <c r="AT1666" t="s">
        <v>839</v>
      </c>
      <c r="AU1666">
        <v>41.3485916727819</v>
      </c>
      <c r="AV1666" t="s">
        <v>873</v>
      </c>
      <c r="AW1666" t="s">
        <v>364</v>
      </c>
      <c r="AX1666" t="s">
        <v>817</v>
      </c>
      <c r="AY1666" t="s">
        <v>818</v>
      </c>
      <c r="AZ1666" t="s">
        <v>881</v>
      </c>
      <c r="BA1666" t="s">
        <v>764</v>
      </c>
      <c r="BB1666" t="s">
        <v>815</v>
      </c>
      <c r="BC1666" t="s">
        <v>819</v>
      </c>
      <c r="BD1666" t="s">
        <v>820</v>
      </c>
      <c r="BE1666" t="s">
        <v>821</v>
      </c>
      <c r="BF1666" t="s">
        <v>879</v>
      </c>
      <c r="BG1666" t="s">
        <v>822</v>
      </c>
      <c r="BH1666">
        <v>2016</v>
      </c>
      <c r="BI1666" t="s">
        <v>823</v>
      </c>
      <c r="BJ1666" t="s">
        <v>824</v>
      </c>
      <c r="BK1666" t="s">
        <v>824</v>
      </c>
    </row>
    <row r="1667" spans="43:63" x14ac:dyDescent="0.25">
      <c r="AQ1667" t="s">
        <v>11</v>
      </c>
      <c r="AR1667">
        <v>2013</v>
      </c>
      <c r="AS1667" t="s">
        <v>872</v>
      </c>
      <c r="AT1667" t="s">
        <v>839</v>
      </c>
      <c r="AU1667">
        <v>41.313849429790999</v>
      </c>
      <c r="AV1667" t="s">
        <v>873</v>
      </c>
      <c r="AW1667" t="s">
        <v>364</v>
      </c>
      <c r="AX1667" t="s">
        <v>817</v>
      </c>
      <c r="AY1667" t="s">
        <v>818</v>
      </c>
      <c r="AZ1667" t="s">
        <v>881</v>
      </c>
      <c r="BA1667" t="s">
        <v>764</v>
      </c>
      <c r="BB1667" t="s">
        <v>815</v>
      </c>
      <c r="BC1667" t="s">
        <v>819</v>
      </c>
      <c r="BD1667" t="s">
        <v>820</v>
      </c>
      <c r="BE1667" t="s">
        <v>821</v>
      </c>
      <c r="BF1667" t="s">
        <v>879</v>
      </c>
      <c r="BG1667" t="s">
        <v>822</v>
      </c>
      <c r="BH1667">
        <v>2016</v>
      </c>
      <c r="BI1667" t="s">
        <v>823</v>
      </c>
      <c r="BJ1667" t="s">
        <v>824</v>
      </c>
      <c r="BK1667" t="s">
        <v>824</v>
      </c>
    </row>
    <row r="1668" spans="43:63" x14ac:dyDescent="0.25">
      <c r="AQ1668" t="s">
        <v>21</v>
      </c>
      <c r="AR1668">
        <v>2012</v>
      </c>
      <c r="AS1668" t="s">
        <v>872</v>
      </c>
      <c r="AT1668" t="s">
        <v>839</v>
      </c>
      <c r="AU1668">
        <v>41.982569830676198</v>
      </c>
      <c r="AV1668" t="s">
        <v>873</v>
      </c>
      <c r="AW1668" t="s">
        <v>364</v>
      </c>
      <c r="AX1668" t="s">
        <v>817</v>
      </c>
      <c r="AY1668" t="s">
        <v>818</v>
      </c>
      <c r="AZ1668" t="s">
        <v>881</v>
      </c>
      <c r="BA1668" t="s">
        <v>764</v>
      </c>
      <c r="BB1668" t="s">
        <v>815</v>
      </c>
      <c r="BC1668" t="s">
        <v>819</v>
      </c>
      <c r="BD1668" t="s">
        <v>820</v>
      </c>
      <c r="BE1668" t="s">
        <v>821</v>
      </c>
      <c r="BF1668" t="s">
        <v>879</v>
      </c>
      <c r="BG1668" t="s">
        <v>822</v>
      </c>
      <c r="BH1668">
        <v>2016</v>
      </c>
      <c r="BI1668" t="s">
        <v>823</v>
      </c>
      <c r="BJ1668" t="s">
        <v>824</v>
      </c>
      <c r="BK1668" t="s">
        <v>824</v>
      </c>
    </row>
    <row r="1669" spans="43:63" x14ac:dyDescent="0.25">
      <c r="AQ1669" t="s">
        <v>21</v>
      </c>
      <c r="AR1669">
        <v>2013</v>
      </c>
      <c r="AS1669" t="s">
        <v>872</v>
      </c>
      <c r="AT1669" t="s">
        <v>839</v>
      </c>
      <c r="AU1669">
        <v>41.998220424977099</v>
      </c>
      <c r="AV1669" t="s">
        <v>873</v>
      </c>
      <c r="AW1669" t="s">
        <v>364</v>
      </c>
      <c r="AX1669" t="s">
        <v>817</v>
      </c>
      <c r="AY1669" t="s">
        <v>818</v>
      </c>
      <c r="AZ1669" t="s">
        <v>881</v>
      </c>
      <c r="BA1669" t="s">
        <v>764</v>
      </c>
      <c r="BB1669" t="s">
        <v>815</v>
      </c>
      <c r="BC1669" t="s">
        <v>819</v>
      </c>
      <c r="BD1669" t="s">
        <v>820</v>
      </c>
      <c r="BE1669" t="s">
        <v>821</v>
      </c>
      <c r="BF1669" t="s">
        <v>879</v>
      </c>
      <c r="BG1669" t="s">
        <v>822</v>
      </c>
      <c r="BH1669">
        <v>2016</v>
      </c>
      <c r="BI1669" t="s">
        <v>823</v>
      </c>
      <c r="BJ1669" t="s">
        <v>824</v>
      </c>
      <c r="BK1669" t="s">
        <v>824</v>
      </c>
    </row>
    <row r="1670" spans="43:63" x14ac:dyDescent="0.25">
      <c r="AQ1670" t="s">
        <v>15</v>
      </c>
      <c r="AR1670">
        <v>2011</v>
      </c>
      <c r="AS1670" t="s">
        <v>872</v>
      </c>
      <c r="AT1670" t="s">
        <v>839</v>
      </c>
      <c r="AU1670">
        <v>2.4200671769339799</v>
      </c>
      <c r="AV1670" t="s">
        <v>873</v>
      </c>
      <c r="AW1670" t="s">
        <v>364</v>
      </c>
      <c r="AX1670" t="s">
        <v>817</v>
      </c>
      <c r="AY1670" t="s">
        <v>818</v>
      </c>
      <c r="AZ1670" t="s">
        <v>881</v>
      </c>
      <c r="BA1670" t="s">
        <v>764</v>
      </c>
      <c r="BB1670" t="s">
        <v>815</v>
      </c>
      <c r="BC1670" t="s">
        <v>819</v>
      </c>
      <c r="BD1670" t="s">
        <v>820</v>
      </c>
      <c r="BE1670" t="s">
        <v>821</v>
      </c>
      <c r="BF1670" t="s">
        <v>879</v>
      </c>
      <c r="BG1670" t="s">
        <v>822</v>
      </c>
      <c r="BH1670">
        <v>2016</v>
      </c>
      <c r="BI1670" t="s">
        <v>823</v>
      </c>
      <c r="BJ1670" t="s">
        <v>824</v>
      </c>
      <c r="BK1670" t="s">
        <v>824</v>
      </c>
    </row>
    <row r="1671" spans="43:63" x14ac:dyDescent="0.25">
      <c r="AQ1671" t="s">
        <v>15</v>
      </c>
      <c r="AR1671">
        <v>2012</v>
      </c>
      <c r="AS1671" t="s">
        <v>872</v>
      </c>
      <c r="AT1671" t="s">
        <v>839</v>
      </c>
      <c r="AU1671">
        <v>2.4295058501012901</v>
      </c>
      <c r="AV1671" t="s">
        <v>873</v>
      </c>
      <c r="AW1671" t="s">
        <v>364</v>
      </c>
      <c r="AX1671" t="s">
        <v>817</v>
      </c>
      <c r="AY1671" t="s">
        <v>818</v>
      </c>
      <c r="AZ1671" t="s">
        <v>881</v>
      </c>
      <c r="BA1671" t="s">
        <v>764</v>
      </c>
      <c r="BB1671" t="s">
        <v>815</v>
      </c>
      <c r="BC1671" t="s">
        <v>819</v>
      </c>
      <c r="BD1671" t="s">
        <v>820</v>
      </c>
      <c r="BE1671" t="s">
        <v>821</v>
      </c>
      <c r="BF1671" t="s">
        <v>879</v>
      </c>
      <c r="BG1671" t="s">
        <v>822</v>
      </c>
      <c r="BH1671">
        <v>2016</v>
      </c>
      <c r="BI1671" t="s">
        <v>823</v>
      </c>
      <c r="BJ1671" t="s">
        <v>824</v>
      </c>
      <c r="BK1671" t="s">
        <v>824</v>
      </c>
    </row>
    <row r="1672" spans="43:63" x14ac:dyDescent="0.25">
      <c r="AQ1672" t="s">
        <v>15</v>
      </c>
      <c r="AR1672">
        <v>2013</v>
      </c>
      <c r="AS1672" t="s">
        <v>872</v>
      </c>
      <c r="AT1672" t="s">
        <v>839</v>
      </c>
      <c r="AU1672">
        <v>2.4359455413532598</v>
      </c>
      <c r="AV1672" t="s">
        <v>873</v>
      </c>
      <c r="AW1672" t="s">
        <v>364</v>
      </c>
      <c r="AX1672" t="s">
        <v>817</v>
      </c>
      <c r="AY1672" t="s">
        <v>818</v>
      </c>
      <c r="AZ1672" t="s">
        <v>881</v>
      </c>
      <c r="BA1672" t="s">
        <v>764</v>
      </c>
      <c r="BB1672" t="s">
        <v>815</v>
      </c>
      <c r="BC1672" t="s">
        <v>819</v>
      </c>
      <c r="BD1672" t="s">
        <v>820</v>
      </c>
      <c r="BE1672" t="s">
        <v>821</v>
      </c>
      <c r="BF1672" t="s">
        <v>879</v>
      </c>
      <c r="BG1672" t="s">
        <v>822</v>
      </c>
      <c r="BH1672">
        <v>2016</v>
      </c>
      <c r="BI1672" t="s">
        <v>823</v>
      </c>
      <c r="BJ1672" t="s">
        <v>824</v>
      </c>
      <c r="BK1672" t="s">
        <v>824</v>
      </c>
    </row>
    <row r="1673" spans="43:63" x14ac:dyDescent="0.25">
      <c r="AQ1673" t="s">
        <v>23</v>
      </c>
      <c r="AR1673">
        <v>2011</v>
      </c>
      <c r="AS1673" t="s">
        <v>872</v>
      </c>
      <c r="AT1673" t="s">
        <v>839</v>
      </c>
      <c r="AU1673">
        <v>37.299905803032999</v>
      </c>
      <c r="AV1673" t="s">
        <v>873</v>
      </c>
      <c r="AW1673" t="s">
        <v>364</v>
      </c>
      <c r="AX1673" t="s">
        <v>817</v>
      </c>
      <c r="AY1673" t="s">
        <v>818</v>
      </c>
      <c r="AZ1673" t="s">
        <v>881</v>
      </c>
      <c r="BA1673" t="s">
        <v>764</v>
      </c>
      <c r="BB1673" t="s">
        <v>815</v>
      </c>
      <c r="BC1673" t="s">
        <v>819</v>
      </c>
      <c r="BD1673" t="s">
        <v>820</v>
      </c>
      <c r="BE1673" t="s">
        <v>821</v>
      </c>
      <c r="BF1673" t="s">
        <v>879</v>
      </c>
      <c r="BG1673" t="s">
        <v>822</v>
      </c>
      <c r="BH1673">
        <v>2016</v>
      </c>
      <c r="BI1673" t="s">
        <v>823</v>
      </c>
      <c r="BJ1673" t="s">
        <v>824</v>
      </c>
      <c r="BK1673" t="s">
        <v>824</v>
      </c>
    </row>
    <row r="1674" spans="43:63" x14ac:dyDescent="0.25">
      <c r="AQ1674" t="s">
        <v>1</v>
      </c>
      <c r="AR1674">
        <v>2010</v>
      </c>
      <c r="AS1674" t="s">
        <v>872</v>
      </c>
      <c r="AT1674" t="s">
        <v>839</v>
      </c>
      <c r="AU1674">
        <v>556.90115065423799</v>
      </c>
      <c r="AV1674" t="s">
        <v>873</v>
      </c>
      <c r="AW1674" t="s">
        <v>364</v>
      </c>
      <c r="AX1674" t="s">
        <v>817</v>
      </c>
      <c r="AY1674" t="s">
        <v>818</v>
      </c>
      <c r="AZ1674" t="s">
        <v>881</v>
      </c>
      <c r="BA1674" t="s">
        <v>764</v>
      </c>
      <c r="BB1674" t="s">
        <v>815</v>
      </c>
      <c r="BC1674" t="s">
        <v>819</v>
      </c>
      <c r="BD1674" t="s">
        <v>820</v>
      </c>
      <c r="BE1674" t="s">
        <v>821</v>
      </c>
      <c r="BF1674" t="s">
        <v>879</v>
      </c>
      <c r="BG1674" t="s">
        <v>822</v>
      </c>
      <c r="BH1674">
        <v>2016</v>
      </c>
      <c r="BI1674" t="s">
        <v>823</v>
      </c>
      <c r="BJ1674" t="s">
        <v>824</v>
      </c>
      <c r="BK1674" t="s">
        <v>824</v>
      </c>
    </row>
    <row r="1675" spans="43:63" x14ac:dyDescent="0.25">
      <c r="AQ1675" t="s">
        <v>1</v>
      </c>
      <c r="AR1675">
        <v>2011</v>
      </c>
      <c r="AS1675" t="s">
        <v>872</v>
      </c>
      <c r="AT1675" t="s">
        <v>839</v>
      </c>
      <c r="AU1675">
        <v>557.51758324379603</v>
      </c>
      <c r="AV1675" t="s">
        <v>873</v>
      </c>
      <c r="AW1675" t="s">
        <v>364</v>
      </c>
      <c r="AX1675" t="s">
        <v>817</v>
      </c>
      <c r="AY1675" t="s">
        <v>818</v>
      </c>
      <c r="AZ1675" t="s">
        <v>881</v>
      </c>
      <c r="BA1675" t="s">
        <v>764</v>
      </c>
      <c r="BB1675" t="s">
        <v>815</v>
      </c>
      <c r="BC1675" t="s">
        <v>819</v>
      </c>
      <c r="BD1675" t="s">
        <v>820</v>
      </c>
      <c r="BE1675" t="s">
        <v>821</v>
      </c>
      <c r="BF1675" t="s">
        <v>879</v>
      </c>
      <c r="BG1675" t="s">
        <v>822</v>
      </c>
      <c r="BH1675">
        <v>2016</v>
      </c>
      <c r="BI1675" t="s">
        <v>823</v>
      </c>
      <c r="BJ1675" t="s">
        <v>824</v>
      </c>
      <c r="BK1675" t="s">
        <v>824</v>
      </c>
    </row>
    <row r="1676" spans="43:63" x14ac:dyDescent="0.25">
      <c r="AQ1676" t="s">
        <v>1</v>
      </c>
      <c r="AR1676">
        <v>2012</v>
      </c>
      <c r="AS1676" t="s">
        <v>872</v>
      </c>
      <c r="AT1676" t="s">
        <v>839</v>
      </c>
      <c r="AU1676">
        <v>558.80574690828405</v>
      </c>
      <c r="AV1676" t="s">
        <v>873</v>
      </c>
      <c r="AW1676" t="s">
        <v>364</v>
      </c>
      <c r="AX1676" t="s">
        <v>817</v>
      </c>
      <c r="AY1676" t="s">
        <v>818</v>
      </c>
      <c r="AZ1676" t="s">
        <v>881</v>
      </c>
      <c r="BA1676" t="s">
        <v>764</v>
      </c>
      <c r="BB1676" t="s">
        <v>815</v>
      </c>
      <c r="BC1676" t="s">
        <v>819</v>
      </c>
      <c r="BD1676" t="s">
        <v>820</v>
      </c>
      <c r="BE1676" t="s">
        <v>821</v>
      </c>
      <c r="BF1676" t="s">
        <v>879</v>
      </c>
      <c r="BG1676" t="s">
        <v>822</v>
      </c>
      <c r="BH1676">
        <v>2016</v>
      </c>
      <c r="BI1676" t="s">
        <v>823</v>
      </c>
      <c r="BJ1676" t="s">
        <v>824</v>
      </c>
      <c r="BK1676" t="s">
        <v>824</v>
      </c>
    </row>
    <row r="1677" spans="43:63" x14ac:dyDescent="0.25">
      <c r="AQ1677" t="s">
        <v>1</v>
      </c>
      <c r="AR1677">
        <v>2013</v>
      </c>
      <c r="AS1677" t="s">
        <v>872</v>
      </c>
      <c r="AT1677" t="s">
        <v>839</v>
      </c>
      <c r="AU1677">
        <v>557.26316934998704</v>
      </c>
      <c r="AV1677" t="s">
        <v>873</v>
      </c>
      <c r="AW1677" t="s">
        <v>364</v>
      </c>
      <c r="AX1677" t="s">
        <v>817</v>
      </c>
      <c r="AY1677" t="s">
        <v>818</v>
      </c>
      <c r="AZ1677" t="s">
        <v>881</v>
      </c>
      <c r="BA1677" t="s">
        <v>764</v>
      </c>
      <c r="BB1677" t="s">
        <v>815</v>
      </c>
      <c r="BC1677" t="s">
        <v>819</v>
      </c>
      <c r="BD1677" t="s">
        <v>820</v>
      </c>
      <c r="BE1677" t="s">
        <v>821</v>
      </c>
      <c r="BF1677" t="s">
        <v>879</v>
      </c>
      <c r="BG1677" t="s">
        <v>822</v>
      </c>
      <c r="BH1677">
        <v>2016</v>
      </c>
      <c r="BI1677" t="s">
        <v>823</v>
      </c>
      <c r="BJ1677" t="s">
        <v>824</v>
      </c>
      <c r="BK1677" t="s">
        <v>824</v>
      </c>
    </row>
    <row r="1678" spans="43:63" x14ac:dyDescent="0.25">
      <c r="AQ1678" t="s">
        <v>9</v>
      </c>
      <c r="AR1678">
        <v>2010</v>
      </c>
      <c r="AS1678" t="s">
        <v>872</v>
      </c>
      <c r="AT1678" t="s">
        <v>839</v>
      </c>
      <c r="AU1678">
        <v>25.227101600000001</v>
      </c>
      <c r="AV1678" t="s">
        <v>873</v>
      </c>
      <c r="AW1678" t="s">
        <v>364</v>
      </c>
      <c r="AX1678" t="s">
        <v>817</v>
      </c>
      <c r="AY1678" t="s">
        <v>818</v>
      </c>
      <c r="AZ1678" t="s">
        <v>881</v>
      </c>
      <c r="BA1678" t="s">
        <v>764</v>
      </c>
      <c r="BB1678" t="s">
        <v>815</v>
      </c>
      <c r="BC1678" t="s">
        <v>819</v>
      </c>
      <c r="BD1678" t="s">
        <v>820</v>
      </c>
      <c r="BE1678" t="s">
        <v>821</v>
      </c>
      <c r="BF1678" t="s">
        <v>879</v>
      </c>
      <c r="BG1678" t="s">
        <v>822</v>
      </c>
      <c r="BH1678">
        <v>2016</v>
      </c>
      <c r="BI1678" t="s">
        <v>823</v>
      </c>
      <c r="BJ1678" t="s">
        <v>824</v>
      </c>
      <c r="BK1678" t="s">
        <v>824</v>
      </c>
    </row>
    <row r="1679" spans="43:63" x14ac:dyDescent="0.25">
      <c r="AQ1679" t="s">
        <v>9</v>
      </c>
      <c r="AR1679">
        <v>2011</v>
      </c>
      <c r="AS1679" t="s">
        <v>872</v>
      </c>
      <c r="AT1679" t="s">
        <v>839</v>
      </c>
      <c r="AU1679">
        <v>25.562021957216</v>
      </c>
      <c r="AV1679" t="s">
        <v>873</v>
      </c>
      <c r="AW1679" t="s">
        <v>364</v>
      </c>
      <c r="AX1679" t="s">
        <v>817</v>
      </c>
      <c r="AY1679" t="s">
        <v>818</v>
      </c>
      <c r="AZ1679" t="s">
        <v>881</v>
      </c>
      <c r="BA1679" t="s">
        <v>764</v>
      </c>
      <c r="BB1679" t="s">
        <v>815</v>
      </c>
      <c r="BC1679" t="s">
        <v>819</v>
      </c>
      <c r="BD1679" t="s">
        <v>820</v>
      </c>
      <c r="BE1679" t="s">
        <v>821</v>
      </c>
      <c r="BF1679" t="s">
        <v>879</v>
      </c>
      <c r="BG1679" t="s">
        <v>822</v>
      </c>
      <c r="BH1679">
        <v>2016</v>
      </c>
      <c r="BI1679" t="s">
        <v>823</v>
      </c>
      <c r="BJ1679" t="s">
        <v>824</v>
      </c>
      <c r="BK1679" t="s">
        <v>824</v>
      </c>
    </row>
    <row r="1680" spans="43:63" x14ac:dyDescent="0.25">
      <c r="AQ1680" t="s">
        <v>9</v>
      </c>
      <c r="AR1680">
        <v>2012</v>
      </c>
      <c r="AS1680" t="s">
        <v>872</v>
      </c>
      <c r="AT1680" t="s">
        <v>839</v>
      </c>
      <c r="AU1680">
        <v>25.5481906881</v>
      </c>
      <c r="AV1680" t="s">
        <v>873</v>
      </c>
      <c r="AW1680" t="s">
        <v>364</v>
      </c>
      <c r="AX1680" t="s">
        <v>817</v>
      </c>
      <c r="AY1680" t="s">
        <v>818</v>
      </c>
      <c r="AZ1680" t="s">
        <v>881</v>
      </c>
      <c r="BA1680" t="s">
        <v>764</v>
      </c>
      <c r="BB1680" t="s">
        <v>815</v>
      </c>
      <c r="BC1680" t="s">
        <v>819</v>
      </c>
      <c r="BD1680" t="s">
        <v>820</v>
      </c>
      <c r="BE1680" t="s">
        <v>821</v>
      </c>
      <c r="BF1680" t="s">
        <v>879</v>
      </c>
      <c r="BG1680" t="s">
        <v>822</v>
      </c>
      <c r="BH1680">
        <v>2016</v>
      </c>
      <c r="BI1680" t="s">
        <v>823</v>
      </c>
      <c r="BJ1680" t="s">
        <v>824</v>
      </c>
      <c r="BK1680" t="s">
        <v>824</v>
      </c>
    </row>
    <row r="1681" spans="43:63" x14ac:dyDescent="0.25">
      <c r="AQ1681" t="s">
        <v>9</v>
      </c>
      <c r="AR1681">
        <v>2013</v>
      </c>
      <c r="AS1681" t="s">
        <v>872</v>
      </c>
      <c r="AT1681" t="s">
        <v>839</v>
      </c>
      <c r="AU1681">
        <v>25.540618123440002</v>
      </c>
      <c r="AV1681" t="s">
        <v>873</v>
      </c>
      <c r="AW1681" t="s">
        <v>364</v>
      </c>
      <c r="AX1681" t="s">
        <v>817</v>
      </c>
      <c r="AY1681" t="s">
        <v>818</v>
      </c>
      <c r="AZ1681" t="s">
        <v>881</v>
      </c>
      <c r="BA1681" t="s">
        <v>764</v>
      </c>
      <c r="BB1681" t="s">
        <v>815</v>
      </c>
      <c r="BC1681" t="s">
        <v>819</v>
      </c>
      <c r="BD1681" t="s">
        <v>820</v>
      </c>
      <c r="BE1681" t="s">
        <v>821</v>
      </c>
      <c r="BF1681" t="s">
        <v>879</v>
      </c>
      <c r="BG1681" t="s">
        <v>822</v>
      </c>
      <c r="BH1681">
        <v>2016</v>
      </c>
      <c r="BI1681" t="s">
        <v>823</v>
      </c>
      <c r="BJ1681" t="s">
        <v>824</v>
      </c>
      <c r="BK1681" t="s">
        <v>824</v>
      </c>
    </row>
    <row r="1682" spans="43:63" x14ac:dyDescent="0.25">
      <c r="AQ1682" t="s">
        <v>27</v>
      </c>
      <c r="AR1682">
        <v>2011</v>
      </c>
      <c r="AS1682" t="s">
        <v>872</v>
      </c>
      <c r="AT1682" t="s">
        <v>839</v>
      </c>
      <c r="AU1682">
        <v>6.9271386840102496</v>
      </c>
      <c r="AV1682" t="s">
        <v>873</v>
      </c>
      <c r="AW1682" t="s">
        <v>364</v>
      </c>
      <c r="AX1682" t="s">
        <v>817</v>
      </c>
      <c r="AY1682" t="s">
        <v>818</v>
      </c>
      <c r="AZ1682" t="s">
        <v>881</v>
      </c>
      <c r="BA1682" t="s">
        <v>764</v>
      </c>
      <c r="BB1682" t="s">
        <v>815</v>
      </c>
      <c r="BC1682" t="s">
        <v>819</v>
      </c>
      <c r="BD1682" t="s">
        <v>820</v>
      </c>
      <c r="BE1682" t="s">
        <v>821</v>
      </c>
      <c r="BF1682" t="s">
        <v>879</v>
      </c>
      <c r="BG1682" t="s">
        <v>822</v>
      </c>
      <c r="BH1682">
        <v>2016</v>
      </c>
      <c r="BI1682" t="s">
        <v>823</v>
      </c>
      <c r="BJ1682" t="s">
        <v>824</v>
      </c>
      <c r="BK1682" t="s">
        <v>824</v>
      </c>
    </row>
    <row r="1683" spans="43:63" x14ac:dyDescent="0.25">
      <c r="AQ1683" t="s">
        <v>20</v>
      </c>
      <c r="AR1683">
        <v>2011</v>
      </c>
      <c r="AS1683" t="s">
        <v>872</v>
      </c>
      <c r="AT1683" t="s">
        <v>839</v>
      </c>
      <c r="AU1683">
        <v>47.305217075313202</v>
      </c>
      <c r="AV1683" t="s">
        <v>873</v>
      </c>
      <c r="AW1683" t="s">
        <v>364</v>
      </c>
      <c r="AX1683" t="s">
        <v>817</v>
      </c>
      <c r="AY1683" t="s">
        <v>818</v>
      </c>
      <c r="AZ1683" t="s">
        <v>881</v>
      </c>
      <c r="BA1683" t="s">
        <v>764</v>
      </c>
      <c r="BB1683" t="s">
        <v>815</v>
      </c>
      <c r="BC1683" t="s">
        <v>819</v>
      </c>
      <c r="BD1683" t="s">
        <v>820</v>
      </c>
      <c r="BE1683" t="s">
        <v>821</v>
      </c>
      <c r="BF1683" t="s">
        <v>879</v>
      </c>
      <c r="BG1683" t="s">
        <v>822</v>
      </c>
      <c r="BH1683">
        <v>2016</v>
      </c>
      <c r="BI1683" t="s">
        <v>823</v>
      </c>
      <c r="BJ1683" t="s">
        <v>824</v>
      </c>
      <c r="BK1683" t="s">
        <v>824</v>
      </c>
    </row>
    <row r="1684" spans="43:63" x14ac:dyDescent="0.25">
      <c r="AQ1684" t="s">
        <v>20</v>
      </c>
      <c r="AR1684">
        <v>2012</v>
      </c>
      <c r="AS1684" t="s">
        <v>872</v>
      </c>
      <c r="AT1684" t="s">
        <v>839</v>
      </c>
      <c r="AU1684">
        <v>47.305217075313202</v>
      </c>
      <c r="AV1684" t="s">
        <v>873</v>
      </c>
      <c r="AW1684" t="s">
        <v>364</v>
      </c>
      <c r="AX1684" t="s">
        <v>817</v>
      </c>
      <c r="AY1684" t="s">
        <v>818</v>
      </c>
      <c r="AZ1684" t="s">
        <v>881</v>
      </c>
      <c r="BA1684" t="s">
        <v>764</v>
      </c>
      <c r="BB1684" t="s">
        <v>815</v>
      </c>
      <c r="BC1684" t="s">
        <v>819</v>
      </c>
      <c r="BD1684" t="s">
        <v>820</v>
      </c>
      <c r="BE1684" t="s">
        <v>821</v>
      </c>
      <c r="BF1684" t="s">
        <v>879</v>
      </c>
      <c r="BG1684" t="s">
        <v>822</v>
      </c>
      <c r="BH1684">
        <v>2016</v>
      </c>
      <c r="BI1684" t="s">
        <v>823</v>
      </c>
      <c r="BJ1684" t="s">
        <v>824</v>
      </c>
      <c r="BK1684" t="s">
        <v>824</v>
      </c>
    </row>
    <row r="1685" spans="43:63" x14ac:dyDescent="0.25">
      <c r="AQ1685" t="s">
        <v>20</v>
      </c>
      <c r="AR1685">
        <v>2013</v>
      </c>
      <c r="AS1685" t="s">
        <v>872</v>
      </c>
      <c r="AT1685" t="s">
        <v>839</v>
      </c>
      <c r="AU1685">
        <v>47.305217075313202</v>
      </c>
      <c r="AV1685" t="s">
        <v>873</v>
      </c>
      <c r="AW1685" t="s">
        <v>364</v>
      </c>
      <c r="AX1685" t="s">
        <v>817</v>
      </c>
      <c r="AY1685" t="s">
        <v>818</v>
      </c>
      <c r="AZ1685" t="s">
        <v>881</v>
      </c>
      <c r="BA1685" t="s">
        <v>764</v>
      </c>
      <c r="BB1685" t="s">
        <v>815</v>
      </c>
      <c r="BC1685" t="s">
        <v>819</v>
      </c>
      <c r="BD1685" t="s">
        <v>820</v>
      </c>
      <c r="BE1685" t="s">
        <v>821</v>
      </c>
      <c r="BF1685" t="s">
        <v>879</v>
      </c>
      <c r="BG1685" t="s">
        <v>822</v>
      </c>
      <c r="BH1685">
        <v>2016</v>
      </c>
      <c r="BI1685" t="s">
        <v>823</v>
      </c>
      <c r="BJ1685" t="s">
        <v>824</v>
      </c>
      <c r="BK1685" t="s">
        <v>824</v>
      </c>
    </row>
    <row r="1686" spans="43:63" x14ac:dyDescent="0.25">
      <c r="AQ1686" t="s">
        <v>28</v>
      </c>
      <c r="AR1686">
        <v>2013</v>
      </c>
      <c r="AS1686" t="s">
        <v>872</v>
      </c>
      <c r="AT1686" t="s">
        <v>839</v>
      </c>
      <c r="AU1686">
        <v>320.172081212058</v>
      </c>
      <c r="AV1686" t="s">
        <v>873</v>
      </c>
      <c r="AW1686" t="s">
        <v>364</v>
      </c>
      <c r="AX1686" t="s">
        <v>817</v>
      </c>
      <c r="AY1686" t="s">
        <v>818</v>
      </c>
      <c r="AZ1686" t="s">
        <v>881</v>
      </c>
      <c r="BA1686" t="s">
        <v>764</v>
      </c>
      <c r="BB1686" t="s">
        <v>815</v>
      </c>
      <c r="BC1686" t="s">
        <v>819</v>
      </c>
      <c r="BD1686" t="s">
        <v>820</v>
      </c>
      <c r="BE1686" t="s">
        <v>821</v>
      </c>
      <c r="BF1686" t="s">
        <v>879</v>
      </c>
      <c r="BG1686" t="s">
        <v>822</v>
      </c>
      <c r="BH1686">
        <v>2016</v>
      </c>
      <c r="BI1686" t="s">
        <v>823</v>
      </c>
      <c r="BJ1686" t="s">
        <v>824</v>
      </c>
      <c r="BK1686" t="s">
        <v>824</v>
      </c>
    </row>
    <row r="1687" spans="43:63" x14ac:dyDescent="0.25">
      <c r="AQ1687" t="s">
        <v>30</v>
      </c>
      <c r="AR1687">
        <v>2014</v>
      </c>
      <c r="AS1687" t="s">
        <v>872</v>
      </c>
      <c r="AT1687" t="s">
        <v>839</v>
      </c>
      <c r="AU1687">
        <v>24.400313844061099</v>
      </c>
      <c r="AV1687" t="s">
        <v>873</v>
      </c>
      <c r="AW1687" t="s">
        <v>364</v>
      </c>
      <c r="AX1687" t="s">
        <v>817</v>
      </c>
      <c r="AY1687" t="s">
        <v>818</v>
      </c>
      <c r="AZ1687" t="s">
        <v>881</v>
      </c>
      <c r="BA1687" t="s">
        <v>764</v>
      </c>
      <c r="BB1687" t="s">
        <v>815</v>
      </c>
      <c r="BC1687" t="s">
        <v>819</v>
      </c>
      <c r="BD1687" t="s">
        <v>820</v>
      </c>
      <c r="BE1687" t="s">
        <v>821</v>
      </c>
      <c r="BF1687" t="s">
        <v>879</v>
      </c>
      <c r="BG1687" t="s">
        <v>822</v>
      </c>
      <c r="BH1687">
        <v>2016</v>
      </c>
      <c r="BI1687" t="s">
        <v>823</v>
      </c>
      <c r="BJ1687" t="s">
        <v>824</v>
      </c>
      <c r="BK1687" t="s">
        <v>824</v>
      </c>
    </row>
    <row r="1688" spans="43:63" x14ac:dyDescent="0.25">
      <c r="AQ1688" t="s">
        <v>10</v>
      </c>
      <c r="AR1688">
        <v>2005</v>
      </c>
      <c r="AS1688" t="s">
        <v>872</v>
      </c>
      <c r="AT1688" t="s">
        <v>839</v>
      </c>
      <c r="AU1688">
        <v>237.48048259201499</v>
      </c>
      <c r="AV1688" t="s">
        <v>873</v>
      </c>
      <c r="AW1688" t="s">
        <v>364</v>
      </c>
      <c r="AX1688" t="s">
        <v>817</v>
      </c>
      <c r="AY1688" t="s">
        <v>818</v>
      </c>
      <c r="AZ1688" t="s">
        <v>881</v>
      </c>
      <c r="BA1688" t="s">
        <v>764</v>
      </c>
      <c r="BB1688" t="s">
        <v>815</v>
      </c>
      <c r="BC1688" t="s">
        <v>819</v>
      </c>
      <c r="BD1688" t="s">
        <v>820</v>
      </c>
      <c r="BE1688" t="s">
        <v>821</v>
      </c>
      <c r="BF1688" t="s">
        <v>879</v>
      </c>
      <c r="BG1688" t="s">
        <v>822</v>
      </c>
      <c r="BH1688">
        <v>2016</v>
      </c>
      <c r="BI1688" t="s">
        <v>823</v>
      </c>
      <c r="BJ1688" t="s">
        <v>824</v>
      </c>
      <c r="BK1688" t="s">
        <v>824</v>
      </c>
    </row>
    <row r="1689" spans="43:63" x14ac:dyDescent="0.25">
      <c r="AQ1689" t="s">
        <v>10</v>
      </c>
      <c r="AR1689">
        <v>2006</v>
      </c>
      <c r="AS1689" t="s">
        <v>872</v>
      </c>
      <c r="AT1689" t="s">
        <v>839</v>
      </c>
      <c r="AU1689">
        <v>237.36195215288001</v>
      </c>
      <c r="AV1689" t="s">
        <v>873</v>
      </c>
      <c r="AW1689" t="s">
        <v>364</v>
      </c>
      <c r="AX1689" t="s">
        <v>817</v>
      </c>
      <c r="AY1689" t="s">
        <v>818</v>
      </c>
      <c r="AZ1689" t="s">
        <v>881</v>
      </c>
      <c r="BA1689" t="s">
        <v>764</v>
      </c>
      <c r="BB1689" t="s">
        <v>815</v>
      </c>
      <c r="BC1689" t="s">
        <v>819</v>
      </c>
      <c r="BD1689" t="s">
        <v>820</v>
      </c>
      <c r="BE1689" t="s">
        <v>821</v>
      </c>
      <c r="BF1689" t="s">
        <v>879</v>
      </c>
      <c r="BG1689" t="s">
        <v>822</v>
      </c>
      <c r="BH1689">
        <v>2016</v>
      </c>
      <c r="BI1689" t="s">
        <v>823</v>
      </c>
      <c r="BJ1689" t="s">
        <v>824</v>
      </c>
      <c r="BK1689" t="s">
        <v>824</v>
      </c>
    </row>
    <row r="1690" spans="43:63" x14ac:dyDescent="0.25">
      <c r="AQ1690" t="s">
        <v>10</v>
      </c>
      <c r="AR1690">
        <v>2007</v>
      </c>
      <c r="AS1690" t="s">
        <v>872</v>
      </c>
      <c r="AT1690" t="s">
        <v>839</v>
      </c>
      <c r="AU1690">
        <v>237.34232062119099</v>
      </c>
      <c r="AV1690" t="s">
        <v>873</v>
      </c>
      <c r="AW1690" t="s">
        <v>364</v>
      </c>
      <c r="AX1690" t="s">
        <v>817</v>
      </c>
      <c r="AY1690" t="s">
        <v>818</v>
      </c>
      <c r="AZ1690" t="s">
        <v>881</v>
      </c>
      <c r="BA1690" t="s">
        <v>764</v>
      </c>
      <c r="BB1690" t="s">
        <v>815</v>
      </c>
      <c r="BC1690" t="s">
        <v>819</v>
      </c>
      <c r="BD1690" t="s">
        <v>820</v>
      </c>
      <c r="BE1690" t="s">
        <v>821</v>
      </c>
      <c r="BF1690" t="s">
        <v>879</v>
      </c>
      <c r="BG1690" t="s">
        <v>822</v>
      </c>
      <c r="BH1690">
        <v>2016</v>
      </c>
      <c r="BI1690" t="s">
        <v>823</v>
      </c>
      <c r="BJ1690" t="s">
        <v>824</v>
      </c>
      <c r="BK1690" t="s">
        <v>824</v>
      </c>
    </row>
    <row r="1691" spans="43:63" x14ac:dyDescent="0.25">
      <c r="AQ1691" t="s">
        <v>10</v>
      </c>
      <c r="AR1691">
        <v>2008</v>
      </c>
      <c r="AS1691" t="s">
        <v>872</v>
      </c>
      <c r="AT1691" t="s">
        <v>839</v>
      </c>
      <c r="AU1691">
        <v>236.986337852845</v>
      </c>
      <c r="AV1691" t="s">
        <v>873</v>
      </c>
      <c r="AW1691" t="s">
        <v>364</v>
      </c>
      <c r="AX1691" t="s">
        <v>817</v>
      </c>
      <c r="AY1691" t="s">
        <v>818</v>
      </c>
      <c r="AZ1691" t="s">
        <v>881</v>
      </c>
      <c r="BA1691" t="s">
        <v>764</v>
      </c>
      <c r="BB1691" t="s">
        <v>815</v>
      </c>
      <c r="BC1691" t="s">
        <v>819</v>
      </c>
      <c r="BD1691" t="s">
        <v>820</v>
      </c>
      <c r="BE1691" t="s">
        <v>821</v>
      </c>
      <c r="BF1691" t="s">
        <v>879</v>
      </c>
      <c r="BG1691" t="s">
        <v>822</v>
      </c>
      <c r="BH1691">
        <v>2016</v>
      </c>
      <c r="BI1691" t="s">
        <v>823</v>
      </c>
      <c r="BJ1691" t="s">
        <v>824</v>
      </c>
      <c r="BK1691" t="s">
        <v>824</v>
      </c>
    </row>
    <row r="1692" spans="43:63" x14ac:dyDescent="0.25">
      <c r="AQ1692" t="s">
        <v>10</v>
      </c>
      <c r="AR1692">
        <v>2009</v>
      </c>
      <c r="AS1692" t="s">
        <v>872</v>
      </c>
      <c r="AT1692" t="s">
        <v>839</v>
      </c>
      <c r="AU1692">
        <v>236.57462087986499</v>
      </c>
      <c r="AV1692" t="s">
        <v>873</v>
      </c>
      <c r="AW1692" t="s">
        <v>364</v>
      </c>
      <c r="AX1692" t="s">
        <v>817</v>
      </c>
      <c r="AY1692" t="s">
        <v>818</v>
      </c>
      <c r="AZ1692" t="s">
        <v>881</v>
      </c>
      <c r="BA1692" t="s">
        <v>764</v>
      </c>
      <c r="BB1692" t="s">
        <v>815</v>
      </c>
      <c r="BC1692" t="s">
        <v>819</v>
      </c>
      <c r="BD1692" t="s">
        <v>820</v>
      </c>
      <c r="BE1692" t="s">
        <v>821</v>
      </c>
      <c r="BF1692" t="s">
        <v>879</v>
      </c>
      <c r="BG1692" t="s">
        <v>822</v>
      </c>
      <c r="BH1692">
        <v>2016</v>
      </c>
      <c r="BI1692" t="s">
        <v>823</v>
      </c>
      <c r="BJ1692" t="s">
        <v>824</v>
      </c>
      <c r="BK1692" t="s">
        <v>824</v>
      </c>
    </row>
    <row r="1693" spans="43:63" x14ac:dyDescent="0.25">
      <c r="AQ1693" t="s">
        <v>10</v>
      </c>
      <c r="AR1693">
        <v>2010</v>
      </c>
      <c r="AS1693" t="s">
        <v>872</v>
      </c>
      <c r="AT1693" t="s">
        <v>839</v>
      </c>
      <c r="AU1693">
        <v>236.07034658133799</v>
      </c>
      <c r="AV1693" t="s">
        <v>873</v>
      </c>
      <c r="AW1693" t="s">
        <v>364</v>
      </c>
      <c r="AX1693" t="s">
        <v>817</v>
      </c>
      <c r="AY1693" t="s">
        <v>818</v>
      </c>
      <c r="AZ1693" t="s">
        <v>881</v>
      </c>
      <c r="BA1693" t="s">
        <v>764</v>
      </c>
      <c r="BB1693" t="s">
        <v>815</v>
      </c>
      <c r="BC1693" t="s">
        <v>819</v>
      </c>
      <c r="BD1693" t="s">
        <v>820</v>
      </c>
      <c r="BE1693" t="s">
        <v>821</v>
      </c>
      <c r="BF1693" t="s">
        <v>879</v>
      </c>
      <c r="BG1693" t="s">
        <v>822</v>
      </c>
      <c r="BH1693">
        <v>2016</v>
      </c>
      <c r="BI1693" t="s">
        <v>823</v>
      </c>
      <c r="BJ1693" t="s">
        <v>824</v>
      </c>
      <c r="BK1693" t="s">
        <v>824</v>
      </c>
    </row>
    <row r="1694" spans="43:63" x14ac:dyDescent="0.25">
      <c r="AQ1694" t="s">
        <v>10</v>
      </c>
      <c r="AR1694">
        <v>2011</v>
      </c>
      <c r="AS1694" t="s">
        <v>872</v>
      </c>
      <c r="AT1694" t="s">
        <v>839</v>
      </c>
      <c r="AU1694">
        <v>235.671010015756</v>
      </c>
      <c r="AV1694" t="s">
        <v>873</v>
      </c>
      <c r="AW1694" t="s">
        <v>364</v>
      </c>
      <c r="AX1694" t="s">
        <v>817</v>
      </c>
      <c r="AY1694" t="s">
        <v>818</v>
      </c>
      <c r="AZ1694" t="s">
        <v>881</v>
      </c>
      <c r="BA1694" t="s">
        <v>764</v>
      </c>
      <c r="BB1694" t="s">
        <v>815</v>
      </c>
      <c r="BC1694" t="s">
        <v>819</v>
      </c>
      <c r="BD1694" t="s">
        <v>820</v>
      </c>
      <c r="BE1694" t="s">
        <v>821</v>
      </c>
      <c r="BF1694" t="s">
        <v>879</v>
      </c>
      <c r="BG1694" t="s">
        <v>822</v>
      </c>
      <c r="BH1694">
        <v>2016</v>
      </c>
      <c r="BI1694" t="s">
        <v>823</v>
      </c>
      <c r="BJ1694" t="s">
        <v>824</v>
      </c>
      <c r="BK1694" t="s">
        <v>824</v>
      </c>
    </row>
    <row r="1695" spans="43:63" x14ac:dyDescent="0.25">
      <c r="AQ1695" t="s">
        <v>10</v>
      </c>
      <c r="AR1695">
        <v>2012</v>
      </c>
      <c r="AS1695" t="s">
        <v>872</v>
      </c>
      <c r="AT1695" t="s">
        <v>839</v>
      </c>
      <c r="AU1695">
        <v>235.209023068498</v>
      </c>
      <c r="AV1695" t="s">
        <v>873</v>
      </c>
      <c r="AW1695" t="s">
        <v>364</v>
      </c>
      <c r="AX1695" t="s">
        <v>817</v>
      </c>
      <c r="AY1695" t="s">
        <v>818</v>
      </c>
      <c r="AZ1695" t="s">
        <v>881</v>
      </c>
      <c r="BA1695" t="s">
        <v>764</v>
      </c>
      <c r="BB1695" t="s">
        <v>815</v>
      </c>
      <c r="BC1695" t="s">
        <v>819</v>
      </c>
      <c r="BD1695" t="s">
        <v>820</v>
      </c>
      <c r="BE1695" t="s">
        <v>821</v>
      </c>
      <c r="BF1695" t="s">
        <v>879</v>
      </c>
      <c r="BG1695" t="s">
        <v>822</v>
      </c>
      <c r="BH1695">
        <v>2016</v>
      </c>
      <c r="BI1695" t="s">
        <v>823</v>
      </c>
      <c r="BJ1695" t="s">
        <v>824</v>
      </c>
      <c r="BK1695" t="s">
        <v>824</v>
      </c>
    </row>
    <row r="1696" spans="43:63" x14ac:dyDescent="0.25">
      <c r="AQ1696" t="s">
        <v>10</v>
      </c>
      <c r="AR1696">
        <v>2013</v>
      </c>
      <c r="AS1696" t="s">
        <v>872</v>
      </c>
      <c r="AT1696" t="s">
        <v>839</v>
      </c>
      <c r="AU1696">
        <v>235.38717787953601</v>
      </c>
      <c r="AV1696" t="s">
        <v>873</v>
      </c>
      <c r="AW1696" t="s">
        <v>364</v>
      </c>
      <c r="AX1696" t="s">
        <v>817</v>
      </c>
      <c r="AY1696" t="s">
        <v>818</v>
      </c>
      <c r="AZ1696" t="s">
        <v>881</v>
      </c>
      <c r="BA1696" t="s">
        <v>764</v>
      </c>
      <c r="BB1696" t="s">
        <v>815</v>
      </c>
      <c r="BC1696" t="s">
        <v>819</v>
      </c>
      <c r="BD1696" t="s">
        <v>820</v>
      </c>
      <c r="BE1696" t="s">
        <v>821</v>
      </c>
      <c r="BF1696" t="s">
        <v>879</v>
      </c>
      <c r="BG1696" t="s">
        <v>822</v>
      </c>
      <c r="BH1696">
        <v>2016</v>
      </c>
      <c r="BI1696" t="s">
        <v>823</v>
      </c>
      <c r="BJ1696" t="s">
        <v>824</v>
      </c>
      <c r="BK1696" t="s">
        <v>824</v>
      </c>
    </row>
    <row r="1697" spans="43:63" x14ac:dyDescent="0.25">
      <c r="AQ1697" t="s">
        <v>24</v>
      </c>
      <c r="AR1697">
        <v>2011</v>
      </c>
      <c r="AS1697" t="s">
        <v>872</v>
      </c>
      <c r="AT1697" t="s">
        <v>839</v>
      </c>
      <c r="AU1697">
        <v>21.4848974427637</v>
      </c>
      <c r="AV1697" t="s">
        <v>873</v>
      </c>
      <c r="AW1697" t="s">
        <v>364</v>
      </c>
      <c r="AX1697" t="s">
        <v>817</v>
      </c>
      <c r="AY1697" t="s">
        <v>818</v>
      </c>
      <c r="AZ1697" t="s">
        <v>881</v>
      </c>
      <c r="BA1697" t="s">
        <v>764</v>
      </c>
      <c r="BB1697" t="s">
        <v>815</v>
      </c>
      <c r="BC1697" t="s">
        <v>819</v>
      </c>
      <c r="BD1697" t="s">
        <v>820</v>
      </c>
      <c r="BE1697" t="s">
        <v>821</v>
      </c>
      <c r="BF1697" t="s">
        <v>879</v>
      </c>
      <c r="BG1697" t="s">
        <v>822</v>
      </c>
      <c r="BH1697">
        <v>2016</v>
      </c>
      <c r="BI1697" t="s">
        <v>823</v>
      </c>
      <c r="BJ1697" t="s">
        <v>824</v>
      </c>
      <c r="BK1697" t="s">
        <v>824</v>
      </c>
    </row>
    <row r="1698" spans="43:63" x14ac:dyDescent="0.25">
      <c r="AQ1698" t="s">
        <v>24</v>
      </c>
      <c r="AR1698">
        <v>2012</v>
      </c>
      <c r="AS1698" t="s">
        <v>872</v>
      </c>
      <c r="AT1698" t="s">
        <v>839</v>
      </c>
      <c r="AU1698">
        <v>21.6707989039495</v>
      </c>
      <c r="AV1698" t="s">
        <v>873</v>
      </c>
      <c r="AW1698" t="s">
        <v>364</v>
      </c>
      <c r="AX1698" t="s">
        <v>817</v>
      </c>
      <c r="AY1698" t="s">
        <v>818</v>
      </c>
      <c r="AZ1698" t="s">
        <v>881</v>
      </c>
      <c r="BA1698" t="s">
        <v>764</v>
      </c>
      <c r="BB1698" t="s">
        <v>815</v>
      </c>
      <c r="BC1698" t="s">
        <v>819</v>
      </c>
      <c r="BD1698" t="s">
        <v>820</v>
      </c>
      <c r="BE1698" t="s">
        <v>821</v>
      </c>
      <c r="BF1698" t="s">
        <v>879</v>
      </c>
      <c r="BG1698" t="s">
        <v>822</v>
      </c>
      <c r="BH1698">
        <v>2016</v>
      </c>
      <c r="BI1698" t="s">
        <v>823</v>
      </c>
      <c r="BJ1698" t="s">
        <v>824</v>
      </c>
      <c r="BK1698" t="s">
        <v>824</v>
      </c>
    </row>
    <row r="1699" spans="43:63" x14ac:dyDescent="0.25">
      <c r="AQ1699" t="s">
        <v>24</v>
      </c>
      <c r="AR1699">
        <v>2013</v>
      </c>
      <c r="AS1699" t="s">
        <v>872</v>
      </c>
      <c r="AT1699" t="s">
        <v>839</v>
      </c>
      <c r="AU1699">
        <v>21.856700365135399</v>
      </c>
      <c r="AV1699" t="s">
        <v>873</v>
      </c>
      <c r="AW1699" t="s">
        <v>364</v>
      </c>
      <c r="AX1699" t="s">
        <v>817</v>
      </c>
      <c r="AY1699" t="s">
        <v>818</v>
      </c>
      <c r="AZ1699" t="s">
        <v>881</v>
      </c>
      <c r="BA1699" t="s">
        <v>764</v>
      </c>
      <c r="BB1699" t="s">
        <v>815</v>
      </c>
      <c r="BC1699" t="s">
        <v>819</v>
      </c>
      <c r="BD1699" t="s">
        <v>820</v>
      </c>
      <c r="BE1699" t="s">
        <v>821</v>
      </c>
      <c r="BF1699" t="s">
        <v>879</v>
      </c>
      <c r="BG1699" t="s">
        <v>822</v>
      </c>
      <c r="BH1699">
        <v>2016</v>
      </c>
      <c r="BI1699" t="s">
        <v>823</v>
      </c>
      <c r="BJ1699" t="s">
        <v>824</v>
      </c>
      <c r="BK1699" t="s">
        <v>824</v>
      </c>
    </row>
    <row r="1700" spans="43:63" x14ac:dyDescent="0.25">
      <c r="AQ1700" t="s">
        <v>16</v>
      </c>
      <c r="AR1700">
        <v>2013</v>
      </c>
      <c r="AS1700" t="s">
        <v>872</v>
      </c>
      <c r="AT1700" t="s">
        <v>839</v>
      </c>
      <c r="AU1700">
        <v>46.544926432521002</v>
      </c>
      <c r="AV1700" t="s">
        <v>873</v>
      </c>
      <c r="AW1700" t="s">
        <v>208</v>
      </c>
      <c r="AX1700" t="s">
        <v>817</v>
      </c>
      <c r="AY1700" t="s">
        <v>818</v>
      </c>
      <c r="AZ1700" t="s">
        <v>881</v>
      </c>
      <c r="BA1700" t="s">
        <v>764</v>
      </c>
      <c r="BB1700" t="s">
        <v>815</v>
      </c>
      <c r="BC1700" t="s">
        <v>819</v>
      </c>
      <c r="BD1700" t="s">
        <v>820</v>
      </c>
      <c r="BE1700" t="s">
        <v>821</v>
      </c>
      <c r="BF1700" t="s">
        <v>876</v>
      </c>
      <c r="BG1700" t="s">
        <v>822</v>
      </c>
      <c r="BH1700">
        <v>2016</v>
      </c>
      <c r="BI1700" t="s">
        <v>823</v>
      </c>
      <c r="BJ1700" t="s">
        <v>824</v>
      </c>
      <c r="BK1700" t="s">
        <v>824</v>
      </c>
    </row>
    <row r="1701" spans="43:63" x14ac:dyDescent="0.25">
      <c r="AQ1701" t="s">
        <v>5</v>
      </c>
      <c r="AR1701">
        <v>2011</v>
      </c>
      <c r="AS1701" t="s">
        <v>872</v>
      </c>
      <c r="AT1701" t="s">
        <v>839</v>
      </c>
      <c r="AU1701">
        <v>3.6688856691629499</v>
      </c>
      <c r="AV1701" t="s">
        <v>873</v>
      </c>
      <c r="AW1701" t="s">
        <v>214</v>
      </c>
      <c r="AX1701" t="s">
        <v>817</v>
      </c>
      <c r="AY1701" t="s">
        <v>818</v>
      </c>
      <c r="AZ1701" t="s">
        <v>881</v>
      </c>
      <c r="BA1701" t="s">
        <v>764</v>
      </c>
      <c r="BB1701" t="s">
        <v>815</v>
      </c>
      <c r="BC1701" t="s">
        <v>819</v>
      </c>
      <c r="BD1701" t="s">
        <v>820</v>
      </c>
      <c r="BE1701" t="s">
        <v>821</v>
      </c>
      <c r="BF1701" t="s">
        <v>880</v>
      </c>
      <c r="BG1701" t="s">
        <v>822</v>
      </c>
      <c r="BH1701">
        <v>2016</v>
      </c>
      <c r="BI1701" t="s">
        <v>823</v>
      </c>
      <c r="BJ1701" t="s">
        <v>824</v>
      </c>
      <c r="BK1701" t="s">
        <v>824</v>
      </c>
    </row>
    <row r="1702" spans="43:63" x14ac:dyDescent="0.25">
      <c r="AQ1702" t="s">
        <v>5</v>
      </c>
      <c r="AR1702">
        <v>2012</v>
      </c>
      <c r="AS1702" t="s">
        <v>872</v>
      </c>
      <c r="AT1702" t="s">
        <v>839</v>
      </c>
      <c r="AU1702">
        <v>3.6771755130031201</v>
      </c>
      <c r="AV1702" t="s">
        <v>873</v>
      </c>
      <c r="AW1702" t="s">
        <v>214</v>
      </c>
      <c r="AX1702" t="s">
        <v>817</v>
      </c>
      <c r="AY1702" t="s">
        <v>818</v>
      </c>
      <c r="AZ1702" t="s">
        <v>881</v>
      </c>
      <c r="BA1702" t="s">
        <v>764</v>
      </c>
      <c r="BB1702" t="s">
        <v>815</v>
      </c>
      <c r="BC1702" t="s">
        <v>819</v>
      </c>
      <c r="BD1702" t="s">
        <v>820</v>
      </c>
      <c r="BE1702" t="s">
        <v>821</v>
      </c>
      <c r="BF1702" t="s">
        <v>880</v>
      </c>
      <c r="BG1702" t="s">
        <v>822</v>
      </c>
      <c r="BH1702">
        <v>2016</v>
      </c>
      <c r="BI1702" t="s">
        <v>823</v>
      </c>
      <c r="BJ1702" t="s">
        <v>824</v>
      </c>
      <c r="BK1702" t="s">
        <v>824</v>
      </c>
    </row>
    <row r="1703" spans="43:63" x14ac:dyDescent="0.25">
      <c r="AQ1703" t="s">
        <v>5</v>
      </c>
      <c r="AR1703">
        <v>2013</v>
      </c>
      <c r="AS1703" t="s">
        <v>872</v>
      </c>
      <c r="AT1703" t="s">
        <v>839</v>
      </c>
      <c r="AU1703">
        <v>3.6850039047533798</v>
      </c>
      <c r="AV1703" t="s">
        <v>873</v>
      </c>
      <c r="AW1703" t="s">
        <v>214</v>
      </c>
      <c r="AX1703" t="s">
        <v>817</v>
      </c>
      <c r="AY1703" t="s">
        <v>818</v>
      </c>
      <c r="AZ1703" t="s">
        <v>881</v>
      </c>
      <c r="BA1703" t="s">
        <v>764</v>
      </c>
      <c r="BB1703" t="s">
        <v>815</v>
      </c>
      <c r="BC1703" t="s">
        <v>819</v>
      </c>
      <c r="BD1703" t="s">
        <v>820</v>
      </c>
      <c r="BE1703" t="s">
        <v>821</v>
      </c>
      <c r="BF1703" t="s">
        <v>880</v>
      </c>
      <c r="BG1703" t="s">
        <v>822</v>
      </c>
      <c r="BH1703">
        <v>2016</v>
      </c>
      <c r="BI1703" t="s">
        <v>823</v>
      </c>
      <c r="BJ1703" t="s">
        <v>824</v>
      </c>
      <c r="BK1703" t="s">
        <v>824</v>
      </c>
    </row>
    <row r="1704" spans="43:63" x14ac:dyDescent="0.25">
      <c r="AQ1704" t="s">
        <v>29</v>
      </c>
      <c r="AR1704">
        <v>2011</v>
      </c>
      <c r="AS1704" t="s">
        <v>872</v>
      </c>
      <c r="AT1704" t="s">
        <v>839</v>
      </c>
      <c r="AU1704">
        <v>734.227181118781</v>
      </c>
      <c r="AV1704" t="s">
        <v>873</v>
      </c>
      <c r="AW1704" t="s">
        <v>214</v>
      </c>
      <c r="AX1704" t="s">
        <v>817</v>
      </c>
      <c r="AY1704" t="s">
        <v>818</v>
      </c>
      <c r="AZ1704" t="s">
        <v>881</v>
      </c>
      <c r="BA1704" t="s">
        <v>764</v>
      </c>
      <c r="BB1704" t="s">
        <v>815</v>
      </c>
      <c r="BC1704" t="s">
        <v>819</v>
      </c>
      <c r="BD1704" t="s">
        <v>820</v>
      </c>
      <c r="BE1704" t="s">
        <v>821</v>
      </c>
      <c r="BF1704" t="s">
        <v>880</v>
      </c>
      <c r="BG1704" t="s">
        <v>822</v>
      </c>
      <c r="BH1704">
        <v>2016</v>
      </c>
      <c r="BI1704" t="s">
        <v>823</v>
      </c>
      <c r="BJ1704" t="s">
        <v>824</v>
      </c>
      <c r="BK1704" t="s">
        <v>824</v>
      </c>
    </row>
    <row r="1705" spans="43:63" x14ac:dyDescent="0.25">
      <c r="AQ1705" t="s">
        <v>22</v>
      </c>
      <c r="AR1705">
        <v>2012</v>
      </c>
      <c r="AS1705" t="s">
        <v>872</v>
      </c>
      <c r="AT1705" t="s">
        <v>839</v>
      </c>
      <c r="AU1705">
        <v>12.6174368499062</v>
      </c>
      <c r="AV1705" t="s">
        <v>873</v>
      </c>
      <c r="AW1705" t="s">
        <v>208</v>
      </c>
      <c r="AX1705" t="s">
        <v>817</v>
      </c>
      <c r="AY1705" t="s">
        <v>818</v>
      </c>
      <c r="AZ1705" t="s">
        <v>881</v>
      </c>
      <c r="BA1705" t="s">
        <v>764</v>
      </c>
      <c r="BB1705" t="s">
        <v>815</v>
      </c>
      <c r="BC1705" t="s">
        <v>819</v>
      </c>
      <c r="BD1705" t="s">
        <v>820</v>
      </c>
      <c r="BE1705" t="s">
        <v>821</v>
      </c>
      <c r="BF1705" t="s">
        <v>876</v>
      </c>
      <c r="BG1705" t="s">
        <v>822</v>
      </c>
      <c r="BH1705">
        <v>2016</v>
      </c>
      <c r="BI1705" t="s">
        <v>823</v>
      </c>
      <c r="BJ1705" t="s">
        <v>824</v>
      </c>
      <c r="BK1705" t="s">
        <v>824</v>
      </c>
    </row>
    <row r="1706" spans="43:63" x14ac:dyDescent="0.25">
      <c r="AQ1706" t="s">
        <v>22</v>
      </c>
      <c r="AR1706">
        <v>2013</v>
      </c>
      <c r="AS1706" t="s">
        <v>872</v>
      </c>
      <c r="AT1706" t="s">
        <v>839</v>
      </c>
      <c r="AU1706">
        <v>12.6742721510319</v>
      </c>
      <c r="AV1706" t="s">
        <v>873</v>
      </c>
      <c r="AW1706" t="s">
        <v>208</v>
      </c>
      <c r="AX1706" t="s">
        <v>817</v>
      </c>
      <c r="AY1706" t="s">
        <v>818</v>
      </c>
      <c r="AZ1706" t="s">
        <v>881</v>
      </c>
      <c r="BA1706" t="s">
        <v>764</v>
      </c>
      <c r="BB1706" t="s">
        <v>815</v>
      </c>
      <c r="BC1706" t="s">
        <v>819</v>
      </c>
      <c r="BD1706" t="s">
        <v>820</v>
      </c>
      <c r="BE1706" t="s">
        <v>821</v>
      </c>
      <c r="BF1706" t="s">
        <v>876</v>
      </c>
      <c r="BG1706" t="s">
        <v>822</v>
      </c>
      <c r="BH1706">
        <v>2016</v>
      </c>
      <c r="BI1706" t="s">
        <v>823</v>
      </c>
      <c r="BJ1706" t="s">
        <v>824</v>
      </c>
      <c r="BK1706" t="s">
        <v>824</v>
      </c>
    </row>
    <row r="1707" spans="43:63" x14ac:dyDescent="0.25">
      <c r="AQ1707" t="s">
        <v>7</v>
      </c>
      <c r="AR1707">
        <v>2011</v>
      </c>
      <c r="AS1707" t="s">
        <v>872</v>
      </c>
      <c r="AT1707" t="s">
        <v>839</v>
      </c>
      <c r="AU1707">
        <v>1.36877407052141</v>
      </c>
      <c r="AV1707" t="s">
        <v>873</v>
      </c>
      <c r="AW1707" t="s">
        <v>208</v>
      </c>
      <c r="AX1707" t="s">
        <v>817</v>
      </c>
      <c r="AY1707" t="s">
        <v>818</v>
      </c>
      <c r="AZ1707" t="s">
        <v>881</v>
      </c>
      <c r="BA1707" t="s">
        <v>764</v>
      </c>
      <c r="BB1707" t="s">
        <v>815</v>
      </c>
      <c r="BC1707" t="s">
        <v>819</v>
      </c>
      <c r="BD1707" t="s">
        <v>820</v>
      </c>
      <c r="BE1707" t="s">
        <v>821</v>
      </c>
      <c r="BF1707" t="s">
        <v>876</v>
      </c>
      <c r="BG1707" t="s">
        <v>822</v>
      </c>
      <c r="BH1707">
        <v>2016</v>
      </c>
      <c r="BI1707" t="s">
        <v>823</v>
      </c>
      <c r="BJ1707" t="s">
        <v>824</v>
      </c>
      <c r="BK1707" t="s">
        <v>824</v>
      </c>
    </row>
    <row r="1708" spans="43:63" x14ac:dyDescent="0.25">
      <c r="AQ1708" t="s">
        <v>25</v>
      </c>
      <c r="AR1708">
        <v>2011</v>
      </c>
      <c r="AS1708" t="s">
        <v>872</v>
      </c>
      <c r="AT1708" t="s">
        <v>839</v>
      </c>
      <c r="AU1708">
        <v>9.7083619309063298</v>
      </c>
      <c r="AV1708" t="s">
        <v>873</v>
      </c>
      <c r="AW1708" t="s">
        <v>208</v>
      </c>
      <c r="AX1708" t="s">
        <v>817</v>
      </c>
      <c r="AY1708" t="s">
        <v>818</v>
      </c>
      <c r="AZ1708" t="s">
        <v>881</v>
      </c>
      <c r="BA1708" t="s">
        <v>764</v>
      </c>
      <c r="BB1708" t="s">
        <v>815</v>
      </c>
      <c r="BC1708" t="s">
        <v>819</v>
      </c>
      <c r="BD1708" t="s">
        <v>820</v>
      </c>
      <c r="BE1708" t="s">
        <v>821</v>
      </c>
      <c r="BF1708" t="s">
        <v>876</v>
      </c>
      <c r="BG1708" t="s">
        <v>822</v>
      </c>
      <c r="BH1708">
        <v>2016</v>
      </c>
      <c r="BI1708" t="s">
        <v>823</v>
      </c>
      <c r="BJ1708" t="s">
        <v>824</v>
      </c>
      <c r="BK1708" t="s">
        <v>824</v>
      </c>
    </row>
    <row r="1709" spans="43:63" x14ac:dyDescent="0.25">
      <c r="AQ1709" t="s">
        <v>25</v>
      </c>
      <c r="AR1709">
        <v>2012</v>
      </c>
      <c r="AS1709" t="s">
        <v>872</v>
      </c>
      <c r="AT1709" t="s">
        <v>839</v>
      </c>
      <c r="AU1709">
        <v>9.7454875979461306</v>
      </c>
      <c r="AV1709" t="s">
        <v>873</v>
      </c>
      <c r="AW1709" t="s">
        <v>208</v>
      </c>
      <c r="AX1709" t="s">
        <v>817</v>
      </c>
      <c r="AY1709" t="s">
        <v>818</v>
      </c>
      <c r="AZ1709" t="s">
        <v>881</v>
      </c>
      <c r="BA1709" t="s">
        <v>764</v>
      </c>
      <c r="BB1709" t="s">
        <v>815</v>
      </c>
      <c r="BC1709" t="s">
        <v>819</v>
      </c>
      <c r="BD1709" t="s">
        <v>820</v>
      </c>
      <c r="BE1709" t="s">
        <v>821</v>
      </c>
      <c r="BF1709" t="s">
        <v>876</v>
      </c>
      <c r="BG1709" t="s">
        <v>822</v>
      </c>
      <c r="BH1709">
        <v>2016</v>
      </c>
      <c r="BI1709" t="s">
        <v>823</v>
      </c>
      <c r="BJ1709" t="s">
        <v>824</v>
      </c>
      <c r="BK1709" t="s">
        <v>824</v>
      </c>
    </row>
    <row r="1710" spans="43:63" x14ac:dyDescent="0.25">
      <c r="AQ1710" t="s">
        <v>25</v>
      </c>
      <c r="AR1710">
        <v>2013</v>
      </c>
      <c r="AS1710" t="s">
        <v>872</v>
      </c>
      <c r="AT1710" t="s">
        <v>839</v>
      </c>
      <c r="AU1710">
        <v>9.8383017655456104</v>
      </c>
      <c r="AV1710" t="s">
        <v>873</v>
      </c>
      <c r="AW1710" t="s">
        <v>208</v>
      </c>
      <c r="AX1710" t="s">
        <v>817</v>
      </c>
      <c r="AY1710" t="s">
        <v>818</v>
      </c>
      <c r="AZ1710" t="s">
        <v>881</v>
      </c>
      <c r="BA1710" t="s">
        <v>764</v>
      </c>
      <c r="BB1710" t="s">
        <v>815</v>
      </c>
      <c r="BC1710" t="s">
        <v>819</v>
      </c>
      <c r="BD1710" t="s">
        <v>820</v>
      </c>
      <c r="BE1710" t="s">
        <v>821</v>
      </c>
      <c r="BF1710" t="s">
        <v>876</v>
      </c>
      <c r="BG1710" t="s">
        <v>822</v>
      </c>
      <c r="BH1710">
        <v>2016</v>
      </c>
      <c r="BI1710" t="s">
        <v>823</v>
      </c>
      <c r="BJ1710" t="s">
        <v>824</v>
      </c>
      <c r="BK1710" t="s">
        <v>824</v>
      </c>
    </row>
    <row r="1711" spans="43:63" x14ac:dyDescent="0.25">
      <c r="AQ1711" t="s">
        <v>26</v>
      </c>
      <c r="AR1711">
        <v>2011</v>
      </c>
      <c r="AS1711" t="s">
        <v>872</v>
      </c>
      <c r="AT1711" t="s">
        <v>839</v>
      </c>
      <c r="AU1711">
        <v>2.8461166217996801</v>
      </c>
      <c r="AV1711" t="s">
        <v>873</v>
      </c>
      <c r="AW1711" t="s">
        <v>208</v>
      </c>
      <c r="AX1711" t="s">
        <v>817</v>
      </c>
      <c r="AY1711" t="s">
        <v>818</v>
      </c>
      <c r="AZ1711" t="s">
        <v>881</v>
      </c>
      <c r="BA1711" t="s">
        <v>764</v>
      </c>
      <c r="BB1711" t="s">
        <v>815</v>
      </c>
      <c r="BC1711" t="s">
        <v>819</v>
      </c>
      <c r="BD1711" t="s">
        <v>820</v>
      </c>
      <c r="BE1711" t="s">
        <v>821</v>
      </c>
      <c r="BF1711" t="s">
        <v>876</v>
      </c>
      <c r="BG1711" t="s">
        <v>822</v>
      </c>
      <c r="BH1711">
        <v>2016</v>
      </c>
      <c r="BI1711" t="s">
        <v>823</v>
      </c>
      <c r="BJ1711" t="s">
        <v>824</v>
      </c>
      <c r="BK1711" t="s">
        <v>824</v>
      </c>
    </row>
    <row r="1712" spans="43:63" x14ac:dyDescent="0.25">
      <c r="AQ1712" t="s">
        <v>26</v>
      </c>
      <c r="AR1712">
        <v>2012</v>
      </c>
      <c r="AS1712" t="s">
        <v>872</v>
      </c>
      <c r="AT1712" t="s">
        <v>839</v>
      </c>
      <c r="AU1712">
        <v>2.8461166217996801</v>
      </c>
      <c r="AV1712" t="s">
        <v>873</v>
      </c>
      <c r="AW1712" t="s">
        <v>208</v>
      </c>
      <c r="AX1712" t="s">
        <v>817</v>
      </c>
      <c r="AY1712" t="s">
        <v>818</v>
      </c>
      <c r="AZ1712" t="s">
        <v>881</v>
      </c>
      <c r="BA1712" t="s">
        <v>764</v>
      </c>
      <c r="BB1712" t="s">
        <v>815</v>
      </c>
      <c r="BC1712" t="s">
        <v>819</v>
      </c>
      <c r="BD1712" t="s">
        <v>820</v>
      </c>
      <c r="BE1712" t="s">
        <v>821</v>
      </c>
      <c r="BF1712" t="s">
        <v>876</v>
      </c>
      <c r="BG1712" t="s">
        <v>822</v>
      </c>
      <c r="BH1712">
        <v>2016</v>
      </c>
      <c r="BI1712" t="s">
        <v>823</v>
      </c>
      <c r="BJ1712" t="s">
        <v>824</v>
      </c>
      <c r="BK1712" t="s">
        <v>824</v>
      </c>
    </row>
    <row r="1713" spans="43:63" x14ac:dyDescent="0.25">
      <c r="AQ1713" t="s">
        <v>6</v>
      </c>
      <c r="AR1713">
        <v>2011</v>
      </c>
      <c r="AS1713" t="s">
        <v>872</v>
      </c>
      <c r="AT1713" t="s">
        <v>839</v>
      </c>
      <c r="AU1713">
        <v>46.519369814734702</v>
      </c>
      <c r="AV1713" t="s">
        <v>873</v>
      </c>
      <c r="AW1713" t="s">
        <v>364</v>
      </c>
      <c r="AX1713" t="s">
        <v>817</v>
      </c>
      <c r="AY1713" t="s">
        <v>818</v>
      </c>
      <c r="AZ1713" t="s">
        <v>881</v>
      </c>
      <c r="BA1713" t="s">
        <v>764</v>
      </c>
      <c r="BB1713" t="s">
        <v>815</v>
      </c>
      <c r="BC1713" t="s">
        <v>819</v>
      </c>
      <c r="BD1713" t="s">
        <v>820</v>
      </c>
      <c r="BE1713" t="s">
        <v>821</v>
      </c>
      <c r="BF1713" t="s">
        <v>879</v>
      </c>
      <c r="BG1713" t="s">
        <v>822</v>
      </c>
      <c r="BH1713">
        <v>2016</v>
      </c>
      <c r="BI1713" t="s">
        <v>823</v>
      </c>
      <c r="BJ1713" t="s">
        <v>824</v>
      </c>
      <c r="BK1713" t="s">
        <v>824</v>
      </c>
    </row>
    <row r="1714" spans="43:63" x14ac:dyDescent="0.25">
      <c r="AQ1714" t="s">
        <v>6</v>
      </c>
      <c r="AR1714">
        <v>2012</v>
      </c>
      <c r="AS1714" t="s">
        <v>872</v>
      </c>
      <c r="AT1714" t="s">
        <v>839</v>
      </c>
      <c r="AU1714">
        <v>46.324314339367199</v>
      </c>
      <c r="AV1714" t="s">
        <v>873</v>
      </c>
      <c r="AW1714" t="s">
        <v>364</v>
      </c>
      <c r="AX1714" t="s">
        <v>817</v>
      </c>
      <c r="AY1714" t="s">
        <v>818</v>
      </c>
      <c r="AZ1714" t="s">
        <v>881</v>
      </c>
      <c r="BA1714" t="s">
        <v>764</v>
      </c>
      <c r="BB1714" t="s">
        <v>815</v>
      </c>
      <c r="BC1714" t="s">
        <v>819</v>
      </c>
      <c r="BD1714" t="s">
        <v>820</v>
      </c>
      <c r="BE1714" t="s">
        <v>821</v>
      </c>
      <c r="BF1714" t="s">
        <v>879</v>
      </c>
      <c r="BG1714" t="s">
        <v>822</v>
      </c>
      <c r="BH1714">
        <v>2016</v>
      </c>
      <c r="BI1714" t="s">
        <v>823</v>
      </c>
      <c r="BJ1714" t="s">
        <v>824</v>
      </c>
      <c r="BK1714" t="s">
        <v>824</v>
      </c>
    </row>
    <row r="1715" spans="43:63" x14ac:dyDescent="0.25">
      <c r="AQ1715" t="s">
        <v>12</v>
      </c>
      <c r="AR1715">
        <v>2011</v>
      </c>
      <c r="AS1715" t="s">
        <v>872</v>
      </c>
      <c r="AT1715" t="s">
        <v>839</v>
      </c>
      <c r="AU1715">
        <v>81.628002283839706</v>
      </c>
      <c r="AV1715" t="s">
        <v>873</v>
      </c>
      <c r="AW1715" t="s">
        <v>364</v>
      </c>
      <c r="AX1715" t="s">
        <v>817</v>
      </c>
      <c r="AY1715" t="s">
        <v>818</v>
      </c>
      <c r="AZ1715" t="s">
        <v>881</v>
      </c>
      <c r="BA1715" t="s">
        <v>764</v>
      </c>
      <c r="BB1715" t="s">
        <v>815</v>
      </c>
      <c r="BC1715" t="s">
        <v>819</v>
      </c>
      <c r="BD1715" t="s">
        <v>820</v>
      </c>
      <c r="BE1715" t="s">
        <v>821</v>
      </c>
      <c r="BF1715" t="s">
        <v>879</v>
      </c>
      <c r="BG1715" t="s">
        <v>822</v>
      </c>
      <c r="BH1715">
        <v>2016</v>
      </c>
      <c r="BI1715" t="s">
        <v>823</v>
      </c>
      <c r="BJ1715" t="s">
        <v>824</v>
      </c>
      <c r="BK1715" t="s">
        <v>824</v>
      </c>
    </row>
    <row r="1716" spans="43:63" x14ac:dyDescent="0.25">
      <c r="AQ1716" t="s">
        <v>12</v>
      </c>
      <c r="AR1716">
        <v>2012</v>
      </c>
      <c r="AS1716" t="s">
        <v>872</v>
      </c>
      <c r="AT1716" t="s">
        <v>839</v>
      </c>
      <c r="AU1716">
        <v>81.852872813547194</v>
      </c>
      <c r="AV1716" t="s">
        <v>873</v>
      </c>
      <c r="AW1716" t="s">
        <v>364</v>
      </c>
      <c r="AX1716" t="s">
        <v>817</v>
      </c>
      <c r="AY1716" t="s">
        <v>818</v>
      </c>
      <c r="AZ1716" t="s">
        <v>881</v>
      </c>
      <c r="BA1716" t="s">
        <v>764</v>
      </c>
      <c r="BB1716" t="s">
        <v>815</v>
      </c>
      <c r="BC1716" t="s">
        <v>819</v>
      </c>
      <c r="BD1716" t="s">
        <v>820</v>
      </c>
      <c r="BE1716" t="s">
        <v>821</v>
      </c>
      <c r="BF1716" t="s">
        <v>879</v>
      </c>
      <c r="BG1716" t="s">
        <v>822</v>
      </c>
      <c r="BH1716">
        <v>2016</v>
      </c>
      <c r="BI1716" t="s">
        <v>823</v>
      </c>
      <c r="BJ1716" t="s">
        <v>824</v>
      </c>
      <c r="BK1716" t="s">
        <v>824</v>
      </c>
    </row>
    <row r="1717" spans="43:63" x14ac:dyDescent="0.25">
      <c r="AQ1717" t="s">
        <v>12</v>
      </c>
      <c r="AR1717">
        <v>2013</v>
      </c>
      <c r="AS1717" t="s">
        <v>872</v>
      </c>
      <c r="AT1717" t="s">
        <v>839</v>
      </c>
      <c r="AU1717">
        <v>82.190178608108496</v>
      </c>
      <c r="AV1717" t="s">
        <v>873</v>
      </c>
      <c r="AW1717" t="s">
        <v>364</v>
      </c>
      <c r="AX1717" t="s">
        <v>817</v>
      </c>
      <c r="AY1717" t="s">
        <v>818</v>
      </c>
      <c r="AZ1717" t="s">
        <v>881</v>
      </c>
      <c r="BA1717" t="s">
        <v>764</v>
      </c>
      <c r="BB1717" t="s">
        <v>815</v>
      </c>
      <c r="BC1717" t="s">
        <v>819</v>
      </c>
      <c r="BD1717" t="s">
        <v>820</v>
      </c>
      <c r="BE1717" t="s">
        <v>821</v>
      </c>
      <c r="BF1717" t="s">
        <v>879</v>
      </c>
      <c r="BG1717" t="s">
        <v>822</v>
      </c>
      <c r="BH1717">
        <v>2016</v>
      </c>
      <c r="BI1717" t="s">
        <v>823</v>
      </c>
      <c r="BJ1717" t="s">
        <v>824</v>
      </c>
      <c r="BK1717" t="s">
        <v>824</v>
      </c>
    </row>
    <row r="1718" spans="43:63" x14ac:dyDescent="0.25">
      <c r="AQ1718" t="s">
        <v>14</v>
      </c>
      <c r="AR1718">
        <v>2011</v>
      </c>
      <c r="AS1718" t="s">
        <v>872</v>
      </c>
      <c r="AT1718" t="s">
        <v>839</v>
      </c>
      <c r="AU1718">
        <v>50.621750203051</v>
      </c>
      <c r="AV1718" t="s">
        <v>873</v>
      </c>
      <c r="AW1718" t="s">
        <v>364</v>
      </c>
      <c r="AX1718" t="s">
        <v>817</v>
      </c>
      <c r="AY1718" t="s">
        <v>818</v>
      </c>
      <c r="AZ1718" t="s">
        <v>881</v>
      </c>
      <c r="BA1718" t="s">
        <v>764</v>
      </c>
      <c r="BB1718" t="s">
        <v>815</v>
      </c>
      <c r="BC1718" t="s">
        <v>819</v>
      </c>
      <c r="BD1718" t="s">
        <v>820</v>
      </c>
      <c r="BE1718" t="s">
        <v>821</v>
      </c>
      <c r="BF1718" t="s">
        <v>879</v>
      </c>
      <c r="BG1718" t="s">
        <v>822</v>
      </c>
      <c r="BH1718">
        <v>2016</v>
      </c>
      <c r="BI1718" t="s">
        <v>823</v>
      </c>
      <c r="BJ1718" t="s">
        <v>824</v>
      </c>
      <c r="BK1718" t="s">
        <v>824</v>
      </c>
    </row>
    <row r="1719" spans="43:63" x14ac:dyDescent="0.25">
      <c r="AQ1719" t="s">
        <v>13</v>
      </c>
      <c r="AR1719">
        <v>2011</v>
      </c>
      <c r="AS1719" t="s">
        <v>872</v>
      </c>
      <c r="AT1719" t="s">
        <v>839</v>
      </c>
      <c r="AU1719">
        <v>27.364988366866399</v>
      </c>
      <c r="AV1719" t="s">
        <v>873</v>
      </c>
      <c r="AW1719" t="s">
        <v>214</v>
      </c>
      <c r="AX1719" t="s">
        <v>817</v>
      </c>
      <c r="AY1719" t="s">
        <v>818</v>
      </c>
      <c r="AZ1719" t="s">
        <v>881</v>
      </c>
      <c r="BA1719" t="s">
        <v>764</v>
      </c>
      <c r="BB1719" t="s">
        <v>815</v>
      </c>
      <c r="BC1719" t="s">
        <v>819</v>
      </c>
      <c r="BD1719" t="s">
        <v>820</v>
      </c>
      <c r="BE1719" t="s">
        <v>821</v>
      </c>
      <c r="BF1719" t="s">
        <v>858</v>
      </c>
      <c r="BG1719" t="s">
        <v>822</v>
      </c>
      <c r="BH1719">
        <v>2016</v>
      </c>
      <c r="BI1719" t="s">
        <v>823</v>
      </c>
      <c r="BJ1719" t="s">
        <v>824</v>
      </c>
      <c r="BK1719" t="s">
        <v>824</v>
      </c>
    </row>
    <row r="1720" spans="43:63" x14ac:dyDescent="0.25">
      <c r="AQ1720" t="s">
        <v>19</v>
      </c>
      <c r="AR1720">
        <v>2010</v>
      </c>
      <c r="AS1720" t="s">
        <v>872</v>
      </c>
      <c r="AT1720" t="s">
        <v>839</v>
      </c>
      <c r="AU1720">
        <v>80.260803979150097</v>
      </c>
      <c r="AV1720" t="s">
        <v>873</v>
      </c>
      <c r="AW1720" t="s">
        <v>364</v>
      </c>
      <c r="AX1720" t="s">
        <v>817</v>
      </c>
      <c r="AY1720" t="s">
        <v>818</v>
      </c>
      <c r="AZ1720" t="s">
        <v>881</v>
      </c>
      <c r="BA1720" t="s">
        <v>764</v>
      </c>
      <c r="BB1720" t="s">
        <v>815</v>
      </c>
      <c r="BC1720" t="s">
        <v>819</v>
      </c>
      <c r="BD1720" t="s">
        <v>820</v>
      </c>
      <c r="BE1720" t="s">
        <v>821</v>
      </c>
      <c r="BF1720" t="s">
        <v>879</v>
      </c>
      <c r="BG1720" t="s">
        <v>822</v>
      </c>
      <c r="BH1720">
        <v>2016</v>
      </c>
      <c r="BI1720" t="s">
        <v>823</v>
      </c>
      <c r="BJ1720" t="s">
        <v>824</v>
      </c>
      <c r="BK1720" t="s">
        <v>824</v>
      </c>
    </row>
    <row r="1721" spans="43:63" x14ac:dyDescent="0.25">
      <c r="AQ1721" t="s">
        <v>19</v>
      </c>
      <c r="AR1721">
        <v>2011</v>
      </c>
      <c r="AS1721" t="s">
        <v>872</v>
      </c>
      <c r="AT1721" t="s">
        <v>839</v>
      </c>
      <c r="AU1721">
        <v>82.011974346944697</v>
      </c>
      <c r="AV1721" t="s">
        <v>873</v>
      </c>
      <c r="AW1721" t="s">
        <v>364</v>
      </c>
      <c r="AX1721" t="s">
        <v>817</v>
      </c>
      <c r="AY1721" t="s">
        <v>818</v>
      </c>
      <c r="AZ1721" t="s">
        <v>881</v>
      </c>
      <c r="BA1721" t="s">
        <v>764</v>
      </c>
      <c r="BB1721" t="s">
        <v>815</v>
      </c>
      <c r="BC1721" t="s">
        <v>819</v>
      </c>
      <c r="BD1721" t="s">
        <v>820</v>
      </c>
      <c r="BE1721" t="s">
        <v>821</v>
      </c>
      <c r="BF1721" t="s">
        <v>879</v>
      </c>
      <c r="BG1721" t="s">
        <v>822</v>
      </c>
      <c r="BH1721">
        <v>2016</v>
      </c>
      <c r="BI1721" t="s">
        <v>823</v>
      </c>
      <c r="BJ1721" t="s">
        <v>824</v>
      </c>
      <c r="BK1721" t="s">
        <v>824</v>
      </c>
    </row>
    <row r="1722" spans="43:63" x14ac:dyDescent="0.25">
      <c r="AQ1722" t="s">
        <v>19</v>
      </c>
      <c r="AR1722">
        <v>2012</v>
      </c>
      <c r="AS1722" t="s">
        <v>872</v>
      </c>
      <c r="AT1722" t="s">
        <v>839</v>
      </c>
      <c r="AU1722">
        <v>81.558763004405094</v>
      </c>
      <c r="AV1722" t="s">
        <v>873</v>
      </c>
      <c r="AW1722" t="s">
        <v>364</v>
      </c>
      <c r="AX1722" t="s">
        <v>817</v>
      </c>
      <c r="AY1722" t="s">
        <v>818</v>
      </c>
      <c r="AZ1722" t="s">
        <v>881</v>
      </c>
      <c r="BA1722" t="s">
        <v>764</v>
      </c>
      <c r="BB1722" t="s">
        <v>815</v>
      </c>
      <c r="BC1722" t="s">
        <v>819</v>
      </c>
      <c r="BD1722" t="s">
        <v>820</v>
      </c>
      <c r="BE1722" t="s">
        <v>821</v>
      </c>
      <c r="BF1722" t="s">
        <v>879</v>
      </c>
      <c r="BG1722" t="s">
        <v>822</v>
      </c>
      <c r="BH1722">
        <v>2016</v>
      </c>
      <c r="BI1722" t="s">
        <v>823</v>
      </c>
      <c r="BJ1722" t="s">
        <v>824</v>
      </c>
      <c r="BK1722" t="s">
        <v>824</v>
      </c>
    </row>
    <row r="1723" spans="43:63" x14ac:dyDescent="0.25">
      <c r="AQ1723" t="s">
        <v>19</v>
      </c>
      <c r="AR1723">
        <v>2013</v>
      </c>
      <c r="AS1723" t="s">
        <v>872</v>
      </c>
      <c r="AT1723" t="s">
        <v>839</v>
      </c>
      <c r="AU1723">
        <v>83.349705693673499</v>
      </c>
      <c r="AV1723" t="s">
        <v>873</v>
      </c>
      <c r="AW1723" t="s">
        <v>364</v>
      </c>
      <c r="AX1723" t="s">
        <v>817</v>
      </c>
      <c r="AY1723" t="s">
        <v>818</v>
      </c>
      <c r="AZ1723" t="s">
        <v>881</v>
      </c>
      <c r="BA1723" t="s">
        <v>764</v>
      </c>
      <c r="BB1723" t="s">
        <v>815</v>
      </c>
      <c r="BC1723" t="s">
        <v>819</v>
      </c>
      <c r="BD1723" t="s">
        <v>820</v>
      </c>
      <c r="BE1723" t="s">
        <v>821</v>
      </c>
      <c r="BF1723" t="s">
        <v>879</v>
      </c>
      <c r="BG1723" t="s">
        <v>822</v>
      </c>
      <c r="BH1723">
        <v>2016</v>
      </c>
      <c r="BI1723" t="s">
        <v>823</v>
      </c>
      <c r="BJ1723" t="s">
        <v>824</v>
      </c>
      <c r="BK1723" t="s">
        <v>824</v>
      </c>
    </row>
    <row r="1724" spans="43:63" x14ac:dyDescent="0.25">
      <c r="AQ1724" t="s">
        <v>8</v>
      </c>
      <c r="AR1724">
        <v>2011</v>
      </c>
      <c r="AS1724" t="s">
        <v>872</v>
      </c>
      <c r="AT1724" t="s">
        <v>839</v>
      </c>
      <c r="AU1724">
        <v>4.1728201767915802</v>
      </c>
      <c r="AV1724" t="s">
        <v>873</v>
      </c>
      <c r="AW1724" t="s">
        <v>364</v>
      </c>
      <c r="AX1724" t="s">
        <v>817</v>
      </c>
      <c r="AY1724" t="s">
        <v>818</v>
      </c>
      <c r="AZ1724" t="s">
        <v>881</v>
      </c>
      <c r="BA1724" t="s">
        <v>764</v>
      </c>
      <c r="BB1724" t="s">
        <v>815</v>
      </c>
      <c r="BC1724" t="s">
        <v>819</v>
      </c>
      <c r="BD1724" t="s">
        <v>820</v>
      </c>
      <c r="BE1724" t="s">
        <v>821</v>
      </c>
      <c r="BF1724" t="s">
        <v>879</v>
      </c>
      <c r="BG1724" t="s">
        <v>822</v>
      </c>
      <c r="BH1724">
        <v>2016</v>
      </c>
      <c r="BI1724" t="s">
        <v>823</v>
      </c>
      <c r="BJ1724" t="s">
        <v>824</v>
      </c>
      <c r="BK1724" t="s">
        <v>824</v>
      </c>
    </row>
    <row r="1725" spans="43:63" x14ac:dyDescent="0.25">
      <c r="AQ1725" t="s">
        <v>8</v>
      </c>
      <c r="AR1725">
        <v>2012</v>
      </c>
      <c r="AS1725" t="s">
        <v>872</v>
      </c>
      <c r="AT1725" t="s">
        <v>839</v>
      </c>
      <c r="AU1725">
        <v>4.1745633175116899</v>
      </c>
      <c r="AV1725" t="s">
        <v>873</v>
      </c>
      <c r="AW1725" t="s">
        <v>364</v>
      </c>
      <c r="AX1725" t="s">
        <v>817</v>
      </c>
      <c r="AY1725" t="s">
        <v>818</v>
      </c>
      <c r="AZ1725" t="s">
        <v>881</v>
      </c>
      <c r="BA1725" t="s">
        <v>764</v>
      </c>
      <c r="BB1725" t="s">
        <v>815</v>
      </c>
      <c r="BC1725" t="s">
        <v>819</v>
      </c>
      <c r="BD1725" t="s">
        <v>820</v>
      </c>
      <c r="BE1725" t="s">
        <v>821</v>
      </c>
      <c r="BF1725" t="s">
        <v>879</v>
      </c>
      <c r="BG1725" t="s">
        <v>822</v>
      </c>
      <c r="BH1725">
        <v>2016</v>
      </c>
      <c r="BI1725" t="s">
        <v>823</v>
      </c>
      <c r="BJ1725" t="s">
        <v>824</v>
      </c>
      <c r="BK1725" t="s">
        <v>824</v>
      </c>
    </row>
    <row r="1726" spans="43:63" x14ac:dyDescent="0.25">
      <c r="AQ1726" t="s">
        <v>8</v>
      </c>
      <c r="AR1726">
        <v>2013</v>
      </c>
      <c r="AS1726" t="s">
        <v>872</v>
      </c>
      <c r="AT1726" t="s">
        <v>839</v>
      </c>
      <c r="AU1726">
        <v>4.1754433640316897</v>
      </c>
      <c r="AV1726" t="s">
        <v>873</v>
      </c>
      <c r="AW1726" t="s">
        <v>364</v>
      </c>
      <c r="AX1726" t="s">
        <v>817</v>
      </c>
      <c r="AY1726" t="s">
        <v>818</v>
      </c>
      <c r="AZ1726" t="s">
        <v>881</v>
      </c>
      <c r="BA1726" t="s">
        <v>764</v>
      </c>
      <c r="BB1726" t="s">
        <v>815</v>
      </c>
      <c r="BC1726" t="s">
        <v>819</v>
      </c>
      <c r="BD1726" t="s">
        <v>820</v>
      </c>
      <c r="BE1726" t="s">
        <v>821</v>
      </c>
      <c r="BF1726" t="s">
        <v>879</v>
      </c>
      <c r="BG1726" t="s">
        <v>822</v>
      </c>
      <c r="BH1726">
        <v>2016</v>
      </c>
      <c r="BI1726" t="s">
        <v>823</v>
      </c>
      <c r="BJ1726" t="s">
        <v>824</v>
      </c>
      <c r="BK1726" t="s">
        <v>824</v>
      </c>
    </row>
    <row r="1727" spans="43:63" x14ac:dyDescent="0.25">
      <c r="AQ1727" t="s">
        <v>18</v>
      </c>
      <c r="AR1727">
        <v>2011</v>
      </c>
      <c r="AS1727" t="s">
        <v>872</v>
      </c>
      <c r="AT1727" t="s">
        <v>839</v>
      </c>
      <c r="AU1727">
        <v>20.951336069129201</v>
      </c>
      <c r="AV1727" t="s">
        <v>873</v>
      </c>
      <c r="AW1727" t="s">
        <v>364</v>
      </c>
      <c r="AX1727" t="s">
        <v>817</v>
      </c>
      <c r="AY1727" t="s">
        <v>818</v>
      </c>
      <c r="AZ1727" t="s">
        <v>881</v>
      </c>
      <c r="BA1727" t="s">
        <v>764</v>
      </c>
      <c r="BB1727" t="s">
        <v>815</v>
      </c>
      <c r="BC1727" t="s">
        <v>819</v>
      </c>
      <c r="BD1727" t="s">
        <v>820</v>
      </c>
      <c r="BE1727" t="s">
        <v>821</v>
      </c>
      <c r="BF1727" t="s">
        <v>879</v>
      </c>
      <c r="BG1727" t="s">
        <v>822</v>
      </c>
      <c r="BH1727">
        <v>2016</v>
      </c>
      <c r="BI1727" t="s">
        <v>823</v>
      </c>
      <c r="BJ1727" t="s">
        <v>824</v>
      </c>
      <c r="BK1727" t="s">
        <v>824</v>
      </c>
    </row>
    <row r="1728" spans="43:63" x14ac:dyDescent="0.25">
      <c r="AQ1728" t="s">
        <v>18</v>
      </c>
      <c r="AR1728">
        <v>2012</v>
      </c>
      <c r="AS1728" t="s">
        <v>872</v>
      </c>
      <c r="AT1728" t="s">
        <v>839</v>
      </c>
      <c r="AU1728">
        <v>20.9967744324682</v>
      </c>
      <c r="AV1728" t="s">
        <v>873</v>
      </c>
      <c r="AW1728" t="s">
        <v>364</v>
      </c>
      <c r="AX1728" t="s">
        <v>817</v>
      </c>
      <c r="AY1728" t="s">
        <v>818</v>
      </c>
      <c r="AZ1728" t="s">
        <v>881</v>
      </c>
      <c r="BA1728" t="s">
        <v>764</v>
      </c>
      <c r="BB1728" t="s">
        <v>815</v>
      </c>
      <c r="BC1728" t="s">
        <v>819</v>
      </c>
      <c r="BD1728" t="s">
        <v>820</v>
      </c>
      <c r="BE1728" t="s">
        <v>821</v>
      </c>
      <c r="BF1728" t="s">
        <v>879</v>
      </c>
      <c r="BG1728" t="s">
        <v>822</v>
      </c>
      <c r="BH1728">
        <v>2016</v>
      </c>
      <c r="BI1728" t="s">
        <v>823</v>
      </c>
      <c r="BJ1728" t="s">
        <v>824</v>
      </c>
      <c r="BK1728" t="s">
        <v>824</v>
      </c>
    </row>
    <row r="1729" spans="43:63" x14ac:dyDescent="0.25">
      <c r="AQ1729" t="s">
        <v>18</v>
      </c>
      <c r="AR1729">
        <v>2013</v>
      </c>
      <c r="AS1729" t="s">
        <v>872</v>
      </c>
      <c r="AT1729" t="s">
        <v>839</v>
      </c>
      <c r="AU1729">
        <v>21.037662108976999</v>
      </c>
      <c r="AV1729" t="s">
        <v>873</v>
      </c>
      <c r="AW1729" t="s">
        <v>364</v>
      </c>
      <c r="AX1729" t="s">
        <v>817</v>
      </c>
      <c r="AY1729" t="s">
        <v>818</v>
      </c>
      <c r="AZ1729" t="s">
        <v>881</v>
      </c>
      <c r="BA1729" t="s">
        <v>764</v>
      </c>
      <c r="BB1729" t="s">
        <v>815</v>
      </c>
      <c r="BC1729" t="s">
        <v>819</v>
      </c>
      <c r="BD1729" t="s">
        <v>820</v>
      </c>
      <c r="BE1729" t="s">
        <v>821</v>
      </c>
      <c r="BF1729" t="s">
        <v>879</v>
      </c>
      <c r="BG1729" t="s">
        <v>822</v>
      </c>
      <c r="BH1729">
        <v>2016</v>
      </c>
      <c r="BI1729" t="s">
        <v>823</v>
      </c>
      <c r="BJ1729" t="s">
        <v>824</v>
      </c>
      <c r="BK1729" t="s">
        <v>824</v>
      </c>
    </row>
    <row r="1730" spans="43:63" x14ac:dyDescent="0.25">
      <c r="AQ1730" t="s">
        <v>4</v>
      </c>
      <c r="AR1730">
        <v>2012</v>
      </c>
      <c r="AS1730" t="s">
        <v>872</v>
      </c>
      <c r="AT1730" t="s">
        <v>839</v>
      </c>
      <c r="AU1730">
        <v>78.773819021267499</v>
      </c>
      <c r="AV1730" t="s">
        <v>873</v>
      </c>
      <c r="AW1730" t="s">
        <v>364</v>
      </c>
      <c r="AX1730" t="s">
        <v>817</v>
      </c>
      <c r="AY1730" t="s">
        <v>818</v>
      </c>
      <c r="AZ1730" t="s">
        <v>881</v>
      </c>
      <c r="BA1730" t="s">
        <v>764</v>
      </c>
      <c r="BB1730" t="s">
        <v>815</v>
      </c>
      <c r="BC1730" t="s">
        <v>819</v>
      </c>
      <c r="BD1730" t="s">
        <v>820</v>
      </c>
      <c r="BE1730" t="s">
        <v>821</v>
      </c>
      <c r="BF1730" t="s">
        <v>879</v>
      </c>
      <c r="BG1730" t="s">
        <v>822</v>
      </c>
      <c r="BH1730">
        <v>2016</v>
      </c>
      <c r="BI1730" t="s">
        <v>823</v>
      </c>
      <c r="BJ1730" t="s">
        <v>824</v>
      </c>
      <c r="BK1730" t="s">
        <v>824</v>
      </c>
    </row>
    <row r="1731" spans="43:63" x14ac:dyDescent="0.25">
      <c r="AQ1731" t="s">
        <v>17</v>
      </c>
      <c r="AR1731">
        <v>2013</v>
      </c>
      <c r="AS1731" t="s">
        <v>872</v>
      </c>
      <c r="AT1731" t="s">
        <v>839</v>
      </c>
      <c r="AU1731">
        <v>22.619664</v>
      </c>
      <c r="AV1731" t="s">
        <v>873</v>
      </c>
      <c r="AW1731" t="s">
        <v>364</v>
      </c>
      <c r="AX1731" t="s">
        <v>817</v>
      </c>
      <c r="AY1731" t="s">
        <v>818</v>
      </c>
      <c r="AZ1731" t="s">
        <v>882</v>
      </c>
      <c r="BA1731" t="s">
        <v>764</v>
      </c>
      <c r="BB1731" t="s">
        <v>815</v>
      </c>
      <c r="BC1731" t="s">
        <v>819</v>
      </c>
      <c r="BD1731" t="s">
        <v>820</v>
      </c>
      <c r="BE1731" t="s">
        <v>821</v>
      </c>
      <c r="BF1731" t="s">
        <v>879</v>
      </c>
      <c r="BG1731" t="s">
        <v>822</v>
      </c>
      <c r="BH1731">
        <v>2016</v>
      </c>
      <c r="BI1731" t="s">
        <v>823</v>
      </c>
      <c r="BJ1731" t="s">
        <v>824</v>
      </c>
      <c r="BK1731" t="s">
        <v>824</v>
      </c>
    </row>
    <row r="1732" spans="43:63" x14ac:dyDescent="0.25">
      <c r="AQ1732" t="s">
        <v>11</v>
      </c>
      <c r="AR1732">
        <v>2010</v>
      </c>
      <c r="AS1732" t="s">
        <v>872</v>
      </c>
      <c r="AT1732" t="s">
        <v>839</v>
      </c>
      <c r="AU1732">
        <v>18.4782042762473</v>
      </c>
      <c r="AV1732" t="s">
        <v>873</v>
      </c>
      <c r="AW1732" t="s">
        <v>364</v>
      </c>
      <c r="AX1732" t="s">
        <v>817</v>
      </c>
      <c r="AY1732" t="s">
        <v>818</v>
      </c>
      <c r="AZ1732" t="s">
        <v>882</v>
      </c>
      <c r="BA1732" t="s">
        <v>764</v>
      </c>
      <c r="BB1732" t="s">
        <v>815</v>
      </c>
      <c r="BC1732" t="s">
        <v>819</v>
      </c>
      <c r="BD1732" t="s">
        <v>820</v>
      </c>
      <c r="BE1732" t="s">
        <v>821</v>
      </c>
      <c r="BF1732" t="s">
        <v>879</v>
      </c>
      <c r="BG1732" t="s">
        <v>822</v>
      </c>
      <c r="BH1732">
        <v>2016</v>
      </c>
      <c r="BI1732" t="s">
        <v>823</v>
      </c>
      <c r="BJ1732" t="s">
        <v>824</v>
      </c>
      <c r="BK1732" t="s">
        <v>824</v>
      </c>
    </row>
    <row r="1733" spans="43:63" x14ac:dyDescent="0.25">
      <c r="AQ1733" t="s">
        <v>11</v>
      </c>
      <c r="AR1733">
        <v>2011</v>
      </c>
      <c r="AS1733" t="s">
        <v>872</v>
      </c>
      <c r="AT1733" t="s">
        <v>839</v>
      </c>
      <c r="AU1733">
        <v>18.285257639381101</v>
      </c>
      <c r="AV1733" t="s">
        <v>873</v>
      </c>
      <c r="AW1733" t="s">
        <v>364</v>
      </c>
      <c r="AX1733" t="s">
        <v>817</v>
      </c>
      <c r="AY1733" t="s">
        <v>818</v>
      </c>
      <c r="AZ1733" t="s">
        <v>882</v>
      </c>
      <c r="BA1733" t="s">
        <v>764</v>
      </c>
      <c r="BB1733" t="s">
        <v>815</v>
      </c>
      <c r="BC1733" t="s">
        <v>819</v>
      </c>
      <c r="BD1733" t="s">
        <v>820</v>
      </c>
      <c r="BE1733" t="s">
        <v>821</v>
      </c>
      <c r="BF1733" t="s">
        <v>879</v>
      </c>
      <c r="BG1733" t="s">
        <v>822</v>
      </c>
      <c r="BH1733">
        <v>2016</v>
      </c>
      <c r="BI1733" t="s">
        <v>823</v>
      </c>
      <c r="BJ1733" t="s">
        <v>824</v>
      </c>
      <c r="BK1733" t="s">
        <v>824</v>
      </c>
    </row>
    <row r="1734" spans="43:63" x14ac:dyDescent="0.25">
      <c r="AQ1734" t="s">
        <v>11</v>
      </c>
      <c r="AR1734">
        <v>2012</v>
      </c>
      <c r="AS1734" t="s">
        <v>872</v>
      </c>
      <c r="AT1734" t="s">
        <v>839</v>
      </c>
      <c r="AU1734">
        <v>18.131337578056101</v>
      </c>
      <c r="AV1734" t="s">
        <v>873</v>
      </c>
      <c r="AW1734" t="s">
        <v>364</v>
      </c>
      <c r="AX1734" t="s">
        <v>817</v>
      </c>
      <c r="AY1734" t="s">
        <v>818</v>
      </c>
      <c r="AZ1734" t="s">
        <v>882</v>
      </c>
      <c r="BA1734" t="s">
        <v>764</v>
      </c>
      <c r="BB1734" t="s">
        <v>815</v>
      </c>
      <c r="BC1734" t="s">
        <v>819</v>
      </c>
      <c r="BD1734" t="s">
        <v>820</v>
      </c>
      <c r="BE1734" t="s">
        <v>821</v>
      </c>
      <c r="BF1734" t="s">
        <v>879</v>
      </c>
      <c r="BG1734" t="s">
        <v>822</v>
      </c>
      <c r="BH1734">
        <v>2016</v>
      </c>
      <c r="BI1734" t="s">
        <v>823</v>
      </c>
      <c r="BJ1734" t="s">
        <v>824</v>
      </c>
      <c r="BK1734" t="s">
        <v>824</v>
      </c>
    </row>
    <row r="1735" spans="43:63" x14ac:dyDescent="0.25">
      <c r="AQ1735" t="s">
        <v>11</v>
      </c>
      <c r="AR1735">
        <v>2013</v>
      </c>
      <c r="AS1735" t="s">
        <v>872</v>
      </c>
      <c r="AT1735" t="s">
        <v>839</v>
      </c>
      <c r="AU1735">
        <v>17.987518926346699</v>
      </c>
      <c r="AV1735" t="s">
        <v>873</v>
      </c>
      <c r="AW1735" t="s">
        <v>364</v>
      </c>
      <c r="AX1735" t="s">
        <v>817</v>
      </c>
      <c r="AY1735" t="s">
        <v>818</v>
      </c>
      <c r="AZ1735" t="s">
        <v>882</v>
      </c>
      <c r="BA1735" t="s">
        <v>764</v>
      </c>
      <c r="BB1735" t="s">
        <v>815</v>
      </c>
      <c r="BC1735" t="s">
        <v>819</v>
      </c>
      <c r="BD1735" t="s">
        <v>820</v>
      </c>
      <c r="BE1735" t="s">
        <v>821</v>
      </c>
      <c r="BF1735" t="s">
        <v>879</v>
      </c>
      <c r="BG1735" t="s">
        <v>822</v>
      </c>
      <c r="BH1735">
        <v>2016</v>
      </c>
      <c r="BI1735" t="s">
        <v>823</v>
      </c>
      <c r="BJ1735" t="s">
        <v>824</v>
      </c>
      <c r="BK1735" t="s">
        <v>824</v>
      </c>
    </row>
    <row r="1736" spans="43:63" x14ac:dyDescent="0.25">
      <c r="AQ1736" t="s">
        <v>21</v>
      </c>
      <c r="AR1736">
        <v>2012</v>
      </c>
      <c r="AS1736" t="s">
        <v>872</v>
      </c>
      <c r="AT1736" t="s">
        <v>839</v>
      </c>
      <c r="AU1736">
        <v>25.411066947725001</v>
      </c>
      <c r="AV1736" t="s">
        <v>873</v>
      </c>
      <c r="AW1736" t="s">
        <v>364</v>
      </c>
      <c r="AX1736" t="s">
        <v>817</v>
      </c>
      <c r="AY1736" t="s">
        <v>818</v>
      </c>
      <c r="AZ1736" t="s">
        <v>882</v>
      </c>
      <c r="BA1736" t="s">
        <v>764</v>
      </c>
      <c r="BB1736" t="s">
        <v>815</v>
      </c>
      <c r="BC1736" t="s">
        <v>819</v>
      </c>
      <c r="BD1736" t="s">
        <v>820</v>
      </c>
      <c r="BE1736" t="s">
        <v>821</v>
      </c>
      <c r="BF1736" t="s">
        <v>879</v>
      </c>
      <c r="BG1736" t="s">
        <v>822</v>
      </c>
      <c r="BH1736">
        <v>2016</v>
      </c>
      <c r="BI1736" t="s">
        <v>823</v>
      </c>
      <c r="BJ1736" t="s">
        <v>824</v>
      </c>
      <c r="BK1736" t="s">
        <v>824</v>
      </c>
    </row>
    <row r="1737" spans="43:63" x14ac:dyDescent="0.25">
      <c r="AQ1737" t="s">
        <v>21</v>
      </c>
      <c r="AR1737">
        <v>2013</v>
      </c>
      <c r="AS1737" t="s">
        <v>872</v>
      </c>
      <c r="AT1737" t="s">
        <v>839</v>
      </c>
      <c r="AU1737">
        <v>25.420539886164899</v>
      </c>
      <c r="AV1737" t="s">
        <v>873</v>
      </c>
      <c r="AW1737" t="s">
        <v>364</v>
      </c>
      <c r="AX1737" t="s">
        <v>817</v>
      </c>
      <c r="AY1737" t="s">
        <v>818</v>
      </c>
      <c r="AZ1737" t="s">
        <v>882</v>
      </c>
      <c r="BA1737" t="s">
        <v>764</v>
      </c>
      <c r="BB1737" t="s">
        <v>815</v>
      </c>
      <c r="BC1737" t="s">
        <v>819</v>
      </c>
      <c r="BD1737" t="s">
        <v>820</v>
      </c>
      <c r="BE1737" t="s">
        <v>821</v>
      </c>
      <c r="BF1737" t="s">
        <v>879</v>
      </c>
      <c r="BG1737" t="s">
        <v>822</v>
      </c>
      <c r="BH1737">
        <v>2016</v>
      </c>
      <c r="BI1737" t="s">
        <v>823</v>
      </c>
      <c r="BJ1737" t="s">
        <v>824</v>
      </c>
      <c r="BK1737" t="s">
        <v>824</v>
      </c>
    </row>
    <row r="1738" spans="43:63" x14ac:dyDescent="0.25">
      <c r="AQ1738" t="s">
        <v>15</v>
      </c>
      <c r="AR1738">
        <v>2011</v>
      </c>
      <c r="AS1738" t="s">
        <v>872</v>
      </c>
      <c r="AT1738" t="s">
        <v>839</v>
      </c>
      <c r="AU1738">
        <v>3.1953762870694402</v>
      </c>
      <c r="AV1738" t="s">
        <v>873</v>
      </c>
      <c r="AW1738" t="s">
        <v>364</v>
      </c>
      <c r="AX1738" t="s">
        <v>817</v>
      </c>
      <c r="AY1738" t="s">
        <v>818</v>
      </c>
      <c r="AZ1738" t="s">
        <v>882</v>
      </c>
      <c r="BA1738" t="s">
        <v>764</v>
      </c>
      <c r="BB1738" t="s">
        <v>815</v>
      </c>
      <c r="BC1738" t="s">
        <v>819</v>
      </c>
      <c r="BD1738" t="s">
        <v>820</v>
      </c>
      <c r="BE1738" t="s">
        <v>821</v>
      </c>
      <c r="BF1738" t="s">
        <v>879</v>
      </c>
      <c r="BG1738" t="s">
        <v>822</v>
      </c>
      <c r="BH1738">
        <v>2016</v>
      </c>
      <c r="BI1738" t="s">
        <v>823</v>
      </c>
      <c r="BJ1738" t="s">
        <v>824</v>
      </c>
      <c r="BK1738" t="s">
        <v>824</v>
      </c>
    </row>
    <row r="1739" spans="43:63" x14ac:dyDescent="0.25">
      <c r="AQ1739" t="s">
        <v>15</v>
      </c>
      <c r="AR1739">
        <v>2012</v>
      </c>
      <c r="AS1739" t="s">
        <v>872</v>
      </c>
      <c r="AT1739" t="s">
        <v>839</v>
      </c>
      <c r="AU1739">
        <v>3.2078387974938001</v>
      </c>
      <c r="AV1739" t="s">
        <v>873</v>
      </c>
      <c r="AW1739" t="s">
        <v>364</v>
      </c>
      <c r="AX1739" t="s">
        <v>817</v>
      </c>
      <c r="AY1739" t="s">
        <v>818</v>
      </c>
      <c r="AZ1739" t="s">
        <v>882</v>
      </c>
      <c r="BA1739" t="s">
        <v>764</v>
      </c>
      <c r="BB1739" t="s">
        <v>815</v>
      </c>
      <c r="BC1739" t="s">
        <v>819</v>
      </c>
      <c r="BD1739" t="s">
        <v>820</v>
      </c>
      <c r="BE1739" t="s">
        <v>821</v>
      </c>
      <c r="BF1739" t="s">
        <v>879</v>
      </c>
      <c r="BG1739" t="s">
        <v>822</v>
      </c>
      <c r="BH1739">
        <v>2016</v>
      </c>
      <c r="BI1739" t="s">
        <v>823</v>
      </c>
      <c r="BJ1739" t="s">
        <v>824</v>
      </c>
      <c r="BK1739" t="s">
        <v>824</v>
      </c>
    </row>
    <row r="1740" spans="43:63" x14ac:dyDescent="0.25">
      <c r="AQ1740" t="s">
        <v>15</v>
      </c>
      <c r="AR1740">
        <v>2013</v>
      </c>
      <c r="AS1740" t="s">
        <v>872</v>
      </c>
      <c r="AT1740" t="s">
        <v>839</v>
      </c>
      <c r="AU1740">
        <v>3.2163415518465399</v>
      </c>
      <c r="AV1740" t="s">
        <v>873</v>
      </c>
      <c r="AW1740" t="s">
        <v>364</v>
      </c>
      <c r="AX1740" t="s">
        <v>817</v>
      </c>
      <c r="AY1740" t="s">
        <v>818</v>
      </c>
      <c r="AZ1740" t="s">
        <v>882</v>
      </c>
      <c r="BA1740" t="s">
        <v>764</v>
      </c>
      <c r="BB1740" t="s">
        <v>815</v>
      </c>
      <c r="BC1740" t="s">
        <v>819</v>
      </c>
      <c r="BD1740" t="s">
        <v>820</v>
      </c>
      <c r="BE1740" t="s">
        <v>821</v>
      </c>
      <c r="BF1740" t="s">
        <v>879</v>
      </c>
      <c r="BG1740" t="s">
        <v>822</v>
      </c>
      <c r="BH1740">
        <v>2016</v>
      </c>
      <c r="BI1740" t="s">
        <v>823</v>
      </c>
      <c r="BJ1740" t="s">
        <v>824</v>
      </c>
      <c r="BK1740" t="s">
        <v>824</v>
      </c>
    </row>
    <row r="1741" spans="43:63" x14ac:dyDescent="0.25">
      <c r="AQ1741" t="s">
        <v>23</v>
      </c>
      <c r="AR1741">
        <v>2011</v>
      </c>
      <c r="AS1741" t="s">
        <v>872</v>
      </c>
      <c r="AT1741" t="s">
        <v>839</v>
      </c>
      <c r="AU1741">
        <v>29.841143010819899</v>
      </c>
      <c r="AV1741" t="s">
        <v>873</v>
      </c>
      <c r="AW1741" t="s">
        <v>364</v>
      </c>
      <c r="AX1741" t="s">
        <v>817</v>
      </c>
      <c r="AY1741" t="s">
        <v>818</v>
      </c>
      <c r="AZ1741" t="s">
        <v>882</v>
      </c>
      <c r="BA1741" t="s">
        <v>764</v>
      </c>
      <c r="BB1741" t="s">
        <v>815</v>
      </c>
      <c r="BC1741" t="s">
        <v>819</v>
      </c>
      <c r="BD1741" t="s">
        <v>820</v>
      </c>
      <c r="BE1741" t="s">
        <v>821</v>
      </c>
      <c r="BF1741" t="s">
        <v>879</v>
      </c>
      <c r="BG1741" t="s">
        <v>822</v>
      </c>
      <c r="BH1741">
        <v>2016</v>
      </c>
      <c r="BI1741" t="s">
        <v>823</v>
      </c>
      <c r="BJ1741" t="s">
        <v>824</v>
      </c>
      <c r="BK1741" t="s">
        <v>824</v>
      </c>
    </row>
    <row r="1742" spans="43:63" x14ac:dyDescent="0.25">
      <c r="AQ1742" t="s">
        <v>1</v>
      </c>
      <c r="AR1742">
        <v>2010</v>
      </c>
      <c r="AS1742" t="s">
        <v>872</v>
      </c>
      <c r="AT1742" t="s">
        <v>839</v>
      </c>
      <c r="AU1742">
        <v>244.53506524318701</v>
      </c>
      <c r="AV1742" t="s">
        <v>873</v>
      </c>
      <c r="AW1742" t="s">
        <v>364</v>
      </c>
      <c r="AX1742" t="s">
        <v>817</v>
      </c>
      <c r="AY1742" t="s">
        <v>818</v>
      </c>
      <c r="AZ1742" t="s">
        <v>882</v>
      </c>
      <c r="BA1742" t="s">
        <v>764</v>
      </c>
      <c r="BB1742" t="s">
        <v>815</v>
      </c>
      <c r="BC1742" t="s">
        <v>819</v>
      </c>
      <c r="BD1742" t="s">
        <v>820</v>
      </c>
      <c r="BE1742" t="s">
        <v>821</v>
      </c>
      <c r="BF1742" t="s">
        <v>879</v>
      </c>
      <c r="BG1742" t="s">
        <v>822</v>
      </c>
      <c r="BH1742">
        <v>2016</v>
      </c>
      <c r="BI1742" t="s">
        <v>823</v>
      </c>
      <c r="BJ1742" t="s">
        <v>824</v>
      </c>
      <c r="BK1742" t="s">
        <v>824</v>
      </c>
    </row>
    <row r="1743" spans="43:63" x14ac:dyDescent="0.25">
      <c r="AQ1743" t="s">
        <v>1</v>
      </c>
      <c r="AR1743">
        <v>2011</v>
      </c>
      <c r="AS1743" t="s">
        <v>872</v>
      </c>
      <c r="AT1743" t="s">
        <v>839</v>
      </c>
      <c r="AU1743">
        <v>244.80574053866499</v>
      </c>
      <c r="AV1743" t="s">
        <v>873</v>
      </c>
      <c r="AW1743" t="s">
        <v>364</v>
      </c>
      <c r="AX1743" t="s">
        <v>817</v>
      </c>
      <c r="AY1743" t="s">
        <v>818</v>
      </c>
      <c r="AZ1743" t="s">
        <v>882</v>
      </c>
      <c r="BA1743" t="s">
        <v>764</v>
      </c>
      <c r="BB1743" t="s">
        <v>815</v>
      </c>
      <c r="BC1743" t="s">
        <v>819</v>
      </c>
      <c r="BD1743" t="s">
        <v>820</v>
      </c>
      <c r="BE1743" t="s">
        <v>821</v>
      </c>
      <c r="BF1743" t="s">
        <v>879</v>
      </c>
      <c r="BG1743" t="s">
        <v>822</v>
      </c>
      <c r="BH1743">
        <v>2016</v>
      </c>
      <c r="BI1743" t="s">
        <v>823</v>
      </c>
      <c r="BJ1743" t="s">
        <v>824</v>
      </c>
      <c r="BK1743" t="s">
        <v>824</v>
      </c>
    </row>
    <row r="1744" spans="43:63" x14ac:dyDescent="0.25">
      <c r="AQ1744" t="s">
        <v>1</v>
      </c>
      <c r="AR1744">
        <v>2012</v>
      </c>
      <c r="AS1744" t="s">
        <v>872</v>
      </c>
      <c r="AT1744" t="s">
        <v>839</v>
      </c>
      <c r="AU1744">
        <v>245.37137267170999</v>
      </c>
      <c r="AV1744" t="s">
        <v>873</v>
      </c>
      <c r="AW1744" t="s">
        <v>364</v>
      </c>
      <c r="AX1744" t="s">
        <v>817</v>
      </c>
      <c r="AY1744" t="s">
        <v>818</v>
      </c>
      <c r="AZ1744" t="s">
        <v>882</v>
      </c>
      <c r="BA1744" t="s">
        <v>764</v>
      </c>
      <c r="BB1744" t="s">
        <v>815</v>
      </c>
      <c r="BC1744" t="s">
        <v>819</v>
      </c>
      <c r="BD1744" t="s">
        <v>820</v>
      </c>
      <c r="BE1744" t="s">
        <v>821</v>
      </c>
      <c r="BF1744" t="s">
        <v>879</v>
      </c>
      <c r="BG1744" t="s">
        <v>822</v>
      </c>
      <c r="BH1744">
        <v>2016</v>
      </c>
      <c r="BI1744" t="s">
        <v>823</v>
      </c>
      <c r="BJ1744" t="s">
        <v>824</v>
      </c>
      <c r="BK1744" t="s">
        <v>824</v>
      </c>
    </row>
    <row r="1745" spans="43:63" x14ac:dyDescent="0.25">
      <c r="AQ1745" t="s">
        <v>1</v>
      </c>
      <c r="AR1745">
        <v>2013</v>
      </c>
      <c r="AS1745" t="s">
        <v>872</v>
      </c>
      <c r="AT1745" t="s">
        <v>839</v>
      </c>
      <c r="AU1745">
        <v>244.333943344197</v>
      </c>
      <c r="AV1745" t="s">
        <v>873</v>
      </c>
      <c r="AW1745" t="s">
        <v>364</v>
      </c>
      <c r="AX1745" t="s">
        <v>817</v>
      </c>
      <c r="AY1745" t="s">
        <v>818</v>
      </c>
      <c r="AZ1745" t="s">
        <v>882</v>
      </c>
      <c r="BA1745" t="s">
        <v>764</v>
      </c>
      <c r="BB1745" t="s">
        <v>815</v>
      </c>
      <c r="BC1745" t="s">
        <v>819</v>
      </c>
      <c r="BD1745" t="s">
        <v>820</v>
      </c>
      <c r="BE1745" t="s">
        <v>821</v>
      </c>
      <c r="BF1745" t="s">
        <v>879</v>
      </c>
      <c r="BG1745" t="s">
        <v>822</v>
      </c>
      <c r="BH1745">
        <v>2016</v>
      </c>
      <c r="BI1745" t="s">
        <v>823</v>
      </c>
      <c r="BJ1745" t="s">
        <v>824</v>
      </c>
      <c r="BK1745" t="s">
        <v>824</v>
      </c>
    </row>
    <row r="1746" spans="43:63" x14ac:dyDescent="0.25">
      <c r="AQ1746" t="s">
        <v>9</v>
      </c>
      <c r="AR1746">
        <v>2010</v>
      </c>
      <c r="AS1746" t="s">
        <v>872</v>
      </c>
      <c r="AT1746" t="s">
        <v>839</v>
      </c>
      <c r="AU1746">
        <v>10.6334</v>
      </c>
      <c r="AV1746" t="s">
        <v>873</v>
      </c>
      <c r="AW1746" t="s">
        <v>364</v>
      </c>
      <c r="AX1746" t="s">
        <v>817</v>
      </c>
      <c r="AY1746" t="s">
        <v>818</v>
      </c>
      <c r="AZ1746" t="s">
        <v>882</v>
      </c>
      <c r="BA1746" t="s">
        <v>764</v>
      </c>
      <c r="BB1746" t="s">
        <v>815</v>
      </c>
      <c r="BC1746" t="s">
        <v>819</v>
      </c>
      <c r="BD1746" t="s">
        <v>820</v>
      </c>
      <c r="BE1746" t="s">
        <v>821</v>
      </c>
      <c r="BF1746" t="s">
        <v>879</v>
      </c>
      <c r="BG1746" t="s">
        <v>822</v>
      </c>
      <c r="BH1746">
        <v>2016</v>
      </c>
      <c r="BI1746" t="s">
        <v>823</v>
      </c>
      <c r="BJ1746" t="s">
        <v>824</v>
      </c>
      <c r="BK1746" t="s">
        <v>824</v>
      </c>
    </row>
    <row r="1747" spans="43:63" x14ac:dyDescent="0.25">
      <c r="AQ1747" t="s">
        <v>9</v>
      </c>
      <c r="AR1747">
        <v>2011</v>
      </c>
      <c r="AS1747" t="s">
        <v>872</v>
      </c>
      <c r="AT1747" t="s">
        <v>839</v>
      </c>
      <c r="AU1747">
        <v>10.745703451280001</v>
      </c>
      <c r="AV1747" t="s">
        <v>873</v>
      </c>
      <c r="AW1747" t="s">
        <v>364</v>
      </c>
      <c r="AX1747" t="s">
        <v>817</v>
      </c>
      <c r="AY1747" t="s">
        <v>818</v>
      </c>
      <c r="AZ1747" t="s">
        <v>882</v>
      </c>
      <c r="BA1747" t="s">
        <v>764</v>
      </c>
      <c r="BB1747" t="s">
        <v>815</v>
      </c>
      <c r="BC1747" t="s">
        <v>819</v>
      </c>
      <c r="BD1747" t="s">
        <v>820</v>
      </c>
      <c r="BE1747" t="s">
        <v>821</v>
      </c>
      <c r="BF1747" t="s">
        <v>879</v>
      </c>
      <c r="BG1747" t="s">
        <v>822</v>
      </c>
      <c r="BH1747">
        <v>2016</v>
      </c>
      <c r="BI1747" t="s">
        <v>823</v>
      </c>
      <c r="BJ1747" t="s">
        <v>824</v>
      </c>
      <c r="BK1747" t="s">
        <v>824</v>
      </c>
    </row>
    <row r="1748" spans="43:63" x14ac:dyDescent="0.25">
      <c r="AQ1748" t="s">
        <v>9</v>
      </c>
      <c r="AR1748">
        <v>2012</v>
      </c>
      <c r="AS1748" t="s">
        <v>872</v>
      </c>
      <c r="AT1748" t="s">
        <v>839</v>
      </c>
      <c r="AU1748">
        <v>10.736171880000001</v>
      </c>
      <c r="AV1748" t="s">
        <v>873</v>
      </c>
      <c r="AW1748" t="s">
        <v>364</v>
      </c>
      <c r="AX1748" t="s">
        <v>817</v>
      </c>
      <c r="AY1748" t="s">
        <v>818</v>
      </c>
      <c r="AZ1748" t="s">
        <v>882</v>
      </c>
      <c r="BA1748" t="s">
        <v>764</v>
      </c>
      <c r="BB1748" t="s">
        <v>815</v>
      </c>
      <c r="BC1748" t="s">
        <v>819</v>
      </c>
      <c r="BD1748" t="s">
        <v>820</v>
      </c>
      <c r="BE1748" t="s">
        <v>821</v>
      </c>
      <c r="BF1748" t="s">
        <v>879</v>
      </c>
      <c r="BG1748" t="s">
        <v>822</v>
      </c>
      <c r="BH1748">
        <v>2016</v>
      </c>
      <c r="BI1748" t="s">
        <v>823</v>
      </c>
      <c r="BJ1748" t="s">
        <v>824</v>
      </c>
      <c r="BK1748" t="s">
        <v>824</v>
      </c>
    </row>
    <row r="1749" spans="43:63" x14ac:dyDescent="0.25">
      <c r="AQ1749" t="s">
        <v>9</v>
      </c>
      <c r="AR1749">
        <v>2013</v>
      </c>
      <c r="AS1749" t="s">
        <v>872</v>
      </c>
      <c r="AT1749" t="s">
        <v>839</v>
      </c>
      <c r="AU1749">
        <v>10.7594418096</v>
      </c>
      <c r="AV1749" t="s">
        <v>873</v>
      </c>
      <c r="AW1749" t="s">
        <v>364</v>
      </c>
      <c r="AX1749" t="s">
        <v>817</v>
      </c>
      <c r="AY1749" t="s">
        <v>818</v>
      </c>
      <c r="AZ1749" t="s">
        <v>882</v>
      </c>
      <c r="BA1749" t="s">
        <v>764</v>
      </c>
      <c r="BB1749" t="s">
        <v>815</v>
      </c>
      <c r="BC1749" t="s">
        <v>819</v>
      </c>
      <c r="BD1749" t="s">
        <v>820</v>
      </c>
      <c r="BE1749" t="s">
        <v>821</v>
      </c>
      <c r="BF1749" t="s">
        <v>879</v>
      </c>
      <c r="BG1749" t="s">
        <v>822</v>
      </c>
      <c r="BH1749">
        <v>2016</v>
      </c>
      <c r="BI1749" t="s">
        <v>823</v>
      </c>
      <c r="BJ1749" t="s">
        <v>824</v>
      </c>
      <c r="BK1749" t="s">
        <v>824</v>
      </c>
    </row>
    <row r="1750" spans="43:63" x14ac:dyDescent="0.25">
      <c r="AQ1750" t="s">
        <v>27</v>
      </c>
      <c r="AR1750">
        <v>2011</v>
      </c>
      <c r="AS1750" t="s">
        <v>872</v>
      </c>
      <c r="AT1750" t="s">
        <v>839</v>
      </c>
      <c r="AU1750">
        <v>5.9922738834886902</v>
      </c>
      <c r="AV1750" t="s">
        <v>873</v>
      </c>
      <c r="AW1750" t="s">
        <v>364</v>
      </c>
      <c r="AX1750" t="s">
        <v>817</v>
      </c>
      <c r="AY1750" t="s">
        <v>818</v>
      </c>
      <c r="AZ1750" t="s">
        <v>882</v>
      </c>
      <c r="BA1750" t="s">
        <v>764</v>
      </c>
      <c r="BB1750" t="s">
        <v>815</v>
      </c>
      <c r="BC1750" t="s">
        <v>819</v>
      </c>
      <c r="BD1750" t="s">
        <v>820</v>
      </c>
      <c r="BE1750" t="s">
        <v>821</v>
      </c>
      <c r="BF1750" t="s">
        <v>879</v>
      </c>
      <c r="BG1750" t="s">
        <v>822</v>
      </c>
      <c r="BH1750">
        <v>2016</v>
      </c>
      <c r="BI1750" t="s">
        <v>823</v>
      </c>
      <c r="BJ1750" t="s">
        <v>824</v>
      </c>
      <c r="BK1750" t="s">
        <v>824</v>
      </c>
    </row>
    <row r="1751" spans="43:63" x14ac:dyDescent="0.25">
      <c r="AQ1751" t="s">
        <v>20</v>
      </c>
      <c r="AR1751">
        <v>2011</v>
      </c>
      <c r="AS1751" t="s">
        <v>872</v>
      </c>
      <c r="AT1751" t="s">
        <v>839</v>
      </c>
      <c r="AU1751">
        <v>68.732070666940004</v>
      </c>
      <c r="AV1751" t="s">
        <v>873</v>
      </c>
      <c r="AW1751" t="s">
        <v>364</v>
      </c>
      <c r="AX1751" t="s">
        <v>817</v>
      </c>
      <c r="AY1751" t="s">
        <v>818</v>
      </c>
      <c r="AZ1751" t="s">
        <v>882</v>
      </c>
      <c r="BA1751" t="s">
        <v>764</v>
      </c>
      <c r="BB1751" t="s">
        <v>815</v>
      </c>
      <c r="BC1751" t="s">
        <v>819</v>
      </c>
      <c r="BD1751" t="s">
        <v>820</v>
      </c>
      <c r="BE1751" t="s">
        <v>821</v>
      </c>
      <c r="BF1751" t="s">
        <v>879</v>
      </c>
      <c r="BG1751" t="s">
        <v>822</v>
      </c>
      <c r="BH1751">
        <v>2016</v>
      </c>
      <c r="BI1751" t="s">
        <v>823</v>
      </c>
      <c r="BJ1751" t="s">
        <v>824</v>
      </c>
      <c r="BK1751" t="s">
        <v>824</v>
      </c>
    </row>
    <row r="1752" spans="43:63" x14ac:dyDescent="0.25">
      <c r="AQ1752" t="s">
        <v>20</v>
      </c>
      <c r="AR1752">
        <v>2012</v>
      </c>
      <c r="AS1752" t="s">
        <v>872</v>
      </c>
      <c r="AT1752" t="s">
        <v>839</v>
      </c>
      <c r="AU1752">
        <v>68.732070666940004</v>
      </c>
      <c r="AV1752" t="s">
        <v>873</v>
      </c>
      <c r="AW1752" t="s">
        <v>364</v>
      </c>
      <c r="AX1752" t="s">
        <v>817</v>
      </c>
      <c r="AY1752" t="s">
        <v>818</v>
      </c>
      <c r="AZ1752" t="s">
        <v>882</v>
      </c>
      <c r="BA1752" t="s">
        <v>764</v>
      </c>
      <c r="BB1752" t="s">
        <v>815</v>
      </c>
      <c r="BC1752" t="s">
        <v>819</v>
      </c>
      <c r="BD1752" t="s">
        <v>820</v>
      </c>
      <c r="BE1752" t="s">
        <v>821</v>
      </c>
      <c r="BF1752" t="s">
        <v>879</v>
      </c>
      <c r="BG1752" t="s">
        <v>822</v>
      </c>
      <c r="BH1752">
        <v>2016</v>
      </c>
      <c r="BI1752" t="s">
        <v>823</v>
      </c>
      <c r="BJ1752" t="s">
        <v>824</v>
      </c>
      <c r="BK1752" t="s">
        <v>824</v>
      </c>
    </row>
    <row r="1753" spans="43:63" x14ac:dyDescent="0.25">
      <c r="AQ1753" t="s">
        <v>20</v>
      </c>
      <c r="AR1753">
        <v>2013</v>
      </c>
      <c r="AS1753" t="s">
        <v>872</v>
      </c>
      <c r="AT1753" t="s">
        <v>839</v>
      </c>
      <c r="AU1753">
        <v>68.732070666940004</v>
      </c>
      <c r="AV1753" t="s">
        <v>873</v>
      </c>
      <c r="AW1753" t="s">
        <v>364</v>
      </c>
      <c r="AX1753" t="s">
        <v>817</v>
      </c>
      <c r="AY1753" t="s">
        <v>818</v>
      </c>
      <c r="AZ1753" t="s">
        <v>882</v>
      </c>
      <c r="BA1753" t="s">
        <v>764</v>
      </c>
      <c r="BB1753" t="s">
        <v>815</v>
      </c>
      <c r="BC1753" t="s">
        <v>819</v>
      </c>
      <c r="BD1753" t="s">
        <v>820</v>
      </c>
      <c r="BE1753" t="s">
        <v>821</v>
      </c>
      <c r="BF1753" t="s">
        <v>879</v>
      </c>
      <c r="BG1753" t="s">
        <v>822</v>
      </c>
      <c r="BH1753">
        <v>2016</v>
      </c>
      <c r="BI1753" t="s">
        <v>823</v>
      </c>
      <c r="BJ1753" t="s">
        <v>824</v>
      </c>
      <c r="BK1753" t="s">
        <v>824</v>
      </c>
    </row>
    <row r="1754" spans="43:63" x14ac:dyDescent="0.25">
      <c r="AQ1754" t="s">
        <v>28</v>
      </c>
      <c r="AR1754">
        <v>2013</v>
      </c>
      <c r="AS1754" t="s">
        <v>872</v>
      </c>
      <c r="AT1754" t="s">
        <v>839</v>
      </c>
      <c r="AU1754">
        <v>299.36128972013199</v>
      </c>
      <c r="AV1754" t="s">
        <v>873</v>
      </c>
      <c r="AW1754" t="s">
        <v>364</v>
      </c>
      <c r="AX1754" t="s">
        <v>817</v>
      </c>
      <c r="AY1754" t="s">
        <v>818</v>
      </c>
      <c r="AZ1754" t="s">
        <v>882</v>
      </c>
      <c r="BA1754" t="s">
        <v>764</v>
      </c>
      <c r="BB1754" t="s">
        <v>815</v>
      </c>
      <c r="BC1754" t="s">
        <v>819</v>
      </c>
      <c r="BD1754" t="s">
        <v>820</v>
      </c>
      <c r="BE1754" t="s">
        <v>821</v>
      </c>
      <c r="BF1754" t="s">
        <v>879</v>
      </c>
      <c r="BG1754" t="s">
        <v>822</v>
      </c>
      <c r="BH1754">
        <v>2016</v>
      </c>
      <c r="BI1754" t="s">
        <v>823</v>
      </c>
      <c r="BJ1754" t="s">
        <v>824</v>
      </c>
      <c r="BK1754" t="s">
        <v>824</v>
      </c>
    </row>
    <row r="1755" spans="43:63" x14ac:dyDescent="0.25">
      <c r="AQ1755" t="s">
        <v>30</v>
      </c>
      <c r="AR1755">
        <v>2014</v>
      </c>
      <c r="AS1755" t="s">
        <v>872</v>
      </c>
      <c r="AT1755" t="s">
        <v>839</v>
      </c>
      <c r="AU1755">
        <v>23.1599297699989</v>
      </c>
      <c r="AV1755" t="s">
        <v>873</v>
      </c>
      <c r="AW1755" t="s">
        <v>364</v>
      </c>
      <c r="AX1755" t="s">
        <v>817</v>
      </c>
      <c r="AY1755" t="s">
        <v>818</v>
      </c>
      <c r="AZ1755" t="s">
        <v>882</v>
      </c>
      <c r="BA1755" t="s">
        <v>764</v>
      </c>
      <c r="BB1755" t="s">
        <v>815</v>
      </c>
      <c r="BC1755" t="s">
        <v>819</v>
      </c>
      <c r="BD1755" t="s">
        <v>820</v>
      </c>
      <c r="BE1755" t="s">
        <v>821</v>
      </c>
      <c r="BF1755" t="s">
        <v>879</v>
      </c>
      <c r="BG1755" t="s">
        <v>822</v>
      </c>
      <c r="BH1755">
        <v>2016</v>
      </c>
      <c r="BI1755" t="s">
        <v>823</v>
      </c>
      <c r="BJ1755" t="s">
        <v>824</v>
      </c>
      <c r="BK1755" t="s">
        <v>824</v>
      </c>
    </row>
    <row r="1756" spans="43:63" x14ac:dyDescent="0.25">
      <c r="AQ1756" t="s">
        <v>10</v>
      </c>
      <c r="AR1756">
        <v>2005</v>
      </c>
      <c r="AS1756" t="s">
        <v>872</v>
      </c>
      <c r="AT1756" t="s">
        <v>839</v>
      </c>
      <c r="AU1756">
        <v>172.421480283835</v>
      </c>
      <c r="AV1756" t="s">
        <v>873</v>
      </c>
      <c r="AW1756" t="s">
        <v>364</v>
      </c>
      <c r="AX1756" t="s">
        <v>817</v>
      </c>
      <c r="AY1756" t="s">
        <v>818</v>
      </c>
      <c r="AZ1756" t="s">
        <v>882</v>
      </c>
      <c r="BA1756" t="s">
        <v>764</v>
      </c>
      <c r="BB1756" t="s">
        <v>815</v>
      </c>
      <c r="BC1756" t="s">
        <v>819</v>
      </c>
      <c r="BD1756" t="s">
        <v>820</v>
      </c>
      <c r="BE1756" t="s">
        <v>821</v>
      </c>
      <c r="BF1756" t="s">
        <v>879</v>
      </c>
      <c r="BG1756" t="s">
        <v>822</v>
      </c>
      <c r="BH1756">
        <v>2016</v>
      </c>
      <c r="BI1756" t="s">
        <v>823</v>
      </c>
      <c r="BJ1756" t="s">
        <v>824</v>
      </c>
      <c r="BK1756" t="s">
        <v>824</v>
      </c>
    </row>
    <row r="1757" spans="43:63" x14ac:dyDescent="0.25">
      <c r="AQ1757" t="s">
        <v>10</v>
      </c>
      <c r="AR1757">
        <v>2006</v>
      </c>
      <c r="AS1757" t="s">
        <v>872</v>
      </c>
      <c r="AT1757" t="s">
        <v>839</v>
      </c>
      <c r="AU1757">
        <v>172.26279284557901</v>
      </c>
      <c r="AV1757" t="s">
        <v>873</v>
      </c>
      <c r="AW1757" t="s">
        <v>364</v>
      </c>
      <c r="AX1757" t="s">
        <v>817</v>
      </c>
      <c r="AY1757" t="s">
        <v>818</v>
      </c>
      <c r="AZ1757" t="s">
        <v>882</v>
      </c>
      <c r="BA1757" t="s">
        <v>764</v>
      </c>
      <c r="BB1757" t="s">
        <v>815</v>
      </c>
      <c r="BC1757" t="s">
        <v>819</v>
      </c>
      <c r="BD1757" t="s">
        <v>820</v>
      </c>
      <c r="BE1757" t="s">
        <v>821</v>
      </c>
      <c r="BF1757" t="s">
        <v>879</v>
      </c>
      <c r="BG1757" t="s">
        <v>822</v>
      </c>
      <c r="BH1757">
        <v>2016</v>
      </c>
      <c r="BI1757" t="s">
        <v>823</v>
      </c>
      <c r="BJ1757" t="s">
        <v>824</v>
      </c>
      <c r="BK1757" t="s">
        <v>824</v>
      </c>
    </row>
    <row r="1758" spans="43:63" x14ac:dyDescent="0.25">
      <c r="AQ1758" t="s">
        <v>10</v>
      </c>
      <c r="AR1758">
        <v>2007</v>
      </c>
      <c r="AS1758" t="s">
        <v>872</v>
      </c>
      <c r="AT1758" t="s">
        <v>839</v>
      </c>
      <c r="AU1758">
        <v>172.20434178739899</v>
      </c>
      <c r="AV1758" t="s">
        <v>873</v>
      </c>
      <c r="AW1758" t="s">
        <v>364</v>
      </c>
      <c r="AX1758" t="s">
        <v>817</v>
      </c>
      <c r="AY1758" t="s">
        <v>818</v>
      </c>
      <c r="AZ1758" t="s">
        <v>882</v>
      </c>
      <c r="BA1758" t="s">
        <v>764</v>
      </c>
      <c r="BB1758" t="s">
        <v>815</v>
      </c>
      <c r="BC1758" t="s">
        <v>819</v>
      </c>
      <c r="BD1758" t="s">
        <v>820</v>
      </c>
      <c r="BE1758" t="s">
        <v>821</v>
      </c>
      <c r="BF1758" t="s">
        <v>879</v>
      </c>
      <c r="BG1758" t="s">
        <v>822</v>
      </c>
      <c r="BH1758">
        <v>2016</v>
      </c>
      <c r="BI1758" t="s">
        <v>823</v>
      </c>
      <c r="BJ1758" t="s">
        <v>824</v>
      </c>
      <c r="BK1758" t="s">
        <v>824</v>
      </c>
    </row>
    <row r="1759" spans="43:63" x14ac:dyDescent="0.25">
      <c r="AQ1759" t="s">
        <v>10</v>
      </c>
      <c r="AR1759">
        <v>2008</v>
      </c>
      <c r="AS1759" t="s">
        <v>872</v>
      </c>
      <c r="AT1759" t="s">
        <v>839</v>
      </c>
      <c r="AU1759">
        <v>171.92712954488599</v>
      </c>
      <c r="AV1759" t="s">
        <v>873</v>
      </c>
      <c r="AW1759" t="s">
        <v>364</v>
      </c>
      <c r="AX1759" t="s">
        <v>817</v>
      </c>
      <c r="AY1759" t="s">
        <v>818</v>
      </c>
      <c r="AZ1759" t="s">
        <v>882</v>
      </c>
      <c r="BA1759" t="s">
        <v>764</v>
      </c>
      <c r="BB1759" t="s">
        <v>815</v>
      </c>
      <c r="BC1759" t="s">
        <v>819</v>
      </c>
      <c r="BD1759" t="s">
        <v>820</v>
      </c>
      <c r="BE1759" t="s">
        <v>821</v>
      </c>
      <c r="BF1759" t="s">
        <v>879</v>
      </c>
      <c r="BG1759" t="s">
        <v>822</v>
      </c>
      <c r="BH1759">
        <v>2016</v>
      </c>
      <c r="BI1759" t="s">
        <v>823</v>
      </c>
      <c r="BJ1759" t="s">
        <v>824</v>
      </c>
      <c r="BK1759" t="s">
        <v>824</v>
      </c>
    </row>
    <row r="1760" spans="43:63" x14ac:dyDescent="0.25">
      <c r="AQ1760" t="s">
        <v>10</v>
      </c>
      <c r="AR1760">
        <v>2009</v>
      </c>
      <c r="AS1760" t="s">
        <v>872</v>
      </c>
      <c r="AT1760" t="s">
        <v>839</v>
      </c>
      <c r="AU1760">
        <v>171.639177483005</v>
      </c>
      <c r="AV1760" t="s">
        <v>873</v>
      </c>
      <c r="AW1760" t="s">
        <v>364</v>
      </c>
      <c r="AX1760" t="s">
        <v>817</v>
      </c>
      <c r="AY1760" t="s">
        <v>818</v>
      </c>
      <c r="AZ1760" t="s">
        <v>882</v>
      </c>
      <c r="BA1760" t="s">
        <v>764</v>
      </c>
      <c r="BB1760" t="s">
        <v>815</v>
      </c>
      <c r="BC1760" t="s">
        <v>819</v>
      </c>
      <c r="BD1760" t="s">
        <v>820</v>
      </c>
      <c r="BE1760" t="s">
        <v>821</v>
      </c>
      <c r="BF1760" t="s">
        <v>879</v>
      </c>
      <c r="BG1760" t="s">
        <v>822</v>
      </c>
      <c r="BH1760">
        <v>2016</v>
      </c>
      <c r="BI1760" t="s">
        <v>823</v>
      </c>
      <c r="BJ1760" t="s">
        <v>824</v>
      </c>
      <c r="BK1760" t="s">
        <v>824</v>
      </c>
    </row>
    <row r="1761" spans="43:63" x14ac:dyDescent="0.25">
      <c r="AQ1761" t="s">
        <v>10</v>
      </c>
      <c r="AR1761">
        <v>2010</v>
      </c>
      <c r="AS1761" t="s">
        <v>872</v>
      </c>
      <c r="AT1761" t="s">
        <v>839</v>
      </c>
      <c r="AU1761">
        <v>171.28784977130601</v>
      </c>
      <c r="AV1761" t="s">
        <v>873</v>
      </c>
      <c r="AW1761" t="s">
        <v>364</v>
      </c>
      <c r="AX1761" t="s">
        <v>817</v>
      </c>
      <c r="AY1761" t="s">
        <v>818</v>
      </c>
      <c r="AZ1761" t="s">
        <v>882</v>
      </c>
      <c r="BA1761" t="s">
        <v>764</v>
      </c>
      <c r="BB1761" t="s">
        <v>815</v>
      </c>
      <c r="BC1761" t="s">
        <v>819</v>
      </c>
      <c r="BD1761" t="s">
        <v>820</v>
      </c>
      <c r="BE1761" t="s">
        <v>821</v>
      </c>
      <c r="BF1761" t="s">
        <v>879</v>
      </c>
      <c r="BG1761" t="s">
        <v>822</v>
      </c>
      <c r="BH1761">
        <v>2016</v>
      </c>
      <c r="BI1761" t="s">
        <v>823</v>
      </c>
      <c r="BJ1761" t="s">
        <v>824</v>
      </c>
      <c r="BK1761" t="s">
        <v>824</v>
      </c>
    </row>
    <row r="1762" spans="43:63" x14ac:dyDescent="0.25">
      <c r="AQ1762" t="s">
        <v>10</v>
      </c>
      <c r="AR1762">
        <v>2011</v>
      </c>
      <c r="AS1762" t="s">
        <v>872</v>
      </c>
      <c r="AT1762" t="s">
        <v>839</v>
      </c>
      <c r="AU1762">
        <v>170.990167232483</v>
      </c>
      <c r="AV1762" t="s">
        <v>873</v>
      </c>
      <c r="AW1762" t="s">
        <v>364</v>
      </c>
      <c r="AX1762" t="s">
        <v>817</v>
      </c>
      <c r="AY1762" t="s">
        <v>818</v>
      </c>
      <c r="AZ1762" t="s">
        <v>882</v>
      </c>
      <c r="BA1762" t="s">
        <v>764</v>
      </c>
      <c r="BB1762" t="s">
        <v>815</v>
      </c>
      <c r="BC1762" t="s">
        <v>819</v>
      </c>
      <c r="BD1762" t="s">
        <v>820</v>
      </c>
      <c r="BE1762" t="s">
        <v>821</v>
      </c>
      <c r="BF1762" t="s">
        <v>879</v>
      </c>
      <c r="BG1762" t="s">
        <v>822</v>
      </c>
      <c r="BH1762">
        <v>2016</v>
      </c>
      <c r="BI1762" t="s">
        <v>823</v>
      </c>
      <c r="BJ1762" t="s">
        <v>824</v>
      </c>
      <c r="BK1762" t="s">
        <v>824</v>
      </c>
    </row>
    <row r="1763" spans="43:63" x14ac:dyDescent="0.25">
      <c r="AQ1763" t="s">
        <v>10</v>
      </c>
      <c r="AR1763">
        <v>2012</v>
      </c>
      <c r="AS1763" t="s">
        <v>872</v>
      </c>
      <c r="AT1763" t="s">
        <v>839</v>
      </c>
      <c r="AU1763">
        <v>170.64831451210199</v>
      </c>
      <c r="AV1763" t="s">
        <v>873</v>
      </c>
      <c r="AW1763" t="s">
        <v>364</v>
      </c>
      <c r="AX1763" t="s">
        <v>817</v>
      </c>
      <c r="AY1763" t="s">
        <v>818</v>
      </c>
      <c r="AZ1763" t="s">
        <v>882</v>
      </c>
      <c r="BA1763" t="s">
        <v>764</v>
      </c>
      <c r="BB1763" t="s">
        <v>815</v>
      </c>
      <c r="BC1763" t="s">
        <v>819</v>
      </c>
      <c r="BD1763" t="s">
        <v>820</v>
      </c>
      <c r="BE1763" t="s">
        <v>821</v>
      </c>
      <c r="BF1763" t="s">
        <v>879</v>
      </c>
      <c r="BG1763" t="s">
        <v>822</v>
      </c>
      <c r="BH1763">
        <v>2016</v>
      </c>
      <c r="BI1763" t="s">
        <v>823</v>
      </c>
      <c r="BJ1763" t="s">
        <v>824</v>
      </c>
      <c r="BK1763" t="s">
        <v>824</v>
      </c>
    </row>
    <row r="1764" spans="43:63" x14ac:dyDescent="0.25">
      <c r="AQ1764" t="s">
        <v>10</v>
      </c>
      <c r="AR1764">
        <v>2013</v>
      </c>
      <c r="AS1764" t="s">
        <v>872</v>
      </c>
      <c r="AT1764" t="s">
        <v>839</v>
      </c>
      <c r="AU1764">
        <v>170.73433714313799</v>
      </c>
      <c r="AV1764" t="s">
        <v>873</v>
      </c>
      <c r="AW1764" t="s">
        <v>364</v>
      </c>
      <c r="AX1764" t="s">
        <v>817</v>
      </c>
      <c r="AY1764" t="s">
        <v>818</v>
      </c>
      <c r="AZ1764" t="s">
        <v>882</v>
      </c>
      <c r="BA1764" t="s">
        <v>764</v>
      </c>
      <c r="BB1764" t="s">
        <v>815</v>
      </c>
      <c r="BC1764" t="s">
        <v>819</v>
      </c>
      <c r="BD1764" t="s">
        <v>820</v>
      </c>
      <c r="BE1764" t="s">
        <v>821</v>
      </c>
      <c r="BF1764" t="s">
        <v>879</v>
      </c>
      <c r="BG1764" t="s">
        <v>822</v>
      </c>
      <c r="BH1764">
        <v>2016</v>
      </c>
      <c r="BI1764" t="s">
        <v>823</v>
      </c>
      <c r="BJ1764" t="s">
        <v>824</v>
      </c>
      <c r="BK1764" t="s">
        <v>824</v>
      </c>
    </row>
    <row r="1765" spans="43:63" x14ac:dyDescent="0.25">
      <c r="AQ1765" t="s">
        <v>24</v>
      </c>
      <c r="AR1765">
        <v>2011</v>
      </c>
      <c r="AS1765" t="s">
        <v>872</v>
      </c>
      <c r="AT1765" t="s">
        <v>839</v>
      </c>
      <c r="AU1765">
        <v>16.047932258634798</v>
      </c>
      <c r="AV1765" t="s">
        <v>873</v>
      </c>
      <c r="AW1765" t="s">
        <v>364</v>
      </c>
      <c r="AX1765" t="s">
        <v>817</v>
      </c>
      <c r="AY1765" t="s">
        <v>818</v>
      </c>
      <c r="AZ1765" t="s">
        <v>882</v>
      </c>
      <c r="BA1765" t="s">
        <v>764</v>
      </c>
      <c r="BB1765" t="s">
        <v>815</v>
      </c>
      <c r="BC1765" t="s">
        <v>819</v>
      </c>
      <c r="BD1765" t="s">
        <v>820</v>
      </c>
      <c r="BE1765" t="s">
        <v>821</v>
      </c>
      <c r="BF1765" t="s">
        <v>879</v>
      </c>
      <c r="BG1765" t="s">
        <v>822</v>
      </c>
      <c r="BH1765">
        <v>2016</v>
      </c>
      <c r="BI1765" t="s">
        <v>823</v>
      </c>
      <c r="BJ1765" t="s">
        <v>824</v>
      </c>
      <c r="BK1765" t="s">
        <v>824</v>
      </c>
    </row>
    <row r="1766" spans="43:63" x14ac:dyDescent="0.25">
      <c r="AQ1766" t="s">
        <v>24</v>
      </c>
      <c r="AR1766">
        <v>2012</v>
      </c>
      <c r="AS1766" t="s">
        <v>872</v>
      </c>
      <c r="AT1766" t="s">
        <v>839</v>
      </c>
      <c r="AU1766">
        <v>16.1867895216885</v>
      </c>
      <c r="AV1766" t="s">
        <v>873</v>
      </c>
      <c r="AW1766" t="s">
        <v>364</v>
      </c>
      <c r="AX1766" t="s">
        <v>817</v>
      </c>
      <c r="AY1766" t="s">
        <v>818</v>
      </c>
      <c r="AZ1766" t="s">
        <v>882</v>
      </c>
      <c r="BA1766" t="s">
        <v>764</v>
      </c>
      <c r="BB1766" t="s">
        <v>815</v>
      </c>
      <c r="BC1766" t="s">
        <v>819</v>
      </c>
      <c r="BD1766" t="s">
        <v>820</v>
      </c>
      <c r="BE1766" t="s">
        <v>821</v>
      </c>
      <c r="BF1766" t="s">
        <v>879</v>
      </c>
      <c r="BG1766" t="s">
        <v>822</v>
      </c>
      <c r="BH1766">
        <v>2016</v>
      </c>
      <c r="BI1766" t="s">
        <v>823</v>
      </c>
      <c r="BJ1766" t="s">
        <v>824</v>
      </c>
      <c r="BK1766" t="s">
        <v>824</v>
      </c>
    </row>
    <row r="1767" spans="43:63" x14ac:dyDescent="0.25">
      <c r="AQ1767" t="s">
        <v>24</v>
      </c>
      <c r="AR1767">
        <v>2013</v>
      </c>
      <c r="AS1767" t="s">
        <v>872</v>
      </c>
      <c r="AT1767" t="s">
        <v>839</v>
      </c>
      <c r="AU1767">
        <v>16.325646784742201</v>
      </c>
      <c r="AV1767" t="s">
        <v>873</v>
      </c>
      <c r="AW1767" t="s">
        <v>364</v>
      </c>
      <c r="AX1767" t="s">
        <v>817</v>
      </c>
      <c r="AY1767" t="s">
        <v>818</v>
      </c>
      <c r="AZ1767" t="s">
        <v>882</v>
      </c>
      <c r="BA1767" t="s">
        <v>764</v>
      </c>
      <c r="BB1767" t="s">
        <v>815</v>
      </c>
      <c r="BC1767" t="s">
        <v>819</v>
      </c>
      <c r="BD1767" t="s">
        <v>820</v>
      </c>
      <c r="BE1767" t="s">
        <v>821</v>
      </c>
      <c r="BF1767" t="s">
        <v>879</v>
      </c>
      <c r="BG1767" t="s">
        <v>822</v>
      </c>
      <c r="BH1767">
        <v>2016</v>
      </c>
      <c r="BI1767" t="s">
        <v>823</v>
      </c>
      <c r="BJ1767" t="s">
        <v>824</v>
      </c>
      <c r="BK1767" t="s">
        <v>824</v>
      </c>
    </row>
    <row r="1768" spans="43:63" x14ac:dyDescent="0.25">
      <c r="AQ1768" t="s">
        <v>16</v>
      </c>
      <c r="AR1768">
        <v>2013</v>
      </c>
      <c r="AS1768" t="s">
        <v>872</v>
      </c>
      <c r="AT1768" t="s">
        <v>839</v>
      </c>
      <c r="AU1768">
        <v>18.902216239674399</v>
      </c>
      <c r="AV1768" t="s">
        <v>873</v>
      </c>
      <c r="AW1768" t="s">
        <v>208</v>
      </c>
      <c r="AX1768" t="s">
        <v>817</v>
      </c>
      <c r="AY1768" t="s">
        <v>818</v>
      </c>
      <c r="AZ1768" t="s">
        <v>882</v>
      </c>
      <c r="BA1768" t="s">
        <v>764</v>
      </c>
      <c r="BB1768" t="s">
        <v>815</v>
      </c>
      <c r="BC1768" t="s">
        <v>819</v>
      </c>
      <c r="BD1768" t="s">
        <v>820</v>
      </c>
      <c r="BE1768" t="s">
        <v>821</v>
      </c>
      <c r="BF1768" t="s">
        <v>876</v>
      </c>
      <c r="BG1768" t="s">
        <v>822</v>
      </c>
      <c r="BH1768">
        <v>2016</v>
      </c>
      <c r="BI1768" t="s">
        <v>823</v>
      </c>
      <c r="BJ1768" t="s">
        <v>824</v>
      </c>
      <c r="BK1768" t="s">
        <v>824</v>
      </c>
    </row>
    <row r="1769" spans="43:63" x14ac:dyDescent="0.25">
      <c r="AQ1769" t="s">
        <v>5</v>
      </c>
      <c r="AR1769">
        <v>2011</v>
      </c>
      <c r="AS1769" t="s">
        <v>872</v>
      </c>
      <c r="AT1769" t="s">
        <v>839</v>
      </c>
      <c r="AU1769">
        <v>3.0914944008524201</v>
      </c>
      <c r="AV1769" t="s">
        <v>873</v>
      </c>
      <c r="AW1769" t="s">
        <v>214</v>
      </c>
      <c r="AX1769" t="s">
        <v>817</v>
      </c>
      <c r="AY1769" t="s">
        <v>818</v>
      </c>
      <c r="AZ1769" t="s">
        <v>882</v>
      </c>
      <c r="BA1769" t="s">
        <v>764</v>
      </c>
      <c r="BB1769" t="s">
        <v>815</v>
      </c>
      <c r="BC1769" t="s">
        <v>819</v>
      </c>
      <c r="BD1769" t="s">
        <v>820</v>
      </c>
      <c r="BE1769" t="s">
        <v>821</v>
      </c>
      <c r="BF1769" t="s">
        <v>880</v>
      </c>
      <c r="BG1769" t="s">
        <v>822</v>
      </c>
      <c r="BH1769">
        <v>2016</v>
      </c>
      <c r="BI1769" t="s">
        <v>823</v>
      </c>
      <c r="BJ1769" t="s">
        <v>824</v>
      </c>
      <c r="BK1769" t="s">
        <v>824</v>
      </c>
    </row>
    <row r="1770" spans="43:63" x14ac:dyDescent="0.25">
      <c r="AQ1770" t="s">
        <v>5</v>
      </c>
      <c r="AR1770">
        <v>2012</v>
      </c>
      <c r="AS1770" t="s">
        <v>872</v>
      </c>
      <c r="AT1770" t="s">
        <v>839</v>
      </c>
      <c r="AU1770">
        <v>3.0984796296457802</v>
      </c>
      <c r="AV1770" t="s">
        <v>873</v>
      </c>
      <c r="AW1770" t="s">
        <v>214</v>
      </c>
      <c r="AX1770" t="s">
        <v>817</v>
      </c>
      <c r="AY1770" t="s">
        <v>818</v>
      </c>
      <c r="AZ1770" t="s">
        <v>882</v>
      </c>
      <c r="BA1770" t="s">
        <v>764</v>
      </c>
      <c r="BB1770" t="s">
        <v>815</v>
      </c>
      <c r="BC1770" t="s">
        <v>819</v>
      </c>
      <c r="BD1770" t="s">
        <v>820</v>
      </c>
      <c r="BE1770" t="s">
        <v>821</v>
      </c>
      <c r="BF1770" t="s">
        <v>880</v>
      </c>
      <c r="BG1770" t="s">
        <v>822</v>
      </c>
      <c r="BH1770">
        <v>2016</v>
      </c>
      <c r="BI1770" t="s">
        <v>823</v>
      </c>
      <c r="BJ1770" t="s">
        <v>824</v>
      </c>
      <c r="BK1770" t="s">
        <v>824</v>
      </c>
    </row>
    <row r="1771" spans="43:63" x14ac:dyDescent="0.25">
      <c r="AQ1771" t="s">
        <v>5</v>
      </c>
      <c r="AR1771">
        <v>2013</v>
      </c>
      <c r="AS1771" t="s">
        <v>872</v>
      </c>
      <c r="AT1771" t="s">
        <v>839</v>
      </c>
      <c r="AU1771">
        <v>3.1050760274204601</v>
      </c>
      <c r="AV1771" t="s">
        <v>873</v>
      </c>
      <c r="AW1771" t="s">
        <v>214</v>
      </c>
      <c r="AX1771" t="s">
        <v>817</v>
      </c>
      <c r="AY1771" t="s">
        <v>818</v>
      </c>
      <c r="AZ1771" t="s">
        <v>882</v>
      </c>
      <c r="BA1771" t="s">
        <v>764</v>
      </c>
      <c r="BB1771" t="s">
        <v>815</v>
      </c>
      <c r="BC1771" t="s">
        <v>819</v>
      </c>
      <c r="BD1771" t="s">
        <v>820</v>
      </c>
      <c r="BE1771" t="s">
        <v>821</v>
      </c>
      <c r="BF1771" t="s">
        <v>880</v>
      </c>
      <c r="BG1771" t="s">
        <v>822</v>
      </c>
      <c r="BH1771">
        <v>2016</v>
      </c>
      <c r="BI1771" t="s">
        <v>823</v>
      </c>
      <c r="BJ1771" t="s">
        <v>824</v>
      </c>
      <c r="BK1771" t="s">
        <v>824</v>
      </c>
    </row>
    <row r="1772" spans="43:63" x14ac:dyDescent="0.25">
      <c r="AQ1772" t="s">
        <v>29</v>
      </c>
      <c r="AR1772">
        <v>2011</v>
      </c>
      <c r="AS1772" t="s">
        <v>872</v>
      </c>
      <c r="AT1772" t="s">
        <v>839</v>
      </c>
      <c r="AU1772">
        <v>416.91113349197502</v>
      </c>
      <c r="AV1772" t="s">
        <v>873</v>
      </c>
      <c r="AW1772" t="s">
        <v>214</v>
      </c>
      <c r="AX1772" t="s">
        <v>817</v>
      </c>
      <c r="AY1772" t="s">
        <v>818</v>
      </c>
      <c r="AZ1772" t="s">
        <v>882</v>
      </c>
      <c r="BA1772" t="s">
        <v>764</v>
      </c>
      <c r="BB1772" t="s">
        <v>815</v>
      </c>
      <c r="BC1772" t="s">
        <v>819</v>
      </c>
      <c r="BD1772" t="s">
        <v>820</v>
      </c>
      <c r="BE1772" t="s">
        <v>821</v>
      </c>
      <c r="BF1772" t="s">
        <v>880</v>
      </c>
      <c r="BG1772" t="s">
        <v>822</v>
      </c>
      <c r="BH1772">
        <v>2016</v>
      </c>
      <c r="BI1772" t="s">
        <v>823</v>
      </c>
      <c r="BJ1772" t="s">
        <v>824</v>
      </c>
      <c r="BK1772" t="s">
        <v>824</v>
      </c>
    </row>
    <row r="1773" spans="43:63" x14ac:dyDescent="0.25">
      <c r="AQ1773" t="s">
        <v>22</v>
      </c>
      <c r="AR1773">
        <v>2012</v>
      </c>
      <c r="AS1773" t="s">
        <v>872</v>
      </c>
      <c r="AT1773" t="s">
        <v>839</v>
      </c>
      <c r="AU1773">
        <v>7.6370392235347104</v>
      </c>
      <c r="AV1773" t="s">
        <v>873</v>
      </c>
      <c r="AW1773" t="s">
        <v>208</v>
      </c>
      <c r="AX1773" t="s">
        <v>817</v>
      </c>
      <c r="AY1773" t="s">
        <v>818</v>
      </c>
      <c r="AZ1773" t="s">
        <v>882</v>
      </c>
      <c r="BA1773" t="s">
        <v>764</v>
      </c>
      <c r="BB1773" t="s">
        <v>815</v>
      </c>
      <c r="BC1773" t="s">
        <v>819</v>
      </c>
      <c r="BD1773" t="s">
        <v>820</v>
      </c>
      <c r="BE1773" t="s">
        <v>821</v>
      </c>
      <c r="BF1773" t="s">
        <v>876</v>
      </c>
      <c r="BG1773" t="s">
        <v>822</v>
      </c>
      <c r="BH1773">
        <v>2016</v>
      </c>
      <c r="BI1773" t="s">
        <v>823</v>
      </c>
      <c r="BJ1773" t="s">
        <v>824</v>
      </c>
      <c r="BK1773" t="s">
        <v>824</v>
      </c>
    </row>
    <row r="1774" spans="43:63" x14ac:dyDescent="0.25">
      <c r="AQ1774" t="s">
        <v>22</v>
      </c>
      <c r="AR1774">
        <v>2013</v>
      </c>
      <c r="AS1774" t="s">
        <v>872</v>
      </c>
      <c r="AT1774" t="s">
        <v>839</v>
      </c>
      <c r="AU1774">
        <v>7.6714403011182002</v>
      </c>
      <c r="AV1774" t="s">
        <v>873</v>
      </c>
      <c r="AW1774" t="s">
        <v>208</v>
      </c>
      <c r="AX1774" t="s">
        <v>817</v>
      </c>
      <c r="AY1774" t="s">
        <v>818</v>
      </c>
      <c r="AZ1774" t="s">
        <v>882</v>
      </c>
      <c r="BA1774" t="s">
        <v>764</v>
      </c>
      <c r="BB1774" t="s">
        <v>815</v>
      </c>
      <c r="BC1774" t="s">
        <v>819</v>
      </c>
      <c r="BD1774" t="s">
        <v>820</v>
      </c>
      <c r="BE1774" t="s">
        <v>821</v>
      </c>
      <c r="BF1774" t="s">
        <v>876</v>
      </c>
      <c r="BG1774" t="s">
        <v>822</v>
      </c>
      <c r="BH1774">
        <v>2016</v>
      </c>
      <c r="BI1774" t="s">
        <v>823</v>
      </c>
      <c r="BJ1774" t="s">
        <v>824</v>
      </c>
      <c r="BK1774" t="s">
        <v>824</v>
      </c>
    </row>
    <row r="1775" spans="43:63" x14ac:dyDescent="0.25">
      <c r="AQ1775" t="s">
        <v>7</v>
      </c>
      <c r="AR1775">
        <v>2011</v>
      </c>
      <c r="AS1775" t="s">
        <v>872</v>
      </c>
      <c r="AT1775" t="s">
        <v>839</v>
      </c>
      <c r="AU1775">
        <v>0.80116943547824304</v>
      </c>
      <c r="AV1775" t="s">
        <v>873</v>
      </c>
      <c r="AW1775" t="s">
        <v>208</v>
      </c>
      <c r="AX1775" t="s">
        <v>817</v>
      </c>
      <c r="AY1775" t="s">
        <v>818</v>
      </c>
      <c r="AZ1775" t="s">
        <v>882</v>
      </c>
      <c r="BA1775" t="s">
        <v>764</v>
      </c>
      <c r="BB1775" t="s">
        <v>815</v>
      </c>
      <c r="BC1775" t="s">
        <v>819</v>
      </c>
      <c r="BD1775" t="s">
        <v>820</v>
      </c>
      <c r="BE1775" t="s">
        <v>821</v>
      </c>
      <c r="BF1775" t="s">
        <v>876</v>
      </c>
      <c r="BG1775" t="s">
        <v>822</v>
      </c>
      <c r="BH1775">
        <v>2016</v>
      </c>
      <c r="BI1775" t="s">
        <v>823</v>
      </c>
      <c r="BJ1775" t="s">
        <v>824</v>
      </c>
      <c r="BK1775" t="s">
        <v>824</v>
      </c>
    </row>
    <row r="1776" spans="43:63" x14ac:dyDescent="0.25">
      <c r="AQ1776" t="s">
        <v>25</v>
      </c>
      <c r="AR1776">
        <v>2011</v>
      </c>
      <c r="AS1776" t="s">
        <v>872</v>
      </c>
      <c r="AT1776" t="s">
        <v>839</v>
      </c>
      <c r="AU1776">
        <v>7.5049849388661301</v>
      </c>
      <c r="AV1776" t="s">
        <v>873</v>
      </c>
      <c r="AW1776" t="s">
        <v>208</v>
      </c>
      <c r="AX1776" t="s">
        <v>817</v>
      </c>
      <c r="AY1776" t="s">
        <v>818</v>
      </c>
      <c r="AZ1776" t="s">
        <v>882</v>
      </c>
      <c r="BA1776" t="s">
        <v>764</v>
      </c>
      <c r="BB1776" t="s">
        <v>815</v>
      </c>
      <c r="BC1776" t="s">
        <v>819</v>
      </c>
      <c r="BD1776" t="s">
        <v>820</v>
      </c>
      <c r="BE1776" t="s">
        <v>821</v>
      </c>
      <c r="BF1776" t="s">
        <v>876</v>
      </c>
      <c r="BG1776" t="s">
        <v>822</v>
      </c>
      <c r="BH1776">
        <v>2016</v>
      </c>
      <c r="BI1776" t="s">
        <v>823</v>
      </c>
      <c r="BJ1776" t="s">
        <v>824</v>
      </c>
      <c r="BK1776" t="s">
        <v>824</v>
      </c>
    </row>
    <row r="1777" spans="43:63" x14ac:dyDescent="0.25">
      <c r="AQ1777" t="s">
        <v>25</v>
      </c>
      <c r="AR1777">
        <v>2012</v>
      </c>
      <c r="AS1777" t="s">
        <v>872</v>
      </c>
      <c r="AT1777" t="s">
        <v>839</v>
      </c>
      <c r="AU1777">
        <v>7.5336846900663801</v>
      </c>
      <c r="AV1777" t="s">
        <v>873</v>
      </c>
      <c r="AW1777" t="s">
        <v>208</v>
      </c>
      <c r="AX1777" t="s">
        <v>817</v>
      </c>
      <c r="AY1777" t="s">
        <v>818</v>
      </c>
      <c r="AZ1777" t="s">
        <v>882</v>
      </c>
      <c r="BA1777" t="s">
        <v>764</v>
      </c>
      <c r="BB1777" t="s">
        <v>815</v>
      </c>
      <c r="BC1777" t="s">
        <v>819</v>
      </c>
      <c r="BD1777" t="s">
        <v>820</v>
      </c>
      <c r="BE1777" t="s">
        <v>821</v>
      </c>
      <c r="BF1777" t="s">
        <v>876</v>
      </c>
      <c r="BG1777" t="s">
        <v>822</v>
      </c>
      <c r="BH1777">
        <v>2016</v>
      </c>
      <c r="BI1777" t="s">
        <v>823</v>
      </c>
      <c r="BJ1777" t="s">
        <v>824</v>
      </c>
      <c r="BK1777" t="s">
        <v>824</v>
      </c>
    </row>
    <row r="1778" spans="43:63" x14ac:dyDescent="0.25">
      <c r="AQ1778" t="s">
        <v>25</v>
      </c>
      <c r="AR1778">
        <v>2013</v>
      </c>
      <c r="AS1778" t="s">
        <v>872</v>
      </c>
      <c r="AT1778" t="s">
        <v>839</v>
      </c>
      <c r="AU1778">
        <v>7.6054340680670203</v>
      </c>
      <c r="AV1778" t="s">
        <v>873</v>
      </c>
      <c r="AW1778" t="s">
        <v>208</v>
      </c>
      <c r="AX1778" t="s">
        <v>817</v>
      </c>
      <c r="AY1778" t="s">
        <v>818</v>
      </c>
      <c r="AZ1778" t="s">
        <v>882</v>
      </c>
      <c r="BA1778" t="s">
        <v>764</v>
      </c>
      <c r="BB1778" t="s">
        <v>815</v>
      </c>
      <c r="BC1778" t="s">
        <v>819</v>
      </c>
      <c r="BD1778" t="s">
        <v>820</v>
      </c>
      <c r="BE1778" t="s">
        <v>821</v>
      </c>
      <c r="BF1778" t="s">
        <v>876</v>
      </c>
      <c r="BG1778" t="s">
        <v>822</v>
      </c>
      <c r="BH1778">
        <v>2016</v>
      </c>
      <c r="BI1778" t="s">
        <v>823</v>
      </c>
      <c r="BJ1778" t="s">
        <v>824</v>
      </c>
      <c r="BK1778" t="s">
        <v>824</v>
      </c>
    </row>
    <row r="1779" spans="43:63" x14ac:dyDescent="0.25">
      <c r="AQ1779" t="s">
        <v>26</v>
      </c>
      <c r="AR1779">
        <v>2011</v>
      </c>
      <c r="AS1779" t="s">
        <v>872</v>
      </c>
      <c r="AT1779" t="s">
        <v>839</v>
      </c>
      <c r="AU1779">
        <v>1.9754448117113901</v>
      </c>
      <c r="AV1779" t="s">
        <v>873</v>
      </c>
      <c r="AW1779" t="s">
        <v>208</v>
      </c>
      <c r="AX1779" t="s">
        <v>817</v>
      </c>
      <c r="AY1779" t="s">
        <v>818</v>
      </c>
      <c r="AZ1779" t="s">
        <v>882</v>
      </c>
      <c r="BA1779" t="s">
        <v>764</v>
      </c>
      <c r="BB1779" t="s">
        <v>815</v>
      </c>
      <c r="BC1779" t="s">
        <v>819</v>
      </c>
      <c r="BD1779" t="s">
        <v>820</v>
      </c>
      <c r="BE1779" t="s">
        <v>821</v>
      </c>
      <c r="BF1779" t="s">
        <v>876</v>
      </c>
      <c r="BG1779" t="s">
        <v>822</v>
      </c>
      <c r="BH1779">
        <v>2016</v>
      </c>
      <c r="BI1779" t="s">
        <v>823</v>
      </c>
      <c r="BJ1779" t="s">
        <v>824</v>
      </c>
      <c r="BK1779" t="s">
        <v>824</v>
      </c>
    </row>
    <row r="1780" spans="43:63" x14ac:dyDescent="0.25">
      <c r="AQ1780" t="s">
        <v>26</v>
      </c>
      <c r="AR1780">
        <v>2012</v>
      </c>
      <c r="AS1780" t="s">
        <v>872</v>
      </c>
      <c r="AT1780" t="s">
        <v>839</v>
      </c>
      <c r="AU1780">
        <v>1.9754448117113901</v>
      </c>
      <c r="AV1780" t="s">
        <v>873</v>
      </c>
      <c r="AW1780" t="s">
        <v>208</v>
      </c>
      <c r="AX1780" t="s">
        <v>817</v>
      </c>
      <c r="AY1780" t="s">
        <v>818</v>
      </c>
      <c r="AZ1780" t="s">
        <v>882</v>
      </c>
      <c r="BA1780" t="s">
        <v>764</v>
      </c>
      <c r="BB1780" t="s">
        <v>815</v>
      </c>
      <c r="BC1780" t="s">
        <v>819</v>
      </c>
      <c r="BD1780" t="s">
        <v>820</v>
      </c>
      <c r="BE1780" t="s">
        <v>821</v>
      </c>
      <c r="BF1780" t="s">
        <v>876</v>
      </c>
      <c r="BG1780" t="s">
        <v>822</v>
      </c>
      <c r="BH1780">
        <v>2016</v>
      </c>
      <c r="BI1780" t="s">
        <v>823</v>
      </c>
      <c r="BJ1780" t="s">
        <v>824</v>
      </c>
      <c r="BK1780" t="s">
        <v>824</v>
      </c>
    </row>
    <row r="1781" spans="43:63" x14ac:dyDescent="0.25">
      <c r="AQ1781" t="s">
        <v>6</v>
      </c>
      <c r="AR1781">
        <v>2011</v>
      </c>
      <c r="AS1781" t="s">
        <v>872</v>
      </c>
      <c r="AT1781" t="s">
        <v>839</v>
      </c>
      <c r="AU1781">
        <v>28.172811805197298</v>
      </c>
      <c r="AV1781" t="s">
        <v>873</v>
      </c>
      <c r="AW1781" t="s">
        <v>364</v>
      </c>
      <c r="AX1781" t="s">
        <v>817</v>
      </c>
      <c r="AY1781" t="s">
        <v>818</v>
      </c>
      <c r="AZ1781" t="s">
        <v>882</v>
      </c>
      <c r="BA1781" t="s">
        <v>764</v>
      </c>
      <c r="BB1781" t="s">
        <v>815</v>
      </c>
      <c r="BC1781" t="s">
        <v>819</v>
      </c>
      <c r="BD1781" t="s">
        <v>820</v>
      </c>
      <c r="BE1781" t="s">
        <v>821</v>
      </c>
      <c r="BF1781" t="s">
        <v>879</v>
      </c>
      <c r="BG1781" t="s">
        <v>822</v>
      </c>
      <c r="BH1781">
        <v>2016</v>
      </c>
      <c r="BI1781" t="s">
        <v>823</v>
      </c>
      <c r="BJ1781" t="s">
        <v>824</v>
      </c>
      <c r="BK1781" t="s">
        <v>824</v>
      </c>
    </row>
    <row r="1782" spans="43:63" x14ac:dyDescent="0.25">
      <c r="AQ1782" t="s">
        <v>6</v>
      </c>
      <c r="AR1782">
        <v>2012</v>
      </c>
      <c r="AS1782" t="s">
        <v>872</v>
      </c>
      <c r="AT1782" t="s">
        <v>839</v>
      </c>
      <c r="AU1782">
        <v>28.2713224333935</v>
      </c>
      <c r="AV1782" t="s">
        <v>873</v>
      </c>
      <c r="AW1782" t="s">
        <v>364</v>
      </c>
      <c r="AX1782" t="s">
        <v>817</v>
      </c>
      <c r="AY1782" t="s">
        <v>818</v>
      </c>
      <c r="AZ1782" t="s">
        <v>882</v>
      </c>
      <c r="BA1782" t="s">
        <v>764</v>
      </c>
      <c r="BB1782" t="s">
        <v>815</v>
      </c>
      <c r="BC1782" t="s">
        <v>819</v>
      </c>
      <c r="BD1782" t="s">
        <v>820</v>
      </c>
      <c r="BE1782" t="s">
        <v>821</v>
      </c>
      <c r="BF1782" t="s">
        <v>879</v>
      </c>
      <c r="BG1782" t="s">
        <v>822</v>
      </c>
      <c r="BH1782">
        <v>2016</v>
      </c>
      <c r="BI1782" t="s">
        <v>823</v>
      </c>
      <c r="BJ1782" t="s">
        <v>824</v>
      </c>
      <c r="BK1782" t="s">
        <v>824</v>
      </c>
    </row>
    <row r="1783" spans="43:63" x14ac:dyDescent="0.25">
      <c r="AQ1783" t="s">
        <v>12</v>
      </c>
      <c r="AR1783">
        <v>2011</v>
      </c>
      <c r="AS1783" t="s">
        <v>872</v>
      </c>
      <c r="AT1783" t="s">
        <v>839</v>
      </c>
      <c r="AU1783">
        <v>54.418668189226402</v>
      </c>
      <c r="AV1783" t="s">
        <v>873</v>
      </c>
      <c r="AW1783" t="s">
        <v>364</v>
      </c>
      <c r="AX1783" t="s">
        <v>817</v>
      </c>
      <c r="AY1783" t="s">
        <v>818</v>
      </c>
      <c r="AZ1783" t="s">
        <v>882</v>
      </c>
      <c r="BA1783" t="s">
        <v>764</v>
      </c>
      <c r="BB1783" t="s">
        <v>815</v>
      </c>
      <c r="BC1783" t="s">
        <v>819</v>
      </c>
      <c r="BD1783" t="s">
        <v>820</v>
      </c>
      <c r="BE1783" t="s">
        <v>821</v>
      </c>
      <c r="BF1783" t="s">
        <v>879</v>
      </c>
      <c r="BG1783" t="s">
        <v>822</v>
      </c>
      <c r="BH1783">
        <v>2016</v>
      </c>
      <c r="BI1783" t="s">
        <v>823</v>
      </c>
      <c r="BJ1783" t="s">
        <v>824</v>
      </c>
      <c r="BK1783" t="s">
        <v>824</v>
      </c>
    </row>
    <row r="1784" spans="43:63" x14ac:dyDescent="0.25">
      <c r="AQ1784" t="s">
        <v>12</v>
      </c>
      <c r="AR1784">
        <v>2012</v>
      </c>
      <c r="AS1784" t="s">
        <v>872</v>
      </c>
      <c r="AT1784" t="s">
        <v>839</v>
      </c>
      <c r="AU1784">
        <v>54.568581875698101</v>
      </c>
      <c r="AV1784" t="s">
        <v>873</v>
      </c>
      <c r="AW1784" t="s">
        <v>364</v>
      </c>
      <c r="AX1784" t="s">
        <v>817</v>
      </c>
      <c r="AY1784" t="s">
        <v>818</v>
      </c>
      <c r="AZ1784" t="s">
        <v>882</v>
      </c>
      <c r="BA1784" t="s">
        <v>764</v>
      </c>
      <c r="BB1784" t="s">
        <v>815</v>
      </c>
      <c r="BC1784" t="s">
        <v>819</v>
      </c>
      <c r="BD1784" t="s">
        <v>820</v>
      </c>
      <c r="BE1784" t="s">
        <v>821</v>
      </c>
      <c r="BF1784" t="s">
        <v>879</v>
      </c>
      <c r="BG1784" t="s">
        <v>822</v>
      </c>
      <c r="BH1784">
        <v>2016</v>
      </c>
      <c r="BI1784" t="s">
        <v>823</v>
      </c>
      <c r="BJ1784" t="s">
        <v>824</v>
      </c>
      <c r="BK1784" t="s">
        <v>824</v>
      </c>
    </row>
    <row r="1785" spans="43:63" x14ac:dyDescent="0.25">
      <c r="AQ1785" t="s">
        <v>12</v>
      </c>
      <c r="AR1785">
        <v>2013</v>
      </c>
      <c r="AS1785" t="s">
        <v>872</v>
      </c>
      <c r="AT1785" t="s">
        <v>839</v>
      </c>
      <c r="AU1785">
        <v>54.793452405405702</v>
      </c>
      <c r="AV1785" t="s">
        <v>873</v>
      </c>
      <c r="AW1785" t="s">
        <v>364</v>
      </c>
      <c r="AX1785" t="s">
        <v>817</v>
      </c>
      <c r="AY1785" t="s">
        <v>818</v>
      </c>
      <c r="AZ1785" t="s">
        <v>882</v>
      </c>
      <c r="BA1785" t="s">
        <v>764</v>
      </c>
      <c r="BB1785" t="s">
        <v>815</v>
      </c>
      <c r="BC1785" t="s">
        <v>819</v>
      </c>
      <c r="BD1785" t="s">
        <v>820</v>
      </c>
      <c r="BE1785" t="s">
        <v>821</v>
      </c>
      <c r="BF1785" t="s">
        <v>879</v>
      </c>
      <c r="BG1785" t="s">
        <v>822</v>
      </c>
      <c r="BH1785">
        <v>2016</v>
      </c>
      <c r="BI1785" t="s">
        <v>823</v>
      </c>
      <c r="BJ1785" t="s">
        <v>824</v>
      </c>
      <c r="BK1785" t="s">
        <v>824</v>
      </c>
    </row>
    <row r="1786" spans="43:63" x14ac:dyDescent="0.25">
      <c r="AQ1786" t="s">
        <v>14</v>
      </c>
      <c r="AR1786">
        <v>2011</v>
      </c>
      <c r="AS1786" t="s">
        <v>872</v>
      </c>
      <c r="AT1786" t="s">
        <v>839</v>
      </c>
      <c r="AU1786">
        <v>33.8516726159787</v>
      </c>
      <c r="AV1786" t="s">
        <v>873</v>
      </c>
      <c r="AW1786" t="s">
        <v>364</v>
      </c>
      <c r="AX1786" t="s">
        <v>817</v>
      </c>
      <c r="AY1786" t="s">
        <v>818</v>
      </c>
      <c r="AZ1786" t="s">
        <v>882</v>
      </c>
      <c r="BA1786" t="s">
        <v>764</v>
      </c>
      <c r="BB1786" t="s">
        <v>815</v>
      </c>
      <c r="BC1786" t="s">
        <v>819</v>
      </c>
      <c r="BD1786" t="s">
        <v>820</v>
      </c>
      <c r="BE1786" t="s">
        <v>821</v>
      </c>
      <c r="BF1786" t="s">
        <v>879</v>
      </c>
      <c r="BG1786" t="s">
        <v>822</v>
      </c>
      <c r="BH1786">
        <v>2016</v>
      </c>
      <c r="BI1786" t="s">
        <v>823</v>
      </c>
      <c r="BJ1786" t="s">
        <v>824</v>
      </c>
      <c r="BK1786" t="s">
        <v>824</v>
      </c>
    </row>
    <row r="1787" spans="43:63" x14ac:dyDescent="0.25">
      <c r="AQ1787" t="s">
        <v>13</v>
      </c>
      <c r="AR1787">
        <v>2011</v>
      </c>
      <c r="AS1787" t="s">
        <v>872</v>
      </c>
      <c r="AT1787" t="s">
        <v>839</v>
      </c>
      <c r="AU1787">
        <v>39.646362912121099</v>
      </c>
      <c r="AV1787" t="s">
        <v>873</v>
      </c>
      <c r="AW1787" t="s">
        <v>214</v>
      </c>
      <c r="AX1787" t="s">
        <v>817</v>
      </c>
      <c r="AY1787" t="s">
        <v>818</v>
      </c>
      <c r="AZ1787" t="s">
        <v>882</v>
      </c>
      <c r="BA1787" t="s">
        <v>764</v>
      </c>
      <c r="BB1787" t="s">
        <v>815</v>
      </c>
      <c r="BC1787" t="s">
        <v>819</v>
      </c>
      <c r="BD1787" t="s">
        <v>820</v>
      </c>
      <c r="BE1787" t="s">
        <v>821</v>
      </c>
      <c r="BF1787" t="s">
        <v>858</v>
      </c>
      <c r="BG1787" t="s">
        <v>822</v>
      </c>
      <c r="BH1787">
        <v>2016</v>
      </c>
      <c r="BI1787" t="s">
        <v>823</v>
      </c>
      <c r="BJ1787" t="s">
        <v>824</v>
      </c>
      <c r="BK1787" t="s">
        <v>824</v>
      </c>
    </row>
    <row r="1788" spans="43:63" x14ac:dyDescent="0.25">
      <c r="AQ1788" t="s">
        <v>19</v>
      </c>
      <c r="AR1788">
        <v>2010</v>
      </c>
      <c r="AS1788" t="s">
        <v>872</v>
      </c>
      <c r="AT1788" t="s">
        <v>839</v>
      </c>
      <c r="AU1788">
        <v>24.930862859289402</v>
      </c>
      <c r="AV1788" t="s">
        <v>873</v>
      </c>
      <c r="AW1788" t="s">
        <v>364</v>
      </c>
      <c r="AX1788" t="s">
        <v>817</v>
      </c>
      <c r="AY1788" t="s">
        <v>818</v>
      </c>
      <c r="AZ1788" t="s">
        <v>882</v>
      </c>
      <c r="BA1788" t="s">
        <v>764</v>
      </c>
      <c r="BB1788" t="s">
        <v>815</v>
      </c>
      <c r="BC1788" t="s">
        <v>819</v>
      </c>
      <c r="BD1788" t="s">
        <v>820</v>
      </c>
      <c r="BE1788" t="s">
        <v>821</v>
      </c>
      <c r="BF1788" t="s">
        <v>879</v>
      </c>
      <c r="BG1788" t="s">
        <v>822</v>
      </c>
      <c r="BH1788">
        <v>2016</v>
      </c>
      <c r="BI1788" t="s">
        <v>823</v>
      </c>
      <c r="BJ1788" t="s">
        <v>824</v>
      </c>
      <c r="BK1788" t="s">
        <v>824</v>
      </c>
    </row>
    <row r="1789" spans="43:63" x14ac:dyDescent="0.25">
      <c r="AQ1789" t="s">
        <v>19</v>
      </c>
      <c r="AR1789">
        <v>2011</v>
      </c>
      <c r="AS1789" t="s">
        <v>872</v>
      </c>
      <c r="AT1789" t="s">
        <v>839</v>
      </c>
      <c r="AU1789">
        <v>25.510941208580199</v>
      </c>
      <c r="AV1789" t="s">
        <v>873</v>
      </c>
      <c r="AW1789" t="s">
        <v>364</v>
      </c>
      <c r="AX1789" t="s">
        <v>817</v>
      </c>
      <c r="AY1789" t="s">
        <v>818</v>
      </c>
      <c r="AZ1789" t="s">
        <v>882</v>
      </c>
      <c r="BA1789" t="s">
        <v>764</v>
      </c>
      <c r="BB1789" t="s">
        <v>815</v>
      </c>
      <c r="BC1789" t="s">
        <v>819</v>
      </c>
      <c r="BD1789" t="s">
        <v>820</v>
      </c>
      <c r="BE1789" t="s">
        <v>821</v>
      </c>
      <c r="BF1789" t="s">
        <v>879</v>
      </c>
      <c r="BG1789" t="s">
        <v>822</v>
      </c>
      <c r="BH1789">
        <v>2016</v>
      </c>
      <c r="BI1789" t="s">
        <v>823</v>
      </c>
      <c r="BJ1789" t="s">
        <v>824</v>
      </c>
      <c r="BK1789" t="s">
        <v>824</v>
      </c>
    </row>
    <row r="1790" spans="43:63" x14ac:dyDescent="0.25">
      <c r="AQ1790" t="s">
        <v>19</v>
      </c>
      <c r="AR1790">
        <v>2012</v>
      </c>
      <c r="AS1790" t="s">
        <v>872</v>
      </c>
      <c r="AT1790" t="s">
        <v>839</v>
      </c>
      <c r="AU1790">
        <v>25.336315130738701</v>
      </c>
      <c r="AV1790" t="s">
        <v>873</v>
      </c>
      <c r="AW1790" t="s">
        <v>364</v>
      </c>
      <c r="AX1790" t="s">
        <v>817</v>
      </c>
      <c r="AY1790" t="s">
        <v>818</v>
      </c>
      <c r="AZ1790" t="s">
        <v>882</v>
      </c>
      <c r="BA1790" t="s">
        <v>764</v>
      </c>
      <c r="BB1790" t="s">
        <v>815</v>
      </c>
      <c r="BC1790" t="s">
        <v>819</v>
      </c>
      <c r="BD1790" t="s">
        <v>820</v>
      </c>
      <c r="BE1790" t="s">
        <v>821</v>
      </c>
      <c r="BF1790" t="s">
        <v>879</v>
      </c>
      <c r="BG1790" t="s">
        <v>822</v>
      </c>
      <c r="BH1790">
        <v>2016</v>
      </c>
      <c r="BI1790" t="s">
        <v>823</v>
      </c>
      <c r="BJ1790" t="s">
        <v>824</v>
      </c>
      <c r="BK1790" t="s">
        <v>824</v>
      </c>
    </row>
    <row r="1791" spans="43:63" x14ac:dyDescent="0.25">
      <c r="AQ1791" t="s">
        <v>19</v>
      </c>
      <c r="AR1791">
        <v>2013</v>
      </c>
      <c r="AS1791" t="s">
        <v>872</v>
      </c>
      <c r="AT1791" t="s">
        <v>839</v>
      </c>
      <c r="AU1791">
        <v>25.892673352527201</v>
      </c>
      <c r="AV1791" t="s">
        <v>873</v>
      </c>
      <c r="AW1791" t="s">
        <v>364</v>
      </c>
      <c r="AX1791" t="s">
        <v>817</v>
      </c>
      <c r="AY1791" t="s">
        <v>818</v>
      </c>
      <c r="AZ1791" t="s">
        <v>882</v>
      </c>
      <c r="BA1791" t="s">
        <v>764</v>
      </c>
      <c r="BB1791" t="s">
        <v>815</v>
      </c>
      <c r="BC1791" t="s">
        <v>819</v>
      </c>
      <c r="BD1791" t="s">
        <v>820</v>
      </c>
      <c r="BE1791" t="s">
        <v>821</v>
      </c>
      <c r="BF1791" t="s">
        <v>879</v>
      </c>
      <c r="BG1791" t="s">
        <v>822</v>
      </c>
      <c r="BH1791">
        <v>2016</v>
      </c>
      <c r="BI1791" t="s">
        <v>823</v>
      </c>
      <c r="BJ1791" t="s">
        <v>824</v>
      </c>
      <c r="BK1791" t="s">
        <v>824</v>
      </c>
    </row>
    <row r="1792" spans="43:63" x14ac:dyDescent="0.25">
      <c r="AQ1792" t="s">
        <v>8</v>
      </c>
      <c r="AR1792">
        <v>2011</v>
      </c>
      <c r="AS1792" t="s">
        <v>872</v>
      </c>
      <c r="AT1792" t="s">
        <v>839</v>
      </c>
      <c r="AU1792">
        <v>3.5660943747342602</v>
      </c>
      <c r="AV1792" t="s">
        <v>873</v>
      </c>
      <c r="AW1792" t="s">
        <v>364</v>
      </c>
      <c r="AX1792" t="s">
        <v>817</v>
      </c>
      <c r="AY1792" t="s">
        <v>818</v>
      </c>
      <c r="AZ1792" t="s">
        <v>882</v>
      </c>
      <c r="BA1792" t="s">
        <v>764</v>
      </c>
      <c r="BB1792" t="s">
        <v>815</v>
      </c>
      <c r="BC1792" t="s">
        <v>819</v>
      </c>
      <c r="BD1792" t="s">
        <v>820</v>
      </c>
      <c r="BE1792" t="s">
        <v>821</v>
      </c>
      <c r="BF1792" t="s">
        <v>879</v>
      </c>
      <c r="BG1792" t="s">
        <v>822</v>
      </c>
      <c r="BH1792">
        <v>2016</v>
      </c>
      <c r="BI1792" t="s">
        <v>823</v>
      </c>
      <c r="BJ1792" t="s">
        <v>824</v>
      </c>
      <c r="BK1792" t="s">
        <v>824</v>
      </c>
    </row>
    <row r="1793" spans="43:63" x14ac:dyDescent="0.25">
      <c r="AQ1793" t="s">
        <v>8</v>
      </c>
      <c r="AR1793">
        <v>2012</v>
      </c>
      <c r="AS1793" t="s">
        <v>872</v>
      </c>
      <c r="AT1793" t="s">
        <v>839</v>
      </c>
      <c r="AU1793">
        <v>3.5675840637342602</v>
      </c>
      <c r="AV1793" t="s">
        <v>873</v>
      </c>
      <c r="AW1793" t="s">
        <v>364</v>
      </c>
      <c r="AX1793" t="s">
        <v>817</v>
      </c>
      <c r="AY1793" t="s">
        <v>818</v>
      </c>
      <c r="AZ1793" t="s">
        <v>882</v>
      </c>
      <c r="BA1793" t="s">
        <v>764</v>
      </c>
      <c r="BB1793" t="s">
        <v>815</v>
      </c>
      <c r="BC1793" t="s">
        <v>819</v>
      </c>
      <c r="BD1793" t="s">
        <v>820</v>
      </c>
      <c r="BE1793" t="s">
        <v>821</v>
      </c>
      <c r="BF1793" t="s">
        <v>879</v>
      </c>
      <c r="BG1793" t="s">
        <v>822</v>
      </c>
      <c r="BH1793">
        <v>2016</v>
      </c>
      <c r="BI1793" t="s">
        <v>823</v>
      </c>
      <c r="BJ1793" t="s">
        <v>824</v>
      </c>
      <c r="BK1793" t="s">
        <v>824</v>
      </c>
    </row>
    <row r="1794" spans="43:63" x14ac:dyDescent="0.25">
      <c r="AQ1794" t="s">
        <v>8</v>
      </c>
      <c r="AR1794">
        <v>2013</v>
      </c>
      <c r="AS1794" t="s">
        <v>872</v>
      </c>
      <c r="AT1794" t="s">
        <v>839</v>
      </c>
      <c r="AU1794">
        <v>3.56833615196512</v>
      </c>
      <c r="AV1794" t="s">
        <v>873</v>
      </c>
      <c r="AW1794" t="s">
        <v>364</v>
      </c>
      <c r="AX1794" t="s">
        <v>817</v>
      </c>
      <c r="AY1794" t="s">
        <v>818</v>
      </c>
      <c r="AZ1794" t="s">
        <v>882</v>
      </c>
      <c r="BA1794" t="s">
        <v>764</v>
      </c>
      <c r="BB1794" t="s">
        <v>815</v>
      </c>
      <c r="BC1794" t="s">
        <v>819</v>
      </c>
      <c r="BD1794" t="s">
        <v>820</v>
      </c>
      <c r="BE1794" t="s">
        <v>821</v>
      </c>
      <c r="BF1794" t="s">
        <v>879</v>
      </c>
      <c r="BG1794" t="s">
        <v>822</v>
      </c>
      <c r="BH1794">
        <v>2016</v>
      </c>
      <c r="BI1794" t="s">
        <v>823</v>
      </c>
      <c r="BJ1794" t="s">
        <v>824</v>
      </c>
      <c r="BK1794" t="s">
        <v>824</v>
      </c>
    </row>
    <row r="1795" spans="43:63" x14ac:dyDescent="0.25">
      <c r="AQ1795" t="s">
        <v>18</v>
      </c>
      <c r="AR1795">
        <v>2011</v>
      </c>
      <c r="AS1795" t="s">
        <v>872</v>
      </c>
      <c r="AT1795" t="s">
        <v>839</v>
      </c>
      <c r="AU1795">
        <v>15.184913297809301</v>
      </c>
      <c r="AV1795" t="s">
        <v>873</v>
      </c>
      <c r="AW1795" t="s">
        <v>364</v>
      </c>
      <c r="AX1795" t="s">
        <v>817</v>
      </c>
      <c r="AY1795" t="s">
        <v>818</v>
      </c>
      <c r="AZ1795" t="s">
        <v>882</v>
      </c>
      <c r="BA1795" t="s">
        <v>764</v>
      </c>
      <c r="BB1795" t="s">
        <v>815</v>
      </c>
      <c r="BC1795" t="s">
        <v>819</v>
      </c>
      <c r="BD1795" t="s">
        <v>820</v>
      </c>
      <c r="BE1795" t="s">
        <v>821</v>
      </c>
      <c r="BF1795" t="s">
        <v>879</v>
      </c>
      <c r="BG1795" t="s">
        <v>822</v>
      </c>
      <c r="BH1795">
        <v>2016</v>
      </c>
      <c r="BI1795" t="s">
        <v>823</v>
      </c>
      <c r="BJ1795" t="s">
        <v>824</v>
      </c>
      <c r="BK1795" t="s">
        <v>824</v>
      </c>
    </row>
    <row r="1796" spans="43:63" x14ac:dyDescent="0.25">
      <c r="AQ1796" t="s">
        <v>18</v>
      </c>
      <c r="AR1796">
        <v>2012</v>
      </c>
      <c r="AS1796" t="s">
        <v>872</v>
      </c>
      <c r="AT1796" t="s">
        <v>839</v>
      </c>
      <c r="AU1796">
        <v>15.217845689587101</v>
      </c>
      <c r="AV1796" t="s">
        <v>873</v>
      </c>
      <c r="AW1796" t="s">
        <v>364</v>
      </c>
      <c r="AX1796" t="s">
        <v>817</v>
      </c>
      <c r="AY1796" t="s">
        <v>818</v>
      </c>
      <c r="AZ1796" t="s">
        <v>882</v>
      </c>
      <c r="BA1796" t="s">
        <v>764</v>
      </c>
      <c r="BB1796" t="s">
        <v>815</v>
      </c>
      <c r="BC1796" t="s">
        <v>819</v>
      </c>
      <c r="BD1796" t="s">
        <v>820</v>
      </c>
      <c r="BE1796" t="s">
        <v>821</v>
      </c>
      <c r="BF1796" t="s">
        <v>879</v>
      </c>
      <c r="BG1796" t="s">
        <v>822</v>
      </c>
      <c r="BH1796">
        <v>2016</v>
      </c>
      <c r="BI1796" t="s">
        <v>823</v>
      </c>
      <c r="BJ1796" t="s">
        <v>824</v>
      </c>
      <c r="BK1796" t="s">
        <v>824</v>
      </c>
    </row>
    <row r="1797" spans="43:63" x14ac:dyDescent="0.25">
      <c r="AQ1797" t="s">
        <v>18</v>
      </c>
      <c r="AR1797">
        <v>2013</v>
      </c>
      <c r="AS1797" t="s">
        <v>872</v>
      </c>
      <c r="AT1797" t="s">
        <v>839</v>
      </c>
      <c r="AU1797">
        <v>15.2474798771485</v>
      </c>
      <c r="AV1797" t="s">
        <v>873</v>
      </c>
      <c r="AW1797" t="s">
        <v>364</v>
      </c>
      <c r="AX1797" t="s">
        <v>817</v>
      </c>
      <c r="AY1797" t="s">
        <v>818</v>
      </c>
      <c r="AZ1797" t="s">
        <v>882</v>
      </c>
      <c r="BA1797" t="s">
        <v>764</v>
      </c>
      <c r="BB1797" t="s">
        <v>815</v>
      </c>
      <c r="BC1797" t="s">
        <v>819</v>
      </c>
      <c r="BD1797" t="s">
        <v>820</v>
      </c>
      <c r="BE1797" t="s">
        <v>821</v>
      </c>
      <c r="BF1797" t="s">
        <v>879</v>
      </c>
      <c r="BG1797" t="s">
        <v>822</v>
      </c>
      <c r="BH1797">
        <v>2016</v>
      </c>
      <c r="BI1797" t="s">
        <v>823</v>
      </c>
      <c r="BJ1797" t="s">
        <v>824</v>
      </c>
      <c r="BK1797" t="s">
        <v>824</v>
      </c>
    </row>
    <row r="1798" spans="43:63" x14ac:dyDescent="0.25">
      <c r="AQ1798" t="s">
        <v>4</v>
      </c>
      <c r="AR1798">
        <v>2012</v>
      </c>
      <c r="AS1798" t="s">
        <v>872</v>
      </c>
      <c r="AT1798" t="s">
        <v>839</v>
      </c>
      <c r="AU1798">
        <v>40.358503103875201</v>
      </c>
      <c r="AV1798" t="s">
        <v>873</v>
      </c>
      <c r="AW1798" t="s">
        <v>364</v>
      </c>
      <c r="AX1798" t="s">
        <v>817</v>
      </c>
      <c r="AY1798" t="s">
        <v>818</v>
      </c>
      <c r="AZ1798" t="s">
        <v>882</v>
      </c>
      <c r="BA1798" t="s">
        <v>764</v>
      </c>
      <c r="BB1798" t="s">
        <v>815</v>
      </c>
      <c r="BC1798" t="s">
        <v>819</v>
      </c>
      <c r="BD1798" t="s">
        <v>820</v>
      </c>
      <c r="BE1798" t="s">
        <v>821</v>
      </c>
      <c r="BF1798" t="s">
        <v>879</v>
      </c>
      <c r="BG1798" t="s">
        <v>822</v>
      </c>
      <c r="BH1798">
        <v>2016</v>
      </c>
      <c r="BI1798" t="s">
        <v>823</v>
      </c>
      <c r="BJ1798" t="s">
        <v>824</v>
      </c>
      <c r="BK1798" t="s">
        <v>824</v>
      </c>
    </row>
    <row r="1799" spans="43:63" x14ac:dyDescent="0.25">
      <c r="AQ1799" t="s">
        <v>17</v>
      </c>
      <c r="AR1799">
        <v>2013</v>
      </c>
      <c r="AS1799" t="s">
        <v>872</v>
      </c>
      <c r="AT1799" t="s">
        <v>839</v>
      </c>
      <c r="AU1799">
        <v>16.3898568</v>
      </c>
      <c r="AV1799" t="s">
        <v>873</v>
      </c>
      <c r="AW1799" t="s">
        <v>364</v>
      </c>
      <c r="AX1799" t="s">
        <v>817</v>
      </c>
      <c r="AY1799" t="s">
        <v>818</v>
      </c>
      <c r="AZ1799" t="s">
        <v>883</v>
      </c>
      <c r="BA1799" t="s">
        <v>764</v>
      </c>
      <c r="BB1799" t="s">
        <v>815</v>
      </c>
      <c r="BC1799" t="s">
        <v>819</v>
      </c>
      <c r="BD1799" t="s">
        <v>820</v>
      </c>
      <c r="BE1799" t="s">
        <v>821</v>
      </c>
      <c r="BF1799" t="s">
        <v>879</v>
      </c>
      <c r="BG1799" t="s">
        <v>822</v>
      </c>
      <c r="BH1799">
        <v>2016</v>
      </c>
      <c r="BI1799" t="s">
        <v>823</v>
      </c>
      <c r="BJ1799" t="s">
        <v>824</v>
      </c>
      <c r="BK1799" t="s">
        <v>824</v>
      </c>
    </row>
    <row r="1800" spans="43:63" x14ac:dyDescent="0.25">
      <c r="AQ1800" t="s">
        <v>11</v>
      </c>
      <c r="AR1800">
        <v>2010</v>
      </c>
      <c r="AS1800" t="s">
        <v>872</v>
      </c>
      <c r="AT1800" t="s">
        <v>839</v>
      </c>
      <c r="AU1800">
        <v>14.266900655214799</v>
      </c>
      <c r="AV1800" t="s">
        <v>873</v>
      </c>
      <c r="AW1800" t="s">
        <v>364</v>
      </c>
      <c r="AX1800" t="s">
        <v>817</v>
      </c>
      <c r="AY1800" t="s">
        <v>818</v>
      </c>
      <c r="AZ1800" t="s">
        <v>883</v>
      </c>
      <c r="BA1800" t="s">
        <v>764</v>
      </c>
      <c r="BB1800" t="s">
        <v>815</v>
      </c>
      <c r="BC1800" t="s">
        <v>819</v>
      </c>
      <c r="BD1800" t="s">
        <v>820</v>
      </c>
      <c r="BE1800" t="s">
        <v>821</v>
      </c>
      <c r="BF1800" t="s">
        <v>879</v>
      </c>
      <c r="BG1800" t="s">
        <v>822</v>
      </c>
      <c r="BH1800">
        <v>2016</v>
      </c>
      <c r="BI1800" t="s">
        <v>823</v>
      </c>
      <c r="BJ1800" t="s">
        <v>824</v>
      </c>
      <c r="BK1800" t="s">
        <v>824</v>
      </c>
    </row>
    <row r="1801" spans="43:63" x14ac:dyDescent="0.25">
      <c r="AQ1801" t="s">
        <v>11</v>
      </c>
      <c r="AR1801">
        <v>2011</v>
      </c>
      <c r="AS1801" t="s">
        <v>872</v>
      </c>
      <c r="AT1801" t="s">
        <v>839</v>
      </c>
      <c r="AU1801">
        <v>14.661951679095299</v>
      </c>
      <c r="AV1801" t="s">
        <v>873</v>
      </c>
      <c r="AW1801" t="s">
        <v>364</v>
      </c>
      <c r="AX1801" t="s">
        <v>817</v>
      </c>
      <c r="AY1801" t="s">
        <v>818</v>
      </c>
      <c r="AZ1801" t="s">
        <v>883</v>
      </c>
      <c r="BA1801" t="s">
        <v>764</v>
      </c>
      <c r="BB1801" t="s">
        <v>815</v>
      </c>
      <c r="BC1801" t="s">
        <v>819</v>
      </c>
      <c r="BD1801" t="s">
        <v>820</v>
      </c>
      <c r="BE1801" t="s">
        <v>821</v>
      </c>
      <c r="BF1801" t="s">
        <v>879</v>
      </c>
      <c r="BG1801" t="s">
        <v>822</v>
      </c>
      <c r="BH1801">
        <v>2016</v>
      </c>
      <c r="BI1801" t="s">
        <v>823</v>
      </c>
      <c r="BJ1801" t="s">
        <v>824</v>
      </c>
      <c r="BK1801" t="s">
        <v>824</v>
      </c>
    </row>
    <row r="1802" spans="43:63" x14ac:dyDescent="0.25">
      <c r="AQ1802" t="s">
        <v>11</v>
      </c>
      <c r="AR1802">
        <v>2012</v>
      </c>
      <c r="AS1802" t="s">
        <v>872</v>
      </c>
      <c r="AT1802" t="s">
        <v>839</v>
      </c>
      <c r="AU1802">
        <v>15.049774036618601</v>
      </c>
      <c r="AV1802" t="s">
        <v>873</v>
      </c>
      <c r="AW1802" t="s">
        <v>364</v>
      </c>
      <c r="AX1802" t="s">
        <v>817</v>
      </c>
      <c r="AY1802" t="s">
        <v>818</v>
      </c>
      <c r="AZ1802" t="s">
        <v>883</v>
      </c>
      <c r="BA1802" t="s">
        <v>764</v>
      </c>
      <c r="BB1802" t="s">
        <v>815</v>
      </c>
      <c r="BC1802" t="s">
        <v>819</v>
      </c>
      <c r="BD1802" t="s">
        <v>820</v>
      </c>
      <c r="BE1802" t="s">
        <v>821</v>
      </c>
      <c r="BF1802" t="s">
        <v>879</v>
      </c>
      <c r="BG1802" t="s">
        <v>822</v>
      </c>
      <c r="BH1802">
        <v>2016</v>
      </c>
      <c r="BI1802" t="s">
        <v>823</v>
      </c>
      <c r="BJ1802" t="s">
        <v>824</v>
      </c>
      <c r="BK1802" t="s">
        <v>824</v>
      </c>
    </row>
    <row r="1803" spans="43:63" x14ac:dyDescent="0.25">
      <c r="AQ1803" t="s">
        <v>11</v>
      </c>
      <c r="AR1803">
        <v>2013</v>
      </c>
      <c r="AS1803" t="s">
        <v>872</v>
      </c>
      <c r="AT1803" t="s">
        <v>839</v>
      </c>
      <c r="AU1803">
        <v>15.4357309116323</v>
      </c>
      <c r="AV1803" t="s">
        <v>873</v>
      </c>
      <c r="AW1803" t="s">
        <v>364</v>
      </c>
      <c r="AX1803" t="s">
        <v>817</v>
      </c>
      <c r="AY1803" t="s">
        <v>818</v>
      </c>
      <c r="AZ1803" t="s">
        <v>883</v>
      </c>
      <c r="BA1803" t="s">
        <v>764</v>
      </c>
      <c r="BB1803" t="s">
        <v>815</v>
      </c>
      <c r="BC1803" t="s">
        <v>819</v>
      </c>
      <c r="BD1803" t="s">
        <v>820</v>
      </c>
      <c r="BE1803" t="s">
        <v>821</v>
      </c>
      <c r="BF1803" t="s">
        <v>879</v>
      </c>
      <c r="BG1803" t="s">
        <v>822</v>
      </c>
      <c r="BH1803">
        <v>2016</v>
      </c>
      <c r="BI1803" t="s">
        <v>823</v>
      </c>
      <c r="BJ1803" t="s">
        <v>824</v>
      </c>
      <c r="BK1803" t="s">
        <v>824</v>
      </c>
    </row>
    <row r="1804" spans="43:63" x14ac:dyDescent="0.25">
      <c r="AQ1804" t="s">
        <v>21</v>
      </c>
      <c r="AR1804">
        <v>2012</v>
      </c>
      <c r="AS1804" t="s">
        <v>872</v>
      </c>
      <c r="AT1804" t="s">
        <v>839</v>
      </c>
      <c r="AU1804">
        <v>18.4580387868318</v>
      </c>
      <c r="AV1804" t="s">
        <v>873</v>
      </c>
      <c r="AW1804" t="s">
        <v>364</v>
      </c>
      <c r="AX1804" t="s">
        <v>817</v>
      </c>
      <c r="AY1804" t="s">
        <v>818</v>
      </c>
      <c r="AZ1804" t="s">
        <v>883</v>
      </c>
      <c r="BA1804" t="s">
        <v>764</v>
      </c>
      <c r="BB1804" t="s">
        <v>815</v>
      </c>
      <c r="BC1804" t="s">
        <v>819</v>
      </c>
      <c r="BD1804" t="s">
        <v>820</v>
      </c>
      <c r="BE1804" t="s">
        <v>821</v>
      </c>
      <c r="BF1804" t="s">
        <v>879</v>
      </c>
      <c r="BG1804" t="s">
        <v>822</v>
      </c>
      <c r="BH1804">
        <v>2016</v>
      </c>
      <c r="BI1804" t="s">
        <v>823</v>
      </c>
      <c r="BJ1804" t="s">
        <v>824</v>
      </c>
      <c r="BK1804" t="s">
        <v>824</v>
      </c>
    </row>
    <row r="1805" spans="43:63" x14ac:dyDescent="0.25">
      <c r="AQ1805" t="s">
        <v>21</v>
      </c>
      <c r="AR1805">
        <v>2013</v>
      </c>
      <c r="AS1805" t="s">
        <v>872</v>
      </c>
      <c r="AT1805" t="s">
        <v>839</v>
      </c>
      <c r="AU1805">
        <v>18.464919720462301</v>
      </c>
      <c r="AV1805" t="s">
        <v>873</v>
      </c>
      <c r="AW1805" t="s">
        <v>364</v>
      </c>
      <c r="AX1805" t="s">
        <v>817</v>
      </c>
      <c r="AY1805" t="s">
        <v>818</v>
      </c>
      <c r="AZ1805" t="s">
        <v>883</v>
      </c>
      <c r="BA1805" t="s">
        <v>764</v>
      </c>
      <c r="BB1805" t="s">
        <v>815</v>
      </c>
      <c r="BC1805" t="s">
        <v>819</v>
      </c>
      <c r="BD1805" t="s">
        <v>820</v>
      </c>
      <c r="BE1805" t="s">
        <v>821</v>
      </c>
      <c r="BF1805" t="s">
        <v>879</v>
      </c>
      <c r="BG1805" t="s">
        <v>822</v>
      </c>
      <c r="BH1805">
        <v>2016</v>
      </c>
      <c r="BI1805" t="s">
        <v>823</v>
      </c>
      <c r="BJ1805" t="s">
        <v>824</v>
      </c>
      <c r="BK1805" t="s">
        <v>824</v>
      </c>
    </row>
    <row r="1806" spans="43:63" x14ac:dyDescent="0.25">
      <c r="AQ1806" t="s">
        <v>15</v>
      </c>
      <c r="AR1806">
        <v>2011</v>
      </c>
      <c r="AS1806" t="s">
        <v>872</v>
      </c>
      <c r="AT1806" t="s">
        <v>839</v>
      </c>
      <c r="AU1806">
        <v>4.6649303705532104</v>
      </c>
      <c r="AV1806" t="s">
        <v>873</v>
      </c>
      <c r="AW1806" t="s">
        <v>364</v>
      </c>
      <c r="AX1806" t="s">
        <v>817</v>
      </c>
      <c r="AY1806" t="s">
        <v>818</v>
      </c>
      <c r="AZ1806" t="s">
        <v>883</v>
      </c>
      <c r="BA1806" t="s">
        <v>764</v>
      </c>
      <c r="BB1806" t="s">
        <v>815</v>
      </c>
      <c r="BC1806" t="s">
        <v>819</v>
      </c>
      <c r="BD1806" t="s">
        <v>820</v>
      </c>
      <c r="BE1806" t="s">
        <v>821</v>
      </c>
      <c r="BF1806" t="s">
        <v>879</v>
      </c>
      <c r="BG1806" t="s">
        <v>822</v>
      </c>
      <c r="BH1806">
        <v>2016</v>
      </c>
      <c r="BI1806" t="s">
        <v>823</v>
      </c>
      <c r="BJ1806" t="s">
        <v>824</v>
      </c>
      <c r="BK1806" t="s">
        <v>824</v>
      </c>
    </row>
    <row r="1807" spans="43:63" x14ac:dyDescent="0.25">
      <c r="AQ1807" t="s">
        <v>15</v>
      </c>
      <c r="AR1807">
        <v>2012</v>
      </c>
      <c r="AS1807" t="s">
        <v>872</v>
      </c>
      <c r="AT1807" t="s">
        <v>839</v>
      </c>
      <c r="AU1807">
        <v>4.6831243915851699</v>
      </c>
      <c r="AV1807" t="s">
        <v>873</v>
      </c>
      <c r="AW1807" t="s">
        <v>364</v>
      </c>
      <c r="AX1807" t="s">
        <v>817</v>
      </c>
      <c r="AY1807" t="s">
        <v>818</v>
      </c>
      <c r="AZ1807" t="s">
        <v>883</v>
      </c>
      <c r="BA1807" t="s">
        <v>764</v>
      </c>
      <c r="BB1807" t="s">
        <v>815</v>
      </c>
      <c r="BC1807" t="s">
        <v>819</v>
      </c>
      <c r="BD1807" t="s">
        <v>820</v>
      </c>
      <c r="BE1807" t="s">
        <v>821</v>
      </c>
      <c r="BF1807" t="s">
        <v>879</v>
      </c>
      <c r="BG1807" t="s">
        <v>822</v>
      </c>
      <c r="BH1807">
        <v>2016</v>
      </c>
      <c r="BI1807" t="s">
        <v>823</v>
      </c>
      <c r="BJ1807" t="s">
        <v>824</v>
      </c>
      <c r="BK1807" t="s">
        <v>824</v>
      </c>
    </row>
    <row r="1808" spans="43:63" x14ac:dyDescent="0.25">
      <c r="AQ1808" t="s">
        <v>15</v>
      </c>
      <c r="AR1808">
        <v>2013</v>
      </c>
      <c r="AS1808" t="s">
        <v>872</v>
      </c>
      <c r="AT1808" t="s">
        <v>839</v>
      </c>
      <c r="AU1808">
        <v>4.6955375640725396</v>
      </c>
      <c r="AV1808" t="s">
        <v>873</v>
      </c>
      <c r="AW1808" t="s">
        <v>364</v>
      </c>
      <c r="AX1808" t="s">
        <v>817</v>
      </c>
      <c r="AY1808" t="s">
        <v>818</v>
      </c>
      <c r="AZ1808" t="s">
        <v>883</v>
      </c>
      <c r="BA1808" t="s">
        <v>764</v>
      </c>
      <c r="BB1808" t="s">
        <v>815</v>
      </c>
      <c r="BC1808" t="s">
        <v>819</v>
      </c>
      <c r="BD1808" t="s">
        <v>820</v>
      </c>
      <c r="BE1808" t="s">
        <v>821</v>
      </c>
      <c r="BF1808" t="s">
        <v>879</v>
      </c>
      <c r="BG1808" t="s">
        <v>822</v>
      </c>
      <c r="BH1808">
        <v>2016</v>
      </c>
      <c r="BI1808" t="s">
        <v>823</v>
      </c>
      <c r="BJ1808" t="s">
        <v>824</v>
      </c>
      <c r="BK1808" t="s">
        <v>824</v>
      </c>
    </row>
    <row r="1809" spans="43:63" x14ac:dyDescent="0.25">
      <c r="AQ1809" t="s">
        <v>23</v>
      </c>
      <c r="AR1809">
        <v>2011</v>
      </c>
      <c r="AS1809" t="s">
        <v>872</v>
      </c>
      <c r="AT1809" t="s">
        <v>839</v>
      </c>
      <c r="AU1809">
        <v>26.102910393258998</v>
      </c>
      <c r="AV1809" t="s">
        <v>873</v>
      </c>
      <c r="AW1809" t="s">
        <v>364</v>
      </c>
      <c r="AX1809" t="s">
        <v>817</v>
      </c>
      <c r="AY1809" t="s">
        <v>818</v>
      </c>
      <c r="AZ1809" t="s">
        <v>883</v>
      </c>
      <c r="BA1809" t="s">
        <v>764</v>
      </c>
      <c r="BB1809" t="s">
        <v>815</v>
      </c>
      <c r="BC1809" t="s">
        <v>819</v>
      </c>
      <c r="BD1809" t="s">
        <v>820</v>
      </c>
      <c r="BE1809" t="s">
        <v>821</v>
      </c>
      <c r="BF1809" t="s">
        <v>879</v>
      </c>
      <c r="BG1809" t="s">
        <v>822</v>
      </c>
      <c r="BH1809">
        <v>2016</v>
      </c>
      <c r="BI1809" t="s">
        <v>823</v>
      </c>
      <c r="BJ1809" t="s">
        <v>824</v>
      </c>
      <c r="BK1809" t="s">
        <v>824</v>
      </c>
    </row>
    <row r="1810" spans="43:63" x14ac:dyDescent="0.25">
      <c r="AQ1810" t="s">
        <v>1</v>
      </c>
      <c r="AR1810">
        <v>2010</v>
      </c>
      <c r="AS1810" t="s">
        <v>872</v>
      </c>
      <c r="AT1810" t="s">
        <v>839</v>
      </c>
      <c r="AU1810">
        <v>161.86240521105799</v>
      </c>
      <c r="AV1810" t="s">
        <v>873</v>
      </c>
      <c r="AW1810" t="s">
        <v>364</v>
      </c>
      <c r="AX1810" t="s">
        <v>817</v>
      </c>
      <c r="AY1810" t="s">
        <v>818</v>
      </c>
      <c r="AZ1810" t="s">
        <v>883</v>
      </c>
      <c r="BA1810" t="s">
        <v>764</v>
      </c>
      <c r="BB1810" t="s">
        <v>815</v>
      </c>
      <c r="BC1810" t="s">
        <v>819</v>
      </c>
      <c r="BD1810" t="s">
        <v>820</v>
      </c>
      <c r="BE1810" t="s">
        <v>821</v>
      </c>
      <c r="BF1810" t="s">
        <v>879</v>
      </c>
      <c r="BG1810" t="s">
        <v>822</v>
      </c>
      <c r="BH1810">
        <v>2016</v>
      </c>
      <c r="BI1810" t="s">
        <v>823</v>
      </c>
      <c r="BJ1810" t="s">
        <v>824</v>
      </c>
      <c r="BK1810" t="s">
        <v>824</v>
      </c>
    </row>
    <row r="1811" spans="43:63" x14ac:dyDescent="0.25">
      <c r="AQ1811" t="s">
        <v>1</v>
      </c>
      <c r="AR1811">
        <v>2011</v>
      </c>
      <c r="AS1811" t="s">
        <v>872</v>
      </c>
      <c r="AT1811" t="s">
        <v>839</v>
      </c>
      <c r="AU1811">
        <v>162.04157033125799</v>
      </c>
      <c r="AV1811" t="s">
        <v>873</v>
      </c>
      <c r="AW1811" t="s">
        <v>364</v>
      </c>
      <c r="AX1811" t="s">
        <v>817</v>
      </c>
      <c r="AY1811" t="s">
        <v>818</v>
      </c>
      <c r="AZ1811" t="s">
        <v>883</v>
      </c>
      <c r="BA1811" t="s">
        <v>764</v>
      </c>
      <c r="BB1811" t="s">
        <v>815</v>
      </c>
      <c r="BC1811" t="s">
        <v>819</v>
      </c>
      <c r="BD1811" t="s">
        <v>820</v>
      </c>
      <c r="BE1811" t="s">
        <v>821</v>
      </c>
      <c r="BF1811" t="s">
        <v>879</v>
      </c>
      <c r="BG1811" t="s">
        <v>822</v>
      </c>
      <c r="BH1811">
        <v>2016</v>
      </c>
      <c r="BI1811" t="s">
        <v>823</v>
      </c>
      <c r="BJ1811" t="s">
        <v>824</v>
      </c>
      <c r="BK1811" t="s">
        <v>824</v>
      </c>
    </row>
    <row r="1812" spans="43:63" x14ac:dyDescent="0.25">
      <c r="AQ1812" t="s">
        <v>1</v>
      </c>
      <c r="AR1812">
        <v>2012</v>
      </c>
      <c r="AS1812" t="s">
        <v>872</v>
      </c>
      <c r="AT1812" t="s">
        <v>839</v>
      </c>
      <c r="AU1812">
        <v>162.41597298565</v>
      </c>
      <c r="AV1812" t="s">
        <v>873</v>
      </c>
      <c r="AW1812" t="s">
        <v>364</v>
      </c>
      <c r="AX1812" t="s">
        <v>817</v>
      </c>
      <c r="AY1812" t="s">
        <v>818</v>
      </c>
      <c r="AZ1812" t="s">
        <v>883</v>
      </c>
      <c r="BA1812" t="s">
        <v>764</v>
      </c>
      <c r="BB1812" t="s">
        <v>815</v>
      </c>
      <c r="BC1812" t="s">
        <v>819</v>
      </c>
      <c r="BD1812" t="s">
        <v>820</v>
      </c>
      <c r="BE1812" t="s">
        <v>821</v>
      </c>
      <c r="BF1812" t="s">
        <v>879</v>
      </c>
      <c r="BG1812" t="s">
        <v>822</v>
      </c>
      <c r="BH1812">
        <v>2016</v>
      </c>
      <c r="BI1812" t="s">
        <v>823</v>
      </c>
      <c r="BJ1812" t="s">
        <v>824</v>
      </c>
      <c r="BK1812" t="s">
        <v>824</v>
      </c>
    </row>
    <row r="1813" spans="43:63" x14ac:dyDescent="0.25">
      <c r="AQ1813" t="s">
        <v>1</v>
      </c>
      <c r="AR1813">
        <v>2013</v>
      </c>
      <c r="AS1813" t="s">
        <v>872</v>
      </c>
      <c r="AT1813" t="s">
        <v>839</v>
      </c>
      <c r="AU1813">
        <v>161.512239183676</v>
      </c>
      <c r="AV1813" t="s">
        <v>873</v>
      </c>
      <c r="AW1813" t="s">
        <v>364</v>
      </c>
      <c r="AX1813" t="s">
        <v>817</v>
      </c>
      <c r="AY1813" t="s">
        <v>818</v>
      </c>
      <c r="AZ1813" t="s">
        <v>883</v>
      </c>
      <c r="BA1813" t="s">
        <v>764</v>
      </c>
      <c r="BB1813" t="s">
        <v>815</v>
      </c>
      <c r="BC1813" t="s">
        <v>819</v>
      </c>
      <c r="BD1813" t="s">
        <v>820</v>
      </c>
      <c r="BE1813" t="s">
        <v>821</v>
      </c>
      <c r="BF1813" t="s">
        <v>879</v>
      </c>
      <c r="BG1813" t="s">
        <v>822</v>
      </c>
      <c r="BH1813">
        <v>2016</v>
      </c>
      <c r="BI1813" t="s">
        <v>823</v>
      </c>
      <c r="BJ1813" t="s">
        <v>824</v>
      </c>
      <c r="BK1813" t="s">
        <v>824</v>
      </c>
    </row>
    <row r="1814" spans="43:63" x14ac:dyDescent="0.25">
      <c r="AQ1814" t="s">
        <v>9</v>
      </c>
      <c r="AR1814">
        <v>2010</v>
      </c>
      <c r="AS1814" t="s">
        <v>872</v>
      </c>
      <c r="AT1814" t="s">
        <v>839</v>
      </c>
      <c r="AU1814">
        <v>4.9964339999999998</v>
      </c>
      <c r="AV1814" t="s">
        <v>873</v>
      </c>
      <c r="AW1814" t="s">
        <v>364</v>
      </c>
      <c r="AX1814" t="s">
        <v>817</v>
      </c>
      <c r="AY1814" t="s">
        <v>818</v>
      </c>
      <c r="AZ1814" t="s">
        <v>883</v>
      </c>
      <c r="BA1814" t="s">
        <v>764</v>
      </c>
      <c r="BB1814" t="s">
        <v>815</v>
      </c>
      <c r="BC1814" t="s">
        <v>819</v>
      </c>
      <c r="BD1814" t="s">
        <v>820</v>
      </c>
      <c r="BE1814" t="s">
        <v>821</v>
      </c>
      <c r="BF1814" t="s">
        <v>879</v>
      </c>
      <c r="BG1814" t="s">
        <v>822</v>
      </c>
      <c r="BH1814">
        <v>2016</v>
      </c>
      <c r="BI1814" t="s">
        <v>823</v>
      </c>
      <c r="BJ1814" t="s">
        <v>824</v>
      </c>
      <c r="BK1814" t="s">
        <v>824</v>
      </c>
    </row>
    <row r="1815" spans="43:63" x14ac:dyDescent="0.25">
      <c r="AQ1815" t="s">
        <v>9</v>
      </c>
      <c r="AR1815">
        <v>2011</v>
      </c>
      <c r="AS1815" t="s">
        <v>872</v>
      </c>
      <c r="AT1815" t="s">
        <v>839</v>
      </c>
      <c r="AU1815">
        <v>5.0422909673199996</v>
      </c>
      <c r="AV1815" t="s">
        <v>873</v>
      </c>
      <c r="AW1815" t="s">
        <v>364</v>
      </c>
      <c r="AX1815" t="s">
        <v>817</v>
      </c>
      <c r="AY1815" t="s">
        <v>818</v>
      </c>
      <c r="AZ1815" t="s">
        <v>883</v>
      </c>
      <c r="BA1815" t="s">
        <v>764</v>
      </c>
      <c r="BB1815" t="s">
        <v>815</v>
      </c>
      <c r="BC1815" t="s">
        <v>819</v>
      </c>
      <c r="BD1815" t="s">
        <v>820</v>
      </c>
      <c r="BE1815" t="s">
        <v>821</v>
      </c>
      <c r="BF1815" t="s">
        <v>879</v>
      </c>
      <c r="BG1815" t="s">
        <v>822</v>
      </c>
      <c r="BH1815">
        <v>2016</v>
      </c>
      <c r="BI1815" t="s">
        <v>823</v>
      </c>
      <c r="BJ1815" t="s">
        <v>824</v>
      </c>
      <c r="BK1815" t="s">
        <v>824</v>
      </c>
    </row>
    <row r="1816" spans="43:63" x14ac:dyDescent="0.25">
      <c r="AQ1816" t="s">
        <v>9</v>
      </c>
      <c r="AR1816">
        <v>2012</v>
      </c>
      <c r="AS1816" t="s">
        <v>872</v>
      </c>
      <c r="AT1816" t="s">
        <v>839</v>
      </c>
      <c r="AU1816">
        <v>5.0552544480000003</v>
      </c>
      <c r="AV1816" t="s">
        <v>873</v>
      </c>
      <c r="AW1816" t="s">
        <v>364</v>
      </c>
      <c r="AX1816" t="s">
        <v>817</v>
      </c>
      <c r="AY1816" t="s">
        <v>818</v>
      </c>
      <c r="AZ1816" t="s">
        <v>883</v>
      </c>
      <c r="BA1816" t="s">
        <v>764</v>
      </c>
      <c r="BB1816" t="s">
        <v>815</v>
      </c>
      <c r="BC1816" t="s">
        <v>819</v>
      </c>
      <c r="BD1816" t="s">
        <v>820</v>
      </c>
      <c r="BE1816" t="s">
        <v>821</v>
      </c>
      <c r="BF1816" t="s">
        <v>879</v>
      </c>
      <c r="BG1816" t="s">
        <v>822</v>
      </c>
      <c r="BH1816">
        <v>2016</v>
      </c>
      <c r="BI1816" t="s">
        <v>823</v>
      </c>
      <c r="BJ1816" t="s">
        <v>824</v>
      </c>
      <c r="BK1816" t="s">
        <v>824</v>
      </c>
    </row>
    <row r="1817" spans="43:63" x14ac:dyDescent="0.25">
      <c r="AQ1817" t="s">
        <v>9</v>
      </c>
      <c r="AR1817">
        <v>2013</v>
      </c>
      <c r="AS1817" t="s">
        <v>872</v>
      </c>
      <c r="AT1817" t="s">
        <v>839</v>
      </c>
      <c r="AU1817">
        <v>5.0428571796000004</v>
      </c>
      <c r="AV1817" t="s">
        <v>873</v>
      </c>
      <c r="AW1817" t="s">
        <v>364</v>
      </c>
      <c r="AX1817" t="s">
        <v>817</v>
      </c>
      <c r="AY1817" t="s">
        <v>818</v>
      </c>
      <c r="AZ1817" t="s">
        <v>883</v>
      </c>
      <c r="BA1817" t="s">
        <v>764</v>
      </c>
      <c r="BB1817" t="s">
        <v>815</v>
      </c>
      <c r="BC1817" t="s">
        <v>819</v>
      </c>
      <c r="BD1817" t="s">
        <v>820</v>
      </c>
      <c r="BE1817" t="s">
        <v>821</v>
      </c>
      <c r="BF1817" t="s">
        <v>879</v>
      </c>
      <c r="BG1817" t="s">
        <v>822</v>
      </c>
      <c r="BH1817">
        <v>2016</v>
      </c>
      <c r="BI1817" t="s">
        <v>823</v>
      </c>
      <c r="BJ1817" t="s">
        <v>824</v>
      </c>
      <c r="BK1817" t="s">
        <v>824</v>
      </c>
    </row>
    <row r="1818" spans="43:63" x14ac:dyDescent="0.25">
      <c r="AQ1818" t="s">
        <v>27</v>
      </c>
      <c r="AR1818">
        <v>2011</v>
      </c>
      <c r="AS1818" t="s">
        <v>872</v>
      </c>
      <c r="AT1818" t="s">
        <v>839</v>
      </c>
      <c r="AU1818">
        <v>5.9341387762494202</v>
      </c>
      <c r="AV1818" t="s">
        <v>873</v>
      </c>
      <c r="AW1818" t="s">
        <v>364</v>
      </c>
      <c r="AX1818" t="s">
        <v>817</v>
      </c>
      <c r="AY1818" t="s">
        <v>818</v>
      </c>
      <c r="AZ1818" t="s">
        <v>883</v>
      </c>
      <c r="BA1818" t="s">
        <v>764</v>
      </c>
      <c r="BB1818" t="s">
        <v>815</v>
      </c>
      <c r="BC1818" t="s">
        <v>819</v>
      </c>
      <c r="BD1818" t="s">
        <v>820</v>
      </c>
      <c r="BE1818" t="s">
        <v>821</v>
      </c>
      <c r="BF1818" t="s">
        <v>879</v>
      </c>
      <c r="BG1818" t="s">
        <v>822</v>
      </c>
      <c r="BH1818">
        <v>2016</v>
      </c>
      <c r="BI1818" t="s">
        <v>823</v>
      </c>
      <c r="BJ1818" t="s">
        <v>824</v>
      </c>
      <c r="BK1818" t="s">
        <v>824</v>
      </c>
    </row>
    <row r="1819" spans="43:63" x14ac:dyDescent="0.25">
      <c r="AQ1819" t="s">
        <v>20</v>
      </c>
      <c r="AR1819">
        <v>2011</v>
      </c>
      <c r="AS1819" t="s">
        <v>872</v>
      </c>
      <c r="AT1819" t="s">
        <v>839</v>
      </c>
      <c r="AU1819">
        <v>46.961523722204298</v>
      </c>
      <c r="AV1819" t="s">
        <v>873</v>
      </c>
      <c r="AW1819" t="s">
        <v>364</v>
      </c>
      <c r="AX1819" t="s">
        <v>817</v>
      </c>
      <c r="AY1819" t="s">
        <v>818</v>
      </c>
      <c r="AZ1819" t="s">
        <v>883</v>
      </c>
      <c r="BA1819" t="s">
        <v>764</v>
      </c>
      <c r="BB1819" t="s">
        <v>815</v>
      </c>
      <c r="BC1819" t="s">
        <v>819</v>
      </c>
      <c r="BD1819" t="s">
        <v>820</v>
      </c>
      <c r="BE1819" t="s">
        <v>821</v>
      </c>
      <c r="BF1819" t="s">
        <v>879</v>
      </c>
      <c r="BG1819" t="s">
        <v>822</v>
      </c>
      <c r="BH1819">
        <v>2016</v>
      </c>
      <c r="BI1819" t="s">
        <v>823</v>
      </c>
      <c r="BJ1819" t="s">
        <v>824</v>
      </c>
      <c r="BK1819" t="s">
        <v>824</v>
      </c>
    </row>
    <row r="1820" spans="43:63" x14ac:dyDescent="0.25">
      <c r="AQ1820" t="s">
        <v>20</v>
      </c>
      <c r="AR1820">
        <v>2012</v>
      </c>
      <c r="AS1820" t="s">
        <v>872</v>
      </c>
      <c r="AT1820" t="s">
        <v>839</v>
      </c>
      <c r="AU1820">
        <v>46.961523722204298</v>
      </c>
      <c r="AV1820" t="s">
        <v>873</v>
      </c>
      <c r="AW1820" t="s">
        <v>364</v>
      </c>
      <c r="AX1820" t="s">
        <v>817</v>
      </c>
      <c r="AY1820" t="s">
        <v>818</v>
      </c>
      <c r="AZ1820" t="s">
        <v>883</v>
      </c>
      <c r="BA1820" t="s">
        <v>764</v>
      </c>
      <c r="BB1820" t="s">
        <v>815</v>
      </c>
      <c r="BC1820" t="s">
        <v>819</v>
      </c>
      <c r="BD1820" t="s">
        <v>820</v>
      </c>
      <c r="BE1820" t="s">
        <v>821</v>
      </c>
      <c r="BF1820" t="s">
        <v>879</v>
      </c>
      <c r="BG1820" t="s">
        <v>822</v>
      </c>
      <c r="BH1820">
        <v>2016</v>
      </c>
      <c r="BI1820" t="s">
        <v>823</v>
      </c>
      <c r="BJ1820" t="s">
        <v>824</v>
      </c>
      <c r="BK1820" t="s">
        <v>824</v>
      </c>
    </row>
    <row r="1821" spans="43:63" x14ac:dyDescent="0.25">
      <c r="AQ1821" t="s">
        <v>20</v>
      </c>
      <c r="AR1821">
        <v>2013</v>
      </c>
      <c r="AS1821" t="s">
        <v>872</v>
      </c>
      <c r="AT1821" t="s">
        <v>839</v>
      </c>
      <c r="AU1821">
        <v>46.961523722204298</v>
      </c>
      <c r="AV1821" t="s">
        <v>873</v>
      </c>
      <c r="AW1821" t="s">
        <v>364</v>
      </c>
      <c r="AX1821" t="s">
        <v>817</v>
      </c>
      <c r="AY1821" t="s">
        <v>818</v>
      </c>
      <c r="AZ1821" t="s">
        <v>883</v>
      </c>
      <c r="BA1821" t="s">
        <v>764</v>
      </c>
      <c r="BB1821" t="s">
        <v>815</v>
      </c>
      <c r="BC1821" t="s">
        <v>819</v>
      </c>
      <c r="BD1821" t="s">
        <v>820</v>
      </c>
      <c r="BE1821" t="s">
        <v>821</v>
      </c>
      <c r="BF1821" t="s">
        <v>879</v>
      </c>
      <c r="BG1821" t="s">
        <v>822</v>
      </c>
      <c r="BH1821">
        <v>2016</v>
      </c>
      <c r="BI1821" t="s">
        <v>823</v>
      </c>
      <c r="BJ1821" t="s">
        <v>824</v>
      </c>
      <c r="BK1821" t="s">
        <v>824</v>
      </c>
    </row>
    <row r="1822" spans="43:63" x14ac:dyDescent="0.25">
      <c r="AQ1822" t="s">
        <v>28</v>
      </c>
      <c r="AR1822">
        <v>2013</v>
      </c>
      <c r="AS1822" t="s">
        <v>872</v>
      </c>
      <c r="AT1822" t="s">
        <v>839</v>
      </c>
      <c r="AU1822">
        <v>224.76818852863499</v>
      </c>
      <c r="AV1822" t="s">
        <v>873</v>
      </c>
      <c r="AW1822" t="s">
        <v>364</v>
      </c>
      <c r="AX1822" t="s">
        <v>817</v>
      </c>
      <c r="AY1822" t="s">
        <v>818</v>
      </c>
      <c r="AZ1822" t="s">
        <v>883</v>
      </c>
      <c r="BA1822" t="s">
        <v>764</v>
      </c>
      <c r="BB1822" t="s">
        <v>815</v>
      </c>
      <c r="BC1822" t="s">
        <v>819</v>
      </c>
      <c r="BD1822" t="s">
        <v>820</v>
      </c>
      <c r="BE1822" t="s">
        <v>821</v>
      </c>
      <c r="BF1822" t="s">
        <v>879</v>
      </c>
      <c r="BG1822" t="s">
        <v>822</v>
      </c>
      <c r="BH1822">
        <v>2016</v>
      </c>
      <c r="BI1822" t="s">
        <v>823</v>
      </c>
      <c r="BJ1822" t="s">
        <v>824</v>
      </c>
      <c r="BK1822" t="s">
        <v>824</v>
      </c>
    </row>
    <row r="1823" spans="43:63" x14ac:dyDescent="0.25">
      <c r="AQ1823" t="s">
        <v>30</v>
      </c>
      <c r="AR1823">
        <v>2014</v>
      </c>
      <c r="AS1823" t="s">
        <v>872</v>
      </c>
      <c r="AT1823" t="s">
        <v>839</v>
      </c>
      <c r="AU1823">
        <v>19.9365695464761</v>
      </c>
      <c r="AV1823" t="s">
        <v>873</v>
      </c>
      <c r="AW1823" t="s">
        <v>364</v>
      </c>
      <c r="AX1823" t="s">
        <v>817</v>
      </c>
      <c r="AY1823" t="s">
        <v>818</v>
      </c>
      <c r="AZ1823" t="s">
        <v>883</v>
      </c>
      <c r="BA1823" t="s">
        <v>764</v>
      </c>
      <c r="BB1823" t="s">
        <v>815</v>
      </c>
      <c r="BC1823" t="s">
        <v>819</v>
      </c>
      <c r="BD1823" t="s">
        <v>820</v>
      </c>
      <c r="BE1823" t="s">
        <v>821</v>
      </c>
      <c r="BF1823" t="s">
        <v>879</v>
      </c>
      <c r="BG1823" t="s">
        <v>822</v>
      </c>
      <c r="BH1823">
        <v>2016</v>
      </c>
      <c r="BI1823" t="s">
        <v>823</v>
      </c>
      <c r="BJ1823" t="s">
        <v>824</v>
      </c>
      <c r="BK1823" t="s">
        <v>824</v>
      </c>
    </row>
    <row r="1824" spans="43:63" x14ac:dyDescent="0.25">
      <c r="AQ1824" t="s">
        <v>10</v>
      </c>
      <c r="AR1824">
        <v>2005</v>
      </c>
      <c r="AS1824" t="s">
        <v>872</v>
      </c>
      <c r="AT1824" t="s">
        <v>839</v>
      </c>
      <c r="AU1824">
        <v>92.598070863096197</v>
      </c>
      <c r="AV1824" t="s">
        <v>873</v>
      </c>
      <c r="AW1824" t="s">
        <v>364</v>
      </c>
      <c r="AX1824" t="s">
        <v>817</v>
      </c>
      <c r="AY1824" t="s">
        <v>818</v>
      </c>
      <c r="AZ1824" t="s">
        <v>883</v>
      </c>
      <c r="BA1824" t="s">
        <v>764</v>
      </c>
      <c r="BB1824" t="s">
        <v>815</v>
      </c>
      <c r="BC1824" t="s">
        <v>819</v>
      </c>
      <c r="BD1824" t="s">
        <v>820</v>
      </c>
      <c r="BE1824" t="s">
        <v>821</v>
      </c>
      <c r="BF1824" t="s">
        <v>879</v>
      </c>
      <c r="BG1824" t="s">
        <v>822</v>
      </c>
      <c r="BH1824">
        <v>2016</v>
      </c>
      <c r="BI1824" t="s">
        <v>823</v>
      </c>
      <c r="BJ1824" t="s">
        <v>824</v>
      </c>
      <c r="BK1824" t="s">
        <v>824</v>
      </c>
    </row>
    <row r="1825" spans="43:63" x14ac:dyDescent="0.25">
      <c r="AQ1825" t="s">
        <v>10</v>
      </c>
      <c r="AR1825">
        <v>2006</v>
      </c>
      <c r="AS1825" t="s">
        <v>872</v>
      </c>
      <c r="AT1825" t="s">
        <v>839</v>
      </c>
      <c r="AU1825">
        <v>92.448333841923102</v>
      </c>
      <c r="AV1825" t="s">
        <v>873</v>
      </c>
      <c r="AW1825" t="s">
        <v>364</v>
      </c>
      <c r="AX1825" t="s">
        <v>817</v>
      </c>
      <c r="AY1825" t="s">
        <v>818</v>
      </c>
      <c r="AZ1825" t="s">
        <v>883</v>
      </c>
      <c r="BA1825" t="s">
        <v>764</v>
      </c>
      <c r="BB1825" t="s">
        <v>815</v>
      </c>
      <c r="BC1825" t="s">
        <v>819</v>
      </c>
      <c r="BD1825" t="s">
        <v>820</v>
      </c>
      <c r="BE1825" t="s">
        <v>821</v>
      </c>
      <c r="BF1825" t="s">
        <v>879</v>
      </c>
      <c r="BG1825" t="s">
        <v>822</v>
      </c>
      <c r="BH1825">
        <v>2016</v>
      </c>
      <c r="BI1825" t="s">
        <v>823</v>
      </c>
      <c r="BJ1825" t="s">
        <v>824</v>
      </c>
      <c r="BK1825" t="s">
        <v>824</v>
      </c>
    </row>
    <row r="1826" spans="43:63" x14ac:dyDescent="0.25">
      <c r="AQ1826" t="s">
        <v>10</v>
      </c>
      <c r="AR1826">
        <v>2007</v>
      </c>
      <c r="AS1826" t="s">
        <v>872</v>
      </c>
      <c r="AT1826" t="s">
        <v>839</v>
      </c>
      <c r="AU1826">
        <v>92.377753829609304</v>
      </c>
      <c r="AV1826" t="s">
        <v>873</v>
      </c>
      <c r="AW1826" t="s">
        <v>364</v>
      </c>
      <c r="AX1826" t="s">
        <v>817</v>
      </c>
      <c r="AY1826" t="s">
        <v>818</v>
      </c>
      <c r="AZ1826" t="s">
        <v>883</v>
      </c>
      <c r="BA1826" t="s">
        <v>764</v>
      </c>
      <c r="BB1826" t="s">
        <v>815</v>
      </c>
      <c r="BC1826" t="s">
        <v>819</v>
      </c>
      <c r="BD1826" t="s">
        <v>820</v>
      </c>
      <c r="BE1826" t="s">
        <v>821</v>
      </c>
      <c r="BF1826" t="s">
        <v>879</v>
      </c>
      <c r="BG1826" t="s">
        <v>822</v>
      </c>
      <c r="BH1826">
        <v>2016</v>
      </c>
      <c r="BI1826" t="s">
        <v>823</v>
      </c>
      <c r="BJ1826" t="s">
        <v>824</v>
      </c>
      <c r="BK1826" t="s">
        <v>824</v>
      </c>
    </row>
    <row r="1827" spans="43:63" x14ac:dyDescent="0.25">
      <c r="AQ1827" t="s">
        <v>10</v>
      </c>
      <c r="AR1827">
        <v>2008</v>
      </c>
      <c r="AS1827" t="s">
        <v>872</v>
      </c>
      <c r="AT1827" t="s">
        <v>839</v>
      </c>
      <c r="AU1827">
        <v>92.212267213164594</v>
      </c>
      <c r="AV1827" t="s">
        <v>873</v>
      </c>
      <c r="AW1827" t="s">
        <v>364</v>
      </c>
      <c r="AX1827" t="s">
        <v>817</v>
      </c>
      <c r="AY1827" t="s">
        <v>818</v>
      </c>
      <c r="AZ1827" t="s">
        <v>883</v>
      </c>
      <c r="BA1827" t="s">
        <v>764</v>
      </c>
      <c r="BB1827" t="s">
        <v>815</v>
      </c>
      <c r="BC1827" t="s">
        <v>819</v>
      </c>
      <c r="BD1827" t="s">
        <v>820</v>
      </c>
      <c r="BE1827" t="s">
        <v>821</v>
      </c>
      <c r="BF1827" t="s">
        <v>879</v>
      </c>
      <c r="BG1827" t="s">
        <v>822</v>
      </c>
      <c r="BH1827">
        <v>2016</v>
      </c>
      <c r="BI1827" t="s">
        <v>823</v>
      </c>
      <c r="BJ1827" t="s">
        <v>824</v>
      </c>
      <c r="BK1827" t="s">
        <v>824</v>
      </c>
    </row>
    <row r="1828" spans="43:63" x14ac:dyDescent="0.25">
      <c r="AQ1828" t="s">
        <v>10</v>
      </c>
      <c r="AR1828">
        <v>2009</v>
      </c>
      <c r="AS1828" t="s">
        <v>872</v>
      </c>
      <c r="AT1828" t="s">
        <v>839</v>
      </c>
      <c r="AU1828">
        <v>92.067343210264397</v>
      </c>
      <c r="AV1828" t="s">
        <v>873</v>
      </c>
      <c r="AW1828" t="s">
        <v>364</v>
      </c>
      <c r="AX1828" t="s">
        <v>817</v>
      </c>
      <c r="AY1828" t="s">
        <v>818</v>
      </c>
      <c r="AZ1828" t="s">
        <v>883</v>
      </c>
      <c r="BA1828" t="s">
        <v>764</v>
      </c>
      <c r="BB1828" t="s">
        <v>815</v>
      </c>
      <c r="BC1828" t="s">
        <v>819</v>
      </c>
      <c r="BD1828" t="s">
        <v>820</v>
      </c>
      <c r="BE1828" t="s">
        <v>821</v>
      </c>
      <c r="BF1828" t="s">
        <v>879</v>
      </c>
      <c r="BG1828" t="s">
        <v>822</v>
      </c>
      <c r="BH1828">
        <v>2016</v>
      </c>
      <c r="BI1828" t="s">
        <v>823</v>
      </c>
      <c r="BJ1828" t="s">
        <v>824</v>
      </c>
      <c r="BK1828" t="s">
        <v>824</v>
      </c>
    </row>
    <row r="1829" spans="43:63" x14ac:dyDescent="0.25">
      <c r="AQ1829" t="s">
        <v>10</v>
      </c>
      <c r="AR1829">
        <v>2010</v>
      </c>
      <c r="AS1829" t="s">
        <v>872</v>
      </c>
      <c r="AT1829" t="s">
        <v>839</v>
      </c>
      <c r="AU1829">
        <v>91.8917766945777</v>
      </c>
      <c r="AV1829" t="s">
        <v>873</v>
      </c>
      <c r="AW1829" t="s">
        <v>364</v>
      </c>
      <c r="AX1829" t="s">
        <v>817</v>
      </c>
      <c r="AY1829" t="s">
        <v>818</v>
      </c>
      <c r="AZ1829" t="s">
        <v>883</v>
      </c>
      <c r="BA1829" t="s">
        <v>764</v>
      </c>
      <c r="BB1829" t="s">
        <v>815</v>
      </c>
      <c r="BC1829" t="s">
        <v>819</v>
      </c>
      <c r="BD1829" t="s">
        <v>820</v>
      </c>
      <c r="BE1829" t="s">
        <v>821</v>
      </c>
      <c r="BF1829" t="s">
        <v>879</v>
      </c>
      <c r="BG1829" t="s">
        <v>822</v>
      </c>
      <c r="BH1829">
        <v>2016</v>
      </c>
      <c r="BI1829" t="s">
        <v>823</v>
      </c>
      <c r="BJ1829" t="s">
        <v>824</v>
      </c>
      <c r="BK1829" t="s">
        <v>824</v>
      </c>
    </row>
    <row r="1830" spans="43:63" x14ac:dyDescent="0.25">
      <c r="AQ1830" t="s">
        <v>10</v>
      </c>
      <c r="AR1830">
        <v>2011</v>
      </c>
      <c r="AS1830" t="s">
        <v>872</v>
      </c>
      <c r="AT1830" t="s">
        <v>839</v>
      </c>
      <c r="AU1830">
        <v>91.725043809566301</v>
      </c>
      <c r="AV1830" t="s">
        <v>873</v>
      </c>
      <c r="AW1830" t="s">
        <v>364</v>
      </c>
      <c r="AX1830" t="s">
        <v>817</v>
      </c>
      <c r="AY1830" t="s">
        <v>818</v>
      </c>
      <c r="AZ1830" t="s">
        <v>883</v>
      </c>
      <c r="BA1830" t="s">
        <v>764</v>
      </c>
      <c r="BB1830" t="s">
        <v>815</v>
      </c>
      <c r="BC1830" t="s">
        <v>819</v>
      </c>
      <c r="BD1830" t="s">
        <v>820</v>
      </c>
      <c r="BE1830" t="s">
        <v>821</v>
      </c>
      <c r="BF1830" t="s">
        <v>879</v>
      </c>
      <c r="BG1830" t="s">
        <v>822</v>
      </c>
      <c r="BH1830">
        <v>2016</v>
      </c>
      <c r="BI1830" t="s">
        <v>823</v>
      </c>
      <c r="BJ1830" t="s">
        <v>824</v>
      </c>
      <c r="BK1830" t="s">
        <v>824</v>
      </c>
    </row>
    <row r="1831" spans="43:63" x14ac:dyDescent="0.25">
      <c r="AQ1831" t="s">
        <v>10</v>
      </c>
      <c r="AR1831">
        <v>2012</v>
      </c>
      <c r="AS1831" t="s">
        <v>872</v>
      </c>
      <c r="AT1831" t="s">
        <v>839</v>
      </c>
      <c r="AU1831">
        <v>91.535757816671904</v>
      </c>
      <c r="AV1831" t="s">
        <v>873</v>
      </c>
      <c r="AW1831" t="s">
        <v>364</v>
      </c>
      <c r="AX1831" t="s">
        <v>817</v>
      </c>
      <c r="AY1831" t="s">
        <v>818</v>
      </c>
      <c r="AZ1831" t="s">
        <v>883</v>
      </c>
      <c r="BA1831" t="s">
        <v>764</v>
      </c>
      <c r="BB1831" t="s">
        <v>815</v>
      </c>
      <c r="BC1831" t="s">
        <v>819</v>
      </c>
      <c r="BD1831" t="s">
        <v>820</v>
      </c>
      <c r="BE1831" t="s">
        <v>821</v>
      </c>
      <c r="BF1831" t="s">
        <v>879</v>
      </c>
      <c r="BG1831" t="s">
        <v>822</v>
      </c>
      <c r="BH1831">
        <v>2016</v>
      </c>
      <c r="BI1831" t="s">
        <v>823</v>
      </c>
      <c r="BJ1831" t="s">
        <v>824</v>
      </c>
      <c r="BK1831" t="s">
        <v>824</v>
      </c>
    </row>
    <row r="1832" spans="43:63" x14ac:dyDescent="0.25">
      <c r="AQ1832" t="s">
        <v>10</v>
      </c>
      <c r="AR1832">
        <v>2013</v>
      </c>
      <c r="AS1832" t="s">
        <v>872</v>
      </c>
      <c r="AT1832" t="s">
        <v>839</v>
      </c>
      <c r="AU1832">
        <v>91.543601311996497</v>
      </c>
      <c r="AV1832" t="s">
        <v>873</v>
      </c>
      <c r="AW1832" t="s">
        <v>364</v>
      </c>
      <c r="AX1832" t="s">
        <v>817</v>
      </c>
      <c r="AY1832" t="s">
        <v>818</v>
      </c>
      <c r="AZ1832" t="s">
        <v>883</v>
      </c>
      <c r="BA1832" t="s">
        <v>764</v>
      </c>
      <c r="BB1832" t="s">
        <v>815</v>
      </c>
      <c r="BC1832" t="s">
        <v>819</v>
      </c>
      <c r="BD1832" t="s">
        <v>820</v>
      </c>
      <c r="BE1832" t="s">
        <v>821</v>
      </c>
      <c r="BF1832" t="s">
        <v>879</v>
      </c>
      <c r="BG1832" t="s">
        <v>822</v>
      </c>
      <c r="BH1832">
        <v>2016</v>
      </c>
      <c r="BI1832" t="s">
        <v>823</v>
      </c>
      <c r="BJ1832" t="s">
        <v>824</v>
      </c>
      <c r="BK1832" t="s">
        <v>824</v>
      </c>
    </row>
    <row r="1833" spans="43:63" x14ac:dyDescent="0.25">
      <c r="AQ1833" t="s">
        <v>24</v>
      </c>
      <c r="AR1833">
        <v>2011</v>
      </c>
      <c r="AS1833" t="s">
        <v>872</v>
      </c>
      <c r="AT1833" t="s">
        <v>839</v>
      </c>
      <c r="AU1833">
        <v>13.7879525926345</v>
      </c>
      <c r="AV1833" t="s">
        <v>873</v>
      </c>
      <c r="AW1833" t="s">
        <v>364</v>
      </c>
      <c r="AX1833" t="s">
        <v>817</v>
      </c>
      <c r="AY1833" t="s">
        <v>818</v>
      </c>
      <c r="AZ1833" t="s">
        <v>883</v>
      </c>
      <c r="BA1833" t="s">
        <v>764</v>
      </c>
      <c r="BB1833" t="s">
        <v>815</v>
      </c>
      <c r="BC1833" t="s">
        <v>819</v>
      </c>
      <c r="BD1833" t="s">
        <v>820</v>
      </c>
      <c r="BE1833" t="s">
        <v>821</v>
      </c>
      <c r="BF1833" t="s">
        <v>879</v>
      </c>
      <c r="BG1833" t="s">
        <v>822</v>
      </c>
      <c r="BH1833">
        <v>2016</v>
      </c>
      <c r="BI1833" t="s">
        <v>823</v>
      </c>
      <c r="BJ1833" t="s">
        <v>824</v>
      </c>
      <c r="BK1833" t="s">
        <v>824</v>
      </c>
    </row>
    <row r="1834" spans="43:63" x14ac:dyDescent="0.25">
      <c r="AQ1834" t="s">
        <v>24</v>
      </c>
      <c r="AR1834">
        <v>2012</v>
      </c>
      <c r="AS1834" t="s">
        <v>872</v>
      </c>
      <c r="AT1834" t="s">
        <v>839</v>
      </c>
      <c r="AU1834">
        <v>13.907255025450899</v>
      </c>
      <c r="AV1834" t="s">
        <v>873</v>
      </c>
      <c r="AW1834" t="s">
        <v>364</v>
      </c>
      <c r="AX1834" t="s">
        <v>817</v>
      </c>
      <c r="AY1834" t="s">
        <v>818</v>
      </c>
      <c r="AZ1834" t="s">
        <v>883</v>
      </c>
      <c r="BA1834" t="s">
        <v>764</v>
      </c>
      <c r="BB1834" t="s">
        <v>815</v>
      </c>
      <c r="BC1834" t="s">
        <v>819</v>
      </c>
      <c r="BD1834" t="s">
        <v>820</v>
      </c>
      <c r="BE1834" t="s">
        <v>821</v>
      </c>
      <c r="BF1834" t="s">
        <v>879</v>
      </c>
      <c r="BG1834" t="s">
        <v>822</v>
      </c>
      <c r="BH1834">
        <v>2016</v>
      </c>
      <c r="BI1834" t="s">
        <v>823</v>
      </c>
      <c r="BJ1834" t="s">
        <v>824</v>
      </c>
      <c r="BK1834" t="s">
        <v>824</v>
      </c>
    </row>
    <row r="1835" spans="43:63" x14ac:dyDescent="0.25">
      <c r="AQ1835" t="s">
        <v>24</v>
      </c>
      <c r="AR1835">
        <v>2013</v>
      </c>
      <c r="AS1835" t="s">
        <v>872</v>
      </c>
      <c r="AT1835" t="s">
        <v>839</v>
      </c>
      <c r="AU1835">
        <v>14.0265574582673</v>
      </c>
      <c r="AV1835" t="s">
        <v>873</v>
      </c>
      <c r="AW1835" t="s">
        <v>364</v>
      </c>
      <c r="AX1835" t="s">
        <v>817</v>
      </c>
      <c r="AY1835" t="s">
        <v>818</v>
      </c>
      <c r="AZ1835" t="s">
        <v>883</v>
      </c>
      <c r="BA1835" t="s">
        <v>764</v>
      </c>
      <c r="BB1835" t="s">
        <v>815</v>
      </c>
      <c r="BC1835" t="s">
        <v>819</v>
      </c>
      <c r="BD1835" t="s">
        <v>820</v>
      </c>
      <c r="BE1835" t="s">
        <v>821</v>
      </c>
      <c r="BF1835" t="s">
        <v>879</v>
      </c>
      <c r="BG1835" t="s">
        <v>822</v>
      </c>
      <c r="BH1835">
        <v>2016</v>
      </c>
      <c r="BI1835" t="s">
        <v>823</v>
      </c>
      <c r="BJ1835" t="s">
        <v>824</v>
      </c>
      <c r="BK1835" t="s">
        <v>824</v>
      </c>
    </row>
    <row r="1836" spans="43:63" x14ac:dyDescent="0.25">
      <c r="AQ1836" t="s">
        <v>16</v>
      </c>
      <c r="AR1836">
        <v>2013</v>
      </c>
      <c r="AS1836" t="s">
        <v>872</v>
      </c>
      <c r="AT1836" t="s">
        <v>839</v>
      </c>
      <c r="AU1836">
        <v>12.594626459739301</v>
      </c>
      <c r="AV1836" t="s">
        <v>873</v>
      </c>
      <c r="AW1836" t="s">
        <v>208</v>
      </c>
      <c r="AX1836" t="s">
        <v>817</v>
      </c>
      <c r="AY1836" t="s">
        <v>818</v>
      </c>
      <c r="AZ1836" t="s">
        <v>883</v>
      </c>
      <c r="BA1836" t="s">
        <v>764</v>
      </c>
      <c r="BB1836" t="s">
        <v>815</v>
      </c>
      <c r="BC1836" t="s">
        <v>819</v>
      </c>
      <c r="BD1836" t="s">
        <v>820</v>
      </c>
      <c r="BE1836" t="s">
        <v>821</v>
      </c>
      <c r="BF1836" t="s">
        <v>876</v>
      </c>
      <c r="BG1836" t="s">
        <v>822</v>
      </c>
      <c r="BH1836">
        <v>2016</v>
      </c>
      <c r="BI1836" t="s">
        <v>823</v>
      </c>
      <c r="BJ1836" t="s">
        <v>824</v>
      </c>
      <c r="BK1836" t="s">
        <v>824</v>
      </c>
    </row>
    <row r="1837" spans="43:63" x14ac:dyDescent="0.25">
      <c r="AQ1837" t="s">
        <v>5</v>
      </c>
      <c r="AR1837">
        <v>2011</v>
      </c>
      <c r="AS1837" t="s">
        <v>872</v>
      </c>
      <c r="AT1837" t="s">
        <v>839</v>
      </c>
      <c r="AU1837">
        <v>2.69625514335209</v>
      </c>
      <c r="AV1837" t="s">
        <v>873</v>
      </c>
      <c r="AW1837" t="s">
        <v>214</v>
      </c>
      <c r="AX1837" t="s">
        <v>817</v>
      </c>
      <c r="AY1837" t="s">
        <v>818</v>
      </c>
      <c r="AZ1837" t="s">
        <v>883</v>
      </c>
      <c r="BA1837" t="s">
        <v>764</v>
      </c>
      <c r="BB1837" t="s">
        <v>815</v>
      </c>
      <c r="BC1837" t="s">
        <v>819</v>
      </c>
      <c r="BD1837" t="s">
        <v>820</v>
      </c>
      <c r="BE1837" t="s">
        <v>821</v>
      </c>
      <c r="BF1837" t="s">
        <v>880</v>
      </c>
      <c r="BG1837" t="s">
        <v>822</v>
      </c>
      <c r="BH1837">
        <v>2016</v>
      </c>
      <c r="BI1837" t="s">
        <v>823</v>
      </c>
      <c r="BJ1837" t="s">
        <v>824</v>
      </c>
      <c r="BK1837" t="s">
        <v>824</v>
      </c>
    </row>
    <row r="1838" spans="43:63" x14ac:dyDescent="0.25">
      <c r="AQ1838" t="s">
        <v>5</v>
      </c>
      <c r="AR1838">
        <v>2012</v>
      </c>
      <c r="AS1838" t="s">
        <v>872</v>
      </c>
      <c r="AT1838" t="s">
        <v>839</v>
      </c>
      <c r="AU1838">
        <v>2.7023473294017899</v>
      </c>
      <c r="AV1838" t="s">
        <v>873</v>
      </c>
      <c r="AW1838" t="s">
        <v>214</v>
      </c>
      <c r="AX1838" t="s">
        <v>817</v>
      </c>
      <c r="AY1838" t="s">
        <v>818</v>
      </c>
      <c r="AZ1838" t="s">
        <v>883</v>
      </c>
      <c r="BA1838" t="s">
        <v>764</v>
      </c>
      <c r="BB1838" t="s">
        <v>815</v>
      </c>
      <c r="BC1838" t="s">
        <v>819</v>
      </c>
      <c r="BD1838" t="s">
        <v>820</v>
      </c>
      <c r="BE1838" t="s">
        <v>821</v>
      </c>
      <c r="BF1838" t="s">
        <v>880</v>
      </c>
      <c r="BG1838" t="s">
        <v>822</v>
      </c>
      <c r="BH1838">
        <v>2016</v>
      </c>
      <c r="BI1838" t="s">
        <v>823</v>
      </c>
      <c r="BJ1838" t="s">
        <v>824</v>
      </c>
      <c r="BK1838" t="s">
        <v>824</v>
      </c>
    </row>
    <row r="1839" spans="43:63" x14ac:dyDescent="0.25">
      <c r="AQ1839" t="s">
        <v>5</v>
      </c>
      <c r="AR1839">
        <v>2013</v>
      </c>
      <c r="AS1839" t="s">
        <v>872</v>
      </c>
      <c r="AT1839" t="s">
        <v>839</v>
      </c>
      <c r="AU1839">
        <v>2.7081003954344101</v>
      </c>
      <c r="AV1839" t="s">
        <v>873</v>
      </c>
      <c r="AW1839" t="s">
        <v>214</v>
      </c>
      <c r="AX1839" t="s">
        <v>817</v>
      </c>
      <c r="AY1839" t="s">
        <v>818</v>
      </c>
      <c r="AZ1839" t="s">
        <v>883</v>
      </c>
      <c r="BA1839" t="s">
        <v>764</v>
      </c>
      <c r="BB1839" t="s">
        <v>815</v>
      </c>
      <c r="BC1839" t="s">
        <v>819</v>
      </c>
      <c r="BD1839" t="s">
        <v>820</v>
      </c>
      <c r="BE1839" t="s">
        <v>821</v>
      </c>
      <c r="BF1839" t="s">
        <v>880</v>
      </c>
      <c r="BG1839" t="s">
        <v>822</v>
      </c>
      <c r="BH1839">
        <v>2016</v>
      </c>
      <c r="BI1839" t="s">
        <v>823</v>
      </c>
      <c r="BJ1839" t="s">
        <v>824</v>
      </c>
      <c r="BK1839" t="s">
        <v>824</v>
      </c>
    </row>
    <row r="1840" spans="43:63" x14ac:dyDescent="0.25">
      <c r="AQ1840" t="s">
        <v>29</v>
      </c>
      <c r="AR1840">
        <v>2011</v>
      </c>
      <c r="AS1840" t="s">
        <v>872</v>
      </c>
      <c r="AT1840" t="s">
        <v>839</v>
      </c>
      <c r="AU1840">
        <v>298.00418322549302</v>
      </c>
      <c r="AV1840" t="s">
        <v>873</v>
      </c>
      <c r="AW1840" t="s">
        <v>214</v>
      </c>
      <c r="AX1840" t="s">
        <v>817</v>
      </c>
      <c r="AY1840" t="s">
        <v>818</v>
      </c>
      <c r="AZ1840" t="s">
        <v>883</v>
      </c>
      <c r="BA1840" t="s">
        <v>764</v>
      </c>
      <c r="BB1840" t="s">
        <v>815</v>
      </c>
      <c r="BC1840" t="s">
        <v>819</v>
      </c>
      <c r="BD1840" t="s">
        <v>820</v>
      </c>
      <c r="BE1840" t="s">
        <v>821</v>
      </c>
      <c r="BF1840" t="s">
        <v>880</v>
      </c>
      <c r="BG1840" t="s">
        <v>822</v>
      </c>
      <c r="BH1840">
        <v>2016</v>
      </c>
      <c r="BI1840" t="s">
        <v>823</v>
      </c>
      <c r="BJ1840" t="s">
        <v>824</v>
      </c>
      <c r="BK1840" t="s">
        <v>824</v>
      </c>
    </row>
    <row r="1841" spans="43:63" x14ac:dyDescent="0.25">
      <c r="AQ1841" t="s">
        <v>22</v>
      </c>
      <c r="AR1841">
        <v>2012</v>
      </c>
      <c r="AS1841" t="s">
        <v>872</v>
      </c>
      <c r="AT1841" t="s">
        <v>839</v>
      </c>
      <c r="AU1841">
        <v>5.54737691630769</v>
      </c>
      <c r="AV1841" t="s">
        <v>873</v>
      </c>
      <c r="AW1841" t="s">
        <v>208</v>
      </c>
      <c r="AX1841" t="s">
        <v>817</v>
      </c>
      <c r="AY1841" t="s">
        <v>818</v>
      </c>
      <c r="AZ1841" t="s">
        <v>883</v>
      </c>
      <c r="BA1841" t="s">
        <v>764</v>
      </c>
      <c r="BB1841" t="s">
        <v>815</v>
      </c>
      <c r="BC1841" t="s">
        <v>819</v>
      </c>
      <c r="BD1841" t="s">
        <v>820</v>
      </c>
      <c r="BE1841" t="s">
        <v>821</v>
      </c>
      <c r="BF1841" t="s">
        <v>876</v>
      </c>
      <c r="BG1841" t="s">
        <v>822</v>
      </c>
      <c r="BH1841">
        <v>2016</v>
      </c>
      <c r="BI1841" t="s">
        <v>823</v>
      </c>
      <c r="BJ1841" t="s">
        <v>824</v>
      </c>
      <c r="BK1841" t="s">
        <v>824</v>
      </c>
    </row>
    <row r="1842" spans="43:63" x14ac:dyDescent="0.25">
      <c r="AQ1842" t="s">
        <v>22</v>
      </c>
      <c r="AR1842">
        <v>2013</v>
      </c>
      <c r="AS1842" t="s">
        <v>872</v>
      </c>
      <c r="AT1842" t="s">
        <v>839</v>
      </c>
      <c r="AU1842">
        <v>5.5723651006153796</v>
      </c>
      <c r="AV1842" t="s">
        <v>873</v>
      </c>
      <c r="AW1842" t="s">
        <v>208</v>
      </c>
      <c r="AX1842" t="s">
        <v>817</v>
      </c>
      <c r="AY1842" t="s">
        <v>818</v>
      </c>
      <c r="AZ1842" t="s">
        <v>883</v>
      </c>
      <c r="BA1842" t="s">
        <v>764</v>
      </c>
      <c r="BB1842" t="s">
        <v>815</v>
      </c>
      <c r="BC1842" t="s">
        <v>819</v>
      </c>
      <c r="BD1842" t="s">
        <v>820</v>
      </c>
      <c r="BE1842" t="s">
        <v>821</v>
      </c>
      <c r="BF1842" t="s">
        <v>876</v>
      </c>
      <c r="BG1842" t="s">
        <v>822</v>
      </c>
      <c r="BH1842">
        <v>2016</v>
      </c>
      <c r="BI1842" t="s">
        <v>823</v>
      </c>
      <c r="BJ1842" t="s">
        <v>824</v>
      </c>
      <c r="BK1842" t="s">
        <v>824</v>
      </c>
    </row>
    <row r="1843" spans="43:63" x14ac:dyDescent="0.25">
      <c r="AQ1843" t="s">
        <v>7</v>
      </c>
      <c r="AR1843">
        <v>2011</v>
      </c>
      <c r="AS1843" t="s">
        <v>872</v>
      </c>
      <c r="AT1843" t="s">
        <v>839</v>
      </c>
      <c r="AU1843">
        <v>0.60274998264161495</v>
      </c>
      <c r="AV1843" t="s">
        <v>873</v>
      </c>
      <c r="AW1843" t="s">
        <v>208</v>
      </c>
      <c r="AX1843" t="s">
        <v>817</v>
      </c>
      <c r="AY1843" t="s">
        <v>818</v>
      </c>
      <c r="AZ1843" t="s">
        <v>883</v>
      </c>
      <c r="BA1843" t="s">
        <v>764</v>
      </c>
      <c r="BB1843" t="s">
        <v>815</v>
      </c>
      <c r="BC1843" t="s">
        <v>819</v>
      </c>
      <c r="BD1843" t="s">
        <v>820</v>
      </c>
      <c r="BE1843" t="s">
        <v>821</v>
      </c>
      <c r="BF1843" t="s">
        <v>876</v>
      </c>
      <c r="BG1843" t="s">
        <v>822</v>
      </c>
      <c r="BH1843">
        <v>2016</v>
      </c>
      <c r="BI1843" t="s">
        <v>823</v>
      </c>
      <c r="BJ1843" t="s">
        <v>824</v>
      </c>
      <c r="BK1843" t="s">
        <v>824</v>
      </c>
    </row>
    <row r="1844" spans="43:63" x14ac:dyDescent="0.25">
      <c r="AQ1844" t="s">
        <v>25</v>
      </c>
      <c r="AR1844">
        <v>2011</v>
      </c>
      <c r="AS1844" t="s">
        <v>872</v>
      </c>
      <c r="AT1844" t="s">
        <v>839</v>
      </c>
      <c r="AU1844">
        <v>7.5475632599053997</v>
      </c>
      <c r="AV1844" t="s">
        <v>873</v>
      </c>
      <c r="AW1844" t="s">
        <v>208</v>
      </c>
      <c r="AX1844" t="s">
        <v>817</v>
      </c>
      <c r="AY1844" t="s">
        <v>818</v>
      </c>
      <c r="AZ1844" t="s">
        <v>883</v>
      </c>
      <c r="BA1844" t="s">
        <v>764</v>
      </c>
      <c r="BB1844" t="s">
        <v>815</v>
      </c>
      <c r="BC1844" t="s">
        <v>819</v>
      </c>
      <c r="BD1844" t="s">
        <v>820</v>
      </c>
      <c r="BE1844" t="s">
        <v>821</v>
      </c>
      <c r="BF1844" t="s">
        <v>876</v>
      </c>
      <c r="BG1844" t="s">
        <v>822</v>
      </c>
      <c r="BH1844">
        <v>2016</v>
      </c>
      <c r="BI1844" t="s">
        <v>823</v>
      </c>
      <c r="BJ1844" t="s">
        <v>824</v>
      </c>
      <c r="BK1844" t="s">
        <v>824</v>
      </c>
    </row>
    <row r="1845" spans="43:63" x14ac:dyDescent="0.25">
      <c r="AQ1845" t="s">
        <v>25</v>
      </c>
      <c r="AR1845">
        <v>2012</v>
      </c>
      <c r="AS1845" t="s">
        <v>872</v>
      </c>
      <c r="AT1845" t="s">
        <v>839</v>
      </c>
      <c r="AU1845">
        <v>7.57642583451306</v>
      </c>
      <c r="AV1845" t="s">
        <v>873</v>
      </c>
      <c r="AW1845" t="s">
        <v>208</v>
      </c>
      <c r="AX1845" t="s">
        <v>817</v>
      </c>
      <c r="AY1845" t="s">
        <v>818</v>
      </c>
      <c r="AZ1845" t="s">
        <v>883</v>
      </c>
      <c r="BA1845" t="s">
        <v>764</v>
      </c>
      <c r="BB1845" t="s">
        <v>815</v>
      </c>
      <c r="BC1845" t="s">
        <v>819</v>
      </c>
      <c r="BD1845" t="s">
        <v>820</v>
      </c>
      <c r="BE1845" t="s">
        <v>821</v>
      </c>
      <c r="BF1845" t="s">
        <v>876</v>
      </c>
      <c r="BG1845" t="s">
        <v>822</v>
      </c>
      <c r="BH1845">
        <v>2016</v>
      </c>
      <c r="BI1845" t="s">
        <v>823</v>
      </c>
      <c r="BJ1845" t="s">
        <v>824</v>
      </c>
      <c r="BK1845" t="s">
        <v>824</v>
      </c>
    </row>
    <row r="1846" spans="43:63" x14ac:dyDescent="0.25">
      <c r="AQ1846" t="s">
        <v>25</v>
      </c>
      <c r="AR1846">
        <v>2013</v>
      </c>
      <c r="AS1846" t="s">
        <v>872</v>
      </c>
      <c r="AT1846" t="s">
        <v>839</v>
      </c>
      <c r="AU1846">
        <v>7.6485822710322404</v>
      </c>
      <c r="AV1846" t="s">
        <v>873</v>
      </c>
      <c r="AW1846" t="s">
        <v>208</v>
      </c>
      <c r="AX1846" t="s">
        <v>817</v>
      </c>
      <c r="AY1846" t="s">
        <v>818</v>
      </c>
      <c r="AZ1846" t="s">
        <v>883</v>
      </c>
      <c r="BA1846" t="s">
        <v>764</v>
      </c>
      <c r="BB1846" t="s">
        <v>815</v>
      </c>
      <c r="BC1846" t="s">
        <v>819</v>
      </c>
      <c r="BD1846" t="s">
        <v>820</v>
      </c>
      <c r="BE1846" t="s">
        <v>821</v>
      </c>
      <c r="BF1846" t="s">
        <v>876</v>
      </c>
      <c r="BG1846" t="s">
        <v>822</v>
      </c>
      <c r="BH1846">
        <v>2016</v>
      </c>
      <c r="BI1846" t="s">
        <v>823</v>
      </c>
      <c r="BJ1846" t="s">
        <v>824</v>
      </c>
      <c r="BK1846" t="s">
        <v>824</v>
      </c>
    </row>
    <row r="1847" spans="43:63" x14ac:dyDescent="0.25">
      <c r="AQ1847" t="s">
        <v>26</v>
      </c>
      <c r="AR1847">
        <v>2011</v>
      </c>
      <c r="AS1847" t="s">
        <v>872</v>
      </c>
      <c r="AT1847" t="s">
        <v>839</v>
      </c>
      <c r="AU1847">
        <v>2.0649234986402401</v>
      </c>
      <c r="AV1847" t="s">
        <v>873</v>
      </c>
      <c r="AW1847" t="s">
        <v>208</v>
      </c>
      <c r="AX1847" t="s">
        <v>817</v>
      </c>
      <c r="AY1847" t="s">
        <v>818</v>
      </c>
      <c r="AZ1847" t="s">
        <v>883</v>
      </c>
      <c r="BA1847" t="s">
        <v>764</v>
      </c>
      <c r="BB1847" t="s">
        <v>815</v>
      </c>
      <c r="BC1847" t="s">
        <v>819</v>
      </c>
      <c r="BD1847" t="s">
        <v>820</v>
      </c>
      <c r="BE1847" t="s">
        <v>821</v>
      </c>
      <c r="BF1847" t="s">
        <v>876</v>
      </c>
      <c r="BG1847" t="s">
        <v>822</v>
      </c>
      <c r="BH1847">
        <v>2016</v>
      </c>
      <c r="BI1847" t="s">
        <v>823</v>
      </c>
      <c r="BJ1847" t="s">
        <v>824</v>
      </c>
      <c r="BK1847" t="s">
        <v>824</v>
      </c>
    </row>
    <row r="1848" spans="43:63" x14ac:dyDescent="0.25">
      <c r="AQ1848" t="s">
        <v>26</v>
      </c>
      <c r="AR1848">
        <v>2012</v>
      </c>
      <c r="AS1848" t="s">
        <v>872</v>
      </c>
      <c r="AT1848" t="s">
        <v>839</v>
      </c>
      <c r="AU1848">
        <v>2.0649234986402401</v>
      </c>
      <c r="AV1848" t="s">
        <v>873</v>
      </c>
      <c r="AW1848" t="s">
        <v>208</v>
      </c>
      <c r="AX1848" t="s">
        <v>817</v>
      </c>
      <c r="AY1848" t="s">
        <v>818</v>
      </c>
      <c r="AZ1848" t="s">
        <v>883</v>
      </c>
      <c r="BA1848" t="s">
        <v>764</v>
      </c>
      <c r="BB1848" t="s">
        <v>815</v>
      </c>
      <c r="BC1848" t="s">
        <v>819</v>
      </c>
      <c r="BD1848" t="s">
        <v>820</v>
      </c>
      <c r="BE1848" t="s">
        <v>821</v>
      </c>
      <c r="BF1848" t="s">
        <v>876</v>
      </c>
      <c r="BG1848" t="s">
        <v>822</v>
      </c>
      <c r="BH1848">
        <v>2016</v>
      </c>
      <c r="BI1848" t="s">
        <v>823</v>
      </c>
      <c r="BJ1848" t="s">
        <v>824</v>
      </c>
      <c r="BK1848" t="s">
        <v>824</v>
      </c>
    </row>
    <row r="1849" spans="43:63" x14ac:dyDescent="0.25">
      <c r="AQ1849" t="s">
        <v>6</v>
      </c>
      <c r="AR1849">
        <v>2011</v>
      </c>
      <c r="AS1849" t="s">
        <v>872</v>
      </c>
      <c r="AT1849" t="s">
        <v>839</v>
      </c>
      <c r="AU1849">
        <v>23.789897231506</v>
      </c>
      <c r="AV1849" t="s">
        <v>873</v>
      </c>
      <c r="AW1849" t="s">
        <v>364</v>
      </c>
      <c r="AX1849" t="s">
        <v>817</v>
      </c>
      <c r="AY1849" t="s">
        <v>818</v>
      </c>
      <c r="AZ1849" t="s">
        <v>883</v>
      </c>
      <c r="BA1849" t="s">
        <v>764</v>
      </c>
      <c r="BB1849" t="s">
        <v>815</v>
      </c>
      <c r="BC1849" t="s">
        <v>819</v>
      </c>
      <c r="BD1849" t="s">
        <v>820</v>
      </c>
      <c r="BE1849" t="s">
        <v>821</v>
      </c>
      <c r="BF1849" t="s">
        <v>879</v>
      </c>
      <c r="BG1849" t="s">
        <v>822</v>
      </c>
      <c r="BH1849">
        <v>2016</v>
      </c>
      <c r="BI1849" t="s">
        <v>823</v>
      </c>
      <c r="BJ1849" t="s">
        <v>824</v>
      </c>
      <c r="BK1849" t="s">
        <v>824</v>
      </c>
    </row>
    <row r="1850" spans="43:63" x14ac:dyDescent="0.25">
      <c r="AQ1850" t="s">
        <v>6</v>
      </c>
      <c r="AR1850">
        <v>2012</v>
      </c>
      <c r="AS1850" t="s">
        <v>872</v>
      </c>
      <c r="AT1850" t="s">
        <v>839</v>
      </c>
      <c r="AU1850">
        <v>23.900137139716399</v>
      </c>
      <c r="AV1850" t="s">
        <v>873</v>
      </c>
      <c r="AW1850" t="s">
        <v>364</v>
      </c>
      <c r="AX1850" t="s">
        <v>817</v>
      </c>
      <c r="AY1850" t="s">
        <v>818</v>
      </c>
      <c r="AZ1850" t="s">
        <v>883</v>
      </c>
      <c r="BA1850" t="s">
        <v>764</v>
      </c>
      <c r="BB1850" t="s">
        <v>815</v>
      </c>
      <c r="BC1850" t="s">
        <v>819</v>
      </c>
      <c r="BD1850" t="s">
        <v>820</v>
      </c>
      <c r="BE1850" t="s">
        <v>821</v>
      </c>
      <c r="BF1850" t="s">
        <v>879</v>
      </c>
      <c r="BG1850" t="s">
        <v>822</v>
      </c>
      <c r="BH1850">
        <v>2016</v>
      </c>
      <c r="BI1850" t="s">
        <v>823</v>
      </c>
      <c r="BJ1850" t="s">
        <v>824</v>
      </c>
      <c r="BK1850" t="s">
        <v>824</v>
      </c>
    </row>
    <row r="1851" spans="43:63" x14ac:dyDescent="0.25">
      <c r="AQ1851" t="s">
        <v>12</v>
      </c>
      <c r="AR1851">
        <v>2011</v>
      </c>
      <c r="AS1851" t="s">
        <v>872</v>
      </c>
      <c r="AT1851" t="s">
        <v>839</v>
      </c>
      <c r="AU1851">
        <v>57.819834951053103</v>
      </c>
      <c r="AV1851" t="s">
        <v>873</v>
      </c>
      <c r="AW1851" t="s">
        <v>364</v>
      </c>
      <c r="AX1851" t="s">
        <v>817</v>
      </c>
      <c r="AY1851" t="s">
        <v>818</v>
      </c>
      <c r="AZ1851" t="s">
        <v>883</v>
      </c>
      <c r="BA1851" t="s">
        <v>764</v>
      </c>
      <c r="BB1851" t="s">
        <v>815</v>
      </c>
      <c r="BC1851" t="s">
        <v>819</v>
      </c>
      <c r="BD1851" t="s">
        <v>820</v>
      </c>
      <c r="BE1851" t="s">
        <v>821</v>
      </c>
      <c r="BF1851" t="s">
        <v>879</v>
      </c>
      <c r="BG1851" t="s">
        <v>822</v>
      </c>
      <c r="BH1851">
        <v>2016</v>
      </c>
      <c r="BI1851" t="s">
        <v>823</v>
      </c>
      <c r="BJ1851" t="s">
        <v>824</v>
      </c>
      <c r="BK1851" t="s">
        <v>824</v>
      </c>
    </row>
    <row r="1852" spans="43:63" x14ac:dyDescent="0.25">
      <c r="AQ1852" t="s">
        <v>12</v>
      </c>
      <c r="AR1852">
        <v>2012</v>
      </c>
      <c r="AS1852" t="s">
        <v>872</v>
      </c>
      <c r="AT1852" t="s">
        <v>839</v>
      </c>
      <c r="AU1852">
        <v>57.979118242929196</v>
      </c>
      <c r="AV1852" t="s">
        <v>873</v>
      </c>
      <c r="AW1852" t="s">
        <v>364</v>
      </c>
      <c r="AX1852" t="s">
        <v>817</v>
      </c>
      <c r="AY1852" t="s">
        <v>818</v>
      </c>
      <c r="AZ1852" t="s">
        <v>883</v>
      </c>
      <c r="BA1852" t="s">
        <v>764</v>
      </c>
      <c r="BB1852" t="s">
        <v>815</v>
      </c>
      <c r="BC1852" t="s">
        <v>819</v>
      </c>
      <c r="BD1852" t="s">
        <v>820</v>
      </c>
      <c r="BE1852" t="s">
        <v>821</v>
      </c>
      <c r="BF1852" t="s">
        <v>879</v>
      </c>
      <c r="BG1852" t="s">
        <v>822</v>
      </c>
      <c r="BH1852">
        <v>2016</v>
      </c>
      <c r="BI1852" t="s">
        <v>823</v>
      </c>
      <c r="BJ1852" t="s">
        <v>824</v>
      </c>
      <c r="BK1852" t="s">
        <v>824</v>
      </c>
    </row>
    <row r="1853" spans="43:63" x14ac:dyDescent="0.25">
      <c r="AQ1853" t="s">
        <v>12</v>
      </c>
      <c r="AR1853">
        <v>2013</v>
      </c>
      <c r="AS1853" t="s">
        <v>872</v>
      </c>
      <c r="AT1853" t="s">
        <v>839</v>
      </c>
      <c r="AU1853">
        <v>58.2180431807435</v>
      </c>
      <c r="AV1853" t="s">
        <v>873</v>
      </c>
      <c r="AW1853" t="s">
        <v>364</v>
      </c>
      <c r="AX1853" t="s">
        <v>817</v>
      </c>
      <c r="AY1853" t="s">
        <v>818</v>
      </c>
      <c r="AZ1853" t="s">
        <v>883</v>
      </c>
      <c r="BA1853" t="s">
        <v>764</v>
      </c>
      <c r="BB1853" t="s">
        <v>815</v>
      </c>
      <c r="BC1853" t="s">
        <v>819</v>
      </c>
      <c r="BD1853" t="s">
        <v>820</v>
      </c>
      <c r="BE1853" t="s">
        <v>821</v>
      </c>
      <c r="BF1853" t="s">
        <v>879</v>
      </c>
      <c r="BG1853" t="s">
        <v>822</v>
      </c>
      <c r="BH1853">
        <v>2016</v>
      </c>
      <c r="BI1853" t="s">
        <v>823</v>
      </c>
      <c r="BJ1853" t="s">
        <v>824</v>
      </c>
      <c r="BK1853" t="s">
        <v>824</v>
      </c>
    </row>
    <row r="1854" spans="43:63" x14ac:dyDescent="0.25">
      <c r="AQ1854" t="s">
        <v>14</v>
      </c>
      <c r="AR1854">
        <v>2011</v>
      </c>
      <c r="AS1854" t="s">
        <v>872</v>
      </c>
      <c r="AT1854" t="s">
        <v>839</v>
      </c>
      <c r="AU1854">
        <v>38.265296834746103</v>
      </c>
      <c r="AV1854" t="s">
        <v>873</v>
      </c>
      <c r="AW1854" t="s">
        <v>364</v>
      </c>
      <c r="AX1854" t="s">
        <v>817</v>
      </c>
      <c r="AY1854" t="s">
        <v>818</v>
      </c>
      <c r="AZ1854" t="s">
        <v>883</v>
      </c>
      <c r="BA1854" t="s">
        <v>764</v>
      </c>
      <c r="BB1854" t="s">
        <v>815</v>
      </c>
      <c r="BC1854" t="s">
        <v>819</v>
      </c>
      <c r="BD1854" t="s">
        <v>820</v>
      </c>
      <c r="BE1854" t="s">
        <v>821</v>
      </c>
      <c r="BF1854" t="s">
        <v>879</v>
      </c>
      <c r="BG1854" t="s">
        <v>822</v>
      </c>
      <c r="BH1854">
        <v>2016</v>
      </c>
      <c r="BI1854" t="s">
        <v>823</v>
      </c>
      <c r="BJ1854" t="s">
        <v>824</v>
      </c>
      <c r="BK1854" t="s">
        <v>824</v>
      </c>
    </row>
    <row r="1855" spans="43:63" x14ac:dyDescent="0.25">
      <c r="AQ1855" t="s">
        <v>13</v>
      </c>
      <c r="AR1855">
        <v>2011</v>
      </c>
      <c r="AS1855" t="s">
        <v>872</v>
      </c>
      <c r="AT1855" t="s">
        <v>839</v>
      </c>
      <c r="AU1855">
        <v>35.993413927577301</v>
      </c>
      <c r="AV1855" t="s">
        <v>873</v>
      </c>
      <c r="AW1855" t="s">
        <v>214</v>
      </c>
      <c r="AX1855" t="s">
        <v>817</v>
      </c>
      <c r="AY1855" t="s">
        <v>818</v>
      </c>
      <c r="AZ1855" t="s">
        <v>883</v>
      </c>
      <c r="BA1855" t="s">
        <v>764</v>
      </c>
      <c r="BB1855" t="s">
        <v>815</v>
      </c>
      <c r="BC1855" t="s">
        <v>819</v>
      </c>
      <c r="BD1855" t="s">
        <v>820</v>
      </c>
      <c r="BE1855" t="s">
        <v>821</v>
      </c>
      <c r="BF1855" t="s">
        <v>858</v>
      </c>
      <c r="BG1855" t="s">
        <v>822</v>
      </c>
      <c r="BH1855">
        <v>2016</v>
      </c>
      <c r="BI1855" t="s">
        <v>823</v>
      </c>
      <c r="BJ1855" t="s">
        <v>824</v>
      </c>
      <c r="BK1855" t="s">
        <v>824</v>
      </c>
    </row>
    <row r="1856" spans="43:63" x14ac:dyDescent="0.25">
      <c r="AQ1856" t="s">
        <v>19</v>
      </c>
      <c r="AR1856">
        <v>2010</v>
      </c>
      <c r="AS1856" t="s">
        <v>872</v>
      </c>
      <c r="AT1856" t="s">
        <v>839</v>
      </c>
      <c r="AU1856">
        <v>17.203315652133899</v>
      </c>
      <c r="AV1856" t="s">
        <v>873</v>
      </c>
      <c r="AW1856" t="s">
        <v>364</v>
      </c>
      <c r="AX1856" t="s">
        <v>817</v>
      </c>
      <c r="AY1856" t="s">
        <v>818</v>
      </c>
      <c r="AZ1856" t="s">
        <v>883</v>
      </c>
      <c r="BA1856" t="s">
        <v>764</v>
      </c>
      <c r="BB1856" t="s">
        <v>815</v>
      </c>
      <c r="BC1856" t="s">
        <v>819</v>
      </c>
      <c r="BD1856" t="s">
        <v>820</v>
      </c>
      <c r="BE1856" t="s">
        <v>821</v>
      </c>
      <c r="BF1856" t="s">
        <v>879</v>
      </c>
      <c r="BG1856" t="s">
        <v>822</v>
      </c>
      <c r="BH1856">
        <v>2016</v>
      </c>
      <c r="BI1856" t="s">
        <v>823</v>
      </c>
      <c r="BJ1856" t="s">
        <v>824</v>
      </c>
      <c r="BK1856" t="s">
        <v>824</v>
      </c>
    </row>
    <row r="1857" spans="43:63" x14ac:dyDescent="0.25">
      <c r="AQ1857" t="s">
        <v>19</v>
      </c>
      <c r="AR1857">
        <v>2011</v>
      </c>
      <c r="AS1857" t="s">
        <v>872</v>
      </c>
      <c r="AT1857" t="s">
        <v>839</v>
      </c>
      <c r="AU1857">
        <v>17.547160094694298</v>
      </c>
      <c r="AV1857" t="s">
        <v>873</v>
      </c>
      <c r="AW1857" t="s">
        <v>364</v>
      </c>
      <c r="AX1857" t="s">
        <v>817</v>
      </c>
      <c r="AY1857" t="s">
        <v>818</v>
      </c>
      <c r="AZ1857" t="s">
        <v>883</v>
      </c>
      <c r="BA1857" t="s">
        <v>764</v>
      </c>
      <c r="BB1857" t="s">
        <v>815</v>
      </c>
      <c r="BC1857" t="s">
        <v>819</v>
      </c>
      <c r="BD1857" t="s">
        <v>820</v>
      </c>
      <c r="BE1857" t="s">
        <v>821</v>
      </c>
      <c r="BF1857" t="s">
        <v>879</v>
      </c>
      <c r="BG1857" t="s">
        <v>822</v>
      </c>
      <c r="BH1857">
        <v>2016</v>
      </c>
      <c r="BI1857" t="s">
        <v>823</v>
      </c>
      <c r="BJ1857" t="s">
        <v>824</v>
      </c>
      <c r="BK1857" t="s">
        <v>824</v>
      </c>
    </row>
    <row r="1858" spans="43:63" x14ac:dyDescent="0.25">
      <c r="AQ1858" t="s">
        <v>19</v>
      </c>
      <c r="AR1858">
        <v>2012</v>
      </c>
      <c r="AS1858" t="s">
        <v>872</v>
      </c>
      <c r="AT1858" t="s">
        <v>839</v>
      </c>
      <c r="AU1858">
        <v>17.4346261638599</v>
      </c>
      <c r="AV1858" t="s">
        <v>873</v>
      </c>
      <c r="AW1858" t="s">
        <v>364</v>
      </c>
      <c r="AX1858" t="s">
        <v>817</v>
      </c>
      <c r="AY1858" t="s">
        <v>818</v>
      </c>
      <c r="AZ1858" t="s">
        <v>883</v>
      </c>
      <c r="BA1858" t="s">
        <v>764</v>
      </c>
      <c r="BB1858" t="s">
        <v>815</v>
      </c>
      <c r="BC1858" t="s">
        <v>819</v>
      </c>
      <c r="BD1858" t="s">
        <v>820</v>
      </c>
      <c r="BE1858" t="s">
        <v>821</v>
      </c>
      <c r="BF1858" t="s">
        <v>879</v>
      </c>
      <c r="BG1858" t="s">
        <v>822</v>
      </c>
      <c r="BH1858">
        <v>2016</v>
      </c>
      <c r="BI1858" t="s">
        <v>823</v>
      </c>
      <c r="BJ1858" t="s">
        <v>824</v>
      </c>
      <c r="BK1858" t="s">
        <v>824</v>
      </c>
    </row>
    <row r="1859" spans="43:63" x14ac:dyDescent="0.25">
      <c r="AQ1859" t="s">
        <v>19</v>
      </c>
      <c r="AR1859">
        <v>2013</v>
      </c>
      <c r="AS1859" t="s">
        <v>872</v>
      </c>
      <c r="AT1859" t="s">
        <v>839</v>
      </c>
      <c r="AU1859">
        <v>17.817471797094999</v>
      </c>
      <c r="AV1859" t="s">
        <v>873</v>
      </c>
      <c r="AW1859" t="s">
        <v>364</v>
      </c>
      <c r="AX1859" t="s">
        <v>817</v>
      </c>
      <c r="AY1859" t="s">
        <v>818</v>
      </c>
      <c r="AZ1859" t="s">
        <v>883</v>
      </c>
      <c r="BA1859" t="s">
        <v>764</v>
      </c>
      <c r="BB1859" t="s">
        <v>815</v>
      </c>
      <c r="BC1859" t="s">
        <v>819</v>
      </c>
      <c r="BD1859" t="s">
        <v>820</v>
      </c>
      <c r="BE1859" t="s">
        <v>821</v>
      </c>
      <c r="BF1859" t="s">
        <v>879</v>
      </c>
      <c r="BG1859" t="s">
        <v>822</v>
      </c>
      <c r="BH1859">
        <v>2016</v>
      </c>
      <c r="BI1859" t="s">
        <v>823</v>
      </c>
      <c r="BJ1859" t="s">
        <v>824</v>
      </c>
      <c r="BK1859" t="s">
        <v>824</v>
      </c>
    </row>
    <row r="1860" spans="43:63" x14ac:dyDescent="0.25">
      <c r="AQ1860" t="s">
        <v>8</v>
      </c>
      <c r="AR1860">
        <v>2011</v>
      </c>
      <c r="AS1860" t="s">
        <v>872</v>
      </c>
      <c r="AT1860" t="s">
        <v>839</v>
      </c>
      <c r="AU1860">
        <v>1.7626870096151399</v>
      </c>
      <c r="AV1860" t="s">
        <v>873</v>
      </c>
      <c r="AW1860" t="s">
        <v>364</v>
      </c>
      <c r="AX1860" t="s">
        <v>817</v>
      </c>
      <c r="AY1860" t="s">
        <v>818</v>
      </c>
      <c r="AZ1860" t="s">
        <v>883</v>
      </c>
      <c r="BA1860" t="s">
        <v>764</v>
      </c>
      <c r="BB1860" t="s">
        <v>815</v>
      </c>
      <c r="BC1860" t="s">
        <v>819</v>
      </c>
      <c r="BD1860" t="s">
        <v>820</v>
      </c>
      <c r="BE1860" t="s">
        <v>821</v>
      </c>
      <c r="BF1860" t="s">
        <v>879</v>
      </c>
      <c r="BG1860" t="s">
        <v>822</v>
      </c>
      <c r="BH1860">
        <v>2016</v>
      </c>
      <c r="BI1860" t="s">
        <v>823</v>
      </c>
      <c r="BJ1860" t="s">
        <v>824</v>
      </c>
      <c r="BK1860" t="s">
        <v>824</v>
      </c>
    </row>
    <row r="1861" spans="43:63" x14ac:dyDescent="0.25">
      <c r="AQ1861" t="s">
        <v>8</v>
      </c>
      <c r="AR1861">
        <v>2012</v>
      </c>
      <c r="AS1861" t="s">
        <v>872</v>
      </c>
      <c r="AT1861" t="s">
        <v>839</v>
      </c>
      <c r="AU1861">
        <v>1.76342334891879</v>
      </c>
      <c r="AV1861" t="s">
        <v>873</v>
      </c>
      <c r="AW1861" t="s">
        <v>364</v>
      </c>
      <c r="AX1861" t="s">
        <v>817</v>
      </c>
      <c r="AY1861" t="s">
        <v>818</v>
      </c>
      <c r="AZ1861" t="s">
        <v>883</v>
      </c>
      <c r="BA1861" t="s">
        <v>764</v>
      </c>
      <c r="BB1861" t="s">
        <v>815</v>
      </c>
      <c r="BC1861" t="s">
        <v>819</v>
      </c>
      <c r="BD1861" t="s">
        <v>820</v>
      </c>
      <c r="BE1861" t="s">
        <v>821</v>
      </c>
      <c r="BF1861" t="s">
        <v>879</v>
      </c>
      <c r="BG1861" t="s">
        <v>822</v>
      </c>
      <c r="BH1861">
        <v>2016</v>
      </c>
      <c r="BI1861" t="s">
        <v>823</v>
      </c>
      <c r="BJ1861" t="s">
        <v>824</v>
      </c>
      <c r="BK1861" t="s">
        <v>824</v>
      </c>
    </row>
    <row r="1862" spans="43:63" x14ac:dyDescent="0.25">
      <c r="AQ1862" t="s">
        <v>8</v>
      </c>
      <c r="AR1862">
        <v>2013</v>
      </c>
      <c r="AS1862" t="s">
        <v>872</v>
      </c>
      <c r="AT1862" t="s">
        <v>839</v>
      </c>
      <c r="AU1862">
        <v>1.76379509907886</v>
      </c>
      <c r="AV1862" t="s">
        <v>873</v>
      </c>
      <c r="AW1862" t="s">
        <v>364</v>
      </c>
      <c r="AX1862" t="s">
        <v>817</v>
      </c>
      <c r="AY1862" t="s">
        <v>818</v>
      </c>
      <c r="AZ1862" t="s">
        <v>883</v>
      </c>
      <c r="BA1862" t="s">
        <v>764</v>
      </c>
      <c r="BB1862" t="s">
        <v>815</v>
      </c>
      <c r="BC1862" t="s">
        <v>819</v>
      </c>
      <c r="BD1862" t="s">
        <v>820</v>
      </c>
      <c r="BE1862" t="s">
        <v>821</v>
      </c>
      <c r="BF1862" t="s">
        <v>879</v>
      </c>
      <c r="BG1862" t="s">
        <v>822</v>
      </c>
      <c r="BH1862">
        <v>2016</v>
      </c>
      <c r="BI1862" t="s">
        <v>823</v>
      </c>
      <c r="BJ1862" t="s">
        <v>824</v>
      </c>
      <c r="BK1862" t="s">
        <v>824</v>
      </c>
    </row>
    <row r="1863" spans="43:63" x14ac:dyDescent="0.25">
      <c r="AQ1863" t="s">
        <v>18</v>
      </c>
      <c r="AR1863">
        <v>2011</v>
      </c>
      <c r="AS1863" t="s">
        <v>872</v>
      </c>
      <c r="AT1863" t="s">
        <v>839</v>
      </c>
      <c r="AU1863">
        <v>11.468774178514201</v>
      </c>
      <c r="AV1863" t="s">
        <v>873</v>
      </c>
      <c r="AW1863" t="s">
        <v>364</v>
      </c>
      <c r="AX1863" t="s">
        <v>817</v>
      </c>
      <c r="AY1863" t="s">
        <v>818</v>
      </c>
      <c r="AZ1863" t="s">
        <v>883</v>
      </c>
      <c r="BA1863" t="s">
        <v>764</v>
      </c>
      <c r="BB1863" t="s">
        <v>815</v>
      </c>
      <c r="BC1863" t="s">
        <v>819</v>
      </c>
      <c r="BD1863" t="s">
        <v>820</v>
      </c>
      <c r="BE1863" t="s">
        <v>821</v>
      </c>
      <c r="BF1863" t="s">
        <v>879</v>
      </c>
      <c r="BG1863" t="s">
        <v>822</v>
      </c>
      <c r="BH1863">
        <v>2016</v>
      </c>
      <c r="BI1863" t="s">
        <v>823</v>
      </c>
      <c r="BJ1863" t="s">
        <v>824</v>
      </c>
      <c r="BK1863" t="s">
        <v>824</v>
      </c>
    </row>
    <row r="1864" spans="43:63" x14ac:dyDescent="0.25">
      <c r="AQ1864" t="s">
        <v>18</v>
      </c>
      <c r="AR1864">
        <v>2012</v>
      </c>
      <c r="AS1864" t="s">
        <v>872</v>
      </c>
      <c r="AT1864" t="s">
        <v>839</v>
      </c>
      <c r="AU1864">
        <v>11.493647166397</v>
      </c>
      <c r="AV1864" t="s">
        <v>873</v>
      </c>
      <c r="AW1864" t="s">
        <v>364</v>
      </c>
      <c r="AX1864" t="s">
        <v>817</v>
      </c>
      <c r="AY1864" t="s">
        <v>818</v>
      </c>
      <c r="AZ1864" t="s">
        <v>883</v>
      </c>
      <c r="BA1864" t="s">
        <v>764</v>
      </c>
      <c r="BB1864" t="s">
        <v>815</v>
      </c>
      <c r="BC1864" t="s">
        <v>819</v>
      </c>
      <c r="BD1864" t="s">
        <v>820</v>
      </c>
      <c r="BE1864" t="s">
        <v>821</v>
      </c>
      <c r="BF1864" t="s">
        <v>879</v>
      </c>
      <c r="BG1864" t="s">
        <v>822</v>
      </c>
      <c r="BH1864">
        <v>2016</v>
      </c>
      <c r="BI1864" t="s">
        <v>823</v>
      </c>
      <c r="BJ1864" t="s">
        <v>824</v>
      </c>
      <c r="BK1864" t="s">
        <v>824</v>
      </c>
    </row>
    <row r="1865" spans="43:63" x14ac:dyDescent="0.25">
      <c r="AQ1865" t="s">
        <v>18</v>
      </c>
      <c r="AR1865">
        <v>2013</v>
      </c>
      <c r="AS1865" t="s">
        <v>872</v>
      </c>
      <c r="AT1865" t="s">
        <v>839</v>
      </c>
      <c r="AU1865">
        <v>11.5160291055257</v>
      </c>
      <c r="AV1865" t="s">
        <v>873</v>
      </c>
      <c r="AW1865" t="s">
        <v>364</v>
      </c>
      <c r="AX1865" t="s">
        <v>817</v>
      </c>
      <c r="AY1865" t="s">
        <v>818</v>
      </c>
      <c r="AZ1865" t="s">
        <v>883</v>
      </c>
      <c r="BA1865" t="s">
        <v>764</v>
      </c>
      <c r="BB1865" t="s">
        <v>815</v>
      </c>
      <c r="BC1865" t="s">
        <v>819</v>
      </c>
      <c r="BD1865" t="s">
        <v>820</v>
      </c>
      <c r="BE1865" t="s">
        <v>821</v>
      </c>
      <c r="BF1865" t="s">
        <v>879</v>
      </c>
      <c r="BG1865" t="s">
        <v>822</v>
      </c>
      <c r="BH1865">
        <v>2016</v>
      </c>
      <c r="BI1865" t="s">
        <v>823</v>
      </c>
      <c r="BJ1865" t="s">
        <v>824</v>
      </c>
      <c r="BK1865" t="s">
        <v>824</v>
      </c>
    </row>
    <row r="1866" spans="43:63" x14ac:dyDescent="0.25">
      <c r="AQ1866" t="s">
        <v>4</v>
      </c>
      <c r="AR1866">
        <v>2012</v>
      </c>
      <c r="AS1866" t="s">
        <v>872</v>
      </c>
      <c r="AT1866" t="s">
        <v>839</v>
      </c>
      <c r="AU1866">
        <v>27.712838797994301</v>
      </c>
      <c r="AV1866" t="s">
        <v>873</v>
      </c>
      <c r="AW1866" t="s">
        <v>364</v>
      </c>
      <c r="AX1866" t="s">
        <v>817</v>
      </c>
      <c r="AY1866" t="s">
        <v>818</v>
      </c>
      <c r="AZ1866" t="s">
        <v>883</v>
      </c>
      <c r="BA1866" t="s">
        <v>764</v>
      </c>
      <c r="BB1866" t="s">
        <v>815</v>
      </c>
      <c r="BC1866" t="s">
        <v>819</v>
      </c>
      <c r="BD1866" t="s">
        <v>820</v>
      </c>
      <c r="BE1866" t="s">
        <v>821</v>
      </c>
      <c r="BF1866" t="s">
        <v>879</v>
      </c>
      <c r="BG1866" t="s">
        <v>822</v>
      </c>
      <c r="BH1866">
        <v>2016</v>
      </c>
      <c r="BI1866" t="s">
        <v>823</v>
      </c>
      <c r="BJ1866" t="s">
        <v>824</v>
      </c>
      <c r="BK1866" t="s">
        <v>824</v>
      </c>
    </row>
    <row r="1867" spans="43:63" x14ac:dyDescent="0.25">
      <c r="AQ1867" t="s">
        <v>17</v>
      </c>
      <c r="AR1867">
        <v>2013</v>
      </c>
      <c r="AS1867" t="s">
        <v>872</v>
      </c>
      <c r="AT1867" t="s">
        <v>839</v>
      </c>
      <c r="AU1867">
        <v>20.922674399999998</v>
      </c>
      <c r="AV1867" t="s">
        <v>873</v>
      </c>
      <c r="AW1867" t="s">
        <v>364</v>
      </c>
      <c r="AX1867" t="s">
        <v>817</v>
      </c>
      <c r="AY1867" t="s">
        <v>818</v>
      </c>
      <c r="AZ1867" t="s">
        <v>884</v>
      </c>
      <c r="BA1867" t="s">
        <v>764</v>
      </c>
      <c r="BB1867" t="s">
        <v>815</v>
      </c>
      <c r="BC1867" t="s">
        <v>819</v>
      </c>
      <c r="BD1867" t="s">
        <v>820</v>
      </c>
      <c r="BE1867" t="s">
        <v>821</v>
      </c>
      <c r="BF1867" t="s">
        <v>879</v>
      </c>
      <c r="BG1867" t="s">
        <v>822</v>
      </c>
      <c r="BH1867">
        <v>2016</v>
      </c>
      <c r="BI1867" t="s">
        <v>823</v>
      </c>
      <c r="BJ1867" t="s">
        <v>824</v>
      </c>
      <c r="BK1867" t="s">
        <v>824</v>
      </c>
    </row>
    <row r="1868" spans="43:63" x14ac:dyDescent="0.25">
      <c r="AQ1868" t="s">
        <v>11</v>
      </c>
      <c r="AR1868">
        <v>2010</v>
      </c>
      <c r="AS1868" t="s">
        <v>872</v>
      </c>
      <c r="AT1868" t="s">
        <v>839</v>
      </c>
      <c r="AU1868">
        <v>13.163527928926101</v>
      </c>
      <c r="AV1868" t="s">
        <v>873</v>
      </c>
      <c r="AW1868" t="s">
        <v>364</v>
      </c>
      <c r="AX1868" t="s">
        <v>817</v>
      </c>
      <c r="AY1868" t="s">
        <v>818</v>
      </c>
      <c r="AZ1868" t="s">
        <v>884</v>
      </c>
      <c r="BA1868" t="s">
        <v>764</v>
      </c>
      <c r="BB1868" t="s">
        <v>815</v>
      </c>
      <c r="BC1868" t="s">
        <v>819</v>
      </c>
      <c r="BD1868" t="s">
        <v>820</v>
      </c>
      <c r="BE1868" t="s">
        <v>821</v>
      </c>
      <c r="BF1868" t="s">
        <v>879</v>
      </c>
      <c r="BG1868" t="s">
        <v>822</v>
      </c>
      <c r="BH1868">
        <v>2016</v>
      </c>
      <c r="BI1868" t="s">
        <v>823</v>
      </c>
      <c r="BJ1868" t="s">
        <v>824</v>
      </c>
      <c r="BK1868" t="s">
        <v>824</v>
      </c>
    </row>
    <row r="1869" spans="43:63" x14ac:dyDescent="0.25">
      <c r="AQ1869" t="s">
        <v>11</v>
      </c>
      <c r="AR1869">
        <v>2011</v>
      </c>
      <c r="AS1869" t="s">
        <v>872</v>
      </c>
      <c r="AT1869" t="s">
        <v>839</v>
      </c>
      <c r="AU1869">
        <v>13.7085570332885</v>
      </c>
      <c r="AV1869" t="s">
        <v>873</v>
      </c>
      <c r="AW1869" t="s">
        <v>364</v>
      </c>
      <c r="AX1869" t="s">
        <v>817</v>
      </c>
      <c r="AY1869" t="s">
        <v>818</v>
      </c>
      <c r="AZ1869" t="s">
        <v>884</v>
      </c>
      <c r="BA1869" t="s">
        <v>764</v>
      </c>
      <c r="BB1869" t="s">
        <v>815</v>
      </c>
      <c r="BC1869" t="s">
        <v>819</v>
      </c>
      <c r="BD1869" t="s">
        <v>820</v>
      </c>
      <c r="BE1869" t="s">
        <v>821</v>
      </c>
      <c r="BF1869" t="s">
        <v>879</v>
      </c>
      <c r="BG1869" t="s">
        <v>822</v>
      </c>
      <c r="BH1869">
        <v>2016</v>
      </c>
      <c r="BI1869" t="s">
        <v>823</v>
      </c>
      <c r="BJ1869" t="s">
        <v>824</v>
      </c>
      <c r="BK1869" t="s">
        <v>824</v>
      </c>
    </row>
    <row r="1870" spans="43:63" x14ac:dyDescent="0.25">
      <c r="AQ1870" t="s">
        <v>11</v>
      </c>
      <c r="AR1870">
        <v>2012</v>
      </c>
      <c r="AS1870" t="s">
        <v>872</v>
      </c>
      <c r="AT1870" t="s">
        <v>839</v>
      </c>
      <c r="AU1870">
        <v>14.2351636815664</v>
      </c>
      <c r="AV1870" t="s">
        <v>873</v>
      </c>
      <c r="AW1870" t="s">
        <v>364</v>
      </c>
      <c r="AX1870" t="s">
        <v>817</v>
      </c>
      <c r="AY1870" t="s">
        <v>818</v>
      </c>
      <c r="AZ1870" t="s">
        <v>884</v>
      </c>
      <c r="BA1870" t="s">
        <v>764</v>
      </c>
      <c r="BB1870" t="s">
        <v>815</v>
      </c>
      <c r="BC1870" t="s">
        <v>819</v>
      </c>
      <c r="BD1870" t="s">
        <v>820</v>
      </c>
      <c r="BE1870" t="s">
        <v>821</v>
      </c>
      <c r="BF1870" t="s">
        <v>879</v>
      </c>
      <c r="BG1870" t="s">
        <v>822</v>
      </c>
      <c r="BH1870">
        <v>2016</v>
      </c>
      <c r="BI1870" t="s">
        <v>823</v>
      </c>
      <c r="BJ1870" t="s">
        <v>824</v>
      </c>
      <c r="BK1870" t="s">
        <v>824</v>
      </c>
    </row>
    <row r="1871" spans="43:63" x14ac:dyDescent="0.25">
      <c r="AQ1871" t="s">
        <v>11</v>
      </c>
      <c r="AR1871">
        <v>2013</v>
      </c>
      <c r="AS1871" t="s">
        <v>872</v>
      </c>
      <c r="AT1871" t="s">
        <v>839</v>
      </c>
      <c r="AU1871">
        <v>14.7571733758862</v>
      </c>
      <c r="AV1871" t="s">
        <v>873</v>
      </c>
      <c r="AW1871" t="s">
        <v>364</v>
      </c>
      <c r="AX1871" t="s">
        <v>817</v>
      </c>
      <c r="AY1871" t="s">
        <v>818</v>
      </c>
      <c r="AZ1871" t="s">
        <v>884</v>
      </c>
      <c r="BA1871" t="s">
        <v>764</v>
      </c>
      <c r="BB1871" t="s">
        <v>815</v>
      </c>
      <c r="BC1871" t="s">
        <v>819</v>
      </c>
      <c r="BD1871" t="s">
        <v>820</v>
      </c>
      <c r="BE1871" t="s">
        <v>821</v>
      </c>
      <c r="BF1871" t="s">
        <v>879</v>
      </c>
      <c r="BG1871" t="s">
        <v>822</v>
      </c>
      <c r="BH1871">
        <v>2016</v>
      </c>
      <c r="BI1871" t="s">
        <v>823</v>
      </c>
      <c r="BJ1871" t="s">
        <v>824</v>
      </c>
      <c r="BK1871" t="s">
        <v>824</v>
      </c>
    </row>
    <row r="1872" spans="43:63" x14ac:dyDescent="0.25">
      <c r="AQ1872" t="s">
        <v>21</v>
      </c>
      <c r="AR1872">
        <v>2012</v>
      </c>
      <c r="AS1872" t="s">
        <v>872</v>
      </c>
      <c r="AT1872" t="s">
        <v>839</v>
      </c>
      <c r="AU1872">
        <v>9.6684965073880598</v>
      </c>
      <c r="AV1872" t="s">
        <v>873</v>
      </c>
      <c r="AW1872" t="s">
        <v>364</v>
      </c>
      <c r="AX1872" t="s">
        <v>817</v>
      </c>
      <c r="AY1872" t="s">
        <v>818</v>
      </c>
      <c r="AZ1872" t="s">
        <v>884</v>
      </c>
      <c r="BA1872" t="s">
        <v>764</v>
      </c>
      <c r="BB1872" t="s">
        <v>815</v>
      </c>
      <c r="BC1872" t="s">
        <v>819</v>
      </c>
      <c r="BD1872" t="s">
        <v>820</v>
      </c>
      <c r="BE1872" t="s">
        <v>821</v>
      </c>
      <c r="BF1872" t="s">
        <v>879</v>
      </c>
      <c r="BG1872" t="s">
        <v>822</v>
      </c>
      <c r="BH1872">
        <v>2016</v>
      </c>
      <c r="BI1872" t="s">
        <v>823</v>
      </c>
      <c r="BJ1872" t="s">
        <v>824</v>
      </c>
      <c r="BK1872" t="s">
        <v>824</v>
      </c>
    </row>
    <row r="1873" spans="43:63" x14ac:dyDescent="0.25">
      <c r="AQ1873" t="s">
        <v>21</v>
      </c>
      <c r="AR1873">
        <v>2013</v>
      </c>
      <c r="AS1873" t="s">
        <v>872</v>
      </c>
      <c r="AT1873" t="s">
        <v>839</v>
      </c>
      <c r="AU1873">
        <v>9.6721008059564308</v>
      </c>
      <c r="AV1873" t="s">
        <v>873</v>
      </c>
      <c r="AW1873" t="s">
        <v>364</v>
      </c>
      <c r="AX1873" t="s">
        <v>817</v>
      </c>
      <c r="AY1873" t="s">
        <v>818</v>
      </c>
      <c r="AZ1873" t="s">
        <v>884</v>
      </c>
      <c r="BA1873" t="s">
        <v>764</v>
      </c>
      <c r="BB1873" t="s">
        <v>815</v>
      </c>
      <c r="BC1873" t="s">
        <v>819</v>
      </c>
      <c r="BD1873" t="s">
        <v>820</v>
      </c>
      <c r="BE1873" t="s">
        <v>821</v>
      </c>
      <c r="BF1873" t="s">
        <v>879</v>
      </c>
      <c r="BG1873" t="s">
        <v>822</v>
      </c>
      <c r="BH1873">
        <v>2016</v>
      </c>
      <c r="BI1873" t="s">
        <v>823</v>
      </c>
      <c r="BJ1873" t="s">
        <v>824</v>
      </c>
      <c r="BK1873" t="s">
        <v>824</v>
      </c>
    </row>
    <row r="1874" spans="43:63" x14ac:dyDescent="0.25">
      <c r="AQ1874" t="s">
        <v>15</v>
      </c>
      <c r="AR1874">
        <v>2011</v>
      </c>
      <c r="AS1874" t="s">
        <v>872</v>
      </c>
      <c r="AT1874" t="s">
        <v>839</v>
      </c>
      <c r="AU1874">
        <v>4.0224154896703803</v>
      </c>
      <c r="AV1874" t="s">
        <v>873</v>
      </c>
      <c r="AW1874" t="s">
        <v>364</v>
      </c>
      <c r="AX1874" t="s">
        <v>817</v>
      </c>
      <c r="AY1874" t="s">
        <v>818</v>
      </c>
      <c r="AZ1874" t="s">
        <v>884</v>
      </c>
      <c r="BA1874" t="s">
        <v>764</v>
      </c>
      <c r="BB1874" t="s">
        <v>815</v>
      </c>
      <c r="BC1874" t="s">
        <v>819</v>
      </c>
      <c r="BD1874" t="s">
        <v>820</v>
      </c>
      <c r="BE1874" t="s">
        <v>821</v>
      </c>
      <c r="BF1874" t="s">
        <v>879</v>
      </c>
      <c r="BG1874" t="s">
        <v>822</v>
      </c>
      <c r="BH1874">
        <v>2016</v>
      </c>
      <c r="BI1874" t="s">
        <v>823</v>
      </c>
      <c r="BJ1874" t="s">
        <v>824</v>
      </c>
      <c r="BK1874" t="s">
        <v>824</v>
      </c>
    </row>
    <row r="1875" spans="43:63" x14ac:dyDescent="0.25">
      <c r="AQ1875" t="s">
        <v>15</v>
      </c>
      <c r="AR1875">
        <v>2012</v>
      </c>
      <c r="AS1875" t="s">
        <v>872</v>
      </c>
      <c r="AT1875" t="s">
        <v>839</v>
      </c>
      <c r="AU1875">
        <v>4.0381035935015399</v>
      </c>
      <c r="AV1875" t="s">
        <v>873</v>
      </c>
      <c r="AW1875" t="s">
        <v>364</v>
      </c>
      <c r="AX1875" t="s">
        <v>817</v>
      </c>
      <c r="AY1875" t="s">
        <v>818</v>
      </c>
      <c r="AZ1875" t="s">
        <v>884</v>
      </c>
      <c r="BA1875" t="s">
        <v>764</v>
      </c>
      <c r="BB1875" t="s">
        <v>815</v>
      </c>
      <c r="BC1875" t="s">
        <v>819</v>
      </c>
      <c r="BD1875" t="s">
        <v>820</v>
      </c>
      <c r="BE1875" t="s">
        <v>821</v>
      </c>
      <c r="BF1875" t="s">
        <v>879</v>
      </c>
      <c r="BG1875" t="s">
        <v>822</v>
      </c>
      <c r="BH1875">
        <v>2016</v>
      </c>
      <c r="BI1875" t="s">
        <v>823</v>
      </c>
      <c r="BJ1875" t="s">
        <v>824</v>
      </c>
      <c r="BK1875" t="s">
        <v>824</v>
      </c>
    </row>
    <row r="1876" spans="43:63" x14ac:dyDescent="0.25">
      <c r="AQ1876" t="s">
        <v>15</v>
      </c>
      <c r="AR1876">
        <v>2013</v>
      </c>
      <c r="AS1876" t="s">
        <v>872</v>
      </c>
      <c r="AT1876" t="s">
        <v>839</v>
      </c>
      <c r="AU1876">
        <v>4.0488070624330996</v>
      </c>
      <c r="AV1876" t="s">
        <v>873</v>
      </c>
      <c r="AW1876" t="s">
        <v>364</v>
      </c>
      <c r="AX1876" t="s">
        <v>817</v>
      </c>
      <c r="AY1876" t="s">
        <v>818</v>
      </c>
      <c r="AZ1876" t="s">
        <v>884</v>
      </c>
      <c r="BA1876" t="s">
        <v>764</v>
      </c>
      <c r="BB1876" t="s">
        <v>815</v>
      </c>
      <c r="BC1876" t="s">
        <v>819</v>
      </c>
      <c r="BD1876" t="s">
        <v>820</v>
      </c>
      <c r="BE1876" t="s">
        <v>821</v>
      </c>
      <c r="BF1876" t="s">
        <v>879</v>
      </c>
      <c r="BG1876" t="s">
        <v>822</v>
      </c>
      <c r="BH1876">
        <v>2016</v>
      </c>
      <c r="BI1876" t="s">
        <v>823</v>
      </c>
      <c r="BJ1876" t="s">
        <v>824</v>
      </c>
      <c r="BK1876" t="s">
        <v>824</v>
      </c>
    </row>
    <row r="1877" spans="43:63" x14ac:dyDescent="0.25">
      <c r="AQ1877" t="s">
        <v>23</v>
      </c>
      <c r="AR1877">
        <v>2011</v>
      </c>
      <c r="AS1877" t="s">
        <v>872</v>
      </c>
      <c r="AT1877" t="s">
        <v>839</v>
      </c>
      <c r="AU1877">
        <v>11.5643523248966</v>
      </c>
      <c r="AV1877" t="s">
        <v>873</v>
      </c>
      <c r="AW1877" t="s">
        <v>364</v>
      </c>
      <c r="AX1877" t="s">
        <v>817</v>
      </c>
      <c r="AY1877" t="s">
        <v>818</v>
      </c>
      <c r="AZ1877" t="s">
        <v>884</v>
      </c>
      <c r="BA1877" t="s">
        <v>764</v>
      </c>
      <c r="BB1877" t="s">
        <v>815</v>
      </c>
      <c r="BC1877" t="s">
        <v>819</v>
      </c>
      <c r="BD1877" t="s">
        <v>820</v>
      </c>
      <c r="BE1877" t="s">
        <v>821</v>
      </c>
      <c r="BF1877" t="s">
        <v>879</v>
      </c>
      <c r="BG1877" t="s">
        <v>822</v>
      </c>
      <c r="BH1877">
        <v>2016</v>
      </c>
      <c r="BI1877" t="s">
        <v>823</v>
      </c>
      <c r="BJ1877" t="s">
        <v>824</v>
      </c>
      <c r="BK1877" t="s">
        <v>824</v>
      </c>
    </row>
    <row r="1878" spans="43:63" x14ac:dyDescent="0.25">
      <c r="AQ1878" t="s">
        <v>1</v>
      </c>
      <c r="AR1878">
        <v>2010</v>
      </c>
      <c r="AS1878" t="s">
        <v>872</v>
      </c>
      <c r="AT1878" t="s">
        <v>839</v>
      </c>
      <c r="AU1878">
        <v>106.163883925967</v>
      </c>
      <c r="AV1878" t="s">
        <v>873</v>
      </c>
      <c r="AW1878" t="s">
        <v>364</v>
      </c>
      <c r="AX1878" t="s">
        <v>817</v>
      </c>
      <c r="AY1878" t="s">
        <v>818</v>
      </c>
      <c r="AZ1878" t="s">
        <v>884</v>
      </c>
      <c r="BA1878" t="s">
        <v>764</v>
      </c>
      <c r="BB1878" t="s">
        <v>815</v>
      </c>
      <c r="BC1878" t="s">
        <v>819</v>
      </c>
      <c r="BD1878" t="s">
        <v>820</v>
      </c>
      <c r="BE1878" t="s">
        <v>821</v>
      </c>
      <c r="BF1878" t="s">
        <v>879</v>
      </c>
      <c r="BG1878" t="s">
        <v>822</v>
      </c>
      <c r="BH1878">
        <v>2016</v>
      </c>
      <c r="BI1878" t="s">
        <v>823</v>
      </c>
      <c r="BJ1878" t="s">
        <v>824</v>
      </c>
      <c r="BK1878" t="s">
        <v>824</v>
      </c>
    </row>
    <row r="1879" spans="43:63" x14ac:dyDescent="0.25">
      <c r="AQ1879" t="s">
        <v>1</v>
      </c>
      <c r="AR1879">
        <v>2011</v>
      </c>
      <c r="AS1879" t="s">
        <v>872</v>
      </c>
      <c r="AT1879" t="s">
        <v>839</v>
      </c>
      <c r="AU1879">
        <v>106.281396482386</v>
      </c>
      <c r="AV1879" t="s">
        <v>873</v>
      </c>
      <c r="AW1879" t="s">
        <v>364</v>
      </c>
      <c r="AX1879" t="s">
        <v>817</v>
      </c>
      <c r="AY1879" t="s">
        <v>818</v>
      </c>
      <c r="AZ1879" t="s">
        <v>884</v>
      </c>
      <c r="BA1879" t="s">
        <v>764</v>
      </c>
      <c r="BB1879" t="s">
        <v>815</v>
      </c>
      <c r="BC1879" t="s">
        <v>819</v>
      </c>
      <c r="BD1879" t="s">
        <v>820</v>
      </c>
      <c r="BE1879" t="s">
        <v>821</v>
      </c>
      <c r="BF1879" t="s">
        <v>879</v>
      </c>
      <c r="BG1879" t="s">
        <v>822</v>
      </c>
      <c r="BH1879">
        <v>2016</v>
      </c>
      <c r="BI1879" t="s">
        <v>823</v>
      </c>
      <c r="BJ1879" t="s">
        <v>824</v>
      </c>
      <c r="BK1879" t="s">
        <v>824</v>
      </c>
    </row>
    <row r="1880" spans="43:63" x14ac:dyDescent="0.25">
      <c r="AQ1880" t="s">
        <v>1</v>
      </c>
      <c r="AR1880">
        <v>2012</v>
      </c>
      <c r="AS1880" t="s">
        <v>872</v>
      </c>
      <c r="AT1880" t="s">
        <v>839</v>
      </c>
      <c r="AU1880">
        <v>106.52696332597</v>
      </c>
      <c r="AV1880" t="s">
        <v>873</v>
      </c>
      <c r="AW1880" t="s">
        <v>364</v>
      </c>
      <c r="AX1880" t="s">
        <v>817</v>
      </c>
      <c r="AY1880" t="s">
        <v>818</v>
      </c>
      <c r="AZ1880" t="s">
        <v>884</v>
      </c>
      <c r="BA1880" t="s">
        <v>764</v>
      </c>
      <c r="BB1880" t="s">
        <v>815</v>
      </c>
      <c r="BC1880" t="s">
        <v>819</v>
      </c>
      <c r="BD1880" t="s">
        <v>820</v>
      </c>
      <c r="BE1880" t="s">
        <v>821</v>
      </c>
      <c r="BF1880" t="s">
        <v>879</v>
      </c>
      <c r="BG1880" t="s">
        <v>822</v>
      </c>
      <c r="BH1880">
        <v>2016</v>
      </c>
      <c r="BI1880" t="s">
        <v>823</v>
      </c>
      <c r="BJ1880" t="s">
        <v>824</v>
      </c>
      <c r="BK1880" t="s">
        <v>824</v>
      </c>
    </row>
    <row r="1881" spans="43:63" x14ac:dyDescent="0.25">
      <c r="AQ1881" t="s">
        <v>1</v>
      </c>
      <c r="AR1881">
        <v>2013</v>
      </c>
      <c r="AS1881" t="s">
        <v>872</v>
      </c>
      <c r="AT1881" t="s">
        <v>839</v>
      </c>
      <c r="AU1881">
        <v>105.713303353385</v>
      </c>
      <c r="AV1881" t="s">
        <v>873</v>
      </c>
      <c r="AW1881" t="s">
        <v>364</v>
      </c>
      <c r="AX1881" t="s">
        <v>817</v>
      </c>
      <c r="AY1881" t="s">
        <v>818</v>
      </c>
      <c r="AZ1881" t="s">
        <v>884</v>
      </c>
      <c r="BA1881" t="s">
        <v>764</v>
      </c>
      <c r="BB1881" t="s">
        <v>815</v>
      </c>
      <c r="BC1881" t="s">
        <v>819</v>
      </c>
      <c r="BD1881" t="s">
        <v>820</v>
      </c>
      <c r="BE1881" t="s">
        <v>821</v>
      </c>
      <c r="BF1881" t="s">
        <v>879</v>
      </c>
      <c r="BG1881" t="s">
        <v>822</v>
      </c>
      <c r="BH1881">
        <v>2016</v>
      </c>
      <c r="BI1881" t="s">
        <v>823</v>
      </c>
      <c r="BJ1881" t="s">
        <v>824</v>
      </c>
      <c r="BK1881" t="s">
        <v>824</v>
      </c>
    </row>
    <row r="1882" spans="43:63" x14ac:dyDescent="0.25">
      <c r="AQ1882" t="s">
        <v>9</v>
      </c>
      <c r="AR1882">
        <v>2010</v>
      </c>
      <c r="AS1882" t="s">
        <v>872</v>
      </c>
      <c r="AT1882" t="s">
        <v>839</v>
      </c>
      <c r="AU1882">
        <v>4.4740070000000003</v>
      </c>
      <c r="AV1882" t="s">
        <v>873</v>
      </c>
      <c r="AW1882" t="s">
        <v>364</v>
      </c>
      <c r="AX1882" t="s">
        <v>817</v>
      </c>
      <c r="AY1882" t="s">
        <v>818</v>
      </c>
      <c r="AZ1882" t="s">
        <v>884</v>
      </c>
      <c r="BA1882" t="s">
        <v>764</v>
      </c>
      <c r="BB1882" t="s">
        <v>815</v>
      </c>
      <c r="BC1882" t="s">
        <v>819</v>
      </c>
      <c r="BD1882" t="s">
        <v>820</v>
      </c>
      <c r="BE1882" t="s">
        <v>821</v>
      </c>
      <c r="BF1882" t="s">
        <v>879</v>
      </c>
      <c r="BG1882" t="s">
        <v>822</v>
      </c>
      <c r="BH1882">
        <v>2016</v>
      </c>
      <c r="BI1882" t="s">
        <v>823</v>
      </c>
      <c r="BJ1882" t="s">
        <v>824</v>
      </c>
      <c r="BK1882" t="s">
        <v>824</v>
      </c>
    </row>
    <row r="1883" spans="43:63" x14ac:dyDescent="0.25">
      <c r="AQ1883" t="s">
        <v>9</v>
      </c>
      <c r="AR1883">
        <v>2011</v>
      </c>
      <c r="AS1883" t="s">
        <v>872</v>
      </c>
      <c r="AT1883" t="s">
        <v>839</v>
      </c>
      <c r="AU1883">
        <v>4.5191829651599997</v>
      </c>
      <c r="AV1883" t="s">
        <v>873</v>
      </c>
      <c r="AW1883" t="s">
        <v>364</v>
      </c>
      <c r="AX1883" t="s">
        <v>817</v>
      </c>
      <c r="AY1883" t="s">
        <v>818</v>
      </c>
      <c r="AZ1883" t="s">
        <v>884</v>
      </c>
      <c r="BA1883" t="s">
        <v>764</v>
      </c>
      <c r="BB1883" t="s">
        <v>815</v>
      </c>
      <c r="BC1883" t="s">
        <v>819</v>
      </c>
      <c r="BD1883" t="s">
        <v>820</v>
      </c>
      <c r="BE1883" t="s">
        <v>821</v>
      </c>
      <c r="BF1883" t="s">
        <v>879</v>
      </c>
      <c r="BG1883" t="s">
        <v>822</v>
      </c>
      <c r="BH1883">
        <v>2016</v>
      </c>
      <c r="BI1883" t="s">
        <v>823</v>
      </c>
      <c r="BJ1883" t="s">
        <v>824</v>
      </c>
      <c r="BK1883" t="s">
        <v>824</v>
      </c>
    </row>
    <row r="1884" spans="43:63" x14ac:dyDescent="0.25">
      <c r="AQ1884" t="s">
        <v>9</v>
      </c>
      <c r="AR1884">
        <v>2012</v>
      </c>
      <c r="AS1884" t="s">
        <v>872</v>
      </c>
      <c r="AT1884" t="s">
        <v>839</v>
      </c>
      <c r="AU1884">
        <v>4.5260505090000001</v>
      </c>
      <c r="AV1884" t="s">
        <v>873</v>
      </c>
      <c r="AW1884" t="s">
        <v>364</v>
      </c>
      <c r="AX1884" t="s">
        <v>817</v>
      </c>
      <c r="AY1884" t="s">
        <v>818</v>
      </c>
      <c r="AZ1884" t="s">
        <v>884</v>
      </c>
      <c r="BA1884" t="s">
        <v>764</v>
      </c>
      <c r="BB1884" t="s">
        <v>815</v>
      </c>
      <c r="BC1884" t="s">
        <v>819</v>
      </c>
      <c r="BD1884" t="s">
        <v>820</v>
      </c>
      <c r="BE1884" t="s">
        <v>821</v>
      </c>
      <c r="BF1884" t="s">
        <v>879</v>
      </c>
      <c r="BG1884" t="s">
        <v>822</v>
      </c>
      <c r="BH1884">
        <v>2016</v>
      </c>
      <c r="BI1884" t="s">
        <v>823</v>
      </c>
      <c r="BJ1884" t="s">
        <v>824</v>
      </c>
      <c r="BK1884" t="s">
        <v>824</v>
      </c>
    </row>
    <row r="1885" spans="43:63" x14ac:dyDescent="0.25">
      <c r="AQ1885" t="s">
        <v>9</v>
      </c>
      <c r="AR1885">
        <v>2013</v>
      </c>
      <c r="AS1885" t="s">
        <v>872</v>
      </c>
      <c r="AT1885" t="s">
        <v>839</v>
      </c>
      <c r="AU1885">
        <v>4.5372009240000004</v>
      </c>
      <c r="AV1885" t="s">
        <v>873</v>
      </c>
      <c r="AW1885" t="s">
        <v>364</v>
      </c>
      <c r="AX1885" t="s">
        <v>817</v>
      </c>
      <c r="AY1885" t="s">
        <v>818</v>
      </c>
      <c r="AZ1885" t="s">
        <v>884</v>
      </c>
      <c r="BA1885" t="s">
        <v>764</v>
      </c>
      <c r="BB1885" t="s">
        <v>815</v>
      </c>
      <c r="BC1885" t="s">
        <v>819</v>
      </c>
      <c r="BD1885" t="s">
        <v>820</v>
      </c>
      <c r="BE1885" t="s">
        <v>821</v>
      </c>
      <c r="BF1885" t="s">
        <v>879</v>
      </c>
      <c r="BG1885" t="s">
        <v>822</v>
      </c>
      <c r="BH1885">
        <v>2016</v>
      </c>
      <c r="BI1885" t="s">
        <v>823</v>
      </c>
      <c r="BJ1885" t="s">
        <v>824</v>
      </c>
      <c r="BK1885" t="s">
        <v>824</v>
      </c>
    </row>
    <row r="1886" spans="43:63" x14ac:dyDescent="0.25">
      <c r="AQ1886" t="s">
        <v>27</v>
      </c>
      <c r="AR1886">
        <v>2011</v>
      </c>
      <c r="AS1886" t="s">
        <v>872</v>
      </c>
      <c r="AT1886" t="s">
        <v>839</v>
      </c>
      <c r="AU1886">
        <v>1.3365249297172901</v>
      </c>
      <c r="AV1886" t="s">
        <v>873</v>
      </c>
      <c r="AW1886" t="s">
        <v>364</v>
      </c>
      <c r="AX1886" t="s">
        <v>817</v>
      </c>
      <c r="AY1886" t="s">
        <v>818</v>
      </c>
      <c r="AZ1886" t="s">
        <v>884</v>
      </c>
      <c r="BA1886" t="s">
        <v>764</v>
      </c>
      <c r="BB1886" t="s">
        <v>815</v>
      </c>
      <c r="BC1886" t="s">
        <v>819</v>
      </c>
      <c r="BD1886" t="s">
        <v>820</v>
      </c>
      <c r="BE1886" t="s">
        <v>821</v>
      </c>
      <c r="BF1886" t="s">
        <v>879</v>
      </c>
      <c r="BG1886" t="s">
        <v>822</v>
      </c>
      <c r="BH1886">
        <v>2016</v>
      </c>
      <c r="BI1886" t="s">
        <v>823</v>
      </c>
      <c r="BJ1886" t="s">
        <v>824</v>
      </c>
      <c r="BK1886" t="s">
        <v>824</v>
      </c>
    </row>
    <row r="1887" spans="43:63" x14ac:dyDescent="0.25">
      <c r="AQ1887" t="s">
        <v>20</v>
      </c>
      <c r="AR1887">
        <v>2011</v>
      </c>
      <c r="AS1887" t="s">
        <v>872</v>
      </c>
      <c r="AT1887" t="s">
        <v>839</v>
      </c>
      <c r="AU1887">
        <v>37.242835035047598</v>
      </c>
      <c r="AV1887" t="s">
        <v>873</v>
      </c>
      <c r="AW1887" t="s">
        <v>364</v>
      </c>
      <c r="AX1887" t="s">
        <v>817</v>
      </c>
      <c r="AY1887" t="s">
        <v>818</v>
      </c>
      <c r="AZ1887" t="s">
        <v>884</v>
      </c>
      <c r="BA1887" t="s">
        <v>764</v>
      </c>
      <c r="BB1887" t="s">
        <v>815</v>
      </c>
      <c r="BC1887" t="s">
        <v>819</v>
      </c>
      <c r="BD1887" t="s">
        <v>820</v>
      </c>
      <c r="BE1887" t="s">
        <v>821</v>
      </c>
      <c r="BF1887" t="s">
        <v>879</v>
      </c>
      <c r="BG1887" t="s">
        <v>822</v>
      </c>
      <c r="BH1887">
        <v>2016</v>
      </c>
      <c r="BI1887" t="s">
        <v>823</v>
      </c>
      <c r="BJ1887" t="s">
        <v>824</v>
      </c>
      <c r="BK1887" t="s">
        <v>824</v>
      </c>
    </row>
    <row r="1888" spans="43:63" x14ac:dyDescent="0.25">
      <c r="AQ1888" t="s">
        <v>20</v>
      </c>
      <c r="AR1888">
        <v>2012</v>
      </c>
      <c r="AS1888" t="s">
        <v>872</v>
      </c>
      <c r="AT1888" t="s">
        <v>839</v>
      </c>
      <c r="AU1888">
        <v>37.242835035047598</v>
      </c>
      <c r="AV1888" t="s">
        <v>873</v>
      </c>
      <c r="AW1888" t="s">
        <v>364</v>
      </c>
      <c r="AX1888" t="s">
        <v>817</v>
      </c>
      <c r="AY1888" t="s">
        <v>818</v>
      </c>
      <c r="AZ1888" t="s">
        <v>884</v>
      </c>
      <c r="BA1888" t="s">
        <v>764</v>
      </c>
      <c r="BB1888" t="s">
        <v>815</v>
      </c>
      <c r="BC1888" t="s">
        <v>819</v>
      </c>
      <c r="BD1888" t="s">
        <v>820</v>
      </c>
      <c r="BE1888" t="s">
        <v>821</v>
      </c>
      <c r="BF1888" t="s">
        <v>879</v>
      </c>
      <c r="BG1888" t="s">
        <v>822</v>
      </c>
      <c r="BH1888">
        <v>2016</v>
      </c>
      <c r="BI1888" t="s">
        <v>823</v>
      </c>
      <c r="BJ1888" t="s">
        <v>824</v>
      </c>
      <c r="BK1888" t="s">
        <v>824</v>
      </c>
    </row>
    <row r="1889" spans="43:63" x14ac:dyDescent="0.25">
      <c r="AQ1889" t="s">
        <v>20</v>
      </c>
      <c r="AR1889">
        <v>2013</v>
      </c>
      <c r="AS1889" t="s">
        <v>872</v>
      </c>
      <c r="AT1889" t="s">
        <v>839</v>
      </c>
      <c r="AU1889">
        <v>37.242835035047598</v>
      </c>
      <c r="AV1889" t="s">
        <v>873</v>
      </c>
      <c r="AW1889" t="s">
        <v>364</v>
      </c>
      <c r="AX1889" t="s">
        <v>817</v>
      </c>
      <c r="AY1889" t="s">
        <v>818</v>
      </c>
      <c r="AZ1889" t="s">
        <v>884</v>
      </c>
      <c r="BA1889" t="s">
        <v>764</v>
      </c>
      <c r="BB1889" t="s">
        <v>815</v>
      </c>
      <c r="BC1889" t="s">
        <v>819</v>
      </c>
      <c r="BD1889" t="s">
        <v>820</v>
      </c>
      <c r="BE1889" t="s">
        <v>821</v>
      </c>
      <c r="BF1889" t="s">
        <v>879</v>
      </c>
      <c r="BG1889" t="s">
        <v>822</v>
      </c>
      <c r="BH1889">
        <v>2016</v>
      </c>
      <c r="BI1889" t="s">
        <v>823</v>
      </c>
      <c r="BJ1889" t="s">
        <v>824</v>
      </c>
      <c r="BK1889" t="s">
        <v>824</v>
      </c>
    </row>
    <row r="1890" spans="43:63" x14ac:dyDescent="0.25">
      <c r="AQ1890" t="s">
        <v>28</v>
      </c>
      <c r="AR1890">
        <v>2013</v>
      </c>
      <c r="AS1890" t="s">
        <v>872</v>
      </c>
      <c r="AT1890" t="s">
        <v>839</v>
      </c>
      <c r="AU1890">
        <v>245.40982632938699</v>
      </c>
      <c r="AV1890" t="s">
        <v>873</v>
      </c>
      <c r="AW1890" t="s">
        <v>364</v>
      </c>
      <c r="AX1890" t="s">
        <v>817</v>
      </c>
      <c r="AY1890" t="s">
        <v>818</v>
      </c>
      <c r="AZ1890" t="s">
        <v>884</v>
      </c>
      <c r="BA1890" t="s">
        <v>764</v>
      </c>
      <c r="BB1890" t="s">
        <v>815</v>
      </c>
      <c r="BC1890" t="s">
        <v>819</v>
      </c>
      <c r="BD1890" t="s">
        <v>820</v>
      </c>
      <c r="BE1890" t="s">
        <v>821</v>
      </c>
      <c r="BF1890" t="s">
        <v>879</v>
      </c>
      <c r="BG1890" t="s">
        <v>822</v>
      </c>
      <c r="BH1890">
        <v>2016</v>
      </c>
      <c r="BI1890" t="s">
        <v>823</v>
      </c>
      <c r="BJ1890" t="s">
        <v>824</v>
      </c>
      <c r="BK1890" t="s">
        <v>824</v>
      </c>
    </row>
    <row r="1891" spans="43:63" x14ac:dyDescent="0.25">
      <c r="AQ1891" t="s">
        <v>30</v>
      </c>
      <c r="AR1891">
        <v>2014</v>
      </c>
      <c r="AS1891" t="s">
        <v>872</v>
      </c>
      <c r="AT1891" t="s">
        <v>839</v>
      </c>
      <c r="AU1891">
        <v>13.650257467453899</v>
      </c>
      <c r="AV1891" t="s">
        <v>873</v>
      </c>
      <c r="AW1891" t="s">
        <v>364</v>
      </c>
      <c r="AX1891" t="s">
        <v>817</v>
      </c>
      <c r="AY1891" t="s">
        <v>818</v>
      </c>
      <c r="AZ1891" t="s">
        <v>884</v>
      </c>
      <c r="BA1891" t="s">
        <v>764</v>
      </c>
      <c r="BB1891" t="s">
        <v>815</v>
      </c>
      <c r="BC1891" t="s">
        <v>819</v>
      </c>
      <c r="BD1891" t="s">
        <v>820</v>
      </c>
      <c r="BE1891" t="s">
        <v>821</v>
      </c>
      <c r="BF1891" t="s">
        <v>879</v>
      </c>
      <c r="BG1891" t="s">
        <v>822</v>
      </c>
      <c r="BH1891">
        <v>2016</v>
      </c>
      <c r="BI1891" t="s">
        <v>823</v>
      </c>
      <c r="BJ1891" t="s">
        <v>824</v>
      </c>
      <c r="BK1891" t="s">
        <v>824</v>
      </c>
    </row>
    <row r="1892" spans="43:63" x14ac:dyDescent="0.25">
      <c r="AQ1892" t="s">
        <v>10</v>
      </c>
      <c r="AR1892">
        <v>2005</v>
      </c>
      <c r="AS1892" t="s">
        <v>872</v>
      </c>
      <c r="AT1892" t="s">
        <v>839</v>
      </c>
      <c r="AU1892">
        <v>101.066676941308</v>
      </c>
      <c r="AV1892" t="s">
        <v>873</v>
      </c>
      <c r="AW1892" t="s">
        <v>364</v>
      </c>
      <c r="AX1892" t="s">
        <v>817</v>
      </c>
      <c r="AY1892" t="s">
        <v>818</v>
      </c>
      <c r="AZ1892" t="s">
        <v>884</v>
      </c>
      <c r="BA1892" t="s">
        <v>764</v>
      </c>
      <c r="BB1892" t="s">
        <v>815</v>
      </c>
      <c r="BC1892" t="s">
        <v>819</v>
      </c>
      <c r="BD1892" t="s">
        <v>820</v>
      </c>
      <c r="BE1892" t="s">
        <v>821</v>
      </c>
      <c r="BF1892" t="s">
        <v>879</v>
      </c>
      <c r="BG1892" t="s">
        <v>822</v>
      </c>
      <c r="BH1892">
        <v>2016</v>
      </c>
      <c r="BI1892" t="s">
        <v>823</v>
      </c>
      <c r="BJ1892" t="s">
        <v>824</v>
      </c>
      <c r="BK1892" t="s">
        <v>824</v>
      </c>
    </row>
    <row r="1893" spans="43:63" x14ac:dyDescent="0.25">
      <c r="AQ1893" t="s">
        <v>10</v>
      </c>
      <c r="AR1893">
        <v>2006</v>
      </c>
      <c r="AS1893" t="s">
        <v>872</v>
      </c>
      <c r="AT1893" t="s">
        <v>839</v>
      </c>
      <c r="AU1893">
        <v>100.959692046106</v>
      </c>
      <c r="AV1893" t="s">
        <v>873</v>
      </c>
      <c r="AW1893" t="s">
        <v>364</v>
      </c>
      <c r="AX1893" t="s">
        <v>817</v>
      </c>
      <c r="AY1893" t="s">
        <v>818</v>
      </c>
      <c r="AZ1893" t="s">
        <v>884</v>
      </c>
      <c r="BA1893" t="s">
        <v>764</v>
      </c>
      <c r="BB1893" t="s">
        <v>815</v>
      </c>
      <c r="BC1893" t="s">
        <v>819</v>
      </c>
      <c r="BD1893" t="s">
        <v>820</v>
      </c>
      <c r="BE1893" t="s">
        <v>821</v>
      </c>
      <c r="BF1893" t="s">
        <v>879</v>
      </c>
      <c r="BG1893" t="s">
        <v>822</v>
      </c>
      <c r="BH1893">
        <v>2016</v>
      </c>
      <c r="BI1893" t="s">
        <v>823</v>
      </c>
      <c r="BJ1893" t="s">
        <v>824</v>
      </c>
      <c r="BK1893" t="s">
        <v>824</v>
      </c>
    </row>
    <row r="1894" spans="43:63" x14ac:dyDescent="0.25">
      <c r="AQ1894" t="s">
        <v>10</v>
      </c>
      <c r="AR1894">
        <v>2007</v>
      </c>
      <c r="AS1894" t="s">
        <v>872</v>
      </c>
      <c r="AT1894" t="s">
        <v>839</v>
      </c>
      <c r="AU1894">
        <v>100.91693755786901</v>
      </c>
      <c r="AV1894" t="s">
        <v>873</v>
      </c>
      <c r="AW1894" t="s">
        <v>364</v>
      </c>
      <c r="AX1894" t="s">
        <v>817</v>
      </c>
      <c r="AY1894" t="s">
        <v>818</v>
      </c>
      <c r="AZ1894" t="s">
        <v>884</v>
      </c>
      <c r="BA1894" t="s">
        <v>764</v>
      </c>
      <c r="BB1894" t="s">
        <v>815</v>
      </c>
      <c r="BC1894" t="s">
        <v>819</v>
      </c>
      <c r="BD1894" t="s">
        <v>820</v>
      </c>
      <c r="BE1894" t="s">
        <v>821</v>
      </c>
      <c r="BF1894" t="s">
        <v>879</v>
      </c>
      <c r="BG1894" t="s">
        <v>822</v>
      </c>
      <c r="BH1894">
        <v>2016</v>
      </c>
      <c r="BI1894" t="s">
        <v>823</v>
      </c>
      <c r="BJ1894" t="s">
        <v>824</v>
      </c>
      <c r="BK1894" t="s">
        <v>824</v>
      </c>
    </row>
    <row r="1895" spans="43:63" x14ac:dyDescent="0.25">
      <c r="AQ1895" t="s">
        <v>10</v>
      </c>
      <c r="AR1895">
        <v>2008</v>
      </c>
      <c r="AS1895" t="s">
        <v>872</v>
      </c>
      <c r="AT1895" t="s">
        <v>839</v>
      </c>
      <c r="AU1895">
        <v>100.750845024884</v>
      </c>
      <c r="AV1895" t="s">
        <v>873</v>
      </c>
      <c r="AW1895" t="s">
        <v>364</v>
      </c>
      <c r="AX1895" t="s">
        <v>817</v>
      </c>
      <c r="AY1895" t="s">
        <v>818</v>
      </c>
      <c r="AZ1895" t="s">
        <v>884</v>
      </c>
      <c r="BA1895" t="s">
        <v>764</v>
      </c>
      <c r="BB1895" t="s">
        <v>815</v>
      </c>
      <c r="BC1895" t="s">
        <v>819</v>
      </c>
      <c r="BD1895" t="s">
        <v>820</v>
      </c>
      <c r="BE1895" t="s">
        <v>821</v>
      </c>
      <c r="BF1895" t="s">
        <v>879</v>
      </c>
      <c r="BG1895" t="s">
        <v>822</v>
      </c>
      <c r="BH1895">
        <v>2016</v>
      </c>
      <c r="BI1895" t="s">
        <v>823</v>
      </c>
      <c r="BJ1895" t="s">
        <v>824</v>
      </c>
      <c r="BK1895" t="s">
        <v>824</v>
      </c>
    </row>
    <row r="1896" spans="43:63" x14ac:dyDescent="0.25">
      <c r="AQ1896" t="s">
        <v>10</v>
      </c>
      <c r="AR1896">
        <v>2009</v>
      </c>
      <c r="AS1896" t="s">
        <v>872</v>
      </c>
      <c r="AT1896" t="s">
        <v>839</v>
      </c>
      <c r="AU1896">
        <v>100.584166253299</v>
      </c>
      <c r="AV1896" t="s">
        <v>873</v>
      </c>
      <c r="AW1896" t="s">
        <v>364</v>
      </c>
      <c r="AX1896" t="s">
        <v>817</v>
      </c>
      <c r="AY1896" t="s">
        <v>818</v>
      </c>
      <c r="AZ1896" t="s">
        <v>884</v>
      </c>
      <c r="BA1896" t="s">
        <v>764</v>
      </c>
      <c r="BB1896" t="s">
        <v>815</v>
      </c>
      <c r="BC1896" t="s">
        <v>819</v>
      </c>
      <c r="BD1896" t="s">
        <v>820</v>
      </c>
      <c r="BE1896" t="s">
        <v>821</v>
      </c>
      <c r="BF1896" t="s">
        <v>879</v>
      </c>
      <c r="BG1896" t="s">
        <v>822</v>
      </c>
      <c r="BH1896">
        <v>2016</v>
      </c>
      <c r="BI1896" t="s">
        <v>823</v>
      </c>
      <c r="BJ1896" t="s">
        <v>824</v>
      </c>
      <c r="BK1896" t="s">
        <v>824</v>
      </c>
    </row>
    <row r="1897" spans="43:63" x14ac:dyDescent="0.25">
      <c r="AQ1897" t="s">
        <v>10</v>
      </c>
      <c r="AR1897">
        <v>2010</v>
      </c>
      <c r="AS1897" t="s">
        <v>872</v>
      </c>
      <c r="AT1897" t="s">
        <v>839</v>
      </c>
      <c r="AU1897">
        <v>100.381074339083</v>
      </c>
      <c r="AV1897" t="s">
        <v>873</v>
      </c>
      <c r="AW1897" t="s">
        <v>364</v>
      </c>
      <c r="AX1897" t="s">
        <v>817</v>
      </c>
      <c r="AY1897" t="s">
        <v>818</v>
      </c>
      <c r="AZ1897" t="s">
        <v>884</v>
      </c>
      <c r="BA1897" t="s">
        <v>764</v>
      </c>
      <c r="BB1897" t="s">
        <v>815</v>
      </c>
      <c r="BC1897" t="s">
        <v>819</v>
      </c>
      <c r="BD1897" t="s">
        <v>820</v>
      </c>
      <c r="BE1897" t="s">
        <v>821</v>
      </c>
      <c r="BF1897" t="s">
        <v>879</v>
      </c>
      <c r="BG1897" t="s">
        <v>822</v>
      </c>
      <c r="BH1897">
        <v>2016</v>
      </c>
      <c r="BI1897" t="s">
        <v>823</v>
      </c>
      <c r="BJ1897" t="s">
        <v>824</v>
      </c>
      <c r="BK1897" t="s">
        <v>824</v>
      </c>
    </row>
    <row r="1898" spans="43:63" x14ac:dyDescent="0.25">
      <c r="AQ1898" t="s">
        <v>10</v>
      </c>
      <c r="AR1898">
        <v>2011</v>
      </c>
      <c r="AS1898" t="s">
        <v>872</v>
      </c>
      <c r="AT1898" t="s">
        <v>839</v>
      </c>
      <c r="AU1898">
        <v>100.20509656732099</v>
      </c>
      <c r="AV1898" t="s">
        <v>873</v>
      </c>
      <c r="AW1898" t="s">
        <v>364</v>
      </c>
      <c r="AX1898" t="s">
        <v>817</v>
      </c>
      <c r="AY1898" t="s">
        <v>818</v>
      </c>
      <c r="AZ1898" t="s">
        <v>884</v>
      </c>
      <c r="BA1898" t="s">
        <v>764</v>
      </c>
      <c r="BB1898" t="s">
        <v>815</v>
      </c>
      <c r="BC1898" t="s">
        <v>819</v>
      </c>
      <c r="BD1898" t="s">
        <v>820</v>
      </c>
      <c r="BE1898" t="s">
        <v>821</v>
      </c>
      <c r="BF1898" t="s">
        <v>879</v>
      </c>
      <c r="BG1898" t="s">
        <v>822</v>
      </c>
      <c r="BH1898">
        <v>2016</v>
      </c>
      <c r="BI1898" t="s">
        <v>823</v>
      </c>
      <c r="BJ1898" t="s">
        <v>824</v>
      </c>
      <c r="BK1898" t="s">
        <v>824</v>
      </c>
    </row>
    <row r="1899" spans="43:63" x14ac:dyDescent="0.25">
      <c r="AQ1899" t="s">
        <v>10</v>
      </c>
      <c r="AR1899">
        <v>2012</v>
      </c>
      <c r="AS1899" t="s">
        <v>872</v>
      </c>
      <c r="AT1899" t="s">
        <v>839</v>
      </c>
      <c r="AU1899">
        <v>100.00348107929599</v>
      </c>
      <c r="AV1899" t="s">
        <v>873</v>
      </c>
      <c r="AW1899" t="s">
        <v>364</v>
      </c>
      <c r="AX1899" t="s">
        <v>817</v>
      </c>
      <c r="AY1899" t="s">
        <v>818</v>
      </c>
      <c r="AZ1899" t="s">
        <v>884</v>
      </c>
      <c r="BA1899" t="s">
        <v>764</v>
      </c>
      <c r="BB1899" t="s">
        <v>815</v>
      </c>
      <c r="BC1899" t="s">
        <v>819</v>
      </c>
      <c r="BD1899" t="s">
        <v>820</v>
      </c>
      <c r="BE1899" t="s">
        <v>821</v>
      </c>
      <c r="BF1899" t="s">
        <v>879</v>
      </c>
      <c r="BG1899" t="s">
        <v>822</v>
      </c>
      <c r="BH1899">
        <v>2016</v>
      </c>
      <c r="BI1899" t="s">
        <v>823</v>
      </c>
      <c r="BJ1899" t="s">
        <v>824</v>
      </c>
      <c r="BK1899" t="s">
        <v>824</v>
      </c>
    </row>
    <row r="1900" spans="43:63" x14ac:dyDescent="0.25">
      <c r="AQ1900" t="s">
        <v>10</v>
      </c>
      <c r="AR1900">
        <v>2013</v>
      </c>
      <c r="AS1900" t="s">
        <v>872</v>
      </c>
      <c r="AT1900" t="s">
        <v>839</v>
      </c>
      <c r="AU1900">
        <v>100.045585598035</v>
      </c>
      <c r="AV1900" t="s">
        <v>873</v>
      </c>
      <c r="AW1900" t="s">
        <v>364</v>
      </c>
      <c r="AX1900" t="s">
        <v>817</v>
      </c>
      <c r="AY1900" t="s">
        <v>818</v>
      </c>
      <c r="AZ1900" t="s">
        <v>884</v>
      </c>
      <c r="BA1900" t="s">
        <v>764</v>
      </c>
      <c r="BB1900" t="s">
        <v>815</v>
      </c>
      <c r="BC1900" t="s">
        <v>819</v>
      </c>
      <c r="BD1900" t="s">
        <v>820</v>
      </c>
      <c r="BE1900" t="s">
        <v>821</v>
      </c>
      <c r="BF1900" t="s">
        <v>879</v>
      </c>
      <c r="BG1900" t="s">
        <v>822</v>
      </c>
      <c r="BH1900">
        <v>2016</v>
      </c>
      <c r="BI1900" t="s">
        <v>823</v>
      </c>
      <c r="BJ1900" t="s">
        <v>824</v>
      </c>
      <c r="BK1900" t="s">
        <v>824</v>
      </c>
    </row>
    <row r="1901" spans="43:63" x14ac:dyDescent="0.25">
      <c r="AQ1901" t="s">
        <v>24</v>
      </c>
      <c r="AR1901">
        <v>2011</v>
      </c>
      <c r="AS1901" t="s">
        <v>872</v>
      </c>
      <c r="AT1901" t="s">
        <v>839</v>
      </c>
      <c r="AU1901">
        <v>6.54511968653064</v>
      </c>
      <c r="AV1901" t="s">
        <v>873</v>
      </c>
      <c r="AW1901" t="s">
        <v>364</v>
      </c>
      <c r="AX1901" t="s">
        <v>817</v>
      </c>
      <c r="AY1901" t="s">
        <v>818</v>
      </c>
      <c r="AZ1901" t="s">
        <v>884</v>
      </c>
      <c r="BA1901" t="s">
        <v>764</v>
      </c>
      <c r="BB1901" t="s">
        <v>815</v>
      </c>
      <c r="BC1901" t="s">
        <v>819</v>
      </c>
      <c r="BD1901" t="s">
        <v>820</v>
      </c>
      <c r="BE1901" t="s">
        <v>821</v>
      </c>
      <c r="BF1901" t="s">
        <v>879</v>
      </c>
      <c r="BG1901" t="s">
        <v>822</v>
      </c>
      <c r="BH1901">
        <v>2016</v>
      </c>
      <c r="BI1901" t="s">
        <v>823</v>
      </c>
      <c r="BJ1901" t="s">
        <v>824</v>
      </c>
      <c r="BK1901" t="s">
        <v>824</v>
      </c>
    </row>
    <row r="1902" spans="43:63" x14ac:dyDescent="0.25">
      <c r="AQ1902" t="s">
        <v>24</v>
      </c>
      <c r="AR1902">
        <v>2012</v>
      </c>
      <c r="AS1902" t="s">
        <v>872</v>
      </c>
      <c r="AT1902" t="s">
        <v>839</v>
      </c>
      <c r="AU1902">
        <v>6.6017523661421498</v>
      </c>
      <c r="AV1902" t="s">
        <v>873</v>
      </c>
      <c r="AW1902" t="s">
        <v>364</v>
      </c>
      <c r="AX1902" t="s">
        <v>817</v>
      </c>
      <c r="AY1902" t="s">
        <v>818</v>
      </c>
      <c r="AZ1902" t="s">
        <v>884</v>
      </c>
      <c r="BA1902" t="s">
        <v>764</v>
      </c>
      <c r="BB1902" t="s">
        <v>815</v>
      </c>
      <c r="BC1902" t="s">
        <v>819</v>
      </c>
      <c r="BD1902" t="s">
        <v>820</v>
      </c>
      <c r="BE1902" t="s">
        <v>821</v>
      </c>
      <c r="BF1902" t="s">
        <v>879</v>
      </c>
      <c r="BG1902" t="s">
        <v>822</v>
      </c>
      <c r="BH1902">
        <v>2016</v>
      </c>
      <c r="BI1902" t="s">
        <v>823</v>
      </c>
      <c r="BJ1902" t="s">
        <v>824</v>
      </c>
      <c r="BK1902" t="s">
        <v>824</v>
      </c>
    </row>
    <row r="1903" spans="43:63" x14ac:dyDescent="0.25">
      <c r="AQ1903" t="s">
        <v>24</v>
      </c>
      <c r="AR1903">
        <v>2013</v>
      </c>
      <c r="AS1903" t="s">
        <v>872</v>
      </c>
      <c r="AT1903" t="s">
        <v>839</v>
      </c>
      <c r="AU1903">
        <v>6.6583850457536604</v>
      </c>
      <c r="AV1903" t="s">
        <v>873</v>
      </c>
      <c r="AW1903" t="s">
        <v>364</v>
      </c>
      <c r="AX1903" t="s">
        <v>817</v>
      </c>
      <c r="AY1903" t="s">
        <v>818</v>
      </c>
      <c r="AZ1903" t="s">
        <v>884</v>
      </c>
      <c r="BA1903" t="s">
        <v>764</v>
      </c>
      <c r="BB1903" t="s">
        <v>815</v>
      </c>
      <c r="BC1903" t="s">
        <v>819</v>
      </c>
      <c r="BD1903" t="s">
        <v>820</v>
      </c>
      <c r="BE1903" t="s">
        <v>821</v>
      </c>
      <c r="BF1903" t="s">
        <v>879</v>
      </c>
      <c r="BG1903" t="s">
        <v>822</v>
      </c>
      <c r="BH1903">
        <v>2016</v>
      </c>
      <c r="BI1903" t="s">
        <v>823</v>
      </c>
      <c r="BJ1903" t="s">
        <v>824</v>
      </c>
      <c r="BK1903" t="s">
        <v>824</v>
      </c>
    </row>
    <row r="1904" spans="43:63" x14ac:dyDescent="0.25">
      <c r="AQ1904" t="s">
        <v>16</v>
      </c>
      <c r="AR1904">
        <v>2013</v>
      </c>
      <c r="AS1904" t="s">
        <v>872</v>
      </c>
      <c r="AT1904" t="s">
        <v>839</v>
      </c>
      <c r="AU1904">
        <v>11.893783150857599</v>
      </c>
      <c r="AV1904" t="s">
        <v>873</v>
      </c>
      <c r="AW1904" t="s">
        <v>208</v>
      </c>
      <c r="AX1904" t="s">
        <v>817</v>
      </c>
      <c r="AY1904" t="s">
        <v>818</v>
      </c>
      <c r="AZ1904" t="s">
        <v>884</v>
      </c>
      <c r="BA1904" t="s">
        <v>764</v>
      </c>
      <c r="BB1904" t="s">
        <v>815</v>
      </c>
      <c r="BC1904" t="s">
        <v>819</v>
      </c>
      <c r="BD1904" t="s">
        <v>820</v>
      </c>
      <c r="BE1904" t="s">
        <v>821</v>
      </c>
      <c r="BF1904" t="s">
        <v>876</v>
      </c>
      <c r="BG1904" t="s">
        <v>822</v>
      </c>
      <c r="BH1904">
        <v>2016</v>
      </c>
      <c r="BI1904" t="s">
        <v>823</v>
      </c>
      <c r="BJ1904" t="s">
        <v>824</v>
      </c>
      <c r="BK1904" t="s">
        <v>824</v>
      </c>
    </row>
    <row r="1905" spans="43:63" x14ac:dyDescent="0.25">
      <c r="AQ1905" t="s">
        <v>5</v>
      </c>
      <c r="AR1905">
        <v>2011</v>
      </c>
      <c r="AS1905" t="s">
        <v>872</v>
      </c>
      <c r="AT1905" t="s">
        <v>839</v>
      </c>
      <c r="AU1905">
        <v>3.5436701637820498</v>
      </c>
      <c r="AV1905" t="s">
        <v>873</v>
      </c>
      <c r="AW1905" t="s">
        <v>214</v>
      </c>
      <c r="AX1905" t="s">
        <v>817</v>
      </c>
      <c r="AY1905" t="s">
        <v>818</v>
      </c>
      <c r="AZ1905" t="s">
        <v>884</v>
      </c>
      <c r="BA1905" t="s">
        <v>764</v>
      </c>
      <c r="BB1905" t="s">
        <v>815</v>
      </c>
      <c r="BC1905" t="s">
        <v>819</v>
      </c>
      <c r="BD1905" t="s">
        <v>820</v>
      </c>
      <c r="BE1905" t="s">
        <v>821</v>
      </c>
      <c r="BF1905" t="s">
        <v>880</v>
      </c>
      <c r="BG1905" t="s">
        <v>822</v>
      </c>
      <c r="BH1905">
        <v>2016</v>
      </c>
      <c r="BI1905" t="s">
        <v>823</v>
      </c>
      <c r="BJ1905" t="s">
        <v>824</v>
      </c>
      <c r="BK1905" t="s">
        <v>824</v>
      </c>
    </row>
    <row r="1906" spans="43:63" x14ac:dyDescent="0.25">
      <c r="AQ1906" t="s">
        <v>5</v>
      </c>
      <c r="AR1906">
        <v>2012</v>
      </c>
      <c r="AS1906" t="s">
        <v>872</v>
      </c>
      <c r="AT1906" t="s">
        <v>839</v>
      </c>
      <c r="AU1906">
        <v>3.5516770833014299</v>
      </c>
      <c r="AV1906" t="s">
        <v>873</v>
      </c>
      <c r="AW1906" t="s">
        <v>214</v>
      </c>
      <c r="AX1906" t="s">
        <v>817</v>
      </c>
      <c r="AY1906" t="s">
        <v>818</v>
      </c>
      <c r="AZ1906" t="s">
        <v>884</v>
      </c>
      <c r="BA1906" t="s">
        <v>764</v>
      </c>
      <c r="BB1906" t="s">
        <v>815</v>
      </c>
      <c r="BC1906" t="s">
        <v>819</v>
      </c>
      <c r="BD1906" t="s">
        <v>820</v>
      </c>
      <c r="BE1906" t="s">
        <v>821</v>
      </c>
      <c r="BF1906" t="s">
        <v>880</v>
      </c>
      <c r="BG1906" t="s">
        <v>822</v>
      </c>
      <c r="BH1906">
        <v>2016</v>
      </c>
      <c r="BI1906" t="s">
        <v>823</v>
      </c>
      <c r="BJ1906" t="s">
        <v>824</v>
      </c>
      <c r="BK1906" t="s">
        <v>824</v>
      </c>
    </row>
    <row r="1907" spans="43:63" x14ac:dyDescent="0.25">
      <c r="AQ1907" t="s">
        <v>5</v>
      </c>
      <c r="AR1907">
        <v>2013</v>
      </c>
      <c r="AS1907" t="s">
        <v>872</v>
      </c>
      <c r="AT1907" t="s">
        <v>839</v>
      </c>
      <c r="AU1907">
        <v>3.5592382996426699</v>
      </c>
      <c r="AV1907" t="s">
        <v>873</v>
      </c>
      <c r="AW1907" t="s">
        <v>214</v>
      </c>
      <c r="AX1907" t="s">
        <v>817</v>
      </c>
      <c r="AY1907" t="s">
        <v>818</v>
      </c>
      <c r="AZ1907" t="s">
        <v>884</v>
      </c>
      <c r="BA1907" t="s">
        <v>764</v>
      </c>
      <c r="BB1907" t="s">
        <v>815</v>
      </c>
      <c r="BC1907" t="s">
        <v>819</v>
      </c>
      <c r="BD1907" t="s">
        <v>820</v>
      </c>
      <c r="BE1907" t="s">
        <v>821</v>
      </c>
      <c r="BF1907" t="s">
        <v>880</v>
      </c>
      <c r="BG1907" t="s">
        <v>822</v>
      </c>
      <c r="BH1907">
        <v>2016</v>
      </c>
      <c r="BI1907" t="s">
        <v>823</v>
      </c>
      <c r="BJ1907" t="s">
        <v>824</v>
      </c>
      <c r="BK1907" t="s">
        <v>824</v>
      </c>
    </row>
    <row r="1908" spans="43:63" x14ac:dyDescent="0.25">
      <c r="AQ1908" t="s">
        <v>29</v>
      </c>
      <c r="AR1908">
        <v>2011</v>
      </c>
      <c r="AS1908" t="s">
        <v>872</v>
      </c>
      <c r="AT1908" t="s">
        <v>839</v>
      </c>
      <c r="AU1908">
        <v>180.097610217811</v>
      </c>
      <c r="AV1908" t="s">
        <v>873</v>
      </c>
      <c r="AW1908" t="s">
        <v>214</v>
      </c>
      <c r="AX1908" t="s">
        <v>817</v>
      </c>
      <c r="AY1908" t="s">
        <v>818</v>
      </c>
      <c r="AZ1908" t="s">
        <v>884</v>
      </c>
      <c r="BA1908" t="s">
        <v>764</v>
      </c>
      <c r="BB1908" t="s">
        <v>815</v>
      </c>
      <c r="BC1908" t="s">
        <v>819</v>
      </c>
      <c r="BD1908" t="s">
        <v>820</v>
      </c>
      <c r="BE1908" t="s">
        <v>821</v>
      </c>
      <c r="BF1908" t="s">
        <v>880</v>
      </c>
      <c r="BG1908" t="s">
        <v>822</v>
      </c>
      <c r="BH1908">
        <v>2016</v>
      </c>
      <c r="BI1908" t="s">
        <v>823</v>
      </c>
      <c r="BJ1908" t="s">
        <v>824</v>
      </c>
      <c r="BK1908" t="s">
        <v>824</v>
      </c>
    </row>
    <row r="1909" spans="43:63" x14ac:dyDescent="0.25">
      <c r="AQ1909" t="s">
        <v>22</v>
      </c>
      <c r="AR1909">
        <v>2012</v>
      </c>
      <c r="AS1909" t="s">
        <v>872</v>
      </c>
      <c r="AT1909" t="s">
        <v>839</v>
      </c>
      <c r="AU1909">
        <v>2.9057688609230801</v>
      </c>
      <c r="AV1909" t="s">
        <v>873</v>
      </c>
      <c r="AW1909" t="s">
        <v>208</v>
      </c>
      <c r="AX1909" t="s">
        <v>817</v>
      </c>
      <c r="AY1909" t="s">
        <v>818</v>
      </c>
      <c r="AZ1909" t="s">
        <v>884</v>
      </c>
      <c r="BA1909" t="s">
        <v>764</v>
      </c>
      <c r="BB1909" t="s">
        <v>815</v>
      </c>
      <c r="BC1909" t="s">
        <v>819</v>
      </c>
      <c r="BD1909" t="s">
        <v>820</v>
      </c>
      <c r="BE1909" t="s">
        <v>821</v>
      </c>
      <c r="BF1909" t="s">
        <v>876</v>
      </c>
      <c r="BG1909" t="s">
        <v>822</v>
      </c>
      <c r="BH1909">
        <v>2016</v>
      </c>
      <c r="BI1909" t="s">
        <v>823</v>
      </c>
      <c r="BJ1909" t="s">
        <v>824</v>
      </c>
      <c r="BK1909" t="s">
        <v>824</v>
      </c>
    </row>
    <row r="1910" spans="43:63" x14ac:dyDescent="0.25">
      <c r="AQ1910" t="s">
        <v>22</v>
      </c>
      <c r="AR1910">
        <v>2013</v>
      </c>
      <c r="AS1910" t="s">
        <v>872</v>
      </c>
      <c r="AT1910" t="s">
        <v>839</v>
      </c>
      <c r="AU1910">
        <v>2.91885790984615</v>
      </c>
      <c r="AV1910" t="s">
        <v>873</v>
      </c>
      <c r="AW1910" t="s">
        <v>208</v>
      </c>
      <c r="AX1910" t="s">
        <v>817</v>
      </c>
      <c r="AY1910" t="s">
        <v>818</v>
      </c>
      <c r="AZ1910" t="s">
        <v>884</v>
      </c>
      <c r="BA1910" t="s">
        <v>764</v>
      </c>
      <c r="BB1910" t="s">
        <v>815</v>
      </c>
      <c r="BC1910" t="s">
        <v>819</v>
      </c>
      <c r="BD1910" t="s">
        <v>820</v>
      </c>
      <c r="BE1910" t="s">
        <v>821</v>
      </c>
      <c r="BF1910" t="s">
        <v>876</v>
      </c>
      <c r="BG1910" t="s">
        <v>822</v>
      </c>
      <c r="BH1910">
        <v>2016</v>
      </c>
      <c r="BI1910" t="s">
        <v>823</v>
      </c>
      <c r="BJ1910" t="s">
        <v>824</v>
      </c>
      <c r="BK1910" t="s">
        <v>824</v>
      </c>
    </row>
    <row r="1911" spans="43:63" x14ac:dyDescent="0.25">
      <c r="AQ1911" t="s">
        <v>7</v>
      </c>
      <c r="AR1911">
        <v>2011</v>
      </c>
      <c r="AS1911" t="s">
        <v>872</v>
      </c>
      <c r="AT1911" t="s">
        <v>839</v>
      </c>
      <c r="AU1911">
        <v>1.1030779549271299</v>
      </c>
      <c r="AV1911" t="s">
        <v>873</v>
      </c>
      <c r="AW1911" t="s">
        <v>208</v>
      </c>
      <c r="AX1911" t="s">
        <v>817</v>
      </c>
      <c r="AY1911" t="s">
        <v>818</v>
      </c>
      <c r="AZ1911" t="s">
        <v>884</v>
      </c>
      <c r="BA1911" t="s">
        <v>764</v>
      </c>
      <c r="BB1911" t="s">
        <v>815</v>
      </c>
      <c r="BC1911" t="s">
        <v>819</v>
      </c>
      <c r="BD1911" t="s">
        <v>820</v>
      </c>
      <c r="BE1911" t="s">
        <v>821</v>
      </c>
      <c r="BF1911" t="s">
        <v>876</v>
      </c>
      <c r="BG1911" t="s">
        <v>822</v>
      </c>
      <c r="BH1911">
        <v>2016</v>
      </c>
      <c r="BI1911" t="s">
        <v>823</v>
      </c>
      <c r="BJ1911" t="s">
        <v>824</v>
      </c>
      <c r="BK1911" t="s">
        <v>824</v>
      </c>
    </row>
    <row r="1912" spans="43:63" x14ac:dyDescent="0.25">
      <c r="AQ1912" t="s">
        <v>25</v>
      </c>
      <c r="AR1912">
        <v>2011</v>
      </c>
      <c r="AS1912" t="s">
        <v>872</v>
      </c>
      <c r="AT1912" t="s">
        <v>839</v>
      </c>
      <c r="AU1912">
        <v>2.3447989940192402</v>
      </c>
      <c r="AV1912" t="s">
        <v>873</v>
      </c>
      <c r="AW1912" t="s">
        <v>208</v>
      </c>
      <c r="AX1912" t="s">
        <v>817</v>
      </c>
      <c r="AY1912" t="s">
        <v>818</v>
      </c>
      <c r="AZ1912" t="s">
        <v>884</v>
      </c>
      <c r="BA1912" t="s">
        <v>764</v>
      </c>
      <c r="BB1912" t="s">
        <v>815</v>
      </c>
      <c r="BC1912" t="s">
        <v>819</v>
      </c>
      <c r="BD1912" t="s">
        <v>820</v>
      </c>
      <c r="BE1912" t="s">
        <v>821</v>
      </c>
      <c r="BF1912" t="s">
        <v>876</v>
      </c>
      <c r="BG1912" t="s">
        <v>822</v>
      </c>
      <c r="BH1912">
        <v>2016</v>
      </c>
      <c r="BI1912" t="s">
        <v>823</v>
      </c>
      <c r="BJ1912" t="s">
        <v>824</v>
      </c>
      <c r="BK1912" t="s">
        <v>824</v>
      </c>
    </row>
    <row r="1913" spans="43:63" x14ac:dyDescent="0.25">
      <c r="AQ1913" t="s">
        <v>25</v>
      </c>
      <c r="AR1913">
        <v>2012</v>
      </c>
      <c r="AS1913" t="s">
        <v>872</v>
      </c>
      <c r="AT1913" t="s">
        <v>839</v>
      </c>
      <c r="AU1913">
        <v>2.3537657205738101</v>
      </c>
      <c r="AV1913" t="s">
        <v>873</v>
      </c>
      <c r="AW1913" t="s">
        <v>208</v>
      </c>
      <c r="AX1913" t="s">
        <v>817</v>
      </c>
      <c r="AY1913" t="s">
        <v>818</v>
      </c>
      <c r="AZ1913" t="s">
        <v>884</v>
      </c>
      <c r="BA1913" t="s">
        <v>764</v>
      </c>
      <c r="BB1913" t="s">
        <v>815</v>
      </c>
      <c r="BC1913" t="s">
        <v>819</v>
      </c>
      <c r="BD1913" t="s">
        <v>820</v>
      </c>
      <c r="BE1913" t="s">
        <v>821</v>
      </c>
      <c r="BF1913" t="s">
        <v>876</v>
      </c>
      <c r="BG1913" t="s">
        <v>822</v>
      </c>
      <c r="BH1913">
        <v>2016</v>
      </c>
      <c r="BI1913" t="s">
        <v>823</v>
      </c>
      <c r="BJ1913" t="s">
        <v>824</v>
      </c>
      <c r="BK1913" t="s">
        <v>824</v>
      </c>
    </row>
    <row r="1914" spans="43:63" x14ac:dyDescent="0.25">
      <c r="AQ1914" t="s">
        <v>25</v>
      </c>
      <c r="AR1914">
        <v>2013</v>
      </c>
      <c r="AS1914" t="s">
        <v>872</v>
      </c>
      <c r="AT1914" t="s">
        <v>839</v>
      </c>
      <c r="AU1914">
        <v>2.3761825369602301</v>
      </c>
      <c r="AV1914" t="s">
        <v>873</v>
      </c>
      <c r="AW1914" t="s">
        <v>208</v>
      </c>
      <c r="AX1914" t="s">
        <v>817</v>
      </c>
      <c r="AY1914" t="s">
        <v>818</v>
      </c>
      <c r="AZ1914" t="s">
        <v>884</v>
      </c>
      <c r="BA1914" t="s">
        <v>764</v>
      </c>
      <c r="BB1914" t="s">
        <v>815</v>
      </c>
      <c r="BC1914" t="s">
        <v>819</v>
      </c>
      <c r="BD1914" t="s">
        <v>820</v>
      </c>
      <c r="BE1914" t="s">
        <v>821</v>
      </c>
      <c r="BF1914" t="s">
        <v>876</v>
      </c>
      <c r="BG1914" t="s">
        <v>822</v>
      </c>
      <c r="BH1914">
        <v>2016</v>
      </c>
      <c r="BI1914" t="s">
        <v>823</v>
      </c>
      <c r="BJ1914" t="s">
        <v>824</v>
      </c>
      <c r="BK1914" t="s">
        <v>824</v>
      </c>
    </row>
    <row r="1915" spans="43:63" x14ac:dyDescent="0.25">
      <c r="AQ1915" t="s">
        <v>26</v>
      </c>
      <c r="AR1915">
        <v>2011</v>
      </c>
      <c r="AS1915" t="s">
        <v>872</v>
      </c>
      <c r="AT1915" t="s">
        <v>839</v>
      </c>
      <c r="AU1915">
        <v>2.48828631054355</v>
      </c>
      <c r="AV1915" t="s">
        <v>873</v>
      </c>
      <c r="AW1915" t="s">
        <v>208</v>
      </c>
      <c r="AX1915" t="s">
        <v>817</v>
      </c>
      <c r="AY1915" t="s">
        <v>818</v>
      </c>
      <c r="AZ1915" t="s">
        <v>884</v>
      </c>
      <c r="BA1915" t="s">
        <v>764</v>
      </c>
      <c r="BB1915" t="s">
        <v>815</v>
      </c>
      <c r="BC1915" t="s">
        <v>819</v>
      </c>
      <c r="BD1915" t="s">
        <v>820</v>
      </c>
      <c r="BE1915" t="s">
        <v>821</v>
      </c>
      <c r="BF1915" t="s">
        <v>876</v>
      </c>
      <c r="BG1915" t="s">
        <v>822</v>
      </c>
      <c r="BH1915">
        <v>2016</v>
      </c>
      <c r="BI1915" t="s">
        <v>823</v>
      </c>
      <c r="BJ1915" t="s">
        <v>824</v>
      </c>
      <c r="BK1915" t="s">
        <v>824</v>
      </c>
    </row>
    <row r="1916" spans="43:63" x14ac:dyDescent="0.25">
      <c r="AQ1916" t="s">
        <v>26</v>
      </c>
      <c r="AR1916">
        <v>2012</v>
      </c>
      <c r="AS1916" t="s">
        <v>872</v>
      </c>
      <c r="AT1916" t="s">
        <v>839</v>
      </c>
      <c r="AU1916">
        <v>2.48828631054355</v>
      </c>
      <c r="AV1916" t="s">
        <v>873</v>
      </c>
      <c r="AW1916" t="s">
        <v>208</v>
      </c>
      <c r="AX1916" t="s">
        <v>817</v>
      </c>
      <c r="AY1916" t="s">
        <v>818</v>
      </c>
      <c r="AZ1916" t="s">
        <v>884</v>
      </c>
      <c r="BA1916" t="s">
        <v>764</v>
      </c>
      <c r="BB1916" t="s">
        <v>815</v>
      </c>
      <c r="BC1916" t="s">
        <v>819</v>
      </c>
      <c r="BD1916" t="s">
        <v>820</v>
      </c>
      <c r="BE1916" t="s">
        <v>821</v>
      </c>
      <c r="BF1916" t="s">
        <v>876</v>
      </c>
      <c r="BG1916" t="s">
        <v>822</v>
      </c>
      <c r="BH1916">
        <v>2016</v>
      </c>
      <c r="BI1916" t="s">
        <v>823</v>
      </c>
      <c r="BJ1916" t="s">
        <v>824</v>
      </c>
      <c r="BK1916" t="s">
        <v>824</v>
      </c>
    </row>
    <row r="1917" spans="43:63" x14ac:dyDescent="0.25">
      <c r="AQ1917" t="s">
        <v>6</v>
      </c>
      <c r="AR1917">
        <v>2011</v>
      </c>
      <c r="AS1917" t="s">
        <v>872</v>
      </c>
      <c r="AT1917" t="s">
        <v>839</v>
      </c>
      <c r="AU1917">
        <v>21.868718682575899</v>
      </c>
      <c r="AV1917" t="s">
        <v>873</v>
      </c>
      <c r="AW1917" t="s">
        <v>364</v>
      </c>
      <c r="AX1917" t="s">
        <v>817</v>
      </c>
      <c r="AY1917" t="s">
        <v>818</v>
      </c>
      <c r="AZ1917" t="s">
        <v>884</v>
      </c>
      <c r="BA1917" t="s">
        <v>764</v>
      </c>
      <c r="BB1917" t="s">
        <v>815</v>
      </c>
      <c r="BC1917" t="s">
        <v>819</v>
      </c>
      <c r="BD1917" t="s">
        <v>820</v>
      </c>
      <c r="BE1917" t="s">
        <v>821</v>
      </c>
      <c r="BF1917" t="s">
        <v>879</v>
      </c>
      <c r="BG1917" t="s">
        <v>822</v>
      </c>
      <c r="BH1917">
        <v>2016</v>
      </c>
      <c r="BI1917" t="s">
        <v>823</v>
      </c>
      <c r="BJ1917" t="s">
        <v>824</v>
      </c>
      <c r="BK1917" t="s">
        <v>824</v>
      </c>
    </row>
    <row r="1918" spans="43:63" x14ac:dyDescent="0.25">
      <c r="AQ1918" t="s">
        <v>6</v>
      </c>
      <c r="AR1918">
        <v>2012</v>
      </c>
      <c r="AS1918" t="s">
        <v>872</v>
      </c>
      <c r="AT1918" t="s">
        <v>839</v>
      </c>
      <c r="AU1918">
        <v>21.955738674284198</v>
      </c>
      <c r="AV1918" t="s">
        <v>873</v>
      </c>
      <c r="AW1918" t="s">
        <v>364</v>
      </c>
      <c r="AX1918" t="s">
        <v>817</v>
      </c>
      <c r="AY1918" t="s">
        <v>818</v>
      </c>
      <c r="AZ1918" t="s">
        <v>884</v>
      </c>
      <c r="BA1918" t="s">
        <v>764</v>
      </c>
      <c r="BB1918" t="s">
        <v>815</v>
      </c>
      <c r="BC1918" t="s">
        <v>819</v>
      </c>
      <c r="BD1918" t="s">
        <v>820</v>
      </c>
      <c r="BE1918" t="s">
        <v>821</v>
      </c>
      <c r="BF1918" t="s">
        <v>879</v>
      </c>
      <c r="BG1918" t="s">
        <v>822</v>
      </c>
      <c r="BH1918">
        <v>2016</v>
      </c>
      <c r="BI1918" t="s">
        <v>823</v>
      </c>
      <c r="BJ1918" t="s">
        <v>824</v>
      </c>
      <c r="BK1918" t="s">
        <v>824</v>
      </c>
    </row>
    <row r="1919" spans="43:63" x14ac:dyDescent="0.25">
      <c r="AQ1919" t="s">
        <v>12</v>
      </c>
      <c r="AR1919">
        <v>2011</v>
      </c>
      <c r="AS1919" t="s">
        <v>872</v>
      </c>
      <c r="AT1919" t="s">
        <v>839</v>
      </c>
      <c r="AU1919">
        <v>40.814001141919803</v>
      </c>
      <c r="AV1919" t="s">
        <v>873</v>
      </c>
      <c r="AW1919" t="s">
        <v>364</v>
      </c>
      <c r="AX1919" t="s">
        <v>817</v>
      </c>
      <c r="AY1919" t="s">
        <v>818</v>
      </c>
      <c r="AZ1919" t="s">
        <v>884</v>
      </c>
      <c r="BA1919" t="s">
        <v>764</v>
      </c>
      <c r="BB1919" t="s">
        <v>815</v>
      </c>
      <c r="BC1919" t="s">
        <v>819</v>
      </c>
      <c r="BD1919" t="s">
        <v>820</v>
      </c>
      <c r="BE1919" t="s">
        <v>821</v>
      </c>
      <c r="BF1919" t="s">
        <v>879</v>
      </c>
      <c r="BG1919" t="s">
        <v>822</v>
      </c>
      <c r="BH1919">
        <v>2016</v>
      </c>
      <c r="BI1919" t="s">
        <v>823</v>
      </c>
      <c r="BJ1919" t="s">
        <v>824</v>
      </c>
      <c r="BK1919" t="s">
        <v>824</v>
      </c>
    </row>
    <row r="1920" spans="43:63" x14ac:dyDescent="0.25">
      <c r="AQ1920" t="s">
        <v>12</v>
      </c>
      <c r="AR1920">
        <v>2012</v>
      </c>
      <c r="AS1920" t="s">
        <v>872</v>
      </c>
      <c r="AT1920" t="s">
        <v>839</v>
      </c>
      <c r="AU1920">
        <v>40.926436406773597</v>
      </c>
      <c r="AV1920" t="s">
        <v>873</v>
      </c>
      <c r="AW1920" t="s">
        <v>364</v>
      </c>
      <c r="AX1920" t="s">
        <v>817</v>
      </c>
      <c r="AY1920" t="s">
        <v>818</v>
      </c>
      <c r="AZ1920" t="s">
        <v>884</v>
      </c>
      <c r="BA1920" t="s">
        <v>764</v>
      </c>
      <c r="BB1920" t="s">
        <v>815</v>
      </c>
      <c r="BC1920" t="s">
        <v>819</v>
      </c>
      <c r="BD1920" t="s">
        <v>820</v>
      </c>
      <c r="BE1920" t="s">
        <v>821</v>
      </c>
      <c r="BF1920" t="s">
        <v>879</v>
      </c>
      <c r="BG1920" t="s">
        <v>822</v>
      </c>
      <c r="BH1920">
        <v>2016</v>
      </c>
      <c r="BI1920" t="s">
        <v>823</v>
      </c>
      <c r="BJ1920" t="s">
        <v>824</v>
      </c>
      <c r="BK1920" t="s">
        <v>824</v>
      </c>
    </row>
    <row r="1921" spans="43:63" x14ac:dyDescent="0.25">
      <c r="AQ1921" t="s">
        <v>12</v>
      </c>
      <c r="AR1921">
        <v>2013</v>
      </c>
      <c r="AS1921" t="s">
        <v>872</v>
      </c>
      <c r="AT1921" t="s">
        <v>839</v>
      </c>
      <c r="AU1921">
        <v>41.095089304054198</v>
      </c>
      <c r="AV1921" t="s">
        <v>873</v>
      </c>
      <c r="AW1921" t="s">
        <v>364</v>
      </c>
      <c r="AX1921" t="s">
        <v>817</v>
      </c>
      <c r="AY1921" t="s">
        <v>818</v>
      </c>
      <c r="AZ1921" t="s">
        <v>884</v>
      </c>
      <c r="BA1921" t="s">
        <v>764</v>
      </c>
      <c r="BB1921" t="s">
        <v>815</v>
      </c>
      <c r="BC1921" t="s">
        <v>819</v>
      </c>
      <c r="BD1921" t="s">
        <v>820</v>
      </c>
      <c r="BE1921" t="s">
        <v>821</v>
      </c>
      <c r="BF1921" t="s">
        <v>879</v>
      </c>
      <c r="BG1921" t="s">
        <v>822</v>
      </c>
      <c r="BH1921">
        <v>2016</v>
      </c>
      <c r="BI1921" t="s">
        <v>823</v>
      </c>
      <c r="BJ1921" t="s">
        <v>824</v>
      </c>
      <c r="BK1921" t="s">
        <v>824</v>
      </c>
    </row>
    <row r="1922" spans="43:63" x14ac:dyDescent="0.25">
      <c r="AQ1922" t="s">
        <v>14</v>
      </c>
      <c r="AR1922">
        <v>2011</v>
      </c>
      <c r="AS1922" t="s">
        <v>872</v>
      </c>
      <c r="AT1922" t="s">
        <v>839</v>
      </c>
      <c r="AU1922">
        <v>38.8235966186963</v>
      </c>
      <c r="AV1922" t="s">
        <v>873</v>
      </c>
      <c r="AW1922" t="s">
        <v>364</v>
      </c>
      <c r="AX1922" t="s">
        <v>817</v>
      </c>
      <c r="AY1922" t="s">
        <v>818</v>
      </c>
      <c r="AZ1922" t="s">
        <v>884</v>
      </c>
      <c r="BA1922" t="s">
        <v>764</v>
      </c>
      <c r="BB1922" t="s">
        <v>815</v>
      </c>
      <c r="BC1922" t="s">
        <v>819</v>
      </c>
      <c r="BD1922" t="s">
        <v>820</v>
      </c>
      <c r="BE1922" t="s">
        <v>821</v>
      </c>
      <c r="BF1922" t="s">
        <v>879</v>
      </c>
      <c r="BG1922" t="s">
        <v>822</v>
      </c>
      <c r="BH1922">
        <v>2016</v>
      </c>
      <c r="BI1922" t="s">
        <v>823</v>
      </c>
      <c r="BJ1922" t="s">
        <v>824</v>
      </c>
      <c r="BK1922" t="s">
        <v>824</v>
      </c>
    </row>
    <row r="1923" spans="43:63" x14ac:dyDescent="0.25">
      <c r="AQ1923" t="s">
        <v>13</v>
      </c>
      <c r="AR1923">
        <v>2011</v>
      </c>
      <c r="AS1923" t="s">
        <v>872</v>
      </c>
      <c r="AT1923" t="s">
        <v>839</v>
      </c>
      <c r="AU1923">
        <v>8.5764951581242492</v>
      </c>
      <c r="AV1923" t="s">
        <v>873</v>
      </c>
      <c r="AW1923" t="s">
        <v>214</v>
      </c>
      <c r="AX1923" t="s">
        <v>817</v>
      </c>
      <c r="AY1923" t="s">
        <v>818</v>
      </c>
      <c r="AZ1923" t="s">
        <v>884</v>
      </c>
      <c r="BA1923" t="s">
        <v>764</v>
      </c>
      <c r="BB1923" t="s">
        <v>815</v>
      </c>
      <c r="BC1923" t="s">
        <v>819</v>
      </c>
      <c r="BD1923" t="s">
        <v>820</v>
      </c>
      <c r="BE1923" t="s">
        <v>821</v>
      </c>
      <c r="BF1923" t="s">
        <v>858</v>
      </c>
      <c r="BG1923" t="s">
        <v>822</v>
      </c>
      <c r="BH1923">
        <v>2016</v>
      </c>
      <c r="BI1923" t="s">
        <v>823</v>
      </c>
      <c r="BJ1923" t="s">
        <v>824</v>
      </c>
      <c r="BK1923" t="s">
        <v>824</v>
      </c>
    </row>
    <row r="1924" spans="43:63" x14ac:dyDescent="0.25">
      <c r="AQ1924" t="s">
        <v>19</v>
      </c>
      <c r="AR1924">
        <v>2010</v>
      </c>
      <c r="AS1924" t="s">
        <v>872</v>
      </c>
      <c r="AT1924" t="s">
        <v>839</v>
      </c>
      <c r="AU1924">
        <v>12.072688248761301</v>
      </c>
      <c r="AV1924" t="s">
        <v>873</v>
      </c>
      <c r="AW1924" t="s">
        <v>364</v>
      </c>
      <c r="AX1924" t="s">
        <v>817</v>
      </c>
      <c r="AY1924" t="s">
        <v>818</v>
      </c>
      <c r="AZ1924" t="s">
        <v>884</v>
      </c>
      <c r="BA1924" t="s">
        <v>764</v>
      </c>
      <c r="BB1924" t="s">
        <v>815</v>
      </c>
      <c r="BC1924" t="s">
        <v>819</v>
      </c>
      <c r="BD1924" t="s">
        <v>820</v>
      </c>
      <c r="BE1924" t="s">
        <v>821</v>
      </c>
      <c r="BF1924" t="s">
        <v>879</v>
      </c>
      <c r="BG1924" t="s">
        <v>822</v>
      </c>
      <c r="BH1924">
        <v>2016</v>
      </c>
      <c r="BI1924" t="s">
        <v>823</v>
      </c>
      <c r="BJ1924" t="s">
        <v>824</v>
      </c>
      <c r="BK1924" t="s">
        <v>824</v>
      </c>
    </row>
    <row r="1925" spans="43:63" x14ac:dyDescent="0.25">
      <c r="AQ1925" t="s">
        <v>19</v>
      </c>
      <c r="AR1925">
        <v>2011</v>
      </c>
      <c r="AS1925" t="s">
        <v>872</v>
      </c>
      <c r="AT1925" t="s">
        <v>839</v>
      </c>
      <c r="AU1925">
        <v>12.2871566579764</v>
      </c>
      <c r="AV1925" t="s">
        <v>873</v>
      </c>
      <c r="AW1925" t="s">
        <v>364</v>
      </c>
      <c r="AX1925" t="s">
        <v>817</v>
      </c>
      <c r="AY1925" t="s">
        <v>818</v>
      </c>
      <c r="AZ1925" t="s">
        <v>884</v>
      </c>
      <c r="BA1925" t="s">
        <v>764</v>
      </c>
      <c r="BB1925" t="s">
        <v>815</v>
      </c>
      <c r="BC1925" t="s">
        <v>819</v>
      </c>
      <c r="BD1925" t="s">
        <v>820</v>
      </c>
      <c r="BE1925" t="s">
        <v>821</v>
      </c>
      <c r="BF1925" t="s">
        <v>879</v>
      </c>
      <c r="BG1925" t="s">
        <v>822</v>
      </c>
      <c r="BH1925">
        <v>2016</v>
      </c>
      <c r="BI1925" t="s">
        <v>823</v>
      </c>
      <c r="BJ1925" t="s">
        <v>824</v>
      </c>
      <c r="BK1925" t="s">
        <v>824</v>
      </c>
    </row>
    <row r="1926" spans="43:63" x14ac:dyDescent="0.25">
      <c r="AQ1926" t="s">
        <v>19</v>
      </c>
      <c r="AR1926">
        <v>2012</v>
      </c>
      <c r="AS1926" t="s">
        <v>872</v>
      </c>
      <c r="AT1926" t="s">
        <v>839</v>
      </c>
      <c r="AU1926">
        <v>12.168926938038</v>
      </c>
      <c r="AV1926" t="s">
        <v>873</v>
      </c>
      <c r="AW1926" t="s">
        <v>364</v>
      </c>
      <c r="AX1926" t="s">
        <v>817</v>
      </c>
      <c r="AY1926" t="s">
        <v>818</v>
      </c>
      <c r="AZ1926" t="s">
        <v>884</v>
      </c>
      <c r="BA1926" t="s">
        <v>764</v>
      </c>
      <c r="BB1926" t="s">
        <v>815</v>
      </c>
      <c r="BC1926" t="s">
        <v>819</v>
      </c>
      <c r="BD1926" t="s">
        <v>820</v>
      </c>
      <c r="BE1926" t="s">
        <v>821</v>
      </c>
      <c r="BF1926" t="s">
        <v>879</v>
      </c>
      <c r="BG1926" t="s">
        <v>822</v>
      </c>
      <c r="BH1926">
        <v>2016</v>
      </c>
      <c r="BI1926" t="s">
        <v>823</v>
      </c>
      <c r="BJ1926" t="s">
        <v>824</v>
      </c>
      <c r="BK1926" t="s">
        <v>824</v>
      </c>
    </row>
    <row r="1927" spans="43:63" x14ac:dyDescent="0.25">
      <c r="AQ1927" t="s">
        <v>19</v>
      </c>
      <c r="AR1927">
        <v>2013</v>
      </c>
      <c r="AS1927" t="s">
        <v>872</v>
      </c>
      <c r="AT1927" t="s">
        <v>839</v>
      </c>
      <c r="AU1927">
        <v>12.4361434814614</v>
      </c>
      <c r="AV1927" t="s">
        <v>873</v>
      </c>
      <c r="AW1927" t="s">
        <v>364</v>
      </c>
      <c r="AX1927" t="s">
        <v>817</v>
      </c>
      <c r="AY1927" t="s">
        <v>818</v>
      </c>
      <c r="AZ1927" t="s">
        <v>884</v>
      </c>
      <c r="BA1927" t="s">
        <v>764</v>
      </c>
      <c r="BB1927" t="s">
        <v>815</v>
      </c>
      <c r="BC1927" t="s">
        <v>819</v>
      </c>
      <c r="BD1927" t="s">
        <v>820</v>
      </c>
      <c r="BE1927" t="s">
        <v>821</v>
      </c>
      <c r="BF1927" t="s">
        <v>879</v>
      </c>
      <c r="BG1927" t="s">
        <v>822</v>
      </c>
      <c r="BH1927">
        <v>2016</v>
      </c>
      <c r="BI1927" t="s">
        <v>823</v>
      </c>
      <c r="BJ1927" t="s">
        <v>824</v>
      </c>
      <c r="BK1927" t="s">
        <v>824</v>
      </c>
    </row>
    <row r="1928" spans="43:63" x14ac:dyDescent="0.25">
      <c r="AQ1928" t="s">
        <v>8</v>
      </c>
      <c r="AR1928">
        <v>2011</v>
      </c>
      <c r="AS1928" t="s">
        <v>872</v>
      </c>
      <c r="AT1928" t="s">
        <v>839</v>
      </c>
      <c r="AU1928">
        <v>1.5390901187167301</v>
      </c>
      <c r="AV1928" t="s">
        <v>873</v>
      </c>
      <c r="AW1928" t="s">
        <v>364</v>
      </c>
      <c r="AX1928" t="s">
        <v>817</v>
      </c>
      <c r="AY1928" t="s">
        <v>818</v>
      </c>
      <c r="AZ1928" t="s">
        <v>884</v>
      </c>
      <c r="BA1928" t="s">
        <v>764</v>
      </c>
      <c r="BB1928" t="s">
        <v>815</v>
      </c>
      <c r="BC1928" t="s">
        <v>819</v>
      </c>
      <c r="BD1928" t="s">
        <v>820</v>
      </c>
      <c r="BE1928" t="s">
        <v>821</v>
      </c>
      <c r="BF1928" t="s">
        <v>879</v>
      </c>
      <c r="BG1928" t="s">
        <v>822</v>
      </c>
      <c r="BH1928">
        <v>2016</v>
      </c>
      <c r="BI1928" t="s">
        <v>823</v>
      </c>
      <c r="BJ1928" t="s">
        <v>824</v>
      </c>
      <c r="BK1928" t="s">
        <v>824</v>
      </c>
    </row>
    <row r="1929" spans="43:63" x14ac:dyDescent="0.25">
      <c r="AQ1929" t="s">
        <v>8</v>
      </c>
      <c r="AR1929">
        <v>2012</v>
      </c>
      <c r="AS1929" t="s">
        <v>872</v>
      </c>
      <c r="AT1929" t="s">
        <v>839</v>
      </c>
      <c r="AU1929">
        <v>1.5397330533614499</v>
      </c>
      <c r="AV1929" t="s">
        <v>873</v>
      </c>
      <c r="AW1929" t="s">
        <v>364</v>
      </c>
      <c r="AX1929" t="s">
        <v>817</v>
      </c>
      <c r="AY1929" t="s">
        <v>818</v>
      </c>
      <c r="AZ1929" t="s">
        <v>884</v>
      </c>
      <c r="BA1929" t="s">
        <v>764</v>
      </c>
      <c r="BB1929" t="s">
        <v>815</v>
      </c>
      <c r="BC1929" t="s">
        <v>819</v>
      </c>
      <c r="BD1929" t="s">
        <v>820</v>
      </c>
      <c r="BE1929" t="s">
        <v>821</v>
      </c>
      <c r="BF1929" t="s">
        <v>879</v>
      </c>
      <c r="BG1929" t="s">
        <v>822</v>
      </c>
      <c r="BH1929">
        <v>2016</v>
      </c>
      <c r="BI1929" t="s">
        <v>823</v>
      </c>
      <c r="BJ1929" t="s">
        <v>824</v>
      </c>
      <c r="BK1929" t="s">
        <v>824</v>
      </c>
    </row>
    <row r="1930" spans="43:63" x14ac:dyDescent="0.25">
      <c r="AQ1930" t="s">
        <v>8</v>
      </c>
      <c r="AR1930">
        <v>2013</v>
      </c>
      <c r="AS1930" t="s">
        <v>872</v>
      </c>
      <c r="AT1930" t="s">
        <v>839</v>
      </c>
      <c r="AU1930">
        <v>1.54005764700449</v>
      </c>
      <c r="AV1930" t="s">
        <v>873</v>
      </c>
      <c r="AW1930" t="s">
        <v>364</v>
      </c>
      <c r="AX1930" t="s">
        <v>817</v>
      </c>
      <c r="AY1930" t="s">
        <v>818</v>
      </c>
      <c r="AZ1930" t="s">
        <v>884</v>
      </c>
      <c r="BA1930" t="s">
        <v>764</v>
      </c>
      <c r="BB1930" t="s">
        <v>815</v>
      </c>
      <c r="BC1930" t="s">
        <v>819</v>
      </c>
      <c r="BD1930" t="s">
        <v>820</v>
      </c>
      <c r="BE1930" t="s">
        <v>821</v>
      </c>
      <c r="BF1930" t="s">
        <v>879</v>
      </c>
      <c r="BG1930" t="s">
        <v>822</v>
      </c>
      <c r="BH1930">
        <v>2016</v>
      </c>
      <c r="BI1930" t="s">
        <v>823</v>
      </c>
      <c r="BJ1930" t="s">
        <v>824</v>
      </c>
      <c r="BK1930" t="s">
        <v>824</v>
      </c>
    </row>
    <row r="1931" spans="43:63" x14ac:dyDescent="0.25">
      <c r="AQ1931" t="s">
        <v>18</v>
      </c>
      <c r="AR1931">
        <v>2011</v>
      </c>
      <c r="AS1931" t="s">
        <v>872</v>
      </c>
      <c r="AT1931" t="s">
        <v>839</v>
      </c>
      <c r="AU1931">
        <v>3.3317109345404301</v>
      </c>
      <c r="AV1931" t="s">
        <v>873</v>
      </c>
      <c r="AW1931" t="s">
        <v>364</v>
      </c>
      <c r="AX1931" t="s">
        <v>817</v>
      </c>
      <c r="AY1931" t="s">
        <v>818</v>
      </c>
      <c r="AZ1931" t="s">
        <v>884</v>
      </c>
      <c r="BA1931" t="s">
        <v>764</v>
      </c>
      <c r="BB1931" t="s">
        <v>815</v>
      </c>
      <c r="BC1931" t="s">
        <v>819</v>
      </c>
      <c r="BD1931" t="s">
        <v>820</v>
      </c>
      <c r="BE1931" t="s">
        <v>821</v>
      </c>
      <c r="BF1931" t="s">
        <v>879</v>
      </c>
      <c r="BG1931" t="s">
        <v>822</v>
      </c>
      <c r="BH1931">
        <v>2016</v>
      </c>
      <c r="BI1931" t="s">
        <v>823</v>
      </c>
      <c r="BJ1931" t="s">
        <v>824</v>
      </c>
      <c r="BK1931" t="s">
        <v>824</v>
      </c>
    </row>
    <row r="1932" spans="43:63" x14ac:dyDescent="0.25">
      <c r="AQ1932" t="s">
        <v>18</v>
      </c>
      <c r="AR1932">
        <v>2012</v>
      </c>
      <c r="AS1932" t="s">
        <v>872</v>
      </c>
      <c r="AT1932" t="s">
        <v>839</v>
      </c>
      <c r="AU1932">
        <v>3.33893660699801</v>
      </c>
      <c r="AV1932" t="s">
        <v>873</v>
      </c>
      <c r="AW1932" t="s">
        <v>364</v>
      </c>
      <c r="AX1932" t="s">
        <v>817</v>
      </c>
      <c r="AY1932" t="s">
        <v>818</v>
      </c>
      <c r="AZ1932" t="s">
        <v>884</v>
      </c>
      <c r="BA1932" t="s">
        <v>764</v>
      </c>
      <c r="BB1932" t="s">
        <v>815</v>
      </c>
      <c r="BC1932" t="s">
        <v>819</v>
      </c>
      <c r="BD1932" t="s">
        <v>820</v>
      </c>
      <c r="BE1932" t="s">
        <v>821</v>
      </c>
      <c r="BF1932" t="s">
        <v>879</v>
      </c>
      <c r="BG1932" t="s">
        <v>822</v>
      </c>
      <c r="BH1932">
        <v>2016</v>
      </c>
      <c r="BI1932" t="s">
        <v>823</v>
      </c>
      <c r="BJ1932" t="s">
        <v>824</v>
      </c>
      <c r="BK1932" t="s">
        <v>824</v>
      </c>
    </row>
    <row r="1933" spans="43:63" x14ac:dyDescent="0.25">
      <c r="AQ1933" t="s">
        <v>18</v>
      </c>
      <c r="AR1933">
        <v>2013</v>
      </c>
      <c r="AS1933" t="s">
        <v>872</v>
      </c>
      <c r="AT1933" t="s">
        <v>839</v>
      </c>
      <c r="AU1933">
        <v>3.3454386228342701</v>
      </c>
      <c r="AV1933" t="s">
        <v>873</v>
      </c>
      <c r="AW1933" t="s">
        <v>364</v>
      </c>
      <c r="AX1933" t="s">
        <v>817</v>
      </c>
      <c r="AY1933" t="s">
        <v>818</v>
      </c>
      <c r="AZ1933" t="s">
        <v>884</v>
      </c>
      <c r="BA1933" t="s">
        <v>764</v>
      </c>
      <c r="BB1933" t="s">
        <v>815</v>
      </c>
      <c r="BC1933" t="s">
        <v>819</v>
      </c>
      <c r="BD1933" t="s">
        <v>820</v>
      </c>
      <c r="BE1933" t="s">
        <v>821</v>
      </c>
      <c r="BF1933" t="s">
        <v>879</v>
      </c>
      <c r="BG1933" t="s">
        <v>822</v>
      </c>
      <c r="BH1933">
        <v>2016</v>
      </c>
      <c r="BI1933" t="s">
        <v>823</v>
      </c>
      <c r="BJ1933" t="s">
        <v>824</v>
      </c>
      <c r="BK1933" t="s">
        <v>824</v>
      </c>
    </row>
    <row r="1934" spans="43:63" x14ac:dyDescent="0.25">
      <c r="AQ1934" t="s">
        <v>4</v>
      </c>
      <c r="AR1934">
        <v>2012</v>
      </c>
      <c r="AS1934" t="s">
        <v>872</v>
      </c>
      <c r="AT1934" t="s">
        <v>839</v>
      </c>
      <c r="AU1934">
        <v>19.043234427532202</v>
      </c>
      <c r="AV1934" t="s">
        <v>873</v>
      </c>
      <c r="AW1934" t="s">
        <v>364</v>
      </c>
      <c r="AX1934" t="s">
        <v>817</v>
      </c>
      <c r="AY1934" t="s">
        <v>818</v>
      </c>
      <c r="AZ1934" t="s">
        <v>884</v>
      </c>
      <c r="BA1934" t="s">
        <v>764</v>
      </c>
      <c r="BB1934" t="s">
        <v>815</v>
      </c>
      <c r="BC1934" t="s">
        <v>819</v>
      </c>
      <c r="BD1934" t="s">
        <v>820</v>
      </c>
      <c r="BE1934" t="s">
        <v>821</v>
      </c>
      <c r="BF1934" t="s">
        <v>879</v>
      </c>
      <c r="BG1934" t="s">
        <v>822</v>
      </c>
      <c r="BH1934">
        <v>2016</v>
      </c>
      <c r="BI1934" t="s">
        <v>823</v>
      </c>
      <c r="BJ1934" t="s">
        <v>824</v>
      </c>
      <c r="BK1934" t="s">
        <v>824</v>
      </c>
    </row>
    <row r="1935" spans="43:63" x14ac:dyDescent="0.25">
      <c r="BK1935" t="s">
        <v>824</v>
      </c>
    </row>
    <row r="1936" spans="43:63" x14ac:dyDescent="0.25">
      <c r="BK1936" t="s">
        <v>824</v>
      </c>
    </row>
    <row r="1937" spans="63:63" x14ac:dyDescent="0.25">
      <c r="BK1937" t="s">
        <v>824</v>
      </c>
    </row>
    <row r="1938" spans="63:63" x14ac:dyDescent="0.25">
      <c r="BK1938" t="s">
        <v>824</v>
      </c>
    </row>
    <row r="1939" spans="63:63" x14ac:dyDescent="0.25">
      <c r="BK1939" t="s">
        <v>824</v>
      </c>
    </row>
    <row r="1940" spans="63:63" x14ac:dyDescent="0.25">
      <c r="BK1940" t="s">
        <v>824</v>
      </c>
    </row>
    <row r="1941" spans="63:63" x14ac:dyDescent="0.25">
      <c r="BK1941" t="s">
        <v>824</v>
      </c>
    </row>
    <row r="1942" spans="63:63" x14ac:dyDescent="0.25">
      <c r="BK1942" t="s">
        <v>824</v>
      </c>
    </row>
    <row r="1943" spans="63:63" x14ac:dyDescent="0.25">
      <c r="BK1943" t="s">
        <v>824</v>
      </c>
    </row>
    <row r="1944" spans="63:63" x14ac:dyDescent="0.25">
      <c r="BK1944" t="s">
        <v>824</v>
      </c>
    </row>
    <row r="1945" spans="63:63" x14ac:dyDescent="0.25">
      <c r="BK1945" t="s">
        <v>824</v>
      </c>
    </row>
    <row r="1946" spans="63:63" x14ac:dyDescent="0.25">
      <c r="BK1946" t="s">
        <v>824</v>
      </c>
    </row>
    <row r="1947" spans="63:63" x14ac:dyDescent="0.25">
      <c r="BK1947" t="s">
        <v>824</v>
      </c>
    </row>
    <row r="1948" spans="63:63" x14ac:dyDescent="0.25">
      <c r="BK1948" t="s">
        <v>824</v>
      </c>
    </row>
    <row r="1949" spans="63:63" x14ac:dyDescent="0.25">
      <c r="BK1949" t="s">
        <v>824</v>
      </c>
    </row>
    <row r="1950" spans="63:63" x14ac:dyDescent="0.25">
      <c r="BK1950" t="s">
        <v>824</v>
      </c>
    </row>
    <row r="1951" spans="63:63" x14ac:dyDescent="0.25">
      <c r="BK1951" t="s">
        <v>824</v>
      </c>
    </row>
    <row r="1952" spans="63:63" x14ac:dyDescent="0.25">
      <c r="BK1952" t="s">
        <v>824</v>
      </c>
    </row>
    <row r="1953" spans="63:63" x14ac:dyDescent="0.25">
      <c r="BK1953" t="s">
        <v>824</v>
      </c>
    </row>
    <row r="1954" spans="63:63" x14ac:dyDescent="0.25">
      <c r="BK1954" t="s">
        <v>824</v>
      </c>
    </row>
    <row r="1955" spans="63:63" x14ac:dyDescent="0.25">
      <c r="BK1955" t="s">
        <v>824</v>
      </c>
    </row>
    <row r="1956" spans="63:63" x14ac:dyDescent="0.25">
      <c r="BK1956" t="s">
        <v>824</v>
      </c>
    </row>
    <row r="1957" spans="63:63" x14ac:dyDescent="0.25">
      <c r="BK1957" t="s">
        <v>824</v>
      </c>
    </row>
    <row r="1958" spans="63:63" x14ac:dyDescent="0.25">
      <c r="BK1958" t="s">
        <v>824</v>
      </c>
    </row>
    <row r="1959" spans="63:63" x14ac:dyDescent="0.25">
      <c r="BK1959" t="s">
        <v>824</v>
      </c>
    </row>
    <row r="1960" spans="63:63" x14ac:dyDescent="0.25">
      <c r="BK1960" t="s">
        <v>824</v>
      </c>
    </row>
    <row r="1961" spans="63:63" x14ac:dyDescent="0.25">
      <c r="BK1961" t="s">
        <v>824</v>
      </c>
    </row>
    <row r="1962" spans="63:63" x14ac:dyDescent="0.25">
      <c r="BK1962" t="s">
        <v>824</v>
      </c>
    </row>
    <row r="1963" spans="63:63" x14ac:dyDescent="0.25">
      <c r="BK1963" t="s">
        <v>824</v>
      </c>
    </row>
    <row r="1964" spans="63:63" x14ac:dyDescent="0.25">
      <c r="BK1964" t="s">
        <v>824</v>
      </c>
    </row>
    <row r="1965" spans="63:63" x14ac:dyDescent="0.25">
      <c r="BK1965" t="s">
        <v>824</v>
      </c>
    </row>
    <row r="1966" spans="63:63" x14ac:dyDescent="0.25">
      <c r="BK1966" t="s">
        <v>824</v>
      </c>
    </row>
    <row r="1967" spans="63:63" x14ac:dyDescent="0.25">
      <c r="BK1967" t="s">
        <v>824</v>
      </c>
    </row>
    <row r="1968" spans="63:63" x14ac:dyDescent="0.25">
      <c r="BK1968" t="s">
        <v>824</v>
      </c>
    </row>
    <row r="1969" spans="63:63" x14ac:dyDescent="0.25">
      <c r="BK1969" t="s">
        <v>824</v>
      </c>
    </row>
    <row r="1970" spans="63:63" x14ac:dyDescent="0.25">
      <c r="BK1970" t="s">
        <v>824</v>
      </c>
    </row>
    <row r="1971" spans="63:63" x14ac:dyDescent="0.25">
      <c r="BK1971" t="s">
        <v>824</v>
      </c>
    </row>
    <row r="1972" spans="63:63" x14ac:dyDescent="0.25">
      <c r="BK1972" t="s">
        <v>824</v>
      </c>
    </row>
    <row r="1973" spans="63:63" x14ac:dyDescent="0.25">
      <c r="BK1973" t="s">
        <v>824</v>
      </c>
    </row>
    <row r="1974" spans="63:63" x14ac:dyDescent="0.25">
      <c r="BK1974" t="s">
        <v>824</v>
      </c>
    </row>
    <row r="1975" spans="63:63" x14ac:dyDescent="0.25">
      <c r="BK1975" t="s">
        <v>824</v>
      </c>
    </row>
    <row r="1976" spans="63:63" x14ac:dyDescent="0.25">
      <c r="BK1976" t="s">
        <v>824</v>
      </c>
    </row>
    <row r="1977" spans="63:63" x14ac:dyDescent="0.25">
      <c r="BK1977" t="s">
        <v>824</v>
      </c>
    </row>
    <row r="1978" spans="63:63" x14ac:dyDescent="0.25">
      <c r="BK1978" t="s">
        <v>824</v>
      </c>
    </row>
    <row r="1979" spans="63:63" x14ac:dyDescent="0.25">
      <c r="BK1979" t="s">
        <v>824</v>
      </c>
    </row>
    <row r="1980" spans="63:63" x14ac:dyDescent="0.25">
      <c r="BK1980" t="s">
        <v>824</v>
      </c>
    </row>
    <row r="1981" spans="63:63" x14ac:dyDescent="0.25">
      <c r="BK1981" t="s">
        <v>824</v>
      </c>
    </row>
    <row r="1982" spans="63:63" x14ac:dyDescent="0.25">
      <c r="BK1982" t="s">
        <v>824</v>
      </c>
    </row>
    <row r="1983" spans="63:63" x14ac:dyDescent="0.25">
      <c r="BK1983" t="s">
        <v>824</v>
      </c>
    </row>
    <row r="1984" spans="63:63" x14ac:dyDescent="0.25">
      <c r="BK1984" t="s">
        <v>824</v>
      </c>
    </row>
    <row r="1985" spans="63:63" x14ac:dyDescent="0.25">
      <c r="BK1985" t="s">
        <v>824</v>
      </c>
    </row>
    <row r="1986" spans="63:63" x14ac:dyDescent="0.25">
      <c r="BK1986" t="s">
        <v>824</v>
      </c>
    </row>
    <row r="1987" spans="63:63" x14ac:dyDescent="0.25">
      <c r="BK1987" t="s">
        <v>824</v>
      </c>
    </row>
    <row r="1988" spans="63:63" x14ac:dyDescent="0.25">
      <c r="BK1988" t="s">
        <v>824</v>
      </c>
    </row>
    <row r="1989" spans="63:63" x14ac:dyDescent="0.25">
      <c r="BK1989" t="s">
        <v>824</v>
      </c>
    </row>
    <row r="1990" spans="63:63" x14ac:dyDescent="0.25">
      <c r="BK1990" t="s">
        <v>824</v>
      </c>
    </row>
    <row r="1991" spans="63:63" x14ac:dyDescent="0.25">
      <c r="BK1991" t="s">
        <v>824</v>
      </c>
    </row>
    <row r="1992" spans="63:63" x14ac:dyDescent="0.25">
      <c r="BK1992" t="s">
        <v>824</v>
      </c>
    </row>
    <row r="1993" spans="63:63" x14ac:dyDescent="0.25">
      <c r="BK1993" t="s">
        <v>824</v>
      </c>
    </row>
    <row r="1994" spans="63:63" x14ac:dyDescent="0.25">
      <c r="BK1994" t="s">
        <v>824</v>
      </c>
    </row>
    <row r="1995" spans="63:63" x14ac:dyDescent="0.25">
      <c r="BK1995" t="s">
        <v>824</v>
      </c>
    </row>
    <row r="1996" spans="63:63" x14ac:dyDescent="0.25">
      <c r="BK1996" t="s">
        <v>824</v>
      </c>
    </row>
    <row r="1997" spans="63:63" x14ac:dyDescent="0.25">
      <c r="BK1997" t="s">
        <v>824</v>
      </c>
    </row>
    <row r="1998" spans="63:63" x14ac:dyDescent="0.25">
      <c r="BK1998" t="s">
        <v>824</v>
      </c>
    </row>
    <row r="1999" spans="63:63" x14ac:dyDescent="0.25">
      <c r="BK1999" t="s">
        <v>824</v>
      </c>
    </row>
    <row r="2000" spans="63:63" x14ac:dyDescent="0.25">
      <c r="BK2000" t="s">
        <v>824</v>
      </c>
    </row>
    <row r="2001" spans="63:63" x14ac:dyDescent="0.25">
      <c r="BK2001" t="s">
        <v>824</v>
      </c>
    </row>
    <row r="2002" spans="63:63" x14ac:dyDescent="0.25">
      <c r="BK2002" t="s">
        <v>824</v>
      </c>
    </row>
    <row r="2003" spans="63:63" x14ac:dyDescent="0.25">
      <c r="BK2003" t="s">
        <v>824</v>
      </c>
    </row>
    <row r="2004" spans="63:63" x14ac:dyDescent="0.25">
      <c r="BK2004" t="s">
        <v>824</v>
      </c>
    </row>
    <row r="2005" spans="63:63" x14ac:dyDescent="0.25">
      <c r="BK2005" t="s">
        <v>824</v>
      </c>
    </row>
    <row r="2006" spans="63:63" x14ac:dyDescent="0.25">
      <c r="BK2006" t="s">
        <v>824</v>
      </c>
    </row>
    <row r="2007" spans="63:63" x14ac:dyDescent="0.25">
      <c r="BK2007" t="s">
        <v>824</v>
      </c>
    </row>
    <row r="2008" spans="63:63" x14ac:dyDescent="0.25">
      <c r="BK2008" t="s">
        <v>824</v>
      </c>
    </row>
    <row r="2009" spans="63:63" x14ac:dyDescent="0.25">
      <c r="BK2009" t="s">
        <v>824</v>
      </c>
    </row>
    <row r="2010" spans="63:63" x14ac:dyDescent="0.25">
      <c r="BK2010" t="s">
        <v>824</v>
      </c>
    </row>
    <row r="2011" spans="63:63" x14ac:dyDescent="0.25">
      <c r="BK2011" t="s">
        <v>824</v>
      </c>
    </row>
    <row r="2012" spans="63:63" x14ac:dyDescent="0.25">
      <c r="BK2012" t="s">
        <v>824</v>
      </c>
    </row>
    <row r="2013" spans="63:63" x14ac:dyDescent="0.25">
      <c r="BK2013" t="s">
        <v>824</v>
      </c>
    </row>
    <row r="2014" spans="63:63" x14ac:dyDescent="0.25">
      <c r="BK2014" t="s">
        <v>824</v>
      </c>
    </row>
    <row r="2015" spans="63:63" x14ac:dyDescent="0.25">
      <c r="BK2015" t="s">
        <v>824</v>
      </c>
    </row>
    <row r="2016" spans="63:63" x14ac:dyDescent="0.25">
      <c r="BK2016" t="s">
        <v>824</v>
      </c>
    </row>
    <row r="2017" spans="63:63" x14ac:dyDescent="0.25">
      <c r="BK2017" t="s">
        <v>824</v>
      </c>
    </row>
    <row r="2018" spans="63:63" x14ac:dyDescent="0.25">
      <c r="BK2018" t="s">
        <v>824</v>
      </c>
    </row>
    <row r="2019" spans="63:63" x14ac:dyDescent="0.25">
      <c r="BK2019" t="s">
        <v>824</v>
      </c>
    </row>
    <row r="2020" spans="63:63" x14ac:dyDescent="0.25">
      <c r="BK2020" t="s">
        <v>824</v>
      </c>
    </row>
    <row r="2021" spans="63:63" x14ac:dyDescent="0.25">
      <c r="BK2021" t="s">
        <v>824</v>
      </c>
    </row>
    <row r="2022" spans="63:63" x14ac:dyDescent="0.25">
      <c r="BK2022" t="s">
        <v>824</v>
      </c>
    </row>
    <row r="2023" spans="63:63" x14ac:dyDescent="0.25">
      <c r="BK2023" t="s">
        <v>824</v>
      </c>
    </row>
    <row r="2024" spans="63:63" x14ac:dyDescent="0.25">
      <c r="BK2024" t="s">
        <v>824</v>
      </c>
    </row>
    <row r="2025" spans="63:63" x14ac:dyDescent="0.25">
      <c r="BK2025" t="s">
        <v>824</v>
      </c>
    </row>
    <row r="2026" spans="63:63" x14ac:dyDescent="0.25">
      <c r="BK2026" t="s">
        <v>824</v>
      </c>
    </row>
    <row r="2027" spans="63:63" x14ac:dyDescent="0.25">
      <c r="BK2027" t="s">
        <v>824</v>
      </c>
    </row>
    <row r="2028" spans="63:63" x14ac:dyDescent="0.25">
      <c r="BK2028" t="s">
        <v>824</v>
      </c>
    </row>
    <row r="2029" spans="63:63" x14ac:dyDescent="0.25">
      <c r="BK2029" t="s">
        <v>824</v>
      </c>
    </row>
    <row r="2030" spans="63:63" x14ac:dyDescent="0.25">
      <c r="BK2030" t="s">
        <v>824</v>
      </c>
    </row>
    <row r="2031" spans="63:63" x14ac:dyDescent="0.25">
      <c r="BK2031" t="s">
        <v>824</v>
      </c>
    </row>
    <row r="2032" spans="63:63" x14ac:dyDescent="0.25">
      <c r="BK2032" t="s">
        <v>824</v>
      </c>
    </row>
    <row r="2033" spans="63:63" x14ac:dyDescent="0.25">
      <c r="BK2033" t="s">
        <v>824</v>
      </c>
    </row>
    <row r="2034" spans="63:63" x14ac:dyDescent="0.25">
      <c r="BK2034" t="s">
        <v>824</v>
      </c>
    </row>
    <row r="2035" spans="63:63" x14ac:dyDescent="0.25">
      <c r="BK2035" t="s">
        <v>824</v>
      </c>
    </row>
    <row r="2036" spans="63:63" x14ac:dyDescent="0.25">
      <c r="BK2036" t="s">
        <v>824</v>
      </c>
    </row>
    <row r="2037" spans="63:63" x14ac:dyDescent="0.25">
      <c r="BK2037" t="s">
        <v>824</v>
      </c>
    </row>
    <row r="2038" spans="63:63" x14ac:dyDescent="0.25">
      <c r="BK2038" t="s">
        <v>824</v>
      </c>
    </row>
    <row r="2039" spans="63:63" x14ac:dyDescent="0.25">
      <c r="BK2039" t="s">
        <v>824</v>
      </c>
    </row>
    <row r="2040" spans="63:63" x14ac:dyDescent="0.25">
      <c r="BK2040" t="s">
        <v>824</v>
      </c>
    </row>
    <row r="2041" spans="63:63" x14ac:dyDescent="0.25">
      <c r="BK2041" t="s">
        <v>824</v>
      </c>
    </row>
    <row r="2042" spans="63:63" x14ac:dyDescent="0.25">
      <c r="BK2042" t="s">
        <v>824</v>
      </c>
    </row>
    <row r="2043" spans="63:63" x14ac:dyDescent="0.25">
      <c r="BK2043" t="s">
        <v>824</v>
      </c>
    </row>
    <row r="2044" spans="63:63" x14ac:dyDescent="0.25">
      <c r="BK2044" t="s">
        <v>824</v>
      </c>
    </row>
    <row r="2045" spans="63:63" x14ac:dyDescent="0.25">
      <c r="BK2045" t="s">
        <v>824</v>
      </c>
    </row>
    <row r="2046" spans="63:63" x14ac:dyDescent="0.25">
      <c r="BK2046" t="s">
        <v>824</v>
      </c>
    </row>
    <row r="2047" spans="63:63" x14ac:dyDescent="0.25">
      <c r="BK2047" t="s">
        <v>824</v>
      </c>
    </row>
    <row r="2048" spans="63:63" x14ac:dyDescent="0.25">
      <c r="BK2048" t="s">
        <v>824</v>
      </c>
    </row>
    <row r="2049" spans="63:63" x14ac:dyDescent="0.25">
      <c r="BK2049" t="s">
        <v>824</v>
      </c>
    </row>
    <row r="2050" spans="63:63" x14ac:dyDescent="0.25">
      <c r="BK2050" t="s">
        <v>824</v>
      </c>
    </row>
    <row r="2051" spans="63:63" x14ac:dyDescent="0.25">
      <c r="BK2051" t="s">
        <v>824</v>
      </c>
    </row>
    <row r="2052" spans="63:63" x14ac:dyDescent="0.25">
      <c r="BK2052" t="s">
        <v>824</v>
      </c>
    </row>
    <row r="2053" spans="63:63" x14ac:dyDescent="0.25">
      <c r="BK2053" t="s">
        <v>824</v>
      </c>
    </row>
    <row r="2054" spans="63:63" x14ac:dyDescent="0.25">
      <c r="BK2054" t="s">
        <v>824</v>
      </c>
    </row>
    <row r="2055" spans="63:63" x14ac:dyDescent="0.25">
      <c r="BK2055" t="s">
        <v>824</v>
      </c>
    </row>
    <row r="2056" spans="63:63" x14ac:dyDescent="0.25">
      <c r="BK2056" t="s">
        <v>824</v>
      </c>
    </row>
    <row r="2057" spans="63:63" x14ac:dyDescent="0.25">
      <c r="BK2057" t="s">
        <v>824</v>
      </c>
    </row>
    <row r="2058" spans="63:63" x14ac:dyDescent="0.25">
      <c r="BK2058" t="s">
        <v>824</v>
      </c>
    </row>
    <row r="2059" spans="63:63" x14ac:dyDescent="0.25">
      <c r="BK2059" t="s">
        <v>824</v>
      </c>
    </row>
    <row r="2060" spans="63:63" x14ac:dyDescent="0.25">
      <c r="BK2060" t="s">
        <v>824</v>
      </c>
    </row>
    <row r="2061" spans="63:63" x14ac:dyDescent="0.25">
      <c r="BK2061" t="s">
        <v>824</v>
      </c>
    </row>
    <row r="2062" spans="63:63" x14ac:dyDescent="0.25">
      <c r="BK2062" t="s">
        <v>824</v>
      </c>
    </row>
    <row r="2063" spans="63:63" x14ac:dyDescent="0.25">
      <c r="BK2063" t="s">
        <v>824</v>
      </c>
    </row>
    <row r="2064" spans="63:63" x14ac:dyDescent="0.25">
      <c r="BK2064" t="s">
        <v>824</v>
      </c>
    </row>
    <row r="2065" spans="63:63" x14ac:dyDescent="0.25">
      <c r="BK2065" t="s">
        <v>824</v>
      </c>
    </row>
    <row r="2066" spans="63:63" x14ac:dyDescent="0.25">
      <c r="BK2066" t="s">
        <v>824</v>
      </c>
    </row>
    <row r="2067" spans="63:63" x14ac:dyDescent="0.25">
      <c r="BK2067" t="s">
        <v>824</v>
      </c>
    </row>
    <row r="2068" spans="63:63" x14ac:dyDescent="0.25">
      <c r="BK2068" t="s">
        <v>824</v>
      </c>
    </row>
    <row r="2069" spans="63:63" x14ac:dyDescent="0.25">
      <c r="BK2069" t="s">
        <v>824</v>
      </c>
    </row>
    <row r="2070" spans="63:63" x14ac:dyDescent="0.25">
      <c r="BK2070" t="s">
        <v>824</v>
      </c>
    </row>
    <row r="2071" spans="63:63" x14ac:dyDescent="0.25">
      <c r="BK2071" t="s">
        <v>824</v>
      </c>
    </row>
    <row r="2072" spans="63:63" x14ac:dyDescent="0.25">
      <c r="BK2072" t="s">
        <v>824</v>
      </c>
    </row>
    <row r="2073" spans="63:63" x14ac:dyDescent="0.25">
      <c r="BK2073" t="s">
        <v>824</v>
      </c>
    </row>
    <row r="2074" spans="63:63" x14ac:dyDescent="0.25">
      <c r="BK2074" t="s">
        <v>824</v>
      </c>
    </row>
    <row r="2075" spans="63:63" x14ac:dyDescent="0.25">
      <c r="BK2075" t="s">
        <v>824</v>
      </c>
    </row>
    <row r="2076" spans="63:63" x14ac:dyDescent="0.25">
      <c r="BK2076" t="s">
        <v>824</v>
      </c>
    </row>
    <row r="2077" spans="63:63" x14ac:dyDescent="0.25">
      <c r="BK2077" t="s">
        <v>824</v>
      </c>
    </row>
    <row r="2078" spans="63:63" x14ac:dyDescent="0.25">
      <c r="BK2078" t="s">
        <v>824</v>
      </c>
    </row>
    <row r="2079" spans="63:63" x14ac:dyDescent="0.25">
      <c r="BK2079" t="s">
        <v>824</v>
      </c>
    </row>
    <row r="2080" spans="63:63" x14ac:dyDescent="0.25">
      <c r="BK2080" t="s">
        <v>824</v>
      </c>
    </row>
    <row r="2081" spans="63:63" x14ac:dyDescent="0.25">
      <c r="BK2081" t="s">
        <v>824</v>
      </c>
    </row>
    <row r="2082" spans="63:63" x14ac:dyDescent="0.25">
      <c r="BK2082" t="s">
        <v>824</v>
      </c>
    </row>
    <row r="2083" spans="63:63" x14ac:dyDescent="0.25">
      <c r="BK2083" t="s">
        <v>824</v>
      </c>
    </row>
    <row r="2084" spans="63:63" x14ac:dyDescent="0.25">
      <c r="BK2084" t="s">
        <v>824</v>
      </c>
    </row>
    <row r="2085" spans="63:63" x14ac:dyDescent="0.25">
      <c r="BK2085" t="s">
        <v>824</v>
      </c>
    </row>
    <row r="2086" spans="63:63" x14ac:dyDescent="0.25">
      <c r="BK2086" t="s">
        <v>824</v>
      </c>
    </row>
    <row r="2087" spans="63:63" x14ac:dyDescent="0.25">
      <c r="BK2087" t="s">
        <v>824</v>
      </c>
    </row>
    <row r="2088" spans="63:63" x14ac:dyDescent="0.25">
      <c r="BK2088" t="s">
        <v>824</v>
      </c>
    </row>
    <row r="2089" spans="63:63" x14ac:dyDescent="0.25">
      <c r="BK2089" t="s">
        <v>824</v>
      </c>
    </row>
    <row r="2090" spans="63:63" x14ac:dyDescent="0.25">
      <c r="BK2090" t="s">
        <v>824</v>
      </c>
    </row>
    <row r="2091" spans="63:63" x14ac:dyDescent="0.25">
      <c r="BK2091" t="s">
        <v>824</v>
      </c>
    </row>
    <row r="2092" spans="63:63" x14ac:dyDescent="0.25">
      <c r="BK2092" t="s">
        <v>824</v>
      </c>
    </row>
    <row r="2093" spans="63:63" x14ac:dyDescent="0.25">
      <c r="BK2093" t="s">
        <v>824</v>
      </c>
    </row>
    <row r="2094" spans="63:63" x14ac:dyDescent="0.25">
      <c r="BK2094" t="s">
        <v>824</v>
      </c>
    </row>
    <row r="2095" spans="63:63" x14ac:dyDescent="0.25">
      <c r="BK2095" t="s">
        <v>824</v>
      </c>
    </row>
    <row r="2096" spans="63:63" x14ac:dyDescent="0.25">
      <c r="BK2096" t="s">
        <v>824</v>
      </c>
    </row>
    <row r="2097" spans="63:63" x14ac:dyDescent="0.25">
      <c r="BK2097" t="s">
        <v>824</v>
      </c>
    </row>
    <row r="2098" spans="63:63" x14ac:dyDescent="0.25">
      <c r="BK2098" t="s">
        <v>824</v>
      </c>
    </row>
    <row r="2099" spans="63:63" x14ac:dyDescent="0.25">
      <c r="BK2099" t="s">
        <v>824</v>
      </c>
    </row>
    <row r="2100" spans="63:63" x14ac:dyDescent="0.25">
      <c r="BK2100" t="s">
        <v>824</v>
      </c>
    </row>
    <row r="2101" spans="63:63" x14ac:dyDescent="0.25">
      <c r="BK2101" t="s">
        <v>824</v>
      </c>
    </row>
    <row r="2102" spans="63:63" x14ac:dyDescent="0.25">
      <c r="BK2102" t="s">
        <v>824</v>
      </c>
    </row>
    <row r="2103" spans="63:63" x14ac:dyDescent="0.25">
      <c r="BK2103" t="s">
        <v>824</v>
      </c>
    </row>
    <row r="2104" spans="63:63" x14ac:dyDescent="0.25">
      <c r="BK2104" t="s">
        <v>824</v>
      </c>
    </row>
    <row r="2105" spans="63:63" x14ac:dyDescent="0.25">
      <c r="BK2105" t="s">
        <v>824</v>
      </c>
    </row>
    <row r="2106" spans="63:63" x14ac:dyDescent="0.25">
      <c r="BK2106" t="s">
        <v>824</v>
      </c>
    </row>
    <row r="2107" spans="63:63" x14ac:dyDescent="0.25">
      <c r="BK2107" t="s">
        <v>824</v>
      </c>
    </row>
    <row r="2108" spans="63:63" x14ac:dyDescent="0.25">
      <c r="BK2108" t="s">
        <v>824</v>
      </c>
    </row>
    <row r="2109" spans="63:63" x14ac:dyDescent="0.25">
      <c r="BK2109" t="s">
        <v>824</v>
      </c>
    </row>
    <row r="2110" spans="63:63" x14ac:dyDescent="0.25">
      <c r="BK2110" t="s">
        <v>824</v>
      </c>
    </row>
    <row r="2111" spans="63:63" x14ac:dyDescent="0.25">
      <c r="BK2111" t="s">
        <v>824</v>
      </c>
    </row>
    <row r="2112" spans="63:63" x14ac:dyDescent="0.25">
      <c r="BK2112" t="s">
        <v>824</v>
      </c>
    </row>
    <row r="2113" spans="63:63" x14ac:dyDescent="0.25">
      <c r="BK2113" t="s">
        <v>824</v>
      </c>
    </row>
    <row r="2114" spans="63:63" x14ac:dyDescent="0.25">
      <c r="BK2114" t="s">
        <v>824</v>
      </c>
    </row>
    <row r="2115" spans="63:63" x14ac:dyDescent="0.25">
      <c r="BK2115" t="s">
        <v>824</v>
      </c>
    </row>
    <row r="2116" spans="63:63" x14ac:dyDescent="0.25">
      <c r="BK2116" t="s">
        <v>824</v>
      </c>
    </row>
    <row r="2117" spans="63:63" x14ac:dyDescent="0.25">
      <c r="BK2117" t="s">
        <v>824</v>
      </c>
    </row>
    <row r="2118" spans="63:63" x14ac:dyDescent="0.25">
      <c r="BK2118" t="s">
        <v>824</v>
      </c>
    </row>
    <row r="2119" spans="63:63" x14ac:dyDescent="0.25">
      <c r="BK2119" t="s">
        <v>824</v>
      </c>
    </row>
    <row r="2120" spans="63:63" x14ac:dyDescent="0.25">
      <c r="BK2120" t="s">
        <v>824</v>
      </c>
    </row>
    <row r="2121" spans="63:63" x14ac:dyDescent="0.25">
      <c r="BK2121" t="s">
        <v>824</v>
      </c>
    </row>
    <row r="2122" spans="63:63" x14ac:dyDescent="0.25">
      <c r="BK2122" t="s">
        <v>824</v>
      </c>
    </row>
    <row r="2123" spans="63:63" x14ac:dyDescent="0.25">
      <c r="BK2123" t="s">
        <v>824</v>
      </c>
    </row>
    <row r="2124" spans="63:63" x14ac:dyDescent="0.25">
      <c r="BK2124" t="s">
        <v>824</v>
      </c>
    </row>
    <row r="2125" spans="63:63" x14ac:dyDescent="0.25">
      <c r="BK2125" t="s">
        <v>824</v>
      </c>
    </row>
    <row r="2126" spans="63:63" x14ac:dyDescent="0.25">
      <c r="BK2126" t="s">
        <v>824</v>
      </c>
    </row>
    <row r="2127" spans="63:63" x14ac:dyDescent="0.25">
      <c r="BK2127" t="s">
        <v>824</v>
      </c>
    </row>
    <row r="2128" spans="63:63" x14ac:dyDescent="0.25">
      <c r="BK2128" t="s">
        <v>824</v>
      </c>
    </row>
    <row r="2129" spans="63:63" x14ac:dyDescent="0.25">
      <c r="BK2129" t="s">
        <v>824</v>
      </c>
    </row>
    <row r="2130" spans="63:63" x14ac:dyDescent="0.25">
      <c r="BK2130" t="s">
        <v>824</v>
      </c>
    </row>
    <row r="2131" spans="63:63" x14ac:dyDescent="0.25">
      <c r="BK2131" t="s">
        <v>824</v>
      </c>
    </row>
    <row r="2132" spans="63:63" x14ac:dyDescent="0.25">
      <c r="BK2132" t="s">
        <v>824</v>
      </c>
    </row>
    <row r="2133" spans="63:63" x14ac:dyDescent="0.25">
      <c r="BK2133" t="s">
        <v>824</v>
      </c>
    </row>
    <row r="2134" spans="63:63" x14ac:dyDescent="0.25">
      <c r="BK2134" t="s">
        <v>824</v>
      </c>
    </row>
    <row r="2135" spans="63:63" x14ac:dyDescent="0.25">
      <c r="BK2135" t="s">
        <v>824</v>
      </c>
    </row>
    <row r="2136" spans="63:63" x14ac:dyDescent="0.25">
      <c r="BK2136" t="s">
        <v>824</v>
      </c>
    </row>
    <row r="2137" spans="63:63" x14ac:dyDescent="0.25">
      <c r="BK2137" t="s">
        <v>824</v>
      </c>
    </row>
    <row r="2138" spans="63:63" x14ac:dyDescent="0.25">
      <c r="BK2138" t="s">
        <v>824</v>
      </c>
    </row>
    <row r="2139" spans="63:63" x14ac:dyDescent="0.25">
      <c r="BK2139" t="s">
        <v>824</v>
      </c>
    </row>
    <row r="2140" spans="63:63" x14ac:dyDescent="0.25">
      <c r="BK2140" t="s">
        <v>824</v>
      </c>
    </row>
    <row r="2141" spans="63:63" x14ac:dyDescent="0.25">
      <c r="BK2141" t="s">
        <v>824</v>
      </c>
    </row>
    <row r="2142" spans="63:63" x14ac:dyDescent="0.25">
      <c r="BK2142" t="s">
        <v>824</v>
      </c>
    </row>
    <row r="2143" spans="63:63" x14ac:dyDescent="0.25">
      <c r="BK2143" t="s">
        <v>824</v>
      </c>
    </row>
    <row r="2144" spans="63:63" x14ac:dyDescent="0.25">
      <c r="BK2144" t="s">
        <v>824</v>
      </c>
    </row>
    <row r="2145" spans="63:63" x14ac:dyDescent="0.25">
      <c r="BK2145" t="s">
        <v>824</v>
      </c>
    </row>
    <row r="2146" spans="63:63" x14ac:dyDescent="0.25">
      <c r="BK2146" t="s">
        <v>824</v>
      </c>
    </row>
    <row r="2147" spans="63:63" x14ac:dyDescent="0.25">
      <c r="BK2147" t="s">
        <v>824</v>
      </c>
    </row>
    <row r="2148" spans="63:63" x14ac:dyDescent="0.25">
      <c r="BK2148" t="s">
        <v>824</v>
      </c>
    </row>
    <row r="2149" spans="63:63" x14ac:dyDescent="0.25">
      <c r="BK2149" t="s">
        <v>824</v>
      </c>
    </row>
    <row r="2150" spans="63:63" x14ac:dyDescent="0.25">
      <c r="BK2150" t="s">
        <v>824</v>
      </c>
    </row>
    <row r="2151" spans="63:63" x14ac:dyDescent="0.25">
      <c r="BK2151" t="s">
        <v>824</v>
      </c>
    </row>
    <row r="2152" spans="63:63" x14ac:dyDescent="0.25">
      <c r="BK2152" t="s">
        <v>824</v>
      </c>
    </row>
    <row r="2153" spans="63:63" x14ac:dyDescent="0.25">
      <c r="BK2153" t="s">
        <v>824</v>
      </c>
    </row>
    <row r="2154" spans="63:63" x14ac:dyDescent="0.25">
      <c r="BK2154" t="s">
        <v>824</v>
      </c>
    </row>
    <row r="2155" spans="63:63" x14ac:dyDescent="0.25">
      <c r="BK2155" t="s">
        <v>824</v>
      </c>
    </row>
    <row r="2156" spans="63:63" x14ac:dyDescent="0.25">
      <c r="BK2156" t="s">
        <v>824</v>
      </c>
    </row>
    <row r="2157" spans="63:63" x14ac:dyDescent="0.25">
      <c r="BK2157" t="s">
        <v>824</v>
      </c>
    </row>
    <row r="2158" spans="63:63" x14ac:dyDescent="0.25">
      <c r="BK2158" t="s">
        <v>824</v>
      </c>
    </row>
    <row r="2159" spans="63:63" x14ac:dyDescent="0.25">
      <c r="BK2159" t="s">
        <v>824</v>
      </c>
    </row>
    <row r="2160" spans="63:63" x14ac:dyDescent="0.25">
      <c r="BK2160" t="s">
        <v>824</v>
      </c>
    </row>
    <row r="2161" spans="63:63" x14ac:dyDescent="0.25">
      <c r="BK2161" t="s">
        <v>824</v>
      </c>
    </row>
    <row r="2162" spans="63:63" x14ac:dyDescent="0.25">
      <c r="BK2162" t="s">
        <v>824</v>
      </c>
    </row>
    <row r="2163" spans="63:63" x14ac:dyDescent="0.25">
      <c r="BK2163" t="s">
        <v>824</v>
      </c>
    </row>
    <row r="2164" spans="63:63" x14ac:dyDescent="0.25">
      <c r="BK2164" t="s">
        <v>824</v>
      </c>
    </row>
    <row r="2165" spans="63:63" x14ac:dyDescent="0.25">
      <c r="BK2165" t="s">
        <v>824</v>
      </c>
    </row>
    <row r="2166" spans="63:63" x14ac:dyDescent="0.25">
      <c r="BK2166" t="s">
        <v>824</v>
      </c>
    </row>
    <row r="2167" spans="63:63" x14ac:dyDescent="0.25">
      <c r="BK2167" t="s">
        <v>824</v>
      </c>
    </row>
    <row r="2168" spans="63:63" x14ac:dyDescent="0.25">
      <c r="BK2168" t="s">
        <v>824</v>
      </c>
    </row>
    <row r="2169" spans="63:63" x14ac:dyDescent="0.25">
      <c r="BK2169" t="s">
        <v>824</v>
      </c>
    </row>
    <row r="2170" spans="63:63" x14ac:dyDescent="0.25">
      <c r="BK2170" t="s">
        <v>824</v>
      </c>
    </row>
    <row r="2171" spans="63:63" x14ac:dyDescent="0.25">
      <c r="BK2171" t="s">
        <v>824</v>
      </c>
    </row>
    <row r="2172" spans="63:63" x14ac:dyDescent="0.25">
      <c r="BK2172" t="s">
        <v>824</v>
      </c>
    </row>
    <row r="2173" spans="63:63" x14ac:dyDescent="0.25">
      <c r="BK2173" t="s">
        <v>824</v>
      </c>
    </row>
    <row r="2174" spans="63:63" x14ac:dyDescent="0.25">
      <c r="BK2174" t="s">
        <v>824</v>
      </c>
    </row>
    <row r="2175" spans="63:63" x14ac:dyDescent="0.25">
      <c r="BK2175" t="s">
        <v>824</v>
      </c>
    </row>
    <row r="2176" spans="63:63" x14ac:dyDescent="0.25">
      <c r="BK2176" t="s">
        <v>824</v>
      </c>
    </row>
    <row r="2177" spans="63:63" x14ac:dyDescent="0.25">
      <c r="BK2177" t="s">
        <v>824</v>
      </c>
    </row>
    <row r="2178" spans="63:63" x14ac:dyDescent="0.25">
      <c r="BK2178" t="s">
        <v>824</v>
      </c>
    </row>
    <row r="2179" spans="63:63" x14ac:dyDescent="0.25">
      <c r="BK2179" t="s">
        <v>824</v>
      </c>
    </row>
    <row r="2180" spans="63:63" x14ac:dyDescent="0.25">
      <c r="BK2180" t="s">
        <v>824</v>
      </c>
    </row>
    <row r="2181" spans="63:63" x14ac:dyDescent="0.25">
      <c r="BK2181" t="s">
        <v>824</v>
      </c>
    </row>
    <row r="2182" spans="63:63" x14ac:dyDescent="0.25">
      <c r="BK2182" t="s">
        <v>824</v>
      </c>
    </row>
    <row r="2183" spans="63:63" x14ac:dyDescent="0.25">
      <c r="BK2183" t="s">
        <v>824</v>
      </c>
    </row>
    <row r="2184" spans="63:63" x14ac:dyDescent="0.25">
      <c r="BK2184" t="s">
        <v>824</v>
      </c>
    </row>
    <row r="2185" spans="63:63" x14ac:dyDescent="0.25">
      <c r="BK2185" t="s">
        <v>824</v>
      </c>
    </row>
    <row r="2186" spans="63:63" x14ac:dyDescent="0.25">
      <c r="BK2186" t="s">
        <v>824</v>
      </c>
    </row>
    <row r="2187" spans="63:63" x14ac:dyDescent="0.25">
      <c r="BK2187" t="s">
        <v>824</v>
      </c>
    </row>
    <row r="2188" spans="63:63" x14ac:dyDescent="0.25">
      <c r="BK2188" t="s">
        <v>824</v>
      </c>
    </row>
    <row r="2189" spans="63:63" x14ac:dyDescent="0.25">
      <c r="BK2189" t="s">
        <v>824</v>
      </c>
    </row>
    <row r="2190" spans="63:63" x14ac:dyDescent="0.25">
      <c r="BK2190" t="s">
        <v>824</v>
      </c>
    </row>
    <row r="2191" spans="63:63" x14ac:dyDescent="0.25">
      <c r="BK2191" t="s">
        <v>824</v>
      </c>
    </row>
    <row r="2192" spans="63:63" x14ac:dyDescent="0.25">
      <c r="BK2192" t="s">
        <v>824</v>
      </c>
    </row>
    <row r="2193" spans="63:63" x14ac:dyDescent="0.25">
      <c r="BK2193" t="s">
        <v>824</v>
      </c>
    </row>
    <row r="2194" spans="63:63" x14ac:dyDescent="0.25">
      <c r="BK2194" t="s">
        <v>824</v>
      </c>
    </row>
    <row r="2195" spans="63:63" x14ac:dyDescent="0.25">
      <c r="BK2195" t="s">
        <v>824</v>
      </c>
    </row>
    <row r="2196" spans="63:63" x14ac:dyDescent="0.25">
      <c r="BK2196" t="s">
        <v>824</v>
      </c>
    </row>
    <row r="2197" spans="63:63" x14ac:dyDescent="0.25">
      <c r="BK2197" t="s">
        <v>824</v>
      </c>
    </row>
    <row r="2198" spans="63:63" x14ac:dyDescent="0.25">
      <c r="BK2198" t="s">
        <v>824</v>
      </c>
    </row>
    <row r="2199" spans="63:63" x14ac:dyDescent="0.25">
      <c r="BK2199" t="s">
        <v>824</v>
      </c>
    </row>
    <row r="2200" spans="63:63" x14ac:dyDescent="0.25">
      <c r="BK2200" t="s">
        <v>824</v>
      </c>
    </row>
    <row r="2201" spans="63:63" x14ac:dyDescent="0.25">
      <c r="BK2201" t="s">
        <v>824</v>
      </c>
    </row>
    <row r="2202" spans="63:63" x14ac:dyDescent="0.25">
      <c r="BK2202" t="s">
        <v>824</v>
      </c>
    </row>
    <row r="2203" spans="63:63" x14ac:dyDescent="0.25">
      <c r="BK2203" t="s">
        <v>824</v>
      </c>
    </row>
    <row r="2204" spans="63:63" x14ac:dyDescent="0.25">
      <c r="BK2204" t="s">
        <v>824</v>
      </c>
    </row>
    <row r="2205" spans="63:63" x14ac:dyDescent="0.25">
      <c r="BK2205" t="s">
        <v>824</v>
      </c>
    </row>
    <row r="2206" spans="63:63" x14ac:dyDescent="0.25">
      <c r="BK2206" t="s">
        <v>824</v>
      </c>
    </row>
    <row r="2207" spans="63:63" x14ac:dyDescent="0.25">
      <c r="BK2207" t="s">
        <v>824</v>
      </c>
    </row>
    <row r="2208" spans="63:63" x14ac:dyDescent="0.25">
      <c r="BK2208" t="s">
        <v>824</v>
      </c>
    </row>
    <row r="2209" spans="63:63" x14ac:dyDescent="0.25">
      <c r="BK2209" t="s">
        <v>824</v>
      </c>
    </row>
    <row r="2210" spans="63:63" x14ac:dyDescent="0.25">
      <c r="BK2210" t="s">
        <v>824</v>
      </c>
    </row>
    <row r="2211" spans="63:63" x14ac:dyDescent="0.25">
      <c r="BK2211" t="s">
        <v>824</v>
      </c>
    </row>
    <row r="2212" spans="63:63" x14ac:dyDescent="0.25">
      <c r="BK2212" t="s">
        <v>824</v>
      </c>
    </row>
    <row r="2213" spans="63:63" x14ac:dyDescent="0.25">
      <c r="BK2213" t="s">
        <v>824</v>
      </c>
    </row>
    <row r="2214" spans="63:63" x14ac:dyDescent="0.25">
      <c r="BK2214" t="s">
        <v>824</v>
      </c>
    </row>
    <row r="2215" spans="63:63" x14ac:dyDescent="0.25">
      <c r="BK2215" t="s">
        <v>824</v>
      </c>
    </row>
    <row r="2216" spans="63:63" x14ac:dyDescent="0.25">
      <c r="BK2216" t="s">
        <v>824</v>
      </c>
    </row>
    <row r="2217" spans="63:63" x14ac:dyDescent="0.25">
      <c r="BK2217" t="s">
        <v>824</v>
      </c>
    </row>
    <row r="2218" spans="63:63" x14ac:dyDescent="0.25">
      <c r="BK2218" t="s">
        <v>824</v>
      </c>
    </row>
    <row r="2219" spans="63:63" x14ac:dyDescent="0.25">
      <c r="BK2219" t="s">
        <v>824</v>
      </c>
    </row>
    <row r="2220" spans="63:63" x14ac:dyDescent="0.25">
      <c r="BK2220" t="s">
        <v>824</v>
      </c>
    </row>
    <row r="2221" spans="63:63" x14ac:dyDescent="0.25">
      <c r="BK2221" t="s">
        <v>824</v>
      </c>
    </row>
    <row r="2222" spans="63:63" x14ac:dyDescent="0.25">
      <c r="BK2222" t="s">
        <v>824</v>
      </c>
    </row>
    <row r="2223" spans="63:63" x14ac:dyDescent="0.25">
      <c r="BK2223" t="s">
        <v>824</v>
      </c>
    </row>
    <row r="2224" spans="63:63" x14ac:dyDescent="0.25">
      <c r="BK2224" t="s">
        <v>824</v>
      </c>
    </row>
    <row r="2225" spans="63:63" x14ac:dyDescent="0.25">
      <c r="BK2225" t="s">
        <v>824</v>
      </c>
    </row>
    <row r="2226" spans="63:63" x14ac:dyDescent="0.25">
      <c r="BK2226" t="s">
        <v>824</v>
      </c>
    </row>
    <row r="2227" spans="63:63" x14ac:dyDescent="0.25">
      <c r="BK2227" t="s">
        <v>824</v>
      </c>
    </row>
    <row r="2228" spans="63:63" x14ac:dyDescent="0.25">
      <c r="BK2228" t="s">
        <v>824</v>
      </c>
    </row>
    <row r="2229" spans="63:63" x14ac:dyDescent="0.25">
      <c r="BK2229" t="s">
        <v>824</v>
      </c>
    </row>
    <row r="2230" spans="63:63" x14ac:dyDescent="0.25">
      <c r="BK2230" t="s">
        <v>824</v>
      </c>
    </row>
    <row r="2231" spans="63:63" x14ac:dyDescent="0.25">
      <c r="BK2231" t="s">
        <v>824</v>
      </c>
    </row>
    <row r="2232" spans="63:63" x14ac:dyDescent="0.25">
      <c r="BK2232" t="s">
        <v>824</v>
      </c>
    </row>
    <row r="2233" spans="63:63" x14ac:dyDescent="0.25">
      <c r="BK2233" t="s">
        <v>824</v>
      </c>
    </row>
    <row r="2234" spans="63:63" x14ac:dyDescent="0.25">
      <c r="BK2234" t="s">
        <v>824</v>
      </c>
    </row>
    <row r="2235" spans="63:63" x14ac:dyDescent="0.25">
      <c r="BK2235" t="s">
        <v>824</v>
      </c>
    </row>
    <row r="2236" spans="63:63" x14ac:dyDescent="0.25">
      <c r="BK2236" t="s">
        <v>824</v>
      </c>
    </row>
    <row r="2237" spans="63:63" x14ac:dyDescent="0.25">
      <c r="BK2237" t="s">
        <v>824</v>
      </c>
    </row>
    <row r="2238" spans="63:63" x14ac:dyDescent="0.25">
      <c r="BK2238" t="s">
        <v>824</v>
      </c>
    </row>
    <row r="2239" spans="63:63" x14ac:dyDescent="0.25">
      <c r="BK2239" t="s">
        <v>824</v>
      </c>
    </row>
    <row r="2240" spans="63:63" x14ac:dyDescent="0.25">
      <c r="BK2240" t="s">
        <v>824</v>
      </c>
    </row>
    <row r="2241" spans="63:63" x14ac:dyDescent="0.25">
      <c r="BK2241" t="s">
        <v>824</v>
      </c>
    </row>
    <row r="2242" spans="63:63" x14ac:dyDescent="0.25">
      <c r="BK2242" t="s">
        <v>824</v>
      </c>
    </row>
    <row r="2243" spans="63:63" x14ac:dyDescent="0.25">
      <c r="BK2243" t="s">
        <v>824</v>
      </c>
    </row>
    <row r="2244" spans="63:63" x14ac:dyDescent="0.25">
      <c r="BK2244" t="s">
        <v>824</v>
      </c>
    </row>
    <row r="2245" spans="63:63" x14ac:dyDescent="0.25">
      <c r="BK2245" t="s">
        <v>824</v>
      </c>
    </row>
    <row r="2246" spans="63:63" x14ac:dyDescent="0.25">
      <c r="BK2246" t="s">
        <v>824</v>
      </c>
    </row>
    <row r="2247" spans="63:63" x14ac:dyDescent="0.25">
      <c r="BK2247" t="s">
        <v>824</v>
      </c>
    </row>
    <row r="2248" spans="63:63" x14ac:dyDescent="0.25">
      <c r="BK2248" t="s">
        <v>824</v>
      </c>
    </row>
    <row r="2249" spans="63:63" x14ac:dyDescent="0.25">
      <c r="BK2249" t="s">
        <v>824</v>
      </c>
    </row>
    <row r="2250" spans="63:63" x14ac:dyDescent="0.25">
      <c r="BK2250" t="s">
        <v>824</v>
      </c>
    </row>
    <row r="2251" spans="63:63" x14ac:dyDescent="0.25">
      <c r="BK2251" t="s">
        <v>824</v>
      </c>
    </row>
    <row r="2252" spans="63:63" x14ac:dyDescent="0.25">
      <c r="BK2252" t="s">
        <v>824</v>
      </c>
    </row>
    <row r="2253" spans="63:63" x14ac:dyDescent="0.25">
      <c r="BK2253" t="s">
        <v>824</v>
      </c>
    </row>
    <row r="2254" spans="63:63" x14ac:dyDescent="0.25">
      <c r="BK2254" t="s">
        <v>824</v>
      </c>
    </row>
    <row r="2255" spans="63:63" x14ac:dyDescent="0.25">
      <c r="BK2255" t="s">
        <v>824</v>
      </c>
    </row>
    <row r="2256" spans="63:63" x14ac:dyDescent="0.25">
      <c r="BK2256" t="s">
        <v>824</v>
      </c>
    </row>
    <row r="2257" spans="63:63" x14ac:dyDescent="0.25">
      <c r="BK2257" t="s">
        <v>824</v>
      </c>
    </row>
    <row r="2258" spans="63:63" x14ac:dyDescent="0.25">
      <c r="BK2258" t="s">
        <v>824</v>
      </c>
    </row>
    <row r="2259" spans="63:63" x14ac:dyDescent="0.25">
      <c r="BK2259" t="s">
        <v>824</v>
      </c>
    </row>
    <row r="2260" spans="63:63" x14ac:dyDescent="0.25">
      <c r="BK2260" t="s">
        <v>824</v>
      </c>
    </row>
    <row r="2261" spans="63:63" x14ac:dyDescent="0.25">
      <c r="BK2261" t="s">
        <v>824</v>
      </c>
    </row>
    <row r="2262" spans="63:63" x14ac:dyDescent="0.25">
      <c r="BK2262" t="s">
        <v>824</v>
      </c>
    </row>
    <row r="2263" spans="63:63" x14ac:dyDescent="0.25">
      <c r="BK2263" t="s">
        <v>824</v>
      </c>
    </row>
    <row r="2264" spans="63:63" x14ac:dyDescent="0.25">
      <c r="BK2264" t="s">
        <v>824</v>
      </c>
    </row>
    <row r="2265" spans="63:63" x14ac:dyDescent="0.25">
      <c r="BK2265" t="s">
        <v>824</v>
      </c>
    </row>
    <row r="2266" spans="63:63" x14ac:dyDescent="0.25">
      <c r="BK2266" t="s">
        <v>824</v>
      </c>
    </row>
    <row r="2267" spans="63:63" x14ac:dyDescent="0.25">
      <c r="BK2267" t="s">
        <v>824</v>
      </c>
    </row>
    <row r="2268" spans="63:63" x14ac:dyDescent="0.25">
      <c r="BK2268" t="s">
        <v>824</v>
      </c>
    </row>
    <row r="2269" spans="63:63" x14ac:dyDescent="0.25">
      <c r="BK2269" t="s">
        <v>824</v>
      </c>
    </row>
    <row r="2270" spans="63:63" x14ac:dyDescent="0.25">
      <c r="BK2270" t="s">
        <v>824</v>
      </c>
    </row>
    <row r="2271" spans="63:63" x14ac:dyDescent="0.25">
      <c r="BK2271" t="s">
        <v>824</v>
      </c>
    </row>
    <row r="2272" spans="63:63" x14ac:dyDescent="0.25">
      <c r="BK2272" t="s">
        <v>824</v>
      </c>
    </row>
    <row r="2273" spans="63:63" x14ac:dyDescent="0.25">
      <c r="BK2273" t="s">
        <v>824</v>
      </c>
    </row>
    <row r="2274" spans="63:63" x14ac:dyDescent="0.25">
      <c r="BK2274" t="s">
        <v>824</v>
      </c>
    </row>
    <row r="2275" spans="63:63" x14ac:dyDescent="0.25">
      <c r="BK2275" t="s">
        <v>824</v>
      </c>
    </row>
    <row r="2276" spans="63:63" x14ac:dyDescent="0.25">
      <c r="BK2276" t="s">
        <v>824</v>
      </c>
    </row>
    <row r="2277" spans="63:63" x14ac:dyDescent="0.25">
      <c r="BK2277" t="s">
        <v>824</v>
      </c>
    </row>
    <row r="2278" spans="63:63" x14ac:dyDescent="0.25">
      <c r="BK2278" t="s">
        <v>824</v>
      </c>
    </row>
    <row r="2279" spans="63:63" x14ac:dyDescent="0.25">
      <c r="BK2279" t="s">
        <v>824</v>
      </c>
    </row>
    <row r="2280" spans="63:63" x14ac:dyDescent="0.25">
      <c r="BK2280" t="s">
        <v>824</v>
      </c>
    </row>
    <row r="2281" spans="63:63" x14ac:dyDescent="0.25">
      <c r="BK2281" t="s">
        <v>824</v>
      </c>
    </row>
    <row r="2282" spans="63:63" x14ac:dyDescent="0.25">
      <c r="BK2282" t="s">
        <v>824</v>
      </c>
    </row>
    <row r="2283" spans="63:63" x14ac:dyDescent="0.25">
      <c r="BK2283" t="s">
        <v>824</v>
      </c>
    </row>
    <row r="2284" spans="63:63" x14ac:dyDescent="0.25">
      <c r="BK2284" t="s">
        <v>824</v>
      </c>
    </row>
    <row r="2285" spans="63:63" x14ac:dyDescent="0.25">
      <c r="BK2285" t="s">
        <v>824</v>
      </c>
    </row>
    <row r="2286" spans="63:63" x14ac:dyDescent="0.25">
      <c r="BK2286" t="s">
        <v>824</v>
      </c>
    </row>
    <row r="2287" spans="63:63" x14ac:dyDescent="0.25">
      <c r="BK2287" t="s">
        <v>824</v>
      </c>
    </row>
    <row r="2288" spans="63:63" x14ac:dyDescent="0.25">
      <c r="BK2288" t="s">
        <v>824</v>
      </c>
    </row>
    <row r="2289" spans="63:63" x14ac:dyDescent="0.25">
      <c r="BK2289" t="s">
        <v>824</v>
      </c>
    </row>
    <row r="2290" spans="63:63" x14ac:dyDescent="0.25">
      <c r="BK2290" t="s">
        <v>824</v>
      </c>
    </row>
    <row r="2291" spans="63:63" x14ac:dyDescent="0.25">
      <c r="BK2291" t="s">
        <v>824</v>
      </c>
    </row>
    <row r="2292" spans="63:63" x14ac:dyDescent="0.25">
      <c r="BK2292" t="s">
        <v>824</v>
      </c>
    </row>
    <row r="2293" spans="63:63" x14ac:dyDescent="0.25">
      <c r="BK2293" t="s">
        <v>824</v>
      </c>
    </row>
    <row r="2294" spans="63:63" x14ac:dyDescent="0.25">
      <c r="BK2294" t="s">
        <v>824</v>
      </c>
    </row>
    <row r="2295" spans="63:63" x14ac:dyDescent="0.25">
      <c r="BK2295" t="s">
        <v>824</v>
      </c>
    </row>
    <row r="2296" spans="63:63" x14ac:dyDescent="0.25">
      <c r="BK2296" t="s">
        <v>824</v>
      </c>
    </row>
    <row r="2297" spans="63:63" x14ac:dyDescent="0.25">
      <c r="BK2297" t="s">
        <v>824</v>
      </c>
    </row>
    <row r="2298" spans="63:63" x14ac:dyDescent="0.25">
      <c r="BK2298" t="s">
        <v>824</v>
      </c>
    </row>
    <row r="2299" spans="63:63" x14ac:dyDescent="0.25">
      <c r="BK2299" t="s">
        <v>824</v>
      </c>
    </row>
    <row r="2300" spans="63:63" x14ac:dyDescent="0.25">
      <c r="BK2300" t="s">
        <v>824</v>
      </c>
    </row>
    <row r="2301" spans="63:63" x14ac:dyDescent="0.25">
      <c r="BK2301" t="s">
        <v>824</v>
      </c>
    </row>
    <row r="2302" spans="63:63" x14ac:dyDescent="0.25">
      <c r="BK2302" t="s">
        <v>824</v>
      </c>
    </row>
    <row r="2303" spans="63:63" x14ac:dyDescent="0.25">
      <c r="BK2303" t="s">
        <v>824</v>
      </c>
    </row>
    <row r="2304" spans="63:63" x14ac:dyDescent="0.25">
      <c r="BK2304" t="s">
        <v>824</v>
      </c>
    </row>
    <row r="2305" spans="63:63" x14ac:dyDescent="0.25">
      <c r="BK2305" t="s">
        <v>824</v>
      </c>
    </row>
    <row r="2306" spans="63:63" x14ac:dyDescent="0.25">
      <c r="BK2306" t="s">
        <v>824</v>
      </c>
    </row>
    <row r="2307" spans="63:63" x14ac:dyDescent="0.25">
      <c r="BK2307" t="s">
        <v>824</v>
      </c>
    </row>
    <row r="2308" spans="63:63" x14ac:dyDescent="0.25">
      <c r="BK2308" t="s">
        <v>824</v>
      </c>
    </row>
    <row r="2309" spans="63:63" x14ac:dyDescent="0.25">
      <c r="BK2309" t="s">
        <v>824</v>
      </c>
    </row>
    <row r="2310" spans="63:63" x14ac:dyDescent="0.25">
      <c r="BK2310" t="s">
        <v>824</v>
      </c>
    </row>
    <row r="2311" spans="63:63" x14ac:dyDescent="0.25">
      <c r="BK2311" t="s">
        <v>824</v>
      </c>
    </row>
    <row r="2312" spans="63:63" x14ac:dyDescent="0.25">
      <c r="BK2312" t="s">
        <v>824</v>
      </c>
    </row>
    <row r="2313" spans="63:63" x14ac:dyDescent="0.25">
      <c r="BK2313" t="s">
        <v>824</v>
      </c>
    </row>
    <row r="2314" spans="63:63" x14ac:dyDescent="0.25">
      <c r="BK2314" t="s">
        <v>824</v>
      </c>
    </row>
    <row r="2315" spans="63:63" x14ac:dyDescent="0.25">
      <c r="BK2315" t="s">
        <v>824</v>
      </c>
    </row>
    <row r="2316" spans="63:63" x14ac:dyDescent="0.25">
      <c r="BK2316" t="s">
        <v>824</v>
      </c>
    </row>
    <row r="2317" spans="63:63" x14ac:dyDescent="0.25">
      <c r="BK2317" t="s">
        <v>824</v>
      </c>
    </row>
    <row r="2318" spans="63:63" x14ac:dyDescent="0.25">
      <c r="BK2318" t="s">
        <v>824</v>
      </c>
    </row>
    <row r="2319" spans="63:63" x14ac:dyDescent="0.25">
      <c r="BK2319" t="s">
        <v>824</v>
      </c>
    </row>
    <row r="2320" spans="63:63" x14ac:dyDescent="0.25">
      <c r="BK2320" t="s">
        <v>824</v>
      </c>
    </row>
    <row r="2321" spans="63:63" x14ac:dyDescent="0.25">
      <c r="BK2321" t="s">
        <v>824</v>
      </c>
    </row>
    <row r="2322" spans="63:63" x14ac:dyDescent="0.25">
      <c r="BK2322" t="s">
        <v>824</v>
      </c>
    </row>
    <row r="2323" spans="63:63" x14ac:dyDescent="0.25">
      <c r="BK2323" t="s">
        <v>824</v>
      </c>
    </row>
    <row r="2324" spans="63:63" x14ac:dyDescent="0.25">
      <c r="BK2324" t="s">
        <v>824</v>
      </c>
    </row>
    <row r="2325" spans="63:63" x14ac:dyDescent="0.25">
      <c r="BK2325" t="s">
        <v>824</v>
      </c>
    </row>
    <row r="2326" spans="63:63" x14ac:dyDescent="0.25">
      <c r="BK2326" t="s">
        <v>824</v>
      </c>
    </row>
    <row r="2327" spans="63:63" x14ac:dyDescent="0.25">
      <c r="BK2327" t="s">
        <v>824</v>
      </c>
    </row>
    <row r="2328" spans="63:63" x14ac:dyDescent="0.25">
      <c r="BK2328" t="s">
        <v>824</v>
      </c>
    </row>
    <row r="2329" spans="63:63" x14ac:dyDescent="0.25">
      <c r="BK2329" t="s">
        <v>824</v>
      </c>
    </row>
    <row r="2330" spans="63:63" x14ac:dyDescent="0.25">
      <c r="BK2330" t="s">
        <v>824</v>
      </c>
    </row>
    <row r="2331" spans="63:63" x14ac:dyDescent="0.25">
      <c r="BK2331" t="s">
        <v>824</v>
      </c>
    </row>
    <row r="2332" spans="63:63" x14ac:dyDescent="0.25">
      <c r="BK2332" t="s">
        <v>824</v>
      </c>
    </row>
    <row r="2333" spans="63:63" x14ac:dyDescent="0.25">
      <c r="BK2333" t="s">
        <v>824</v>
      </c>
    </row>
    <row r="2334" spans="63:63" x14ac:dyDescent="0.25">
      <c r="BK2334" t="s">
        <v>824</v>
      </c>
    </row>
    <row r="2335" spans="63:63" x14ac:dyDescent="0.25">
      <c r="BK2335" t="s">
        <v>824</v>
      </c>
    </row>
    <row r="2336" spans="63:63" x14ac:dyDescent="0.25">
      <c r="BK2336" t="s">
        <v>824</v>
      </c>
    </row>
    <row r="2337" spans="63:63" x14ac:dyDescent="0.25">
      <c r="BK2337" t="s">
        <v>824</v>
      </c>
    </row>
    <row r="2338" spans="63:63" x14ac:dyDescent="0.25">
      <c r="BK2338" t="s">
        <v>824</v>
      </c>
    </row>
    <row r="2339" spans="63:63" x14ac:dyDescent="0.25">
      <c r="BK2339" t="s">
        <v>824</v>
      </c>
    </row>
    <row r="2340" spans="63:63" x14ac:dyDescent="0.25">
      <c r="BK2340" t="s">
        <v>824</v>
      </c>
    </row>
    <row r="2341" spans="63:63" x14ac:dyDescent="0.25">
      <c r="BK2341" t="s">
        <v>824</v>
      </c>
    </row>
    <row r="2342" spans="63:63" x14ac:dyDescent="0.25">
      <c r="BK2342" t="s">
        <v>824</v>
      </c>
    </row>
    <row r="2343" spans="63:63" x14ac:dyDescent="0.25">
      <c r="BK2343" t="s">
        <v>824</v>
      </c>
    </row>
    <row r="2344" spans="63:63" x14ac:dyDescent="0.25">
      <c r="BK2344" t="s">
        <v>824</v>
      </c>
    </row>
    <row r="2345" spans="63:63" x14ac:dyDescent="0.25">
      <c r="BK2345" t="s">
        <v>824</v>
      </c>
    </row>
    <row r="2346" spans="63:63" x14ac:dyDescent="0.25">
      <c r="BK2346" t="s">
        <v>824</v>
      </c>
    </row>
    <row r="2347" spans="63:63" x14ac:dyDescent="0.25">
      <c r="BK2347" t="s">
        <v>824</v>
      </c>
    </row>
    <row r="2348" spans="63:63" x14ac:dyDescent="0.25">
      <c r="BK2348" t="s">
        <v>824</v>
      </c>
    </row>
    <row r="2349" spans="63:63" x14ac:dyDescent="0.25">
      <c r="BK2349" t="s">
        <v>824</v>
      </c>
    </row>
    <row r="2350" spans="63:63" x14ac:dyDescent="0.25">
      <c r="BK2350" t="s">
        <v>824</v>
      </c>
    </row>
    <row r="2351" spans="63:63" x14ac:dyDescent="0.25">
      <c r="BK2351" t="s">
        <v>824</v>
      </c>
    </row>
    <row r="2352" spans="63:63" x14ac:dyDescent="0.25">
      <c r="BK2352" t="s">
        <v>824</v>
      </c>
    </row>
    <row r="2353" spans="63:63" x14ac:dyDescent="0.25">
      <c r="BK2353" t="s">
        <v>824</v>
      </c>
    </row>
    <row r="2354" spans="63:63" x14ac:dyDescent="0.25">
      <c r="BK2354" t="s">
        <v>824</v>
      </c>
    </row>
    <row r="2355" spans="63:63" x14ac:dyDescent="0.25">
      <c r="BK2355" t="s">
        <v>824</v>
      </c>
    </row>
    <row r="2356" spans="63:63" x14ac:dyDescent="0.25">
      <c r="BK2356" t="s">
        <v>824</v>
      </c>
    </row>
    <row r="2357" spans="63:63" x14ac:dyDescent="0.25">
      <c r="BK2357" t="s">
        <v>824</v>
      </c>
    </row>
    <row r="2358" spans="63:63" x14ac:dyDescent="0.25">
      <c r="BK2358" t="s">
        <v>824</v>
      </c>
    </row>
    <row r="2359" spans="63:63" x14ac:dyDescent="0.25">
      <c r="BK2359" t="s">
        <v>824</v>
      </c>
    </row>
    <row r="2360" spans="63:63" x14ac:dyDescent="0.25">
      <c r="BK2360" t="s">
        <v>824</v>
      </c>
    </row>
    <row r="2361" spans="63:63" x14ac:dyDescent="0.25">
      <c r="BK2361" t="s">
        <v>824</v>
      </c>
    </row>
    <row r="2362" spans="63:63" x14ac:dyDescent="0.25">
      <c r="BK2362" t="s">
        <v>824</v>
      </c>
    </row>
    <row r="2363" spans="63:63" x14ac:dyDescent="0.25">
      <c r="BK2363" t="s">
        <v>824</v>
      </c>
    </row>
    <row r="2364" spans="63:63" x14ac:dyDescent="0.25">
      <c r="BK2364" t="s">
        <v>824</v>
      </c>
    </row>
    <row r="2365" spans="63:63" x14ac:dyDescent="0.25">
      <c r="BK2365" t="s">
        <v>824</v>
      </c>
    </row>
    <row r="2366" spans="63:63" x14ac:dyDescent="0.25">
      <c r="BK2366" t="s">
        <v>824</v>
      </c>
    </row>
    <row r="2367" spans="63:63" x14ac:dyDescent="0.25">
      <c r="BK2367" t="s">
        <v>824</v>
      </c>
    </row>
    <row r="2368" spans="63:63" x14ac:dyDescent="0.25">
      <c r="BK2368" t="s">
        <v>824</v>
      </c>
    </row>
    <row r="2369" spans="63:63" x14ac:dyDescent="0.25">
      <c r="BK2369" t="s">
        <v>824</v>
      </c>
    </row>
    <row r="2370" spans="63:63" x14ac:dyDescent="0.25">
      <c r="BK2370" t="s">
        <v>824</v>
      </c>
    </row>
    <row r="2371" spans="63:63" x14ac:dyDescent="0.25">
      <c r="BK2371" t="s">
        <v>824</v>
      </c>
    </row>
    <row r="2372" spans="63:63" x14ac:dyDescent="0.25">
      <c r="BK2372" t="s">
        <v>824</v>
      </c>
    </row>
    <row r="2373" spans="63:63" x14ac:dyDescent="0.25">
      <c r="BK2373" t="s">
        <v>824</v>
      </c>
    </row>
    <row r="2374" spans="63:63" x14ac:dyDescent="0.25">
      <c r="BK2374" t="s">
        <v>824</v>
      </c>
    </row>
    <row r="2375" spans="63:63" x14ac:dyDescent="0.25">
      <c r="BK2375" t="s">
        <v>824</v>
      </c>
    </row>
    <row r="2376" spans="63:63" x14ac:dyDescent="0.25">
      <c r="BK2376" t="s">
        <v>824</v>
      </c>
    </row>
    <row r="2377" spans="63:63" x14ac:dyDescent="0.25">
      <c r="BK2377" t="s">
        <v>824</v>
      </c>
    </row>
    <row r="2378" spans="63:63" x14ac:dyDescent="0.25">
      <c r="BK2378" t="s">
        <v>824</v>
      </c>
    </row>
    <row r="2379" spans="63:63" x14ac:dyDescent="0.25">
      <c r="BK2379" t="s">
        <v>824</v>
      </c>
    </row>
    <row r="2380" spans="63:63" x14ac:dyDescent="0.25">
      <c r="BK2380" t="s">
        <v>824</v>
      </c>
    </row>
    <row r="2381" spans="63:63" x14ac:dyDescent="0.25">
      <c r="BK2381" t="s">
        <v>824</v>
      </c>
    </row>
    <row r="2382" spans="63:63" x14ac:dyDescent="0.25">
      <c r="BK2382" t="s">
        <v>824</v>
      </c>
    </row>
    <row r="2383" spans="63:63" x14ac:dyDescent="0.25">
      <c r="BK2383" t="s">
        <v>824</v>
      </c>
    </row>
    <row r="2384" spans="63:63" x14ac:dyDescent="0.25">
      <c r="BK2384" t="s">
        <v>824</v>
      </c>
    </row>
    <row r="2385" spans="63:63" x14ac:dyDescent="0.25">
      <c r="BK2385" t="s">
        <v>824</v>
      </c>
    </row>
    <row r="2386" spans="63:63" x14ac:dyDescent="0.25">
      <c r="BK2386" t="s">
        <v>824</v>
      </c>
    </row>
    <row r="2387" spans="63:63" x14ac:dyDescent="0.25">
      <c r="BK2387" t="s">
        <v>824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sfh</vt:lpstr>
      <vt:lpstr>mfh</vt:lpstr>
      <vt:lpstr>trade</vt:lpstr>
      <vt:lpstr>education</vt:lpstr>
      <vt:lpstr>hotels</vt:lpstr>
      <vt:lpstr>health</vt:lpstr>
      <vt:lpstr>offices</vt:lpstr>
      <vt:lpstr>other</vt:lpstr>
      <vt:lpstr>_priv-offices</vt:lpstr>
      <vt:lpstr>_non-residential floorarea calc</vt:lpstr>
      <vt:lpstr>_residential floorarea</vt:lpstr>
      <vt:lpstr>_ctry-key</vt:lpstr>
      <vt:lpstr>_obs_totals</vt:lpstr>
      <vt:lpstr>_overview</vt:lpstr>
      <vt:lpstr>_alle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EnergyShare [%]</dc:title>
  <dc:creator>Vincent; Judit Kockat</dc:creator>
  <cp:keywords>%</cp:keywords>
  <cp:lastModifiedBy>Judit Kockat</cp:lastModifiedBy>
  <dcterms:created xsi:type="dcterms:W3CDTF">2017-03-14T19:49:29Z</dcterms:created>
  <dcterms:modified xsi:type="dcterms:W3CDTF">2019-04-08T15:36:42Z</dcterms:modified>
  <cp:category>historical</cp:category>
</cp:coreProperties>
</file>